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C:\Users\FabianaMartone\VV2Scaleup Dropbox\VV6 Tech Sud Team\01-DF\01-Aziende in altre fasi\01 - DF centrale\"/>
    </mc:Choice>
  </mc:AlternateContent>
  <xr:revisionPtr revIDLastSave="0" documentId="13_ncr:1_{3EDCAC92-A28B-4EE2-8CCC-318872D6F41A}" xr6:coauthVersionLast="47" xr6:coauthVersionMax="47" xr10:uidLastSave="{00000000-0000-0000-0000-000000000000}"/>
  <bookViews>
    <workbookView xWindow="-108" yWindow="-108" windowWidth="23256" windowHeight="12456" tabRatio="606" firstSheet="1" activeTab="4" xr2:uid="{00000000-000D-0000-FFFF-FFFF00000000}"/>
  </bookViews>
  <sheets>
    <sheet name="Foglio1" sheetId="1" state="hidden" r:id="rId1"/>
    <sheet name="Disclaimer" sheetId="12" r:id="rId2"/>
    <sheet name="Foglio2" sheetId="13" state="hidden" r:id="rId3"/>
    <sheet name="Definizioni" sheetId="15" r:id="rId4"/>
    <sheet name="Dealflow centrale" sheetId="2" r:id="rId5"/>
    <sheet name="Statistiche" sheetId="5" r:id="rId6"/>
    <sheet name="Pivot meeting" sheetId="4" r:id="rId7"/>
    <sheet name="Recap meeting" sheetId="7" r:id="rId8"/>
    <sheet name="EVCA sectoralclassification 1" sheetId="8" state="hidden" r:id="rId9"/>
    <sheet name="Convalida dati" sheetId="3" r:id="rId10"/>
    <sheet name="EVCA sectoralclassification" sheetId="11" r:id="rId11"/>
    <sheet name="Industry Sectors" sheetId="10" state="hidden" r:id="rId12"/>
  </sheets>
  <definedNames>
    <definedName name="_countries">#REF!</definedName>
    <definedName name="_xlnm._FilterDatabase" localSheetId="4" hidden="1">'Dealflow centrale'!$F$5:$Y$3707</definedName>
    <definedName name="_xlnm._FilterDatabase" localSheetId="11" hidden="1">'Industry Sectors'!$B$17:$J$17</definedName>
    <definedName name="_xlnm._FilterDatabase" localSheetId="7" hidden="1">'Recap meeting'!$D$9:$P$28</definedName>
    <definedName name="Andorra">#REF!</definedName>
    <definedName name="_xlnm.Print_Area" localSheetId="4">'Dealflow centrale'!$F$5:$Y$1057</definedName>
    <definedName name="_xlnm.Print_Area" localSheetId="7">'Recap meeting'!$B$2:$R$30</definedName>
    <definedName name="Austria">#REF!</definedName>
    <definedName name="Belarus">#REF!</definedName>
    <definedName name="Belgium">#REF!</definedName>
    <definedName name="Bulgaria">#REF!</definedName>
    <definedName name="ChannelIslands">#REF!</definedName>
    <definedName name="Countries_FundLegalStructure">#REF!</definedName>
    <definedName name="Croatia">#REF!</definedName>
    <definedName name="Cyprus">#REF!</definedName>
    <definedName name="CzechRepublic">#REF!</definedName>
    <definedName name="Denmark">#REF!</definedName>
    <definedName name="Estonia">#REF!</definedName>
    <definedName name="Finland">#REF!</definedName>
    <definedName name="France">#REF!</definedName>
    <definedName name="Georgia">#REF!</definedName>
    <definedName name="Gibraltar">#REF!</definedName>
    <definedName name="Greece">#REF!</definedName>
    <definedName name="Greenland">#REF!</definedName>
    <definedName name="Guernsey">#REF!</definedName>
    <definedName name="Hungary">#REF!</definedName>
    <definedName name="Iceland">#REF!</definedName>
    <definedName name="Ireland">#REF!</definedName>
    <definedName name="Italy">#REF!</definedName>
    <definedName name="Jersey">#REF!</definedName>
    <definedName name="Latvia">#REF!</definedName>
    <definedName name="Liechtenstein">#REF!</definedName>
    <definedName name="Lithuania">#REF!</definedName>
    <definedName name="Luxembourg">#REF!</definedName>
    <definedName name="Macedonia">#REF!</definedName>
    <definedName name="Malta">#REF!</definedName>
    <definedName name="Monaco">#REF!</definedName>
    <definedName name="Montenegro">#REF!</definedName>
    <definedName name="Netherlands">#REF!</definedName>
    <definedName name="Norway">#REF!</definedName>
    <definedName name="Poland">#REF!</definedName>
    <definedName name="Portugal">#REF!</definedName>
    <definedName name="Romania">#REF!</definedName>
    <definedName name="SanMarino">#REF!</definedName>
    <definedName name="Serbia">#REF!</definedName>
    <definedName name="Slovakia">#REF!</definedName>
    <definedName name="Slovenia">#REF!</definedName>
    <definedName name="Sweden">#REF!</definedName>
    <definedName name="Switzerland">#REF!</definedName>
    <definedName name="_xlnm.Print_Titles" localSheetId="7">'Recap meeting'!$9:$9</definedName>
    <definedName name="Ukraine">#REF!</definedName>
    <definedName name="UnitedKingdom">#REF!</definedName>
    <definedName name="US">#REF!</definedName>
    <definedName name="VaticanCity">#REF!</definedName>
    <definedName name="Z_13FF32FC_AAB5_453C_B7DA_CE53AF38125B_.wvu.FilterData" localSheetId="11" hidden="1">'Industry Sectors'!$B$14:$G$74</definedName>
    <definedName name="Z_14913BEC_DB09_44F7_8A0B_D6AE9C5A04A3_.wvu.PrintArea" localSheetId="11" hidden="1">'Industry Sectors'!$A$1:$K$14,'Industry Sectors'!#REF!,'Industry Sectors'!#REF!,'Industry Sectors'!#REF!,'Industry Sectors'!#REF!,'Industry Sectors'!#REF!,'Industry Sectors'!#REF!,'Industry Sectors'!$A$17:$K$17,'Industry Sectors'!$A$21:$J$23</definedName>
    <definedName name="Z_14913BEC_DB09_44F7_8A0B_D6AE9C5A04A3_.wvu.PrintTitles" localSheetId="11" hidden="1">'Industry Sectors'!$1:$11</definedName>
    <definedName name="Z_46DFCCBF_552B_40CD_AE88_D4E79434F61B_.wvu.FilterData" localSheetId="11" hidden="1">'Industry Sectors'!$B$14:$G$74</definedName>
    <definedName name="Z_48CB5EE1_71E7_479F_BC5F_6AC4589DEC0F_.wvu.FilterData" localSheetId="11" hidden="1">'Industry Sectors'!$B$14:$G$74</definedName>
    <definedName name="Z_4A2627C9_B69F_49DF_AD43_3E1CCDD8E4F2_.wvu.PrintArea" localSheetId="11" hidden="1">'Industry Sectors'!$A$1:$K$14,'Industry Sectors'!#REF!,'Industry Sectors'!#REF!,'Industry Sectors'!#REF!,'Industry Sectors'!#REF!,'Industry Sectors'!#REF!,'Industry Sectors'!#REF!,'Industry Sectors'!$A$17:$K$17,'Industry Sectors'!$A$21:$J$23</definedName>
    <definedName name="Z_4A2627C9_B69F_49DF_AD43_3E1CCDD8E4F2_.wvu.PrintTitles" localSheetId="11" hidden="1">'Industry Sectors'!$1:$11</definedName>
    <definedName name="Z_5B3FFE1D_D690_4239_9230_9C8148E68822_.wvu.FilterData" localSheetId="11" hidden="1">'Industry Sectors'!$B$14:$G$74</definedName>
    <definedName name="Z_6AF98C50_F372_47D5_ACD4_758C4A46EEA0_.wvu.PrintArea" localSheetId="11" hidden="1">'Industry Sectors'!$A$1:$K$14,'Industry Sectors'!#REF!,'Industry Sectors'!#REF!,'Industry Sectors'!#REF!,'Industry Sectors'!#REF!,'Industry Sectors'!#REF!,'Industry Sectors'!#REF!,'Industry Sectors'!$A$17:$K$17,'Industry Sectors'!$A$21:$J$23</definedName>
    <definedName name="Z_6AF98C50_F372_47D5_ACD4_758C4A46EEA0_.wvu.PrintTitles" localSheetId="11" hidden="1">'Industry Sectors'!$1:$11</definedName>
    <definedName name="Z_7B728322_B449_4982_903A_916482D57A60_.wvu.FilterData" localSheetId="11" hidden="1">'Industry Sectors'!$B$14:$G$74</definedName>
    <definedName name="Z_9D674C3B_1BD5_4549_B579_3C71F33CB77B_.wvu.FilterData" localSheetId="11" hidden="1">'Industry Sectors'!$B$14:$G$74</definedName>
    <definedName name="Z_9DBCE3FD_605E_4E8F_A8BB_872EA581E452_.wvu.PrintArea" localSheetId="11" hidden="1">'Industry Sectors'!$A$1:$K$14,'Industry Sectors'!#REF!,'Industry Sectors'!#REF!,'Industry Sectors'!#REF!,'Industry Sectors'!#REF!,'Industry Sectors'!#REF!,'Industry Sectors'!#REF!,'Industry Sectors'!$A$17:$K$17,'Industry Sectors'!$A$21:$J$23</definedName>
    <definedName name="Z_9DBCE3FD_605E_4E8F_A8BB_872EA581E452_.wvu.PrintTitles" localSheetId="11" hidden="1">'Industry Sectors'!$1:$11</definedName>
    <definedName name="Z_A521842C_C588_467D_9052_78AA8CEBA570_.wvu.FilterData" localSheetId="11" hidden="1">'Industry Sectors'!$B$14:$G$74</definedName>
    <definedName name="Z_B6214842_4919_4D95_9A18_152935EE0626_.wvu.FilterData" localSheetId="11" hidden="1">'Industry Sectors'!$B$14:$G$74</definedName>
    <definedName name="Z_BB056624_B79D_417E_8AF8_B515CD2630B6_.wvu.FilterData" localSheetId="11" hidden="1">'Industry Sectors'!$B$14:$G$74</definedName>
    <definedName name="Z_C8395D52_A840_4397_A9C4_456A94A97BCD_.wvu.FilterData" localSheetId="11" hidden="1">'Industry Sectors'!$B$14:$G$74</definedName>
    <definedName name="Z_CDF8AD47_1BDE_4F81_B6B3_9AE64BC4DAD3_.wvu.FilterData" localSheetId="11" hidden="1">'Industry Sectors'!$B$14:$G$74</definedName>
    <definedName name="Z_D89A1243_A473_42C8_99A7_BBB25D8D1FA9_.wvu.FilterData" localSheetId="11" hidden="1">'Industry Sectors'!$B$14:$G$74</definedName>
    <definedName name="Z_DE8933CF_7EDA_4EC1_BA87_BC3F81111274_.wvu.FilterData" localSheetId="11" hidden="1">'Industry Sectors'!$B$14:$G$74</definedName>
    <definedName name="Z_E0056C8D_DAA0_4FF5_9F08_10F140F225BB_.wvu.FilterData" localSheetId="11" hidden="1">'Industry Sectors'!$B$14:$G$74</definedName>
    <definedName name="Z_EAD6A066_A237_46A9_ABC7_AF2E2D1697CB_.wvu.PrintArea" localSheetId="11" hidden="1">'Industry Sectors'!$A$1:$K$14,'Industry Sectors'!#REF!,'Industry Sectors'!#REF!,'Industry Sectors'!#REF!,'Industry Sectors'!#REF!,'Industry Sectors'!#REF!,'Industry Sectors'!#REF!,'Industry Sectors'!$A$17:$K$17,'Industry Sectors'!$A$21:$J$23</definedName>
    <definedName name="Z_EAD6A066_A237_46A9_ABC7_AF2E2D1697CB_.wvu.PrintTitles" localSheetId="11" hidden="1">'Industry Sectors'!$1:$11</definedName>
  </definedNames>
  <calcPr calcId="191029"/>
  <pivotCaches>
    <pivotCache cacheId="1" r:id="rId13"/>
    <pivotCache cacheId="2" r:id="rId14"/>
  </pivotCaches>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1" i="7" l="1"/>
  <c r="E11" i="7"/>
  <c r="F11" i="7"/>
  <c r="G11" i="7"/>
  <c r="H11" i="7"/>
  <c r="I11" i="7"/>
  <c r="J11" i="7"/>
  <c r="K11" i="7"/>
  <c r="L11" i="7"/>
  <c r="M11" i="7"/>
  <c r="N11" i="7"/>
  <c r="P11" i="7"/>
  <c r="D12" i="7"/>
  <c r="E12" i="7"/>
  <c r="F12" i="7"/>
  <c r="G12" i="7"/>
  <c r="H12" i="7"/>
  <c r="I12" i="7"/>
  <c r="J12" i="7"/>
  <c r="K12" i="7"/>
  <c r="L12" i="7"/>
  <c r="M12" i="7"/>
  <c r="N12" i="7"/>
  <c r="O12" i="7"/>
  <c r="P12" i="7"/>
  <c r="D13" i="7"/>
  <c r="E13" i="7"/>
  <c r="F13" i="7"/>
  <c r="G13" i="7"/>
  <c r="H13" i="7"/>
  <c r="I13" i="7"/>
  <c r="J13" i="7"/>
  <c r="K13" i="7"/>
  <c r="L13" i="7"/>
  <c r="M13" i="7"/>
  <c r="N13" i="7"/>
  <c r="P13" i="7"/>
  <c r="D14" i="7"/>
  <c r="E14" i="7"/>
  <c r="F14" i="7"/>
  <c r="G14" i="7"/>
  <c r="H14" i="7"/>
  <c r="I14" i="7"/>
  <c r="J14" i="7"/>
  <c r="K14" i="7"/>
  <c r="L14" i="7"/>
  <c r="M14" i="7"/>
  <c r="N14" i="7"/>
  <c r="P14" i="7"/>
  <c r="D15" i="7"/>
  <c r="E15" i="7"/>
  <c r="F15" i="7"/>
  <c r="G15" i="7"/>
  <c r="H15" i="7"/>
  <c r="I15" i="7"/>
  <c r="J15" i="7"/>
  <c r="K15" i="7"/>
  <c r="L15" i="7"/>
  <c r="M15" i="7"/>
  <c r="N15" i="7"/>
  <c r="D16" i="7"/>
  <c r="E16" i="7"/>
  <c r="F16" i="7"/>
  <c r="G16" i="7"/>
  <c r="H16" i="7"/>
  <c r="I16" i="7"/>
  <c r="J16" i="7"/>
  <c r="K16" i="7"/>
  <c r="L16" i="7"/>
  <c r="M16" i="7"/>
  <c r="N16" i="7"/>
  <c r="D17" i="7"/>
  <c r="E17" i="7"/>
  <c r="F17" i="7"/>
  <c r="G17" i="7"/>
  <c r="H17" i="7"/>
  <c r="I17" i="7"/>
  <c r="J17" i="7"/>
  <c r="K17" i="7"/>
  <c r="L17" i="7"/>
  <c r="M17" i="7"/>
  <c r="N17" i="7"/>
  <c r="D18" i="7"/>
  <c r="E18" i="7"/>
  <c r="F18" i="7"/>
  <c r="G18" i="7"/>
  <c r="H18" i="7"/>
  <c r="I18" i="7"/>
  <c r="J18" i="7"/>
  <c r="K18" i="7"/>
  <c r="L18" i="7"/>
  <c r="M18" i="7"/>
  <c r="N18" i="7"/>
  <c r="P18" i="7"/>
  <c r="D19" i="7"/>
  <c r="E19" i="7"/>
  <c r="F19" i="7"/>
  <c r="G19" i="7"/>
  <c r="H19" i="7"/>
  <c r="I19" i="7"/>
  <c r="J19" i="7"/>
  <c r="K19" i="7"/>
  <c r="L19" i="7"/>
  <c r="M19" i="7"/>
  <c r="N19" i="7"/>
  <c r="P19" i="7"/>
  <c r="D20" i="7"/>
  <c r="E20" i="7"/>
  <c r="F20" i="7"/>
  <c r="G20" i="7"/>
  <c r="H20" i="7"/>
  <c r="I20" i="7"/>
  <c r="J20" i="7"/>
  <c r="K20" i="7"/>
  <c r="L20" i="7"/>
  <c r="M20" i="7"/>
  <c r="N20" i="7"/>
  <c r="P20" i="7"/>
  <c r="D21" i="7"/>
  <c r="E21" i="7"/>
  <c r="F21" i="7"/>
  <c r="G21" i="7"/>
  <c r="H21" i="7"/>
  <c r="I21" i="7"/>
  <c r="J21" i="7"/>
  <c r="K21" i="7"/>
  <c r="L21" i="7"/>
  <c r="M21" i="7"/>
  <c r="N21" i="7"/>
  <c r="P21" i="7"/>
  <c r="D22" i="7"/>
  <c r="E22" i="7"/>
  <c r="F22" i="7"/>
  <c r="G22" i="7"/>
  <c r="H22" i="7"/>
  <c r="I22" i="7"/>
  <c r="J22" i="7"/>
  <c r="K22" i="7"/>
  <c r="L22" i="7"/>
  <c r="M22" i="7"/>
  <c r="N22" i="7"/>
  <c r="P22" i="7"/>
  <c r="D23" i="7"/>
  <c r="E23" i="7"/>
  <c r="F23" i="7"/>
  <c r="G23" i="7"/>
  <c r="H23" i="7"/>
  <c r="I23" i="7"/>
  <c r="J23" i="7"/>
  <c r="K23" i="7"/>
  <c r="L23" i="7"/>
  <c r="M23" i="7"/>
  <c r="N23" i="7"/>
  <c r="P23" i="7"/>
  <c r="D24" i="7"/>
  <c r="E24" i="7"/>
  <c r="F24" i="7"/>
  <c r="G24" i="7"/>
  <c r="H24" i="7"/>
  <c r="I24" i="7"/>
  <c r="J24" i="7"/>
  <c r="K24" i="7"/>
  <c r="L24" i="7"/>
  <c r="M24" i="7"/>
  <c r="N24" i="7"/>
  <c r="D25" i="7"/>
  <c r="E25" i="7"/>
  <c r="F25" i="7"/>
  <c r="G25" i="7"/>
  <c r="H25" i="7"/>
  <c r="I25" i="7"/>
  <c r="J25" i="7"/>
  <c r="K25" i="7"/>
  <c r="L25" i="7"/>
  <c r="M25" i="7"/>
  <c r="N25" i="7"/>
  <c r="D26" i="7"/>
  <c r="E26" i="7"/>
  <c r="F26" i="7"/>
  <c r="G26" i="7"/>
  <c r="H26" i="7"/>
  <c r="I26" i="7"/>
  <c r="J26" i="7"/>
  <c r="K26" i="7"/>
  <c r="L26" i="7"/>
  <c r="M26" i="7"/>
  <c r="N26" i="7"/>
  <c r="D27" i="7"/>
  <c r="E27" i="7"/>
  <c r="F27" i="7"/>
  <c r="G27" i="7"/>
  <c r="H27" i="7"/>
  <c r="I27" i="7"/>
  <c r="J27" i="7"/>
  <c r="K27" i="7"/>
  <c r="L27" i="7"/>
  <c r="M27" i="7"/>
  <c r="N27" i="7"/>
  <c r="D28" i="7"/>
  <c r="E28" i="7"/>
  <c r="F28" i="7"/>
  <c r="G28" i="7"/>
  <c r="H28" i="7"/>
  <c r="I28" i="7"/>
  <c r="J28" i="7"/>
  <c r="K28" i="7"/>
  <c r="L28" i="7"/>
  <c r="M28" i="7"/>
  <c r="N28" i="7"/>
  <c r="E803" i="2"/>
  <c r="D803" i="2"/>
  <c r="C803" i="2"/>
  <c r="B803" i="2"/>
  <c r="E2860" i="2"/>
  <c r="D2860" i="2"/>
  <c r="B2860" i="2"/>
  <c r="S3701" i="2" l="1"/>
  <c r="S3706" i="2"/>
  <c r="S3705" i="2"/>
  <c r="S3707" i="2"/>
  <c r="S3704" i="2"/>
  <c r="S3703" i="2"/>
  <c r="S3702" i="2"/>
  <c r="S3700" i="2"/>
  <c r="S3699" i="2"/>
  <c r="S3698" i="2"/>
  <c r="S3697" i="2"/>
  <c r="S3696" i="2"/>
  <c r="S3695" i="2"/>
  <c r="S3694" i="2"/>
  <c r="S3693" i="2"/>
  <c r="S3692" i="2"/>
  <c r="E3707" i="2" l="1"/>
  <c r="D3707" i="2"/>
  <c r="B3707" i="2"/>
  <c r="E3706" i="2"/>
  <c r="D3706" i="2"/>
  <c r="B3706" i="2"/>
  <c r="E3705" i="2"/>
  <c r="D3705" i="2"/>
  <c r="B3705" i="2"/>
  <c r="E3704" i="2"/>
  <c r="D3704" i="2"/>
  <c r="B3704" i="2"/>
  <c r="E3703" i="2"/>
  <c r="D3703" i="2"/>
  <c r="B3703" i="2"/>
  <c r="E3702" i="2"/>
  <c r="D3702" i="2"/>
  <c r="B3702" i="2"/>
  <c r="E3701" i="2"/>
  <c r="D3701" i="2"/>
  <c r="B3701" i="2"/>
  <c r="E3700" i="2"/>
  <c r="D3700" i="2"/>
  <c r="B3700" i="2"/>
  <c r="E3699" i="2"/>
  <c r="D3699" i="2"/>
  <c r="B3699" i="2"/>
  <c r="E3698" i="2"/>
  <c r="D3698" i="2"/>
  <c r="B3698" i="2"/>
  <c r="E3697" i="2"/>
  <c r="D3697" i="2"/>
  <c r="B3697" i="2"/>
  <c r="E3696" i="2"/>
  <c r="D3696" i="2"/>
  <c r="B3696" i="2"/>
  <c r="E3695" i="2"/>
  <c r="D3695" i="2"/>
  <c r="B3695" i="2"/>
  <c r="E3694" i="2"/>
  <c r="D3694" i="2"/>
  <c r="B3694" i="2"/>
  <c r="E3693" i="2"/>
  <c r="D3693" i="2"/>
  <c r="B3693" i="2"/>
  <c r="E3692" i="2"/>
  <c r="D3692" i="2"/>
  <c r="B3692" i="2"/>
  <c r="S3689" i="2" l="1"/>
  <c r="S3691" i="2"/>
  <c r="S3686" i="2"/>
  <c r="S3685" i="2"/>
  <c r="S3690" i="2"/>
  <c r="S3688" i="2"/>
  <c r="S3687" i="2"/>
  <c r="S3684" i="2"/>
  <c r="S3683" i="2"/>
  <c r="E3691" i="2"/>
  <c r="D3691" i="2"/>
  <c r="B3691" i="2"/>
  <c r="E3690" i="2"/>
  <c r="D3690" i="2"/>
  <c r="B3690" i="2"/>
  <c r="E3689" i="2"/>
  <c r="D3689" i="2"/>
  <c r="B3689" i="2"/>
  <c r="E3688" i="2"/>
  <c r="D3688" i="2"/>
  <c r="B3688" i="2"/>
  <c r="E3687" i="2"/>
  <c r="D3687" i="2"/>
  <c r="B3687" i="2"/>
  <c r="E3686" i="2"/>
  <c r="D3686" i="2"/>
  <c r="B3686" i="2"/>
  <c r="E3685" i="2"/>
  <c r="D3685" i="2"/>
  <c r="B3685" i="2"/>
  <c r="E3684" i="2"/>
  <c r="D3684" i="2"/>
  <c r="B3684" i="2"/>
  <c r="E3683" i="2"/>
  <c r="D3683" i="2"/>
  <c r="B3683" i="2"/>
  <c r="S3681" i="2" l="1"/>
  <c r="S3680" i="2"/>
  <c r="S3682" i="2"/>
  <c r="S3679" i="2"/>
  <c r="S3678" i="2"/>
  <c r="S3677" i="2"/>
  <c r="S3676" i="2"/>
  <c r="S3675" i="2"/>
  <c r="S3674" i="2"/>
  <c r="S3673" i="2"/>
  <c r="S3672" i="2" l="1"/>
  <c r="S3671" i="2"/>
  <c r="S3670" i="2" l="1"/>
  <c r="E3682" i="2"/>
  <c r="D3682" i="2"/>
  <c r="B3682" i="2"/>
  <c r="E3681" i="2"/>
  <c r="D3681" i="2"/>
  <c r="B3681" i="2"/>
  <c r="E3680" i="2"/>
  <c r="D3680" i="2"/>
  <c r="B3680" i="2"/>
  <c r="E3679" i="2"/>
  <c r="D3679" i="2"/>
  <c r="B3679" i="2"/>
  <c r="E3678" i="2"/>
  <c r="D3678" i="2"/>
  <c r="B3678" i="2"/>
  <c r="E3677" i="2"/>
  <c r="D3677" i="2"/>
  <c r="B3677" i="2"/>
  <c r="E3676" i="2"/>
  <c r="D3676" i="2"/>
  <c r="B3676" i="2"/>
  <c r="E3675" i="2"/>
  <c r="D3675" i="2"/>
  <c r="B3675" i="2"/>
  <c r="E3674" i="2"/>
  <c r="D3674" i="2"/>
  <c r="B3674" i="2"/>
  <c r="E3673" i="2"/>
  <c r="D3673" i="2"/>
  <c r="B3673" i="2"/>
  <c r="E3672" i="2"/>
  <c r="D3672" i="2"/>
  <c r="B3672" i="2"/>
  <c r="E3671" i="2"/>
  <c r="D3671" i="2"/>
  <c r="B3671" i="2"/>
  <c r="E3670" i="2"/>
  <c r="D3670" i="2"/>
  <c r="B3670" i="2"/>
  <c r="E2662" i="2"/>
  <c r="D2662" i="2"/>
  <c r="B2662" i="2"/>
  <c r="B1236" i="2"/>
  <c r="E1236" i="2"/>
  <c r="S3669" i="2"/>
  <c r="S3668" i="2"/>
  <c r="S3667" i="2"/>
  <c r="S3666" i="2"/>
  <c r="S3665" i="2"/>
  <c r="S3664" i="2"/>
  <c r="S3663" i="2"/>
  <c r="S3662" i="2"/>
  <c r="S3661" i="2"/>
  <c r="S3660" i="2"/>
  <c r="S3659" i="2"/>
  <c r="S3658" i="2"/>
  <c r="S3657" i="2" l="1"/>
  <c r="S3656" i="2"/>
  <c r="S3655" i="2"/>
  <c r="S3654" i="2"/>
  <c r="S3653" i="2" l="1"/>
  <c r="S3652" i="2"/>
  <c r="S3651" i="2"/>
  <c r="S3650" i="2"/>
  <c r="S3649" i="2"/>
  <c r="S3648" i="2" l="1"/>
  <c r="S3647" i="2"/>
  <c r="S3646" i="2"/>
  <c r="E3669" i="2"/>
  <c r="D3669" i="2"/>
  <c r="B3669" i="2"/>
  <c r="E3668" i="2"/>
  <c r="D3668" i="2"/>
  <c r="B3668" i="2"/>
  <c r="E3667" i="2"/>
  <c r="D3667" i="2"/>
  <c r="B3667" i="2"/>
  <c r="E3666" i="2"/>
  <c r="D3666" i="2"/>
  <c r="B3666" i="2"/>
  <c r="E3665" i="2"/>
  <c r="D3665" i="2"/>
  <c r="B3665" i="2"/>
  <c r="E3664" i="2"/>
  <c r="D3664" i="2"/>
  <c r="B3664" i="2"/>
  <c r="E3663" i="2"/>
  <c r="D3663" i="2"/>
  <c r="B3663" i="2"/>
  <c r="E3662" i="2"/>
  <c r="D3662" i="2"/>
  <c r="B3662" i="2"/>
  <c r="E3661" i="2"/>
  <c r="D3661" i="2"/>
  <c r="B3661" i="2"/>
  <c r="E3660" i="2"/>
  <c r="D3660" i="2"/>
  <c r="B3660" i="2"/>
  <c r="E3659" i="2"/>
  <c r="D3659" i="2"/>
  <c r="B3659" i="2"/>
  <c r="E3658" i="2"/>
  <c r="D3658" i="2"/>
  <c r="B3658" i="2"/>
  <c r="E3657" i="2"/>
  <c r="D3657" i="2"/>
  <c r="B3657" i="2"/>
  <c r="E3656" i="2"/>
  <c r="D3656" i="2"/>
  <c r="B3656" i="2"/>
  <c r="E3655" i="2"/>
  <c r="D3655" i="2"/>
  <c r="B3655" i="2"/>
  <c r="E3654" i="2"/>
  <c r="D3654" i="2"/>
  <c r="B3654" i="2"/>
  <c r="E3653" i="2"/>
  <c r="D3653" i="2"/>
  <c r="B3653" i="2"/>
  <c r="E3652" i="2"/>
  <c r="D3652" i="2"/>
  <c r="B3652" i="2"/>
  <c r="E3651" i="2"/>
  <c r="D3651" i="2"/>
  <c r="B3651" i="2"/>
  <c r="E3650" i="2"/>
  <c r="D3650" i="2"/>
  <c r="B3650" i="2"/>
  <c r="E3649" i="2"/>
  <c r="D3649" i="2"/>
  <c r="B3649" i="2"/>
  <c r="E3648" i="2"/>
  <c r="D3648" i="2"/>
  <c r="B3648" i="2"/>
  <c r="E3647" i="2"/>
  <c r="D3647" i="2"/>
  <c r="B3647" i="2"/>
  <c r="E3646" i="2"/>
  <c r="D3646" i="2"/>
  <c r="B3646" i="2"/>
  <c r="S3632" i="2"/>
  <c r="S3634" i="2"/>
  <c r="S3641" i="2"/>
  <c r="S3642" i="2"/>
  <c r="S3643" i="2"/>
  <c r="S3644" i="2"/>
  <c r="E3628" i="2"/>
  <c r="E3629" i="2"/>
  <c r="E3631" i="2"/>
  <c r="E3632" i="2"/>
  <c r="E3633" i="2"/>
  <c r="E3634" i="2"/>
  <c r="E3635" i="2"/>
  <c r="E3636" i="2"/>
  <c r="E3637" i="2"/>
  <c r="E3638" i="2"/>
  <c r="E3639" i="2"/>
  <c r="E3640" i="2"/>
  <c r="E3641" i="2"/>
  <c r="E3642" i="2"/>
  <c r="E3643" i="2"/>
  <c r="E3644" i="2"/>
  <c r="E3645" i="2"/>
  <c r="E2959" i="2"/>
  <c r="E2926" i="2"/>
  <c r="E2669" i="2"/>
  <c r="E2550" i="2"/>
  <c r="E2408" i="2"/>
  <c r="E3630" i="2"/>
  <c r="S3645" i="2"/>
  <c r="S3640" i="2"/>
  <c r="D3645" i="2"/>
  <c r="B3645" i="2"/>
  <c r="D3644" i="2"/>
  <c r="B3644" i="2"/>
  <c r="D3643" i="2"/>
  <c r="B3643" i="2"/>
  <c r="D3642" i="2"/>
  <c r="B3642" i="2"/>
  <c r="D3641" i="2"/>
  <c r="B3641" i="2"/>
  <c r="D3640" i="2"/>
  <c r="B3640" i="2"/>
  <c r="S3639" i="2"/>
  <c r="S3638" i="2"/>
  <c r="S3637" i="2"/>
  <c r="S3636" i="2"/>
  <c r="S3635" i="2"/>
  <c r="S3633" i="2"/>
  <c r="S3631" i="2"/>
  <c r="S3630" i="2"/>
  <c r="S3629" i="2"/>
  <c r="S3628" i="2"/>
  <c r="D3639" i="2"/>
  <c r="B3639" i="2"/>
  <c r="D3638" i="2"/>
  <c r="B3638" i="2"/>
  <c r="D3637" i="2"/>
  <c r="B3637" i="2"/>
  <c r="D3636" i="2"/>
  <c r="B3636" i="2"/>
  <c r="D3635" i="2"/>
  <c r="B3635" i="2"/>
  <c r="D3634" i="2"/>
  <c r="B3634" i="2"/>
  <c r="D3633" i="2"/>
  <c r="B3633" i="2"/>
  <c r="D3632" i="2"/>
  <c r="B3632" i="2"/>
  <c r="D3631" i="2"/>
  <c r="B3631" i="2"/>
  <c r="D3630" i="2"/>
  <c r="B3630" i="2"/>
  <c r="D3629" i="2"/>
  <c r="B3629" i="2"/>
  <c r="D3628" i="2"/>
  <c r="B3628" i="2"/>
  <c r="E3621" i="2" l="1"/>
  <c r="D3621" i="2"/>
  <c r="B3621" i="2"/>
  <c r="E3620" i="2"/>
  <c r="D3620" i="2"/>
  <c r="B3620" i="2"/>
  <c r="E3614" i="2"/>
  <c r="D3614" i="2"/>
  <c r="B3614" i="2"/>
  <c r="E3492" i="2"/>
  <c r="D3492" i="2"/>
  <c r="B3492" i="2"/>
  <c r="E3410" i="2"/>
  <c r="D3410" i="2"/>
  <c r="B3410" i="2"/>
  <c r="E3350" i="2"/>
  <c r="D3350" i="2"/>
  <c r="B3350" i="2"/>
  <c r="E2988" i="2"/>
  <c r="D2988" i="2"/>
  <c r="B2988" i="2"/>
  <c r="E2944" i="2"/>
  <c r="D2944" i="2"/>
  <c r="B2944" i="2"/>
  <c r="E2802" i="2"/>
  <c r="D2802" i="2"/>
  <c r="B2802" i="2"/>
  <c r="S3626" i="2"/>
  <c r="S3627" i="2" l="1"/>
  <c r="S3625" i="2" l="1"/>
  <c r="S3624" i="2"/>
  <c r="S3623" i="2"/>
  <c r="S3622" i="2"/>
  <c r="S3621" i="2"/>
  <c r="E3627" i="2"/>
  <c r="D3627" i="2"/>
  <c r="B3627" i="2"/>
  <c r="E3626" i="2"/>
  <c r="D3626" i="2"/>
  <c r="B3626" i="2"/>
  <c r="E3625" i="2"/>
  <c r="D3625" i="2"/>
  <c r="B3625" i="2"/>
  <c r="E3624" i="2"/>
  <c r="D3624" i="2"/>
  <c r="B3624" i="2"/>
  <c r="E3623" i="2"/>
  <c r="D3623" i="2"/>
  <c r="B3623" i="2"/>
  <c r="E3622" i="2"/>
  <c r="D3622" i="2"/>
  <c r="B3622" i="2"/>
  <c r="E10" i="7"/>
  <c r="F10" i="7"/>
  <c r="G10" i="7"/>
  <c r="H10" i="7"/>
  <c r="I10" i="7"/>
  <c r="J10" i="7"/>
  <c r="K10" i="7"/>
  <c r="L10" i="7"/>
  <c r="M10" i="7"/>
  <c r="N10" i="7"/>
  <c r="P10" i="7"/>
  <c r="O9" i="7"/>
  <c r="P9" i="7"/>
  <c r="S3620" i="2"/>
  <c r="S3619" i="2" l="1"/>
  <c r="E3619" i="2"/>
  <c r="D3619" i="2"/>
  <c r="B3619" i="2"/>
  <c r="S3618" i="2"/>
  <c r="S3617" i="2"/>
  <c r="E3618" i="2"/>
  <c r="D3618" i="2"/>
  <c r="B3618" i="2"/>
  <c r="E3617" i="2"/>
  <c r="D3617" i="2"/>
  <c r="B3617" i="2"/>
  <c r="E3616" i="2"/>
  <c r="D3616" i="2"/>
  <c r="B3616" i="2"/>
  <c r="E3613" i="2"/>
  <c r="D3613" i="2"/>
  <c r="B3613" i="2"/>
  <c r="E3612" i="2"/>
  <c r="D3612" i="2"/>
  <c r="B3612" i="2"/>
  <c r="E3611" i="2"/>
  <c r="D3611" i="2"/>
  <c r="B3611" i="2"/>
  <c r="E3610" i="2"/>
  <c r="D3610" i="2"/>
  <c r="B3610" i="2"/>
  <c r="E3609" i="2"/>
  <c r="D3609" i="2"/>
  <c r="B3609" i="2"/>
  <c r="E3608" i="2"/>
  <c r="D3608" i="2"/>
  <c r="B3608" i="2"/>
  <c r="E3607" i="2"/>
  <c r="D3607" i="2"/>
  <c r="B3607" i="2"/>
  <c r="E3606" i="2"/>
  <c r="D3606" i="2"/>
  <c r="B3606" i="2"/>
  <c r="E3605" i="2"/>
  <c r="D3605" i="2"/>
  <c r="B3605" i="2"/>
  <c r="E3604" i="2"/>
  <c r="D3604" i="2"/>
  <c r="B3604" i="2"/>
  <c r="E3603" i="2"/>
  <c r="D3603" i="2"/>
  <c r="B3603" i="2"/>
  <c r="E3602" i="2"/>
  <c r="D3602" i="2"/>
  <c r="B3602" i="2"/>
  <c r="E3299" i="2"/>
  <c r="D3299" i="2"/>
  <c r="B3299" i="2"/>
  <c r="E3615" i="2"/>
  <c r="S3616" i="2"/>
  <c r="S3614" i="2"/>
  <c r="S3613" i="2"/>
  <c r="S3612" i="2"/>
  <c r="S3611" i="2"/>
  <c r="S3610" i="2"/>
  <c r="S3609" i="2"/>
  <c r="S3608" i="2"/>
  <c r="S3607" i="2"/>
  <c r="S3606" i="2"/>
  <c r="S3605" i="2"/>
  <c r="S3604" i="2"/>
  <c r="S3603" i="2"/>
  <c r="S3602" i="2"/>
  <c r="D3615" i="2" l="1"/>
  <c r="B3615" i="2"/>
  <c r="S3600" i="2"/>
  <c r="S3599" i="2"/>
  <c r="S3598" i="2"/>
  <c r="S3596" i="2"/>
  <c r="S3572" i="2"/>
  <c r="S3597" i="2"/>
  <c r="S3601" i="2"/>
  <c r="E3600" i="2"/>
  <c r="D3600" i="2"/>
  <c r="B3600" i="2"/>
  <c r="E3599" i="2"/>
  <c r="D3599" i="2"/>
  <c r="B3599" i="2"/>
  <c r="E3598" i="2"/>
  <c r="D3598" i="2"/>
  <c r="B3598" i="2"/>
  <c r="E3596" i="2"/>
  <c r="D3596" i="2"/>
  <c r="B3596" i="2"/>
  <c r="E3597" i="2"/>
  <c r="D3597" i="2"/>
  <c r="B3597" i="2"/>
  <c r="E3601" i="2"/>
  <c r="D3601" i="2"/>
  <c r="B3601" i="2"/>
  <c r="E2548" i="2"/>
  <c r="D2548" i="2"/>
  <c r="B2548" i="2"/>
  <c r="E2406" i="2"/>
  <c r="D2406" i="2"/>
  <c r="B2406" i="2"/>
  <c r="C99" i="5"/>
  <c r="C100" i="5"/>
  <c r="C101" i="5"/>
  <c r="C102" i="5"/>
  <c r="C103" i="5"/>
  <c r="C104" i="5"/>
  <c r="C105" i="5"/>
  <c r="C106" i="5"/>
  <c r="C107" i="5"/>
  <c r="C108" i="5"/>
  <c r="C109"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S3595" i="2"/>
  <c r="E3595" i="2"/>
  <c r="D3595" i="2"/>
  <c r="B3595" i="2"/>
  <c r="E3250" i="2"/>
  <c r="E3231" i="2"/>
  <c r="E3173" i="2"/>
  <c r="S3594" i="2"/>
  <c r="S3593" i="2"/>
  <c r="S3592" i="2"/>
  <c r="E3590" i="2"/>
  <c r="E3589" i="2"/>
  <c r="E3588" i="2"/>
  <c r="E3587" i="2"/>
  <c r="E3591" i="2"/>
  <c r="E3592" i="2"/>
  <c r="E3593" i="2"/>
  <c r="E3594" i="2"/>
  <c r="S3591" i="2"/>
  <c r="S3590" i="2"/>
  <c r="S3589" i="2" l="1"/>
  <c r="S3588" i="2"/>
  <c r="S3587" i="2"/>
  <c r="S3173" i="2"/>
  <c r="B3173" i="2"/>
  <c r="D3173" i="2"/>
  <c r="D3594" i="2"/>
  <c r="B3594" i="2"/>
  <c r="D3593" i="2"/>
  <c r="B3593" i="2"/>
  <c r="D3592" i="2"/>
  <c r="B3592" i="2"/>
  <c r="D3591" i="2"/>
  <c r="B3591" i="2"/>
  <c r="D3590" i="2"/>
  <c r="B3590" i="2"/>
  <c r="E3586" i="2"/>
  <c r="D3589" i="2"/>
  <c r="B3589" i="2"/>
  <c r="D3588" i="2"/>
  <c r="B3588" i="2"/>
  <c r="D3587" i="2"/>
  <c r="B3587" i="2"/>
  <c r="C126" i="5"/>
  <c r="C127" i="5"/>
  <c r="C128" i="5"/>
  <c r="C129" i="5"/>
  <c r="C130" i="5"/>
  <c r="C131" i="5"/>
  <c r="C132" i="5"/>
  <c r="C125" i="5"/>
  <c r="C116" i="5"/>
  <c r="C117" i="5"/>
  <c r="C118" i="5"/>
  <c r="C119" i="5"/>
  <c r="C115" i="5"/>
  <c r="C98" i="5"/>
  <c r="C92" i="5"/>
  <c r="C91" i="5"/>
  <c r="C3" i="5"/>
  <c r="C72" i="5" s="1"/>
  <c r="S3586" i="2" l="1"/>
  <c r="S3585" i="2"/>
  <c r="S3584" i="2"/>
  <c r="S3583" i="2"/>
  <c r="S3582" i="2"/>
  <c r="S3581" i="2"/>
  <c r="S3578" i="2"/>
  <c r="S3580" i="2"/>
  <c r="S3579" i="2"/>
  <c r="S3577" i="2"/>
  <c r="S3576" i="2"/>
  <c r="S3575" i="2"/>
  <c r="S3574" i="2"/>
  <c r="S3573" i="2"/>
  <c r="B3573" i="2"/>
  <c r="E3573" i="2"/>
  <c r="D3573" i="2"/>
  <c r="D3586" i="2"/>
  <c r="B3586" i="2"/>
  <c r="E3585" i="2"/>
  <c r="D3585" i="2"/>
  <c r="B3585" i="2"/>
  <c r="E3584" i="2"/>
  <c r="D3584" i="2"/>
  <c r="B3584" i="2"/>
  <c r="E3583" i="2"/>
  <c r="D3583" i="2"/>
  <c r="B3583" i="2"/>
  <c r="E3582" i="2"/>
  <c r="D3582" i="2"/>
  <c r="B3582" i="2"/>
  <c r="E3581" i="2"/>
  <c r="D3581" i="2"/>
  <c r="B3581" i="2"/>
  <c r="E3580" i="2"/>
  <c r="D3580" i="2"/>
  <c r="B3580" i="2"/>
  <c r="E3579" i="2"/>
  <c r="D3579" i="2"/>
  <c r="B3579" i="2"/>
  <c r="E3578" i="2"/>
  <c r="D3578" i="2"/>
  <c r="B3578" i="2"/>
  <c r="E3577" i="2"/>
  <c r="D3577" i="2"/>
  <c r="B3577" i="2"/>
  <c r="E3576" i="2"/>
  <c r="D3576" i="2"/>
  <c r="B3576" i="2"/>
  <c r="E3575" i="2"/>
  <c r="D3575" i="2"/>
  <c r="B3575" i="2"/>
  <c r="E3574" i="2"/>
  <c r="D3574" i="2"/>
  <c r="B3574" i="2"/>
  <c r="E3566" i="2"/>
  <c r="D3566" i="2"/>
  <c r="B3566" i="2"/>
  <c r="E3567" i="2"/>
  <c r="D3567" i="2"/>
  <c r="B3567" i="2"/>
  <c r="E3568" i="2"/>
  <c r="D3568" i="2"/>
  <c r="B3568" i="2"/>
  <c r="E3569" i="2"/>
  <c r="D3569" i="2"/>
  <c r="B3569" i="2"/>
  <c r="E3570" i="2"/>
  <c r="D3570" i="2"/>
  <c r="B3570" i="2"/>
  <c r="E3571" i="2"/>
  <c r="D3571" i="2"/>
  <c r="B3571" i="2"/>
  <c r="E3572" i="2"/>
  <c r="D3572" i="2"/>
  <c r="B3572" i="2"/>
  <c r="E3564" i="2"/>
  <c r="D3564" i="2"/>
  <c r="B3564" i="2"/>
  <c r="E3563" i="2"/>
  <c r="D3563" i="2"/>
  <c r="B3563" i="2"/>
  <c r="E3562" i="2"/>
  <c r="D3562" i="2"/>
  <c r="B3562" i="2"/>
  <c r="E3565" i="2"/>
  <c r="S3571" i="2"/>
  <c r="S3570" i="2"/>
  <c r="S3569" i="2"/>
  <c r="S3568" i="2"/>
  <c r="S3567" i="2"/>
  <c r="S3566" i="2"/>
  <c r="D3565" i="2" l="1"/>
  <c r="B3565" i="2"/>
  <c r="S3565" i="2"/>
  <c r="S3564" i="2"/>
  <c r="E3560" i="2"/>
  <c r="D3560" i="2"/>
  <c r="B3560" i="2"/>
  <c r="E3559" i="2"/>
  <c r="D3559" i="2"/>
  <c r="B3559" i="2"/>
  <c r="E3561" i="2" l="1"/>
  <c r="D3561" i="2"/>
  <c r="B3561" i="2"/>
  <c r="S3563" i="2"/>
  <c r="S3562" i="2"/>
  <c r="S3561" i="2"/>
  <c r="S3560" i="2"/>
  <c r="S3559" i="2"/>
  <c r="S3527" i="2"/>
  <c r="S3467" i="2"/>
  <c r="E3558" i="2"/>
  <c r="D3558" i="2"/>
  <c r="B3558" i="2"/>
  <c r="E3557" i="2"/>
  <c r="D3557" i="2"/>
  <c r="B3557" i="2"/>
  <c r="E3556" i="2"/>
  <c r="D3556" i="2"/>
  <c r="B3556" i="2"/>
  <c r="E3555" i="2"/>
  <c r="D3555" i="2"/>
  <c r="B3555" i="2"/>
  <c r="E3554" i="2"/>
  <c r="D3554" i="2"/>
  <c r="B3554" i="2"/>
  <c r="E3553" i="2"/>
  <c r="D3553" i="2"/>
  <c r="B3553" i="2"/>
  <c r="E3552" i="2"/>
  <c r="D3552" i="2"/>
  <c r="B3552" i="2"/>
  <c r="S3552" i="2"/>
  <c r="S3558" i="2" l="1"/>
  <c r="S3557" i="2"/>
  <c r="S3556" i="2"/>
  <c r="S3555" i="2"/>
  <c r="S3554" i="2"/>
  <c r="S3553" i="2"/>
  <c r="S3549" i="2" l="1"/>
  <c r="E432" i="2"/>
  <c r="D432" i="2"/>
  <c r="C432" i="2"/>
  <c r="B432" i="2"/>
  <c r="S3551" i="2"/>
  <c r="S3550" i="2"/>
  <c r="S3548" i="2"/>
  <c r="S3547" i="2"/>
  <c r="S3546" i="2"/>
  <c r="S3545" i="2"/>
  <c r="S3506" i="2"/>
  <c r="F432" i="2" l="1"/>
  <c r="E3551" i="2"/>
  <c r="D3551" i="2"/>
  <c r="B3551" i="2"/>
  <c r="E3550" i="2"/>
  <c r="D3550" i="2"/>
  <c r="B3550" i="2"/>
  <c r="E3549" i="2"/>
  <c r="D3549" i="2"/>
  <c r="B3549" i="2"/>
  <c r="E3548" i="2"/>
  <c r="D3548" i="2"/>
  <c r="B3548" i="2"/>
  <c r="E3547" i="2"/>
  <c r="D3547" i="2"/>
  <c r="B3547" i="2"/>
  <c r="E3546" i="2"/>
  <c r="D3546" i="2"/>
  <c r="B3546" i="2"/>
  <c r="E3545" i="2"/>
  <c r="D3545" i="2"/>
  <c r="B3545" i="2"/>
  <c r="S3544" i="2"/>
  <c r="S3541" i="2" l="1"/>
  <c r="S3542" i="2"/>
  <c r="S3540" i="2"/>
  <c r="S3539" i="2"/>
  <c r="S3538" i="2"/>
  <c r="S3537" i="2"/>
  <c r="S3536" i="2"/>
  <c r="S3535" i="2"/>
  <c r="S3534" i="2"/>
  <c r="S3533" i="2" l="1"/>
  <c r="S3532" i="2"/>
  <c r="E3544" i="2"/>
  <c r="D3544" i="2"/>
  <c r="B3544" i="2"/>
  <c r="E3543" i="2"/>
  <c r="D3543" i="2"/>
  <c r="B3543" i="2"/>
  <c r="E3542" i="2"/>
  <c r="D3542" i="2"/>
  <c r="B3542" i="2"/>
  <c r="E3541" i="2"/>
  <c r="D3541" i="2"/>
  <c r="B3541" i="2"/>
  <c r="E3540" i="2"/>
  <c r="D3540" i="2"/>
  <c r="B3540" i="2"/>
  <c r="E3539" i="2"/>
  <c r="D3539" i="2"/>
  <c r="B3539" i="2"/>
  <c r="E3538" i="2"/>
  <c r="D3538" i="2"/>
  <c r="B3538" i="2"/>
  <c r="E3537" i="2"/>
  <c r="D3537" i="2"/>
  <c r="B3537" i="2"/>
  <c r="E3536" i="2"/>
  <c r="D3536" i="2"/>
  <c r="B3536" i="2"/>
  <c r="E3535" i="2"/>
  <c r="D3535" i="2"/>
  <c r="B3535" i="2"/>
  <c r="E3534" i="2"/>
  <c r="D3534" i="2"/>
  <c r="B3534" i="2"/>
  <c r="E3533" i="2"/>
  <c r="D3533" i="2"/>
  <c r="B3533" i="2"/>
  <c r="E3532" i="2"/>
  <c r="D3532" i="2"/>
  <c r="B3532" i="2"/>
  <c r="S3531" i="2"/>
  <c r="S3530" i="2"/>
  <c r="S3529" i="2"/>
  <c r="S3528" i="2"/>
  <c r="S3526" i="2"/>
  <c r="S3525" i="2"/>
  <c r="S3524" i="2"/>
  <c r="S3523" i="2"/>
  <c r="S3522" i="2"/>
  <c r="S3521" i="2"/>
  <c r="S3520" i="2"/>
  <c r="E3531" i="2" l="1"/>
  <c r="D3531" i="2"/>
  <c r="B3531" i="2"/>
  <c r="E3530" i="2"/>
  <c r="D3530" i="2"/>
  <c r="B3530" i="2"/>
  <c r="E3529" i="2"/>
  <c r="D3529" i="2"/>
  <c r="B3529" i="2"/>
  <c r="E3528" i="2"/>
  <c r="D3528" i="2"/>
  <c r="B3528" i="2"/>
  <c r="E3527" i="2"/>
  <c r="D3527" i="2"/>
  <c r="B3527" i="2"/>
  <c r="E3526" i="2"/>
  <c r="D3526" i="2"/>
  <c r="B3526" i="2"/>
  <c r="E3525" i="2"/>
  <c r="D3525" i="2"/>
  <c r="B3525" i="2"/>
  <c r="E3524" i="2"/>
  <c r="D3524" i="2"/>
  <c r="B3524" i="2"/>
  <c r="E3523" i="2"/>
  <c r="D3523" i="2"/>
  <c r="B3523" i="2"/>
  <c r="E3522" i="2"/>
  <c r="D3522" i="2"/>
  <c r="B3522" i="2"/>
  <c r="E3521" i="2"/>
  <c r="D3521" i="2"/>
  <c r="B3521" i="2"/>
  <c r="E3520" i="2"/>
  <c r="D3520" i="2"/>
  <c r="B3520" i="2"/>
  <c r="S3519" i="2"/>
  <c r="S3518" i="2"/>
  <c r="S3517" i="2"/>
  <c r="S3516" i="2"/>
  <c r="S3515" i="2"/>
  <c r="S3514" i="2" l="1"/>
  <c r="S3513" i="2"/>
  <c r="S3512" i="2"/>
  <c r="S3511" i="2"/>
  <c r="S3510" i="2"/>
  <c r="S3509" i="2"/>
  <c r="S3508" i="2"/>
  <c r="S3507" i="2"/>
  <c r="S3505" i="2"/>
  <c r="S3504" i="2"/>
  <c r="S3503" i="2"/>
  <c r="S3502" i="2" l="1"/>
  <c r="E3519" i="2" l="1"/>
  <c r="D3519" i="2"/>
  <c r="B3519" i="2"/>
  <c r="E3518" i="2"/>
  <c r="D3518" i="2"/>
  <c r="B3518" i="2"/>
  <c r="E3517" i="2"/>
  <c r="D3517" i="2"/>
  <c r="B3517" i="2"/>
  <c r="E3516" i="2"/>
  <c r="D3516" i="2"/>
  <c r="B3516" i="2"/>
  <c r="E3515" i="2"/>
  <c r="D3515" i="2"/>
  <c r="B3515" i="2"/>
  <c r="E3514" i="2"/>
  <c r="D3514" i="2"/>
  <c r="B3514" i="2"/>
  <c r="E3513" i="2"/>
  <c r="D3513" i="2"/>
  <c r="B3513" i="2"/>
  <c r="E3512" i="2"/>
  <c r="D3512" i="2"/>
  <c r="B3512" i="2"/>
  <c r="E3511" i="2"/>
  <c r="D3511" i="2"/>
  <c r="B3511" i="2"/>
  <c r="E3510" i="2"/>
  <c r="D3510" i="2"/>
  <c r="B3510" i="2"/>
  <c r="E3509" i="2"/>
  <c r="D3509" i="2"/>
  <c r="B3509" i="2"/>
  <c r="E3508" i="2"/>
  <c r="D3508" i="2"/>
  <c r="B3508" i="2"/>
  <c r="E3507" i="2"/>
  <c r="D3507" i="2"/>
  <c r="B3507" i="2"/>
  <c r="E3506" i="2"/>
  <c r="D3506" i="2"/>
  <c r="B3506" i="2"/>
  <c r="E3505" i="2"/>
  <c r="D3505" i="2"/>
  <c r="B3505" i="2"/>
  <c r="E3504" i="2"/>
  <c r="D3504" i="2"/>
  <c r="B3504" i="2"/>
  <c r="E3503" i="2"/>
  <c r="D3503" i="2"/>
  <c r="B3503" i="2"/>
  <c r="E3502" i="2"/>
  <c r="D3502" i="2"/>
  <c r="B3502" i="2"/>
  <c r="S3433" i="2"/>
  <c r="E672" i="2" l="1"/>
  <c r="D672" i="2"/>
  <c r="C672" i="2"/>
  <c r="B672" i="2"/>
  <c r="S3501" i="2"/>
  <c r="S3500" i="2"/>
  <c r="S3499" i="2"/>
  <c r="S3498" i="2"/>
  <c r="S3497" i="2"/>
  <c r="S3496" i="2"/>
  <c r="S3495" i="2"/>
  <c r="S3494" i="2"/>
  <c r="S3493" i="2"/>
  <c r="S3491" i="2"/>
  <c r="S3492" i="2"/>
  <c r="S3490" i="2"/>
  <c r="S3489" i="2"/>
  <c r="S3488" i="2"/>
  <c r="S3487" i="2"/>
  <c r="S3486" i="2"/>
  <c r="E3487" i="2"/>
  <c r="D3487" i="2"/>
  <c r="B3487" i="2"/>
  <c r="S3485" i="2"/>
  <c r="S3484" i="2"/>
  <c r="S3483" i="2"/>
  <c r="S3482" i="2"/>
  <c r="E3495" i="2"/>
  <c r="D3495" i="2"/>
  <c r="B3495" i="2"/>
  <c r="E3501" i="2"/>
  <c r="D3501" i="2"/>
  <c r="B3501" i="2"/>
  <c r="E3500" i="2"/>
  <c r="D3500" i="2"/>
  <c r="B3500" i="2"/>
  <c r="E3499" i="2"/>
  <c r="D3499" i="2"/>
  <c r="B3499" i="2"/>
  <c r="E3498" i="2"/>
  <c r="D3498" i="2"/>
  <c r="B3498" i="2"/>
  <c r="E3497" i="2"/>
  <c r="D3497" i="2"/>
  <c r="B3497" i="2"/>
  <c r="E3496" i="2"/>
  <c r="D3496" i="2"/>
  <c r="B3496" i="2"/>
  <c r="E3494" i="2"/>
  <c r="D3494" i="2"/>
  <c r="E3493" i="2"/>
  <c r="D3493" i="2"/>
  <c r="B3493" i="2"/>
  <c r="E3491" i="2"/>
  <c r="D3491" i="2"/>
  <c r="B3491" i="2"/>
  <c r="E3490" i="2"/>
  <c r="D3490" i="2"/>
  <c r="B3490" i="2"/>
  <c r="E3489" i="2"/>
  <c r="D3489" i="2"/>
  <c r="B3489" i="2"/>
  <c r="E3488" i="2"/>
  <c r="D3488" i="2"/>
  <c r="B3488" i="2"/>
  <c r="E3486" i="2"/>
  <c r="D3486" i="2"/>
  <c r="B3486" i="2"/>
  <c r="E3485" i="2"/>
  <c r="D3485" i="2"/>
  <c r="B3485" i="2"/>
  <c r="E3484" i="2"/>
  <c r="D3484" i="2"/>
  <c r="B3484" i="2"/>
  <c r="E3483" i="2"/>
  <c r="D3483" i="2"/>
  <c r="B3483" i="2"/>
  <c r="E3482" i="2"/>
  <c r="D3482" i="2"/>
  <c r="B3482" i="2"/>
  <c r="S3480" i="2"/>
  <c r="S3481" i="2"/>
  <c r="S3479" i="2"/>
  <c r="E3481" i="2"/>
  <c r="D3481" i="2"/>
  <c r="B3481" i="2"/>
  <c r="E3480" i="2"/>
  <c r="D3480" i="2"/>
  <c r="B3480" i="2"/>
  <c r="E3479" i="2"/>
  <c r="D3479" i="2"/>
  <c r="B3479" i="2"/>
  <c r="E2395" i="2"/>
  <c r="D2395" i="2"/>
  <c r="B2395" i="2"/>
  <c r="E3295" i="2"/>
  <c r="D3295" i="2"/>
  <c r="B3295" i="2"/>
  <c r="E3011" i="2"/>
  <c r="D3011" i="2"/>
  <c r="B3011" i="2"/>
  <c r="E768" i="2"/>
  <c r="D768" i="2"/>
  <c r="C768" i="2"/>
  <c r="B768" i="2"/>
  <c r="S3478" i="2"/>
  <c r="S3477" i="2"/>
  <c r="S3476" i="2"/>
  <c r="S3475" i="2"/>
  <c r="S3474" i="2"/>
  <c r="S3473" i="2"/>
  <c r="F672" i="2" l="1"/>
  <c r="S3472" i="2"/>
  <c r="S3471" i="2"/>
  <c r="S3470" i="2"/>
  <c r="S3469" i="2"/>
  <c r="S3468" i="2"/>
  <c r="S3465" i="2" l="1"/>
  <c r="S3466" i="2"/>
  <c r="S3464" i="2"/>
  <c r="S3463" i="2"/>
  <c r="S3462" i="2"/>
  <c r="S3461" i="2"/>
  <c r="S3460" i="2"/>
  <c r="S3459" i="2"/>
  <c r="S3458" i="2"/>
  <c r="E3478" i="2"/>
  <c r="D3478" i="2"/>
  <c r="B3478" i="2"/>
  <c r="E3477" i="2"/>
  <c r="D3477" i="2"/>
  <c r="B3477" i="2"/>
  <c r="E3476" i="2"/>
  <c r="D3476" i="2"/>
  <c r="B3476" i="2"/>
  <c r="E3475" i="2"/>
  <c r="D3475" i="2"/>
  <c r="B3475" i="2"/>
  <c r="E3474" i="2"/>
  <c r="D3474" i="2"/>
  <c r="B3474" i="2"/>
  <c r="E3473" i="2"/>
  <c r="D3473" i="2"/>
  <c r="B3473" i="2"/>
  <c r="E3472" i="2"/>
  <c r="D3472" i="2"/>
  <c r="B3472" i="2"/>
  <c r="E3471" i="2"/>
  <c r="D3471" i="2"/>
  <c r="B3471" i="2"/>
  <c r="E3470" i="2"/>
  <c r="D3470" i="2"/>
  <c r="B3470" i="2"/>
  <c r="E3469" i="2"/>
  <c r="D3469" i="2"/>
  <c r="B3469" i="2"/>
  <c r="E3468" i="2"/>
  <c r="D3468" i="2"/>
  <c r="B3468" i="2"/>
  <c r="E3467" i="2"/>
  <c r="D3467" i="2"/>
  <c r="B3467" i="2"/>
  <c r="E3466" i="2"/>
  <c r="D3466" i="2"/>
  <c r="B3466" i="2"/>
  <c r="E3465" i="2"/>
  <c r="D3465" i="2"/>
  <c r="B3465" i="2"/>
  <c r="E3464" i="2"/>
  <c r="D3464" i="2"/>
  <c r="B3464" i="2"/>
  <c r="E3463" i="2"/>
  <c r="D3463" i="2"/>
  <c r="B3463" i="2"/>
  <c r="E3462" i="2"/>
  <c r="D3462" i="2"/>
  <c r="B3462" i="2"/>
  <c r="E3461" i="2"/>
  <c r="D3461" i="2"/>
  <c r="B3461" i="2"/>
  <c r="E3460" i="2"/>
  <c r="D3460" i="2"/>
  <c r="B3460" i="2"/>
  <c r="E3459" i="2"/>
  <c r="D3459" i="2"/>
  <c r="B3459" i="2"/>
  <c r="E3458" i="2"/>
  <c r="D3458" i="2"/>
  <c r="B3458" i="2"/>
  <c r="S3449" i="2"/>
  <c r="S3450" i="2"/>
  <c r="S3454" i="2"/>
  <c r="S3457" i="2"/>
  <c r="S3456" i="2"/>
  <c r="S3455" i="2"/>
  <c r="S3452" i="2"/>
  <c r="S3451" i="2"/>
  <c r="S3448" i="2"/>
  <c r="E3457" i="2"/>
  <c r="D3457" i="2"/>
  <c r="B3457" i="2"/>
  <c r="E3456" i="2"/>
  <c r="D3456" i="2"/>
  <c r="B3456" i="2"/>
  <c r="E3455" i="2"/>
  <c r="D3455" i="2"/>
  <c r="B3455" i="2"/>
  <c r="E3454" i="2"/>
  <c r="D3454" i="2"/>
  <c r="B3454" i="2"/>
  <c r="E3453" i="2"/>
  <c r="D3453" i="2"/>
  <c r="B3453" i="2"/>
  <c r="E3452" i="2"/>
  <c r="D3452" i="2"/>
  <c r="B3452" i="2"/>
  <c r="E3451" i="2"/>
  <c r="D3451" i="2"/>
  <c r="B3451" i="2"/>
  <c r="E3450" i="2"/>
  <c r="D3450" i="2"/>
  <c r="B3450" i="2"/>
  <c r="E3449" i="2"/>
  <c r="D3449" i="2"/>
  <c r="B3449" i="2"/>
  <c r="E3448" i="2"/>
  <c r="D3448" i="2"/>
  <c r="B3448" i="2"/>
  <c r="S3447" i="2"/>
  <c r="S3446" i="2"/>
  <c r="S3444" i="2"/>
  <c r="S3443" i="2"/>
  <c r="S3441" i="2"/>
  <c r="S3440" i="2"/>
  <c r="S3439" i="2"/>
  <c r="S3438" i="2"/>
  <c r="S3437" i="2"/>
  <c r="S3436" i="2"/>
  <c r="S3435" i="2"/>
  <c r="S3434" i="2"/>
  <c r="E3447" i="2"/>
  <c r="D3447" i="2"/>
  <c r="B3447" i="2"/>
  <c r="E3446" i="2"/>
  <c r="D3446" i="2"/>
  <c r="B3446" i="2"/>
  <c r="E3445" i="2"/>
  <c r="D3445" i="2"/>
  <c r="B3445" i="2"/>
  <c r="E3444" i="2"/>
  <c r="D3444" i="2"/>
  <c r="B3444" i="2"/>
  <c r="E3443" i="2"/>
  <c r="D3443" i="2"/>
  <c r="B3443" i="2"/>
  <c r="E3442" i="2"/>
  <c r="D3442" i="2"/>
  <c r="B3442" i="2"/>
  <c r="E3441" i="2"/>
  <c r="D3441" i="2"/>
  <c r="B3441" i="2"/>
  <c r="E3440" i="2"/>
  <c r="D3440" i="2"/>
  <c r="B3440" i="2"/>
  <c r="E3439" i="2"/>
  <c r="D3439" i="2"/>
  <c r="B3439" i="2"/>
  <c r="E3438" i="2"/>
  <c r="D3438" i="2"/>
  <c r="B3438" i="2"/>
  <c r="E3437" i="2"/>
  <c r="D3437" i="2"/>
  <c r="B3437" i="2"/>
  <c r="E3436" i="2"/>
  <c r="D3436" i="2"/>
  <c r="B3436" i="2"/>
  <c r="E3435" i="2"/>
  <c r="D3435" i="2"/>
  <c r="B3435" i="2"/>
  <c r="E3434" i="2"/>
  <c r="D3434" i="2"/>
  <c r="B3434" i="2"/>
  <c r="E3433" i="2"/>
  <c r="D3433" i="2"/>
  <c r="B3433" i="2"/>
  <c r="E510" i="2"/>
  <c r="D510" i="2"/>
  <c r="C510" i="2"/>
  <c r="B510" i="2"/>
  <c r="S510" i="2"/>
  <c r="S3431" i="2"/>
  <c r="S3296" i="2"/>
  <c r="S3432" i="2"/>
  <c r="E3432" i="2"/>
  <c r="D3432" i="2"/>
  <c r="B3432" i="2"/>
  <c r="S3430" i="2"/>
  <c r="S3429" i="2"/>
  <c r="S3428" i="2"/>
  <c r="S3427" i="2"/>
  <c r="S3426" i="2"/>
  <c r="S3425" i="2"/>
  <c r="S3424" i="2"/>
  <c r="S3423" i="2"/>
  <c r="S3422" i="2"/>
  <c r="S3421" i="2"/>
  <c r="S3420" i="2"/>
  <c r="S3419" i="2"/>
  <c r="S3418" i="2"/>
  <c r="S3417" i="2"/>
  <c r="E3431" i="2"/>
  <c r="D3431" i="2"/>
  <c r="B3431" i="2"/>
  <c r="E3430" i="2"/>
  <c r="D3430" i="2"/>
  <c r="B3430" i="2"/>
  <c r="E3429" i="2"/>
  <c r="D3429" i="2"/>
  <c r="B3429" i="2"/>
  <c r="E3428" i="2"/>
  <c r="D3428" i="2"/>
  <c r="B3428" i="2"/>
  <c r="E3427" i="2"/>
  <c r="D3427" i="2"/>
  <c r="B3427" i="2"/>
  <c r="E3426" i="2"/>
  <c r="D3426" i="2"/>
  <c r="B3426" i="2"/>
  <c r="E3425" i="2"/>
  <c r="D3425" i="2"/>
  <c r="B3425" i="2"/>
  <c r="E3424" i="2"/>
  <c r="D3424" i="2"/>
  <c r="B3424" i="2"/>
  <c r="E3423" i="2"/>
  <c r="D3423" i="2"/>
  <c r="B3423" i="2"/>
  <c r="E3422" i="2"/>
  <c r="D3422" i="2"/>
  <c r="B3422" i="2"/>
  <c r="E3421" i="2"/>
  <c r="D3421" i="2"/>
  <c r="B3421" i="2"/>
  <c r="E3420" i="2"/>
  <c r="D3420" i="2"/>
  <c r="B3420" i="2"/>
  <c r="E3419" i="2"/>
  <c r="D3419" i="2"/>
  <c r="B3419" i="2"/>
  <c r="E3418" i="2"/>
  <c r="D3418" i="2"/>
  <c r="B3418" i="2"/>
  <c r="E3417" i="2"/>
  <c r="D3417" i="2"/>
  <c r="B3417" i="2"/>
  <c r="E2257" i="2"/>
  <c r="D2257" i="2"/>
  <c r="B2257" i="2"/>
  <c r="E3213" i="2"/>
  <c r="D3213" i="2"/>
  <c r="B3213" i="2"/>
  <c r="S3416" i="2"/>
  <c r="S3415" i="2"/>
  <c r="S3414" i="2"/>
  <c r="S3413" i="2"/>
  <c r="S3412" i="2"/>
  <c r="S3411" i="2"/>
  <c r="S3410" i="2"/>
  <c r="S3409" i="2"/>
  <c r="S3408" i="2"/>
  <c r="S3407" i="2"/>
  <c r="S3406" i="2"/>
  <c r="S3405" i="2"/>
  <c r="S3404" i="2"/>
  <c r="S3403" i="2"/>
  <c r="E3416" i="2"/>
  <c r="D3416" i="2"/>
  <c r="B3416" i="2"/>
  <c r="E3415" i="2"/>
  <c r="D3415" i="2"/>
  <c r="B3415" i="2"/>
  <c r="E3414" i="2"/>
  <c r="D3414" i="2"/>
  <c r="B3414" i="2"/>
  <c r="E3413" i="2"/>
  <c r="D3413" i="2"/>
  <c r="B3413" i="2"/>
  <c r="E3412" i="2"/>
  <c r="D3412" i="2"/>
  <c r="B3412" i="2"/>
  <c r="E3411" i="2"/>
  <c r="D3411" i="2"/>
  <c r="B3411" i="2"/>
  <c r="E3409" i="2"/>
  <c r="D3409" i="2"/>
  <c r="B3409" i="2"/>
  <c r="E3408" i="2"/>
  <c r="D3408" i="2"/>
  <c r="B3408" i="2"/>
  <c r="E3407" i="2"/>
  <c r="D3407" i="2"/>
  <c r="B3407" i="2"/>
  <c r="E3406" i="2"/>
  <c r="D3406" i="2"/>
  <c r="B3406" i="2"/>
  <c r="E3405" i="2"/>
  <c r="D3405" i="2"/>
  <c r="B3405" i="2"/>
  <c r="E3404" i="2"/>
  <c r="D3404" i="2"/>
  <c r="B3404" i="2"/>
  <c r="E3403" i="2"/>
  <c r="D3403" i="2"/>
  <c r="B3403" i="2"/>
  <c r="S3402" i="2"/>
  <c r="S3401" i="2"/>
  <c r="S3400" i="2"/>
  <c r="S3399" i="2"/>
  <c r="S3398" i="2"/>
  <c r="S3394" i="2"/>
  <c r="S3392" i="2"/>
  <c r="S3397" i="2"/>
  <c r="S3396" i="2"/>
  <c r="S3391" i="2"/>
  <c r="S3390" i="2"/>
  <c r="S3389" i="2"/>
  <c r="S3388" i="2"/>
  <c r="S3386" i="2"/>
  <c r="E3402" i="2"/>
  <c r="D3402" i="2"/>
  <c r="B3402" i="2"/>
  <c r="E3401" i="2"/>
  <c r="D3401" i="2"/>
  <c r="B3401" i="2"/>
  <c r="E3400" i="2"/>
  <c r="D3400" i="2"/>
  <c r="B3400" i="2"/>
  <c r="E3399" i="2"/>
  <c r="D3399" i="2"/>
  <c r="B3399" i="2"/>
  <c r="E3398" i="2"/>
  <c r="D3398" i="2"/>
  <c r="B3398" i="2"/>
  <c r="E3397" i="2"/>
  <c r="D3397" i="2"/>
  <c r="B3397" i="2"/>
  <c r="E3396" i="2"/>
  <c r="D3396" i="2"/>
  <c r="B3396" i="2"/>
  <c r="E3395" i="2"/>
  <c r="D3395" i="2"/>
  <c r="B3395" i="2"/>
  <c r="E3394" i="2"/>
  <c r="D3394" i="2"/>
  <c r="B3394" i="2"/>
  <c r="E3393" i="2"/>
  <c r="D3393" i="2"/>
  <c r="B3393" i="2"/>
  <c r="E3392" i="2"/>
  <c r="D3392" i="2"/>
  <c r="B3392" i="2"/>
  <c r="E3391" i="2"/>
  <c r="D3391" i="2"/>
  <c r="B3391" i="2"/>
  <c r="E3390" i="2"/>
  <c r="D3390" i="2"/>
  <c r="B3390" i="2"/>
  <c r="E3389" i="2"/>
  <c r="D3389" i="2"/>
  <c r="B3389" i="2"/>
  <c r="E3388" i="2"/>
  <c r="D3388" i="2"/>
  <c r="B3388" i="2"/>
  <c r="E3387" i="2"/>
  <c r="D3387" i="2"/>
  <c r="B3387" i="2"/>
  <c r="E3386" i="2"/>
  <c r="D3386" i="2"/>
  <c r="B3386" i="2"/>
  <c r="S3385" i="2"/>
  <c r="S3384" i="2"/>
  <c r="S3383" i="2"/>
  <c r="S3382" i="2"/>
  <c r="S3381" i="2"/>
  <c r="S3380" i="2"/>
  <c r="F510" i="2" l="1"/>
  <c r="S3379" i="2"/>
  <c r="E3385" i="2"/>
  <c r="D3385" i="2"/>
  <c r="B3385" i="2"/>
  <c r="E3384" i="2"/>
  <c r="D3384" i="2"/>
  <c r="B3384" i="2"/>
  <c r="E3383" i="2"/>
  <c r="D3383" i="2"/>
  <c r="B3383" i="2"/>
  <c r="E3382" i="2"/>
  <c r="D3382" i="2"/>
  <c r="B3382" i="2"/>
  <c r="E3381" i="2"/>
  <c r="D3381" i="2"/>
  <c r="B3381" i="2"/>
  <c r="E3380" i="2"/>
  <c r="D3380" i="2"/>
  <c r="B3380" i="2"/>
  <c r="E3379" i="2"/>
  <c r="D3379" i="2"/>
  <c r="B3379" i="2"/>
  <c r="S3371" i="2"/>
  <c r="S3378" i="2" l="1"/>
  <c r="S3377" i="2"/>
  <c r="S3376" i="2"/>
  <c r="S3375" i="2"/>
  <c r="S3374" i="2"/>
  <c r="S3373" i="2"/>
  <c r="S3372" i="2"/>
  <c r="S3370" i="2"/>
  <c r="S3369" i="2"/>
  <c r="E3378" i="2"/>
  <c r="D3378" i="2"/>
  <c r="B3378" i="2"/>
  <c r="E3377" i="2"/>
  <c r="D3377" i="2"/>
  <c r="B3377" i="2"/>
  <c r="E3376" i="2"/>
  <c r="D3376" i="2"/>
  <c r="B3376" i="2"/>
  <c r="E3375" i="2"/>
  <c r="D3375" i="2"/>
  <c r="B3375" i="2"/>
  <c r="E3374" i="2"/>
  <c r="D3374" i="2"/>
  <c r="B3374" i="2"/>
  <c r="E3373" i="2"/>
  <c r="D3373" i="2"/>
  <c r="B3373" i="2"/>
  <c r="E3372" i="2"/>
  <c r="D3372" i="2"/>
  <c r="B3372" i="2"/>
  <c r="E3371" i="2"/>
  <c r="D3371" i="2"/>
  <c r="B3371" i="2"/>
  <c r="E3370" i="2"/>
  <c r="D3370" i="2"/>
  <c r="B3370" i="2"/>
  <c r="E3369" i="2"/>
  <c r="D3369" i="2"/>
  <c r="B3369" i="2"/>
  <c r="E3368" i="2"/>
  <c r="D3368" i="2"/>
  <c r="B3368" i="2"/>
  <c r="S3367" i="2"/>
  <c r="S3366" i="2"/>
  <c r="S3365" i="2"/>
  <c r="S3364" i="2"/>
  <c r="S3363" i="2"/>
  <c r="S3362" i="2"/>
  <c r="S3360" i="2"/>
  <c r="S3361" i="2"/>
  <c r="S3359" i="2"/>
  <c r="S3358" i="2"/>
  <c r="S3357" i="2"/>
  <c r="S3356" i="2"/>
  <c r="E3367" i="2"/>
  <c r="D3367" i="2"/>
  <c r="B3367" i="2"/>
  <c r="E3366" i="2"/>
  <c r="D3366" i="2"/>
  <c r="B3366" i="2"/>
  <c r="E3365" i="2"/>
  <c r="D3365" i="2"/>
  <c r="B3365" i="2"/>
  <c r="E3364" i="2"/>
  <c r="D3364" i="2"/>
  <c r="B3364" i="2"/>
  <c r="E3363" i="2"/>
  <c r="D3363" i="2"/>
  <c r="B3363" i="2"/>
  <c r="E3362" i="2"/>
  <c r="D3362" i="2"/>
  <c r="B3362" i="2"/>
  <c r="E3361" i="2"/>
  <c r="D3361" i="2"/>
  <c r="B3361" i="2"/>
  <c r="E3360" i="2"/>
  <c r="D3360" i="2"/>
  <c r="B3360" i="2"/>
  <c r="E3359" i="2"/>
  <c r="D3359" i="2"/>
  <c r="B3359" i="2"/>
  <c r="E3358" i="2"/>
  <c r="D3358" i="2"/>
  <c r="B3358" i="2"/>
  <c r="E3357" i="2"/>
  <c r="D3357" i="2"/>
  <c r="B3357" i="2"/>
  <c r="E3356" i="2"/>
  <c r="D3356" i="2"/>
  <c r="B3356" i="2"/>
  <c r="E3348" i="2"/>
  <c r="D3348" i="2"/>
  <c r="B3348" i="2"/>
  <c r="S3343" i="2"/>
  <c r="S3348" i="2"/>
  <c r="E3338" i="2"/>
  <c r="D3338" i="2"/>
  <c r="B3338" i="2"/>
  <c r="S3338" i="2"/>
  <c r="S3332" i="2" l="1"/>
  <c r="S3345" i="2" l="1"/>
  <c r="S3351" i="2"/>
  <c r="S3353" i="2"/>
  <c r="D3335" i="2"/>
  <c r="S3339" i="2"/>
  <c r="S3335" i="2"/>
  <c r="S3355" i="2"/>
  <c r="S3354" i="2"/>
  <c r="S3340" i="2"/>
  <c r="S3342" i="2"/>
  <c r="S3350" i="2"/>
  <c r="S3344" i="2"/>
  <c r="S3346" i="2"/>
  <c r="S3337" i="2"/>
  <c r="S3341" i="2"/>
  <c r="S3347" i="2"/>
  <c r="S3349" i="2"/>
  <c r="S3336" i="2"/>
  <c r="S3334" i="2"/>
  <c r="S3352" i="2"/>
  <c r="S3333" i="2"/>
  <c r="E3345" i="2"/>
  <c r="D3345" i="2"/>
  <c r="B3345" i="2"/>
  <c r="E3351" i="2"/>
  <c r="D3351" i="2"/>
  <c r="B3351" i="2"/>
  <c r="E3353" i="2"/>
  <c r="D3353" i="2"/>
  <c r="B3353" i="2"/>
  <c r="E3332" i="2"/>
  <c r="D3332" i="2"/>
  <c r="B3332" i="2"/>
  <c r="E3339" i="2"/>
  <c r="D3339" i="2"/>
  <c r="B3339" i="2"/>
  <c r="E3335" i="2"/>
  <c r="B3335" i="2"/>
  <c r="E3355" i="2"/>
  <c r="D3355" i="2"/>
  <c r="B3355" i="2"/>
  <c r="E3354" i="2"/>
  <c r="D3354" i="2"/>
  <c r="B3354" i="2"/>
  <c r="E3340" i="2"/>
  <c r="D3340" i="2"/>
  <c r="B3340" i="2"/>
  <c r="E3342" i="2"/>
  <c r="D3342" i="2"/>
  <c r="B3342" i="2"/>
  <c r="E3344" i="2"/>
  <c r="D3344" i="2"/>
  <c r="B3344" i="2"/>
  <c r="E3346" i="2"/>
  <c r="D3346" i="2"/>
  <c r="B3346" i="2"/>
  <c r="E3337" i="2"/>
  <c r="D3337" i="2"/>
  <c r="B3337" i="2"/>
  <c r="E3341" i="2"/>
  <c r="D3341" i="2"/>
  <c r="B3341" i="2"/>
  <c r="E3347" i="2"/>
  <c r="D3347" i="2"/>
  <c r="B3347" i="2"/>
  <c r="E3349" i="2"/>
  <c r="D3349" i="2"/>
  <c r="B3349" i="2"/>
  <c r="E3336" i="2"/>
  <c r="D3336" i="2"/>
  <c r="B3336" i="2"/>
  <c r="E3343" i="2"/>
  <c r="D3343" i="2"/>
  <c r="B3343" i="2"/>
  <c r="E3334" i="2"/>
  <c r="D3334" i="2"/>
  <c r="B3334" i="2"/>
  <c r="E3352" i="2"/>
  <c r="D3352" i="2"/>
  <c r="B3352" i="2"/>
  <c r="E3333" i="2"/>
  <c r="D3333" i="2"/>
  <c r="B3333" i="2"/>
  <c r="S3331" i="2" l="1"/>
  <c r="E3331" i="2"/>
  <c r="D3331" i="2"/>
  <c r="B3331" i="2"/>
  <c r="E443" i="2"/>
  <c r="D443" i="2"/>
  <c r="C443" i="2"/>
  <c r="B443" i="2"/>
  <c r="S3330" i="2"/>
  <c r="S3329" i="2"/>
  <c r="S3328" i="2"/>
  <c r="S3327" i="2"/>
  <c r="E3330" i="2"/>
  <c r="D3330" i="2"/>
  <c r="B3330" i="2"/>
  <c r="E3329" i="2"/>
  <c r="D3329" i="2"/>
  <c r="B3329" i="2"/>
  <c r="E3328" i="2"/>
  <c r="D3328" i="2"/>
  <c r="B3328" i="2"/>
  <c r="E3327" i="2"/>
  <c r="D3327" i="2"/>
  <c r="B3327" i="2"/>
  <c r="S3325" i="2"/>
  <c r="S3326" i="2"/>
  <c r="E3326" i="2"/>
  <c r="D3326" i="2"/>
  <c r="B3326" i="2"/>
  <c r="E657" i="2"/>
  <c r="D657" i="2"/>
  <c r="C657" i="2"/>
  <c r="B657" i="2"/>
  <c r="E3325" i="2"/>
  <c r="D3325" i="2"/>
  <c r="B3325" i="2"/>
  <c r="E2301" i="2"/>
  <c r="D2301" i="2"/>
  <c r="B2301" i="2"/>
  <c r="S3222" i="2"/>
  <c r="E2749" i="2"/>
  <c r="D2749" i="2"/>
  <c r="B2749" i="2"/>
  <c r="S2395" i="2"/>
  <c r="S3324" i="2"/>
  <c r="S3323" i="2"/>
  <c r="S3322" i="2"/>
  <c r="S3321" i="2"/>
  <c r="S3320" i="2"/>
  <c r="S3319" i="2"/>
  <c r="S3318" i="2"/>
  <c r="S3317" i="2"/>
  <c r="S3316" i="2"/>
  <c r="S3315" i="2" l="1"/>
  <c r="S3314" i="2"/>
  <c r="S3313" i="2"/>
  <c r="S3312" i="2"/>
  <c r="S3311" i="2"/>
  <c r="S3310" i="2"/>
  <c r="E3324" i="2"/>
  <c r="D3324" i="2"/>
  <c r="B3324" i="2"/>
  <c r="E3323" i="2"/>
  <c r="D3323" i="2"/>
  <c r="B3323" i="2"/>
  <c r="E3322" i="2"/>
  <c r="D3322" i="2"/>
  <c r="B3322" i="2"/>
  <c r="E3321" i="2"/>
  <c r="D3321" i="2"/>
  <c r="B3321" i="2"/>
  <c r="E3320" i="2"/>
  <c r="D3320" i="2"/>
  <c r="B3320" i="2"/>
  <c r="E3319" i="2"/>
  <c r="D3319" i="2"/>
  <c r="B3319" i="2"/>
  <c r="E3318" i="2"/>
  <c r="D3318" i="2"/>
  <c r="B3318" i="2"/>
  <c r="E3317" i="2"/>
  <c r="D3317" i="2"/>
  <c r="B3317" i="2"/>
  <c r="E3316" i="2"/>
  <c r="D3316" i="2"/>
  <c r="B3316" i="2"/>
  <c r="E3315" i="2"/>
  <c r="D3315" i="2"/>
  <c r="B3315" i="2"/>
  <c r="E3314" i="2"/>
  <c r="D3314" i="2"/>
  <c r="B3314" i="2"/>
  <c r="E3313" i="2"/>
  <c r="D3313" i="2"/>
  <c r="B3313" i="2"/>
  <c r="E3312" i="2"/>
  <c r="D3312" i="2"/>
  <c r="B3312" i="2"/>
  <c r="E3311" i="2"/>
  <c r="D3311" i="2"/>
  <c r="B3311" i="2"/>
  <c r="E3310" i="2"/>
  <c r="D3310" i="2"/>
  <c r="B3310" i="2"/>
  <c r="E361" i="2"/>
  <c r="E1383" i="2"/>
  <c r="E389" i="2"/>
  <c r="S389" i="2"/>
  <c r="S3308" i="2"/>
  <c r="S3309" i="2"/>
  <c r="S3280" i="2"/>
  <c r="E3309" i="2"/>
  <c r="D3309" i="2"/>
  <c r="B3309" i="2"/>
  <c r="S3307" i="2"/>
  <c r="S3306" i="2"/>
  <c r="E3308" i="2"/>
  <c r="D3308" i="2"/>
  <c r="B3308" i="2"/>
  <c r="E3307" i="2"/>
  <c r="D3307" i="2"/>
  <c r="B3307" i="2"/>
  <c r="E3306" i="2"/>
  <c r="D3306" i="2"/>
  <c r="B3306" i="2"/>
  <c r="E3305" i="2"/>
  <c r="S3305" i="2"/>
  <c r="D3305" i="2"/>
  <c r="B3305" i="2"/>
  <c r="S3304" i="2"/>
  <c r="E3304" i="2"/>
  <c r="D3304" i="2"/>
  <c r="B3304" i="2"/>
  <c r="S3303" i="2"/>
  <c r="E3303" i="2"/>
  <c r="D3303" i="2"/>
  <c r="B3303" i="2"/>
  <c r="E3043" i="2"/>
  <c r="E816" i="2"/>
  <c r="E3272" i="2"/>
  <c r="D10" i="7"/>
  <c r="E250" i="2"/>
  <c r="S3293" i="2"/>
  <c r="S3267" i="2"/>
  <c r="S3287" i="2"/>
  <c r="S3290" i="2"/>
  <c r="S3297" i="2"/>
  <c r="S3298" i="2"/>
  <c r="S3300" i="2"/>
  <c r="S3285" i="2"/>
  <c r="S3279" i="2"/>
  <c r="S3275" i="2"/>
  <c r="S3272" i="2"/>
  <c r="S3299" i="2"/>
  <c r="S3295" i="2"/>
  <c r="S3301" i="2"/>
  <c r="S3302" i="2" l="1"/>
  <c r="E3301" i="2"/>
  <c r="D3301" i="2"/>
  <c r="B3301" i="2"/>
  <c r="E3302" i="2"/>
  <c r="D3302" i="2"/>
  <c r="B3302" i="2"/>
  <c r="E3298" i="2"/>
  <c r="D3298" i="2"/>
  <c r="B3298" i="2"/>
  <c r="E3296" i="2"/>
  <c r="D3296" i="2"/>
  <c r="B3296" i="2"/>
  <c r="E3300" i="2"/>
  <c r="D3300" i="2"/>
  <c r="B3300" i="2"/>
  <c r="E3297" i="2"/>
  <c r="D3297" i="2"/>
  <c r="B3297" i="2"/>
  <c r="S3294" i="2" l="1"/>
  <c r="E3294" i="2"/>
  <c r="D3294" i="2"/>
  <c r="B3294" i="2"/>
  <c r="S3292" i="2"/>
  <c r="S3291" i="2" l="1"/>
  <c r="S3289" i="2"/>
  <c r="S3288" i="2"/>
  <c r="E3293" i="2"/>
  <c r="D3293" i="2"/>
  <c r="B3293" i="2"/>
  <c r="E3292" i="2"/>
  <c r="D3292" i="2"/>
  <c r="B3292" i="2"/>
  <c r="E3291" i="2"/>
  <c r="D3291" i="2"/>
  <c r="B3291" i="2"/>
  <c r="E3290" i="2"/>
  <c r="D3290" i="2"/>
  <c r="B3290" i="2"/>
  <c r="E3289" i="2"/>
  <c r="D3289" i="2"/>
  <c r="B3289" i="2"/>
  <c r="E3288" i="2"/>
  <c r="D3288" i="2"/>
  <c r="B3288" i="2"/>
  <c r="S3286" i="2"/>
  <c r="S3284" i="2"/>
  <c r="S3283" i="2"/>
  <c r="S3282" i="2"/>
  <c r="S3281" i="2"/>
  <c r="S3278" i="2"/>
  <c r="S3277" i="2"/>
  <c r="S3269" i="2"/>
  <c r="S3268" i="2"/>
  <c r="S3266" i="2"/>
  <c r="S3265" i="2"/>
  <c r="S3261" i="2"/>
  <c r="S3270" i="2"/>
  <c r="S3271" i="2"/>
  <c r="S3273" i="2"/>
  <c r="S3274" i="2"/>
  <c r="S3276" i="2"/>
  <c r="S1388" i="2"/>
  <c r="S1289" i="2"/>
  <c r="S912" i="2"/>
  <c r="E3286" i="2"/>
  <c r="D3286" i="2"/>
  <c r="B3286" i="2"/>
  <c r="E3284" i="2"/>
  <c r="D3284" i="2"/>
  <c r="B3284" i="2"/>
  <c r="E3282" i="2"/>
  <c r="D3282" i="2"/>
  <c r="B3282" i="2"/>
  <c r="E3280" i="2"/>
  <c r="D3280" i="2"/>
  <c r="B3280" i="2"/>
  <c r="E3278" i="2"/>
  <c r="D3278" i="2"/>
  <c r="B3278" i="2"/>
  <c r="E3276" i="2"/>
  <c r="D3276" i="2"/>
  <c r="B3276" i="2"/>
  <c r="E3274" i="2"/>
  <c r="D3274" i="2"/>
  <c r="B3274" i="2"/>
  <c r="D3272" i="2"/>
  <c r="B3272" i="2"/>
  <c r="E3287" i="2"/>
  <c r="D3287" i="2"/>
  <c r="B3287" i="2"/>
  <c r="E3285" i="2"/>
  <c r="D3285" i="2"/>
  <c r="B3285" i="2"/>
  <c r="E3283" i="2"/>
  <c r="D3283" i="2"/>
  <c r="B3283" i="2"/>
  <c r="E3281" i="2"/>
  <c r="D3281" i="2"/>
  <c r="B3281" i="2"/>
  <c r="E3279" i="2"/>
  <c r="D3279" i="2"/>
  <c r="B3279" i="2"/>
  <c r="E3277" i="2"/>
  <c r="D3277" i="2"/>
  <c r="B3277" i="2"/>
  <c r="E3275" i="2"/>
  <c r="D3275" i="2"/>
  <c r="B3275" i="2"/>
  <c r="E3273" i="2"/>
  <c r="D3273" i="2"/>
  <c r="B3273" i="2"/>
  <c r="S3264" i="2"/>
  <c r="E3261" i="2"/>
  <c r="S3263" i="2"/>
  <c r="S3262" i="2"/>
  <c r="S3260" i="2"/>
  <c r="S3259" i="2"/>
  <c r="S3258" i="2"/>
  <c r="S3257" i="2"/>
  <c r="S3256" i="2"/>
  <c r="S3253" i="2"/>
  <c r="S3251" i="2"/>
  <c r="S3248" i="2"/>
  <c r="S3246" i="2"/>
  <c r="S3245" i="2"/>
  <c r="S3244" i="2"/>
  <c r="S3218" i="2"/>
  <c r="S3217" i="2"/>
  <c r="S3216" i="2"/>
  <c r="S3215" i="2"/>
  <c r="S3213" i="2"/>
  <c r="S3198" i="2" l="1"/>
  <c r="S3197" i="2"/>
  <c r="S3196" i="2"/>
  <c r="S3195" i="2"/>
  <c r="S3194" i="2"/>
  <c r="I3198" i="2"/>
  <c r="S3192" i="2"/>
  <c r="S3191" i="2"/>
  <c r="S3190" i="2"/>
  <c r="S3193" i="2"/>
  <c r="I3191" i="2"/>
  <c r="S3188" i="2" l="1"/>
  <c r="S3189" i="2"/>
  <c r="S3176" i="2" l="1"/>
  <c r="S3187" i="2"/>
  <c r="S3186" i="2"/>
  <c r="S3182" i="2"/>
  <c r="S3181" i="2"/>
  <c r="S3180" i="2"/>
  <c r="S3179" i="2" l="1"/>
  <c r="S3177" i="2"/>
  <c r="S3175" i="2"/>
  <c r="S3178" i="2"/>
  <c r="S3169" i="2" l="1"/>
  <c r="S3172" i="2"/>
  <c r="S3171" i="2"/>
  <c r="S3168" i="2"/>
  <c r="S3162" i="2"/>
  <c r="S3161" i="2"/>
  <c r="S3160" i="2"/>
  <c r="S3158" i="2"/>
  <c r="S3155" i="2"/>
  <c r="S3154" i="2" l="1"/>
  <c r="S3156" i="2" l="1"/>
  <c r="I3155" i="2"/>
  <c r="D3155" i="2" s="1"/>
  <c r="S3149" i="2"/>
  <c r="S3147" i="2"/>
  <c r="S3146" i="2"/>
  <c r="S3141" i="2"/>
  <c r="S3152" i="2"/>
  <c r="S3150" i="2"/>
  <c r="S3145" i="2"/>
  <c r="S3140" i="2"/>
  <c r="S3139" i="2"/>
  <c r="S3138" i="2"/>
  <c r="E3138" i="2"/>
  <c r="D3138" i="2"/>
  <c r="B3138" i="2"/>
  <c r="E3271" i="2"/>
  <c r="D3271" i="2"/>
  <c r="B3271" i="2"/>
  <c r="E3270" i="2"/>
  <c r="D3270" i="2"/>
  <c r="B3270" i="2"/>
  <c r="E3269" i="2"/>
  <c r="D3269" i="2"/>
  <c r="B3269" i="2"/>
  <c r="E3268" i="2"/>
  <c r="D3268" i="2"/>
  <c r="B3268" i="2"/>
  <c r="E3267" i="2"/>
  <c r="D3267" i="2"/>
  <c r="B3267" i="2"/>
  <c r="E3266" i="2"/>
  <c r="D3266" i="2"/>
  <c r="B3266" i="2"/>
  <c r="E3265" i="2"/>
  <c r="D3265" i="2"/>
  <c r="B3265" i="2"/>
  <c r="E3264" i="2"/>
  <c r="D3264" i="2"/>
  <c r="B3264" i="2"/>
  <c r="E3263" i="2"/>
  <c r="D3263" i="2"/>
  <c r="B3263" i="2"/>
  <c r="E3262" i="2"/>
  <c r="D3262" i="2"/>
  <c r="B3262" i="2"/>
  <c r="D3261" i="2"/>
  <c r="B3261" i="2"/>
  <c r="E3260" i="2"/>
  <c r="D3260" i="2"/>
  <c r="B3260" i="2"/>
  <c r="E3259" i="2"/>
  <c r="D3259" i="2"/>
  <c r="B3259" i="2"/>
  <c r="E3258" i="2"/>
  <c r="D3258" i="2"/>
  <c r="B3258" i="2"/>
  <c r="E3257" i="2"/>
  <c r="D3257" i="2"/>
  <c r="B3257" i="2"/>
  <c r="E3256" i="2"/>
  <c r="D3256" i="2"/>
  <c r="B3256" i="2"/>
  <c r="E3255" i="2"/>
  <c r="D3255" i="2"/>
  <c r="B3255" i="2"/>
  <c r="E3254" i="2"/>
  <c r="D3254" i="2"/>
  <c r="B3254" i="2"/>
  <c r="E3253" i="2"/>
  <c r="D3253" i="2"/>
  <c r="B3253" i="2"/>
  <c r="E3252" i="2"/>
  <c r="D3252" i="2"/>
  <c r="B3252" i="2"/>
  <c r="E3251" i="2"/>
  <c r="D3251" i="2"/>
  <c r="B3251" i="2"/>
  <c r="D3250" i="2"/>
  <c r="B3250" i="2"/>
  <c r="E3249" i="2"/>
  <c r="D3249" i="2"/>
  <c r="B3249" i="2"/>
  <c r="E3248" i="2"/>
  <c r="D3248" i="2"/>
  <c r="B3248" i="2"/>
  <c r="E3247" i="2"/>
  <c r="D3247" i="2"/>
  <c r="B3247" i="2"/>
  <c r="E3246" i="2"/>
  <c r="D3246" i="2"/>
  <c r="B3246" i="2"/>
  <c r="E3245" i="2"/>
  <c r="D3245" i="2"/>
  <c r="B3245" i="2"/>
  <c r="E3244" i="2"/>
  <c r="D3244" i="2"/>
  <c r="B3244" i="2"/>
  <c r="E3243" i="2"/>
  <c r="D3243" i="2"/>
  <c r="B3243" i="2"/>
  <c r="E3242" i="2"/>
  <c r="D3242" i="2"/>
  <c r="B3242" i="2"/>
  <c r="E3241" i="2"/>
  <c r="D3241" i="2"/>
  <c r="B3241" i="2"/>
  <c r="E3240" i="2"/>
  <c r="D3240" i="2"/>
  <c r="B3240" i="2"/>
  <c r="E3239" i="2"/>
  <c r="D3239" i="2"/>
  <c r="B3239" i="2"/>
  <c r="E3238" i="2"/>
  <c r="D3238" i="2"/>
  <c r="B3238" i="2"/>
  <c r="E3237" i="2"/>
  <c r="D3237" i="2"/>
  <c r="B3237" i="2"/>
  <c r="E3236" i="2"/>
  <c r="D3236" i="2"/>
  <c r="B3236" i="2"/>
  <c r="E3235" i="2"/>
  <c r="D3235" i="2"/>
  <c r="B3235" i="2"/>
  <c r="E3234" i="2"/>
  <c r="D3234" i="2"/>
  <c r="B3234" i="2"/>
  <c r="E3233" i="2"/>
  <c r="D3233" i="2"/>
  <c r="B3233" i="2"/>
  <c r="E3232" i="2"/>
  <c r="D3232" i="2"/>
  <c r="B3232" i="2"/>
  <c r="D3231" i="2"/>
  <c r="B3231" i="2"/>
  <c r="E3230" i="2"/>
  <c r="D3230" i="2"/>
  <c r="B3230" i="2"/>
  <c r="E3229" i="2"/>
  <c r="D3229" i="2"/>
  <c r="B3229" i="2"/>
  <c r="E3228" i="2"/>
  <c r="D3228" i="2"/>
  <c r="B3228" i="2"/>
  <c r="E3227" i="2"/>
  <c r="D3227" i="2"/>
  <c r="B3227" i="2"/>
  <c r="E3226" i="2"/>
  <c r="D3226" i="2"/>
  <c r="B3226" i="2"/>
  <c r="E3225" i="2"/>
  <c r="D3225" i="2"/>
  <c r="B3225" i="2"/>
  <c r="E3224" i="2"/>
  <c r="D3224" i="2"/>
  <c r="B3224" i="2"/>
  <c r="E3223" i="2"/>
  <c r="D3223" i="2"/>
  <c r="B3223" i="2"/>
  <c r="E3222" i="2"/>
  <c r="D3222" i="2"/>
  <c r="B3222" i="2"/>
  <c r="E3221" i="2"/>
  <c r="D3221" i="2"/>
  <c r="B3221" i="2"/>
  <c r="E3220" i="2"/>
  <c r="D3220" i="2"/>
  <c r="B3220" i="2"/>
  <c r="E3219" i="2"/>
  <c r="D3219" i="2"/>
  <c r="B3219" i="2"/>
  <c r="E3218" i="2"/>
  <c r="D3218" i="2"/>
  <c r="B3218" i="2"/>
  <c r="E3217" i="2"/>
  <c r="D3217" i="2"/>
  <c r="B3217" i="2"/>
  <c r="E3216" i="2"/>
  <c r="D3216" i="2"/>
  <c r="B3216" i="2"/>
  <c r="E3215" i="2"/>
  <c r="D3215" i="2"/>
  <c r="B3215" i="2"/>
  <c r="E3214" i="2"/>
  <c r="D3214" i="2"/>
  <c r="B3214" i="2"/>
  <c r="E3212" i="2"/>
  <c r="D3212" i="2"/>
  <c r="B3212" i="2"/>
  <c r="E3211" i="2"/>
  <c r="D3211" i="2"/>
  <c r="B3211" i="2"/>
  <c r="E3210" i="2"/>
  <c r="D3210" i="2"/>
  <c r="B3210" i="2"/>
  <c r="E3209" i="2"/>
  <c r="D3209" i="2"/>
  <c r="B3209" i="2"/>
  <c r="E3208" i="2"/>
  <c r="D3208" i="2"/>
  <c r="B3208" i="2"/>
  <c r="E3207" i="2"/>
  <c r="D3207" i="2"/>
  <c r="B3207" i="2"/>
  <c r="E3206" i="2"/>
  <c r="D3206" i="2"/>
  <c r="B3206" i="2"/>
  <c r="E3205" i="2"/>
  <c r="D3205" i="2"/>
  <c r="B3205" i="2"/>
  <c r="E3204" i="2"/>
  <c r="D3204" i="2"/>
  <c r="B3204" i="2"/>
  <c r="E3203" i="2"/>
  <c r="D3203" i="2"/>
  <c r="B3203" i="2"/>
  <c r="E3202" i="2"/>
  <c r="D3202" i="2"/>
  <c r="B3202" i="2"/>
  <c r="E3201" i="2"/>
  <c r="D3201" i="2"/>
  <c r="B3201" i="2"/>
  <c r="E3200" i="2"/>
  <c r="D3200" i="2"/>
  <c r="B3200" i="2"/>
  <c r="E3199" i="2"/>
  <c r="D3199" i="2"/>
  <c r="B3199" i="2"/>
  <c r="E3198" i="2"/>
  <c r="D3198" i="2"/>
  <c r="B3198" i="2"/>
  <c r="E3197" i="2"/>
  <c r="D3197" i="2"/>
  <c r="B3197" i="2"/>
  <c r="E3196" i="2"/>
  <c r="D3196" i="2"/>
  <c r="B3196" i="2"/>
  <c r="E3195" i="2"/>
  <c r="D3195" i="2"/>
  <c r="B3195" i="2"/>
  <c r="E3194" i="2"/>
  <c r="D3194" i="2"/>
  <c r="B3194" i="2"/>
  <c r="E3193" i="2"/>
  <c r="D3193" i="2"/>
  <c r="B3193" i="2"/>
  <c r="E3192" i="2"/>
  <c r="D3192" i="2"/>
  <c r="B3192" i="2"/>
  <c r="E3191" i="2"/>
  <c r="D3191" i="2"/>
  <c r="B3191" i="2"/>
  <c r="E3190" i="2"/>
  <c r="D3190" i="2"/>
  <c r="B3190" i="2"/>
  <c r="E3189" i="2"/>
  <c r="D3189" i="2"/>
  <c r="B3189" i="2"/>
  <c r="E3188" i="2"/>
  <c r="D3188" i="2"/>
  <c r="B3188" i="2"/>
  <c r="E3187" i="2"/>
  <c r="D3187" i="2"/>
  <c r="B3187" i="2"/>
  <c r="E3186" i="2"/>
  <c r="D3186" i="2"/>
  <c r="B3186" i="2"/>
  <c r="E3185" i="2"/>
  <c r="D3185" i="2"/>
  <c r="B3185" i="2"/>
  <c r="E3184" i="2"/>
  <c r="D3184" i="2"/>
  <c r="B3184" i="2"/>
  <c r="E3183" i="2"/>
  <c r="D3183" i="2"/>
  <c r="B3183" i="2"/>
  <c r="E3182" i="2"/>
  <c r="D3182" i="2"/>
  <c r="B3182" i="2"/>
  <c r="E3181" i="2"/>
  <c r="D3181" i="2"/>
  <c r="B3181" i="2"/>
  <c r="E3180" i="2"/>
  <c r="D3180" i="2"/>
  <c r="B3180" i="2"/>
  <c r="E3179" i="2"/>
  <c r="D3179" i="2"/>
  <c r="B3179" i="2"/>
  <c r="E3178" i="2"/>
  <c r="B3178" i="2"/>
  <c r="E3177" i="2"/>
  <c r="D3177" i="2"/>
  <c r="B3177" i="2"/>
  <c r="E3176" i="2"/>
  <c r="D3176" i="2"/>
  <c r="B3176" i="2"/>
  <c r="E3175" i="2"/>
  <c r="D3175" i="2"/>
  <c r="B3175" i="2"/>
  <c r="E3174" i="2"/>
  <c r="D3174" i="2"/>
  <c r="B3174" i="2"/>
  <c r="E3172" i="2"/>
  <c r="D3172" i="2"/>
  <c r="B3172" i="2"/>
  <c r="E3171" i="2"/>
  <c r="D3171" i="2"/>
  <c r="B3171" i="2"/>
  <c r="E3170" i="2"/>
  <c r="D3170" i="2"/>
  <c r="B3170" i="2"/>
  <c r="E3169" i="2"/>
  <c r="D3169" i="2"/>
  <c r="B3169" i="2"/>
  <c r="E3168" i="2"/>
  <c r="D3168" i="2"/>
  <c r="B3168" i="2"/>
  <c r="E3167" i="2"/>
  <c r="D3167" i="2"/>
  <c r="B3167" i="2"/>
  <c r="E3166" i="2"/>
  <c r="D3166" i="2"/>
  <c r="B3166" i="2"/>
  <c r="E3165" i="2"/>
  <c r="D3165" i="2"/>
  <c r="B3165" i="2"/>
  <c r="E3164" i="2"/>
  <c r="D3164" i="2"/>
  <c r="B3164" i="2"/>
  <c r="E3163" i="2"/>
  <c r="D3163" i="2"/>
  <c r="B3163" i="2"/>
  <c r="E3162" i="2"/>
  <c r="D3162" i="2"/>
  <c r="B3162" i="2"/>
  <c r="E3161" i="2"/>
  <c r="D3161" i="2"/>
  <c r="B3161" i="2"/>
  <c r="E3160" i="2"/>
  <c r="D3160" i="2"/>
  <c r="B3160" i="2"/>
  <c r="E3159" i="2"/>
  <c r="D3159" i="2"/>
  <c r="B3159" i="2"/>
  <c r="E3158" i="2"/>
  <c r="D3158" i="2"/>
  <c r="B3158" i="2"/>
  <c r="E3157" i="2"/>
  <c r="D3157" i="2"/>
  <c r="B3157" i="2"/>
  <c r="E3156" i="2"/>
  <c r="D3156" i="2"/>
  <c r="B3156" i="2"/>
  <c r="E3155" i="2"/>
  <c r="B3155" i="2"/>
  <c r="E3154" i="2"/>
  <c r="D3154" i="2"/>
  <c r="B3154" i="2"/>
  <c r="E3153" i="2"/>
  <c r="D3153" i="2"/>
  <c r="B3153" i="2"/>
  <c r="E3152" i="2"/>
  <c r="D3152" i="2"/>
  <c r="B3152" i="2"/>
  <c r="E3151" i="2"/>
  <c r="D3151" i="2"/>
  <c r="B3151" i="2"/>
  <c r="E3150" i="2"/>
  <c r="D3150" i="2"/>
  <c r="B3150" i="2"/>
  <c r="E3149" i="2"/>
  <c r="D3149" i="2"/>
  <c r="B3149" i="2"/>
  <c r="E3148" i="2"/>
  <c r="D3148" i="2"/>
  <c r="B3148" i="2"/>
  <c r="E3147" i="2"/>
  <c r="D3147" i="2"/>
  <c r="B3147" i="2"/>
  <c r="E3146" i="2"/>
  <c r="D3146" i="2"/>
  <c r="B3146" i="2"/>
  <c r="E3145" i="2"/>
  <c r="D3145" i="2"/>
  <c r="B3145" i="2"/>
  <c r="E3144" i="2"/>
  <c r="D3144" i="2"/>
  <c r="B3144" i="2"/>
  <c r="E3143" i="2"/>
  <c r="D3143" i="2"/>
  <c r="B3143" i="2"/>
  <c r="E3142" i="2"/>
  <c r="D3142" i="2"/>
  <c r="B3142" i="2"/>
  <c r="E3141" i="2"/>
  <c r="D3141" i="2"/>
  <c r="B3141" i="2"/>
  <c r="E3140" i="2"/>
  <c r="D3140" i="2"/>
  <c r="B3140" i="2"/>
  <c r="E3139" i="2"/>
  <c r="D3139" i="2"/>
  <c r="B3139" i="2"/>
  <c r="S3137" i="2"/>
  <c r="S3135" i="2"/>
  <c r="S3134" i="2"/>
  <c r="S3133" i="2"/>
  <c r="S3132" i="2"/>
  <c r="S3136" i="2"/>
  <c r="E3137" i="2"/>
  <c r="D3137" i="2"/>
  <c r="B3137" i="2"/>
  <c r="S3131" i="2" l="1"/>
  <c r="S3130" i="2"/>
  <c r="S3109" i="2"/>
  <c r="S3119" i="2"/>
  <c r="S3118" i="2"/>
  <c r="S3117" i="2"/>
  <c r="S3116" i="2"/>
  <c r="S3115" i="2"/>
  <c r="S3114" i="2"/>
  <c r="S3113" i="2"/>
  <c r="S3112" i="2"/>
  <c r="S3129" i="2"/>
  <c r="S3128" i="2"/>
  <c r="S3127" i="2"/>
  <c r="S3126" i="2"/>
  <c r="S3125" i="2"/>
  <c r="S3124" i="2"/>
  <c r="S3123" i="2"/>
  <c r="S3121" i="2"/>
  <c r="S3120" i="2"/>
  <c r="S3111" i="2"/>
  <c r="S3108" i="2"/>
  <c r="S3110" i="2"/>
  <c r="S3107" i="2"/>
  <c r="E3132" i="2"/>
  <c r="D3132" i="2"/>
  <c r="B3132" i="2"/>
  <c r="E3131" i="2"/>
  <c r="D3131" i="2"/>
  <c r="B3131" i="2"/>
  <c r="E3130" i="2"/>
  <c r="D3130" i="2"/>
  <c r="B3130" i="2"/>
  <c r="E3129" i="2"/>
  <c r="D3129" i="2"/>
  <c r="B3129" i="2"/>
  <c r="E3128" i="2"/>
  <c r="D3128" i="2"/>
  <c r="B3128" i="2"/>
  <c r="E3127" i="2"/>
  <c r="D3127" i="2"/>
  <c r="B3127" i="2"/>
  <c r="E3126" i="2"/>
  <c r="D3126" i="2"/>
  <c r="B3126" i="2"/>
  <c r="E3125" i="2"/>
  <c r="D3125" i="2"/>
  <c r="B3125" i="2"/>
  <c r="E3124" i="2"/>
  <c r="D3124" i="2"/>
  <c r="B3124" i="2"/>
  <c r="E3123" i="2"/>
  <c r="D3123" i="2"/>
  <c r="B3123" i="2"/>
  <c r="E3122" i="2"/>
  <c r="D3122" i="2"/>
  <c r="B3122" i="2"/>
  <c r="E3121" i="2"/>
  <c r="D3121" i="2"/>
  <c r="B3121" i="2"/>
  <c r="E3120" i="2"/>
  <c r="D3120" i="2"/>
  <c r="B3120" i="2"/>
  <c r="E3119" i="2"/>
  <c r="D3119" i="2"/>
  <c r="B3119" i="2"/>
  <c r="E3118" i="2"/>
  <c r="D3118" i="2"/>
  <c r="B3118" i="2"/>
  <c r="E3117" i="2"/>
  <c r="D3117" i="2"/>
  <c r="B3117" i="2"/>
  <c r="E3116" i="2"/>
  <c r="D3116" i="2"/>
  <c r="B3116" i="2"/>
  <c r="E3115" i="2"/>
  <c r="D3115" i="2"/>
  <c r="B3115" i="2"/>
  <c r="E3114" i="2"/>
  <c r="D3114" i="2"/>
  <c r="B3114" i="2"/>
  <c r="E3113" i="2"/>
  <c r="D3113" i="2"/>
  <c r="B3113" i="2"/>
  <c r="E3112" i="2"/>
  <c r="D3112" i="2"/>
  <c r="B3112" i="2"/>
  <c r="E3111" i="2"/>
  <c r="D3111" i="2"/>
  <c r="B3111" i="2"/>
  <c r="E3110" i="2"/>
  <c r="D3110" i="2"/>
  <c r="B3110" i="2"/>
  <c r="E3109" i="2"/>
  <c r="D3109" i="2"/>
  <c r="B3109" i="2"/>
  <c r="E3108" i="2"/>
  <c r="D3108" i="2"/>
  <c r="B3108" i="2"/>
  <c r="E3136" i="2"/>
  <c r="D3136" i="2"/>
  <c r="B3136" i="2"/>
  <c r="E3135" i="2"/>
  <c r="D3135" i="2"/>
  <c r="B3135" i="2"/>
  <c r="E3134" i="2"/>
  <c r="D3134" i="2"/>
  <c r="B3134" i="2"/>
  <c r="E3133" i="2"/>
  <c r="D3133" i="2"/>
  <c r="B3133" i="2"/>
  <c r="S3105" i="2"/>
  <c r="S3104" i="2"/>
  <c r="S3103" i="2"/>
  <c r="S3102" i="2"/>
  <c r="S3101" i="2"/>
  <c r="S3100" i="2"/>
  <c r="E3107" i="2"/>
  <c r="D3107" i="2"/>
  <c r="B3107" i="2"/>
  <c r="E3106" i="2"/>
  <c r="D3106" i="2"/>
  <c r="B3106" i="2"/>
  <c r="E3105" i="2"/>
  <c r="D3105" i="2"/>
  <c r="B3105" i="2"/>
  <c r="E3104" i="2"/>
  <c r="D3104" i="2"/>
  <c r="B3104" i="2"/>
  <c r="E3103" i="2"/>
  <c r="D3103" i="2"/>
  <c r="B3103" i="2"/>
  <c r="E3102" i="2"/>
  <c r="D3102" i="2"/>
  <c r="B3102" i="2"/>
  <c r="S3099" i="2"/>
  <c r="S3098" i="2"/>
  <c r="S3097" i="2"/>
  <c r="S3096" i="2"/>
  <c r="S3095" i="2"/>
  <c r="S3094" i="2"/>
  <c r="S3093" i="2"/>
  <c r="S3092" i="2"/>
  <c r="S3091" i="2"/>
  <c r="S3090" i="2"/>
  <c r="E3101" i="2"/>
  <c r="D3101" i="2"/>
  <c r="B3101" i="2"/>
  <c r="E3100" i="2"/>
  <c r="D3100" i="2"/>
  <c r="B3100" i="2"/>
  <c r="E3099" i="2"/>
  <c r="D3099" i="2"/>
  <c r="B3099" i="2"/>
  <c r="E3098" i="2"/>
  <c r="D3098" i="2"/>
  <c r="B3098" i="2"/>
  <c r="E3097" i="2"/>
  <c r="D3097" i="2"/>
  <c r="B3097" i="2"/>
  <c r="E3096" i="2"/>
  <c r="D3096" i="2"/>
  <c r="B3096" i="2"/>
  <c r="E3095" i="2"/>
  <c r="D3095" i="2"/>
  <c r="B3095" i="2"/>
  <c r="E3094" i="2"/>
  <c r="D3094" i="2"/>
  <c r="B3094" i="2"/>
  <c r="E3093" i="2"/>
  <c r="D3093" i="2"/>
  <c r="B3093" i="2"/>
  <c r="E3092" i="2"/>
  <c r="D3092" i="2"/>
  <c r="B3092" i="2"/>
  <c r="E3091" i="2"/>
  <c r="D3091" i="2"/>
  <c r="B3091" i="2"/>
  <c r="S3089" i="2"/>
  <c r="S3087" i="2"/>
  <c r="S3085" i="2"/>
  <c r="S3084" i="2"/>
  <c r="S3081" i="2"/>
  <c r="S3080" i="2"/>
  <c r="S3079" i="2"/>
  <c r="S3078" i="2"/>
  <c r="S3077" i="2"/>
  <c r="S3076" i="2"/>
  <c r="S3075" i="2"/>
  <c r="S3074" i="2"/>
  <c r="S3073" i="2"/>
  <c r="S3071" i="2"/>
  <c r="S3072" i="2"/>
  <c r="S3070" i="2"/>
  <c r="E464" i="2"/>
  <c r="S3069" i="2"/>
  <c r="S3068" i="2"/>
  <c r="S3067" i="2"/>
  <c r="S3066" i="2"/>
  <c r="S3065" i="2"/>
  <c r="S3064" i="2"/>
  <c r="S3063" i="2"/>
  <c r="S3062" i="2"/>
  <c r="S3060" i="2"/>
  <c r="S3059" i="2"/>
  <c r="S3058" i="2"/>
  <c r="S3057" i="2"/>
  <c r="S3056" i="2"/>
  <c r="S3055" i="2"/>
  <c r="S3054" i="2"/>
  <c r="S3053" i="2"/>
  <c r="S3052" i="2"/>
  <c r="S3051" i="2"/>
  <c r="S3049" i="2"/>
  <c r="S3048" i="2"/>
  <c r="S3047" i="2"/>
  <c r="S3045" i="2"/>
  <c r="S3044" i="2"/>
  <c r="S3043" i="2"/>
  <c r="S3041" i="2"/>
  <c r="S3040" i="2"/>
  <c r="S3037" i="2"/>
  <c r="S3035" i="2"/>
  <c r="S3034" i="2"/>
  <c r="B3034" i="2"/>
  <c r="D3034" i="2"/>
  <c r="E3034" i="2"/>
  <c r="S3033" i="2"/>
  <c r="S3032" i="2"/>
  <c r="S3030" i="2"/>
  <c r="E3090" i="2"/>
  <c r="D3090" i="2"/>
  <c r="B3090" i="2"/>
  <c r="E3089" i="2"/>
  <c r="D3089" i="2"/>
  <c r="B3089" i="2"/>
  <c r="E3088" i="2"/>
  <c r="D3088" i="2"/>
  <c r="B3088" i="2"/>
  <c r="E3087" i="2"/>
  <c r="D3087" i="2"/>
  <c r="B3087" i="2"/>
  <c r="E3086" i="2"/>
  <c r="D3086" i="2"/>
  <c r="B3086" i="2"/>
  <c r="E3085" i="2"/>
  <c r="D3085" i="2"/>
  <c r="B3085" i="2"/>
  <c r="E3084" i="2"/>
  <c r="D3084" i="2"/>
  <c r="B3084" i="2"/>
  <c r="E3083" i="2"/>
  <c r="D3083" i="2"/>
  <c r="B3083" i="2"/>
  <c r="E3082" i="2"/>
  <c r="D3082" i="2"/>
  <c r="B3082" i="2"/>
  <c r="E3081" i="2"/>
  <c r="D3081" i="2"/>
  <c r="B3081" i="2"/>
  <c r="E3080" i="2"/>
  <c r="D3080" i="2"/>
  <c r="B3080" i="2"/>
  <c r="E3079" i="2"/>
  <c r="D3079" i="2"/>
  <c r="B3079" i="2"/>
  <c r="E3078" i="2"/>
  <c r="D3078" i="2"/>
  <c r="B3078" i="2"/>
  <c r="E3077" i="2"/>
  <c r="D3077" i="2"/>
  <c r="B3077" i="2"/>
  <c r="E3076" i="2"/>
  <c r="D3076" i="2"/>
  <c r="B3076" i="2"/>
  <c r="E3075" i="2"/>
  <c r="D3075" i="2"/>
  <c r="B3075" i="2"/>
  <c r="E3074" i="2"/>
  <c r="D3074" i="2"/>
  <c r="B3074" i="2"/>
  <c r="E3073" i="2"/>
  <c r="D3073" i="2"/>
  <c r="B3073" i="2"/>
  <c r="E3072" i="2"/>
  <c r="D3072" i="2"/>
  <c r="B3072" i="2"/>
  <c r="E3071" i="2"/>
  <c r="D3071" i="2"/>
  <c r="B3071" i="2"/>
  <c r="E3070" i="2"/>
  <c r="D3070" i="2"/>
  <c r="B3070" i="2"/>
  <c r="E3069" i="2"/>
  <c r="D3069" i="2"/>
  <c r="B3069" i="2"/>
  <c r="E3068" i="2"/>
  <c r="D3068" i="2"/>
  <c r="B3068" i="2"/>
  <c r="E3067" i="2"/>
  <c r="D3067" i="2"/>
  <c r="B3067" i="2"/>
  <c r="E3066" i="2"/>
  <c r="D3066" i="2"/>
  <c r="B3066" i="2"/>
  <c r="E3065" i="2"/>
  <c r="D3065" i="2"/>
  <c r="B3065" i="2"/>
  <c r="E3064" i="2"/>
  <c r="D3064" i="2"/>
  <c r="B3064" i="2"/>
  <c r="E3063" i="2"/>
  <c r="D3063" i="2"/>
  <c r="B3063" i="2"/>
  <c r="E3062" i="2"/>
  <c r="D3062" i="2"/>
  <c r="B3062" i="2"/>
  <c r="E3061" i="2"/>
  <c r="D3061" i="2"/>
  <c r="B3061" i="2"/>
  <c r="E3060" i="2"/>
  <c r="D3060" i="2"/>
  <c r="B3060" i="2"/>
  <c r="E3059" i="2"/>
  <c r="D3059" i="2"/>
  <c r="B3059" i="2"/>
  <c r="E3058" i="2"/>
  <c r="D3058" i="2"/>
  <c r="B3058" i="2"/>
  <c r="E3057" i="2"/>
  <c r="D3057" i="2"/>
  <c r="B3057" i="2"/>
  <c r="E3056" i="2"/>
  <c r="D3056" i="2"/>
  <c r="B3056" i="2"/>
  <c r="E3055" i="2"/>
  <c r="D3055" i="2"/>
  <c r="B3055" i="2"/>
  <c r="E3054" i="2"/>
  <c r="D3054" i="2"/>
  <c r="B3054" i="2"/>
  <c r="E3053" i="2"/>
  <c r="D3053" i="2"/>
  <c r="B3053" i="2"/>
  <c r="E3052" i="2"/>
  <c r="D3052" i="2"/>
  <c r="B3052" i="2"/>
  <c r="E3051" i="2"/>
  <c r="D3051" i="2"/>
  <c r="B3051" i="2"/>
  <c r="E3050" i="2"/>
  <c r="D3050" i="2"/>
  <c r="B3050" i="2"/>
  <c r="E3049" i="2"/>
  <c r="D3049" i="2"/>
  <c r="B3049" i="2"/>
  <c r="E3048" i="2"/>
  <c r="D3048" i="2"/>
  <c r="B3048" i="2"/>
  <c r="S3028" i="2" l="1"/>
  <c r="S3027" i="2"/>
  <c r="E3047" i="2"/>
  <c r="D3047" i="2"/>
  <c r="B3047" i="2"/>
  <c r="E3046" i="2"/>
  <c r="D3046" i="2"/>
  <c r="B3046" i="2"/>
  <c r="E3045" i="2"/>
  <c r="D3045" i="2"/>
  <c r="B3045" i="2"/>
  <c r="E3044" i="2"/>
  <c r="D3044" i="2"/>
  <c r="B3044" i="2"/>
  <c r="D3043" i="2"/>
  <c r="B3043" i="2"/>
  <c r="E3042" i="2"/>
  <c r="D3042" i="2"/>
  <c r="B3042" i="2"/>
  <c r="E3041" i="2"/>
  <c r="D3041" i="2"/>
  <c r="B3041" i="2"/>
  <c r="E3040" i="2"/>
  <c r="D3040" i="2"/>
  <c r="B3040" i="2"/>
  <c r="E3039" i="2"/>
  <c r="D3039" i="2"/>
  <c r="B3039" i="2"/>
  <c r="E3038" i="2"/>
  <c r="D3038" i="2"/>
  <c r="B3038" i="2"/>
  <c r="E3037" i="2"/>
  <c r="D3037" i="2"/>
  <c r="B3037" i="2"/>
  <c r="E3036" i="2"/>
  <c r="D3036" i="2"/>
  <c r="B3036" i="2"/>
  <c r="E3035" i="2"/>
  <c r="D3035" i="2"/>
  <c r="B3035" i="2"/>
  <c r="E3033" i="2"/>
  <c r="D3033" i="2"/>
  <c r="B3033" i="2"/>
  <c r="E3032" i="2"/>
  <c r="D3032" i="2"/>
  <c r="B3032" i="2"/>
  <c r="E3031" i="2"/>
  <c r="D3031" i="2"/>
  <c r="B3031" i="2"/>
  <c r="E3030" i="2"/>
  <c r="D3030" i="2"/>
  <c r="B3030" i="2"/>
  <c r="E3029" i="2"/>
  <c r="D3029" i="2"/>
  <c r="B3029" i="2"/>
  <c r="E3028" i="2"/>
  <c r="D3028" i="2"/>
  <c r="B3028" i="2"/>
  <c r="E3027" i="2"/>
  <c r="D3027" i="2"/>
  <c r="B3027" i="2"/>
  <c r="S3026" i="2"/>
  <c r="S3025" i="2"/>
  <c r="S3024" i="2"/>
  <c r="S3022" i="2"/>
  <c r="S3021" i="2"/>
  <c r="S3020" i="2"/>
  <c r="S3017" i="2"/>
  <c r="S3006" i="2"/>
  <c r="S3005" i="2"/>
  <c r="S3004" i="2"/>
  <c r="E142" i="2"/>
  <c r="S3003" i="2"/>
  <c r="S3002" i="2"/>
  <c r="S3001" i="2"/>
  <c r="S3000" i="2"/>
  <c r="S2999" i="2"/>
  <c r="S2998" i="2"/>
  <c r="S2997" i="2"/>
  <c r="S2996" i="2"/>
  <c r="S2995" i="2"/>
  <c r="S2994" i="2"/>
  <c r="S2993" i="2"/>
  <c r="S2992" i="2"/>
  <c r="S2990" i="2"/>
  <c r="S2989" i="2"/>
  <c r="S2988" i="2"/>
  <c r="S2987" i="2"/>
  <c r="S2986" i="2"/>
  <c r="S2985" i="2"/>
  <c r="S2984" i="2"/>
  <c r="S2982" i="2"/>
  <c r="S2981" i="2"/>
  <c r="S2980" i="2"/>
  <c r="S2979" i="2"/>
  <c r="S2978" i="2"/>
  <c r="E3026" i="2"/>
  <c r="D3026" i="2"/>
  <c r="B3026" i="2"/>
  <c r="E3025" i="2"/>
  <c r="D3025" i="2"/>
  <c r="B3025" i="2"/>
  <c r="E3024" i="2"/>
  <c r="D3024" i="2"/>
  <c r="B3024" i="2"/>
  <c r="E3023" i="2"/>
  <c r="D3023" i="2"/>
  <c r="B3023" i="2"/>
  <c r="E3022" i="2"/>
  <c r="D3022" i="2"/>
  <c r="B3022" i="2"/>
  <c r="E3021" i="2"/>
  <c r="D3021" i="2"/>
  <c r="B3021" i="2"/>
  <c r="E3020" i="2"/>
  <c r="D3020" i="2"/>
  <c r="B3020" i="2"/>
  <c r="E3019" i="2"/>
  <c r="D3019" i="2"/>
  <c r="B3019" i="2"/>
  <c r="E3018" i="2"/>
  <c r="D3018" i="2"/>
  <c r="B3018" i="2"/>
  <c r="E3017" i="2"/>
  <c r="D3017" i="2"/>
  <c r="B3017" i="2"/>
  <c r="E3016" i="2"/>
  <c r="D3016" i="2"/>
  <c r="B3016" i="2"/>
  <c r="E3015" i="2"/>
  <c r="D3015" i="2"/>
  <c r="B3015" i="2"/>
  <c r="E3014" i="2"/>
  <c r="D3014" i="2"/>
  <c r="B3014" i="2"/>
  <c r="E3013" i="2"/>
  <c r="D3013" i="2"/>
  <c r="B3013" i="2"/>
  <c r="E3012" i="2"/>
  <c r="D3012" i="2"/>
  <c r="B3012" i="2"/>
  <c r="E3010" i="2"/>
  <c r="D3010" i="2"/>
  <c r="B3010" i="2"/>
  <c r="E3009" i="2"/>
  <c r="D3009" i="2"/>
  <c r="B3009" i="2"/>
  <c r="E3008" i="2"/>
  <c r="D3008" i="2"/>
  <c r="B3008" i="2"/>
  <c r="E3007" i="2"/>
  <c r="D3007" i="2"/>
  <c r="B3007" i="2"/>
  <c r="E3006" i="2"/>
  <c r="D3006" i="2"/>
  <c r="B3006" i="2"/>
  <c r="E3005" i="2"/>
  <c r="D3005" i="2"/>
  <c r="B3005" i="2"/>
  <c r="E3004" i="2"/>
  <c r="D3004" i="2"/>
  <c r="B3004" i="2"/>
  <c r="E3003" i="2"/>
  <c r="D3003" i="2"/>
  <c r="B3003" i="2"/>
  <c r="E3002" i="2"/>
  <c r="D3002" i="2"/>
  <c r="B3002" i="2"/>
  <c r="E3001" i="2"/>
  <c r="D3001" i="2"/>
  <c r="B3001" i="2"/>
  <c r="E3000" i="2"/>
  <c r="D3000" i="2"/>
  <c r="B3000" i="2"/>
  <c r="E2999" i="2"/>
  <c r="D2999" i="2"/>
  <c r="B2999" i="2"/>
  <c r="E2998" i="2"/>
  <c r="D2998" i="2"/>
  <c r="B2998" i="2"/>
  <c r="S2976" i="2"/>
  <c r="S2975" i="2"/>
  <c r="S2974" i="2"/>
  <c r="S2971" i="2"/>
  <c r="S2970" i="2"/>
  <c r="S2969" i="2"/>
  <c r="S2968" i="2"/>
  <c r="S2966" i="2" l="1"/>
  <c r="S2965" i="2"/>
  <c r="S2964" i="2"/>
  <c r="S2961" i="2"/>
  <c r="E2993" i="2"/>
  <c r="D2993" i="2"/>
  <c r="B2993" i="2"/>
  <c r="E2992" i="2"/>
  <c r="D2992" i="2"/>
  <c r="B2992" i="2"/>
  <c r="E2991" i="2"/>
  <c r="D2991" i="2"/>
  <c r="B2991" i="2"/>
  <c r="E2990" i="2"/>
  <c r="D2990" i="2"/>
  <c r="B2990" i="2"/>
  <c r="E2989" i="2"/>
  <c r="D2989" i="2"/>
  <c r="B2989" i="2"/>
  <c r="E2987" i="2"/>
  <c r="D2987" i="2"/>
  <c r="B2987" i="2"/>
  <c r="E2986" i="2"/>
  <c r="D2986" i="2"/>
  <c r="B2986" i="2"/>
  <c r="E2985" i="2"/>
  <c r="D2985" i="2"/>
  <c r="B2985" i="2"/>
  <c r="E2984" i="2"/>
  <c r="D2984" i="2"/>
  <c r="B2984" i="2"/>
  <c r="E2983" i="2"/>
  <c r="D2983" i="2"/>
  <c r="B2983" i="2"/>
  <c r="E2982" i="2"/>
  <c r="D2982" i="2"/>
  <c r="B2982" i="2"/>
  <c r="E2981" i="2"/>
  <c r="D2981" i="2"/>
  <c r="B2981" i="2"/>
  <c r="E2980" i="2"/>
  <c r="D2980" i="2"/>
  <c r="B2980" i="2"/>
  <c r="E2979" i="2"/>
  <c r="D2979" i="2"/>
  <c r="B2979" i="2"/>
  <c r="E2978" i="2"/>
  <c r="D2978" i="2"/>
  <c r="B2978" i="2"/>
  <c r="E2977" i="2"/>
  <c r="D2977" i="2"/>
  <c r="B2977" i="2"/>
  <c r="E2976" i="2"/>
  <c r="D2976" i="2"/>
  <c r="B2976" i="2"/>
  <c r="E2975" i="2"/>
  <c r="D2975" i="2"/>
  <c r="B2975" i="2"/>
  <c r="E2974" i="2"/>
  <c r="D2974" i="2"/>
  <c r="B2974" i="2"/>
  <c r="E2973" i="2"/>
  <c r="D2973" i="2"/>
  <c r="B2973" i="2"/>
  <c r="E2972" i="2"/>
  <c r="D2972" i="2"/>
  <c r="B2972" i="2"/>
  <c r="E2971" i="2"/>
  <c r="D2971" i="2"/>
  <c r="B2971" i="2"/>
  <c r="E2970" i="2"/>
  <c r="D2970" i="2"/>
  <c r="B2970" i="2"/>
  <c r="E2969" i="2"/>
  <c r="D2969" i="2"/>
  <c r="B2969" i="2"/>
  <c r="E2968" i="2"/>
  <c r="D2968" i="2"/>
  <c r="B2968" i="2"/>
  <c r="E2967" i="2"/>
  <c r="D2967" i="2"/>
  <c r="B2967" i="2"/>
  <c r="E2966" i="2"/>
  <c r="D2966" i="2"/>
  <c r="B2966" i="2"/>
  <c r="E2965" i="2"/>
  <c r="D2965" i="2"/>
  <c r="B2965" i="2"/>
  <c r="E2964" i="2"/>
  <c r="D2964" i="2"/>
  <c r="B2964" i="2"/>
  <c r="E2963" i="2"/>
  <c r="D2963" i="2"/>
  <c r="B2963" i="2"/>
  <c r="E2962" i="2"/>
  <c r="D2962" i="2"/>
  <c r="B2962" i="2"/>
  <c r="E2961" i="2"/>
  <c r="D2961" i="2"/>
  <c r="B2961" i="2"/>
  <c r="S2958" i="2"/>
  <c r="S2954" i="2"/>
  <c r="S2953" i="2"/>
  <c r="S2952" i="2"/>
  <c r="S2951" i="2"/>
  <c r="S2950" i="2"/>
  <c r="S2949" i="2"/>
  <c r="S2948" i="2"/>
  <c r="S2947" i="2"/>
  <c r="S2946" i="2"/>
  <c r="S2945" i="2"/>
  <c r="S2944" i="2"/>
  <c r="S2943" i="2" l="1"/>
  <c r="S2942" i="2"/>
  <c r="S2941" i="2"/>
  <c r="S2940" i="2"/>
  <c r="S2939" i="2"/>
  <c r="S2938" i="2"/>
  <c r="S2936" i="2"/>
  <c r="S2935" i="2"/>
  <c r="S2934" i="2"/>
  <c r="S2925" i="2"/>
  <c r="S2924" i="2"/>
  <c r="S2922" i="2"/>
  <c r="S2916" i="2"/>
  <c r="E2958" i="2"/>
  <c r="D2958" i="2"/>
  <c r="B2958" i="2"/>
  <c r="E2957" i="2"/>
  <c r="D2957" i="2"/>
  <c r="B2957" i="2"/>
  <c r="E2956" i="2"/>
  <c r="D2956" i="2"/>
  <c r="B2956" i="2"/>
  <c r="E2955" i="2"/>
  <c r="D2955" i="2"/>
  <c r="B2955" i="2"/>
  <c r="E2954" i="2"/>
  <c r="D2954" i="2"/>
  <c r="B2954" i="2"/>
  <c r="E2953" i="2"/>
  <c r="D2953" i="2"/>
  <c r="B2953" i="2"/>
  <c r="E2952" i="2"/>
  <c r="D2952" i="2"/>
  <c r="B2952" i="2"/>
  <c r="E2951" i="2"/>
  <c r="D2951" i="2"/>
  <c r="B2951" i="2"/>
  <c r="E2950" i="2"/>
  <c r="D2950" i="2"/>
  <c r="B2950" i="2"/>
  <c r="E2949" i="2"/>
  <c r="D2949" i="2"/>
  <c r="B2949" i="2"/>
  <c r="E2948" i="2"/>
  <c r="D2948" i="2"/>
  <c r="B2948" i="2"/>
  <c r="E2947" i="2"/>
  <c r="D2947" i="2"/>
  <c r="B2947" i="2"/>
  <c r="E2946" i="2"/>
  <c r="D2946" i="2"/>
  <c r="B2946" i="2"/>
  <c r="E2945" i="2"/>
  <c r="D2945" i="2"/>
  <c r="B2945" i="2"/>
  <c r="E2943" i="2"/>
  <c r="D2943" i="2"/>
  <c r="B2943" i="2"/>
  <c r="E2942" i="2"/>
  <c r="D2942" i="2"/>
  <c r="B2942" i="2"/>
  <c r="E2941" i="2"/>
  <c r="D2941" i="2"/>
  <c r="B2941" i="2"/>
  <c r="E2940" i="2"/>
  <c r="D2940" i="2"/>
  <c r="B2940" i="2"/>
  <c r="E2939" i="2"/>
  <c r="D2939" i="2"/>
  <c r="B2939" i="2"/>
  <c r="E2938" i="2"/>
  <c r="D2938" i="2"/>
  <c r="B2938" i="2"/>
  <c r="E2937" i="2"/>
  <c r="D2937" i="2"/>
  <c r="B2937" i="2"/>
  <c r="E2936" i="2"/>
  <c r="D2936" i="2"/>
  <c r="B2936" i="2"/>
  <c r="E2935" i="2"/>
  <c r="D2935" i="2"/>
  <c r="B2935" i="2"/>
  <c r="E2934" i="2"/>
  <c r="D2934" i="2"/>
  <c r="B2934" i="2"/>
  <c r="E2933" i="2"/>
  <c r="D2933" i="2"/>
  <c r="B2933" i="2"/>
  <c r="E2932" i="2"/>
  <c r="D2932" i="2"/>
  <c r="B2932" i="2"/>
  <c r="E2931" i="2"/>
  <c r="D2931" i="2"/>
  <c r="B2931" i="2"/>
  <c r="E2930" i="2"/>
  <c r="D2930" i="2"/>
  <c r="B2930" i="2"/>
  <c r="E2929" i="2"/>
  <c r="D2929" i="2"/>
  <c r="B2929" i="2"/>
  <c r="E2928" i="2"/>
  <c r="D2928" i="2"/>
  <c r="B2928" i="2"/>
  <c r="E2927" i="2"/>
  <c r="D2927" i="2"/>
  <c r="B2927" i="2"/>
  <c r="D2926" i="2"/>
  <c r="B2926" i="2"/>
  <c r="E2925" i="2"/>
  <c r="D2925" i="2"/>
  <c r="B2925" i="2"/>
  <c r="E2924" i="2"/>
  <c r="D2924" i="2"/>
  <c r="B2924" i="2"/>
  <c r="E2923" i="2"/>
  <c r="D2923" i="2"/>
  <c r="B2923" i="2"/>
  <c r="E2922" i="2"/>
  <c r="D2922" i="2"/>
  <c r="B2922" i="2"/>
  <c r="E2921" i="2"/>
  <c r="D2921" i="2"/>
  <c r="B2921" i="2"/>
  <c r="E2920" i="2"/>
  <c r="D2920" i="2"/>
  <c r="B2920" i="2"/>
  <c r="E2919" i="2"/>
  <c r="D2919" i="2"/>
  <c r="B2919" i="2"/>
  <c r="E2918" i="2"/>
  <c r="D2918" i="2"/>
  <c r="B2918" i="2"/>
  <c r="E2917" i="2"/>
  <c r="D2917" i="2"/>
  <c r="B2917" i="2"/>
  <c r="S2914" i="2"/>
  <c r="S2912" i="2"/>
  <c r="S2911" i="2"/>
  <c r="S2910" i="2"/>
  <c r="S2909" i="2" l="1"/>
  <c r="S2908" i="2"/>
  <c r="E2997" i="2"/>
  <c r="D2997" i="2"/>
  <c r="B2997" i="2"/>
  <c r="E2996" i="2"/>
  <c r="D2996" i="2"/>
  <c r="B2996" i="2"/>
  <c r="E2995" i="2"/>
  <c r="D2995" i="2"/>
  <c r="B2995" i="2"/>
  <c r="E2994" i="2"/>
  <c r="D2994" i="2"/>
  <c r="B2994" i="2"/>
  <c r="E2960" i="2"/>
  <c r="D2960" i="2"/>
  <c r="B2960" i="2"/>
  <c r="D2959" i="2"/>
  <c r="B2959" i="2"/>
  <c r="S2906" i="2"/>
  <c r="S2905" i="2"/>
  <c r="S2904" i="2"/>
  <c r="S2892" i="2"/>
  <c r="S2896" i="2"/>
  <c r="S2895" i="2"/>
  <c r="S2894" i="2"/>
  <c r="S2893" i="2"/>
  <c r="E2916" i="2"/>
  <c r="D2916" i="2"/>
  <c r="B2916" i="2"/>
  <c r="E2915" i="2"/>
  <c r="D2915" i="2"/>
  <c r="B2915" i="2"/>
  <c r="E2914" i="2"/>
  <c r="D2914" i="2"/>
  <c r="B2914" i="2"/>
  <c r="E2913" i="2"/>
  <c r="D2913" i="2"/>
  <c r="B2913" i="2"/>
  <c r="E2912" i="2"/>
  <c r="D2912" i="2"/>
  <c r="B2912" i="2"/>
  <c r="E2911" i="2"/>
  <c r="D2911" i="2"/>
  <c r="B2911" i="2"/>
  <c r="E2910" i="2"/>
  <c r="D2910" i="2"/>
  <c r="B2910" i="2"/>
  <c r="E2909" i="2"/>
  <c r="D2909" i="2"/>
  <c r="B2909" i="2"/>
  <c r="E2908" i="2"/>
  <c r="D2908" i="2"/>
  <c r="B2908" i="2"/>
  <c r="E2907" i="2"/>
  <c r="D2907" i="2"/>
  <c r="B2907" i="2"/>
  <c r="E2906" i="2"/>
  <c r="D2906" i="2"/>
  <c r="B2906" i="2"/>
  <c r="E2905" i="2"/>
  <c r="D2905" i="2"/>
  <c r="B2905" i="2"/>
  <c r="E2904" i="2"/>
  <c r="D2904" i="2"/>
  <c r="B2904" i="2"/>
  <c r="E2903" i="2"/>
  <c r="D2903" i="2"/>
  <c r="B2903" i="2"/>
  <c r="E2902" i="2"/>
  <c r="D2902" i="2"/>
  <c r="B2902" i="2"/>
  <c r="E2901" i="2"/>
  <c r="D2901" i="2"/>
  <c r="B2901" i="2"/>
  <c r="E2900" i="2"/>
  <c r="D2900" i="2"/>
  <c r="B2900" i="2"/>
  <c r="E2899" i="2"/>
  <c r="D2899" i="2"/>
  <c r="B2899" i="2"/>
  <c r="E2898" i="2"/>
  <c r="D2898" i="2"/>
  <c r="B2898" i="2"/>
  <c r="E2897" i="2"/>
  <c r="D2897" i="2"/>
  <c r="B2897" i="2"/>
  <c r="E2896" i="2"/>
  <c r="D2896" i="2"/>
  <c r="B2896" i="2"/>
  <c r="E2895" i="2"/>
  <c r="D2895" i="2"/>
  <c r="B2895" i="2"/>
  <c r="E2894" i="2"/>
  <c r="D2894" i="2"/>
  <c r="B2894" i="2"/>
  <c r="E2893" i="2"/>
  <c r="D2893" i="2"/>
  <c r="B2893" i="2"/>
  <c r="S2891" i="2"/>
  <c r="S2890" i="2"/>
  <c r="S2889" i="2"/>
  <c r="S2888" i="2"/>
  <c r="S2887" i="2"/>
  <c r="S2886" i="2"/>
  <c r="S2885" i="2"/>
  <c r="S2883" i="2"/>
  <c r="S2884" i="2"/>
  <c r="S2882" i="2"/>
  <c r="S2881" i="2"/>
  <c r="S2880" i="2"/>
  <c r="S2879" i="2"/>
  <c r="S2877" i="2"/>
  <c r="E2891" i="2"/>
  <c r="D2891" i="2"/>
  <c r="B2891" i="2"/>
  <c r="E2890" i="2"/>
  <c r="D2890" i="2"/>
  <c r="B2890" i="2"/>
  <c r="E2889" i="2"/>
  <c r="D2889" i="2"/>
  <c r="B2889" i="2"/>
  <c r="E2888" i="2"/>
  <c r="D2888" i="2"/>
  <c r="B2888" i="2"/>
  <c r="E2887" i="2"/>
  <c r="D2887" i="2"/>
  <c r="B2887" i="2"/>
  <c r="E2886" i="2"/>
  <c r="D2886" i="2"/>
  <c r="B2886" i="2"/>
  <c r="E2885" i="2"/>
  <c r="D2885" i="2"/>
  <c r="B2885" i="2"/>
  <c r="E2884" i="2"/>
  <c r="D2884" i="2"/>
  <c r="B2884" i="2"/>
  <c r="E2883" i="2"/>
  <c r="D2883" i="2"/>
  <c r="B2883" i="2"/>
  <c r="E2882" i="2"/>
  <c r="D2882" i="2"/>
  <c r="B2882" i="2"/>
  <c r="E2881" i="2"/>
  <c r="D2881" i="2"/>
  <c r="B2881" i="2"/>
  <c r="E2880" i="2"/>
  <c r="D2880" i="2"/>
  <c r="B2880" i="2"/>
  <c r="E2879" i="2"/>
  <c r="D2879" i="2"/>
  <c r="B2879" i="2"/>
  <c r="E2878" i="2"/>
  <c r="D2878" i="2"/>
  <c r="B2878" i="2"/>
  <c r="S2876" i="2"/>
  <c r="S2875" i="2"/>
  <c r="S2874" i="2"/>
  <c r="S2873" i="2"/>
  <c r="S2872" i="2"/>
  <c r="S2871" i="2"/>
  <c r="S2870" i="2"/>
  <c r="S2868" i="2"/>
  <c r="S2867" i="2"/>
  <c r="S2866" i="2"/>
  <c r="S2865" i="2"/>
  <c r="S2864" i="2"/>
  <c r="B2872" i="2"/>
  <c r="D2872" i="2"/>
  <c r="E2872" i="2"/>
  <c r="B2873" i="2"/>
  <c r="D2873" i="2"/>
  <c r="E2873" i="2"/>
  <c r="B2874" i="2"/>
  <c r="D2874" i="2"/>
  <c r="E2874" i="2"/>
  <c r="B2875" i="2"/>
  <c r="D2875" i="2"/>
  <c r="E2875" i="2"/>
  <c r="B2876" i="2"/>
  <c r="D2876" i="2"/>
  <c r="E2876" i="2"/>
  <c r="B2877" i="2"/>
  <c r="D2877" i="2"/>
  <c r="E2877" i="2"/>
  <c r="B2892" i="2"/>
  <c r="D2892" i="2"/>
  <c r="E2892" i="2"/>
  <c r="B2868" i="2"/>
  <c r="D2868" i="2"/>
  <c r="E2868" i="2"/>
  <c r="B2869" i="2"/>
  <c r="D2869" i="2"/>
  <c r="E2869" i="2"/>
  <c r="B2870" i="2"/>
  <c r="D2870" i="2"/>
  <c r="E2870" i="2"/>
  <c r="B2871" i="2"/>
  <c r="D2871" i="2"/>
  <c r="E2871" i="2"/>
  <c r="S2859" i="2"/>
  <c r="S2858" i="2"/>
  <c r="S2857" i="2"/>
  <c r="E2867" i="2" l="1"/>
  <c r="D2867" i="2"/>
  <c r="B2867" i="2"/>
  <c r="E2866" i="2"/>
  <c r="D2866" i="2"/>
  <c r="B2866" i="2"/>
  <c r="E2865" i="2"/>
  <c r="D2865" i="2"/>
  <c r="B2865" i="2"/>
  <c r="E2864" i="2"/>
  <c r="D2864" i="2"/>
  <c r="B2864" i="2"/>
  <c r="E2863" i="2"/>
  <c r="D2863" i="2"/>
  <c r="B2863" i="2"/>
  <c r="E2862" i="2"/>
  <c r="D2862" i="2"/>
  <c r="B2862" i="2"/>
  <c r="E2861" i="2"/>
  <c r="D2861" i="2"/>
  <c r="B2861" i="2"/>
  <c r="E2859" i="2"/>
  <c r="D2859" i="2"/>
  <c r="B2859" i="2"/>
  <c r="E2858" i="2"/>
  <c r="D2858" i="2"/>
  <c r="B2858" i="2"/>
  <c r="E2857" i="2"/>
  <c r="D2857" i="2"/>
  <c r="B2857" i="2"/>
  <c r="S2855" i="2"/>
  <c r="S2854" i="2"/>
  <c r="S2853" i="2"/>
  <c r="S2852" i="2"/>
  <c r="S2851" i="2"/>
  <c r="S2850" i="2"/>
  <c r="S2849" i="2"/>
  <c r="S2848" i="2"/>
  <c r="S2847" i="2" l="1"/>
  <c r="S2846" i="2"/>
  <c r="S2842" i="2"/>
  <c r="S2845" i="2"/>
  <c r="S2841" i="2"/>
  <c r="S2840" i="2"/>
  <c r="S2838" i="2"/>
  <c r="S2837" i="2" l="1"/>
  <c r="S2836" i="2"/>
  <c r="S2834" i="2"/>
  <c r="S2833" i="2"/>
  <c r="S2832" i="2"/>
  <c r="S2831" i="2"/>
  <c r="S2830" i="2"/>
  <c r="S2829" i="2"/>
  <c r="S2828" i="2"/>
  <c r="S2827" i="2"/>
  <c r="S2826" i="2"/>
  <c r="S2825" i="2"/>
  <c r="S2824" i="2"/>
  <c r="S2822" i="2"/>
  <c r="S2816" i="2"/>
  <c r="S2819" i="2"/>
  <c r="S2818" i="2"/>
  <c r="S2817" i="2"/>
  <c r="E2856" i="2"/>
  <c r="E2855" i="2"/>
  <c r="E2854" i="2"/>
  <c r="E2853" i="2"/>
  <c r="E2852" i="2"/>
  <c r="E2851" i="2"/>
  <c r="E2850" i="2"/>
  <c r="E2849" i="2"/>
  <c r="E2848" i="2"/>
  <c r="E2847" i="2"/>
  <c r="E2846" i="2"/>
  <c r="E2845" i="2"/>
  <c r="E2844" i="2"/>
  <c r="E2843" i="2"/>
  <c r="E2842" i="2"/>
  <c r="E2841" i="2"/>
  <c r="E2840" i="2"/>
  <c r="E2839" i="2"/>
  <c r="E2838" i="2"/>
  <c r="E2837" i="2"/>
  <c r="E2836" i="2"/>
  <c r="E2835" i="2"/>
  <c r="E2834" i="2"/>
  <c r="E2833" i="2"/>
  <c r="E2832" i="2"/>
  <c r="E2831" i="2"/>
  <c r="E2830" i="2"/>
  <c r="E2829" i="2"/>
  <c r="E2828" i="2"/>
  <c r="E2827" i="2"/>
  <c r="E2826" i="2"/>
  <c r="E2825" i="2"/>
  <c r="E2824" i="2"/>
  <c r="E2823" i="2"/>
  <c r="E2822" i="2"/>
  <c r="E2821" i="2"/>
  <c r="E2820" i="2"/>
  <c r="E2819" i="2"/>
  <c r="E2818" i="2"/>
  <c r="E2817" i="2"/>
  <c r="E2816" i="2"/>
  <c r="E2815" i="2"/>
  <c r="E2814" i="2"/>
  <c r="E2813" i="2"/>
  <c r="E2812" i="2"/>
  <c r="E2811" i="2"/>
  <c r="E2810" i="2"/>
  <c r="E2809" i="2"/>
  <c r="E2808" i="2"/>
  <c r="E2807" i="2"/>
  <c r="E2806" i="2"/>
  <c r="E2805" i="2"/>
  <c r="E2804" i="2"/>
  <c r="E2803" i="2"/>
  <c r="E2801" i="2"/>
  <c r="E2800" i="2"/>
  <c r="E2799" i="2"/>
  <c r="E2798" i="2"/>
  <c r="E2797" i="2"/>
  <c r="E2796" i="2"/>
  <c r="E2795" i="2"/>
  <c r="E2794" i="2"/>
  <c r="E2793" i="2"/>
  <c r="E2792" i="2"/>
  <c r="E2791" i="2"/>
  <c r="E2790" i="2"/>
  <c r="E2789" i="2"/>
  <c r="E2788" i="2"/>
  <c r="E2787" i="2"/>
  <c r="E2786" i="2"/>
  <c r="E2785" i="2"/>
  <c r="E2784" i="2"/>
  <c r="S2815" i="2"/>
  <c r="S2814" i="2"/>
  <c r="S2813" i="2"/>
  <c r="S2812" i="2"/>
  <c r="S2810" i="2"/>
  <c r="S2809" i="2"/>
  <c r="S2811" i="2" l="1"/>
  <c r="S2808" i="2" l="1"/>
  <c r="S2807" i="2"/>
  <c r="S2806" i="2"/>
  <c r="S2804" i="2"/>
  <c r="S2803" i="2"/>
  <c r="S2802" i="2"/>
  <c r="S2801" i="2"/>
  <c r="S2783" i="2"/>
  <c r="S2784" i="2"/>
  <c r="S2786" i="2"/>
  <c r="S2790" i="2"/>
  <c r="S2793" i="2"/>
  <c r="S2796" i="2"/>
  <c r="S2797" i="2"/>
  <c r="S2798" i="2"/>
  <c r="S2799" i="2"/>
  <c r="S2800" i="2"/>
  <c r="S2782" i="2"/>
  <c r="S2781" i="2"/>
  <c r="S2769" i="2"/>
  <c r="S2780" i="2"/>
  <c r="S2779" i="2"/>
  <c r="S2777" i="2"/>
  <c r="D2776" i="2" l="1"/>
  <c r="S2776" i="2"/>
  <c r="S2775" i="2" l="1"/>
  <c r="S2774" i="2"/>
  <c r="S2773" i="2"/>
  <c r="S2771" i="2"/>
  <c r="S2770" i="2"/>
  <c r="S2768" i="2"/>
  <c r="S2767" i="2"/>
  <c r="S2766" i="2"/>
  <c r="S2765" i="2"/>
  <c r="S2764" i="2"/>
  <c r="S2763" i="2"/>
  <c r="S2762" i="2" l="1"/>
  <c r="S2761" i="2"/>
  <c r="S2760" i="2"/>
  <c r="S2759" i="2"/>
  <c r="S2758" i="2"/>
  <c r="S2757" i="2"/>
  <c r="S2756" i="2"/>
  <c r="S2755" i="2"/>
  <c r="S2754" i="2" l="1"/>
  <c r="S2753" i="2"/>
  <c r="S2752" i="2"/>
  <c r="S2751" i="2"/>
  <c r="S2750" i="2"/>
  <c r="S2749" i="2"/>
  <c r="S2746" i="2"/>
  <c r="S2742" i="2"/>
  <c r="S2745" i="2"/>
  <c r="S2744" i="2"/>
  <c r="S2743" i="2"/>
  <c r="S2741" i="2"/>
  <c r="S2740" i="2"/>
  <c r="S2739" i="2"/>
  <c r="S2737" i="2"/>
  <c r="S2736" i="2"/>
  <c r="S2735" i="2"/>
  <c r="E1403" i="2"/>
  <c r="D1403" i="2"/>
  <c r="B1403" i="2"/>
  <c r="S2733" i="2"/>
  <c r="S2730" i="2"/>
  <c r="S2728" i="2"/>
  <c r="S2732" i="2"/>
  <c r="D2856" i="2"/>
  <c r="B2856" i="2"/>
  <c r="D2855" i="2"/>
  <c r="B2855" i="2"/>
  <c r="D2854" i="2"/>
  <c r="B2854" i="2"/>
  <c r="D2853" i="2"/>
  <c r="B2853" i="2"/>
  <c r="D2852" i="2"/>
  <c r="B2852" i="2"/>
  <c r="D2851" i="2"/>
  <c r="B2851" i="2"/>
  <c r="D2850" i="2"/>
  <c r="B2850" i="2"/>
  <c r="D2849" i="2"/>
  <c r="B2849" i="2"/>
  <c r="D2848" i="2"/>
  <c r="B2848" i="2"/>
  <c r="D2847" i="2"/>
  <c r="B2847" i="2"/>
  <c r="D2846" i="2"/>
  <c r="B2846" i="2"/>
  <c r="D2845" i="2"/>
  <c r="B2845" i="2"/>
  <c r="D2844" i="2"/>
  <c r="B2844" i="2"/>
  <c r="D2843" i="2"/>
  <c r="B2843" i="2"/>
  <c r="D2842" i="2"/>
  <c r="B2842" i="2"/>
  <c r="D2841" i="2"/>
  <c r="B2841" i="2"/>
  <c r="D2840" i="2"/>
  <c r="B2840" i="2"/>
  <c r="D2839" i="2"/>
  <c r="B2839" i="2"/>
  <c r="D2838" i="2"/>
  <c r="B2838" i="2"/>
  <c r="D2837" i="2"/>
  <c r="B2837" i="2"/>
  <c r="D2836" i="2"/>
  <c r="B2836" i="2"/>
  <c r="D2835" i="2"/>
  <c r="B2835" i="2"/>
  <c r="D2834" i="2"/>
  <c r="B2834" i="2"/>
  <c r="D2833" i="2"/>
  <c r="B2833" i="2"/>
  <c r="D2832" i="2"/>
  <c r="B2832" i="2"/>
  <c r="D2831" i="2"/>
  <c r="B2831" i="2"/>
  <c r="D2830" i="2"/>
  <c r="B2830" i="2"/>
  <c r="D2829" i="2"/>
  <c r="B2829" i="2"/>
  <c r="D2828" i="2"/>
  <c r="B2828" i="2"/>
  <c r="D2827" i="2"/>
  <c r="B2827" i="2"/>
  <c r="D2826" i="2"/>
  <c r="B2826" i="2"/>
  <c r="D2825" i="2"/>
  <c r="B2825" i="2"/>
  <c r="D2824" i="2"/>
  <c r="B2824" i="2"/>
  <c r="D2823" i="2"/>
  <c r="B2823" i="2"/>
  <c r="D2822" i="2"/>
  <c r="B2822" i="2"/>
  <c r="D2821" i="2"/>
  <c r="B2821" i="2"/>
  <c r="D2820" i="2"/>
  <c r="B2820" i="2"/>
  <c r="D2819" i="2"/>
  <c r="B2819" i="2"/>
  <c r="D2818" i="2"/>
  <c r="B2818" i="2"/>
  <c r="D2817" i="2"/>
  <c r="B2817" i="2"/>
  <c r="D2816" i="2"/>
  <c r="B2816" i="2"/>
  <c r="D2815" i="2"/>
  <c r="B2815" i="2"/>
  <c r="D2814" i="2"/>
  <c r="B2814" i="2"/>
  <c r="D2813" i="2"/>
  <c r="B2813" i="2"/>
  <c r="D2812" i="2"/>
  <c r="B2812" i="2"/>
  <c r="D2811" i="2"/>
  <c r="B2811" i="2"/>
  <c r="D2810" i="2"/>
  <c r="B2810" i="2"/>
  <c r="D2809" i="2"/>
  <c r="B2809" i="2"/>
  <c r="D2808" i="2"/>
  <c r="B2808" i="2"/>
  <c r="D2807" i="2"/>
  <c r="B2807" i="2"/>
  <c r="D2806" i="2"/>
  <c r="B2806" i="2"/>
  <c r="D2805" i="2"/>
  <c r="B2805" i="2"/>
  <c r="D2804" i="2"/>
  <c r="B2804" i="2"/>
  <c r="D2803" i="2"/>
  <c r="B2803" i="2"/>
  <c r="D2801" i="2"/>
  <c r="B2801" i="2"/>
  <c r="D2800" i="2"/>
  <c r="B2800" i="2"/>
  <c r="D2799" i="2"/>
  <c r="B2799" i="2"/>
  <c r="D2798" i="2"/>
  <c r="B2798" i="2"/>
  <c r="D2797" i="2"/>
  <c r="B2797" i="2"/>
  <c r="D2796" i="2"/>
  <c r="B2796" i="2"/>
  <c r="D2795" i="2"/>
  <c r="B2795" i="2"/>
  <c r="D2794" i="2"/>
  <c r="B2794" i="2"/>
  <c r="D2793" i="2"/>
  <c r="B2793" i="2"/>
  <c r="D2792" i="2"/>
  <c r="B2792" i="2"/>
  <c r="D2791" i="2"/>
  <c r="B2791" i="2"/>
  <c r="D2790" i="2"/>
  <c r="B2790" i="2"/>
  <c r="D2789" i="2"/>
  <c r="B2789" i="2"/>
  <c r="D2788" i="2"/>
  <c r="B2788" i="2"/>
  <c r="D2787" i="2"/>
  <c r="B2787" i="2"/>
  <c r="D2786" i="2"/>
  <c r="B2786" i="2"/>
  <c r="D2785" i="2"/>
  <c r="B2785" i="2"/>
  <c r="D2784" i="2"/>
  <c r="B2784" i="2"/>
  <c r="E2783" i="2"/>
  <c r="D2783" i="2"/>
  <c r="B2783" i="2"/>
  <c r="E2782" i="2"/>
  <c r="D2782" i="2"/>
  <c r="B2782" i="2"/>
  <c r="E2781" i="2"/>
  <c r="D2781" i="2"/>
  <c r="B2781" i="2"/>
  <c r="E2780" i="2"/>
  <c r="D2780" i="2"/>
  <c r="B2780" i="2"/>
  <c r="E2779" i="2"/>
  <c r="D2779" i="2"/>
  <c r="B2779" i="2"/>
  <c r="E2778" i="2"/>
  <c r="D2778" i="2"/>
  <c r="B2778" i="2"/>
  <c r="E2777" i="2"/>
  <c r="D2777" i="2"/>
  <c r="B2777" i="2"/>
  <c r="E2776" i="2"/>
  <c r="B2776" i="2"/>
  <c r="E2775" i="2"/>
  <c r="D2775" i="2"/>
  <c r="B2775" i="2"/>
  <c r="E2774" i="2"/>
  <c r="D2774" i="2"/>
  <c r="B2774" i="2"/>
  <c r="E2773" i="2"/>
  <c r="D2773" i="2"/>
  <c r="B2773" i="2"/>
  <c r="E2772" i="2"/>
  <c r="D2772" i="2"/>
  <c r="B2772" i="2"/>
  <c r="E2771" i="2"/>
  <c r="D2771" i="2"/>
  <c r="B2771" i="2"/>
  <c r="E2770" i="2"/>
  <c r="D2770" i="2"/>
  <c r="B2770" i="2"/>
  <c r="E2769" i="2"/>
  <c r="D2769" i="2"/>
  <c r="B2769" i="2"/>
  <c r="E2768" i="2"/>
  <c r="D2768" i="2"/>
  <c r="B2768" i="2"/>
  <c r="E2767" i="2"/>
  <c r="D2767" i="2"/>
  <c r="B2767" i="2"/>
  <c r="E2766" i="2"/>
  <c r="D2766" i="2"/>
  <c r="B2766" i="2"/>
  <c r="E2765" i="2"/>
  <c r="D2765" i="2"/>
  <c r="B2765" i="2"/>
  <c r="E2764" i="2"/>
  <c r="D2764" i="2"/>
  <c r="B2764" i="2"/>
  <c r="E2763" i="2"/>
  <c r="D2763" i="2"/>
  <c r="B2763" i="2"/>
  <c r="E2762" i="2"/>
  <c r="D2762" i="2"/>
  <c r="B2762" i="2"/>
  <c r="E2761" i="2"/>
  <c r="D2761" i="2"/>
  <c r="B2761" i="2"/>
  <c r="E2760" i="2"/>
  <c r="D2760" i="2"/>
  <c r="B2760" i="2"/>
  <c r="E2759" i="2"/>
  <c r="D2759" i="2"/>
  <c r="B2759" i="2"/>
  <c r="E2758" i="2"/>
  <c r="D2758" i="2"/>
  <c r="B2758" i="2"/>
  <c r="E2757" i="2"/>
  <c r="D2757" i="2"/>
  <c r="B2757" i="2"/>
  <c r="E2756" i="2"/>
  <c r="D2756" i="2"/>
  <c r="B2756" i="2"/>
  <c r="E2755" i="2"/>
  <c r="D2755" i="2"/>
  <c r="B2755" i="2"/>
  <c r="E2754" i="2"/>
  <c r="D2754" i="2"/>
  <c r="B2754" i="2"/>
  <c r="E2753" i="2"/>
  <c r="D2753" i="2"/>
  <c r="B2753" i="2"/>
  <c r="E2752" i="2"/>
  <c r="D2752" i="2"/>
  <c r="B2752" i="2"/>
  <c r="E2751" i="2"/>
  <c r="D2751" i="2"/>
  <c r="B2751" i="2"/>
  <c r="E2750" i="2"/>
  <c r="D2750" i="2"/>
  <c r="B2750" i="2"/>
  <c r="E2748" i="2"/>
  <c r="D2748" i="2"/>
  <c r="B2748" i="2"/>
  <c r="E2747" i="2"/>
  <c r="D2747" i="2"/>
  <c r="B2747" i="2"/>
  <c r="E2746" i="2"/>
  <c r="D2746" i="2"/>
  <c r="B2746" i="2"/>
  <c r="E2745" i="2"/>
  <c r="D2745" i="2"/>
  <c r="B2745" i="2"/>
  <c r="E2744" i="2"/>
  <c r="D2744" i="2"/>
  <c r="B2744" i="2"/>
  <c r="E2743" i="2"/>
  <c r="D2743" i="2"/>
  <c r="B2743" i="2"/>
  <c r="E2742" i="2"/>
  <c r="D2742" i="2"/>
  <c r="B2742" i="2"/>
  <c r="E2741" i="2"/>
  <c r="D2741" i="2"/>
  <c r="B2741" i="2"/>
  <c r="E2740" i="2"/>
  <c r="D2740" i="2"/>
  <c r="B2740" i="2"/>
  <c r="E2739" i="2"/>
  <c r="D2739" i="2"/>
  <c r="B2739" i="2"/>
  <c r="E2738" i="2"/>
  <c r="D2738" i="2"/>
  <c r="B2738" i="2"/>
  <c r="E2737" i="2"/>
  <c r="D2737" i="2"/>
  <c r="B2737" i="2"/>
  <c r="E2736" i="2"/>
  <c r="D2736" i="2"/>
  <c r="B2736" i="2"/>
  <c r="E2735" i="2"/>
  <c r="D2735" i="2"/>
  <c r="B2735" i="2"/>
  <c r="E2734" i="2"/>
  <c r="D2734" i="2"/>
  <c r="B2734" i="2"/>
  <c r="E2733" i="2"/>
  <c r="D2733" i="2"/>
  <c r="B2733" i="2"/>
  <c r="E2732" i="2"/>
  <c r="D2732" i="2"/>
  <c r="B2732" i="2"/>
  <c r="E2731" i="2"/>
  <c r="D2731" i="2"/>
  <c r="B2731" i="2"/>
  <c r="E2730" i="2"/>
  <c r="D2730" i="2"/>
  <c r="B2730" i="2"/>
  <c r="E2729" i="2"/>
  <c r="D2729" i="2"/>
  <c r="B2729" i="2"/>
  <c r="E2728" i="2"/>
  <c r="D2728" i="2"/>
  <c r="B2728" i="2"/>
  <c r="S2727" i="2"/>
  <c r="S2726" i="2"/>
  <c r="S2725" i="2"/>
  <c r="S2723" i="2"/>
  <c r="S2724" i="2"/>
  <c r="S2722" i="2"/>
  <c r="S2721" i="2"/>
  <c r="S2720" i="2"/>
  <c r="S2719" i="2"/>
  <c r="S2718" i="2"/>
  <c r="S2712" i="2"/>
  <c r="S2711" i="2"/>
  <c r="S2717" i="2"/>
  <c r="S2716" i="2"/>
  <c r="S2714" i="2"/>
  <c r="S2713" i="2"/>
  <c r="E2723" i="2"/>
  <c r="D2723" i="2"/>
  <c r="B2723" i="2"/>
  <c r="E2722" i="2"/>
  <c r="D2722" i="2"/>
  <c r="B2722" i="2"/>
  <c r="E2721" i="2"/>
  <c r="D2721" i="2"/>
  <c r="B2721" i="2"/>
  <c r="E2720" i="2"/>
  <c r="D2720" i="2"/>
  <c r="B2720" i="2"/>
  <c r="E2719" i="2"/>
  <c r="D2719" i="2"/>
  <c r="B2719" i="2"/>
  <c r="E2718" i="2"/>
  <c r="D2718" i="2"/>
  <c r="B2718" i="2"/>
  <c r="E2717" i="2"/>
  <c r="D2717" i="2"/>
  <c r="B2717" i="2"/>
  <c r="E2716" i="2"/>
  <c r="D2716" i="2"/>
  <c r="B2716" i="2"/>
  <c r="E2715" i="2"/>
  <c r="D2715" i="2"/>
  <c r="B2715" i="2"/>
  <c r="E2714" i="2"/>
  <c r="D2714" i="2"/>
  <c r="B2714" i="2"/>
  <c r="E2713" i="2"/>
  <c r="D2713" i="2"/>
  <c r="B2713" i="2"/>
  <c r="E2712" i="2"/>
  <c r="D2712" i="2"/>
  <c r="B2712" i="2"/>
  <c r="S2709" i="2"/>
  <c r="S2708" i="2"/>
  <c r="S2707" i="2"/>
  <c r="S2706" i="2"/>
  <c r="S2705" i="2"/>
  <c r="S2704" i="2"/>
  <c r="S2703" i="2"/>
  <c r="P2704" i="2"/>
  <c r="S2702" i="2"/>
  <c r="S2701" i="2"/>
  <c r="S2699" i="2"/>
  <c r="S2695" i="2"/>
  <c r="S2697" i="2"/>
  <c r="S2694" i="2"/>
  <c r="S2693" i="2"/>
  <c r="S2692" i="2"/>
  <c r="S2700" i="2"/>
  <c r="C80" i="5" l="1"/>
  <c r="C81" i="5"/>
  <c r="C82" i="5"/>
  <c r="C83" i="5"/>
  <c r="C84" i="5"/>
  <c r="C85" i="5"/>
  <c r="C78" i="5"/>
  <c r="C79" i="5"/>
  <c r="C77" i="5"/>
  <c r="I2692" i="2"/>
  <c r="S2691" i="2"/>
  <c r="S2690" i="2"/>
  <c r="S2689" i="2"/>
  <c r="S2688" i="2"/>
  <c r="S2687" i="2"/>
  <c r="S2686" i="2"/>
  <c r="S2685" i="2"/>
  <c r="S2684" i="2"/>
  <c r="S2683" i="2"/>
  <c r="B2699" i="2" l="1"/>
  <c r="D2699" i="2"/>
  <c r="E2699" i="2"/>
  <c r="B2700" i="2"/>
  <c r="D2700" i="2"/>
  <c r="E2700" i="2"/>
  <c r="B2701" i="2"/>
  <c r="D2701" i="2"/>
  <c r="E2701" i="2"/>
  <c r="B2702" i="2"/>
  <c r="D2702" i="2"/>
  <c r="E2702" i="2"/>
  <c r="B2703" i="2"/>
  <c r="D2703" i="2"/>
  <c r="E2703" i="2"/>
  <c r="B2704" i="2"/>
  <c r="D2704" i="2"/>
  <c r="E2704" i="2"/>
  <c r="B2705" i="2"/>
  <c r="D2705" i="2"/>
  <c r="E2705" i="2"/>
  <c r="B2706" i="2"/>
  <c r="D2706" i="2"/>
  <c r="E2706" i="2"/>
  <c r="B2707" i="2"/>
  <c r="D2707" i="2"/>
  <c r="E2707" i="2"/>
  <c r="B2708" i="2"/>
  <c r="D2708" i="2"/>
  <c r="E2708" i="2"/>
  <c r="B2709" i="2"/>
  <c r="D2709" i="2"/>
  <c r="E2709" i="2"/>
  <c r="B2710" i="2"/>
  <c r="D2710" i="2"/>
  <c r="E2710" i="2"/>
  <c r="B2711" i="2"/>
  <c r="D2711" i="2"/>
  <c r="E2711" i="2"/>
  <c r="B2724" i="2"/>
  <c r="D2724" i="2"/>
  <c r="E2724" i="2"/>
  <c r="B2725" i="2"/>
  <c r="D2725" i="2"/>
  <c r="E2725" i="2"/>
  <c r="B2726" i="2"/>
  <c r="D2726" i="2"/>
  <c r="E2726" i="2"/>
  <c r="B2727" i="2"/>
  <c r="D2727" i="2"/>
  <c r="E2727" i="2"/>
  <c r="B2691" i="2"/>
  <c r="D2691" i="2"/>
  <c r="E2691" i="2"/>
  <c r="B2692" i="2"/>
  <c r="D2692" i="2"/>
  <c r="E2692" i="2"/>
  <c r="B2693" i="2"/>
  <c r="D2693" i="2"/>
  <c r="E2693" i="2"/>
  <c r="B2694" i="2"/>
  <c r="D2694" i="2"/>
  <c r="E2694" i="2"/>
  <c r="B2695" i="2"/>
  <c r="D2695" i="2"/>
  <c r="E2695" i="2"/>
  <c r="B2696" i="2"/>
  <c r="D2696" i="2"/>
  <c r="E2696" i="2"/>
  <c r="B2697" i="2"/>
  <c r="D2697" i="2"/>
  <c r="E2697" i="2"/>
  <c r="B2698" i="2"/>
  <c r="D2698" i="2"/>
  <c r="E2698" i="2"/>
  <c r="B2687" i="2"/>
  <c r="D2687" i="2"/>
  <c r="E2687" i="2"/>
  <c r="B2688" i="2"/>
  <c r="D2688" i="2"/>
  <c r="E2688" i="2"/>
  <c r="B2689" i="2"/>
  <c r="D2689" i="2"/>
  <c r="E2689" i="2"/>
  <c r="B2690" i="2"/>
  <c r="D2690" i="2"/>
  <c r="E2690" i="2"/>
  <c r="B2685" i="2"/>
  <c r="D2685" i="2"/>
  <c r="E2685" i="2"/>
  <c r="B2686" i="2"/>
  <c r="D2686" i="2"/>
  <c r="E2686" i="2"/>
  <c r="S2682" i="2" l="1"/>
  <c r="S2677" i="2"/>
  <c r="S2675" i="2"/>
  <c r="S2674" i="2"/>
  <c r="S2673" i="2"/>
  <c r="S2672" i="2"/>
  <c r="S2671" i="2"/>
  <c r="I2671" i="2"/>
  <c r="S2670" i="2"/>
  <c r="S2668" i="2"/>
  <c r="S2667" i="2"/>
  <c r="S2666" i="2"/>
  <c r="S2665" i="2"/>
  <c r="E1575" i="2" l="1"/>
  <c r="S2664" i="2" l="1"/>
  <c r="S2663" i="2"/>
  <c r="S2662" i="2"/>
  <c r="S2661" i="2"/>
  <c r="E2684" i="2"/>
  <c r="D2684" i="2"/>
  <c r="B2684" i="2"/>
  <c r="E2683" i="2"/>
  <c r="D2683" i="2"/>
  <c r="B2683" i="2"/>
  <c r="E2682" i="2"/>
  <c r="D2682" i="2"/>
  <c r="B2682" i="2"/>
  <c r="E2681" i="2"/>
  <c r="D2681" i="2"/>
  <c r="B2681" i="2"/>
  <c r="E2680" i="2"/>
  <c r="D2680" i="2"/>
  <c r="B2680" i="2"/>
  <c r="E2679" i="2"/>
  <c r="D2679" i="2"/>
  <c r="B2679" i="2"/>
  <c r="E2678" i="2"/>
  <c r="D2678" i="2"/>
  <c r="B2678" i="2"/>
  <c r="E2677" i="2"/>
  <c r="D2677" i="2"/>
  <c r="B2677" i="2"/>
  <c r="E2676" i="2"/>
  <c r="D2676" i="2"/>
  <c r="B2676" i="2"/>
  <c r="E2675" i="2"/>
  <c r="D2675" i="2"/>
  <c r="B2675" i="2"/>
  <c r="E2674" i="2"/>
  <c r="D2674" i="2"/>
  <c r="B2674" i="2"/>
  <c r="E2673" i="2"/>
  <c r="D2673" i="2"/>
  <c r="B2673" i="2"/>
  <c r="E2672" i="2"/>
  <c r="D2672" i="2"/>
  <c r="B2672" i="2"/>
  <c r="E2671" i="2"/>
  <c r="D2671" i="2"/>
  <c r="B2671" i="2"/>
  <c r="E2670" i="2"/>
  <c r="D2670" i="2"/>
  <c r="B2670" i="2"/>
  <c r="D2669" i="2"/>
  <c r="B2669" i="2"/>
  <c r="E2668" i="2"/>
  <c r="D2668" i="2"/>
  <c r="B2668" i="2"/>
  <c r="E2667" i="2"/>
  <c r="D2667" i="2"/>
  <c r="B2667" i="2"/>
  <c r="E2666" i="2"/>
  <c r="D2666" i="2"/>
  <c r="B2666" i="2"/>
  <c r="E2665" i="2"/>
  <c r="D2665" i="2"/>
  <c r="B2665" i="2"/>
  <c r="E2664" i="2"/>
  <c r="D2664" i="2"/>
  <c r="B2664" i="2"/>
  <c r="E2663" i="2"/>
  <c r="D2663" i="2"/>
  <c r="B2663" i="2"/>
  <c r="E2661" i="2"/>
  <c r="D2661" i="2"/>
  <c r="B2661" i="2"/>
  <c r="E1801" i="2"/>
  <c r="S2660" i="2"/>
  <c r="S2659" i="2"/>
  <c r="S2658" i="2"/>
  <c r="S2657" i="2"/>
  <c r="S2656" i="2"/>
  <c r="S2655" i="2"/>
  <c r="S2654" i="2"/>
  <c r="S2653" i="2"/>
  <c r="S2652" i="2"/>
  <c r="S2651" i="2"/>
  <c r="S2650" i="2"/>
  <c r="S2649" i="2"/>
  <c r="S2648" i="2"/>
  <c r="S2646" i="2"/>
  <c r="S2645" i="2" l="1"/>
  <c r="S2647" i="2"/>
  <c r="S2642" i="2"/>
  <c r="E2660" i="2"/>
  <c r="D2660" i="2"/>
  <c r="B2660" i="2"/>
  <c r="E2659" i="2"/>
  <c r="D2659" i="2"/>
  <c r="B2659" i="2"/>
  <c r="E2658" i="2"/>
  <c r="D2658" i="2"/>
  <c r="B2658" i="2"/>
  <c r="E2657" i="2"/>
  <c r="D2657" i="2"/>
  <c r="B2657" i="2"/>
  <c r="E2656" i="2"/>
  <c r="D2656" i="2"/>
  <c r="B2656" i="2"/>
  <c r="E2655" i="2"/>
  <c r="D2655" i="2"/>
  <c r="B2655" i="2"/>
  <c r="E2654" i="2"/>
  <c r="D2654" i="2"/>
  <c r="B2654" i="2"/>
  <c r="E2653" i="2"/>
  <c r="D2653" i="2"/>
  <c r="B2653" i="2"/>
  <c r="E2652" i="2"/>
  <c r="D2652" i="2"/>
  <c r="B2652" i="2"/>
  <c r="E2651" i="2"/>
  <c r="D2651" i="2"/>
  <c r="B2651" i="2"/>
  <c r="E2650" i="2"/>
  <c r="D2650" i="2"/>
  <c r="B2650" i="2"/>
  <c r="E2649" i="2"/>
  <c r="D2649" i="2"/>
  <c r="B2649" i="2"/>
  <c r="E2648" i="2"/>
  <c r="D2648" i="2"/>
  <c r="B2648" i="2"/>
  <c r="E2647" i="2"/>
  <c r="D2647" i="2"/>
  <c r="B2647" i="2"/>
  <c r="E2646" i="2"/>
  <c r="D2646" i="2"/>
  <c r="B2646" i="2"/>
  <c r="E2645" i="2"/>
  <c r="D2645" i="2"/>
  <c r="B2645" i="2"/>
  <c r="S2641" i="2"/>
  <c r="S2640" i="2"/>
  <c r="S2639" i="2"/>
  <c r="S2643" i="2"/>
  <c r="S2638" i="2"/>
  <c r="E2644" i="2"/>
  <c r="D2644" i="2"/>
  <c r="B2644" i="2"/>
  <c r="E2643" i="2"/>
  <c r="D2643" i="2"/>
  <c r="B2643" i="2"/>
  <c r="E2642" i="2"/>
  <c r="D2642" i="2"/>
  <c r="B2642" i="2"/>
  <c r="E2641" i="2"/>
  <c r="D2641" i="2"/>
  <c r="B2641" i="2"/>
  <c r="E2640" i="2"/>
  <c r="D2640" i="2"/>
  <c r="B2640" i="2"/>
  <c r="E2639" i="2"/>
  <c r="D2639" i="2"/>
  <c r="B2639" i="2"/>
  <c r="E2638" i="2"/>
  <c r="D2638" i="2"/>
  <c r="B2638" i="2"/>
  <c r="S2637" i="2"/>
  <c r="S2636" i="2"/>
  <c r="S2635" i="2"/>
  <c r="S2634" i="2"/>
  <c r="S2633" i="2"/>
  <c r="S2632" i="2"/>
  <c r="S2631" i="2"/>
  <c r="S2625" i="2" l="1"/>
  <c r="S2629" i="2"/>
  <c r="S2622" i="2"/>
  <c r="S2626" i="2" l="1"/>
  <c r="S2624" i="2"/>
  <c r="S2623" i="2"/>
  <c r="S2621" i="2"/>
  <c r="S2620" i="2"/>
  <c r="S2619" i="2"/>
  <c r="S2618" i="2"/>
  <c r="E2635" i="2" l="1"/>
  <c r="D2635" i="2"/>
  <c r="B2635" i="2"/>
  <c r="E2634" i="2"/>
  <c r="D2634" i="2"/>
  <c r="B2634" i="2"/>
  <c r="E2633" i="2"/>
  <c r="D2633" i="2"/>
  <c r="B2633" i="2"/>
  <c r="E2632" i="2"/>
  <c r="D2632" i="2"/>
  <c r="B2632" i="2"/>
  <c r="E2631" i="2"/>
  <c r="D2631" i="2"/>
  <c r="B2631" i="2"/>
  <c r="E2630" i="2"/>
  <c r="D2630" i="2"/>
  <c r="B2630" i="2"/>
  <c r="E2629" i="2"/>
  <c r="D2629" i="2"/>
  <c r="B2629" i="2"/>
  <c r="E2628" i="2"/>
  <c r="D2628" i="2"/>
  <c r="B2628" i="2"/>
  <c r="E2627" i="2"/>
  <c r="D2627" i="2"/>
  <c r="B2627" i="2"/>
  <c r="E2626" i="2"/>
  <c r="D2626" i="2"/>
  <c r="B2626" i="2"/>
  <c r="E2625" i="2"/>
  <c r="D2625" i="2"/>
  <c r="B2625" i="2"/>
  <c r="E2624" i="2"/>
  <c r="D2624" i="2"/>
  <c r="B2624" i="2"/>
  <c r="E2623" i="2"/>
  <c r="D2623" i="2"/>
  <c r="B2623" i="2"/>
  <c r="E2622" i="2"/>
  <c r="D2622" i="2"/>
  <c r="B2622" i="2"/>
  <c r="E2621" i="2"/>
  <c r="D2621" i="2"/>
  <c r="B2621" i="2"/>
  <c r="E2620" i="2"/>
  <c r="D2620" i="2"/>
  <c r="B2620" i="2"/>
  <c r="E2619" i="2"/>
  <c r="D2619" i="2"/>
  <c r="B2619" i="2"/>
  <c r="E2618" i="2"/>
  <c r="D2618" i="2"/>
  <c r="B2618" i="2"/>
  <c r="S2617" i="2"/>
  <c r="S2616" i="2"/>
  <c r="S2615" i="2"/>
  <c r="S2614" i="2"/>
  <c r="S2613" i="2"/>
  <c r="S2612" i="2"/>
  <c r="S2611" i="2"/>
  <c r="S2610" i="2"/>
  <c r="S2609" i="2"/>
  <c r="S2608" i="2"/>
  <c r="S2607" i="2"/>
  <c r="S2606" i="2"/>
  <c r="S2605" i="2"/>
  <c r="S2604" i="2"/>
  <c r="S2603" i="2"/>
  <c r="S2602" i="2"/>
  <c r="S2601" i="2"/>
  <c r="B29" i="13"/>
  <c r="B30" i="13"/>
  <c r="B28" i="13"/>
  <c r="A28" i="13"/>
  <c r="S2600" i="2"/>
  <c r="S2599" i="2"/>
  <c r="S2598" i="2"/>
  <c r="E2637" i="2"/>
  <c r="D2637" i="2"/>
  <c r="B2637" i="2"/>
  <c r="E2636" i="2"/>
  <c r="D2636" i="2"/>
  <c r="B2636" i="2"/>
  <c r="E2617" i="2"/>
  <c r="D2617" i="2"/>
  <c r="B2617" i="2"/>
  <c r="E2616" i="2"/>
  <c r="D2616" i="2"/>
  <c r="B2616" i="2"/>
  <c r="E2615" i="2"/>
  <c r="D2615" i="2"/>
  <c r="B2615" i="2"/>
  <c r="E2614" i="2"/>
  <c r="D2614" i="2"/>
  <c r="B2614" i="2"/>
  <c r="E2613" i="2"/>
  <c r="D2613" i="2"/>
  <c r="B2613" i="2"/>
  <c r="E2612" i="2"/>
  <c r="D2612" i="2"/>
  <c r="B2612" i="2"/>
  <c r="E2611" i="2"/>
  <c r="D2611" i="2"/>
  <c r="B2611" i="2"/>
  <c r="E2610" i="2"/>
  <c r="D2610" i="2"/>
  <c r="B2610" i="2"/>
  <c r="E2609" i="2"/>
  <c r="D2609" i="2"/>
  <c r="B2609" i="2"/>
  <c r="E2608" i="2"/>
  <c r="D2608" i="2"/>
  <c r="B2608" i="2"/>
  <c r="E2607" i="2"/>
  <c r="D2607" i="2"/>
  <c r="B2607" i="2"/>
  <c r="E2606" i="2"/>
  <c r="D2606" i="2"/>
  <c r="B2606" i="2"/>
  <c r="E2605" i="2"/>
  <c r="D2605" i="2"/>
  <c r="B2605" i="2"/>
  <c r="E2604" i="2"/>
  <c r="D2604" i="2"/>
  <c r="B2604" i="2"/>
  <c r="E2603" i="2"/>
  <c r="D2603" i="2"/>
  <c r="B2603" i="2"/>
  <c r="E2602" i="2"/>
  <c r="D2602" i="2"/>
  <c r="B2602" i="2"/>
  <c r="E2601" i="2"/>
  <c r="D2601" i="2"/>
  <c r="B2601" i="2"/>
  <c r="E2600" i="2"/>
  <c r="D2600" i="2"/>
  <c r="B2600" i="2"/>
  <c r="E2599" i="2"/>
  <c r="D2599" i="2"/>
  <c r="B2599" i="2"/>
  <c r="S2597" i="2"/>
  <c r="S2596" i="2"/>
  <c r="S2594" i="2"/>
  <c r="S2595" i="2"/>
  <c r="S2593" i="2"/>
  <c r="S2592" i="2"/>
  <c r="S2591" i="2"/>
  <c r="B2587" i="2"/>
  <c r="S2587" i="2"/>
  <c r="C133" i="5" l="1"/>
  <c r="D132" i="5" s="1"/>
  <c r="E2168" i="2"/>
  <c r="S2590" i="2"/>
  <c r="S2589" i="2"/>
  <c r="S2588" i="2"/>
  <c r="S2586" i="2"/>
  <c r="S2585" i="2" l="1"/>
  <c r="S2583" i="2"/>
  <c r="S2582" i="2"/>
  <c r="S2581" i="2"/>
  <c r="S2584" i="2"/>
  <c r="S2580" i="2"/>
  <c r="S2578" i="2"/>
  <c r="S2577" i="2"/>
  <c r="S2576" i="2"/>
  <c r="S2575" i="2"/>
  <c r="S2566" i="2"/>
  <c r="E2096" i="2"/>
  <c r="S2579" i="2"/>
  <c r="E339" i="2" l="1"/>
  <c r="S2574" i="2"/>
  <c r="S2573" i="2"/>
  <c r="S2572" i="2"/>
  <c r="S2571" i="2"/>
  <c r="S2570" i="2"/>
  <c r="S2569" i="2"/>
  <c r="S2568" i="2"/>
  <c r="S2567" i="2"/>
  <c r="E1012" i="2"/>
  <c r="E1036" i="2"/>
  <c r="S2565" i="2"/>
  <c r="S2564" i="2"/>
  <c r="S2563" i="2" l="1"/>
  <c r="S2562" i="2"/>
  <c r="S2561" i="2"/>
  <c r="S2560" i="2"/>
  <c r="S2559" i="2"/>
  <c r="S2558" i="2"/>
  <c r="E2598" i="2"/>
  <c r="D2598" i="2"/>
  <c r="B2598" i="2"/>
  <c r="E2597" i="2"/>
  <c r="D2597" i="2"/>
  <c r="B2597" i="2"/>
  <c r="E2596" i="2"/>
  <c r="D2596" i="2"/>
  <c r="B2596" i="2"/>
  <c r="E2595" i="2"/>
  <c r="D2595" i="2"/>
  <c r="B2595" i="2"/>
  <c r="E2594" i="2"/>
  <c r="D2594" i="2"/>
  <c r="B2594" i="2"/>
  <c r="E2593" i="2"/>
  <c r="D2593" i="2"/>
  <c r="B2593" i="2"/>
  <c r="E2592" i="2"/>
  <c r="D2592" i="2"/>
  <c r="B2592" i="2"/>
  <c r="E2591" i="2"/>
  <c r="D2591" i="2"/>
  <c r="B2591" i="2"/>
  <c r="E2590" i="2"/>
  <c r="D2590" i="2"/>
  <c r="B2590" i="2"/>
  <c r="E2589" i="2"/>
  <c r="D2589" i="2"/>
  <c r="B2589" i="2"/>
  <c r="E2588" i="2"/>
  <c r="D2588" i="2"/>
  <c r="B2588" i="2"/>
  <c r="E2587" i="2"/>
  <c r="D2587" i="2"/>
  <c r="E2586" i="2"/>
  <c r="D2586" i="2"/>
  <c r="B2586" i="2"/>
  <c r="E2585" i="2"/>
  <c r="D2585" i="2"/>
  <c r="B2585" i="2"/>
  <c r="E2584" i="2"/>
  <c r="D2584" i="2"/>
  <c r="B2584" i="2"/>
  <c r="E2583" i="2"/>
  <c r="D2583" i="2"/>
  <c r="B2583" i="2"/>
  <c r="E2582" i="2"/>
  <c r="D2582" i="2"/>
  <c r="B2582" i="2"/>
  <c r="E2581" i="2"/>
  <c r="D2581" i="2"/>
  <c r="B2581" i="2"/>
  <c r="E2580" i="2"/>
  <c r="D2580" i="2"/>
  <c r="B2580" i="2"/>
  <c r="E2579" i="2"/>
  <c r="D2579" i="2"/>
  <c r="B2579" i="2"/>
  <c r="E2578" i="2"/>
  <c r="D2578" i="2"/>
  <c r="B2578" i="2"/>
  <c r="D2577" i="2"/>
  <c r="B2577" i="2"/>
  <c r="E2576" i="2"/>
  <c r="D2576" i="2"/>
  <c r="B2576" i="2"/>
  <c r="E2575" i="2"/>
  <c r="D2575" i="2"/>
  <c r="B2575" i="2"/>
  <c r="E2574" i="2"/>
  <c r="D2574" i="2"/>
  <c r="B2574" i="2"/>
  <c r="E2573" i="2"/>
  <c r="D2573" i="2"/>
  <c r="B2573" i="2"/>
  <c r="E2572" i="2"/>
  <c r="D2572" i="2"/>
  <c r="B2572" i="2"/>
  <c r="E2571" i="2"/>
  <c r="D2571" i="2"/>
  <c r="B2571" i="2"/>
  <c r="E2570" i="2"/>
  <c r="D2570" i="2"/>
  <c r="B2570" i="2"/>
  <c r="E2569" i="2"/>
  <c r="D2569" i="2"/>
  <c r="B2569" i="2"/>
  <c r="E2568" i="2"/>
  <c r="D2568" i="2"/>
  <c r="B2568" i="2"/>
  <c r="E2567" i="2"/>
  <c r="D2567" i="2"/>
  <c r="B2567" i="2"/>
  <c r="E2566" i="2"/>
  <c r="D2566" i="2"/>
  <c r="B2566" i="2"/>
  <c r="E2565" i="2"/>
  <c r="D2565" i="2"/>
  <c r="B2565" i="2"/>
  <c r="E2564" i="2"/>
  <c r="D2564" i="2"/>
  <c r="B2564" i="2"/>
  <c r="E2563" i="2"/>
  <c r="D2563" i="2"/>
  <c r="B2563" i="2"/>
  <c r="E2562" i="2"/>
  <c r="D2562" i="2"/>
  <c r="B2562" i="2"/>
  <c r="E2561" i="2"/>
  <c r="D2561" i="2"/>
  <c r="B2561" i="2"/>
  <c r="E2560" i="2"/>
  <c r="D2560" i="2"/>
  <c r="B2560" i="2"/>
  <c r="E2559" i="2"/>
  <c r="D2559" i="2"/>
  <c r="B2559" i="2"/>
  <c r="S2557" i="2" l="1"/>
  <c r="S2556" i="2"/>
  <c r="S2555" i="2"/>
  <c r="S2554" i="2"/>
  <c r="S2553" i="2"/>
  <c r="S2552" i="2"/>
  <c r="S2551" i="2"/>
  <c r="S2550" i="2"/>
  <c r="S2549" i="2"/>
  <c r="S2548" i="2"/>
  <c r="S2547" i="2"/>
  <c r="S2546" i="2"/>
  <c r="S2545" i="2"/>
  <c r="S2543" i="2"/>
  <c r="S2542" i="2"/>
  <c r="S2541" i="2"/>
  <c r="S2540" i="2"/>
  <c r="S2539" i="2"/>
  <c r="S2538" i="2" l="1"/>
  <c r="S2537" i="2"/>
  <c r="S2536" i="2"/>
  <c r="S2535" i="2"/>
  <c r="S2534" i="2"/>
  <c r="S2533" i="2"/>
  <c r="S2532" i="2"/>
  <c r="S2531" i="2"/>
  <c r="S2530" i="2"/>
  <c r="S2529" i="2"/>
  <c r="S2528" i="2"/>
  <c r="S2527" i="2"/>
  <c r="S2526" i="2"/>
  <c r="S2525" i="2"/>
  <c r="S2524" i="2"/>
  <c r="S2523" i="2"/>
  <c r="S2522" i="2"/>
  <c r="S2521" i="2"/>
  <c r="S2520" i="2"/>
  <c r="S2519" i="2"/>
  <c r="S2517" i="2"/>
  <c r="S2518" i="2"/>
  <c r="S2516" i="2"/>
  <c r="S2514" i="2"/>
  <c r="S2515" i="2"/>
  <c r="S2513" i="2"/>
  <c r="S2512" i="2"/>
  <c r="S2511" i="2"/>
  <c r="S2510" i="2"/>
  <c r="E1133" i="2"/>
  <c r="S2509" i="2"/>
  <c r="S2503" i="2"/>
  <c r="S2508" i="2"/>
  <c r="S2507" i="2"/>
  <c r="S2506" i="2"/>
  <c r="S2505" i="2"/>
  <c r="S2504" i="2"/>
  <c r="E1736" i="2"/>
  <c r="D1736" i="2"/>
  <c r="B1736" i="2"/>
  <c r="B1741" i="2"/>
  <c r="D1741" i="2"/>
  <c r="E1741" i="2"/>
  <c r="I2503" i="2"/>
  <c r="D2503" i="2" s="1"/>
  <c r="S2502" i="2"/>
  <c r="S2501" i="2"/>
  <c r="S2500" i="2"/>
  <c r="E2558" i="2"/>
  <c r="E2557" i="2"/>
  <c r="E2556" i="2"/>
  <c r="E2555" i="2"/>
  <c r="E2554" i="2"/>
  <c r="E2553" i="2"/>
  <c r="E2552" i="2"/>
  <c r="E2551" i="2"/>
  <c r="E2549" i="2"/>
  <c r="E2547" i="2"/>
  <c r="E2546" i="2"/>
  <c r="E2545" i="2"/>
  <c r="E2544" i="2"/>
  <c r="E2543" i="2"/>
  <c r="E2542" i="2"/>
  <c r="E2541" i="2"/>
  <c r="E2540" i="2"/>
  <c r="E2539" i="2"/>
  <c r="E2538" i="2"/>
  <c r="E2537" i="2"/>
  <c r="E2536" i="2"/>
  <c r="E2534" i="2"/>
  <c r="E2533" i="2"/>
  <c r="E2532" i="2"/>
  <c r="E2531" i="2"/>
  <c r="E2530" i="2"/>
  <c r="E2529" i="2"/>
  <c r="E2528" i="2"/>
  <c r="E2527" i="2"/>
  <c r="E2526" i="2"/>
  <c r="E2525" i="2"/>
  <c r="E2524" i="2"/>
  <c r="E2523" i="2"/>
  <c r="E2522" i="2"/>
  <c r="E2521" i="2"/>
  <c r="E2520" i="2"/>
  <c r="E2519" i="2"/>
  <c r="E2518" i="2"/>
  <c r="E2517" i="2"/>
  <c r="E2516" i="2"/>
  <c r="E2515" i="2"/>
  <c r="E2514" i="2"/>
  <c r="E2513" i="2"/>
  <c r="E2512" i="2"/>
  <c r="E2511" i="2"/>
  <c r="E2510" i="2"/>
  <c r="E2509" i="2"/>
  <c r="E2508" i="2"/>
  <c r="E2507" i="2"/>
  <c r="E2506" i="2"/>
  <c r="E2505" i="2"/>
  <c r="E2504" i="2"/>
  <c r="E2503" i="2"/>
  <c r="E2502" i="2"/>
  <c r="E2501" i="2"/>
  <c r="E2500" i="2"/>
  <c r="E2499" i="2"/>
  <c r="S2498" i="2"/>
  <c r="S2497" i="2"/>
  <c r="S2496" i="2"/>
  <c r="S2495" i="2"/>
  <c r="S2494" i="2"/>
  <c r="S2493" i="2"/>
  <c r="S2492" i="2"/>
  <c r="S2491" i="2"/>
  <c r="E357" i="2"/>
  <c r="S2490" i="2"/>
  <c r="D2558" i="2"/>
  <c r="B2558" i="2"/>
  <c r="D2557" i="2"/>
  <c r="B2557" i="2"/>
  <c r="D2556" i="2"/>
  <c r="B2556" i="2"/>
  <c r="D2555" i="2"/>
  <c r="B2555" i="2"/>
  <c r="D2554" i="2"/>
  <c r="B2554" i="2"/>
  <c r="D2553" i="2"/>
  <c r="B2553" i="2"/>
  <c r="D2552" i="2"/>
  <c r="B2552" i="2"/>
  <c r="D2551" i="2"/>
  <c r="B2551" i="2"/>
  <c r="D2550" i="2"/>
  <c r="B2550" i="2"/>
  <c r="D2549" i="2"/>
  <c r="B2549" i="2"/>
  <c r="D2547" i="2"/>
  <c r="B2547" i="2"/>
  <c r="D2546" i="2"/>
  <c r="B2546" i="2"/>
  <c r="D2545" i="2"/>
  <c r="B2545" i="2"/>
  <c r="D2544" i="2"/>
  <c r="B2544" i="2"/>
  <c r="D2543" i="2"/>
  <c r="B2543" i="2"/>
  <c r="D2542" i="2"/>
  <c r="B2542" i="2"/>
  <c r="D2541" i="2"/>
  <c r="B2541" i="2"/>
  <c r="D2540" i="2"/>
  <c r="B2540" i="2"/>
  <c r="D2539" i="2"/>
  <c r="B2539" i="2"/>
  <c r="D2538" i="2"/>
  <c r="B2538" i="2"/>
  <c r="D2537" i="2"/>
  <c r="B2537" i="2"/>
  <c r="D2536" i="2"/>
  <c r="B2536" i="2"/>
  <c r="D2535" i="2"/>
  <c r="B2535" i="2"/>
  <c r="D2534" i="2"/>
  <c r="B2534" i="2"/>
  <c r="D2533" i="2"/>
  <c r="B2533" i="2"/>
  <c r="D2532" i="2"/>
  <c r="B2532" i="2"/>
  <c r="D2531" i="2"/>
  <c r="B2531" i="2"/>
  <c r="D2530" i="2"/>
  <c r="B2530" i="2"/>
  <c r="D2529" i="2"/>
  <c r="B2529" i="2"/>
  <c r="D2528" i="2"/>
  <c r="B2528" i="2"/>
  <c r="D2527" i="2"/>
  <c r="B2527" i="2"/>
  <c r="D2526" i="2"/>
  <c r="B2526" i="2"/>
  <c r="D2525" i="2"/>
  <c r="B2525" i="2"/>
  <c r="D2524" i="2"/>
  <c r="B2524" i="2"/>
  <c r="D2523" i="2"/>
  <c r="B2523" i="2"/>
  <c r="D2522" i="2"/>
  <c r="B2522" i="2"/>
  <c r="D2521" i="2"/>
  <c r="B2521" i="2"/>
  <c r="D2520" i="2"/>
  <c r="B2520" i="2"/>
  <c r="D2519" i="2"/>
  <c r="B2519" i="2"/>
  <c r="D2518" i="2"/>
  <c r="B2518" i="2"/>
  <c r="D2517" i="2"/>
  <c r="B2517" i="2"/>
  <c r="D2516" i="2"/>
  <c r="B2516" i="2"/>
  <c r="D2515" i="2"/>
  <c r="B2515" i="2"/>
  <c r="D2514" i="2"/>
  <c r="B2514" i="2"/>
  <c r="D2513" i="2"/>
  <c r="B2513" i="2"/>
  <c r="D2512" i="2"/>
  <c r="B2512" i="2"/>
  <c r="D2511" i="2"/>
  <c r="B2511" i="2"/>
  <c r="D2510" i="2"/>
  <c r="B2510" i="2"/>
  <c r="D2509" i="2"/>
  <c r="B2509" i="2"/>
  <c r="D2508" i="2"/>
  <c r="B2508" i="2"/>
  <c r="D2507" i="2"/>
  <c r="B2507" i="2"/>
  <c r="D2506" i="2"/>
  <c r="B2506" i="2"/>
  <c r="D2505" i="2"/>
  <c r="B2505" i="2"/>
  <c r="D2504" i="2"/>
  <c r="B2504" i="2"/>
  <c r="B2503" i="2"/>
  <c r="D2502" i="2"/>
  <c r="B2502" i="2"/>
  <c r="D2501" i="2"/>
  <c r="B2501" i="2"/>
  <c r="D2500" i="2"/>
  <c r="B2500" i="2"/>
  <c r="D2499" i="2"/>
  <c r="B2499" i="2"/>
  <c r="E2498" i="2"/>
  <c r="D2498" i="2"/>
  <c r="B2498" i="2"/>
  <c r="E2497" i="2"/>
  <c r="D2497" i="2"/>
  <c r="B2497" i="2"/>
  <c r="E2496" i="2"/>
  <c r="D2496" i="2"/>
  <c r="B2496" i="2"/>
  <c r="E2495" i="2"/>
  <c r="D2495" i="2"/>
  <c r="B2495" i="2"/>
  <c r="E2494" i="2"/>
  <c r="D2494" i="2"/>
  <c r="B2494" i="2"/>
  <c r="E2493" i="2"/>
  <c r="D2493" i="2"/>
  <c r="B2493" i="2"/>
  <c r="E2492" i="2"/>
  <c r="D2492" i="2"/>
  <c r="B2492" i="2"/>
  <c r="D131" i="5" l="1"/>
  <c r="C120" i="5"/>
  <c r="C121" i="5" s="1"/>
  <c r="S2489" i="2"/>
  <c r="S2488" i="2" l="1"/>
  <c r="S2487" i="2"/>
  <c r="S2486" i="2"/>
  <c r="S2485" i="2"/>
  <c r="S2484" i="2"/>
  <c r="S2483" i="2"/>
  <c r="S2482" i="2"/>
  <c r="S2481" i="2"/>
  <c r="E1622" i="2"/>
  <c r="S2480" i="2"/>
  <c r="S2479" i="2"/>
  <c r="S2478" i="2"/>
  <c r="S2477" i="2"/>
  <c r="S2476" i="2"/>
  <c r="S2475" i="2"/>
  <c r="S2474" i="2"/>
  <c r="S2473" i="2"/>
  <c r="S2472" i="2"/>
  <c r="S2471" i="2"/>
  <c r="S2470" i="2"/>
  <c r="S2469" i="2"/>
  <c r="S2468" i="2"/>
  <c r="S2467" i="2"/>
  <c r="S2466" i="2"/>
  <c r="S2465" i="2"/>
  <c r="S2463" i="2"/>
  <c r="S2462" i="2"/>
  <c r="S2461" i="2"/>
  <c r="S2460" i="2"/>
  <c r="S2459" i="2"/>
  <c r="S2464" i="2" l="1"/>
  <c r="S2458" i="2" l="1"/>
  <c r="S2457" i="2"/>
  <c r="S2456" i="2"/>
  <c r="S2455" i="2"/>
  <c r="S2454" i="2"/>
  <c r="S2453" i="2"/>
  <c r="S2452" i="2"/>
  <c r="S2451" i="2" l="1"/>
  <c r="S2450" i="2"/>
  <c r="S2449" i="2"/>
  <c r="S2448" i="2"/>
  <c r="S2447" i="2"/>
  <c r="S2446" i="2"/>
  <c r="S2445" i="2"/>
  <c r="S2444" i="2"/>
  <c r="E6" i="7" l="1"/>
  <c r="N9" i="7"/>
  <c r="M9" i="7"/>
  <c r="L9" i="7"/>
  <c r="K9" i="7"/>
  <c r="J9" i="7"/>
  <c r="I9" i="7"/>
  <c r="H9" i="7"/>
  <c r="G9" i="7"/>
  <c r="F9" i="7"/>
  <c r="E9" i="7"/>
  <c r="S2441" i="2"/>
  <c r="S2442" i="2"/>
  <c r="S2443" i="2"/>
  <c r="S2440" i="2"/>
  <c r="S2439" i="2"/>
  <c r="S2438" i="2"/>
  <c r="E2491" i="2"/>
  <c r="E2490" i="2"/>
  <c r="E2489" i="2"/>
  <c r="E2488" i="2"/>
  <c r="E2487" i="2"/>
  <c r="E2486" i="2"/>
  <c r="E2485" i="2"/>
  <c r="E2484" i="2"/>
  <c r="E2483" i="2"/>
  <c r="E2482" i="2"/>
  <c r="E2481" i="2"/>
  <c r="E2480" i="2"/>
  <c r="E2479" i="2"/>
  <c r="E2478" i="2"/>
  <c r="E2477" i="2"/>
  <c r="E2476" i="2"/>
  <c r="E2475" i="2"/>
  <c r="E2474" i="2"/>
  <c r="E2473" i="2"/>
  <c r="E2472" i="2"/>
  <c r="E2471" i="2"/>
  <c r="E2470" i="2"/>
  <c r="E2469" i="2"/>
  <c r="E2468" i="2"/>
  <c r="E2467" i="2"/>
  <c r="E2466" i="2"/>
  <c r="E2465" i="2"/>
  <c r="E2464" i="2"/>
  <c r="E2463" i="2"/>
  <c r="E2462" i="2"/>
  <c r="E2461" i="2"/>
  <c r="E2460" i="2"/>
  <c r="E2459" i="2"/>
  <c r="E2458" i="2"/>
  <c r="E2457" i="2"/>
  <c r="E2456" i="2"/>
  <c r="E2455" i="2"/>
  <c r="E2454" i="2"/>
  <c r="E2453" i="2"/>
  <c r="E2452" i="2"/>
  <c r="E2451" i="2"/>
  <c r="E2450" i="2"/>
  <c r="E2449" i="2"/>
  <c r="E2448" i="2"/>
  <c r="E2447" i="2"/>
  <c r="E2446" i="2"/>
  <c r="E2445" i="2"/>
  <c r="E2444" i="2"/>
  <c r="E2443" i="2"/>
  <c r="E2442" i="2"/>
  <c r="E2441" i="2"/>
  <c r="E2440" i="2"/>
  <c r="E2439" i="2"/>
  <c r="E2438" i="2"/>
  <c r="E2437" i="2"/>
  <c r="E2436" i="2"/>
  <c r="E2435" i="2"/>
  <c r="E2434" i="2"/>
  <c r="S2434" i="2"/>
  <c r="S2437" i="2" l="1"/>
  <c r="S2436" i="2"/>
  <c r="S2435" i="2"/>
  <c r="S2433" i="2"/>
  <c r="S2432" i="2"/>
  <c r="S2431" i="2"/>
  <c r="S2430" i="2"/>
  <c r="S2414" i="2" l="1"/>
  <c r="S32" i="2"/>
  <c r="S2429" i="2"/>
  <c r="S2428" i="2"/>
  <c r="S2427" i="2"/>
  <c r="S2426" i="2"/>
  <c r="S2425" i="2"/>
  <c r="S2424" i="2"/>
  <c r="S2423" i="2"/>
  <c r="S2422" i="2"/>
  <c r="S2420" i="2"/>
  <c r="S2421" i="2"/>
  <c r="S2419" i="2"/>
  <c r="S2418" i="2"/>
  <c r="S2417" i="2" l="1"/>
  <c r="S2416" i="2"/>
  <c r="S2415" i="2"/>
  <c r="E1567" i="2"/>
  <c r="S2413" i="2"/>
  <c r="S2412" i="2"/>
  <c r="S2411" i="2"/>
  <c r="E111" i="2"/>
  <c r="C111" i="2"/>
  <c r="B111" i="2"/>
  <c r="S2410" i="2"/>
  <c r="S2409" i="2"/>
  <c r="S2408" i="2"/>
  <c r="S2407" i="2"/>
  <c r="S2406" i="2"/>
  <c r="S2405" i="2"/>
  <c r="S2404" i="2"/>
  <c r="S2403" i="2"/>
  <c r="S2402" i="2"/>
  <c r="S2401" i="2"/>
  <c r="S2400" i="2"/>
  <c r="E981" i="2"/>
  <c r="I981" i="2"/>
  <c r="D981" i="2" s="1"/>
  <c r="C981" i="2"/>
  <c r="B981" i="2"/>
  <c r="S2399" i="2"/>
  <c r="S2398" i="2"/>
  <c r="S2397" i="2"/>
  <c r="E1184" i="2"/>
  <c r="D1184" i="2"/>
  <c r="G1027" i="2"/>
  <c r="G1028" i="2" s="1"/>
  <c r="G1029" i="2" s="1"/>
  <c r="G1030" i="2" s="1"/>
  <c r="G1031" i="2" s="1"/>
  <c r="G1032" i="2" s="1"/>
  <c r="G1033" i="2" s="1"/>
  <c r="G1034" i="2" s="1"/>
  <c r="B1184" i="2"/>
  <c r="S2396" i="2"/>
  <c r="S2394" i="2"/>
  <c r="S2393" i="2"/>
  <c r="S2392" i="2"/>
  <c r="S2391" i="2"/>
  <c r="S2390" i="2"/>
  <c r="S2389" i="2"/>
  <c r="S2388" i="2"/>
  <c r="S2385" i="2"/>
  <c r="B2491" i="2"/>
  <c r="D2491" i="2"/>
  <c r="B2490" i="2"/>
  <c r="D2490" i="2"/>
  <c r="B2489" i="2"/>
  <c r="D2489" i="2"/>
  <c r="B2488" i="2"/>
  <c r="D2488" i="2"/>
  <c r="B2487" i="2"/>
  <c r="D2487" i="2"/>
  <c r="B2486" i="2"/>
  <c r="D2486" i="2"/>
  <c r="B2485" i="2"/>
  <c r="D2485" i="2"/>
  <c r="B2484" i="2"/>
  <c r="D2484" i="2"/>
  <c r="B2483" i="2"/>
  <c r="D2483" i="2"/>
  <c r="B2482" i="2"/>
  <c r="D2482" i="2"/>
  <c r="B2481" i="2"/>
  <c r="D2481" i="2"/>
  <c r="B2480" i="2"/>
  <c r="D2480" i="2"/>
  <c r="B2479" i="2"/>
  <c r="D2479" i="2"/>
  <c r="B2478" i="2"/>
  <c r="D2478" i="2"/>
  <c r="B2477" i="2"/>
  <c r="D2477" i="2"/>
  <c r="B2476" i="2"/>
  <c r="D2476" i="2"/>
  <c r="B2475" i="2"/>
  <c r="D2475" i="2"/>
  <c r="B2474" i="2"/>
  <c r="D2474" i="2"/>
  <c r="B2473" i="2"/>
  <c r="D2473" i="2"/>
  <c r="B2472" i="2"/>
  <c r="D2472" i="2"/>
  <c r="B2471" i="2"/>
  <c r="D2471" i="2"/>
  <c r="B2470" i="2"/>
  <c r="D2470" i="2"/>
  <c r="B2469" i="2"/>
  <c r="D2469" i="2"/>
  <c r="B2468" i="2"/>
  <c r="D2468" i="2"/>
  <c r="B2467" i="2"/>
  <c r="D2467" i="2"/>
  <c r="B2466" i="2"/>
  <c r="D2466" i="2"/>
  <c r="B2465" i="2"/>
  <c r="D2465" i="2"/>
  <c r="B2464" i="2"/>
  <c r="D2464" i="2"/>
  <c r="B2463" i="2"/>
  <c r="D2463" i="2"/>
  <c r="B2462" i="2"/>
  <c r="D2462" i="2"/>
  <c r="B2461" i="2"/>
  <c r="D2461" i="2"/>
  <c r="B2460" i="2"/>
  <c r="D2460" i="2"/>
  <c r="B2459" i="2"/>
  <c r="D2459" i="2"/>
  <c r="B2458" i="2"/>
  <c r="D2458" i="2"/>
  <c r="B2457" i="2"/>
  <c r="D2457" i="2"/>
  <c r="B2456" i="2"/>
  <c r="D2456" i="2"/>
  <c r="B2455" i="2"/>
  <c r="D2455" i="2"/>
  <c r="B2454" i="2"/>
  <c r="D2454" i="2"/>
  <c r="B2453" i="2"/>
  <c r="D2453" i="2"/>
  <c r="B2452" i="2"/>
  <c r="D2452" i="2"/>
  <c r="B2451" i="2"/>
  <c r="D2451" i="2"/>
  <c r="B2450" i="2"/>
  <c r="D2450" i="2"/>
  <c r="B2449" i="2"/>
  <c r="D2449" i="2"/>
  <c r="B2448" i="2"/>
  <c r="D2448" i="2"/>
  <c r="B2447" i="2"/>
  <c r="D2447" i="2"/>
  <c r="B2446" i="2"/>
  <c r="D2446" i="2"/>
  <c r="B2445" i="2"/>
  <c r="D2445" i="2"/>
  <c r="B2444" i="2"/>
  <c r="D2444" i="2"/>
  <c r="B2443" i="2"/>
  <c r="D2443" i="2"/>
  <c r="B2442" i="2"/>
  <c r="D2442" i="2"/>
  <c r="B2441" i="2"/>
  <c r="D2441" i="2"/>
  <c r="B2440" i="2"/>
  <c r="D2440" i="2"/>
  <c r="B2439" i="2"/>
  <c r="D2439" i="2"/>
  <c r="B2438" i="2"/>
  <c r="D2438" i="2"/>
  <c r="B2437" i="2"/>
  <c r="D2437" i="2"/>
  <c r="B2436" i="2"/>
  <c r="D2436" i="2"/>
  <c r="B2435" i="2"/>
  <c r="D2435" i="2"/>
  <c r="B2434" i="2"/>
  <c r="D2434" i="2"/>
  <c r="B2433" i="2"/>
  <c r="D2433" i="2"/>
  <c r="E2433" i="2"/>
  <c r="B2432" i="2"/>
  <c r="D2432" i="2"/>
  <c r="E2432" i="2"/>
  <c r="B2431" i="2"/>
  <c r="D2431" i="2"/>
  <c r="E2431" i="2"/>
  <c r="B2430" i="2"/>
  <c r="D2430" i="2"/>
  <c r="E2430" i="2"/>
  <c r="B2429" i="2"/>
  <c r="D2429" i="2"/>
  <c r="E2429" i="2"/>
  <c r="B2428" i="2"/>
  <c r="D2428" i="2"/>
  <c r="E2428" i="2"/>
  <c r="B2427" i="2"/>
  <c r="D2427" i="2"/>
  <c r="E2427" i="2"/>
  <c r="B2426" i="2"/>
  <c r="D2426" i="2"/>
  <c r="E2426" i="2"/>
  <c r="B2425" i="2"/>
  <c r="D2425" i="2"/>
  <c r="E2425" i="2"/>
  <c r="B2424" i="2"/>
  <c r="D2424" i="2"/>
  <c r="E2424" i="2"/>
  <c r="B2423" i="2"/>
  <c r="D2423" i="2"/>
  <c r="E2423" i="2"/>
  <c r="B2422" i="2"/>
  <c r="D2422" i="2"/>
  <c r="E2422" i="2"/>
  <c r="B2421" i="2"/>
  <c r="D2421" i="2"/>
  <c r="E2421" i="2"/>
  <c r="B2420" i="2"/>
  <c r="D2420" i="2"/>
  <c r="E2420" i="2"/>
  <c r="B2419" i="2"/>
  <c r="D2419" i="2"/>
  <c r="E2419" i="2"/>
  <c r="B2418" i="2"/>
  <c r="D2418" i="2"/>
  <c r="E2418" i="2"/>
  <c r="B2417" i="2"/>
  <c r="D2417" i="2"/>
  <c r="E2417" i="2"/>
  <c r="B2416" i="2"/>
  <c r="D2416" i="2"/>
  <c r="E2416" i="2"/>
  <c r="B2415" i="2"/>
  <c r="D2415" i="2"/>
  <c r="E2415" i="2"/>
  <c r="B2414" i="2"/>
  <c r="D2414" i="2"/>
  <c r="E2414" i="2"/>
  <c r="B2413" i="2"/>
  <c r="D2413" i="2"/>
  <c r="E2413" i="2"/>
  <c r="B2412" i="2"/>
  <c r="D2412" i="2"/>
  <c r="E2412" i="2"/>
  <c r="B2411" i="2"/>
  <c r="D2411" i="2"/>
  <c r="E2411" i="2"/>
  <c r="B2410" i="2"/>
  <c r="D2410" i="2"/>
  <c r="E2410" i="2"/>
  <c r="B2409" i="2"/>
  <c r="D2409" i="2"/>
  <c r="E2409" i="2"/>
  <c r="B2408" i="2"/>
  <c r="D2408" i="2"/>
  <c r="B2407" i="2"/>
  <c r="D2407" i="2"/>
  <c r="E2407" i="2"/>
  <c r="B2405" i="2"/>
  <c r="D2405" i="2"/>
  <c r="E2405" i="2"/>
  <c r="B2404" i="2"/>
  <c r="D2404" i="2"/>
  <c r="E2404" i="2"/>
  <c r="B2403" i="2"/>
  <c r="D2403" i="2"/>
  <c r="E2403" i="2"/>
  <c r="B2402" i="2"/>
  <c r="D2402" i="2"/>
  <c r="E2402" i="2"/>
  <c r="B2401" i="2"/>
  <c r="D2401" i="2"/>
  <c r="E2401" i="2"/>
  <c r="B2400" i="2"/>
  <c r="D2400" i="2"/>
  <c r="E2400" i="2"/>
  <c r="B2399" i="2"/>
  <c r="D2399" i="2"/>
  <c r="E2399" i="2"/>
  <c r="B2398" i="2"/>
  <c r="D2398" i="2"/>
  <c r="E2398" i="2"/>
  <c r="B2397" i="2"/>
  <c r="D2397" i="2"/>
  <c r="E2397" i="2"/>
  <c r="B2396" i="2"/>
  <c r="D2396" i="2"/>
  <c r="E2396" i="2"/>
  <c r="B2394" i="2"/>
  <c r="D2394" i="2"/>
  <c r="E2394" i="2"/>
  <c r="B2393" i="2"/>
  <c r="D2393" i="2"/>
  <c r="E2393" i="2"/>
  <c r="B2392" i="2"/>
  <c r="D2392" i="2"/>
  <c r="E2392" i="2"/>
  <c r="B2391" i="2"/>
  <c r="D2391" i="2"/>
  <c r="E2391" i="2"/>
  <c r="B2390" i="2"/>
  <c r="D2390" i="2"/>
  <c r="E2390" i="2"/>
  <c r="B2389" i="2"/>
  <c r="D2389" i="2"/>
  <c r="E2389" i="2"/>
  <c r="S2387" i="2"/>
  <c r="S2386" i="2"/>
  <c r="S2384" i="2"/>
  <c r="S2382" i="2"/>
  <c r="S2383" i="2"/>
  <c r="S2381" i="2"/>
  <c r="S2380" i="2"/>
  <c r="S2379" i="2"/>
  <c r="S2378" i="2"/>
  <c r="S2377" i="2"/>
  <c r="S2376" i="2"/>
  <c r="S2375" i="2"/>
  <c r="S2374" i="2"/>
  <c r="S2373" i="2"/>
  <c r="I2378" i="2"/>
  <c r="D2378" i="2" s="1"/>
  <c r="S2372" i="2"/>
  <c r="S2371" i="2"/>
  <c r="S2370" i="2"/>
  <c r="S2369" i="2"/>
  <c r="S2368" i="2"/>
  <c r="S2367" i="2"/>
  <c r="S2366" i="2"/>
  <c r="S2365" i="2"/>
  <c r="S2364" i="2"/>
  <c r="S2362" i="2"/>
  <c r="S2359" i="2"/>
  <c r="B2378" i="2"/>
  <c r="E2378" i="2"/>
  <c r="B2379" i="2"/>
  <c r="D2379" i="2"/>
  <c r="E2379" i="2"/>
  <c r="B2380" i="2"/>
  <c r="D2380" i="2"/>
  <c r="E2380" i="2"/>
  <c r="B2381" i="2"/>
  <c r="D2381" i="2"/>
  <c r="E2381" i="2"/>
  <c r="B2382" i="2"/>
  <c r="D2382" i="2"/>
  <c r="E2382" i="2"/>
  <c r="B2383" i="2"/>
  <c r="D2383" i="2"/>
  <c r="E2383" i="2"/>
  <c r="B2384" i="2"/>
  <c r="D2384" i="2"/>
  <c r="E2384" i="2"/>
  <c r="B2385" i="2"/>
  <c r="D2385" i="2"/>
  <c r="E2385" i="2"/>
  <c r="B2386" i="2"/>
  <c r="D2386" i="2"/>
  <c r="E2386" i="2"/>
  <c r="B2387" i="2"/>
  <c r="D2387" i="2"/>
  <c r="E2387" i="2"/>
  <c r="B2388" i="2"/>
  <c r="D2388" i="2"/>
  <c r="E2388" i="2"/>
  <c r="B2370" i="2"/>
  <c r="D2370" i="2"/>
  <c r="E2370" i="2"/>
  <c r="B2371" i="2"/>
  <c r="D2371" i="2"/>
  <c r="E2371" i="2"/>
  <c r="B2372" i="2"/>
  <c r="D2372" i="2"/>
  <c r="E2372" i="2"/>
  <c r="B2373" i="2"/>
  <c r="D2373" i="2"/>
  <c r="E2373" i="2"/>
  <c r="B2374" i="2"/>
  <c r="D2374" i="2"/>
  <c r="E2374" i="2"/>
  <c r="B2375" i="2"/>
  <c r="D2375" i="2"/>
  <c r="E2375" i="2"/>
  <c r="B2376" i="2"/>
  <c r="D2376" i="2"/>
  <c r="E2376" i="2"/>
  <c r="B2377" i="2"/>
  <c r="D2377" i="2"/>
  <c r="E2377" i="2"/>
  <c r="B2366" i="2"/>
  <c r="D2366" i="2"/>
  <c r="E2366" i="2"/>
  <c r="B2367" i="2"/>
  <c r="D2367" i="2"/>
  <c r="E2367" i="2"/>
  <c r="B2368" i="2"/>
  <c r="D2368" i="2"/>
  <c r="E2368" i="2"/>
  <c r="B2369" i="2"/>
  <c r="D2369" i="2"/>
  <c r="E2369" i="2"/>
  <c r="S2361" i="2"/>
  <c r="S2360" i="2"/>
  <c r="S2358" i="2"/>
  <c r="S2357" i="2"/>
  <c r="S2356" i="2"/>
  <c r="S2355" i="2"/>
  <c r="S2354" i="2"/>
  <c r="S2353" i="2"/>
  <c r="S2352" i="2"/>
  <c r="I2358" i="2"/>
  <c r="D2358" i="2" s="1"/>
  <c r="S2351" i="2"/>
  <c r="S2347" i="2"/>
  <c r="S2350" i="2"/>
  <c r="I2347" i="2"/>
  <c r="D2347" i="2" s="1"/>
  <c r="S2349" i="2"/>
  <c r="S2348" i="2"/>
  <c r="S2346" i="2"/>
  <c r="S2345" i="2"/>
  <c r="S2344" i="2"/>
  <c r="S2343" i="2"/>
  <c r="S2342" i="2"/>
  <c r="S2341" i="2"/>
  <c r="S2340" i="2"/>
  <c r="S2339" i="2"/>
  <c r="S2338" i="2"/>
  <c r="S2336" i="2"/>
  <c r="S2335" i="2"/>
  <c r="S2334" i="2"/>
  <c r="S2333" i="2"/>
  <c r="S2332" i="2"/>
  <c r="S2331" i="2"/>
  <c r="I2336" i="2"/>
  <c r="D2336" i="2" s="1"/>
  <c r="I2335" i="2"/>
  <c r="D2335" i="2" s="1"/>
  <c r="I2334" i="2"/>
  <c r="D2334" i="2" s="1"/>
  <c r="E2365" i="2"/>
  <c r="D2365" i="2"/>
  <c r="B2365" i="2"/>
  <c r="E2364" i="2"/>
  <c r="D2364" i="2"/>
  <c r="B2364" i="2"/>
  <c r="E2363" i="2"/>
  <c r="D2363" i="2"/>
  <c r="B2363" i="2"/>
  <c r="E2362" i="2"/>
  <c r="D2362" i="2"/>
  <c r="B2362" i="2"/>
  <c r="E2361" i="2"/>
  <c r="D2361" i="2"/>
  <c r="B2361" i="2"/>
  <c r="E2360" i="2"/>
  <c r="D2360" i="2"/>
  <c r="B2360" i="2"/>
  <c r="E2359" i="2"/>
  <c r="D2359" i="2"/>
  <c r="B2359" i="2"/>
  <c r="E2358" i="2"/>
  <c r="B2358" i="2"/>
  <c r="E2357" i="2"/>
  <c r="D2357" i="2"/>
  <c r="B2357" i="2"/>
  <c r="E2356" i="2"/>
  <c r="D2356" i="2"/>
  <c r="B2356" i="2"/>
  <c r="E2355" i="2"/>
  <c r="D2355" i="2"/>
  <c r="B2355" i="2"/>
  <c r="E2354" i="2"/>
  <c r="D2354" i="2"/>
  <c r="B2354" i="2"/>
  <c r="E2353" i="2"/>
  <c r="D2353" i="2"/>
  <c r="B2353" i="2"/>
  <c r="E2352" i="2"/>
  <c r="D2352" i="2"/>
  <c r="B2352" i="2"/>
  <c r="E2351" i="2"/>
  <c r="D2351" i="2"/>
  <c r="B2351" i="2"/>
  <c r="E2350" i="2"/>
  <c r="D2350" i="2"/>
  <c r="B2350" i="2"/>
  <c r="E2349" i="2"/>
  <c r="D2349" i="2"/>
  <c r="B2349" i="2"/>
  <c r="E2348" i="2"/>
  <c r="D2348" i="2"/>
  <c r="B2348" i="2"/>
  <c r="E2347" i="2"/>
  <c r="B2347" i="2"/>
  <c r="E2346" i="2"/>
  <c r="D2346" i="2"/>
  <c r="B2346" i="2"/>
  <c r="E2345" i="2"/>
  <c r="D2345" i="2"/>
  <c r="B2345" i="2"/>
  <c r="E2344" i="2"/>
  <c r="D2344" i="2"/>
  <c r="B2344" i="2"/>
  <c r="E2343" i="2"/>
  <c r="D2343" i="2"/>
  <c r="B2343" i="2"/>
  <c r="E2342" i="2"/>
  <c r="D2342" i="2"/>
  <c r="B2342" i="2"/>
  <c r="E2341" i="2"/>
  <c r="D2341" i="2"/>
  <c r="B2341" i="2"/>
  <c r="E2340" i="2"/>
  <c r="D2340" i="2"/>
  <c r="B2340" i="2"/>
  <c r="E2339" i="2"/>
  <c r="D2339" i="2"/>
  <c r="B2339" i="2"/>
  <c r="E2338" i="2"/>
  <c r="D2338" i="2"/>
  <c r="B2338" i="2"/>
  <c r="E2337" i="2"/>
  <c r="D2337" i="2"/>
  <c r="B2337" i="2"/>
  <c r="E2336" i="2"/>
  <c r="B2336" i="2"/>
  <c r="E2335" i="2"/>
  <c r="B2335" i="2"/>
  <c r="E2334" i="2"/>
  <c r="B2334" i="2"/>
  <c r="E2333" i="2"/>
  <c r="D2333" i="2"/>
  <c r="B2333" i="2"/>
  <c r="S2330" i="2"/>
  <c r="S2329" i="2"/>
  <c r="S2328" i="2"/>
  <c r="S2327" i="2"/>
  <c r="S2326" i="2"/>
  <c r="S2325" i="2"/>
  <c r="S2324" i="2"/>
  <c r="S2323" i="2"/>
  <c r="S2322" i="2"/>
  <c r="S2321" i="2"/>
  <c r="E2332" i="2"/>
  <c r="D2332" i="2"/>
  <c r="B2332" i="2"/>
  <c r="S2320" i="2"/>
  <c r="S2318" i="2"/>
  <c r="S2317" i="2"/>
  <c r="S2316" i="2"/>
  <c r="S2315" i="2"/>
  <c r="S2314" i="2"/>
  <c r="E2331" i="2"/>
  <c r="D2331" i="2"/>
  <c r="B2331" i="2"/>
  <c r="E2330" i="2"/>
  <c r="D2330" i="2"/>
  <c r="B2330" i="2"/>
  <c r="E2329" i="2"/>
  <c r="D2329" i="2"/>
  <c r="B2329" i="2"/>
  <c r="E2328" i="2"/>
  <c r="D2328" i="2"/>
  <c r="B2328" i="2"/>
  <c r="E2327" i="2"/>
  <c r="D2327" i="2"/>
  <c r="B2327" i="2"/>
  <c r="E2326" i="2"/>
  <c r="D2326" i="2"/>
  <c r="B2326" i="2"/>
  <c r="E2325" i="2"/>
  <c r="D2325" i="2"/>
  <c r="B2325" i="2"/>
  <c r="E2324" i="2"/>
  <c r="D2324" i="2"/>
  <c r="B2324" i="2"/>
  <c r="S2313" i="2"/>
  <c r="S2311" i="2"/>
  <c r="S2310" i="2"/>
  <c r="S2309" i="2"/>
  <c r="S2308" i="2"/>
  <c r="S2307" i="2"/>
  <c r="S2305" i="2"/>
  <c r="S2301" i="2"/>
  <c r="I1608" i="2"/>
  <c r="D1608" i="2" s="1"/>
  <c r="S2295" i="2"/>
  <c r="S2294" i="2"/>
  <c r="S2306" i="2"/>
  <c r="I2305" i="2"/>
  <c r="D2305" i="2" s="1"/>
  <c r="S2304" i="2"/>
  <c r="S2303" i="2"/>
  <c r="S2302" i="2"/>
  <c r="S2300" i="2"/>
  <c r="S2299" i="2"/>
  <c r="S2298" i="2"/>
  <c r="S2297" i="2"/>
  <c r="S2296" i="2"/>
  <c r="S2293" i="2"/>
  <c r="S2210" i="2"/>
  <c r="S2275" i="2"/>
  <c r="S2273" i="2"/>
  <c r="S2272" i="2"/>
  <c r="S2271" i="2"/>
  <c r="S2270" i="2"/>
  <c r="S2269" i="2"/>
  <c r="S2292" i="2"/>
  <c r="S2291" i="2"/>
  <c r="S2290" i="2"/>
  <c r="S2289" i="2"/>
  <c r="S2288" i="2"/>
  <c r="S2287" i="2"/>
  <c r="S2286" i="2"/>
  <c r="S2285" i="2"/>
  <c r="S2284" i="2"/>
  <c r="S2283" i="2"/>
  <c r="S2282" i="2"/>
  <c r="S2281" i="2"/>
  <c r="S2280" i="2"/>
  <c r="S2279" i="2"/>
  <c r="S2278" i="2"/>
  <c r="E2323" i="2"/>
  <c r="D2323" i="2"/>
  <c r="B2323" i="2"/>
  <c r="E2322" i="2"/>
  <c r="D2322" i="2"/>
  <c r="B2322" i="2"/>
  <c r="E2321" i="2"/>
  <c r="D2321" i="2"/>
  <c r="B2321" i="2"/>
  <c r="E2320" i="2"/>
  <c r="D2320" i="2"/>
  <c r="B2320" i="2"/>
  <c r="E2319" i="2"/>
  <c r="D2319" i="2"/>
  <c r="B2319" i="2"/>
  <c r="E2318" i="2"/>
  <c r="D2318" i="2"/>
  <c r="B2318" i="2"/>
  <c r="E2317" i="2"/>
  <c r="D2317" i="2"/>
  <c r="B2317" i="2"/>
  <c r="E2316" i="2"/>
  <c r="D2316" i="2"/>
  <c r="B2316" i="2"/>
  <c r="E2315" i="2"/>
  <c r="D2315" i="2"/>
  <c r="B2315" i="2"/>
  <c r="E2314" i="2"/>
  <c r="D2314" i="2"/>
  <c r="B2314" i="2"/>
  <c r="E2313" i="2"/>
  <c r="D2313" i="2"/>
  <c r="B2313" i="2"/>
  <c r="E2312" i="2"/>
  <c r="D2312" i="2"/>
  <c r="B2312" i="2"/>
  <c r="E2311" i="2"/>
  <c r="D2311" i="2"/>
  <c r="B2311" i="2"/>
  <c r="E2310" i="2"/>
  <c r="D2310" i="2"/>
  <c r="B2310" i="2"/>
  <c r="E2309" i="2"/>
  <c r="D2309" i="2"/>
  <c r="B2309" i="2"/>
  <c r="E2308" i="2"/>
  <c r="D2308" i="2"/>
  <c r="B2308" i="2"/>
  <c r="E2307" i="2"/>
  <c r="D2307" i="2"/>
  <c r="B2307" i="2"/>
  <c r="E2306" i="2"/>
  <c r="D2306" i="2"/>
  <c r="B2306" i="2"/>
  <c r="E2305" i="2"/>
  <c r="B2305" i="2"/>
  <c r="E2304" i="2"/>
  <c r="D2304" i="2"/>
  <c r="B2304" i="2"/>
  <c r="E2303" i="2"/>
  <c r="D2303" i="2"/>
  <c r="B2303" i="2"/>
  <c r="E2302" i="2"/>
  <c r="D2302" i="2"/>
  <c r="B2302" i="2"/>
  <c r="E2300" i="2"/>
  <c r="D2300" i="2"/>
  <c r="B2300" i="2"/>
  <c r="E2299" i="2"/>
  <c r="D2299" i="2"/>
  <c r="B2299" i="2"/>
  <c r="E2298" i="2"/>
  <c r="D2298" i="2"/>
  <c r="B2298" i="2"/>
  <c r="E2297" i="2"/>
  <c r="D2297" i="2"/>
  <c r="B2297" i="2"/>
  <c r="E2296" i="2"/>
  <c r="D2296" i="2"/>
  <c r="B2296" i="2"/>
  <c r="E2295" i="2"/>
  <c r="D2295" i="2"/>
  <c r="B2295" i="2"/>
  <c r="E2294" i="2"/>
  <c r="D2294" i="2"/>
  <c r="B2294" i="2"/>
  <c r="E2293" i="2"/>
  <c r="D2293" i="2"/>
  <c r="B2293" i="2"/>
  <c r="E2292" i="2"/>
  <c r="D2292" i="2"/>
  <c r="B2292" i="2"/>
  <c r="E2291" i="2"/>
  <c r="D2291" i="2"/>
  <c r="B2291" i="2"/>
  <c r="E2290" i="2"/>
  <c r="D2290" i="2"/>
  <c r="B2290" i="2"/>
  <c r="E2289" i="2"/>
  <c r="D2289" i="2"/>
  <c r="B2289" i="2"/>
  <c r="E2288" i="2"/>
  <c r="D2288" i="2"/>
  <c r="B2288" i="2"/>
  <c r="E2287" i="2"/>
  <c r="D2287" i="2"/>
  <c r="B2287" i="2"/>
  <c r="E2286" i="2"/>
  <c r="D2286" i="2"/>
  <c r="B2286" i="2"/>
  <c r="E2285" i="2"/>
  <c r="D2285" i="2"/>
  <c r="B2285" i="2"/>
  <c r="E2284" i="2"/>
  <c r="D2284" i="2"/>
  <c r="B2284" i="2"/>
  <c r="E2283" i="2"/>
  <c r="D2283" i="2"/>
  <c r="B2283" i="2"/>
  <c r="E2282" i="2"/>
  <c r="D2282" i="2"/>
  <c r="B2282" i="2"/>
  <c r="E2281" i="2"/>
  <c r="D2281" i="2"/>
  <c r="B2281" i="2"/>
  <c r="E2280" i="2"/>
  <c r="D2280" i="2"/>
  <c r="B2280" i="2"/>
  <c r="E2279" i="2"/>
  <c r="D2279" i="2"/>
  <c r="B2279" i="2"/>
  <c r="E2278" i="2"/>
  <c r="D2278" i="2"/>
  <c r="B2278" i="2"/>
  <c r="E2277" i="2"/>
  <c r="D2277" i="2"/>
  <c r="B2277" i="2"/>
  <c r="E2276" i="2"/>
  <c r="D2276" i="2"/>
  <c r="B2276" i="2"/>
  <c r="E2275" i="2"/>
  <c r="D2275" i="2"/>
  <c r="B2275" i="2"/>
  <c r="E2274" i="2"/>
  <c r="D2274" i="2"/>
  <c r="B2274" i="2"/>
  <c r="E2273" i="2"/>
  <c r="D2273" i="2"/>
  <c r="B2273" i="2"/>
  <c r="E2272" i="2"/>
  <c r="D2272" i="2"/>
  <c r="B2272" i="2"/>
  <c r="E2271" i="2"/>
  <c r="D2271" i="2"/>
  <c r="B2271" i="2"/>
  <c r="E2270" i="2"/>
  <c r="D2270" i="2"/>
  <c r="B2270" i="2"/>
  <c r="E2269" i="2"/>
  <c r="D2269" i="2"/>
  <c r="B2269" i="2"/>
  <c r="E2268" i="2"/>
  <c r="D2268" i="2"/>
  <c r="B2268" i="2"/>
  <c r="B2241" i="2"/>
  <c r="S2267" i="2"/>
  <c r="S2265" i="2"/>
  <c r="S2264" i="2"/>
  <c r="S2263" i="2"/>
  <c r="S2262" i="2"/>
  <c r="S2261" i="2"/>
  <c r="S1321" i="2"/>
  <c r="S2260" i="2"/>
  <c r="S2259" i="2"/>
  <c r="S2258" i="2"/>
  <c r="E1614" i="2"/>
  <c r="D1614" i="2"/>
  <c r="B1614" i="2"/>
  <c r="S2257" i="2"/>
  <c r="S2256" i="2"/>
  <c r="U2256" i="2"/>
  <c r="S2255" i="2"/>
  <c r="S2254" i="2"/>
  <c r="S2253" i="2"/>
  <c r="S2252" i="2"/>
  <c r="S2251" i="2"/>
  <c r="S2250" i="2"/>
  <c r="S2249" i="2"/>
  <c r="S2248" i="2"/>
  <c r="S2247" i="2"/>
  <c r="S2246" i="2"/>
  <c r="S2245" i="2"/>
  <c r="S2243" i="2"/>
  <c r="S2242" i="2"/>
  <c r="S2239" i="2"/>
  <c r="E2267" i="2"/>
  <c r="D2267" i="2"/>
  <c r="B2267" i="2"/>
  <c r="E2266" i="2"/>
  <c r="D2266" i="2"/>
  <c r="B2266" i="2"/>
  <c r="E2265" i="2"/>
  <c r="D2265" i="2"/>
  <c r="B2265" i="2"/>
  <c r="E2264" i="2"/>
  <c r="D2264" i="2"/>
  <c r="B2264" i="2"/>
  <c r="E2263" i="2"/>
  <c r="D2263" i="2"/>
  <c r="B2263" i="2"/>
  <c r="E2262" i="2"/>
  <c r="D2262" i="2"/>
  <c r="B2262" i="2"/>
  <c r="E2261" i="2"/>
  <c r="D2261" i="2"/>
  <c r="B2261" i="2"/>
  <c r="E2260" i="2"/>
  <c r="D2260" i="2"/>
  <c r="B2260" i="2"/>
  <c r="E2259" i="2"/>
  <c r="D2259" i="2"/>
  <c r="B2259" i="2"/>
  <c r="E2258" i="2"/>
  <c r="D2258" i="2"/>
  <c r="B2258" i="2"/>
  <c r="E2256" i="2"/>
  <c r="D2256" i="2"/>
  <c r="B2256" i="2"/>
  <c r="E2255" i="2"/>
  <c r="D2255" i="2"/>
  <c r="B2255" i="2"/>
  <c r="E2254" i="2"/>
  <c r="D2254" i="2"/>
  <c r="B2254" i="2"/>
  <c r="E2253" i="2"/>
  <c r="D2253" i="2"/>
  <c r="B2253" i="2"/>
  <c r="E2252" i="2"/>
  <c r="D2252" i="2"/>
  <c r="B2252" i="2"/>
  <c r="E2251" i="2"/>
  <c r="D2251" i="2"/>
  <c r="B2251" i="2"/>
  <c r="E2250" i="2"/>
  <c r="D2250" i="2"/>
  <c r="B2250" i="2"/>
  <c r="E2249" i="2"/>
  <c r="D2249" i="2"/>
  <c r="B2249" i="2"/>
  <c r="E2248" i="2"/>
  <c r="D2248" i="2"/>
  <c r="B2248" i="2"/>
  <c r="E2247" i="2"/>
  <c r="D2247" i="2"/>
  <c r="B2247" i="2"/>
  <c r="E2246" i="2"/>
  <c r="D2246" i="2"/>
  <c r="B2246" i="2"/>
  <c r="E2245" i="2"/>
  <c r="D2245" i="2"/>
  <c r="B2245" i="2"/>
  <c r="E2244" i="2"/>
  <c r="D2244" i="2"/>
  <c r="B2244" i="2"/>
  <c r="E2243" i="2"/>
  <c r="D2243" i="2"/>
  <c r="B2243" i="2"/>
  <c r="E2242" i="2"/>
  <c r="D2242" i="2"/>
  <c r="B2242" i="2"/>
  <c r="E2241" i="2"/>
  <c r="D2241" i="2"/>
  <c r="E2240" i="2"/>
  <c r="D2240" i="2"/>
  <c r="B2240" i="2"/>
  <c r="E2239" i="2"/>
  <c r="D2239" i="2"/>
  <c r="B2239" i="2"/>
  <c r="E2238" i="2"/>
  <c r="D2238" i="2"/>
  <c r="B2238" i="2"/>
  <c r="E2237" i="2"/>
  <c r="D2237" i="2"/>
  <c r="B2237" i="2"/>
  <c r="S2238" i="2"/>
  <c r="S2237" i="2"/>
  <c r="S2236" i="2"/>
  <c r="S2235" i="2"/>
  <c r="S2234" i="2"/>
  <c r="S2233" i="2"/>
  <c r="S2232" i="2"/>
  <c r="S2231" i="2"/>
  <c r="S2230" i="2"/>
  <c r="S2229" i="2"/>
  <c r="S2228" i="2"/>
  <c r="S2227" i="2"/>
  <c r="S2226" i="2"/>
  <c r="S2217" i="2"/>
  <c r="S2225" i="2"/>
  <c r="S2224" i="2"/>
  <c r="S2223" i="2"/>
  <c r="S2222" i="2"/>
  <c r="S2221" i="2"/>
  <c r="S2220" i="2"/>
  <c r="S2219" i="2"/>
  <c r="S2218" i="2"/>
  <c r="S2216" i="2"/>
  <c r="S2215" i="2"/>
  <c r="S2214" i="2"/>
  <c r="S2213" i="2"/>
  <c r="S2212" i="2"/>
  <c r="S2211" i="2"/>
  <c r="S2205" i="2"/>
  <c r="S2207" i="2"/>
  <c r="S2201" i="2"/>
  <c r="S2209" i="2"/>
  <c r="I2206" i="2"/>
  <c r="D2206" i="2" s="1"/>
  <c r="S2200" i="2"/>
  <c r="S2199" i="2"/>
  <c r="S2198" i="2"/>
  <c r="S2197" i="2"/>
  <c r="S2196" i="2"/>
  <c r="S2195" i="2"/>
  <c r="S2194" i="2"/>
  <c r="S2177" i="2"/>
  <c r="I2172" i="2"/>
  <c r="D2172" i="2" s="1"/>
  <c r="I1928" i="2"/>
  <c r="D1928" i="2" s="1"/>
  <c r="I1827" i="2"/>
  <c r="D1827" i="2" s="1"/>
  <c r="S2193" i="2"/>
  <c r="S2192" i="2"/>
  <c r="S2191" i="2"/>
  <c r="S2190" i="2"/>
  <c r="S2189" i="2"/>
  <c r="S2188" i="2"/>
  <c r="S2176" i="2"/>
  <c r="S2187" i="2"/>
  <c r="S2186" i="2"/>
  <c r="S2185" i="2"/>
  <c r="S2184" i="2"/>
  <c r="S2183" i="2"/>
  <c r="S2182" i="2"/>
  <c r="S2181" i="2"/>
  <c r="S2168" i="2"/>
  <c r="S2174" i="2"/>
  <c r="S2173" i="2"/>
  <c r="S2180" i="2"/>
  <c r="S2179" i="2"/>
  <c r="S2178" i="2"/>
  <c r="S2175" i="2"/>
  <c r="E1330" i="2"/>
  <c r="D1330" i="2"/>
  <c r="B1330" i="2"/>
  <c r="S2172" i="2"/>
  <c r="S2171" i="2"/>
  <c r="S2170" i="2"/>
  <c r="S2169" i="2"/>
  <c r="S2163" i="2"/>
  <c r="S2167" i="2"/>
  <c r="S2166" i="2"/>
  <c r="S2165" i="2"/>
  <c r="S2164" i="2"/>
  <c r="S2162" i="2"/>
  <c r="S2161" i="2"/>
  <c r="S2160" i="2"/>
  <c r="S2159" i="2"/>
  <c r="S2158" i="2"/>
  <c r="S2157" i="2"/>
  <c r="S2156" i="2"/>
  <c r="E1218" i="2"/>
  <c r="E2236" i="2"/>
  <c r="D2236" i="2"/>
  <c r="B2236" i="2"/>
  <c r="E2235" i="2"/>
  <c r="D2235" i="2"/>
  <c r="B2235" i="2"/>
  <c r="E2234" i="2"/>
  <c r="D2234" i="2"/>
  <c r="B2234" i="2"/>
  <c r="E2233" i="2"/>
  <c r="D2233" i="2"/>
  <c r="B2233" i="2"/>
  <c r="E2232" i="2"/>
  <c r="D2232" i="2"/>
  <c r="B2232" i="2"/>
  <c r="E2231" i="2"/>
  <c r="D2231" i="2"/>
  <c r="B2231" i="2"/>
  <c r="E2230" i="2"/>
  <c r="D2230" i="2"/>
  <c r="B2230" i="2"/>
  <c r="E2229" i="2"/>
  <c r="D2229" i="2"/>
  <c r="B2229" i="2"/>
  <c r="E2228" i="2"/>
  <c r="D2228" i="2"/>
  <c r="B2228" i="2"/>
  <c r="E2227" i="2"/>
  <c r="D2227" i="2"/>
  <c r="B2227" i="2"/>
  <c r="E2226" i="2"/>
  <c r="D2226" i="2"/>
  <c r="B2226" i="2"/>
  <c r="E2225" i="2"/>
  <c r="D2225" i="2"/>
  <c r="B2225" i="2"/>
  <c r="E2224" i="2"/>
  <c r="D2224" i="2"/>
  <c r="B2224" i="2"/>
  <c r="E2223" i="2"/>
  <c r="D2223" i="2"/>
  <c r="B2223" i="2"/>
  <c r="E2222" i="2"/>
  <c r="D2222" i="2"/>
  <c r="B2222" i="2"/>
  <c r="E2221" i="2"/>
  <c r="D2221" i="2"/>
  <c r="B2221" i="2"/>
  <c r="E2220" i="2"/>
  <c r="D2220" i="2"/>
  <c r="B2220" i="2"/>
  <c r="E2219" i="2"/>
  <c r="D2219" i="2"/>
  <c r="B2219" i="2"/>
  <c r="E2218" i="2"/>
  <c r="D2218" i="2"/>
  <c r="B2218" i="2"/>
  <c r="E2217" i="2"/>
  <c r="D2217" i="2"/>
  <c r="B2217" i="2"/>
  <c r="E2216" i="2"/>
  <c r="D2216" i="2"/>
  <c r="B2216" i="2"/>
  <c r="E2215" i="2"/>
  <c r="D2215" i="2"/>
  <c r="B2215" i="2"/>
  <c r="E2214" i="2"/>
  <c r="D2214" i="2"/>
  <c r="B2214" i="2"/>
  <c r="E2213" i="2"/>
  <c r="D2213" i="2"/>
  <c r="B2213" i="2"/>
  <c r="E2212" i="2"/>
  <c r="D2212" i="2"/>
  <c r="B2212" i="2"/>
  <c r="E2211" i="2"/>
  <c r="D2211" i="2"/>
  <c r="B2211" i="2"/>
  <c r="E2210" i="2"/>
  <c r="D2210" i="2"/>
  <c r="B2210" i="2"/>
  <c r="E2209" i="2"/>
  <c r="D2209" i="2"/>
  <c r="B2209" i="2"/>
  <c r="E2208" i="2"/>
  <c r="D2208" i="2"/>
  <c r="B2208" i="2"/>
  <c r="E2207" i="2"/>
  <c r="D2207" i="2"/>
  <c r="B2207" i="2"/>
  <c r="E2206" i="2"/>
  <c r="B2206" i="2"/>
  <c r="E2205" i="2"/>
  <c r="D2205" i="2"/>
  <c r="B2205" i="2"/>
  <c r="E2204" i="2"/>
  <c r="D2204" i="2"/>
  <c r="B2204" i="2"/>
  <c r="E2203" i="2"/>
  <c r="D2203" i="2"/>
  <c r="B2203" i="2"/>
  <c r="E2202" i="2"/>
  <c r="D2202" i="2"/>
  <c r="B2202" i="2"/>
  <c r="E2201" i="2"/>
  <c r="D2201" i="2"/>
  <c r="B2201" i="2"/>
  <c r="E2200" i="2"/>
  <c r="D2200" i="2"/>
  <c r="B2200" i="2"/>
  <c r="E2199" i="2"/>
  <c r="D2199" i="2"/>
  <c r="B2199" i="2"/>
  <c r="E2198" i="2"/>
  <c r="D2198" i="2"/>
  <c r="B2198" i="2"/>
  <c r="E2197" i="2"/>
  <c r="D2197" i="2"/>
  <c r="B2197" i="2"/>
  <c r="E2196" i="2"/>
  <c r="D2196" i="2"/>
  <c r="B2196" i="2"/>
  <c r="E2195" i="2"/>
  <c r="D2195" i="2"/>
  <c r="B2195" i="2"/>
  <c r="E2194" i="2"/>
  <c r="D2194" i="2"/>
  <c r="B2194" i="2"/>
  <c r="E2193" i="2"/>
  <c r="D2193" i="2"/>
  <c r="B2193" i="2"/>
  <c r="E2192" i="2"/>
  <c r="D2192" i="2"/>
  <c r="B2192" i="2"/>
  <c r="E2191" i="2"/>
  <c r="D2191" i="2"/>
  <c r="B2191" i="2"/>
  <c r="E2190" i="2"/>
  <c r="D2190" i="2"/>
  <c r="B2190" i="2"/>
  <c r="E2189" i="2"/>
  <c r="D2189" i="2"/>
  <c r="B2189" i="2"/>
  <c r="E2188" i="2"/>
  <c r="D2188" i="2"/>
  <c r="B2188" i="2"/>
  <c r="E2187" i="2"/>
  <c r="D2187" i="2"/>
  <c r="B2187" i="2"/>
  <c r="E2186" i="2"/>
  <c r="D2186" i="2"/>
  <c r="B2186" i="2"/>
  <c r="E2185" i="2"/>
  <c r="D2185" i="2"/>
  <c r="B2185" i="2"/>
  <c r="E2184" i="2"/>
  <c r="D2184" i="2"/>
  <c r="B2184" i="2"/>
  <c r="E2183" i="2"/>
  <c r="D2183" i="2"/>
  <c r="B2183" i="2"/>
  <c r="E2182" i="2"/>
  <c r="D2182" i="2"/>
  <c r="B2182" i="2"/>
  <c r="E2181" i="2"/>
  <c r="D2181" i="2"/>
  <c r="B2181" i="2"/>
  <c r="E2180" i="2"/>
  <c r="D2180" i="2"/>
  <c r="B2180" i="2"/>
  <c r="E2179" i="2"/>
  <c r="D2179" i="2"/>
  <c r="B2179" i="2"/>
  <c r="E2178" i="2"/>
  <c r="D2178" i="2"/>
  <c r="B2178" i="2"/>
  <c r="E2177" i="2"/>
  <c r="D2177" i="2"/>
  <c r="B2177" i="2"/>
  <c r="E2176" i="2"/>
  <c r="D2176" i="2"/>
  <c r="B2176" i="2"/>
  <c r="E2175" i="2"/>
  <c r="D2175" i="2"/>
  <c r="B2175" i="2"/>
  <c r="E2174" i="2"/>
  <c r="D2174" i="2"/>
  <c r="B2174" i="2"/>
  <c r="E2173" i="2"/>
  <c r="D2173" i="2"/>
  <c r="B2173" i="2"/>
  <c r="E2172" i="2"/>
  <c r="B2172" i="2"/>
  <c r="E2171" i="2"/>
  <c r="D2171" i="2"/>
  <c r="B2171" i="2"/>
  <c r="E2170" i="2"/>
  <c r="D2170" i="2"/>
  <c r="B2170" i="2"/>
  <c r="E2169" i="2"/>
  <c r="D2169" i="2"/>
  <c r="B2169" i="2"/>
  <c r="D2168" i="2"/>
  <c r="B2168" i="2"/>
  <c r="E2167" i="2"/>
  <c r="D2167" i="2"/>
  <c r="B2167" i="2"/>
  <c r="E2166" i="2"/>
  <c r="D2166" i="2"/>
  <c r="B2166" i="2"/>
  <c r="E2165" i="2"/>
  <c r="D2165" i="2"/>
  <c r="B2165" i="2"/>
  <c r="E2164" i="2"/>
  <c r="D2164" i="2"/>
  <c r="B2164" i="2"/>
  <c r="E2163" i="2"/>
  <c r="D2163" i="2"/>
  <c r="B2163" i="2"/>
  <c r="E2162" i="2"/>
  <c r="D2162" i="2"/>
  <c r="B2162" i="2"/>
  <c r="E2161" i="2"/>
  <c r="D2161" i="2"/>
  <c r="B2161" i="2"/>
  <c r="E2160" i="2"/>
  <c r="D2160" i="2"/>
  <c r="B2160" i="2"/>
  <c r="E2159" i="2"/>
  <c r="D2159" i="2"/>
  <c r="B2159" i="2"/>
  <c r="E2158" i="2"/>
  <c r="D2158" i="2"/>
  <c r="B2158" i="2"/>
  <c r="E2157" i="2"/>
  <c r="D2157" i="2"/>
  <c r="B2157" i="2"/>
  <c r="E2156" i="2"/>
  <c r="D2156" i="2"/>
  <c r="B2156" i="2"/>
  <c r="E2155" i="2"/>
  <c r="D2155" i="2"/>
  <c r="B2155" i="2"/>
  <c r="E2154" i="2"/>
  <c r="D2154" i="2"/>
  <c r="B2154" i="2"/>
  <c r="E2153" i="2"/>
  <c r="D2153" i="2"/>
  <c r="B2153" i="2"/>
  <c r="E2152" i="2"/>
  <c r="D2152" i="2"/>
  <c r="B2152" i="2"/>
  <c r="E2151" i="2"/>
  <c r="D2151" i="2"/>
  <c r="B2151" i="2"/>
  <c r="E2150" i="2"/>
  <c r="D2150" i="2"/>
  <c r="B2150" i="2"/>
  <c r="E2149" i="2"/>
  <c r="D2149" i="2"/>
  <c r="B2149" i="2"/>
  <c r="E2148" i="2"/>
  <c r="D2148" i="2"/>
  <c r="B2148" i="2"/>
  <c r="E2147" i="2"/>
  <c r="D2147" i="2"/>
  <c r="B2147" i="2"/>
  <c r="E2146" i="2"/>
  <c r="D2146" i="2"/>
  <c r="B2146" i="2"/>
  <c r="E2145" i="2"/>
  <c r="D2145" i="2"/>
  <c r="B2145" i="2"/>
  <c r="E2144" i="2"/>
  <c r="D2144" i="2"/>
  <c r="B2144" i="2"/>
  <c r="E2143" i="2"/>
  <c r="D2143" i="2"/>
  <c r="B2143" i="2"/>
  <c r="E2142" i="2"/>
  <c r="D2142" i="2"/>
  <c r="B2142" i="2"/>
  <c r="E2141" i="2"/>
  <c r="D2141" i="2"/>
  <c r="B2141" i="2"/>
  <c r="E2140" i="2"/>
  <c r="D2140" i="2"/>
  <c r="B2140" i="2"/>
  <c r="E2139" i="2"/>
  <c r="D2139" i="2"/>
  <c r="B2139" i="2"/>
  <c r="E2138" i="2"/>
  <c r="D2138" i="2"/>
  <c r="B2138" i="2"/>
  <c r="E2137" i="2"/>
  <c r="D2137" i="2"/>
  <c r="B2137" i="2"/>
  <c r="E2136" i="2"/>
  <c r="D2136" i="2"/>
  <c r="B2136" i="2"/>
  <c r="E2135" i="2"/>
  <c r="D2135" i="2"/>
  <c r="B2135" i="2"/>
  <c r="E2134" i="2"/>
  <c r="D2134" i="2"/>
  <c r="B2134" i="2"/>
  <c r="E2133" i="2"/>
  <c r="D2133" i="2"/>
  <c r="B2133" i="2"/>
  <c r="E2132" i="2"/>
  <c r="D2132" i="2"/>
  <c r="B2132" i="2"/>
  <c r="E2131" i="2"/>
  <c r="D2131" i="2"/>
  <c r="B2131" i="2"/>
  <c r="E2130" i="2"/>
  <c r="D2130" i="2"/>
  <c r="B2130" i="2"/>
  <c r="E2129" i="2"/>
  <c r="D2129" i="2"/>
  <c r="B2129" i="2"/>
  <c r="E2128" i="2"/>
  <c r="D2128" i="2"/>
  <c r="B2128" i="2"/>
  <c r="E2127" i="2"/>
  <c r="D2127" i="2"/>
  <c r="B2127" i="2"/>
  <c r="E2126" i="2"/>
  <c r="D2126" i="2"/>
  <c r="B2126" i="2"/>
  <c r="E2125" i="2"/>
  <c r="D2125" i="2"/>
  <c r="B2125" i="2"/>
  <c r="E2124" i="2"/>
  <c r="D2124" i="2"/>
  <c r="B2124" i="2"/>
  <c r="E2123" i="2"/>
  <c r="D2123" i="2"/>
  <c r="B2123" i="2"/>
  <c r="E2122" i="2"/>
  <c r="D2122" i="2"/>
  <c r="B2122" i="2"/>
  <c r="E2121" i="2"/>
  <c r="D2121" i="2"/>
  <c r="B2121" i="2"/>
  <c r="E2120" i="2"/>
  <c r="D2120" i="2"/>
  <c r="B2120" i="2"/>
  <c r="E2119" i="2"/>
  <c r="D2119" i="2"/>
  <c r="B2119" i="2"/>
  <c r="E2118" i="2"/>
  <c r="D2118" i="2"/>
  <c r="B2118" i="2"/>
  <c r="E2117" i="2"/>
  <c r="D2117" i="2"/>
  <c r="B2117" i="2"/>
  <c r="S2155" i="2"/>
  <c r="S2154" i="2"/>
  <c r="S2153" i="2"/>
  <c r="S2152" i="2"/>
  <c r="S2151" i="2"/>
  <c r="S2150" i="2"/>
  <c r="S2149" i="2"/>
  <c r="S2148" i="2"/>
  <c r="S2147" i="2"/>
  <c r="S2137" i="2"/>
  <c r="S2139" i="2"/>
  <c r="S2140" i="2"/>
  <c r="S2145" i="2"/>
  <c r="S2146" i="2"/>
  <c r="S2142" i="2"/>
  <c r="S2144" i="2"/>
  <c r="S2143" i="2"/>
  <c r="S2141" i="2"/>
  <c r="S2138" i="2"/>
  <c r="S2136" i="2"/>
  <c r="S2135" i="2"/>
  <c r="S2134" i="2"/>
  <c r="S2133" i="2"/>
  <c r="S2132" i="2"/>
  <c r="S2131" i="2"/>
  <c r="S2130" i="2"/>
  <c r="S2129" i="2"/>
  <c r="S2128" i="2"/>
  <c r="S2127" i="2"/>
  <c r="S2126" i="2"/>
  <c r="S2125" i="2"/>
  <c r="S2124" i="2"/>
  <c r="S2123" i="2"/>
  <c r="S2122" i="2"/>
  <c r="S2121" i="2"/>
  <c r="S2120" i="2"/>
  <c r="S2119" i="2"/>
  <c r="S2118" i="2"/>
  <c r="S2117" i="2"/>
  <c r="S2116" i="2"/>
  <c r="S2115" i="2"/>
  <c r="S2114" i="2"/>
  <c r="S2113" i="2"/>
  <c r="S2112" i="2"/>
  <c r="S2111" i="2"/>
  <c r="S2110" i="2"/>
  <c r="S2109" i="2"/>
  <c r="S2108" i="2"/>
  <c r="S2107" i="2"/>
  <c r="S2105" i="2"/>
  <c r="S2104" i="2"/>
  <c r="S2103" i="2"/>
  <c r="S2106" i="2"/>
  <c r="S2102" i="2"/>
  <c r="S2101" i="2"/>
  <c r="S2100" i="2"/>
  <c r="S2099" i="2"/>
  <c r="S2098" i="2"/>
  <c r="S2097" i="2"/>
  <c r="S2096" i="2"/>
  <c r="S2095" i="2"/>
  <c r="S2094" i="2"/>
  <c r="S2085" i="2"/>
  <c r="S2093" i="2"/>
  <c r="S2081" i="2"/>
  <c r="S2092" i="2"/>
  <c r="S2091" i="2"/>
  <c r="S2090" i="2"/>
  <c r="S2088" i="2"/>
  <c r="S2087" i="2"/>
  <c r="S2086" i="2"/>
  <c r="S2084" i="2"/>
  <c r="S2083" i="2"/>
  <c r="S2082" i="2"/>
  <c r="S2080" i="2"/>
  <c r="S2078" i="2"/>
  <c r="S2079" i="2"/>
  <c r="S2077" i="2"/>
  <c r="S2070" i="2"/>
  <c r="S2076" i="2"/>
  <c r="S2075" i="2"/>
  <c r="S2074" i="2"/>
  <c r="S2073" i="2"/>
  <c r="S2072" i="2"/>
  <c r="S2071" i="2"/>
  <c r="S2068" i="2"/>
  <c r="S2069" i="2"/>
  <c r="S2067" i="2"/>
  <c r="S2066" i="2"/>
  <c r="S2065" i="2"/>
  <c r="S2064" i="2"/>
  <c r="S2063" i="2"/>
  <c r="S2062" i="2"/>
  <c r="S2061" i="2"/>
  <c r="S2060" i="2"/>
  <c r="E203" i="2"/>
  <c r="S2059" i="2"/>
  <c r="S2058" i="2"/>
  <c r="S2057" i="2"/>
  <c r="I2057" i="2"/>
  <c r="D2057" i="2" s="1"/>
  <c r="S2056" i="2"/>
  <c r="S2055" i="2"/>
  <c r="S2054" i="2"/>
  <c r="S2053" i="2"/>
  <c r="S2052" i="2"/>
  <c r="S2051" i="2"/>
  <c r="S2050" i="2"/>
  <c r="S2044" i="2"/>
  <c r="S2049" i="2"/>
  <c r="S2048" i="2"/>
  <c r="S2047" i="2"/>
  <c r="S2046" i="2"/>
  <c r="S2045" i="2"/>
  <c r="S2042" i="2"/>
  <c r="S2041" i="2"/>
  <c r="S2040" i="2"/>
  <c r="S2039" i="2"/>
  <c r="S2038" i="2"/>
  <c r="S2037" i="2"/>
  <c r="S2036" i="2"/>
  <c r="S2043" i="2"/>
  <c r="S2024" i="2"/>
  <c r="S2026" i="2"/>
  <c r="S2027" i="2"/>
  <c r="S2028" i="2"/>
  <c r="S2029" i="2"/>
  <c r="S2031" i="2"/>
  <c r="S2032" i="2"/>
  <c r="S2034" i="2"/>
  <c r="S2030" i="2"/>
  <c r="S2023" i="2"/>
  <c r="S2022" i="2"/>
  <c r="S2021" i="2"/>
  <c r="S2020" i="2"/>
  <c r="S2019" i="2"/>
  <c r="E2024" i="2"/>
  <c r="E2023" i="2"/>
  <c r="E2022" i="2"/>
  <c r="E2021" i="2"/>
  <c r="E2020" i="2"/>
  <c r="E2019" i="2"/>
  <c r="E1099" i="2"/>
  <c r="S2018" i="2"/>
  <c r="S2017" i="2"/>
  <c r="S2016" i="2"/>
  <c r="S2015" i="2"/>
  <c r="S2014" i="2"/>
  <c r="S2013" i="2"/>
  <c r="S2012" i="2"/>
  <c r="S2011" i="2"/>
  <c r="S2010" i="2"/>
  <c r="S2009" i="2"/>
  <c r="S2007" i="2"/>
  <c r="S2008" i="2"/>
  <c r="S2006" i="2"/>
  <c r="S2005" i="2"/>
  <c r="S2004" i="2"/>
  <c r="S1996" i="2"/>
  <c r="S2003" i="2"/>
  <c r="S2002" i="2"/>
  <c r="S2001" i="2"/>
  <c r="S1997" i="2"/>
  <c r="S1977" i="2"/>
  <c r="S2000" i="2"/>
  <c r="S1999" i="2"/>
  <c r="S1998" i="2"/>
  <c r="S1995" i="2"/>
  <c r="S1994" i="2"/>
  <c r="S1993" i="2"/>
  <c r="S1992" i="2"/>
  <c r="S1991" i="2"/>
  <c r="S1990" i="2"/>
  <c r="S1989" i="2"/>
  <c r="S1988" i="2"/>
  <c r="S1987" i="2"/>
  <c r="S1985" i="2"/>
  <c r="S1984" i="2"/>
  <c r="S1983" i="2"/>
  <c r="S1982" i="2"/>
  <c r="S1981" i="2"/>
  <c r="S1980" i="2"/>
  <c r="S1979" i="2"/>
  <c r="S1978" i="2"/>
  <c r="S1976" i="2"/>
  <c r="S1975" i="2"/>
  <c r="S1974" i="2"/>
  <c r="S1973" i="2"/>
  <c r="S1972" i="2"/>
  <c r="S1971" i="2"/>
  <c r="S1968" i="2"/>
  <c r="S1970" i="2"/>
  <c r="S1969" i="2"/>
  <c r="S1967" i="2"/>
  <c r="S1966" i="2"/>
  <c r="S1965" i="2"/>
  <c r="S1964" i="2"/>
  <c r="S1963" i="2"/>
  <c r="S1962" i="2"/>
  <c r="S1954" i="2"/>
  <c r="S1961" i="2"/>
  <c r="S1960" i="2"/>
  <c r="S1959" i="2"/>
  <c r="S1958" i="2"/>
  <c r="S1957" i="2"/>
  <c r="S1956" i="2"/>
  <c r="S1955" i="2"/>
  <c r="S1953" i="2"/>
  <c r="S1952" i="2"/>
  <c r="S1951" i="2"/>
  <c r="S1950" i="2"/>
  <c r="S1949" i="2"/>
  <c r="S1948" i="2"/>
  <c r="S1947" i="2"/>
  <c r="S1946" i="2"/>
  <c r="S1945" i="2"/>
  <c r="E1000" i="2"/>
  <c r="S1944" i="2"/>
  <c r="S1000" i="2"/>
  <c r="S1943" i="2"/>
  <c r="S1942" i="2"/>
  <c r="S1941" i="2"/>
  <c r="S1940" i="2"/>
  <c r="S1939" i="2"/>
  <c r="S1938" i="2"/>
  <c r="S1937" i="2"/>
  <c r="S1936" i="2"/>
  <c r="S1935" i="2"/>
  <c r="S1934" i="2"/>
  <c r="S1933" i="2"/>
  <c r="S1932" i="2"/>
  <c r="S1931" i="2"/>
  <c r="S1930" i="2"/>
  <c r="S1929" i="2"/>
  <c r="S1928" i="2"/>
  <c r="S1927" i="2"/>
  <c r="S1926" i="2"/>
  <c r="S1925" i="2"/>
  <c r="S1924" i="2"/>
  <c r="S1923" i="2"/>
  <c r="S1922" i="2"/>
  <c r="S1921" i="2"/>
  <c r="S1920" i="2"/>
  <c r="S1919" i="2"/>
  <c r="S1918" i="2"/>
  <c r="S1917" i="2"/>
  <c r="S1916" i="2"/>
  <c r="S1915" i="2"/>
  <c r="S1914" i="2"/>
  <c r="E2116" i="2"/>
  <c r="D2116" i="2"/>
  <c r="B2116" i="2"/>
  <c r="E2115" i="2"/>
  <c r="D2115" i="2"/>
  <c r="B2115" i="2"/>
  <c r="E2114" i="2"/>
  <c r="D2114" i="2"/>
  <c r="B2114" i="2"/>
  <c r="E2113" i="2"/>
  <c r="D2113" i="2"/>
  <c r="B2113" i="2"/>
  <c r="E2112" i="2"/>
  <c r="D2112" i="2"/>
  <c r="B2112" i="2"/>
  <c r="E2111" i="2"/>
  <c r="D2111" i="2"/>
  <c r="B2111" i="2"/>
  <c r="E2110" i="2"/>
  <c r="D2110" i="2"/>
  <c r="B2110" i="2"/>
  <c r="E2109" i="2"/>
  <c r="D2109" i="2"/>
  <c r="B2109" i="2"/>
  <c r="E2108" i="2"/>
  <c r="D2108" i="2"/>
  <c r="B2108" i="2"/>
  <c r="E2107" i="2"/>
  <c r="D2107" i="2"/>
  <c r="B2107" i="2"/>
  <c r="E2106" i="2"/>
  <c r="D2106" i="2"/>
  <c r="B2106" i="2"/>
  <c r="E2105" i="2"/>
  <c r="D2105" i="2"/>
  <c r="B2105" i="2"/>
  <c r="E2104" i="2"/>
  <c r="D2104" i="2"/>
  <c r="B2104" i="2"/>
  <c r="E2103" i="2"/>
  <c r="D2103" i="2"/>
  <c r="B2103" i="2"/>
  <c r="E2102" i="2"/>
  <c r="D2102" i="2"/>
  <c r="B2102" i="2"/>
  <c r="E2101" i="2"/>
  <c r="D2101" i="2"/>
  <c r="B2101" i="2"/>
  <c r="E2100" i="2"/>
  <c r="D2100" i="2"/>
  <c r="B2100" i="2"/>
  <c r="E2099" i="2"/>
  <c r="D2099" i="2"/>
  <c r="B2099" i="2"/>
  <c r="E2098" i="2"/>
  <c r="D2098" i="2"/>
  <c r="B2098" i="2"/>
  <c r="E2097" i="2"/>
  <c r="D2097" i="2"/>
  <c r="B2097" i="2"/>
  <c r="D2096" i="2"/>
  <c r="B2096" i="2"/>
  <c r="E2095" i="2"/>
  <c r="D2095" i="2"/>
  <c r="B2095" i="2"/>
  <c r="E2094" i="2"/>
  <c r="D2094" i="2"/>
  <c r="B2094" i="2"/>
  <c r="E2093" i="2"/>
  <c r="D2093" i="2"/>
  <c r="B2093" i="2"/>
  <c r="E2092" i="2"/>
  <c r="D2092" i="2"/>
  <c r="B2092" i="2"/>
  <c r="E2091" i="2"/>
  <c r="D2091" i="2"/>
  <c r="B2091" i="2"/>
  <c r="E2090" i="2"/>
  <c r="D2090" i="2"/>
  <c r="B2090" i="2"/>
  <c r="E2089" i="2"/>
  <c r="D2089" i="2"/>
  <c r="B2089" i="2"/>
  <c r="E2088" i="2"/>
  <c r="D2088" i="2"/>
  <c r="B2088" i="2"/>
  <c r="E2087" i="2"/>
  <c r="D2087" i="2"/>
  <c r="B2087" i="2"/>
  <c r="E2086" i="2"/>
  <c r="D2086" i="2"/>
  <c r="B2086" i="2"/>
  <c r="E2085" i="2"/>
  <c r="D2085" i="2"/>
  <c r="B2085" i="2"/>
  <c r="E2084" i="2"/>
  <c r="D2084" i="2"/>
  <c r="B2084" i="2"/>
  <c r="E2083" i="2"/>
  <c r="D2083" i="2"/>
  <c r="B2083" i="2"/>
  <c r="E2082" i="2"/>
  <c r="D2082" i="2"/>
  <c r="B2082" i="2"/>
  <c r="E2081" i="2"/>
  <c r="D2081" i="2"/>
  <c r="B2081" i="2"/>
  <c r="E2080" i="2"/>
  <c r="D2080" i="2"/>
  <c r="B2080" i="2"/>
  <c r="E2079" i="2"/>
  <c r="D2079" i="2"/>
  <c r="B2079" i="2"/>
  <c r="E2078" i="2"/>
  <c r="D2078" i="2"/>
  <c r="B2078" i="2"/>
  <c r="E2077" i="2"/>
  <c r="D2077" i="2"/>
  <c r="B2077" i="2"/>
  <c r="E2076" i="2"/>
  <c r="D2076" i="2"/>
  <c r="B2076" i="2"/>
  <c r="E2075" i="2"/>
  <c r="D2075" i="2"/>
  <c r="B2075" i="2"/>
  <c r="E2074" i="2"/>
  <c r="D2074" i="2"/>
  <c r="B2074" i="2"/>
  <c r="E2073" i="2"/>
  <c r="D2073" i="2"/>
  <c r="B2073" i="2"/>
  <c r="E2072" i="2"/>
  <c r="D2072" i="2"/>
  <c r="B2072" i="2"/>
  <c r="E2071" i="2"/>
  <c r="D2071" i="2"/>
  <c r="B2071" i="2"/>
  <c r="E2070" i="2"/>
  <c r="D2070" i="2"/>
  <c r="B2070" i="2"/>
  <c r="E2069" i="2"/>
  <c r="D2069" i="2"/>
  <c r="B2069" i="2"/>
  <c r="E2068" i="2"/>
  <c r="D2068" i="2"/>
  <c r="B2068" i="2"/>
  <c r="E2067" i="2"/>
  <c r="D2067" i="2"/>
  <c r="B2067" i="2"/>
  <c r="E2066" i="2"/>
  <c r="D2066" i="2"/>
  <c r="B2066" i="2"/>
  <c r="E2065" i="2"/>
  <c r="D2065" i="2"/>
  <c r="B2065" i="2"/>
  <c r="E2064" i="2"/>
  <c r="D2064" i="2"/>
  <c r="B2064" i="2"/>
  <c r="E2063" i="2"/>
  <c r="D2063" i="2"/>
  <c r="B2063" i="2"/>
  <c r="E2062" i="2"/>
  <c r="D2062" i="2"/>
  <c r="B2062" i="2"/>
  <c r="E2061" i="2"/>
  <c r="D2061" i="2"/>
  <c r="B2061" i="2"/>
  <c r="E2060" i="2"/>
  <c r="D2060" i="2"/>
  <c r="B2060" i="2"/>
  <c r="E2059" i="2"/>
  <c r="D2059" i="2"/>
  <c r="B2059" i="2"/>
  <c r="E2058" i="2"/>
  <c r="D2058" i="2"/>
  <c r="B2058" i="2"/>
  <c r="E2057" i="2"/>
  <c r="B2057" i="2"/>
  <c r="E2056" i="2"/>
  <c r="D2056" i="2"/>
  <c r="B2056" i="2"/>
  <c r="E2055" i="2"/>
  <c r="D2055" i="2"/>
  <c r="B2055" i="2"/>
  <c r="E2054" i="2"/>
  <c r="D2054" i="2"/>
  <c r="B2054" i="2"/>
  <c r="E2053" i="2"/>
  <c r="D2053" i="2"/>
  <c r="B2053" i="2"/>
  <c r="E2052" i="2"/>
  <c r="D2052" i="2"/>
  <c r="B2052" i="2"/>
  <c r="E2051" i="2"/>
  <c r="D2051" i="2"/>
  <c r="B2051" i="2"/>
  <c r="E2050" i="2"/>
  <c r="D2050" i="2"/>
  <c r="B2050" i="2"/>
  <c r="E2049" i="2"/>
  <c r="D2049" i="2"/>
  <c r="B2049" i="2"/>
  <c r="E2048" i="2"/>
  <c r="D2048" i="2"/>
  <c r="B2048" i="2"/>
  <c r="E2047" i="2"/>
  <c r="D2047" i="2"/>
  <c r="B2047" i="2"/>
  <c r="E2046" i="2"/>
  <c r="D2046" i="2"/>
  <c r="B2046" i="2"/>
  <c r="E2045" i="2"/>
  <c r="D2045" i="2"/>
  <c r="B2045" i="2"/>
  <c r="E2044" i="2"/>
  <c r="D2044" i="2"/>
  <c r="B2044" i="2"/>
  <c r="E2043" i="2"/>
  <c r="D2043" i="2"/>
  <c r="B2043" i="2"/>
  <c r="E2042" i="2"/>
  <c r="D2042" i="2"/>
  <c r="B2042" i="2"/>
  <c r="E2041" i="2"/>
  <c r="D2041" i="2"/>
  <c r="B2041" i="2"/>
  <c r="E2040" i="2"/>
  <c r="D2040" i="2"/>
  <c r="B2040" i="2"/>
  <c r="E2039" i="2"/>
  <c r="D2039" i="2"/>
  <c r="B2039" i="2"/>
  <c r="E2038" i="2"/>
  <c r="D2038" i="2"/>
  <c r="B2038" i="2"/>
  <c r="E2037" i="2"/>
  <c r="D2037" i="2"/>
  <c r="B2037" i="2"/>
  <c r="E2036" i="2"/>
  <c r="D2036" i="2"/>
  <c r="B2036" i="2"/>
  <c r="E2035" i="2"/>
  <c r="D2035" i="2"/>
  <c r="B2035" i="2"/>
  <c r="E2034" i="2"/>
  <c r="D2034" i="2"/>
  <c r="B2034" i="2"/>
  <c r="E2033" i="2"/>
  <c r="D2033" i="2"/>
  <c r="B2033" i="2"/>
  <c r="E2032" i="2"/>
  <c r="D2032" i="2"/>
  <c r="B2032" i="2"/>
  <c r="E2031" i="2"/>
  <c r="D2031" i="2"/>
  <c r="B2031" i="2"/>
  <c r="E2030" i="2"/>
  <c r="D2030" i="2"/>
  <c r="B2030" i="2"/>
  <c r="E2029" i="2"/>
  <c r="D2029" i="2"/>
  <c r="B2029" i="2"/>
  <c r="E2028" i="2"/>
  <c r="D2028" i="2"/>
  <c r="B2028" i="2"/>
  <c r="E2027" i="2"/>
  <c r="D2027" i="2"/>
  <c r="B2027" i="2"/>
  <c r="E2026" i="2"/>
  <c r="D2026" i="2"/>
  <c r="B2026" i="2"/>
  <c r="E2025" i="2"/>
  <c r="D2025" i="2"/>
  <c r="B2025" i="2"/>
  <c r="D2024" i="2"/>
  <c r="B2024" i="2"/>
  <c r="D2023" i="2"/>
  <c r="B2023" i="2"/>
  <c r="D2022" i="2"/>
  <c r="B2022" i="2"/>
  <c r="D2021" i="2"/>
  <c r="B2021" i="2"/>
  <c r="D2020" i="2"/>
  <c r="B2020" i="2"/>
  <c r="D2019" i="2"/>
  <c r="B2019" i="2"/>
  <c r="E2018" i="2"/>
  <c r="D2018" i="2"/>
  <c r="B2018" i="2"/>
  <c r="E2017" i="2"/>
  <c r="D2017" i="2"/>
  <c r="B2017" i="2"/>
  <c r="E2016" i="2"/>
  <c r="D2016" i="2"/>
  <c r="B2016" i="2"/>
  <c r="E2015" i="2"/>
  <c r="D2015" i="2"/>
  <c r="B2015" i="2"/>
  <c r="E2014" i="2"/>
  <c r="D2014" i="2"/>
  <c r="B2014" i="2"/>
  <c r="E2013" i="2"/>
  <c r="D2013" i="2"/>
  <c r="B2013" i="2"/>
  <c r="E2012" i="2"/>
  <c r="D2012" i="2"/>
  <c r="B2012" i="2"/>
  <c r="E2011" i="2"/>
  <c r="D2011" i="2"/>
  <c r="B2011" i="2"/>
  <c r="E2010" i="2"/>
  <c r="D2010" i="2"/>
  <c r="B2010" i="2"/>
  <c r="E2009" i="2"/>
  <c r="D2009" i="2"/>
  <c r="B2009" i="2"/>
  <c r="E2008" i="2"/>
  <c r="D2008" i="2"/>
  <c r="B2008" i="2"/>
  <c r="E2007" i="2"/>
  <c r="D2007" i="2"/>
  <c r="B2007" i="2"/>
  <c r="E2006" i="2"/>
  <c r="D2006" i="2"/>
  <c r="B2006" i="2"/>
  <c r="E2005" i="2"/>
  <c r="D2005" i="2"/>
  <c r="B2005" i="2"/>
  <c r="E2004" i="2"/>
  <c r="D2004" i="2"/>
  <c r="B2004" i="2"/>
  <c r="E2003" i="2"/>
  <c r="D2003" i="2"/>
  <c r="B2003" i="2"/>
  <c r="E2002" i="2"/>
  <c r="D2002" i="2"/>
  <c r="B2002" i="2"/>
  <c r="E2001" i="2"/>
  <c r="D2001" i="2"/>
  <c r="B2001" i="2"/>
  <c r="E2000" i="2"/>
  <c r="D2000" i="2"/>
  <c r="B2000" i="2"/>
  <c r="E1999" i="2"/>
  <c r="D1999" i="2"/>
  <c r="B1999" i="2"/>
  <c r="E1998" i="2"/>
  <c r="D1998" i="2"/>
  <c r="B1998" i="2"/>
  <c r="E1997" i="2"/>
  <c r="D1997" i="2"/>
  <c r="B1997" i="2"/>
  <c r="E1996" i="2"/>
  <c r="D1996" i="2"/>
  <c r="B1996" i="2"/>
  <c r="E1995" i="2"/>
  <c r="D1995" i="2"/>
  <c r="B1995" i="2"/>
  <c r="E1994" i="2"/>
  <c r="D1994" i="2"/>
  <c r="B1994" i="2"/>
  <c r="E1993" i="2"/>
  <c r="D1993" i="2"/>
  <c r="B1993" i="2"/>
  <c r="E1992" i="2"/>
  <c r="D1992" i="2"/>
  <c r="B1992" i="2"/>
  <c r="E1991" i="2"/>
  <c r="D1991" i="2"/>
  <c r="B1991" i="2"/>
  <c r="E1990" i="2"/>
  <c r="D1990" i="2"/>
  <c r="B1990" i="2"/>
  <c r="E1989" i="2"/>
  <c r="D1989" i="2"/>
  <c r="B1989" i="2"/>
  <c r="E1988" i="2"/>
  <c r="D1988" i="2"/>
  <c r="B1988" i="2"/>
  <c r="E1987" i="2"/>
  <c r="D1987" i="2"/>
  <c r="B1987" i="2"/>
  <c r="E1986" i="2"/>
  <c r="D1986" i="2"/>
  <c r="B1986" i="2"/>
  <c r="E1985" i="2"/>
  <c r="D1985" i="2"/>
  <c r="B1985" i="2"/>
  <c r="E1984" i="2"/>
  <c r="D1984" i="2"/>
  <c r="B1984" i="2"/>
  <c r="E1983" i="2"/>
  <c r="D1983" i="2"/>
  <c r="B1983" i="2"/>
  <c r="E1982" i="2"/>
  <c r="D1982" i="2"/>
  <c r="B1982" i="2"/>
  <c r="E1981" i="2"/>
  <c r="D1981" i="2"/>
  <c r="B1981" i="2"/>
  <c r="E1980" i="2"/>
  <c r="D1980" i="2"/>
  <c r="B1980" i="2"/>
  <c r="E1979" i="2"/>
  <c r="D1979" i="2"/>
  <c r="B1979" i="2"/>
  <c r="E1978" i="2"/>
  <c r="D1978" i="2"/>
  <c r="B1978" i="2"/>
  <c r="E1977" i="2"/>
  <c r="D1977" i="2"/>
  <c r="B1977" i="2"/>
  <c r="E1976" i="2"/>
  <c r="D1976" i="2"/>
  <c r="B1976" i="2"/>
  <c r="E1975" i="2"/>
  <c r="D1975" i="2"/>
  <c r="B1975" i="2"/>
  <c r="E1974" i="2"/>
  <c r="D1974" i="2"/>
  <c r="B1974" i="2"/>
  <c r="E1973" i="2"/>
  <c r="D1973" i="2"/>
  <c r="B1973" i="2"/>
  <c r="E1972" i="2"/>
  <c r="D1972" i="2"/>
  <c r="B1972" i="2"/>
  <c r="E1971" i="2"/>
  <c r="D1971" i="2"/>
  <c r="B1971" i="2"/>
  <c r="E1970" i="2"/>
  <c r="D1970" i="2"/>
  <c r="B1970" i="2"/>
  <c r="E1969" i="2"/>
  <c r="D1969" i="2"/>
  <c r="B1969" i="2"/>
  <c r="E1968" i="2"/>
  <c r="D1968" i="2"/>
  <c r="B1968" i="2"/>
  <c r="E1967" i="2"/>
  <c r="D1967" i="2"/>
  <c r="B1967" i="2"/>
  <c r="E1966" i="2"/>
  <c r="D1966" i="2"/>
  <c r="B1966" i="2"/>
  <c r="E1965" i="2"/>
  <c r="D1965" i="2"/>
  <c r="B1965" i="2"/>
  <c r="E1964" i="2"/>
  <c r="D1964" i="2"/>
  <c r="B1964" i="2"/>
  <c r="E1963" i="2"/>
  <c r="D1963" i="2"/>
  <c r="B1963" i="2"/>
  <c r="E1962" i="2"/>
  <c r="D1962" i="2"/>
  <c r="B1962" i="2"/>
  <c r="E1961" i="2"/>
  <c r="D1961" i="2"/>
  <c r="B1961" i="2"/>
  <c r="E1960" i="2"/>
  <c r="D1960" i="2"/>
  <c r="B1960" i="2"/>
  <c r="E1959" i="2"/>
  <c r="D1959" i="2"/>
  <c r="B1959" i="2"/>
  <c r="E1958" i="2"/>
  <c r="D1958" i="2"/>
  <c r="B1958" i="2"/>
  <c r="E1957" i="2"/>
  <c r="D1957" i="2"/>
  <c r="B1957" i="2"/>
  <c r="E1956" i="2"/>
  <c r="D1956" i="2"/>
  <c r="B1956" i="2"/>
  <c r="E1955" i="2"/>
  <c r="D1955" i="2"/>
  <c r="B1955" i="2"/>
  <c r="E1954" i="2"/>
  <c r="D1954" i="2"/>
  <c r="B1954" i="2"/>
  <c r="E1953" i="2"/>
  <c r="D1953" i="2"/>
  <c r="B1953" i="2"/>
  <c r="E1952" i="2"/>
  <c r="D1952" i="2"/>
  <c r="B1952" i="2"/>
  <c r="E1951" i="2"/>
  <c r="D1951" i="2"/>
  <c r="B1951" i="2"/>
  <c r="E1950" i="2"/>
  <c r="D1950" i="2"/>
  <c r="B1950" i="2"/>
  <c r="E1949" i="2"/>
  <c r="D1949" i="2"/>
  <c r="B1949" i="2"/>
  <c r="E1948" i="2"/>
  <c r="D1948" i="2"/>
  <c r="B1948" i="2"/>
  <c r="E1947" i="2"/>
  <c r="D1947" i="2"/>
  <c r="B1947" i="2"/>
  <c r="E1946" i="2"/>
  <c r="D1946" i="2"/>
  <c r="B1946" i="2"/>
  <c r="E1945" i="2"/>
  <c r="D1945" i="2"/>
  <c r="B1945" i="2"/>
  <c r="E1944" i="2"/>
  <c r="D1944" i="2"/>
  <c r="B1944" i="2"/>
  <c r="E1943" i="2"/>
  <c r="D1943" i="2"/>
  <c r="B1943" i="2"/>
  <c r="E1942" i="2"/>
  <c r="D1942" i="2"/>
  <c r="B1942" i="2"/>
  <c r="E1941" i="2"/>
  <c r="D1941" i="2"/>
  <c r="B1941" i="2"/>
  <c r="E1940" i="2"/>
  <c r="D1940" i="2"/>
  <c r="B1940" i="2"/>
  <c r="E1939" i="2"/>
  <c r="D1939" i="2"/>
  <c r="B1939" i="2"/>
  <c r="E1938" i="2"/>
  <c r="D1938" i="2"/>
  <c r="B1938" i="2"/>
  <c r="E1937" i="2"/>
  <c r="D1937" i="2"/>
  <c r="B1937" i="2"/>
  <c r="E1936" i="2"/>
  <c r="D1936" i="2"/>
  <c r="B1936" i="2"/>
  <c r="E1935" i="2"/>
  <c r="D1935" i="2"/>
  <c r="B1935" i="2"/>
  <c r="E1934" i="2"/>
  <c r="D1934" i="2"/>
  <c r="B1934" i="2"/>
  <c r="E1933" i="2"/>
  <c r="D1933" i="2"/>
  <c r="B1933" i="2"/>
  <c r="E1932" i="2"/>
  <c r="D1932" i="2"/>
  <c r="B1932" i="2"/>
  <c r="E1931" i="2"/>
  <c r="D1931" i="2"/>
  <c r="B1931" i="2"/>
  <c r="E1930" i="2"/>
  <c r="D1930" i="2"/>
  <c r="B1930" i="2"/>
  <c r="E1929" i="2"/>
  <c r="D1929" i="2"/>
  <c r="B1929" i="2"/>
  <c r="E1928" i="2"/>
  <c r="B1928" i="2"/>
  <c r="E1927" i="2"/>
  <c r="D1927" i="2"/>
  <c r="B1927" i="2"/>
  <c r="E1926" i="2"/>
  <c r="D1926" i="2"/>
  <c r="B1926" i="2"/>
  <c r="E1925" i="2"/>
  <c r="D1925" i="2"/>
  <c r="B1925" i="2"/>
  <c r="E1924" i="2"/>
  <c r="D1924" i="2"/>
  <c r="B1924" i="2"/>
  <c r="E1923" i="2"/>
  <c r="D1923" i="2"/>
  <c r="B1923" i="2"/>
  <c r="E1922" i="2"/>
  <c r="D1922" i="2"/>
  <c r="B1922" i="2"/>
  <c r="E1921" i="2"/>
  <c r="D1921" i="2"/>
  <c r="B1921" i="2"/>
  <c r="E1920" i="2"/>
  <c r="D1920" i="2"/>
  <c r="B1920" i="2"/>
  <c r="E1919" i="2"/>
  <c r="D1919" i="2"/>
  <c r="B1919" i="2"/>
  <c r="E1918" i="2"/>
  <c r="D1918" i="2"/>
  <c r="B1918" i="2"/>
  <c r="E1917" i="2"/>
  <c r="D1917" i="2"/>
  <c r="B1917" i="2"/>
  <c r="E1916" i="2"/>
  <c r="D1916" i="2"/>
  <c r="B1916" i="2"/>
  <c r="E1915" i="2"/>
  <c r="D1915" i="2"/>
  <c r="B1915" i="2"/>
  <c r="E1914" i="2"/>
  <c r="D1914" i="2"/>
  <c r="B1914" i="2"/>
  <c r="E1913" i="2"/>
  <c r="D1913" i="2"/>
  <c r="B1913" i="2"/>
  <c r="E1912" i="2"/>
  <c r="D1912" i="2"/>
  <c r="B1912" i="2"/>
  <c r="E1911" i="2"/>
  <c r="D1911" i="2"/>
  <c r="B1911" i="2"/>
  <c r="E1910" i="2"/>
  <c r="D1910" i="2"/>
  <c r="B1910" i="2"/>
  <c r="E1909" i="2"/>
  <c r="D1909" i="2"/>
  <c r="B1909" i="2"/>
  <c r="E1908" i="2"/>
  <c r="D1908" i="2"/>
  <c r="B1908" i="2"/>
  <c r="S1912" i="2"/>
  <c r="S1909" i="2"/>
  <c r="S1908" i="2"/>
  <c r="S1899" i="2"/>
  <c r="E1907" i="2"/>
  <c r="D1907" i="2"/>
  <c r="B1907" i="2"/>
  <c r="E1906" i="2"/>
  <c r="D1906" i="2"/>
  <c r="B1906" i="2"/>
  <c r="S1907" i="2"/>
  <c r="S1895" i="2"/>
  <c r="S1906" i="2"/>
  <c r="S1905" i="2"/>
  <c r="S1904" i="2"/>
  <c r="S1903" i="2"/>
  <c r="S1902" i="2"/>
  <c r="S1900" i="2"/>
  <c r="S1898" i="2"/>
  <c r="S1897" i="2"/>
  <c r="S1896" i="2"/>
  <c r="E1905" i="2"/>
  <c r="D1905" i="2"/>
  <c r="B1905" i="2"/>
  <c r="E1904" i="2"/>
  <c r="D1904" i="2"/>
  <c r="B1904" i="2"/>
  <c r="E1903" i="2"/>
  <c r="D1903" i="2"/>
  <c r="B1903" i="2"/>
  <c r="E1902" i="2"/>
  <c r="D1902" i="2"/>
  <c r="B1902" i="2"/>
  <c r="E1901" i="2"/>
  <c r="D1901" i="2"/>
  <c r="B1901" i="2"/>
  <c r="E1900" i="2"/>
  <c r="D1900" i="2"/>
  <c r="B1900" i="2"/>
  <c r="E1899" i="2"/>
  <c r="D1899" i="2"/>
  <c r="B1899" i="2"/>
  <c r="E1898" i="2"/>
  <c r="D1898" i="2"/>
  <c r="B1898" i="2"/>
  <c r="E1897" i="2"/>
  <c r="D1897" i="2"/>
  <c r="B1897" i="2"/>
  <c r="E1896" i="2"/>
  <c r="D1896" i="2"/>
  <c r="B1896" i="2"/>
  <c r="E1747" i="2"/>
  <c r="D1747" i="2"/>
  <c r="B1747" i="2"/>
  <c r="E1006" i="2"/>
  <c r="D1006" i="2"/>
  <c r="C1006" i="2"/>
  <c r="B1006" i="2"/>
  <c r="S1894" i="2"/>
  <c r="S1893" i="2"/>
  <c r="S1892" i="2"/>
  <c r="S1891" i="2"/>
  <c r="S1890" i="2"/>
  <c r="S1889" i="2"/>
  <c r="S1888" i="2"/>
  <c r="S1887" i="2"/>
  <c r="S1882" i="2"/>
  <c r="E1895" i="2"/>
  <c r="D1895" i="2"/>
  <c r="B1895" i="2"/>
  <c r="E1894" i="2"/>
  <c r="D1894" i="2"/>
  <c r="B1894" i="2"/>
  <c r="E1893" i="2"/>
  <c r="D1893" i="2"/>
  <c r="B1893" i="2"/>
  <c r="E1892" i="2"/>
  <c r="D1892" i="2"/>
  <c r="B1892" i="2"/>
  <c r="E1891" i="2"/>
  <c r="D1891" i="2"/>
  <c r="B1891" i="2"/>
  <c r="E1890" i="2"/>
  <c r="D1890" i="2"/>
  <c r="B1890" i="2"/>
  <c r="E1889" i="2"/>
  <c r="D1889" i="2"/>
  <c r="B1889" i="2"/>
  <c r="E1888" i="2"/>
  <c r="D1888" i="2"/>
  <c r="B1888" i="2"/>
  <c r="E1887" i="2"/>
  <c r="D1887" i="2"/>
  <c r="B1887" i="2"/>
  <c r="E1886" i="2"/>
  <c r="D1886" i="2"/>
  <c r="B1886" i="2"/>
  <c r="E1885" i="2"/>
  <c r="D1885" i="2"/>
  <c r="B1885" i="2"/>
  <c r="E1884" i="2"/>
  <c r="D1884" i="2"/>
  <c r="B1884" i="2"/>
  <c r="E1883" i="2"/>
  <c r="D1883" i="2"/>
  <c r="B1883" i="2"/>
  <c r="E1882" i="2"/>
  <c r="D1882" i="2"/>
  <c r="B1882" i="2"/>
  <c r="E1881" i="2"/>
  <c r="D1881" i="2"/>
  <c r="B1881" i="2"/>
  <c r="S1886" i="2"/>
  <c r="S1885" i="2"/>
  <c r="S1884" i="2"/>
  <c r="S1883" i="2"/>
  <c r="E1678" i="2"/>
  <c r="E1880" i="2"/>
  <c r="D1880" i="2"/>
  <c r="B1880" i="2"/>
  <c r="E1879" i="2"/>
  <c r="D1879" i="2"/>
  <c r="B1879" i="2"/>
  <c r="E1878" i="2"/>
  <c r="D1878" i="2"/>
  <c r="B1878" i="2"/>
  <c r="E1877" i="2"/>
  <c r="D1877" i="2"/>
  <c r="B1877" i="2"/>
  <c r="E1876" i="2"/>
  <c r="D1876" i="2"/>
  <c r="B1876" i="2"/>
  <c r="E1875" i="2"/>
  <c r="D1875" i="2"/>
  <c r="B1875" i="2"/>
  <c r="E1874" i="2"/>
  <c r="D1874" i="2"/>
  <c r="B1874" i="2"/>
  <c r="E1873" i="2"/>
  <c r="D1873" i="2"/>
  <c r="B1873" i="2"/>
  <c r="E1872" i="2"/>
  <c r="D1872" i="2"/>
  <c r="B1872" i="2"/>
  <c r="E1871" i="2"/>
  <c r="D1871" i="2"/>
  <c r="B1871" i="2"/>
  <c r="E1870" i="2"/>
  <c r="D1870" i="2"/>
  <c r="B1870" i="2"/>
  <c r="E1869" i="2"/>
  <c r="D1869" i="2"/>
  <c r="B1869" i="2"/>
  <c r="S1880" i="2"/>
  <c r="S1879" i="2"/>
  <c r="S1878" i="2"/>
  <c r="S1877" i="2"/>
  <c r="S1876" i="2"/>
  <c r="S1875" i="2"/>
  <c r="S1874" i="2"/>
  <c r="S1873" i="2"/>
  <c r="S1871" i="2"/>
  <c r="S1870" i="2"/>
  <c r="S1869" i="2"/>
  <c r="S1872" i="2"/>
  <c r="S1856" i="2"/>
  <c r="E1800" i="2"/>
  <c r="E1868" i="2"/>
  <c r="D1868" i="2"/>
  <c r="B1868" i="2"/>
  <c r="E1867" i="2"/>
  <c r="D1867" i="2"/>
  <c r="B1867" i="2"/>
  <c r="E1866" i="2"/>
  <c r="D1866" i="2"/>
  <c r="B1866" i="2"/>
  <c r="S1868" i="2"/>
  <c r="S1867" i="2"/>
  <c r="S1866" i="2"/>
  <c r="S1865" i="2"/>
  <c r="S1864" i="2"/>
  <c r="S1863" i="2"/>
  <c r="S1862" i="2"/>
  <c r="S1861" i="2"/>
  <c r="S1860" i="2"/>
  <c r="S1859" i="2"/>
  <c r="S1858" i="2"/>
  <c r="S1857" i="2"/>
  <c r="S1855" i="2"/>
  <c r="S1854" i="2"/>
  <c r="S1853" i="2"/>
  <c r="S1852" i="2"/>
  <c r="S1851" i="2"/>
  <c r="S1850" i="2"/>
  <c r="S1848" i="2"/>
  <c r="S1847" i="2"/>
  <c r="S1846" i="2"/>
  <c r="S1845" i="2"/>
  <c r="S1844" i="2"/>
  <c r="S1843" i="2"/>
  <c r="S1842" i="2"/>
  <c r="S1841" i="2"/>
  <c r="S1837" i="2"/>
  <c r="S1839" i="2"/>
  <c r="S1838" i="2"/>
  <c r="S1840" i="2"/>
  <c r="S1836" i="2"/>
  <c r="S1835" i="2"/>
  <c r="S1834" i="2"/>
  <c r="S1833" i="2"/>
  <c r="S1831" i="2"/>
  <c r="S1832" i="2"/>
  <c r="S1830" i="2"/>
  <c r="S1829" i="2"/>
  <c r="S1828" i="2"/>
  <c r="S1827" i="2"/>
  <c r="S1826" i="2"/>
  <c r="S1825" i="2"/>
  <c r="S1824" i="2"/>
  <c r="S1823" i="2"/>
  <c r="E1777" i="2"/>
  <c r="E1209" i="2"/>
  <c r="E1814" i="2"/>
  <c r="E1813" i="2"/>
  <c r="E1812" i="2"/>
  <c r="E1811" i="2"/>
  <c r="E1810" i="2"/>
  <c r="E1809" i="2"/>
  <c r="E1808" i="2"/>
  <c r="E1807" i="2"/>
  <c r="E1806" i="2"/>
  <c r="E1805" i="2"/>
  <c r="E1804" i="2"/>
  <c r="E1803" i="2"/>
  <c r="E1802" i="2"/>
  <c r="E1799" i="2"/>
  <c r="E1798" i="2"/>
  <c r="E1797" i="2"/>
  <c r="E1796" i="2"/>
  <c r="E1795" i="2"/>
  <c r="E1794" i="2"/>
  <c r="E1793" i="2"/>
  <c r="E1792" i="2"/>
  <c r="E1791" i="2"/>
  <c r="E1790" i="2"/>
  <c r="E1789" i="2"/>
  <c r="E1788" i="2"/>
  <c r="E1787" i="2"/>
  <c r="E1786" i="2"/>
  <c r="E1785" i="2"/>
  <c r="E1784" i="2"/>
  <c r="E1783" i="2"/>
  <c r="E1782" i="2"/>
  <c r="E1781" i="2"/>
  <c r="E1780" i="2"/>
  <c r="E1779" i="2"/>
  <c r="E1778" i="2"/>
  <c r="E1776" i="2"/>
  <c r="E1775" i="2"/>
  <c r="E1774" i="2"/>
  <c r="E1773" i="2"/>
  <c r="E1772" i="2"/>
  <c r="E1771" i="2"/>
  <c r="E1770" i="2"/>
  <c r="E1769" i="2"/>
  <c r="E1768" i="2"/>
  <c r="E1767" i="2"/>
  <c r="E1766" i="2"/>
  <c r="E1765" i="2"/>
  <c r="E1764" i="2"/>
  <c r="E1763" i="2"/>
  <c r="E1762" i="2"/>
  <c r="E1761" i="2"/>
  <c r="E1760" i="2"/>
  <c r="E1759" i="2"/>
  <c r="E1758" i="2"/>
  <c r="E1757" i="2"/>
  <c r="E1756" i="2"/>
  <c r="E1755" i="2"/>
  <c r="E1754" i="2"/>
  <c r="E1753" i="2"/>
  <c r="E1752" i="2"/>
  <c r="E1751" i="2"/>
  <c r="E1749" i="2"/>
  <c r="E1748" i="2"/>
  <c r="E1746" i="2"/>
  <c r="E1745" i="2"/>
  <c r="E1744" i="2"/>
  <c r="E1743" i="2"/>
  <c r="E1742" i="2"/>
  <c r="E1740" i="2"/>
  <c r="E1739" i="2"/>
  <c r="E1738" i="2"/>
  <c r="E1737" i="2"/>
  <c r="E1735" i="2"/>
  <c r="E1734" i="2"/>
  <c r="E1733" i="2"/>
  <c r="E1732" i="2"/>
  <c r="E1731" i="2"/>
  <c r="E1730" i="2"/>
  <c r="E1729" i="2"/>
  <c r="E1728" i="2"/>
  <c r="E1727" i="2"/>
  <c r="E1726" i="2"/>
  <c r="E1725" i="2"/>
  <c r="E1724" i="2"/>
  <c r="E1723" i="2"/>
  <c r="E1722" i="2"/>
  <c r="E1721" i="2"/>
  <c r="E1720" i="2"/>
  <c r="E1719" i="2"/>
  <c r="E1718" i="2"/>
  <c r="E1717" i="2"/>
  <c r="E1716" i="2"/>
  <c r="E1715" i="2"/>
  <c r="E1714" i="2"/>
  <c r="E1713" i="2"/>
  <c r="E1712" i="2"/>
  <c r="E1711" i="2"/>
  <c r="E1710" i="2"/>
  <c r="E1709" i="2"/>
  <c r="E1708" i="2"/>
  <c r="E1707" i="2"/>
  <c r="E1706" i="2"/>
  <c r="E1705" i="2"/>
  <c r="E1704" i="2"/>
  <c r="E1703" i="2"/>
  <c r="E1702" i="2"/>
  <c r="E1701" i="2"/>
  <c r="E1700" i="2"/>
  <c r="E1699" i="2"/>
  <c r="E1698" i="2"/>
  <c r="E1697" i="2"/>
  <c r="E1696" i="2"/>
  <c r="E1695" i="2"/>
  <c r="E1694" i="2"/>
  <c r="E1693" i="2"/>
  <c r="E1692" i="2"/>
  <c r="E1691" i="2"/>
  <c r="E1690" i="2"/>
  <c r="E1689" i="2"/>
  <c r="E1688" i="2"/>
  <c r="E1687" i="2"/>
  <c r="E1686" i="2"/>
  <c r="E1685" i="2"/>
  <c r="E1684" i="2"/>
  <c r="E1683" i="2"/>
  <c r="E1682" i="2"/>
  <c r="E1681" i="2"/>
  <c r="E1680" i="2"/>
  <c r="E1679" i="2"/>
  <c r="E1677" i="2"/>
  <c r="E1676" i="2"/>
  <c r="E1675" i="2"/>
  <c r="E1674" i="2"/>
  <c r="E1673" i="2"/>
  <c r="E1672" i="2"/>
  <c r="E1671" i="2"/>
  <c r="E1670" i="2"/>
  <c r="E1669" i="2"/>
  <c r="E1668" i="2"/>
  <c r="E1667" i="2"/>
  <c r="E1666" i="2"/>
  <c r="E1665" i="2"/>
  <c r="E1664" i="2"/>
  <c r="E1663" i="2"/>
  <c r="E1662" i="2"/>
  <c r="E1661" i="2"/>
  <c r="E1660" i="2"/>
  <c r="E1659" i="2"/>
  <c r="E1658" i="2"/>
  <c r="E1657" i="2"/>
  <c r="E1656" i="2"/>
  <c r="E1655" i="2"/>
  <c r="E1654" i="2"/>
  <c r="E1653" i="2"/>
  <c r="E1652" i="2"/>
  <c r="E1651" i="2"/>
  <c r="E1650" i="2"/>
  <c r="E1649" i="2"/>
  <c r="E1648" i="2"/>
  <c r="E1647" i="2"/>
  <c r="E1646" i="2"/>
  <c r="E1645" i="2"/>
  <c r="E1644" i="2"/>
  <c r="E1643" i="2"/>
  <c r="E1642" i="2"/>
  <c r="E1641" i="2"/>
  <c r="E1640" i="2"/>
  <c r="E1639" i="2"/>
  <c r="E1638" i="2"/>
  <c r="E1637" i="2"/>
  <c r="E1636" i="2"/>
  <c r="E1635" i="2"/>
  <c r="E1634" i="2"/>
  <c r="E1633" i="2"/>
  <c r="E1632" i="2"/>
  <c r="E1631" i="2"/>
  <c r="E1630" i="2"/>
  <c r="E1629" i="2"/>
  <c r="E1628" i="2"/>
  <c r="E1627" i="2"/>
  <c r="E1626" i="2"/>
  <c r="E1625" i="2"/>
  <c r="E1624" i="2"/>
  <c r="E1623" i="2"/>
  <c r="E1621" i="2"/>
  <c r="E1620" i="2"/>
  <c r="E1619" i="2"/>
  <c r="E1618" i="2"/>
  <c r="E1617" i="2"/>
  <c r="E1616" i="2"/>
  <c r="E1615" i="2"/>
  <c r="E1613" i="2"/>
  <c r="E1612" i="2"/>
  <c r="E1611" i="2"/>
  <c r="E1610" i="2"/>
  <c r="E1609" i="2"/>
  <c r="E1608" i="2"/>
  <c r="E1607" i="2"/>
  <c r="E1606" i="2"/>
  <c r="E1605" i="2"/>
  <c r="E1604" i="2"/>
  <c r="E1603" i="2"/>
  <c r="E1602" i="2"/>
  <c r="E1601" i="2"/>
  <c r="E1600" i="2"/>
  <c r="E1599" i="2"/>
  <c r="E1598" i="2"/>
  <c r="E1597" i="2"/>
  <c r="E1596" i="2"/>
  <c r="E1595" i="2"/>
  <c r="E1594" i="2"/>
  <c r="E1593" i="2"/>
  <c r="E1592" i="2"/>
  <c r="E1591" i="2"/>
  <c r="E1590" i="2"/>
  <c r="E1589" i="2"/>
  <c r="E1588" i="2"/>
  <c r="E1587" i="2"/>
  <c r="E1586" i="2"/>
  <c r="E1585" i="2"/>
  <c r="E1584" i="2"/>
  <c r="E1583" i="2"/>
  <c r="E1582" i="2"/>
  <c r="E1581" i="2"/>
  <c r="E1580" i="2"/>
  <c r="E1579" i="2"/>
  <c r="E1578" i="2"/>
  <c r="E1577" i="2"/>
  <c r="E1576" i="2"/>
  <c r="E1574" i="2"/>
  <c r="E1573" i="2"/>
  <c r="E1572" i="2"/>
  <c r="E1571" i="2"/>
  <c r="E1570" i="2"/>
  <c r="E1569" i="2"/>
  <c r="E1568" i="2"/>
  <c r="E1566" i="2"/>
  <c r="E1565" i="2"/>
  <c r="E1564" i="2"/>
  <c r="E1563" i="2"/>
  <c r="E1562" i="2"/>
  <c r="E1561" i="2"/>
  <c r="E1560" i="2"/>
  <c r="E1559" i="2"/>
  <c r="E1558" i="2"/>
  <c r="E1557" i="2"/>
  <c r="E1556" i="2"/>
  <c r="E1555" i="2"/>
  <c r="E1554" i="2"/>
  <c r="E1553" i="2"/>
  <c r="E1552" i="2"/>
  <c r="E1551" i="2"/>
  <c r="E1550" i="2"/>
  <c r="E1549" i="2"/>
  <c r="E1548" i="2"/>
  <c r="E1547" i="2"/>
  <c r="E1546" i="2"/>
  <c r="E1545" i="2"/>
  <c r="E1544" i="2"/>
  <c r="E1543" i="2"/>
  <c r="E1542" i="2"/>
  <c r="E1541" i="2"/>
  <c r="E1540" i="2"/>
  <c r="E1539" i="2"/>
  <c r="E1538" i="2"/>
  <c r="E1537" i="2"/>
  <c r="E1536" i="2"/>
  <c r="E1535" i="2"/>
  <c r="E1534" i="2"/>
  <c r="E1533" i="2"/>
  <c r="E1532" i="2"/>
  <c r="E1531" i="2"/>
  <c r="E1530" i="2"/>
  <c r="E1529" i="2"/>
  <c r="E1528" i="2"/>
  <c r="E1527" i="2"/>
  <c r="E1526" i="2"/>
  <c r="E1525" i="2"/>
  <c r="E1524" i="2"/>
  <c r="E1523" i="2"/>
  <c r="E1522" i="2"/>
  <c r="E1521" i="2"/>
  <c r="E1520" i="2"/>
  <c r="E1519" i="2"/>
  <c r="E1518" i="2"/>
  <c r="E1517" i="2"/>
  <c r="E1516" i="2"/>
  <c r="E1515" i="2"/>
  <c r="E1514" i="2"/>
  <c r="E1513" i="2"/>
  <c r="E1512" i="2"/>
  <c r="E1511" i="2"/>
  <c r="E1510" i="2"/>
  <c r="E1509" i="2"/>
  <c r="E1508" i="2"/>
  <c r="E1507" i="2"/>
  <c r="E1506" i="2"/>
  <c r="E1505" i="2"/>
  <c r="E1504" i="2"/>
  <c r="E1503" i="2"/>
  <c r="E1502" i="2"/>
  <c r="E1501" i="2"/>
  <c r="E1500" i="2"/>
  <c r="E1499" i="2"/>
  <c r="E1498" i="2"/>
  <c r="E1497" i="2"/>
  <c r="E1496" i="2"/>
  <c r="E1495" i="2"/>
  <c r="E1494" i="2"/>
  <c r="E1493" i="2"/>
  <c r="E1492" i="2"/>
  <c r="E1491" i="2"/>
  <c r="E1490" i="2"/>
  <c r="E1489" i="2"/>
  <c r="E1488" i="2"/>
  <c r="E1487" i="2"/>
  <c r="E1486" i="2"/>
  <c r="E1485" i="2"/>
  <c r="E1484" i="2"/>
  <c r="E1483" i="2"/>
  <c r="E1482" i="2"/>
  <c r="E1481" i="2"/>
  <c r="E1480" i="2"/>
  <c r="E1479" i="2"/>
  <c r="E1478" i="2"/>
  <c r="E1477" i="2"/>
  <c r="E1476" i="2"/>
  <c r="E1475" i="2"/>
  <c r="E1474" i="2"/>
  <c r="E1473" i="2"/>
  <c r="E1472" i="2"/>
  <c r="E1471" i="2"/>
  <c r="E1470" i="2"/>
  <c r="E1469" i="2"/>
  <c r="E1468" i="2"/>
  <c r="E1467" i="2"/>
  <c r="E1466" i="2"/>
  <c r="E1465" i="2"/>
  <c r="E1464" i="2"/>
  <c r="E1463" i="2"/>
  <c r="E1462" i="2"/>
  <c r="E1461" i="2"/>
  <c r="E1460" i="2"/>
  <c r="E1459" i="2"/>
  <c r="E1458" i="2"/>
  <c r="E1457" i="2"/>
  <c r="E1456" i="2"/>
  <c r="E1455" i="2"/>
  <c r="E1454" i="2"/>
  <c r="E1453" i="2"/>
  <c r="E1452" i="2"/>
  <c r="E1451" i="2"/>
  <c r="E1450" i="2"/>
  <c r="E1449" i="2"/>
  <c r="E1448" i="2"/>
  <c r="E1447" i="2"/>
  <c r="E1446" i="2"/>
  <c r="E1445" i="2"/>
  <c r="E1444" i="2"/>
  <c r="E1443" i="2"/>
  <c r="E1442" i="2"/>
  <c r="E1441" i="2"/>
  <c r="E1440" i="2"/>
  <c r="E1439" i="2"/>
  <c r="E1438" i="2"/>
  <c r="E1437" i="2"/>
  <c r="E1436" i="2"/>
  <c r="E1435" i="2"/>
  <c r="E1434" i="2"/>
  <c r="E1433" i="2"/>
  <c r="E1432" i="2"/>
  <c r="E1431" i="2"/>
  <c r="E1430" i="2"/>
  <c r="E1429" i="2"/>
  <c r="E1428" i="2"/>
  <c r="E1427" i="2"/>
  <c r="E1426" i="2"/>
  <c r="E1425" i="2"/>
  <c r="E1424" i="2"/>
  <c r="E1423" i="2"/>
  <c r="E1422" i="2"/>
  <c r="E1421" i="2"/>
  <c r="E1420" i="2"/>
  <c r="E1419" i="2"/>
  <c r="E1418" i="2"/>
  <c r="E1417" i="2"/>
  <c r="E1416" i="2"/>
  <c r="E1415" i="2"/>
  <c r="E1414" i="2"/>
  <c r="E1413" i="2"/>
  <c r="E1412" i="2"/>
  <c r="E1411" i="2"/>
  <c r="E1410" i="2"/>
  <c r="E1409" i="2"/>
  <c r="E1408" i="2"/>
  <c r="E1407" i="2"/>
  <c r="E1406" i="2"/>
  <c r="E1405" i="2"/>
  <c r="E1404" i="2"/>
  <c r="E1402" i="2"/>
  <c r="E1401" i="2"/>
  <c r="E1400" i="2"/>
  <c r="E1399" i="2"/>
  <c r="E1398" i="2"/>
  <c r="E1397" i="2"/>
  <c r="E1396" i="2"/>
  <c r="E1395" i="2"/>
  <c r="E1394" i="2"/>
  <c r="E1393" i="2"/>
  <c r="E1392" i="2"/>
  <c r="E1391" i="2"/>
  <c r="E1390" i="2"/>
  <c r="E1389" i="2"/>
  <c r="E1388" i="2"/>
  <c r="E1387" i="2"/>
  <c r="E1386" i="2"/>
  <c r="E1385" i="2"/>
  <c r="E1384" i="2"/>
  <c r="E1382" i="2"/>
  <c r="E1381" i="2"/>
  <c r="E1380" i="2"/>
  <c r="E1379" i="2"/>
  <c r="E1378" i="2"/>
  <c r="E1377" i="2"/>
  <c r="E1376" i="2"/>
  <c r="E1375" i="2"/>
  <c r="E1374" i="2"/>
  <c r="E1373" i="2"/>
  <c r="E1372" i="2"/>
  <c r="E1371" i="2"/>
  <c r="E1370" i="2"/>
  <c r="E1369" i="2"/>
  <c r="E1368" i="2"/>
  <c r="E1367" i="2"/>
  <c r="E1366" i="2"/>
  <c r="E1365" i="2"/>
  <c r="E1364" i="2"/>
  <c r="E1363" i="2"/>
  <c r="E1362" i="2"/>
  <c r="E1361" i="2"/>
  <c r="E1360" i="2"/>
  <c r="E1359" i="2"/>
  <c r="E1358" i="2"/>
  <c r="E1357" i="2"/>
  <c r="E1356" i="2"/>
  <c r="E1355" i="2"/>
  <c r="E1354" i="2"/>
  <c r="E1353" i="2"/>
  <c r="E1352" i="2"/>
  <c r="E1351" i="2"/>
  <c r="E1350" i="2"/>
  <c r="E1349" i="2"/>
  <c r="E1348" i="2"/>
  <c r="E1347" i="2"/>
  <c r="E1346" i="2"/>
  <c r="E1345" i="2"/>
  <c r="E1344" i="2"/>
  <c r="E1343" i="2"/>
  <c r="E1342" i="2"/>
  <c r="E1341" i="2"/>
  <c r="E1340" i="2"/>
  <c r="E1339" i="2"/>
  <c r="E1338" i="2"/>
  <c r="E1337" i="2"/>
  <c r="E1336" i="2"/>
  <c r="E1335" i="2"/>
  <c r="E1334" i="2"/>
  <c r="E1333" i="2"/>
  <c r="E1332" i="2"/>
  <c r="E1331" i="2"/>
  <c r="E1329" i="2"/>
  <c r="E1328" i="2"/>
  <c r="E1327" i="2"/>
  <c r="E1326" i="2"/>
  <c r="E1325" i="2"/>
  <c r="E1324" i="2"/>
  <c r="E1323" i="2"/>
  <c r="E1322" i="2"/>
  <c r="E1321" i="2"/>
  <c r="E1320" i="2"/>
  <c r="E1319" i="2"/>
  <c r="E1318" i="2"/>
  <c r="E1317" i="2"/>
  <c r="E1316" i="2"/>
  <c r="E1315" i="2"/>
  <c r="E1314" i="2"/>
  <c r="E1313" i="2"/>
  <c r="E1312" i="2"/>
  <c r="E1311" i="2"/>
  <c r="E1310" i="2"/>
  <c r="E1309" i="2"/>
  <c r="E1308" i="2"/>
  <c r="E1307" i="2"/>
  <c r="E1306" i="2"/>
  <c r="E1305" i="2"/>
  <c r="E1304" i="2"/>
  <c r="E1303" i="2"/>
  <c r="E1302" i="2"/>
  <c r="E1301" i="2"/>
  <c r="E1300" i="2"/>
  <c r="E1299" i="2"/>
  <c r="E1298" i="2"/>
  <c r="E1297" i="2"/>
  <c r="E1296" i="2"/>
  <c r="E1295" i="2"/>
  <c r="E1294" i="2"/>
  <c r="E1293" i="2"/>
  <c r="E1292" i="2"/>
  <c r="E1291" i="2"/>
  <c r="E1290" i="2"/>
  <c r="E1289" i="2"/>
  <c r="E1288" i="2"/>
  <c r="E1287" i="2"/>
  <c r="E1286" i="2"/>
  <c r="E1285" i="2"/>
  <c r="E1284" i="2"/>
  <c r="E1283" i="2"/>
  <c r="E1282" i="2"/>
  <c r="E1281" i="2"/>
  <c r="E1280" i="2"/>
  <c r="E1279" i="2"/>
  <c r="E1278" i="2"/>
  <c r="E1277" i="2"/>
  <c r="E1276" i="2"/>
  <c r="E1275" i="2"/>
  <c r="E1274" i="2"/>
  <c r="E1273" i="2"/>
  <c r="E1272" i="2"/>
  <c r="E1271" i="2"/>
  <c r="E1270" i="2"/>
  <c r="E1269" i="2"/>
  <c r="E1268" i="2"/>
  <c r="E1267" i="2"/>
  <c r="E1266" i="2"/>
  <c r="E1265" i="2"/>
  <c r="E1264" i="2"/>
  <c r="E1263" i="2"/>
  <c r="E1262" i="2"/>
  <c r="E1261" i="2"/>
  <c r="E1260" i="2"/>
  <c r="E1259" i="2"/>
  <c r="E1258" i="2"/>
  <c r="E1257" i="2"/>
  <c r="E1256" i="2"/>
  <c r="E1255" i="2"/>
  <c r="E1254" i="2"/>
  <c r="E1253" i="2"/>
  <c r="E1252" i="2"/>
  <c r="E1251" i="2"/>
  <c r="E1250" i="2"/>
  <c r="E1249" i="2"/>
  <c r="E1248" i="2"/>
  <c r="E1247" i="2"/>
  <c r="E1246" i="2"/>
  <c r="E1245" i="2"/>
  <c r="E1244" i="2"/>
  <c r="E1243" i="2"/>
  <c r="E1242" i="2"/>
  <c r="E1241" i="2"/>
  <c r="E1240" i="2"/>
  <c r="E1239" i="2"/>
  <c r="E1238" i="2"/>
  <c r="E1237" i="2"/>
  <c r="E1235" i="2"/>
  <c r="E1234" i="2"/>
  <c r="E1233" i="2"/>
  <c r="E1232" i="2"/>
  <c r="E1231" i="2"/>
  <c r="E1230" i="2"/>
  <c r="E1229" i="2"/>
  <c r="E1228" i="2"/>
  <c r="E1227" i="2"/>
  <c r="E1226" i="2"/>
  <c r="E1225" i="2"/>
  <c r="E1224" i="2"/>
  <c r="E1223" i="2"/>
  <c r="E1222" i="2"/>
  <c r="E1221" i="2"/>
  <c r="E1220" i="2"/>
  <c r="E1219" i="2"/>
  <c r="E1217" i="2"/>
  <c r="E1216" i="2"/>
  <c r="E1215" i="2"/>
  <c r="E1214" i="2"/>
  <c r="E1213" i="2"/>
  <c r="E1212" i="2"/>
  <c r="E1211" i="2"/>
  <c r="E1210" i="2"/>
  <c r="E1208" i="2"/>
  <c r="E1207" i="2"/>
  <c r="E1206" i="2"/>
  <c r="E1205" i="2"/>
  <c r="E1204" i="2"/>
  <c r="E1203" i="2"/>
  <c r="E1202" i="2"/>
  <c r="E1201" i="2"/>
  <c r="E1200" i="2"/>
  <c r="E1199" i="2"/>
  <c r="E1198" i="2"/>
  <c r="E1197" i="2"/>
  <c r="E1196" i="2"/>
  <c r="E1195" i="2"/>
  <c r="E1194" i="2"/>
  <c r="E1193" i="2"/>
  <c r="E1192" i="2"/>
  <c r="E1191" i="2"/>
  <c r="E1190" i="2"/>
  <c r="E1189" i="2"/>
  <c r="E1188" i="2"/>
  <c r="E1187" i="2"/>
  <c r="E1186" i="2"/>
  <c r="E1185" i="2"/>
  <c r="E1183" i="2"/>
  <c r="E1182" i="2"/>
  <c r="E1181" i="2"/>
  <c r="E1180" i="2"/>
  <c r="E1179" i="2"/>
  <c r="E1178" i="2"/>
  <c r="E1177" i="2"/>
  <c r="E1176" i="2"/>
  <c r="E1175" i="2"/>
  <c r="E1174" i="2"/>
  <c r="E1173" i="2"/>
  <c r="E1172" i="2"/>
  <c r="E1171" i="2"/>
  <c r="E1170" i="2"/>
  <c r="E1169" i="2"/>
  <c r="E1168" i="2"/>
  <c r="E1167" i="2"/>
  <c r="E1166" i="2"/>
  <c r="E1165" i="2"/>
  <c r="E1164" i="2"/>
  <c r="E1163" i="2"/>
  <c r="E1162" i="2"/>
  <c r="E1161" i="2"/>
  <c r="E1160" i="2"/>
  <c r="E1159" i="2"/>
  <c r="E1158" i="2"/>
  <c r="E1157" i="2"/>
  <c r="E1156" i="2"/>
  <c r="E1155" i="2"/>
  <c r="E1154" i="2"/>
  <c r="E1153" i="2"/>
  <c r="E1152" i="2"/>
  <c r="E1151" i="2"/>
  <c r="E1150" i="2"/>
  <c r="E1149" i="2"/>
  <c r="E1148" i="2"/>
  <c r="E1147" i="2"/>
  <c r="E1146" i="2"/>
  <c r="E1145" i="2"/>
  <c r="E1144" i="2"/>
  <c r="E1143" i="2"/>
  <c r="E1142" i="2"/>
  <c r="E1141" i="2"/>
  <c r="E1140" i="2"/>
  <c r="E1139" i="2"/>
  <c r="E1138" i="2"/>
  <c r="E1137" i="2"/>
  <c r="E1136" i="2"/>
  <c r="E1135" i="2"/>
  <c r="E1134" i="2"/>
  <c r="E1132" i="2"/>
  <c r="E1131" i="2"/>
  <c r="E1130" i="2"/>
  <c r="E1129" i="2"/>
  <c r="E1128" i="2"/>
  <c r="E1127" i="2"/>
  <c r="E1126" i="2"/>
  <c r="E1125" i="2"/>
  <c r="E1124" i="2"/>
  <c r="E1123" i="2"/>
  <c r="E1122" i="2"/>
  <c r="E1121" i="2"/>
  <c r="E1120" i="2"/>
  <c r="E1119" i="2"/>
  <c r="E1118" i="2"/>
  <c r="E1117" i="2"/>
  <c r="E1116" i="2"/>
  <c r="E1115" i="2"/>
  <c r="E1114" i="2"/>
  <c r="E1113" i="2"/>
  <c r="E1112" i="2"/>
  <c r="E1111" i="2"/>
  <c r="E1110" i="2"/>
  <c r="E1109" i="2"/>
  <c r="E1108" i="2"/>
  <c r="E1107" i="2"/>
  <c r="E1106" i="2"/>
  <c r="E1105" i="2"/>
  <c r="E1104" i="2"/>
  <c r="E1103" i="2"/>
  <c r="E1102" i="2"/>
  <c r="E1101" i="2"/>
  <c r="E1100" i="2"/>
  <c r="E1098" i="2"/>
  <c r="E1097" i="2"/>
  <c r="E1096" i="2"/>
  <c r="E1095" i="2"/>
  <c r="E1094" i="2"/>
  <c r="E1093" i="2"/>
  <c r="E1092" i="2"/>
  <c r="E1091" i="2"/>
  <c r="E1090" i="2"/>
  <c r="E1089" i="2"/>
  <c r="E1088" i="2"/>
  <c r="E1087" i="2"/>
  <c r="E1086" i="2"/>
  <c r="E1085" i="2"/>
  <c r="E1084" i="2"/>
  <c r="E1083" i="2"/>
  <c r="E1082" i="2"/>
  <c r="E1081" i="2"/>
  <c r="E1080" i="2"/>
  <c r="E1079" i="2"/>
  <c r="E1078" i="2"/>
  <c r="E1077" i="2"/>
  <c r="E1076" i="2"/>
  <c r="E1075" i="2"/>
  <c r="E1074" i="2"/>
  <c r="E1073" i="2"/>
  <c r="E1072" i="2"/>
  <c r="E1071" i="2"/>
  <c r="E1070" i="2"/>
  <c r="E1069" i="2"/>
  <c r="E1068" i="2"/>
  <c r="E1067" i="2"/>
  <c r="E1066" i="2"/>
  <c r="E1065" i="2"/>
  <c r="E1064" i="2"/>
  <c r="E1063" i="2"/>
  <c r="E1062" i="2"/>
  <c r="E1061" i="2"/>
  <c r="E1060" i="2"/>
  <c r="E1059" i="2"/>
  <c r="E1058" i="2"/>
  <c r="E1057" i="2"/>
  <c r="E1056" i="2"/>
  <c r="E1055" i="2"/>
  <c r="E1054" i="2"/>
  <c r="E1053" i="2"/>
  <c r="E1052" i="2"/>
  <c r="E1051" i="2"/>
  <c r="E1050" i="2"/>
  <c r="E1049" i="2"/>
  <c r="E1048" i="2"/>
  <c r="E1047" i="2"/>
  <c r="E1046" i="2"/>
  <c r="E1045" i="2"/>
  <c r="E1044" i="2"/>
  <c r="E1043" i="2"/>
  <c r="E1042" i="2"/>
  <c r="E1041" i="2"/>
  <c r="E1040" i="2"/>
  <c r="E1039" i="2"/>
  <c r="E1038" i="2"/>
  <c r="E1037" i="2"/>
  <c r="E1035" i="2"/>
  <c r="E1034" i="2"/>
  <c r="E1033" i="2"/>
  <c r="E1032" i="2"/>
  <c r="E1031" i="2"/>
  <c r="E1030" i="2"/>
  <c r="E1029" i="2"/>
  <c r="E1028" i="2"/>
  <c r="E1027" i="2"/>
  <c r="E1026" i="2"/>
  <c r="E1025" i="2"/>
  <c r="E1024" i="2"/>
  <c r="E1023" i="2"/>
  <c r="E1022" i="2"/>
  <c r="E1021" i="2"/>
  <c r="E1020" i="2"/>
  <c r="E1019" i="2"/>
  <c r="E1018" i="2"/>
  <c r="E1017" i="2"/>
  <c r="E1016" i="2"/>
  <c r="E1015" i="2"/>
  <c r="E1014" i="2"/>
  <c r="E1013" i="2"/>
  <c r="E1011" i="2"/>
  <c r="E1010" i="2"/>
  <c r="E1009" i="2"/>
  <c r="E1008" i="2"/>
  <c r="E1007" i="2"/>
  <c r="E1005" i="2"/>
  <c r="E1004" i="2"/>
  <c r="E1003" i="2"/>
  <c r="E1002" i="2"/>
  <c r="E1001" i="2"/>
  <c r="E999" i="2"/>
  <c r="E998" i="2"/>
  <c r="E997" i="2"/>
  <c r="E996" i="2"/>
  <c r="E995" i="2"/>
  <c r="E994" i="2"/>
  <c r="E993" i="2"/>
  <c r="E992" i="2"/>
  <c r="E991" i="2"/>
  <c r="E990" i="2"/>
  <c r="E989" i="2"/>
  <c r="E988" i="2"/>
  <c r="E987" i="2"/>
  <c r="E986" i="2"/>
  <c r="E985" i="2"/>
  <c r="E984" i="2"/>
  <c r="E983" i="2"/>
  <c r="E982" i="2"/>
  <c r="E980" i="2"/>
  <c r="E979" i="2"/>
  <c r="E978" i="2"/>
  <c r="E977" i="2"/>
  <c r="E976" i="2"/>
  <c r="E975" i="2"/>
  <c r="E974" i="2"/>
  <c r="E973" i="2"/>
  <c r="E972" i="2"/>
  <c r="E971" i="2"/>
  <c r="E970" i="2"/>
  <c r="E969" i="2"/>
  <c r="E968" i="2"/>
  <c r="E967" i="2"/>
  <c r="E966" i="2"/>
  <c r="E965" i="2"/>
  <c r="E964" i="2"/>
  <c r="E963" i="2"/>
  <c r="E962" i="2"/>
  <c r="E961" i="2"/>
  <c r="E960" i="2"/>
  <c r="E959" i="2"/>
  <c r="E958" i="2"/>
  <c r="E957" i="2"/>
  <c r="E956" i="2"/>
  <c r="E955" i="2"/>
  <c r="E954" i="2"/>
  <c r="E953" i="2"/>
  <c r="E952" i="2"/>
  <c r="E951" i="2"/>
  <c r="E950" i="2"/>
  <c r="E949" i="2"/>
  <c r="E948" i="2"/>
  <c r="E947" i="2"/>
  <c r="E946" i="2"/>
  <c r="E945" i="2"/>
  <c r="E944" i="2"/>
  <c r="E943" i="2"/>
  <c r="E942" i="2"/>
  <c r="E941" i="2"/>
  <c r="E940" i="2"/>
  <c r="E939" i="2"/>
  <c r="E938" i="2"/>
  <c r="E937" i="2"/>
  <c r="E936" i="2"/>
  <c r="E935" i="2"/>
  <c r="E934" i="2"/>
  <c r="E933" i="2"/>
  <c r="E932" i="2"/>
  <c r="E931" i="2"/>
  <c r="E930" i="2"/>
  <c r="E929" i="2"/>
  <c r="E928" i="2"/>
  <c r="E927" i="2"/>
  <c r="E926" i="2"/>
  <c r="E925" i="2"/>
  <c r="E924" i="2"/>
  <c r="E923" i="2"/>
  <c r="E922" i="2"/>
  <c r="E921" i="2"/>
  <c r="E920" i="2"/>
  <c r="E919" i="2"/>
  <c r="E918" i="2"/>
  <c r="E917" i="2"/>
  <c r="E916" i="2"/>
  <c r="E915" i="2"/>
  <c r="E914" i="2"/>
  <c r="E913" i="2"/>
  <c r="E912" i="2"/>
  <c r="E911" i="2"/>
  <c r="E910" i="2"/>
  <c r="E909" i="2"/>
  <c r="E908" i="2"/>
  <c r="E907" i="2"/>
  <c r="E906" i="2"/>
  <c r="E905" i="2"/>
  <c r="E904" i="2"/>
  <c r="E903" i="2"/>
  <c r="E902" i="2"/>
  <c r="E901" i="2"/>
  <c r="E900" i="2"/>
  <c r="E899" i="2"/>
  <c r="E898" i="2"/>
  <c r="E897" i="2"/>
  <c r="E896" i="2"/>
  <c r="E895" i="2"/>
  <c r="E894" i="2"/>
  <c r="E893" i="2"/>
  <c r="E892" i="2"/>
  <c r="E891" i="2"/>
  <c r="E890" i="2"/>
  <c r="E889" i="2"/>
  <c r="E888" i="2"/>
  <c r="E887" i="2"/>
  <c r="E886" i="2"/>
  <c r="E885" i="2"/>
  <c r="E884" i="2"/>
  <c r="E883" i="2"/>
  <c r="E882" i="2"/>
  <c r="E881" i="2"/>
  <c r="E880" i="2"/>
  <c r="E879" i="2"/>
  <c r="E878" i="2"/>
  <c r="E877" i="2"/>
  <c r="E876" i="2"/>
  <c r="E875" i="2"/>
  <c r="E874" i="2"/>
  <c r="E873" i="2"/>
  <c r="E872" i="2"/>
  <c r="E871" i="2"/>
  <c r="E870" i="2"/>
  <c r="E869" i="2"/>
  <c r="E868" i="2"/>
  <c r="E867" i="2"/>
  <c r="E866" i="2"/>
  <c r="E865" i="2"/>
  <c r="E864" i="2"/>
  <c r="E863" i="2"/>
  <c r="E862" i="2"/>
  <c r="E861" i="2"/>
  <c r="E860" i="2"/>
  <c r="E859" i="2"/>
  <c r="E858" i="2"/>
  <c r="E857" i="2"/>
  <c r="E856" i="2"/>
  <c r="E855" i="2"/>
  <c r="E854" i="2"/>
  <c r="E853" i="2"/>
  <c r="E852" i="2"/>
  <c r="E851" i="2"/>
  <c r="E850" i="2"/>
  <c r="E849" i="2"/>
  <c r="E848" i="2"/>
  <c r="E847" i="2"/>
  <c r="E846" i="2"/>
  <c r="E845" i="2"/>
  <c r="E844" i="2"/>
  <c r="E843" i="2"/>
  <c r="E842" i="2"/>
  <c r="E841" i="2"/>
  <c r="E840" i="2"/>
  <c r="E839" i="2"/>
  <c r="E838" i="2"/>
  <c r="E837" i="2"/>
  <c r="E836" i="2"/>
  <c r="E835" i="2"/>
  <c r="E834" i="2"/>
  <c r="E833" i="2"/>
  <c r="E832" i="2"/>
  <c r="E831" i="2"/>
  <c r="E830" i="2"/>
  <c r="E829" i="2"/>
  <c r="E828" i="2"/>
  <c r="E827" i="2"/>
  <c r="E826" i="2"/>
  <c r="E825" i="2"/>
  <c r="E824" i="2"/>
  <c r="E823" i="2"/>
  <c r="E822" i="2"/>
  <c r="E821" i="2"/>
  <c r="E820" i="2"/>
  <c r="E819" i="2"/>
  <c r="E818" i="2"/>
  <c r="E817" i="2"/>
  <c r="E815" i="2"/>
  <c r="E814" i="2"/>
  <c r="E813" i="2"/>
  <c r="E812" i="2"/>
  <c r="E811" i="2"/>
  <c r="E810" i="2"/>
  <c r="E809" i="2"/>
  <c r="E808" i="2"/>
  <c r="E807" i="2"/>
  <c r="E806" i="2"/>
  <c r="E805" i="2"/>
  <c r="E804" i="2"/>
  <c r="E802" i="2"/>
  <c r="E801" i="2"/>
  <c r="E800" i="2"/>
  <c r="E799" i="2"/>
  <c r="E798" i="2"/>
  <c r="E797" i="2"/>
  <c r="E796" i="2"/>
  <c r="E795" i="2"/>
  <c r="E794" i="2"/>
  <c r="E793" i="2"/>
  <c r="E792" i="2"/>
  <c r="E791" i="2"/>
  <c r="E790" i="2"/>
  <c r="E789" i="2"/>
  <c r="E788" i="2"/>
  <c r="E787" i="2"/>
  <c r="E786" i="2"/>
  <c r="E785" i="2"/>
  <c r="E784" i="2"/>
  <c r="E783" i="2"/>
  <c r="E782" i="2"/>
  <c r="E781" i="2"/>
  <c r="E780" i="2"/>
  <c r="E779" i="2"/>
  <c r="E778" i="2"/>
  <c r="E777" i="2"/>
  <c r="E776" i="2"/>
  <c r="E775" i="2"/>
  <c r="E774" i="2"/>
  <c r="E773" i="2"/>
  <c r="E772" i="2"/>
  <c r="E771" i="2"/>
  <c r="E770" i="2"/>
  <c r="E769" i="2"/>
  <c r="E767" i="2"/>
  <c r="E766" i="2"/>
  <c r="E765" i="2"/>
  <c r="E764" i="2"/>
  <c r="E763" i="2"/>
  <c r="E762" i="2"/>
  <c r="E761" i="2"/>
  <c r="E760" i="2"/>
  <c r="E759" i="2"/>
  <c r="E758" i="2"/>
  <c r="E757" i="2"/>
  <c r="E756" i="2"/>
  <c r="E755" i="2"/>
  <c r="E754" i="2"/>
  <c r="E753" i="2"/>
  <c r="E752" i="2"/>
  <c r="E751" i="2"/>
  <c r="E750" i="2"/>
  <c r="E749" i="2"/>
  <c r="E748" i="2"/>
  <c r="E747" i="2"/>
  <c r="E746" i="2"/>
  <c r="E745" i="2"/>
  <c r="E744" i="2"/>
  <c r="E743" i="2"/>
  <c r="E742" i="2"/>
  <c r="E741" i="2"/>
  <c r="E740" i="2"/>
  <c r="E739" i="2"/>
  <c r="E738" i="2"/>
  <c r="E737" i="2"/>
  <c r="E736" i="2"/>
  <c r="E735" i="2"/>
  <c r="E734" i="2"/>
  <c r="E733" i="2"/>
  <c r="E732" i="2"/>
  <c r="E731" i="2"/>
  <c r="E730" i="2"/>
  <c r="E729" i="2"/>
  <c r="E728" i="2"/>
  <c r="E727" i="2"/>
  <c r="E726" i="2"/>
  <c r="E725" i="2"/>
  <c r="E724" i="2"/>
  <c r="E723" i="2"/>
  <c r="E722" i="2"/>
  <c r="E721" i="2"/>
  <c r="E720" i="2"/>
  <c r="E719" i="2"/>
  <c r="E718" i="2"/>
  <c r="E717" i="2"/>
  <c r="E716" i="2"/>
  <c r="E715" i="2"/>
  <c r="E714" i="2"/>
  <c r="E713" i="2"/>
  <c r="E712" i="2"/>
  <c r="E711" i="2"/>
  <c r="E710" i="2"/>
  <c r="E709" i="2"/>
  <c r="E708" i="2"/>
  <c r="E707" i="2"/>
  <c r="E706" i="2"/>
  <c r="E705" i="2"/>
  <c r="E704" i="2"/>
  <c r="E703" i="2"/>
  <c r="E702" i="2"/>
  <c r="E701" i="2"/>
  <c r="E700" i="2"/>
  <c r="E699" i="2"/>
  <c r="E698" i="2"/>
  <c r="E697" i="2"/>
  <c r="E696" i="2"/>
  <c r="E695" i="2"/>
  <c r="E694" i="2"/>
  <c r="E693" i="2"/>
  <c r="E692" i="2"/>
  <c r="E691" i="2"/>
  <c r="E690" i="2"/>
  <c r="E689" i="2"/>
  <c r="E688" i="2"/>
  <c r="E687" i="2"/>
  <c r="E686" i="2"/>
  <c r="E685" i="2"/>
  <c r="E684" i="2"/>
  <c r="E683" i="2"/>
  <c r="E682" i="2"/>
  <c r="E681" i="2"/>
  <c r="E680" i="2"/>
  <c r="E679" i="2"/>
  <c r="E678" i="2"/>
  <c r="E677" i="2"/>
  <c r="E676" i="2"/>
  <c r="E675" i="2"/>
  <c r="E674" i="2"/>
  <c r="E673" i="2"/>
  <c r="E671" i="2"/>
  <c r="E670" i="2"/>
  <c r="E669" i="2"/>
  <c r="E668" i="2"/>
  <c r="E667" i="2"/>
  <c r="E666" i="2"/>
  <c r="E665" i="2"/>
  <c r="E664" i="2"/>
  <c r="E663" i="2"/>
  <c r="E662" i="2"/>
  <c r="E661" i="2"/>
  <c r="E660" i="2"/>
  <c r="E659" i="2"/>
  <c r="E658" i="2"/>
  <c r="E656" i="2"/>
  <c r="E655" i="2"/>
  <c r="E654" i="2"/>
  <c r="E653" i="2"/>
  <c r="E652" i="2"/>
  <c r="E651" i="2"/>
  <c r="E650" i="2"/>
  <c r="E649" i="2"/>
  <c r="E648" i="2"/>
  <c r="E647" i="2"/>
  <c r="E646" i="2"/>
  <c r="E645" i="2"/>
  <c r="E644" i="2"/>
  <c r="E643" i="2"/>
  <c r="E642" i="2"/>
  <c r="E641" i="2"/>
  <c r="E640" i="2"/>
  <c r="E639" i="2"/>
  <c r="E638" i="2"/>
  <c r="E637" i="2"/>
  <c r="E636" i="2"/>
  <c r="E635" i="2"/>
  <c r="E634" i="2"/>
  <c r="E633" i="2"/>
  <c r="E632" i="2"/>
  <c r="E631" i="2"/>
  <c r="E630" i="2"/>
  <c r="E629" i="2"/>
  <c r="E628" i="2"/>
  <c r="E627" i="2"/>
  <c r="E626" i="2"/>
  <c r="E625" i="2"/>
  <c r="E624" i="2"/>
  <c r="E623" i="2"/>
  <c r="E622" i="2"/>
  <c r="E621" i="2"/>
  <c r="E620" i="2"/>
  <c r="E619" i="2"/>
  <c r="E618" i="2"/>
  <c r="E617" i="2"/>
  <c r="E616" i="2"/>
  <c r="E615" i="2"/>
  <c r="E614" i="2"/>
  <c r="E613" i="2"/>
  <c r="E612" i="2"/>
  <c r="E611" i="2"/>
  <c r="E610" i="2"/>
  <c r="E609" i="2"/>
  <c r="E608" i="2"/>
  <c r="E607" i="2"/>
  <c r="E606" i="2"/>
  <c r="E605" i="2"/>
  <c r="E604" i="2"/>
  <c r="E603" i="2"/>
  <c r="E602" i="2"/>
  <c r="E601" i="2"/>
  <c r="E600" i="2"/>
  <c r="E599" i="2"/>
  <c r="E598" i="2"/>
  <c r="E597" i="2"/>
  <c r="E596" i="2"/>
  <c r="E595" i="2"/>
  <c r="E594" i="2"/>
  <c r="E593" i="2"/>
  <c r="E592" i="2"/>
  <c r="E591" i="2"/>
  <c r="E590" i="2"/>
  <c r="E589" i="2"/>
  <c r="E588" i="2"/>
  <c r="E587" i="2"/>
  <c r="E586" i="2"/>
  <c r="E585" i="2"/>
  <c r="E584" i="2"/>
  <c r="E583" i="2"/>
  <c r="E582" i="2"/>
  <c r="E581" i="2"/>
  <c r="E580" i="2"/>
  <c r="E579" i="2"/>
  <c r="E578" i="2"/>
  <c r="E577" i="2"/>
  <c r="E576" i="2"/>
  <c r="E575" i="2"/>
  <c r="E574" i="2"/>
  <c r="E573" i="2"/>
  <c r="E572" i="2"/>
  <c r="E571" i="2"/>
  <c r="E570" i="2"/>
  <c r="E569" i="2"/>
  <c r="E568" i="2"/>
  <c r="E567" i="2"/>
  <c r="E566" i="2"/>
  <c r="E565" i="2"/>
  <c r="E564" i="2"/>
  <c r="E563" i="2"/>
  <c r="E562" i="2"/>
  <c r="E561" i="2"/>
  <c r="E560" i="2"/>
  <c r="E559" i="2"/>
  <c r="E558" i="2"/>
  <c r="E557" i="2"/>
  <c r="E556" i="2"/>
  <c r="E555" i="2"/>
  <c r="E554" i="2"/>
  <c r="E553" i="2"/>
  <c r="E552" i="2"/>
  <c r="E551" i="2"/>
  <c r="E550" i="2"/>
  <c r="E549" i="2"/>
  <c r="E548" i="2"/>
  <c r="E547" i="2"/>
  <c r="E546" i="2"/>
  <c r="E545" i="2"/>
  <c r="E544" i="2"/>
  <c r="E543" i="2"/>
  <c r="E542" i="2"/>
  <c r="E541" i="2"/>
  <c r="E540" i="2"/>
  <c r="E539" i="2"/>
  <c r="E538" i="2"/>
  <c r="E537" i="2"/>
  <c r="E536" i="2"/>
  <c r="E535" i="2"/>
  <c r="E534" i="2"/>
  <c r="E533" i="2"/>
  <c r="E532" i="2"/>
  <c r="E531" i="2"/>
  <c r="E530" i="2"/>
  <c r="E529" i="2"/>
  <c r="E528" i="2"/>
  <c r="E527" i="2"/>
  <c r="E526" i="2"/>
  <c r="E525" i="2"/>
  <c r="E524" i="2"/>
  <c r="E523" i="2"/>
  <c r="E522" i="2"/>
  <c r="E521" i="2"/>
  <c r="E520" i="2"/>
  <c r="E519" i="2"/>
  <c r="E518" i="2"/>
  <c r="E517" i="2"/>
  <c r="E516" i="2"/>
  <c r="E515" i="2"/>
  <c r="E514" i="2"/>
  <c r="E513" i="2"/>
  <c r="E512" i="2"/>
  <c r="E511" i="2"/>
  <c r="E509" i="2"/>
  <c r="E508" i="2"/>
  <c r="E507" i="2"/>
  <c r="E506" i="2"/>
  <c r="E505" i="2"/>
  <c r="E504" i="2"/>
  <c r="E503" i="2"/>
  <c r="E502" i="2"/>
  <c r="E501" i="2"/>
  <c r="E500" i="2"/>
  <c r="E499" i="2"/>
  <c r="E498" i="2"/>
  <c r="E497" i="2"/>
  <c r="E496" i="2"/>
  <c r="E495" i="2"/>
  <c r="E494" i="2"/>
  <c r="E493" i="2"/>
  <c r="E492" i="2"/>
  <c r="E491" i="2"/>
  <c r="E490" i="2"/>
  <c r="E489" i="2"/>
  <c r="E488" i="2"/>
  <c r="E487" i="2"/>
  <c r="E486" i="2"/>
  <c r="E485" i="2"/>
  <c r="E484" i="2"/>
  <c r="E483" i="2"/>
  <c r="E482" i="2"/>
  <c r="E481" i="2"/>
  <c r="E480" i="2"/>
  <c r="E479" i="2"/>
  <c r="E478" i="2"/>
  <c r="E477" i="2"/>
  <c r="E476" i="2"/>
  <c r="E475" i="2"/>
  <c r="E474" i="2"/>
  <c r="E473" i="2"/>
  <c r="E472" i="2"/>
  <c r="E471" i="2"/>
  <c r="E470" i="2"/>
  <c r="E469" i="2"/>
  <c r="E468" i="2"/>
  <c r="E467" i="2"/>
  <c r="E466" i="2"/>
  <c r="E465" i="2"/>
  <c r="E463" i="2"/>
  <c r="E462" i="2"/>
  <c r="E461" i="2"/>
  <c r="E460" i="2"/>
  <c r="E459" i="2"/>
  <c r="E458" i="2"/>
  <c r="E457" i="2"/>
  <c r="E456" i="2"/>
  <c r="E455" i="2"/>
  <c r="E454" i="2"/>
  <c r="E453" i="2"/>
  <c r="E452" i="2"/>
  <c r="E451" i="2"/>
  <c r="E450" i="2"/>
  <c r="E449" i="2"/>
  <c r="E448" i="2"/>
  <c r="E447" i="2"/>
  <c r="E446" i="2"/>
  <c r="E445" i="2"/>
  <c r="E444" i="2"/>
  <c r="E442" i="2"/>
  <c r="E441" i="2"/>
  <c r="E440" i="2"/>
  <c r="E439" i="2"/>
  <c r="E438" i="2"/>
  <c r="E437" i="2"/>
  <c r="E436" i="2"/>
  <c r="E435" i="2"/>
  <c r="E434" i="2"/>
  <c r="E433" i="2"/>
  <c r="E431" i="2"/>
  <c r="E430" i="2"/>
  <c r="E429" i="2"/>
  <c r="E428" i="2"/>
  <c r="E427" i="2"/>
  <c r="E426" i="2"/>
  <c r="E425" i="2"/>
  <c r="E424" i="2"/>
  <c r="E423" i="2"/>
  <c r="E422" i="2"/>
  <c r="E421" i="2"/>
  <c r="E420" i="2"/>
  <c r="E419" i="2"/>
  <c r="E418" i="2"/>
  <c r="E417" i="2"/>
  <c r="E416" i="2"/>
  <c r="E415" i="2"/>
  <c r="E414" i="2"/>
  <c r="E413" i="2"/>
  <c r="E412" i="2"/>
  <c r="E411" i="2"/>
  <c r="E410" i="2"/>
  <c r="E409" i="2"/>
  <c r="E408" i="2"/>
  <c r="E407" i="2"/>
  <c r="E406" i="2"/>
  <c r="E405" i="2"/>
  <c r="E404" i="2"/>
  <c r="E403" i="2"/>
  <c r="E402" i="2"/>
  <c r="E401" i="2"/>
  <c r="E400" i="2"/>
  <c r="E399" i="2"/>
  <c r="E398" i="2"/>
  <c r="E397" i="2"/>
  <c r="E396" i="2"/>
  <c r="E395" i="2"/>
  <c r="E394" i="2"/>
  <c r="E393" i="2"/>
  <c r="E392" i="2"/>
  <c r="E391" i="2"/>
  <c r="E390" i="2"/>
  <c r="E388" i="2"/>
  <c r="E387" i="2"/>
  <c r="E386" i="2"/>
  <c r="E385" i="2"/>
  <c r="E384" i="2"/>
  <c r="E383" i="2"/>
  <c r="E382" i="2"/>
  <c r="E381" i="2"/>
  <c r="E380" i="2"/>
  <c r="E379" i="2"/>
  <c r="E378" i="2"/>
  <c r="E377" i="2"/>
  <c r="E376" i="2"/>
  <c r="E375" i="2"/>
  <c r="E374" i="2"/>
  <c r="E373" i="2"/>
  <c r="E372" i="2"/>
  <c r="E371" i="2"/>
  <c r="E370" i="2"/>
  <c r="E369" i="2"/>
  <c r="E368" i="2"/>
  <c r="E367" i="2"/>
  <c r="E366" i="2"/>
  <c r="E365" i="2"/>
  <c r="E364" i="2"/>
  <c r="E363" i="2"/>
  <c r="E362" i="2"/>
  <c r="E360" i="2"/>
  <c r="E359" i="2"/>
  <c r="E358" i="2"/>
  <c r="E356" i="2"/>
  <c r="E355" i="2"/>
  <c r="E354" i="2"/>
  <c r="E353" i="2"/>
  <c r="E352" i="2"/>
  <c r="E351" i="2"/>
  <c r="E350" i="2"/>
  <c r="E349" i="2"/>
  <c r="E348" i="2"/>
  <c r="E347" i="2"/>
  <c r="E346" i="2"/>
  <c r="E345" i="2"/>
  <c r="E344" i="2"/>
  <c r="E343" i="2"/>
  <c r="E342" i="2"/>
  <c r="E341" i="2"/>
  <c r="E340" i="2"/>
  <c r="E338" i="2"/>
  <c r="E337" i="2"/>
  <c r="E336" i="2"/>
  <c r="E335" i="2"/>
  <c r="E334" i="2"/>
  <c r="E333" i="2"/>
  <c r="E332" i="2"/>
  <c r="E331" i="2"/>
  <c r="E330" i="2"/>
  <c r="E329" i="2"/>
  <c r="E328" i="2"/>
  <c r="E327" i="2"/>
  <c r="E326" i="2"/>
  <c r="E325" i="2"/>
  <c r="E324" i="2"/>
  <c r="E323" i="2"/>
  <c r="E322" i="2"/>
  <c r="E321" i="2"/>
  <c r="E320" i="2"/>
  <c r="E319" i="2"/>
  <c r="E318" i="2"/>
  <c r="E317" i="2"/>
  <c r="E316" i="2"/>
  <c r="E315" i="2"/>
  <c r="E314" i="2"/>
  <c r="E313" i="2"/>
  <c r="E312" i="2"/>
  <c r="E311" i="2"/>
  <c r="E310" i="2"/>
  <c r="E309" i="2"/>
  <c r="E308" i="2"/>
  <c r="E307" i="2"/>
  <c r="E306" i="2"/>
  <c r="E305" i="2"/>
  <c r="E304" i="2"/>
  <c r="E303" i="2"/>
  <c r="E302" i="2"/>
  <c r="E301" i="2"/>
  <c r="E300" i="2"/>
  <c r="E299" i="2"/>
  <c r="E298" i="2"/>
  <c r="E297" i="2"/>
  <c r="E296" i="2"/>
  <c r="E295" i="2"/>
  <c r="E294" i="2"/>
  <c r="E293" i="2"/>
  <c r="E292" i="2"/>
  <c r="E291" i="2"/>
  <c r="E290" i="2"/>
  <c r="E289" i="2"/>
  <c r="E288" i="2"/>
  <c r="E287" i="2"/>
  <c r="E286" i="2"/>
  <c r="E285" i="2"/>
  <c r="E284" i="2"/>
  <c r="E283" i="2"/>
  <c r="E282" i="2"/>
  <c r="E281" i="2"/>
  <c r="E280" i="2"/>
  <c r="E279" i="2"/>
  <c r="E278" i="2"/>
  <c r="E277" i="2"/>
  <c r="E276" i="2"/>
  <c r="E275" i="2"/>
  <c r="E274" i="2"/>
  <c r="E273" i="2"/>
  <c r="E272" i="2"/>
  <c r="E271" i="2"/>
  <c r="E270" i="2"/>
  <c r="E269" i="2"/>
  <c r="E268" i="2"/>
  <c r="E267" i="2"/>
  <c r="E266" i="2"/>
  <c r="E265" i="2"/>
  <c r="E264" i="2"/>
  <c r="E263" i="2"/>
  <c r="E262" i="2"/>
  <c r="E261" i="2"/>
  <c r="E260" i="2"/>
  <c r="E259" i="2"/>
  <c r="E258" i="2"/>
  <c r="E257" i="2"/>
  <c r="E256" i="2"/>
  <c r="E255" i="2"/>
  <c r="E254" i="2"/>
  <c r="E253" i="2"/>
  <c r="E252" i="2"/>
  <c r="E251" i="2"/>
  <c r="E249" i="2"/>
  <c r="E248" i="2"/>
  <c r="E247" i="2"/>
  <c r="E246" i="2"/>
  <c r="E245" i="2"/>
  <c r="E244" i="2"/>
  <c r="E243" i="2"/>
  <c r="E242" i="2"/>
  <c r="E241" i="2"/>
  <c r="E240" i="2"/>
  <c r="E239" i="2"/>
  <c r="E238" i="2"/>
  <c r="E237" i="2"/>
  <c r="E236" i="2"/>
  <c r="E235" i="2"/>
  <c r="E234" i="2"/>
  <c r="E233" i="2"/>
  <c r="E232" i="2"/>
  <c r="E231" i="2"/>
  <c r="E230" i="2"/>
  <c r="E229" i="2"/>
  <c r="E228" i="2"/>
  <c r="E227" i="2"/>
  <c r="E226" i="2"/>
  <c r="E225" i="2"/>
  <c r="E224" i="2"/>
  <c r="E223" i="2"/>
  <c r="E222" i="2"/>
  <c r="E221" i="2"/>
  <c r="E220" i="2"/>
  <c r="E219" i="2"/>
  <c r="E218" i="2"/>
  <c r="E217" i="2"/>
  <c r="E216" i="2"/>
  <c r="E215" i="2"/>
  <c r="E214" i="2"/>
  <c r="E213" i="2"/>
  <c r="E212" i="2"/>
  <c r="E211" i="2"/>
  <c r="E210" i="2"/>
  <c r="E209" i="2"/>
  <c r="E208" i="2"/>
  <c r="E207" i="2"/>
  <c r="E206" i="2"/>
  <c r="E205" i="2"/>
  <c r="E204" i="2"/>
  <c r="E202" i="2"/>
  <c r="E201" i="2"/>
  <c r="E200" i="2"/>
  <c r="E199" i="2"/>
  <c r="E198" i="2"/>
  <c r="E197" i="2"/>
  <c r="E196" i="2"/>
  <c r="E195" i="2"/>
  <c r="E194" i="2"/>
  <c r="E193" i="2"/>
  <c r="E192" i="2"/>
  <c r="E191" i="2"/>
  <c r="E190" i="2"/>
  <c r="E189" i="2"/>
  <c r="E188" i="2"/>
  <c r="E187" i="2"/>
  <c r="E186" i="2"/>
  <c r="E185" i="2"/>
  <c r="E184" i="2"/>
  <c r="E183" i="2"/>
  <c r="E182" i="2"/>
  <c r="E181" i="2"/>
  <c r="E180" i="2"/>
  <c r="E179" i="2"/>
  <c r="E178" i="2"/>
  <c r="E177" i="2"/>
  <c r="E176" i="2"/>
  <c r="E175" i="2"/>
  <c r="E174" i="2"/>
  <c r="E173" i="2"/>
  <c r="E172" i="2"/>
  <c r="E171" i="2"/>
  <c r="E170" i="2"/>
  <c r="E169" i="2"/>
  <c r="E168" i="2"/>
  <c r="E167" i="2"/>
  <c r="E166" i="2"/>
  <c r="E165" i="2"/>
  <c r="E164" i="2"/>
  <c r="E163" i="2"/>
  <c r="E162" i="2"/>
  <c r="E161" i="2"/>
  <c r="E160" i="2"/>
  <c r="E159" i="2"/>
  <c r="E158" i="2"/>
  <c r="E157" i="2"/>
  <c r="E156" i="2"/>
  <c r="E155" i="2"/>
  <c r="E154" i="2"/>
  <c r="E153" i="2"/>
  <c r="E152" i="2"/>
  <c r="E151" i="2"/>
  <c r="E150" i="2"/>
  <c r="E149" i="2"/>
  <c r="E148" i="2"/>
  <c r="E147" i="2"/>
  <c r="E146" i="2"/>
  <c r="E145" i="2"/>
  <c r="E144" i="2"/>
  <c r="E143" i="2"/>
  <c r="E141" i="2"/>
  <c r="E140" i="2"/>
  <c r="E139" i="2"/>
  <c r="E138" i="2"/>
  <c r="E137" i="2"/>
  <c r="E136" i="2"/>
  <c r="E135" i="2"/>
  <c r="E134" i="2"/>
  <c r="E133" i="2"/>
  <c r="E132" i="2"/>
  <c r="E131" i="2"/>
  <c r="E130" i="2"/>
  <c r="E129" i="2"/>
  <c r="E128" i="2"/>
  <c r="E127" i="2"/>
  <c r="E126" i="2"/>
  <c r="E125" i="2"/>
  <c r="E124" i="2"/>
  <c r="E123" i="2"/>
  <c r="E122" i="2"/>
  <c r="E121" i="2"/>
  <c r="E120" i="2"/>
  <c r="E119" i="2"/>
  <c r="E118" i="2"/>
  <c r="E117" i="2"/>
  <c r="E116" i="2"/>
  <c r="E115" i="2"/>
  <c r="E114" i="2"/>
  <c r="E113" i="2"/>
  <c r="E112" i="2"/>
  <c r="E110" i="2"/>
  <c r="E109" i="2"/>
  <c r="E108" i="2"/>
  <c r="E107" i="2"/>
  <c r="E106" i="2"/>
  <c r="E105" i="2"/>
  <c r="E104" i="2"/>
  <c r="E103" i="2"/>
  <c r="E102" i="2"/>
  <c r="E101" i="2"/>
  <c r="E100" i="2"/>
  <c r="E99" i="2"/>
  <c r="E98" i="2"/>
  <c r="E97" i="2"/>
  <c r="E96" i="2"/>
  <c r="E95" i="2"/>
  <c r="E94" i="2"/>
  <c r="E93" i="2"/>
  <c r="E92" i="2"/>
  <c r="E91" i="2"/>
  <c r="E90" i="2"/>
  <c r="E89" i="2"/>
  <c r="E88" i="2"/>
  <c r="E87" i="2"/>
  <c r="E86" i="2"/>
  <c r="E85" i="2"/>
  <c r="E84" i="2"/>
  <c r="E83" i="2"/>
  <c r="E82" i="2"/>
  <c r="E81" i="2"/>
  <c r="E80" i="2"/>
  <c r="E79" i="2"/>
  <c r="E78" i="2"/>
  <c r="E77" i="2"/>
  <c r="E76" i="2"/>
  <c r="E75" i="2"/>
  <c r="E74" i="2"/>
  <c r="E73" i="2"/>
  <c r="E72" i="2"/>
  <c r="E71" i="2"/>
  <c r="E70" i="2"/>
  <c r="E69" i="2"/>
  <c r="E68" i="2"/>
  <c r="E67" i="2"/>
  <c r="E66" i="2"/>
  <c r="E65" i="2"/>
  <c r="E64" i="2"/>
  <c r="E63" i="2"/>
  <c r="E62" i="2"/>
  <c r="E61" i="2"/>
  <c r="E60" i="2"/>
  <c r="E59" i="2"/>
  <c r="E58" i="2"/>
  <c r="E57" i="2"/>
  <c r="E56" i="2"/>
  <c r="E55" i="2"/>
  <c r="E54" i="2"/>
  <c r="E53" i="2"/>
  <c r="E52" i="2"/>
  <c r="E51" i="2"/>
  <c r="E50" i="2"/>
  <c r="E49" i="2"/>
  <c r="E48" i="2"/>
  <c r="E47" i="2"/>
  <c r="E46" i="2"/>
  <c r="E45" i="2"/>
  <c r="E44" i="2"/>
  <c r="E43" i="2"/>
  <c r="E42" i="2"/>
  <c r="E41" i="2"/>
  <c r="E40" i="2"/>
  <c r="E39" i="2"/>
  <c r="E38" i="2"/>
  <c r="E37" i="2"/>
  <c r="E36" i="2"/>
  <c r="E35" i="2"/>
  <c r="E34" i="2"/>
  <c r="E33" i="2"/>
  <c r="E32" i="2"/>
  <c r="E31" i="2"/>
  <c r="E30" i="2"/>
  <c r="E29" i="2"/>
  <c r="E28" i="2"/>
  <c r="E27" i="2"/>
  <c r="E26" i="2"/>
  <c r="E25" i="2"/>
  <c r="E24" i="2"/>
  <c r="E23" i="2"/>
  <c r="E22" i="2"/>
  <c r="E21" i="2"/>
  <c r="E20" i="2"/>
  <c r="E19" i="2"/>
  <c r="E18" i="2"/>
  <c r="E17" i="2"/>
  <c r="E16" i="2"/>
  <c r="E15" i="2"/>
  <c r="E14" i="2"/>
  <c r="E13" i="2"/>
  <c r="E12" i="2"/>
  <c r="E11" i="2"/>
  <c r="E10" i="2"/>
  <c r="E9" i="2"/>
  <c r="E8" i="2"/>
  <c r="E7" i="2"/>
  <c r="E6" i="2"/>
  <c r="E1750" i="2"/>
  <c r="S1822" i="2"/>
  <c r="S1821" i="2"/>
  <c r="S1820" i="2"/>
  <c r="S1819" i="2"/>
  <c r="S1818" i="2"/>
  <c r="S1777" i="2"/>
  <c r="S1817" i="2"/>
  <c r="S1816" i="2"/>
  <c r="S1815" i="2"/>
  <c r="E1865" i="2"/>
  <c r="E1864" i="2"/>
  <c r="E1863" i="2"/>
  <c r="E1862" i="2"/>
  <c r="E1861" i="2"/>
  <c r="E1860" i="2"/>
  <c r="E1859" i="2"/>
  <c r="E1858" i="2"/>
  <c r="E1857" i="2"/>
  <c r="E1856" i="2"/>
  <c r="E1855" i="2"/>
  <c r="E1854" i="2"/>
  <c r="E1853" i="2"/>
  <c r="E1852" i="2"/>
  <c r="E1851" i="2"/>
  <c r="E1850" i="2"/>
  <c r="E1849" i="2"/>
  <c r="E1848" i="2"/>
  <c r="E1847" i="2"/>
  <c r="E1846" i="2"/>
  <c r="E1845" i="2"/>
  <c r="E1844" i="2"/>
  <c r="E1843" i="2"/>
  <c r="E1842" i="2"/>
  <c r="E1841" i="2"/>
  <c r="E1840" i="2"/>
  <c r="E1839" i="2"/>
  <c r="E1838" i="2"/>
  <c r="E1837" i="2"/>
  <c r="E1836" i="2"/>
  <c r="E1835" i="2"/>
  <c r="E1834" i="2"/>
  <c r="E1833" i="2"/>
  <c r="E1832" i="2"/>
  <c r="E1831" i="2"/>
  <c r="E1830" i="2"/>
  <c r="E1829" i="2"/>
  <c r="E1828" i="2"/>
  <c r="E1827" i="2"/>
  <c r="E1826" i="2"/>
  <c r="E1825" i="2"/>
  <c r="E1824" i="2"/>
  <c r="E1823" i="2"/>
  <c r="E1822" i="2"/>
  <c r="E1821" i="2"/>
  <c r="E1820" i="2"/>
  <c r="E1819" i="2"/>
  <c r="E1818" i="2"/>
  <c r="E1817" i="2"/>
  <c r="E1816" i="2"/>
  <c r="E1815" i="2"/>
  <c r="S1814" i="2"/>
  <c r="S1813" i="2"/>
  <c r="S1812" i="2"/>
  <c r="S1811" i="2"/>
  <c r="S1810" i="2"/>
  <c r="S1809" i="2"/>
  <c r="S1805" i="2"/>
  <c r="S1808" i="2"/>
  <c r="S1807" i="2"/>
  <c r="S1806" i="2"/>
  <c r="S1803" i="2"/>
  <c r="D1836" i="2"/>
  <c r="B1836" i="2"/>
  <c r="D1865" i="2"/>
  <c r="B1865" i="2"/>
  <c r="D1864" i="2"/>
  <c r="B1864" i="2"/>
  <c r="D1863" i="2"/>
  <c r="B1863" i="2"/>
  <c r="D1862" i="2"/>
  <c r="B1862" i="2"/>
  <c r="D1861" i="2"/>
  <c r="B1861" i="2"/>
  <c r="D1860" i="2"/>
  <c r="B1860" i="2"/>
  <c r="D1859" i="2"/>
  <c r="B1859" i="2"/>
  <c r="D1858" i="2"/>
  <c r="B1858" i="2"/>
  <c r="D1857" i="2"/>
  <c r="B1857" i="2"/>
  <c r="D1856" i="2"/>
  <c r="B1856" i="2"/>
  <c r="D1855" i="2"/>
  <c r="B1855" i="2"/>
  <c r="D1854" i="2"/>
  <c r="B1854" i="2"/>
  <c r="D1853" i="2"/>
  <c r="B1853" i="2"/>
  <c r="D1852" i="2"/>
  <c r="B1852" i="2"/>
  <c r="D1851" i="2"/>
  <c r="B1851" i="2"/>
  <c r="D1850" i="2"/>
  <c r="B1850" i="2"/>
  <c r="D1849" i="2"/>
  <c r="B1849" i="2"/>
  <c r="D1848" i="2"/>
  <c r="B1848" i="2"/>
  <c r="D1847" i="2"/>
  <c r="B1847" i="2"/>
  <c r="D1846" i="2"/>
  <c r="B1846" i="2"/>
  <c r="D1845" i="2"/>
  <c r="B1845" i="2"/>
  <c r="D1844" i="2"/>
  <c r="B1844" i="2"/>
  <c r="D1843" i="2"/>
  <c r="B1843" i="2"/>
  <c r="D1842" i="2"/>
  <c r="B1842" i="2"/>
  <c r="D1841" i="2"/>
  <c r="B1841" i="2"/>
  <c r="D1840" i="2"/>
  <c r="B1840" i="2"/>
  <c r="D1839" i="2"/>
  <c r="B1839" i="2"/>
  <c r="D1838" i="2"/>
  <c r="B1838" i="2"/>
  <c r="D1837" i="2"/>
  <c r="B1837" i="2"/>
  <c r="D1835" i="2"/>
  <c r="B1835" i="2"/>
  <c r="D1834" i="2"/>
  <c r="B1834" i="2"/>
  <c r="D1833" i="2"/>
  <c r="B1833" i="2"/>
  <c r="D1832" i="2"/>
  <c r="B1832" i="2"/>
  <c r="D1831" i="2"/>
  <c r="B1831" i="2"/>
  <c r="D1830" i="2"/>
  <c r="B1830" i="2"/>
  <c r="D1829" i="2"/>
  <c r="B1829" i="2"/>
  <c r="D1828" i="2"/>
  <c r="B1828" i="2"/>
  <c r="B1827" i="2"/>
  <c r="D1826" i="2"/>
  <c r="B1826" i="2"/>
  <c r="D1825" i="2"/>
  <c r="B1825" i="2"/>
  <c r="D1824" i="2"/>
  <c r="B1824" i="2"/>
  <c r="D1823" i="2"/>
  <c r="B1823" i="2"/>
  <c r="D1822" i="2"/>
  <c r="B1822" i="2"/>
  <c r="D1821" i="2"/>
  <c r="B1821" i="2"/>
  <c r="D1820" i="2"/>
  <c r="B1820" i="2"/>
  <c r="D1819" i="2"/>
  <c r="B1819" i="2"/>
  <c r="D1818" i="2"/>
  <c r="B1818" i="2"/>
  <c r="D1817" i="2"/>
  <c r="B1817" i="2"/>
  <c r="D1816" i="2"/>
  <c r="B1816" i="2"/>
  <c r="D1815" i="2"/>
  <c r="B1815" i="2"/>
  <c r="D1814" i="2"/>
  <c r="B1814" i="2"/>
  <c r="D1813" i="2"/>
  <c r="B1813" i="2"/>
  <c r="D1812" i="2"/>
  <c r="B1812" i="2"/>
  <c r="D1811" i="2"/>
  <c r="B1811" i="2"/>
  <c r="D1810" i="2"/>
  <c r="B1810" i="2"/>
  <c r="D1809" i="2"/>
  <c r="B1809" i="2"/>
  <c r="D1808" i="2"/>
  <c r="B1808" i="2"/>
  <c r="D1807" i="2"/>
  <c r="B1807" i="2"/>
  <c r="D1806" i="2"/>
  <c r="B1806" i="2"/>
  <c r="D1805" i="2"/>
  <c r="B1805" i="2"/>
  <c r="D1804" i="2"/>
  <c r="B1804" i="2"/>
  <c r="D1803" i="2"/>
  <c r="B1803" i="2"/>
  <c r="S1802" i="2"/>
  <c r="S1801" i="2"/>
  <c r="S1800" i="2"/>
  <c r="S1799" i="2"/>
  <c r="S1797" i="2"/>
  <c r="S1796" i="2"/>
  <c r="S1794" i="2"/>
  <c r="S1793" i="2"/>
  <c r="S1792" i="2"/>
  <c r="S1773" i="2"/>
  <c r="S1791" i="2"/>
  <c r="S1790" i="2"/>
  <c r="S1789" i="2"/>
  <c r="S1788" i="2"/>
  <c r="S1787" i="2"/>
  <c r="S1786" i="2"/>
  <c r="S1785" i="2"/>
  <c r="S1784" i="2"/>
  <c r="S1783" i="2"/>
  <c r="S1782" i="2"/>
  <c r="S1781" i="2"/>
  <c r="S1780" i="2"/>
  <c r="S1779" i="2"/>
  <c r="D1802" i="2"/>
  <c r="B1802" i="2"/>
  <c r="D1801" i="2"/>
  <c r="B1801" i="2"/>
  <c r="D1800" i="2"/>
  <c r="B1800" i="2"/>
  <c r="D1799" i="2"/>
  <c r="B1799" i="2"/>
  <c r="D1798" i="2"/>
  <c r="B1798" i="2"/>
  <c r="D1797" i="2"/>
  <c r="B1797" i="2"/>
  <c r="D1796" i="2"/>
  <c r="B1796" i="2"/>
  <c r="D1795" i="2"/>
  <c r="B1795" i="2"/>
  <c r="D1794" i="2"/>
  <c r="B1794" i="2"/>
  <c r="D1793" i="2"/>
  <c r="B1793" i="2"/>
  <c r="D1792" i="2"/>
  <c r="B1792" i="2"/>
  <c r="S1778" i="2"/>
  <c r="S1776" i="2"/>
  <c r="S1775" i="2"/>
  <c r="S1774" i="2"/>
  <c r="S1772" i="2"/>
  <c r="S1771" i="2"/>
  <c r="S1770" i="2"/>
  <c r="S1769" i="2"/>
  <c r="S1768" i="2"/>
  <c r="S1767" i="2"/>
  <c r="S1766" i="2"/>
  <c r="S1765" i="2"/>
  <c r="S1764" i="2"/>
  <c r="C224" i="11"/>
  <c r="C225" i="11" s="1"/>
  <c r="C226" i="11" s="1"/>
  <c r="C227" i="11" s="1"/>
  <c r="C228" i="11" s="1"/>
  <c r="C229" i="11" s="1"/>
  <c r="C230" i="11" s="1"/>
  <c r="C231" i="11" s="1"/>
  <c r="C232" i="11" s="1"/>
  <c r="C233" i="11" s="1"/>
  <c r="C234" i="11" s="1"/>
  <c r="B224" i="11"/>
  <c r="B225" i="11" s="1"/>
  <c r="B226" i="11" s="1"/>
  <c r="B227" i="11" s="1"/>
  <c r="B228" i="11" s="1"/>
  <c r="B229" i="11" s="1"/>
  <c r="B230" i="11" s="1"/>
  <c r="B231" i="11" s="1"/>
  <c r="B232" i="11" s="1"/>
  <c r="B233" i="11" s="1"/>
  <c r="B234" i="11" s="1"/>
  <c r="C203" i="11"/>
  <c r="C204" i="11" s="1"/>
  <c r="C205" i="11" s="1"/>
  <c r="C206" i="11" s="1"/>
  <c r="C207" i="11" s="1"/>
  <c r="C208" i="11" s="1"/>
  <c r="C209" i="11" s="1"/>
  <c r="C210" i="11" s="1"/>
  <c r="C211" i="11" s="1"/>
  <c r="C212" i="11" s="1"/>
  <c r="C213" i="11" s="1"/>
  <c r="C214" i="11" s="1"/>
  <c r="C215" i="11" s="1"/>
  <c r="C216" i="11" s="1"/>
  <c r="C217" i="11" s="1"/>
  <c r="C218" i="11" s="1"/>
  <c r="C219" i="11" s="1"/>
  <c r="C220" i="11" s="1"/>
  <c r="C221" i="11" s="1"/>
  <c r="C222" i="11" s="1"/>
  <c r="B203" i="11"/>
  <c r="B204" i="11" s="1"/>
  <c r="B205" i="11" s="1"/>
  <c r="B206" i="11" s="1"/>
  <c r="B207" i="11" s="1"/>
  <c r="B208" i="11" s="1"/>
  <c r="B209" i="11" s="1"/>
  <c r="B210" i="11" s="1"/>
  <c r="B211" i="11" s="1"/>
  <c r="B212" i="11" s="1"/>
  <c r="B213" i="11" s="1"/>
  <c r="B214" i="11" s="1"/>
  <c r="B215" i="11" s="1"/>
  <c r="B216" i="11" s="1"/>
  <c r="B217" i="11" s="1"/>
  <c r="B218" i="11" s="1"/>
  <c r="B219" i="11" s="1"/>
  <c r="B220" i="11" s="1"/>
  <c r="B221" i="11" s="1"/>
  <c r="B222" i="11" s="1"/>
  <c r="C181" i="11"/>
  <c r="C182" i="11" s="1"/>
  <c r="C183" i="11" s="1"/>
  <c r="B181" i="11"/>
  <c r="B182" i="11" s="1"/>
  <c r="B183" i="11" s="1"/>
  <c r="C163" i="11"/>
  <c r="C164" i="11" s="1"/>
  <c r="C165" i="11" s="1"/>
  <c r="C166" i="11" s="1"/>
  <c r="C167" i="11" s="1"/>
  <c r="C168" i="11" s="1"/>
  <c r="C169" i="11" s="1"/>
  <c r="C170" i="11" s="1"/>
  <c r="C171" i="11" s="1"/>
  <c r="C172" i="11" s="1"/>
  <c r="C173" i="11" s="1"/>
  <c r="C174" i="11" s="1"/>
  <c r="C175" i="11" s="1"/>
  <c r="C176" i="11" s="1"/>
  <c r="C177" i="11" s="1"/>
  <c r="C178" i="11" s="1"/>
  <c r="C179" i="11" s="1"/>
  <c r="B163" i="11"/>
  <c r="B164" i="11" s="1"/>
  <c r="B165" i="11" s="1"/>
  <c r="B166" i="11" s="1"/>
  <c r="B167" i="11" s="1"/>
  <c r="B168" i="11" s="1"/>
  <c r="B169" i="11" s="1"/>
  <c r="B170" i="11" s="1"/>
  <c r="B171" i="11" s="1"/>
  <c r="B172" i="11" s="1"/>
  <c r="B173" i="11" s="1"/>
  <c r="B174" i="11" s="1"/>
  <c r="B175" i="11" s="1"/>
  <c r="B176" i="11" s="1"/>
  <c r="B177" i="11" s="1"/>
  <c r="B178" i="11" s="1"/>
  <c r="B179" i="11" s="1"/>
  <c r="C118" i="11"/>
  <c r="C119" i="11" s="1"/>
  <c r="C120" i="11" s="1"/>
  <c r="C121" i="11" s="1"/>
  <c r="C122" i="11" s="1"/>
  <c r="C123" i="11" s="1"/>
  <c r="C124" i="11" s="1"/>
  <c r="C125" i="11" s="1"/>
  <c r="C126" i="11" s="1"/>
  <c r="C127" i="11" s="1"/>
  <c r="C128" i="11" s="1"/>
  <c r="C129" i="11" s="1"/>
  <c r="C130" i="11" s="1"/>
  <c r="C131" i="11" s="1"/>
  <c r="C132" i="11" s="1"/>
  <c r="C133" i="11" s="1"/>
  <c r="C134" i="11" s="1"/>
  <c r="C135" i="11" s="1"/>
  <c r="C136" i="11" s="1"/>
  <c r="C137" i="11" s="1"/>
  <c r="C138" i="11" s="1"/>
  <c r="C139" i="11" s="1"/>
  <c r="C140" i="11" s="1"/>
  <c r="C141" i="11" s="1"/>
  <c r="C142" i="11" s="1"/>
  <c r="C143" i="11" s="1"/>
  <c r="C144" i="11" s="1"/>
  <c r="B118" i="11"/>
  <c r="B119" i="11" s="1"/>
  <c r="B120" i="11" s="1"/>
  <c r="B121" i="11" s="1"/>
  <c r="B122" i="11" s="1"/>
  <c r="B123" i="11" s="1"/>
  <c r="B124" i="11" s="1"/>
  <c r="B125" i="11" s="1"/>
  <c r="B126" i="11" s="1"/>
  <c r="B127" i="11" s="1"/>
  <c r="B128" i="11" s="1"/>
  <c r="B129" i="11" s="1"/>
  <c r="B130" i="11" s="1"/>
  <c r="B131" i="11" s="1"/>
  <c r="B132" i="11" s="1"/>
  <c r="B133" i="11" s="1"/>
  <c r="B134" i="11" s="1"/>
  <c r="B135" i="11" s="1"/>
  <c r="B136" i="11" s="1"/>
  <c r="B137" i="11" s="1"/>
  <c r="B138" i="11" s="1"/>
  <c r="B139" i="11" s="1"/>
  <c r="B140" i="11" s="1"/>
  <c r="B141" i="11" s="1"/>
  <c r="B142" i="11" s="1"/>
  <c r="B143" i="11" s="1"/>
  <c r="B144" i="11" s="1"/>
  <c r="C109" i="11"/>
  <c r="C110" i="11" s="1"/>
  <c r="C111" i="11" s="1"/>
  <c r="C112" i="11" s="1"/>
  <c r="C113" i="11" s="1"/>
  <c r="C114" i="11" s="1"/>
  <c r="C115" i="11" s="1"/>
  <c r="C116" i="11" s="1"/>
  <c r="B109" i="11"/>
  <c r="B110" i="11" s="1"/>
  <c r="B111" i="11" s="1"/>
  <c r="B112" i="11" s="1"/>
  <c r="B113" i="11" s="1"/>
  <c r="B114" i="11" s="1"/>
  <c r="B115" i="11" s="1"/>
  <c r="B116" i="11" s="1"/>
  <c r="C91" i="11"/>
  <c r="C92" i="11" s="1"/>
  <c r="C93" i="11" s="1"/>
  <c r="C94" i="11" s="1"/>
  <c r="C95" i="11" s="1"/>
  <c r="C96" i="11" s="1"/>
  <c r="C97" i="11" s="1"/>
  <c r="C98" i="11" s="1"/>
  <c r="C99" i="11" s="1"/>
  <c r="B91" i="11"/>
  <c r="B92" i="11" s="1"/>
  <c r="B93" i="11" s="1"/>
  <c r="B94" i="11" s="1"/>
  <c r="B95" i="11" s="1"/>
  <c r="B96" i="11" s="1"/>
  <c r="B97" i="11" s="1"/>
  <c r="B98" i="11" s="1"/>
  <c r="B99" i="11" s="1"/>
  <c r="C73" i="11"/>
  <c r="C74" i="11" s="1"/>
  <c r="C75" i="11" s="1"/>
  <c r="C76" i="11" s="1"/>
  <c r="C77" i="11" s="1"/>
  <c r="C78" i="11" s="1"/>
  <c r="C79" i="11" s="1"/>
  <c r="C80" i="11" s="1"/>
  <c r="C81" i="11" s="1"/>
  <c r="C82" i="11" s="1"/>
  <c r="C83" i="11" s="1"/>
  <c r="C84" i="11" s="1"/>
  <c r="C85" i="11" s="1"/>
  <c r="C86" i="11" s="1"/>
  <c r="C87" i="11" s="1"/>
  <c r="C88" i="11" s="1"/>
  <c r="C89" i="11" s="1"/>
  <c r="B73" i="11"/>
  <c r="B74" i="11" s="1"/>
  <c r="B75" i="11" s="1"/>
  <c r="B76" i="11" s="1"/>
  <c r="B77" i="11" s="1"/>
  <c r="B78" i="11" s="1"/>
  <c r="B79" i="11" s="1"/>
  <c r="B80" i="11" s="1"/>
  <c r="B81" i="11" s="1"/>
  <c r="B82" i="11" s="1"/>
  <c r="B83" i="11" s="1"/>
  <c r="B84" i="11" s="1"/>
  <c r="B85" i="11" s="1"/>
  <c r="B86" i="11" s="1"/>
  <c r="B87" i="11" s="1"/>
  <c r="B88" i="11" s="1"/>
  <c r="B89" i="11" s="1"/>
  <c r="C42" i="11"/>
  <c r="C43" i="11" s="1"/>
  <c r="C44" i="11" s="1"/>
  <c r="C45" i="11" s="1"/>
  <c r="C46" i="11" s="1"/>
  <c r="C47" i="11" s="1"/>
  <c r="C48" i="11" s="1"/>
  <c r="C49" i="11" s="1"/>
  <c r="C50" i="11" s="1"/>
  <c r="C51" i="11" s="1"/>
  <c r="C52" i="11" s="1"/>
  <c r="C53" i="11" s="1"/>
  <c r="C54" i="11" s="1"/>
  <c r="C55" i="11" s="1"/>
  <c r="C56" i="11" s="1"/>
  <c r="C57" i="11" s="1"/>
  <c r="C58" i="11" s="1"/>
  <c r="C59" i="11" s="1"/>
  <c r="C60" i="11" s="1"/>
  <c r="C61" i="11" s="1"/>
  <c r="C62" i="11" s="1"/>
  <c r="C63" i="11" s="1"/>
  <c r="C64" i="11" s="1"/>
  <c r="C65" i="11" s="1"/>
  <c r="C66" i="11" s="1"/>
  <c r="C67" i="11" s="1"/>
  <c r="C68" i="11" s="1"/>
  <c r="C69" i="11" s="1"/>
  <c r="C70" i="11" s="1"/>
  <c r="C71" i="11" s="1"/>
  <c r="B42" i="11"/>
  <c r="B43" i="11" s="1"/>
  <c r="B44" i="11" s="1"/>
  <c r="B45" i="11" s="1"/>
  <c r="B46" i="11" s="1"/>
  <c r="B47" i="11" s="1"/>
  <c r="B48" i="11" s="1"/>
  <c r="B49" i="11" s="1"/>
  <c r="B50" i="11" s="1"/>
  <c r="B51" i="11" s="1"/>
  <c r="B52" i="11" s="1"/>
  <c r="B53" i="11" s="1"/>
  <c r="B54" i="11" s="1"/>
  <c r="B55" i="11" s="1"/>
  <c r="B56" i="11" s="1"/>
  <c r="B57" i="11" s="1"/>
  <c r="B58" i="11" s="1"/>
  <c r="B59" i="11" s="1"/>
  <c r="B60" i="11" s="1"/>
  <c r="B61" i="11" s="1"/>
  <c r="B62" i="11" s="1"/>
  <c r="B63" i="11" s="1"/>
  <c r="B64" i="11" s="1"/>
  <c r="B65" i="11" s="1"/>
  <c r="B66" i="11" s="1"/>
  <c r="B67" i="11" s="1"/>
  <c r="B68" i="11" s="1"/>
  <c r="B69" i="11" s="1"/>
  <c r="B70" i="11" s="1"/>
  <c r="B71" i="11" s="1"/>
  <c r="C18" i="11"/>
  <c r="C19" i="11" s="1"/>
  <c r="C20" i="11" s="1"/>
  <c r="C21" i="11" s="1"/>
  <c r="C22" i="11" s="1"/>
  <c r="C23" i="11" s="1"/>
  <c r="C24" i="11" s="1"/>
  <c r="C25" i="11" s="1"/>
  <c r="C26" i="11" s="1"/>
  <c r="C27" i="11" s="1"/>
  <c r="C28" i="11" s="1"/>
  <c r="C29" i="11" s="1"/>
  <c r="C30" i="11" s="1"/>
  <c r="C31" i="11" s="1"/>
  <c r="C32" i="11" s="1"/>
  <c r="C33" i="11" s="1"/>
  <c r="C34" i="11" s="1"/>
  <c r="C35" i="11" s="1"/>
  <c r="C36" i="11" s="1"/>
  <c r="C37" i="11" s="1"/>
  <c r="C38" i="11" s="1"/>
  <c r="C39" i="11" s="1"/>
  <c r="C40" i="11" s="1"/>
  <c r="B18" i="11"/>
  <c r="B19" i="11" s="1"/>
  <c r="B20" i="11" s="1"/>
  <c r="B21" i="11" s="1"/>
  <c r="B22" i="11" s="1"/>
  <c r="B23" i="11" s="1"/>
  <c r="B24" i="11" s="1"/>
  <c r="B25" i="11" s="1"/>
  <c r="B26" i="11" s="1"/>
  <c r="B27" i="11" s="1"/>
  <c r="B28" i="11" s="1"/>
  <c r="B29" i="11" s="1"/>
  <c r="B30" i="11" s="1"/>
  <c r="B31" i="11" s="1"/>
  <c r="B32" i="11" s="1"/>
  <c r="B33" i="11" s="1"/>
  <c r="B34" i="11" s="1"/>
  <c r="B35" i="11" s="1"/>
  <c r="B36" i="11" s="1"/>
  <c r="B37" i="11" s="1"/>
  <c r="B38" i="11" s="1"/>
  <c r="B39" i="11" s="1"/>
  <c r="B40" i="11" s="1"/>
  <c r="S1759" i="2"/>
  <c r="S1758" i="2"/>
  <c r="S1757" i="2"/>
  <c r="S1651" i="2"/>
  <c r="S1763" i="2"/>
  <c r="S1762" i="2"/>
  <c r="S1761" i="2"/>
  <c r="S1760" i="2"/>
  <c r="D1791" i="2"/>
  <c r="B1791" i="2"/>
  <c r="D1790" i="2"/>
  <c r="B1790" i="2"/>
  <c r="D1789" i="2"/>
  <c r="B1789" i="2"/>
  <c r="D1788" i="2"/>
  <c r="B1788" i="2"/>
  <c r="D1787" i="2"/>
  <c r="B1787" i="2"/>
  <c r="D1786" i="2"/>
  <c r="B1786" i="2"/>
  <c r="D1785" i="2"/>
  <c r="B1785" i="2"/>
  <c r="D1784" i="2"/>
  <c r="B1784" i="2"/>
  <c r="D1783" i="2"/>
  <c r="B1783" i="2"/>
  <c r="D1782" i="2"/>
  <c r="B1782" i="2"/>
  <c r="D1781" i="2"/>
  <c r="B1781" i="2"/>
  <c r="D1780" i="2"/>
  <c r="B1780" i="2"/>
  <c r="D1779" i="2"/>
  <c r="B1779" i="2"/>
  <c r="D1778" i="2"/>
  <c r="B1778" i="2"/>
  <c r="D1777" i="2"/>
  <c r="B1777" i="2"/>
  <c r="D1776" i="2"/>
  <c r="B1776" i="2"/>
  <c r="D1775" i="2"/>
  <c r="B1775" i="2"/>
  <c r="D1774" i="2"/>
  <c r="B1774" i="2"/>
  <c r="D1773" i="2"/>
  <c r="B1773" i="2"/>
  <c r="D1772" i="2"/>
  <c r="B1772" i="2"/>
  <c r="D1771" i="2"/>
  <c r="B1771" i="2"/>
  <c r="D1770" i="2"/>
  <c r="B1770" i="2"/>
  <c r="D1769" i="2"/>
  <c r="B1769" i="2"/>
  <c r="D1768" i="2"/>
  <c r="B1768" i="2"/>
  <c r="D1767" i="2"/>
  <c r="B1767" i="2"/>
  <c r="D1766" i="2"/>
  <c r="B1766" i="2"/>
  <c r="D1765" i="2"/>
  <c r="B1765" i="2"/>
  <c r="D1764" i="2"/>
  <c r="B1764" i="2"/>
  <c r="D1763" i="2"/>
  <c r="B1763" i="2"/>
  <c r="D1762" i="2"/>
  <c r="B1762" i="2"/>
  <c r="D1761" i="2"/>
  <c r="B1761" i="2"/>
  <c r="D1760" i="2"/>
  <c r="B1760" i="2"/>
  <c r="S1756" i="2"/>
  <c r="S1755" i="2"/>
  <c r="S1753" i="2"/>
  <c r="S1754" i="2"/>
  <c r="S1752" i="2"/>
  <c r="S1751" i="2"/>
  <c r="S1750" i="2"/>
  <c r="S1749" i="2"/>
  <c r="S1748" i="2"/>
  <c r="S1747" i="2"/>
  <c r="S1746" i="2"/>
  <c r="S1745" i="2"/>
  <c r="S1744" i="2"/>
  <c r="S1743" i="2"/>
  <c r="S1742" i="2"/>
  <c r="S1738" i="2"/>
  <c r="S1729" i="2"/>
  <c r="S316" i="2"/>
  <c r="S1733" i="2"/>
  <c r="S1708" i="2"/>
  <c r="S1741" i="2"/>
  <c r="S1740" i="2"/>
  <c r="S1739" i="2"/>
  <c r="S1737" i="2"/>
  <c r="S1735" i="2"/>
  <c r="S1736" i="2"/>
  <c r="S1734" i="2"/>
  <c r="S1732" i="2"/>
  <c r="S1731" i="2"/>
  <c r="S1730" i="2"/>
  <c r="S1728" i="2"/>
  <c r="S1727" i="2"/>
  <c r="S1726" i="2"/>
  <c r="S1725" i="2"/>
  <c r="S1724" i="2"/>
  <c r="S1722" i="2"/>
  <c r="S1721" i="2"/>
  <c r="S1720" i="2"/>
  <c r="S1723" i="2"/>
  <c r="S1710" i="2"/>
  <c r="S1709" i="2"/>
  <c r="S1719" i="2"/>
  <c r="S1718" i="2"/>
  <c r="S1717" i="2"/>
  <c r="S1716" i="2"/>
  <c r="S1715" i="2"/>
  <c r="S1714" i="2"/>
  <c r="S1713" i="2"/>
  <c r="S1712" i="2"/>
  <c r="S1711" i="2"/>
  <c r="S1707" i="2"/>
  <c r="S1706" i="2"/>
  <c r="S1705" i="2"/>
  <c r="S1704" i="2"/>
  <c r="S1703" i="2"/>
  <c r="S1702" i="2"/>
  <c r="S1697" i="2"/>
  <c r="S1700" i="2"/>
  <c r="S1701" i="2"/>
  <c r="S1699" i="2"/>
  <c r="S1698" i="2"/>
  <c r="S1696" i="2"/>
  <c r="S1695" i="2"/>
  <c r="S1694" i="2"/>
  <c r="S1692" i="2"/>
  <c r="S1691" i="2"/>
  <c r="S1690" i="2"/>
  <c r="S1689" i="2"/>
  <c r="S1688" i="2"/>
  <c r="S1684" i="2"/>
  <c r="S1674" i="2"/>
  <c r="S1673" i="2"/>
  <c r="S1687" i="2"/>
  <c r="S1686" i="2"/>
  <c r="S1685" i="2"/>
  <c r="S1683" i="2"/>
  <c r="S1682" i="2"/>
  <c r="S1681" i="2"/>
  <c r="S1680" i="2"/>
  <c r="S1679" i="2"/>
  <c r="S1678" i="2"/>
  <c r="S1677" i="2"/>
  <c r="S1676" i="2"/>
  <c r="S1675" i="2"/>
  <c r="S1672" i="2"/>
  <c r="S1644" i="2"/>
  <c r="S1671" i="2"/>
  <c r="S1670" i="2"/>
  <c r="S1669" i="2"/>
  <c r="S1668" i="2"/>
  <c r="S1667" i="2"/>
  <c r="S1666" i="2"/>
  <c r="S1665" i="2"/>
  <c r="S1664" i="2"/>
  <c r="S1660" i="2"/>
  <c r="S1653" i="2"/>
  <c r="I1666" i="2"/>
  <c r="D1666" i="2" s="1"/>
  <c r="I1665" i="2"/>
  <c r="D1665" i="2" s="1"/>
  <c r="I1664" i="2"/>
  <c r="D1664" i="2" s="1"/>
  <c r="S1663" i="2"/>
  <c r="I1663" i="2"/>
  <c r="D1663" i="2" s="1"/>
  <c r="S1662" i="2"/>
  <c r="S1661" i="2"/>
  <c r="I1661" i="2"/>
  <c r="D1661" i="2" s="1"/>
  <c r="I1660" i="2"/>
  <c r="D1660" i="2" s="1"/>
  <c r="S1659" i="2"/>
  <c r="S1658" i="2"/>
  <c r="S1657" i="2"/>
  <c r="S1656" i="2"/>
  <c r="S1655" i="2"/>
  <c r="S1654" i="2"/>
  <c r="S1652" i="2"/>
  <c r="S1649" i="2"/>
  <c r="S1648" i="2"/>
  <c r="S1643" i="2"/>
  <c r="S1647" i="2"/>
  <c r="S1646" i="2"/>
  <c r="S1645" i="2"/>
  <c r="S1642" i="2"/>
  <c r="D1759" i="2"/>
  <c r="B1759" i="2"/>
  <c r="D1758" i="2"/>
  <c r="B1758" i="2"/>
  <c r="D1757" i="2"/>
  <c r="B1757" i="2"/>
  <c r="D1756" i="2"/>
  <c r="B1756" i="2"/>
  <c r="D1755" i="2"/>
  <c r="B1755" i="2"/>
  <c r="D1754" i="2"/>
  <c r="B1754" i="2"/>
  <c r="D1753" i="2"/>
  <c r="B1753" i="2"/>
  <c r="D1752" i="2"/>
  <c r="B1752" i="2"/>
  <c r="D1751" i="2"/>
  <c r="B1751" i="2"/>
  <c r="D1750" i="2"/>
  <c r="B1750" i="2"/>
  <c r="D1749" i="2"/>
  <c r="B1749" i="2"/>
  <c r="D1748" i="2"/>
  <c r="B1748" i="2"/>
  <c r="D1746" i="2"/>
  <c r="B1746" i="2"/>
  <c r="D1745" i="2"/>
  <c r="B1745" i="2"/>
  <c r="D1744" i="2"/>
  <c r="B1744" i="2"/>
  <c r="D1743" i="2"/>
  <c r="B1743" i="2"/>
  <c r="D1742" i="2"/>
  <c r="B1742" i="2"/>
  <c r="D1740" i="2"/>
  <c r="B1740" i="2"/>
  <c r="D1739" i="2"/>
  <c r="B1739" i="2"/>
  <c r="D1738" i="2"/>
  <c r="B1738" i="2"/>
  <c r="D1737" i="2"/>
  <c r="B1737" i="2"/>
  <c r="D1735" i="2"/>
  <c r="B1735" i="2"/>
  <c r="D1734" i="2"/>
  <c r="B1734" i="2"/>
  <c r="D1733" i="2"/>
  <c r="B1733" i="2"/>
  <c r="D1732" i="2"/>
  <c r="B1732" i="2"/>
  <c r="D1731" i="2"/>
  <c r="B1731" i="2"/>
  <c r="D1730" i="2"/>
  <c r="B1730" i="2"/>
  <c r="D1729" i="2"/>
  <c r="B1729" i="2"/>
  <c r="D1728" i="2"/>
  <c r="B1728" i="2"/>
  <c r="D1727" i="2"/>
  <c r="B1727" i="2"/>
  <c r="D1726" i="2"/>
  <c r="B1726" i="2"/>
  <c r="D1725" i="2"/>
  <c r="B1725" i="2"/>
  <c r="D1724" i="2"/>
  <c r="B1724" i="2"/>
  <c r="D1723" i="2"/>
  <c r="B1723" i="2"/>
  <c r="D1722" i="2"/>
  <c r="B1722" i="2"/>
  <c r="D1721" i="2"/>
  <c r="B1721" i="2"/>
  <c r="D1720" i="2"/>
  <c r="B1720" i="2"/>
  <c r="D1719" i="2"/>
  <c r="B1719" i="2"/>
  <c r="D1718" i="2"/>
  <c r="B1718" i="2"/>
  <c r="D1717" i="2"/>
  <c r="B1717" i="2"/>
  <c r="D1716" i="2"/>
  <c r="B1716" i="2"/>
  <c r="D1715" i="2"/>
  <c r="B1715" i="2"/>
  <c r="D1714" i="2"/>
  <c r="B1714" i="2"/>
  <c r="D1713" i="2"/>
  <c r="B1713" i="2"/>
  <c r="D1712" i="2"/>
  <c r="B1712" i="2"/>
  <c r="D1711" i="2"/>
  <c r="B1711" i="2"/>
  <c r="D1710" i="2"/>
  <c r="B1710" i="2"/>
  <c r="D1709" i="2"/>
  <c r="B1709" i="2"/>
  <c r="D1708" i="2"/>
  <c r="B1708" i="2"/>
  <c r="D1707" i="2"/>
  <c r="B1707" i="2"/>
  <c r="D1706" i="2"/>
  <c r="B1706" i="2"/>
  <c r="D1705" i="2"/>
  <c r="B1705" i="2"/>
  <c r="D1704" i="2"/>
  <c r="B1704" i="2"/>
  <c r="D1703" i="2"/>
  <c r="B1703" i="2"/>
  <c r="D1702" i="2"/>
  <c r="B1702" i="2"/>
  <c r="D1701" i="2"/>
  <c r="B1701" i="2"/>
  <c r="D1700" i="2"/>
  <c r="B1700" i="2"/>
  <c r="D1699" i="2"/>
  <c r="B1699" i="2"/>
  <c r="D1698" i="2"/>
  <c r="B1698" i="2"/>
  <c r="D1697" i="2"/>
  <c r="B1697" i="2"/>
  <c r="D1696" i="2"/>
  <c r="B1696" i="2"/>
  <c r="D1695" i="2"/>
  <c r="B1695" i="2"/>
  <c r="D1694" i="2"/>
  <c r="B1694" i="2"/>
  <c r="D1693" i="2"/>
  <c r="B1693" i="2"/>
  <c r="D1692" i="2"/>
  <c r="B1692" i="2"/>
  <c r="D1691" i="2"/>
  <c r="B1691" i="2"/>
  <c r="D1690" i="2"/>
  <c r="B1690" i="2"/>
  <c r="D1689" i="2"/>
  <c r="B1689" i="2"/>
  <c r="D1688" i="2"/>
  <c r="B1688" i="2"/>
  <c r="D1687" i="2"/>
  <c r="B1687" i="2"/>
  <c r="D1686" i="2"/>
  <c r="B1686" i="2"/>
  <c r="D1685" i="2"/>
  <c r="B1685" i="2"/>
  <c r="D1684" i="2"/>
  <c r="B1684" i="2"/>
  <c r="D1683" i="2"/>
  <c r="B1683" i="2"/>
  <c r="D1682" i="2"/>
  <c r="B1682" i="2"/>
  <c r="D1681" i="2"/>
  <c r="B1681" i="2"/>
  <c r="D1680" i="2"/>
  <c r="B1680" i="2"/>
  <c r="D1679" i="2"/>
  <c r="B1679" i="2"/>
  <c r="D1678" i="2"/>
  <c r="B1678" i="2"/>
  <c r="D1677" i="2"/>
  <c r="B1677" i="2"/>
  <c r="D1676" i="2"/>
  <c r="B1676" i="2"/>
  <c r="D1675" i="2"/>
  <c r="B1675" i="2"/>
  <c r="D1674" i="2"/>
  <c r="B1674" i="2"/>
  <c r="D1673" i="2"/>
  <c r="B1673" i="2"/>
  <c r="D1672" i="2"/>
  <c r="B1672" i="2"/>
  <c r="D1671" i="2"/>
  <c r="B1671" i="2"/>
  <c r="D1670" i="2"/>
  <c r="B1670" i="2"/>
  <c r="D1669" i="2"/>
  <c r="B1669" i="2"/>
  <c r="D1668" i="2"/>
  <c r="B1668" i="2"/>
  <c r="D1667" i="2"/>
  <c r="B1667" i="2"/>
  <c r="B1666" i="2"/>
  <c r="B1665" i="2"/>
  <c r="B1664" i="2"/>
  <c r="B1663" i="2"/>
  <c r="D1662" i="2"/>
  <c r="B1662" i="2"/>
  <c r="B1661" i="2"/>
  <c r="B1660" i="2"/>
  <c r="D1659" i="2"/>
  <c r="B1659" i="2"/>
  <c r="D1658" i="2"/>
  <c r="B1658" i="2"/>
  <c r="D1657" i="2"/>
  <c r="B1657" i="2"/>
  <c r="D1656" i="2"/>
  <c r="B1656" i="2"/>
  <c r="D1655" i="2"/>
  <c r="B1655" i="2"/>
  <c r="D1654" i="2"/>
  <c r="B1654" i="2"/>
  <c r="D1653" i="2"/>
  <c r="B1653" i="2"/>
  <c r="D1652" i="2"/>
  <c r="B1652" i="2"/>
  <c r="D1651" i="2"/>
  <c r="B1651" i="2"/>
  <c r="D1650" i="2"/>
  <c r="B1650" i="2"/>
  <c r="D1649" i="2"/>
  <c r="B1649" i="2"/>
  <c r="D1648" i="2"/>
  <c r="B1648" i="2"/>
  <c r="D1647" i="2"/>
  <c r="B1647" i="2"/>
  <c r="D1646" i="2"/>
  <c r="B1646" i="2"/>
  <c r="S1640" i="2"/>
  <c r="S1639" i="2"/>
  <c r="S1638" i="2"/>
  <c r="S1637" i="2"/>
  <c r="S1636" i="2"/>
  <c r="S1635" i="2"/>
  <c r="S1626" i="2"/>
  <c r="S1634" i="2"/>
  <c r="S1630" i="2"/>
  <c r="S1629" i="2"/>
  <c r="S1633" i="2"/>
  <c r="S1632" i="2"/>
  <c r="S1631" i="2"/>
  <c r="S1628" i="2"/>
  <c r="S1627" i="2"/>
  <c r="S1625" i="2"/>
  <c r="S1624" i="2"/>
  <c r="S1623" i="2"/>
  <c r="S1622" i="2"/>
  <c r="S1621" i="2"/>
  <c r="S1620" i="2"/>
  <c r="S1619" i="2"/>
  <c r="S1618" i="2"/>
  <c r="S1617" i="2"/>
  <c r="S1616" i="2"/>
  <c r="S1615" i="2"/>
  <c r="S1614" i="2"/>
  <c r="S1613" i="2"/>
  <c r="I1613" i="2"/>
  <c r="D1613" i="2" s="1"/>
  <c r="D1645" i="2"/>
  <c r="B1645" i="2"/>
  <c r="D1644" i="2"/>
  <c r="B1644" i="2"/>
  <c r="D1643" i="2"/>
  <c r="B1643" i="2"/>
  <c r="D1642" i="2"/>
  <c r="B1642" i="2"/>
  <c r="D1641" i="2"/>
  <c r="B1641" i="2"/>
  <c r="D1640" i="2"/>
  <c r="B1640" i="2"/>
  <c r="D1639" i="2"/>
  <c r="B1639" i="2"/>
  <c r="D1638" i="2"/>
  <c r="B1638" i="2"/>
  <c r="D1637" i="2"/>
  <c r="B1637" i="2"/>
  <c r="D1636" i="2"/>
  <c r="B1636" i="2"/>
  <c r="D1635" i="2"/>
  <c r="B1635" i="2"/>
  <c r="D1634" i="2"/>
  <c r="B1634" i="2"/>
  <c r="D1633" i="2"/>
  <c r="B1633" i="2"/>
  <c r="D1632" i="2"/>
  <c r="B1632" i="2"/>
  <c r="D1631" i="2"/>
  <c r="B1631" i="2"/>
  <c r="D1630" i="2"/>
  <c r="B1630" i="2"/>
  <c r="D1629" i="2"/>
  <c r="B1629" i="2"/>
  <c r="D1628" i="2"/>
  <c r="B1628" i="2"/>
  <c r="D1627" i="2"/>
  <c r="B1627" i="2"/>
  <c r="D1626" i="2"/>
  <c r="B1626" i="2"/>
  <c r="D1625" i="2"/>
  <c r="B1625" i="2"/>
  <c r="D1624" i="2"/>
  <c r="B1624" i="2"/>
  <c r="D1623" i="2"/>
  <c r="B1623" i="2"/>
  <c r="D1622" i="2"/>
  <c r="B1622" i="2"/>
  <c r="D1621" i="2"/>
  <c r="B1621" i="2"/>
  <c r="D1620" i="2"/>
  <c r="B1620" i="2"/>
  <c r="D1619" i="2"/>
  <c r="B1619" i="2"/>
  <c r="D1618" i="2"/>
  <c r="B1618" i="2"/>
  <c r="D1617" i="2"/>
  <c r="B1617" i="2"/>
  <c r="D1616" i="2"/>
  <c r="B1616" i="2"/>
  <c r="D1615" i="2"/>
  <c r="B1615" i="2"/>
  <c r="B1613" i="2"/>
  <c r="S1612" i="2"/>
  <c r="S1611" i="2"/>
  <c r="S1610" i="2"/>
  <c r="S1609" i="2"/>
  <c r="S1608" i="2"/>
  <c r="D1612" i="2"/>
  <c r="B1612" i="2"/>
  <c r="D1611" i="2"/>
  <c r="B1611" i="2"/>
  <c r="D1610" i="2"/>
  <c r="B1610" i="2"/>
  <c r="D1609" i="2"/>
  <c r="B1609" i="2"/>
  <c r="S1607" i="2"/>
  <c r="S1600" i="2"/>
  <c r="S1606" i="2"/>
  <c r="S1605" i="2"/>
  <c r="S1604" i="2"/>
  <c r="S1603" i="2"/>
  <c r="S1602" i="2"/>
  <c r="S1601" i="2"/>
  <c r="S1599" i="2"/>
  <c r="S1598" i="2"/>
  <c r="S1597" i="2"/>
  <c r="S1596" i="2"/>
  <c r="S1595" i="2"/>
  <c r="S1594" i="2"/>
  <c r="S1319" i="2"/>
  <c r="S1307" i="2"/>
  <c r="S1303" i="2"/>
  <c r="S1302" i="2"/>
  <c r="S1301" i="2"/>
  <c r="S1300" i="2"/>
  <c r="S1587" i="2"/>
  <c r="S1593" i="2"/>
  <c r="I1593" i="2"/>
  <c r="D1593" i="2" s="1"/>
  <c r="S1592" i="2"/>
  <c r="S1591" i="2"/>
  <c r="S1590" i="2"/>
  <c r="S1588" i="2"/>
  <c r="S1586" i="2"/>
  <c r="S1585" i="2"/>
  <c r="S1581" i="2"/>
  <c r="S1584" i="2"/>
  <c r="S1580" i="2"/>
  <c r="S1579" i="2"/>
  <c r="S1578" i="2"/>
  <c r="S1577" i="2"/>
  <c r="S1576" i="2"/>
  <c r="S1575" i="2"/>
  <c r="S1574" i="2"/>
  <c r="I1575" i="2"/>
  <c r="D1575" i="2" s="1"/>
  <c r="S1569" i="2"/>
  <c r="S1573" i="2"/>
  <c r="S1566" i="2"/>
  <c r="S1572" i="2"/>
  <c r="S1571" i="2"/>
  <c r="S1570" i="2"/>
  <c r="S1568" i="2"/>
  <c r="S1567" i="2"/>
  <c r="S1564" i="2"/>
  <c r="S1563" i="2"/>
  <c r="S1562" i="2"/>
  <c r="S1561" i="2"/>
  <c r="S1560" i="2"/>
  <c r="I1560" i="2"/>
  <c r="D1560" i="2" s="1"/>
  <c r="S1559" i="2"/>
  <c r="S1558" i="2"/>
  <c r="S1557" i="2"/>
  <c r="S1556" i="2"/>
  <c r="S1294" i="2"/>
  <c r="I1556" i="2"/>
  <c r="D1556" i="2" s="1"/>
  <c r="S1249" i="2"/>
  <c r="S1293" i="2"/>
  <c r="S1273" i="2"/>
  <c r="S1272" i="2"/>
  <c r="S1271" i="2"/>
  <c r="S1270" i="2"/>
  <c r="S1267" i="2"/>
  <c r="S1555" i="2"/>
  <c r="S1554" i="2"/>
  <c r="S1553" i="2"/>
  <c r="S1552" i="2"/>
  <c r="S1545" i="2"/>
  <c r="S1541" i="2"/>
  <c r="S1550" i="2"/>
  <c r="S1549" i="2"/>
  <c r="S1548" i="2"/>
  <c r="S1547" i="2"/>
  <c r="S1546" i="2"/>
  <c r="S1539" i="2"/>
  <c r="S1543" i="2"/>
  <c r="S1544" i="2"/>
  <c r="S1542" i="2"/>
  <c r="S1540" i="2"/>
  <c r="S1538" i="2"/>
  <c r="S1537" i="2"/>
  <c r="S1536" i="2"/>
  <c r="S1535" i="2"/>
  <c r="S35" i="2"/>
  <c r="S1534" i="2"/>
  <c r="S1533" i="2"/>
  <c r="S1532" i="2"/>
  <c r="S1531" i="2"/>
  <c r="S1530" i="2"/>
  <c r="S1529" i="2"/>
  <c r="S1528" i="2"/>
  <c r="S1525" i="2"/>
  <c r="S1524" i="2"/>
  <c r="S1523" i="2"/>
  <c r="S1103" i="2"/>
  <c r="S1527" i="2"/>
  <c r="S1526" i="2"/>
  <c r="I1523" i="2"/>
  <c r="D1523" i="2" s="1"/>
  <c r="S1522" i="2"/>
  <c r="S1521" i="2"/>
  <c r="S1520" i="2"/>
  <c r="I1520" i="2"/>
  <c r="D1520" i="2" s="1"/>
  <c r="S1409" i="2"/>
  <c r="S1518" i="2"/>
  <c r="S1517" i="2"/>
  <c r="S1516" i="2"/>
  <c r="S1513" i="2"/>
  <c r="S1519" i="2"/>
  <c r="I1518" i="2"/>
  <c r="D1518" i="2" s="1"/>
  <c r="I1517" i="2"/>
  <c r="D1517" i="2" s="1"/>
  <c r="S1515" i="2"/>
  <c r="S1514" i="2"/>
  <c r="I1514" i="2"/>
  <c r="D1514" i="2" s="1"/>
  <c r="S1505" i="2"/>
  <c r="S1512" i="2"/>
  <c r="S1511" i="2"/>
  <c r="S1510" i="2"/>
  <c r="S1506" i="2"/>
  <c r="S800" i="2"/>
  <c r="S1507" i="2"/>
  <c r="S1494" i="2"/>
  <c r="S1504" i="2"/>
  <c r="I1504" i="2"/>
  <c r="D1504" i="2" s="1"/>
  <c r="S1503" i="2"/>
  <c r="S1502" i="2"/>
  <c r="I1502" i="2"/>
  <c r="D1502" i="2" s="1"/>
  <c r="S1501" i="2"/>
  <c r="S1495" i="2"/>
  <c r="S1500" i="2"/>
  <c r="S1499" i="2"/>
  <c r="I1499" i="2"/>
  <c r="D1499" i="2" s="1"/>
  <c r="S1498" i="2"/>
  <c r="S1497" i="2"/>
  <c r="S1496" i="2"/>
  <c r="S1419" i="2"/>
  <c r="S1416" i="2"/>
  <c r="S1411" i="2"/>
  <c r="S1418" i="2"/>
  <c r="I1418" i="2"/>
  <c r="D1418" i="2" s="1"/>
  <c r="S1417" i="2"/>
  <c r="S1414" i="2"/>
  <c r="S1413" i="2"/>
  <c r="S1412" i="2"/>
  <c r="D1607" i="2"/>
  <c r="B1607" i="2"/>
  <c r="D1606" i="2"/>
  <c r="B1606" i="2"/>
  <c r="D1605" i="2"/>
  <c r="B1605" i="2"/>
  <c r="D1604" i="2"/>
  <c r="B1604" i="2"/>
  <c r="D1603" i="2"/>
  <c r="B1603" i="2"/>
  <c r="D1602" i="2"/>
  <c r="B1602" i="2"/>
  <c r="D1601" i="2"/>
  <c r="B1601" i="2"/>
  <c r="D1600" i="2"/>
  <c r="B1600" i="2"/>
  <c r="D1599" i="2"/>
  <c r="B1599" i="2"/>
  <c r="D1598" i="2"/>
  <c r="B1598" i="2"/>
  <c r="D1597" i="2"/>
  <c r="B1597" i="2"/>
  <c r="D1596" i="2"/>
  <c r="B1596" i="2"/>
  <c r="D1595" i="2"/>
  <c r="B1595" i="2"/>
  <c r="D1594" i="2"/>
  <c r="B1594" i="2"/>
  <c r="B1593" i="2"/>
  <c r="D1592" i="2"/>
  <c r="B1592" i="2"/>
  <c r="D1591" i="2"/>
  <c r="B1591" i="2"/>
  <c r="D1590" i="2"/>
  <c r="B1590" i="2"/>
  <c r="D1589" i="2"/>
  <c r="B1589" i="2"/>
  <c r="D1588" i="2"/>
  <c r="B1588" i="2"/>
  <c r="D1587" i="2"/>
  <c r="B1587" i="2"/>
  <c r="D1586" i="2"/>
  <c r="B1586" i="2"/>
  <c r="D1585" i="2"/>
  <c r="B1585" i="2"/>
  <c r="D1584" i="2"/>
  <c r="B1584" i="2"/>
  <c r="D1583" i="2"/>
  <c r="B1583" i="2"/>
  <c r="D1582" i="2"/>
  <c r="B1582" i="2"/>
  <c r="D1581" i="2"/>
  <c r="B1581" i="2"/>
  <c r="D1580" i="2"/>
  <c r="B1580" i="2"/>
  <c r="D1579" i="2"/>
  <c r="B1579" i="2"/>
  <c r="D1578" i="2"/>
  <c r="B1578" i="2"/>
  <c r="D1577" i="2"/>
  <c r="B1577" i="2"/>
  <c r="D1576" i="2"/>
  <c r="B1576" i="2"/>
  <c r="B1575" i="2"/>
  <c r="D1574" i="2"/>
  <c r="B1574" i="2"/>
  <c r="D1573" i="2"/>
  <c r="B1573" i="2"/>
  <c r="D1572" i="2"/>
  <c r="B1572" i="2"/>
  <c r="D1571" i="2"/>
  <c r="B1571" i="2"/>
  <c r="D1570" i="2"/>
  <c r="B1570" i="2"/>
  <c r="D1569" i="2"/>
  <c r="B1569" i="2"/>
  <c r="D1568" i="2"/>
  <c r="B1568" i="2"/>
  <c r="D1567" i="2"/>
  <c r="B1567" i="2"/>
  <c r="D1566" i="2"/>
  <c r="B1566" i="2"/>
  <c r="D1565" i="2"/>
  <c r="B1565" i="2"/>
  <c r="D1564" i="2"/>
  <c r="B1564" i="2"/>
  <c r="D1563" i="2"/>
  <c r="B1563" i="2"/>
  <c r="D1562" i="2"/>
  <c r="B1562" i="2"/>
  <c r="D1561" i="2"/>
  <c r="B1561" i="2"/>
  <c r="B1560" i="2"/>
  <c r="D1559" i="2"/>
  <c r="B1559" i="2"/>
  <c r="D1558" i="2"/>
  <c r="B1558" i="2"/>
  <c r="D1557" i="2"/>
  <c r="B1557" i="2"/>
  <c r="B1556" i="2"/>
  <c r="D1555" i="2"/>
  <c r="B1555" i="2"/>
  <c r="D1554" i="2"/>
  <c r="B1554" i="2"/>
  <c r="D1553" i="2"/>
  <c r="B1553" i="2"/>
  <c r="D1552" i="2"/>
  <c r="B1552" i="2"/>
  <c r="D1551" i="2"/>
  <c r="B1551" i="2"/>
  <c r="D1550" i="2"/>
  <c r="B1550" i="2"/>
  <c r="D1549" i="2"/>
  <c r="B1549" i="2"/>
  <c r="D1548" i="2"/>
  <c r="B1548" i="2"/>
  <c r="D1547" i="2"/>
  <c r="B1547" i="2"/>
  <c r="D1546" i="2"/>
  <c r="B1546" i="2"/>
  <c r="D1545" i="2"/>
  <c r="B1545" i="2"/>
  <c r="D1544" i="2"/>
  <c r="B1544" i="2"/>
  <c r="D1543" i="2"/>
  <c r="B1543" i="2"/>
  <c r="D1542" i="2"/>
  <c r="B1542" i="2"/>
  <c r="D1541" i="2"/>
  <c r="B1541" i="2"/>
  <c r="D1540" i="2"/>
  <c r="B1540" i="2"/>
  <c r="D1539" i="2"/>
  <c r="B1539" i="2"/>
  <c r="D1538" i="2"/>
  <c r="B1538" i="2"/>
  <c r="D1537" i="2"/>
  <c r="B1537" i="2"/>
  <c r="D1536" i="2"/>
  <c r="B1536" i="2"/>
  <c r="D1535" i="2"/>
  <c r="B1535" i="2"/>
  <c r="D1534" i="2"/>
  <c r="B1534" i="2"/>
  <c r="D1533" i="2"/>
  <c r="B1533" i="2"/>
  <c r="D1532" i="2"/>
  <c r="B1532" i="2"/>
  <c r="D1531" i="2"/>
  <c r="B1531" i="2"/>
  <c r="D1530" i="2"/>
  <c r="B1530" i="2"/>
  <c r="D1529" i="2"/>
  <c r="B1529" i="2"/>
  <c r="D1528" i="2"/>
  <c r="B1528" i="2"/>
  <c r="D1527" i="2"/>
  <c r="B1527" i="2"/>
  <c r="D1526" i="2"/>
  <c r="B1526" i="2"/>
  <c r="D1525" i="2"/>
  <c r="B1525" i="2"/>
  <c r="D1524" i="2"/>
  <c r="B1524" i="2"/>
  <c r="B1523" i="2"/>
  <c r="D1522" i="2"/>
  <c r="B1522" i="2"/>
  <c r="D1521" i="2"/>
  <c r="B1521" i="2"/>
  <c r="B1520" i="2"/>
  <c r="D1519" i="2"/>
  <c r="B1519" i="2"/>
  <c r="B1518" i="2"/>
  <c r="B1517" i="2"/>
  <c r="D1516" i="2"/>
  <c r="B1516" i="2"/>
  <c r="D1515" i="2"/>
  <c r="B1515" i="2"/>
  <c r="B1514" i="2"/>
  <c r="D1513" i="2"/>
  <c r="B1513" i="2"/>
  <c r="D1512" i="2"/>
  <c r="B1512" i="2"/>
  <c r="D1511" i="2"/>
  <c r="B1511" i="2"/>
  <c r="D1510" i="2"/>
  <c r="B1510" i="2"/>
  <c r="D1509" i="2"/>
  <c r="B1509" i="2"/>
  <c r="D1508" i="2"/>
  <c r="B1508" i="2"/>
  <c r="D1507" i="2"/>
  <c r="B1507" i="2"/>
  <c r="D1506" i="2"/>
  <c r="B1506" i="2"/>
  <c r="D1505" i="2"/>
  <c r="B1505" i="2"/>
  <c r="B1504" i="2"/>
  <c r="D1503" i="2"/>
  <c r="B1503" i="2"/>
  <c r="B1502" i="2"/>
  <c r="D1501" i="2"/>
  <c r="B1501" i="2"/>
  <c r="D1500" i="2"/>
  <c r="B1500" i="2"/>
  <c r="B1499" i="2"/>
  <c r="D1498" i="2"/>
  <c r="B1498" i="2"/>
  <c r="D1497" i="2"/>
  <c r="B1497" i="2"/>
  <c r="D1496" i="2"/>
  <c r="B1496" i="2"/>
  <c r="D1495" i="2"/>
  <c r="B1495" i="2"/>
  <c r="D1494" i="2"/>
  <c r="B1494" i="2"/>
  <c r="D1493" i="2"/>
  <c r="B1493" i="2"/>
  <c r="D1492" i="2"/>
  <c r="B1492" i="2"/>
  <c r="D1491" i="2"/>
  <c r="B1491" i="2"/>
  <c r="D1490" i="2"/>
  <c r="B1490" i="2"/>
  <c r="D1489" i="2"/>
  <c r="B1489" i="2"/>
  <c r="D1488" i="2"/>
  <c r="B1488" i="2"/>
  <c r="D1487" i="2"/>
  <c r="B1487" i="2"/>
  <c r="D1486" i="2"/>
  <c r="B1486" i="2"/>
  <c r="D1485" i="2"/>
  <c r="B1485" i="2"/>
  <c r="D1484" i="2"/>
  <c r="B1484" i="2"/>
  <c r="D1483" i="2"/>
  <c r="B1483" i="2"/>
  <c r="D1482" i="2"/>
  <c r="B1482" i="2"/>
  <c r="D1481" i="2"/>
  <c r="B1481" i="2"/>
  <c r="D1480" i="2"/>
  <c r="B1480" i="2"/>
  <c r="D1479" i="2"/>
  <c r="B1479" i="2"/>
  <c r="D1478" i="2"/>
  <c r="B1478" i="2"/>
  <c r="D1477" i="2"/>
  <c r="B1477" i="2"/>
  <c r="D1476" i="2"/>
  <c r="B1476" i="2"/>
  <c r="D1475" i="2"/>
  <c r="B1475" i="2"/>
  <c r="D1474" i="2"/>
  <c r="B1474" i="2"/>
  <c r="D1473" i="2"/>
  <c r="B1473" i="2"/>
  <c r="D1472" i="2"/>
  <c r="B1472" i="2"/>
  <c r="D1471" i="2"/>
  <c r="B1471" i="2"/>
  <c r="D1470" i="2"/>
  <c r="B1470" i="2"/>
  <c r="D1469" i="2"/>
  <c r="B1469" i="2"/>
  <c r="D1468" i="2"/>
  <c r="B1468" i="2"/>
  <c r="D1467" i="2"/>
  <c r="B1467" i="2"/>
  <c r="D1466" i="2"/>
  <c r="B1466" i="2"/>
  <c r="D1465" i="2"/>
  <c r="B1465" i="2"/>
  <c r="D1464" i="2"/>
  <c r="B1464" i="2"/>
  <c r="D1463" i="2"/>
  <c r="B1463" i="2"/>
  <c r="D1462" i="2"/>
  <c r="B1462" i="2"/>
  <c r="D1461" i="2"/>
  <c r="B1461" i="2"/>
  <c r="D1460" i="2"/>
  <c r="B1460" i="2"/>
  <c r="D1459" i="2"/>
  <c r="B1459" i="2"/>
  <c r="D1458" i="2"/>
  <c r="B1458" i="2"/>
  <c r="D1457" i="2"/>
  <c r="B1457" i="2"/>
  <c r="D1456" i="2"/>
  <c r="B1456" i="2"/>
  <c r="D1455" i="2"/>
  <c r="B1455" i="2"/>
  <c r="D1454" i="2"/>
  <c r="B1454" i="2"/>
  <c r="D1453" i="2"/>
  <c r="B1453" i="2"/>
  <c r="D1452" i="2"/>
  <c r="B1452" i="2"/>
  <c r="D1451" i="2"/>
  <c r="B1451" i="2"/>
  <c r="D1450" i="2"/>
  <c r="B1450" i="2"/>
  <c r="D1449" i="2"/>
  <c r="B1449" i="2"/>
  <c r="D1448" i="2"/>
  <c r="B1448" i="2"/>
  <c r="D1447" i="2"/>
  <c r="B1447" i="2"/>
  <c r="D1446" i="2"/>
  <c r="B1446" i="2"/>
  <c r="D1445" i="2"/>
  <c r="B1445" i="2"/>
  <c r="D1444" i="2"/>
  <c r="B1444" i="2"/>
  <c r="D1443" i="2"/>
  <c r="B1443" i="2"/>
  <c r="D1442" i="2"/>
  <c r="B1442" i="2"/>
  <c r="D1441" i="2"/>
  <c r="B1441" i="2"/>
  <c r="D1440" i="2"/>
  <c r="B1440" i="2"/>
  <c r="D1439" i="2"/>
  <c r="B1439" i="2"/>
  <c r="D1438" i="2"/>
  <c r="B1438" i="2"/>
  <c r="D1437" i="2"/>
  <c r="B1437" i="2"/>
  <c r="D1436" i="2"/>
  <c r="B1436" i="2"/>
  <c r="D1435" i="2"/>
  <c r="B1435" i="2"/>
  <c r="D1434" i="2"/>
  <c r="B1434" i="2"/>
  <c r="D1433" i="2"/>
  <c r="B1433" i="2"/>
  <c r="D1432" i="2"/>
  <c r="B1432" i="2"/>
  <c r="D1431" i="2"/>
  <c r="B1431" i="2"/>
  <c r="D1430" i="2"/>
  <c r="B1430" i="2"/>
  <c r="D1429" i="2"/>
  <c r="B1429" i="2"/>
  <c r="D1428" i="2"/>
  <c r="B1428" i="2"/>
  <c r="D1427" i="2"/>
  <c r="B1427" i="2"/>
  <c r="D1426" i="2"/>
  <c r="B1426" i="2"/>
  <c r="D1425" i="2"/>
  <c r="B1425" i="2"/>
  <c r="D1424" i="2"/>
  <c r="B1424" i="2"/>
  <c r="D1423" i="2"/>
  <c r="B1423" i="2"/>
  <c r="D1422" i="2"/>
  <c r="B1422" i="2"/>
  <c r="D1421" i="2"/>
  <c r="B1421" i="2"/>
  <c r="D1420" i="2"/>
  <c r="B1420" i="2"/>
  <c r="D1419" i="2"/>
  <c r="B1419" i="2"/>
  <c r="B1418" i="2"/>
  <c r="D1417" i="2"/>
  <c r="B1417" i="2"/>
  <c r="D1416" i="2"/>
  <c r="B1416" i="2"/>
  <c r="D1415" i="2"/>
  <c r="B1415" i="2"/>
  <c r="D1414" i="2"/>
  <c r="B1414" i="2"/>
  <c r="D1413" i="2"/>
  <c r="B1413" i="2"/>
  <c r="D1412" i="2"/>
  <c r="B1412" i="2"/>
  <c r="D1411" i="2"/>
  <c r="B1411" i="2"/>
  <c r="D1410" i="2"/>
  <c r="B1410" i="2"/>
  <c r="D1409" i="2"/>
  <c r="B1409" i="2"/>
  <c r="D1408" i="2"/>
  <c r="B1408" i="2"/>
  <c r="B1407" i="2"/>
  <c r="S1408" i="2"/>
  <c r="S1420" i="2"/>
  <c r="S1421" i="2"/>
  <c r="S1422" i="2"/>
  <c r="S1423" i="2"/>
  <c r="S1425" i="2"/>
  <c r="S1426" i="2"/>
  <c r="S1427" i="2"/>
  <c r="S1428" i="2"/>
  <c r="S1429" i="2"/>
  <c r="S1432" i="2"/>
  <c r="S1433" i="2"/>
  <c r="S1434" i="2"/>
  <c r="S1435" i="2"/>
  <c r="S1436" i="2"/>
  <c r="S1437" i="2"/>
  <c r="S1438" i="2"/>
  <c r="S1441" i="2"/>
  <c r="S1442" i="2"/>
  <c r="S1444" i="2"/>
  <c r="S1445" i="2"/>
  <c r="S1446" i="2"/>
  <c r="S1449" i="2"/>
  <c r="S1450" i="2"/>
  <c r="S1451" i="2"/>
  <c r="S1452" i="2"/>
  <c r="S1460" i="2"/>
  <c r="S1461" i="2"/>
  <c r="S1462" i="2"/>
  <c r="S1464" i="2"/>
  <c r="S1465" i="2"/>
  <c r="S1466" i="2"/>
  <c r="S1468" i="2"/>
  <c r="S1469" i="2"/>
  <c r="S1472" i="2"/>
  <c r="S1474" i="2"/>
  <c r="S1475" i="2"/>
  <c r="S1476" i="2"/>
  <c r="S1477" i="2"/>
  <c r="S1480" i="2"/>
  <c r="S1481" i="2"/>
  <c r="S1482" i="2"/>
  <c r="S1483" i="2"/>
  <c r="S1484" i="2"/>
  <c r="S1487" i="2"/>
  <c r="S1491" i="2"/>
  <c r="S1492" i="2"/>
  <c r="S1407" i="2"/>
  <c r="S1493" i="2"/>
  <c r="I1407" i="2"/>
  <c r="D1407" i="2" s="1"/>
  <c r="S1403" i="2"/>
  <c r="S1404" i="2"/>
  <c r="S1406" i="2"/>
  <c r="I1406" i="2"/>
  <c r="D1406" i="2" s="1"/>
  <c r="S1405" i="2"/>
  <c r="S1402" i="2"/>
  <c r="S1401" i="2"/>
  <c r="S1400" i="2"/>
  <c r="S1398" i="2"/>
  <c r="S1397" i="2"/>
  <c r="S1396" i="2"/>
  <c r="S1395" i="2"/>
  <c r="I1395" i="2"/>
  <c r="D1395" i="2" s="1"/>
  <c r="S1394" i="2"/>
  <c r="S1393" i="2"/>
  <c r="S1392" i="2"/>
  <c r="I1392" i="2"/>
  <c r="D1392" i="2" s="1"/>
  <c r="S1390" i="2"/>
  <c r="S1391" i="2"/>
  <c r="S1389" i="2"/>
  <c r="S1387" i="2"/>
  <c r="S1386" i="2"/>
  <c r="S1385" i="2"/>
  <c r="S1384" i="2"/>
  <c r="S1383" i="2"/>
  <c r="S1381" i="2"/>
  <c r="S1380" i="2"/>
  <c r="S1379" i="2"/>
  <c r="S1378" i="2"/>
  <c r="S1377" i="2"/>
  <c r="S1376" i="2"/>
  <c r="S1329" i="2"/>
  <c r="S1333" i="2"/>
  <c r="S1375" i="2"/>
  <c r="S1374" i="2"/>
  <c r="S1373" i="2"/>
  <c r="S1337" i="2"/>
  <c r="S1336" i="2"/>
  <c r="S1335" i="2"/>
  <c r="S1332" i="2"/>
  <c r="S1331" i="2"/>
  <c r="S1330" i="2"/>
  <c r="S1327" i="2"/>
  <c r="S1360" i="2"/>
  <c r="S1349" i="2"/>
  <c r="S1363" i="2"/>
  <c r="S1365" i="2"/>
  <c r="S1369" i="2"/>
  <c r="S1366" i="2"/>
  <c r="S1364" i="2"/>
  <c r="S1367" i="2"/>
  <c r="S1362" i="2"/>
  <c r="S1359" i="2"/>
  <c r="S1357" i="2"/>
  <c r="S1355" i="2"/>
  <c r="S1354" i="2"/>
  <c r="S1353" i="2"/>
  <c r="S1350" i="2"/>
  <c r="S1345" i="2"/>
  <c r="S1344" i="2"/>
  <c r="S1343" i="2"/>
  <c r="S1342" i="2"/>
  <c r="S1341" i="2"/>
  <c r="S1361" i="2"/>
  <c r="S1358" i="2"/>
  <c r="S1356" i="2"/>
  <c r="S1352" i="2"/>
  <c r="S1368" i="2"/>
  <c r="S1372" i="2"/>
  <c r="S1370" i="2"/>
  <c r="S1371" i="2"/>
  <c r="S1351" i="2"/>
  <c r="S1348" i="2"/>
  <c r="S1347" i="2"/>
  <c r="S1346" i="2"/>
  <c r="S1340" i="2"/>
  <c r="S1339" i="2"/>
  <c r="S1338" i="2"/>
  <c r="S1334" i="2"/>
  <c r="I1331" i="2"/>
  <c r="D1331" i="2" s="1"/>
  <c r="S1328" i="2"/>
  <c r="I1328" i="2"/>
  <c r="D1328" i="2" s="1"/>
  <c r="S1326" i="2"/>
  <c r="S1325" i="2"/>
  <c r="S1324" i="2"/>
  <c r="S1323" i="2"/>
  <c r="S1322" i="2"/>
  <c r="S1320" i="2"/>
  <c r="S1318" i="2"/>
  <c r="S1317" i="2"/>
  <c r="S1315" i="2"/>
  <c r="S1314" i="2"/>
  <c r="S1313" i="2"/>
  <c r="S1312" i="2"/>
  <c r="S1287" i="2"/>
  <c r="S1311" i="2"/>
  <c r="S1310" i="2"/>
  <c r="S1309" i="2"/>
  <c r="S1305" i="2"/>
  <c r="D1394" i="2"/>
  <c r="B1394" i="2"/>
  <c r="D1393" i="2"/>
  <c r="B1393" i="2"/>
  <c r="B1392" i="2"/>
  <c r="D1391" i="2"/>
  <c r="B1391" i="2"/>
  <c r="D1390" i="2"/>
  <c r="B1390" i="2"/>
  <c r="D1389" i="2"/>
  <c r="B1389" i="2"/>
  <c r="D1388" i="2"/>
  <c r="B1388" i="2"/>
  <c r="D1387" i="2"/>
  <c r="B1387" i="2"/>
  <c r="D1386" i="2"/>
  <c r="B1386" i="2"/>
  <c r="D1385" i="2"/>
  <c r="B1385" i="2"/>
  <c r="D1384" i="2"/>
  <c r="B1384" i="2"/>
  <c r="D1383" i="2"/>
  <c r="B1383" i="2"/>
  <c r="D1382" i="2"/>
  <c r="B1382" i="2"/>
  <c r="D1381" i="2"/>
  <c r="B1381" i="2"/>
  <c r="D1380" i="2"/>
  <c r="B1380" i="2"/>
  <c r="D1379" i="2"/>
  <c r="B1379" i="2"/>
  <c r="D1378" i="2"/>
  <c r="B1378" i="2"/>
  <c r="D1377" i="2"/>
  <c r="B1377" i="2"/>
  <c r="D1376" i="2"/>
  <c r="B1376" i="2"/>
  <c r="D1375" i="2"/>
  <c r="B1375" i="2"/>
  <c r="D1374" i="2"/>
  <c r="B1374" i="2"/>
  <c r="D1373" i="2"/>
  <c r="B1373" i="2"/>
  <c r="D1372" i="2"/>
  <c r="B1372" i="2"/>
  <c r="D1371" i="2"/>
  <c r="B1371" i="2"/>
  <c r="D1370" i="2"/>
  <c r="B1370" i="2"/>
  <c r="D1369" i="2"/>
  <c r="B1369" i="2"/>
  <c r="D1368" i="2"/>
  <c r="B1368" i="2"/>
  <c r="D1367" i="2"/>
  <c r="B1367" i="2"/>
  <c r="D1366" i="2"/>
  <c r="B1366" i="2"/>
  <c r="D1365" i="2"/>
  <c r="B1365" i="2"/>
  <c r="D1364" i="2"/>
  <c r="B1364" i="2"/>
  <c r="D1363" i="2"/>
  <c r="B1363" i="2"/>
  <c r="D1362" i="2"/>
  <c r="B1362" i="2"/>
  <c r="D1361" i="2"/>
  <c r="B1361" i="2"/>
  <c r="D1360" i="2"/>
  <c r="B1360" i="2"/>
  <c r="D1359" i="2"/>
  <c r="B1359" i="2"/>
  <c r="D1358" i="2"/>
  <c r="B1358" i="2"/>
  <c r="D1357" i="2"/>
  <c r="B1357" i="2"/>
  <c r="D1356" i="2"/>
  <c r="B1356" i="2"/>
  <c r="D1355" i="2"/>
  <c r="B1355" i="2"/>
  <c r="D1354" i="2"/>
  <c r="B1354" i="2"/>
  <c r="D1353" i="2"/>
  <c r="B1353" i="2"/>
  <c r="D1352" i="2"/>
  <c r="B1352" i="2"/>
  <c r="D1351" i="2"/>
  <c r="B1351" i="2"/>
  <c r="D1350" i="2"/>
  <c r="B1350" i="2"/>
  <c r="D1349" i="2"/>
  <c r="B1349" i="2"/>
  <c r="D1348" i="2"/>
  <c r="B1348" i="2"/>
  <c r="D1347" i="2"/>
  <c r="B1347" i="2"/>
  <c r="D1346" i="2"/>
  <c r="B1346" i="2"/>
  <c r="D1345" i="2"/>
  <c r="B1345" i="2"/>
  <c r="D1344" i="2"/>
  <c r="B1344" i="2"/>
  <c r="D1343" i="2"/>
  <c r="B1343" i="2"/>
  <c r="D1342" i="2"/>
  <c r="B1342" i="2"/>
  <c r="D1341" i="2"/>
  <c r="B1341" i="2"/>
  <c r="D1340" i="2"/>
  <c r="B1340" i="2"/>
  <c r="D1339" i="2"/>
  <c r="B1339" i="2"/>
  <c r="D1338" i="2"/>
  <c r="B1338" i="2"/>
  <c r="D1337" i="2"/>
  <c r="B1337" i="2"/>
  <c r="D1336" i="2"/>
  <c r="B1336" i="2"/>
  <c r="D1335" i="2"/>
  <c r="B1335" i="2"/>
  <c r="D1334" i="2"/>
  <c r="B1334" i="2"/>
  <c r="D1333" i="2"/>
  <c r="B1333" i="2"/>
  <c r="D1332" i="2"/>
  <c r="B1332" i="2"/>
  <c r="B1331" i="2"/>
  <c r="D1329" i="2"/>
  <c r="B1329" i="2"/>
  <c r="B1328" i="2"/>
  <c r="D1327" i="2"/>
  <c r="B1327" i="2"/>
  <c r="D1326" i="2"/>
  <c r="B1326" i="2"/>
  <c r="D1325" i="2"/>
  <c r="B1325" i="2"/>
  <c r="D1324" i="2"/>
  <c r="B1324" i="2"/>
  <c r="D1323" i="2"/>
  <c r="B1323" i="2"/>
  <c r="D1322" i="2"/>
  <c r="B1322" i="2"/>
  <c r="D1321" i="2"/>
  <c r="B1321" i="2"/>
  <c r="D1320" i="2"/>
  <c r="B1320" i="2"/>
  <c r="D1319" i="2"/>
  <c r="B1319" i="2"/>
  <c r="D1318" i="2"/>
  <c r="B1318" i="2"/>
  <c r="D1317" i="2"/>
  <c r="B1317" i="2"/>
  <c r="D1316" i="2"/>
  <c r="B1316" i="2"/>
  <c r="D1315" i="2"/>
  <c r="B1315" i="2"/>
  <c r="D1314" i="2"/>
  <c r="B1314" i="2"/>
  <c r="D1313" i="2"/>
  <c r="B1313" i="2"/>
  <c r="D1312" i="2"/>
  <c r="B1312" i="2"/>
  <c r="D1311" i="2"/>
  <c r="B1311" i="2"/>
  <c r="D1310" i="2"/>
  <c r="B1310" i="2"/>
  <c r="B1608" i="2"/>
  <c r="B1406" i="2"/>
  <c r="D1405" i="2"/>
  <c r="B1405" i="2"/>
  <c r="D1404" i="2"/>
  <c r="B1404" i="2"/>
  <c r="D1402" i="2"/>
  <c r="B1402" i="2"/>
  <c r="D1401" i="2"/>
  <c r="B1401" i="2"/>
  <c r="D1400" i="2"/>
  <c r="B1400" i="2"/>
  <c r="D1399" i="2"/>
  <c r="B1399" i="2"/>
  <c r="D1398" i="2"/>
  <c r="B1398" i="2"/>
  <c r="D1397" i="2"/>
  <c r="B1397" i="2"/>
  <c r="D1396" i="2"/>
  <c r="B1396" i="2"/>
  <c r="B1395" i="2"/>
  <c r="S1308" i="2"/>
  <c r="S1306" i="2"/>
  <c r="S1290" i="2"/>
  <c r="S1299" i="2"/>
  <c r="S1304" i="2"/>
  <c r="I1304" i="2"/>
  <c r="D1304" i="2" s="1"/>
  <c r="D1309" i="2"/>
  <c r="B1309" i="2"/>
  <c r="D1308" i="2"/>
  <c r="B1308" i="2"/>
  <c r="D1307" i="2"/>
  <c r="B1307" i="2"/>
  <c r="D1306" i="2"/>
  <c r="B1306" i="2"/>
  <c r="D1305" i="2"/>
  <c r="B1305" i="2"/>
  <c r="B1304" i="2"/>
  <c r="D1303" i="2"/>
  <c r="B1303" i="2"/>
  <c r="D1302" i="2"/>
  <c r="B1302" i="2"/>
  <c r="D1301" i="2"/>
  <c r="B1301" i="2"/>
  <c r="S1298" i="2"/>
  <c r="S1297" i="2"/>
  <c r="S1296" i="2"/>
  <c r="S1295" i="2"/>
  <c r="S1292" i="2"/>
  <c r="S1291" i="2"/>
  <c r="S1286" i="2"/>
  <c r="S1285" i="2"/>
  <c r="S1284" i="2"/>
  <c r="S1283" i="2"/>
  <c r="S1282" i="2"/>
  <c r="S1280" i="2"/>
  <c r="S1281" i="2"/>
  <c r="S1279" i="2"/>
  <c r="S1278" i="2"/>
  <c r="S1277" i="2"/>
  <c r="S1276" i="2"/>
  <c r="S1275" i="2"/>
  <c r="S1288" i="2"/>
  <c r="D1300" i="2"/>
  <c r="B1300" i="2"/>
  <c r="D1299" i="2"/>
  <c r="B1299" i="2"/>
  <c r="D1298" i="2"/>
  <c r="B1298" i="2"/>
  <c r="D1297" i="2"/>
  <c r="B1297" i="2"/>
  <c r="D1296" i="2"/>
  <c r="B1296" i="2"/>
  <c r="D1295" i="2"/>
  <c r="B1295" i="2"/>
  <c r="D1294" i="2"/>
  <c r="B1294" i="2"/>
  <c r="D1293" i="2"/>
  <c r="B1293" i="2"/>
  <c r="D1292" i="2"/>
  <c r="B1292" i="2"/>
  <c r="D1291" i="2"/>
  <c r="B1291" i="2"/>
  <c r="D1290" i="2"/>
  <c r="B1290" i="2"/>
  <c r="D1289" i="2"/>
  <c r="B1289" i="2"/>
  <c r="D1288" i="2"/>
  <c r="B1288" i="2"/>
  <c r="D1287" i="2"/>
  <c r="B1287" i="2"/>
  <c r="D1286" i="2"/>
  <c r="B1286" i="2"/>
  <c r="S1274" i="2"/>
  <c r="S1269" i="2"/>
  <c r="S1268" i="2"/>
  <c r="S1266" i="2"/>
  <c r="S1265" i="2"/>
  <c r="S1264" i="2"/>
  <c r="S1263" i="2"/>
  <c r="S1262" i="2"/>
  <c r="S1261" i="2"/>
  <c r="S1259" i="2"/>
  <c r="S1258" i="2"/>
  <c r="S1256" i="2"/>
  <c r="S1260" i="2"/>
  <c r="S1255" i="2"/>
  <c r="I1254" i="2"/>
  <c r="D1254" i="2" s="1"/>
  <c r="S1254" i="2"/>
  <c r="S1257" i="2"/>
  <c r="I1257" i="2"/>
  <c r="D1257" i="2" s="1"/>
  <c r="S1253" i="2"/>
  <c r="S1252" i="2"/>
  <c r="I1252" i="2"/>
  <c r="D1252" i="2" s="1"/>
  <c r="S1251" i="2"/>
  <c r="S1198" i="2"/>
  <c r="D1285" i="2"/>
  <c r="B1285" i="2"/>
  <c r="D1284" i="2"/>
  <c r="B1284" i="2"/>
  <c r="D1283" i="2"/>
  <c r="B1283" i="2"/>
  <c r="D1282" i="2"/>
  <c r="B1282" i="2"/>
  <c r="D1281" i="2"/>
  <c r="B1281" i="2"/>
  <c r="D1280" i="2"/>
  <c r="B1280" i="2"/>
  <c r="D1279" i="2"/>
  <c r="B1279" i="2"/>
  <c r="D1278" i="2"/>
  <c r="B1278" i="2"/>
  <c r="D1277" i="2"/>
  <c r="B1277" i="2"/>
  <c r="D1276" i="2"/>
  <c r="B1276" i="2"/>
  <c r="D1275" i="2"/>
  <c r="B1275" i="2"/>
  <c r="D1274" i="2"/>
  <c r="B1274" i="2"/>
  <c r="D1273" i="2"/>
  <c r="B1273" i="2"/>
  <c r="D1272" i="2"/>
  <c r="B1272" i="2"/>
  <c r="D1271" i="2"/>
  <c r="B1271" i="2"/>
  <c r="D1270" i="2"/>
  <c r="B1270" i="2"/>
  <c r="D1269" i="2"/>
  <c r="B1269" i="2"/>
  <c r="D1268" i="2"/>
  <c r="B1268" i="2"/>
  <c r="D1267" i="2"/>
  <c r="B1267" i="2"/>
  <c r="D1266" i="2"/>
  <c r="B1266" i="2"/>
  <c r="D1265" i="2"/>
  <c r="B1265" i="2"/>
  <c r="D1264" i="2"/>
  <c r="B1264" i="2"/>
  <c r="D1263" i="2"/>
  <c r="B1263" i="2"/>
  <c r="D1262" i="2"/>
  <c r="B1262" i="2"/>
  <c r="D1261" i="2"/>
  <c r="B1261" i="2"/>
  <c r="D1260" i="2"/>
  <c r="B1260" i="2"/>
  <c r="D1259" i="2"/>
  <c r="B1259" i="2"/>
  <c r="D1258" i="2"/>
  <c r="B1258" i="2"/>
  <c r="B1257" i="2"/>
  <c r="D1256" i="2"/>
  <c r="B1256" i="2"/>
  <c r="D1255" i="2"/>
  <c r="B1255" i="2"/>
  <c r="B1254" i="2"/>
  <c r="D1253" i="2"/>
  <c r="B1253" i="2"/>
  <c r="B1252" i="2"/>
  <c r="D1251" i="2"/>
  <c r="B1251" i="2"/>
  <c r="B1250" i="2"/>
  <c r="D1250" i="2"/>
  <c r="S1250" i="2"/>
  <c r="S1240" i="2"/>
  <c r="S1237" i="2"/>
  <c r="S1236" i="2"/>
  <c r="S1235" i="2"/>
  <c r="S1233" i="2"/>
  <c r="S1231" i="2"/>
  <c r="S1248" i="2"/>
  <c r="S1247" i="2"/>
  <c r="S1246" i="2"/>
  <c r="S1245" i="2"/>
  <c r="S1244" i="2"/>
  <c r="S1243" i="2"/>
  <c r="S1242" i="2"/>
  <c r="I1242" i="2"/>
  <c r="D1242" i="2" s="1"/>
  <c r="S1238" i="2"/>
  <c r="I1236" i="2"/>
  <c r="D1236" i="2" s="1"/>
  <c r="I1235" i="2"/>
  <c r="D1235" i="2" s="1"/>
  <c r="S1232" i="2"/>
  <c r="S1234" i="2"/>
  <c r="I1234" i="2"/>
  <c r="D1234" i="2" s="1"/>
  <c r="D1249" i="2"/>
  <c r="B1249" i="2"/>
  <c r="D1248" i="2"/>
  <c r="B1248" i="2"/>
  <c r="D1247" i="2"/>
  <c r="B1247" i="2"/>
  <c r="D1246" i="2"/>
  <c r="B1246" i="2"/>
  <c r="D1245" i="2"/>
  <c r="B1245" i="2"/>
  <c r="D1244" i="2"/>
  <c r="B1244" i="2"/>
  <c r="D1243" i="2"/>
  <c r="B1243" i="2"/>
  <c r="B1242" i="2"/>
  <c r="D1241" i="2"/>
  <c r="B1241" i="2"/>
  <c r="D1240" i="2"/>
  <c r="B1240" i="2"/>
  <c r="D1239" i="2"/>
  <c r="B1239" i="2"/>
  <c r="D1238" i="2"/>
  <c r="B1238" i="2"/>
  <c r="D1237" i="2"/>
  <c r="B1237" i="2"/>
  <c r="B1235" i="2"/>
  <c r="B1234" i="2"/>
  <c r="D1233" i="2"/>
  <c r="B1233" i="2"/>
  <c r="D1232" i="2"/>
  <c r="B1232" i="2"/>
  <c r="D1231" i="2"/>
  <c r="B1231" i="2"/>
  <c r="B1230" i="2"/>
  <c r="B1229" i="2"/>
  <c r="B1228" i="2"/>
  <c r="B1227" i="2"/>
  <c r="B1226" i="2"/>
  <c r="B1225" i="2"/>
  <c r="B1224" i="2"/>
  <c r="B1223" i="2"/>
  <c r="B1222" i="2"/>
  <c r="B1221" i="2"/>
  <c r="B1220" i="2"/>
  <c r="B1219" i="2"/>
  <c r="B1218" i="2"/>
  <c r="B1217" i="2"/>
  <c r="B1216" i="2"/>
  <c r="B1215" i="2"/>
  <c r="S1230" i="2"/>
  <c r="S1229" i="2"/>
  <c r="S1228" i="2"/>
  <c r="S1227" i="2"/>
  <c r="S1226" i="2"/>
  <c r="S1225" i="2"/>
  <c r="S1224" i="2"/>
  <c r="I1230" i="2"/>
  <c r="D1230" i="2" s="1"/>
  <c r="I1229" i="2"/>
  <c r="D1229" i="2" s="1"/>
  <c r="I1228" i="2"/>
  <c r="D1228" i="2" s="1"/>
  <c r="I1227" i="2"/>
  <c r="D1227" i="2" s="1"/>
  <c r="I1226" i="2"/>
  <c r="D1226" i="2" s="1"/>
  <c r="I1225" i="2"/>
  <c r="D1225" i="2" s="1"/>
  <c r="I1224" i="2"/>
  <c r="D1224" i="2" s="1"/>
  <c r="S1223" i="2"/>
  <c r="S1222" i="2"/>
  <c r="S1221" i="2"/>
  <c r="S1220" i="2"/>
  <c r="S1217" i="2"/>
  <c r="I1223" i="2"/>
  <c r="D1223" i="2" s="1"/>
  <c r="I1222" i="2"/>
  <c r="D1222" i="2" s="1"/>
  <c r="I1221" i="2"/>
  <c r="D1221" i="2" s="1"/>
  <c r="I1220" i="2"/>
  <c r="D1220" i="2" s="1"/>
  <c r="S1219" i="2"/>
  <c r="I1219" i="2"/>
  <c r="D1219" i="2" s="1"/>
  <c r="S1218" i="2"/>
  <c r="I1218" i="2"/>
  <c r="D1218" i="2" s="1"/>
  <c r="I1217" i="2"/>
  <c r="D1217" i="2" s="1"/>
  <c r="S1203" i="2"/>
  <c r="S1204" i="2"/>
  <c r="S1202" i="2"/>
  <c r="S1201" i="2"/>
  <c r="S1200" i="2"/>
  <c r="S1199" i="2"/>
  <c r="S1197" i="2"/>
  <c r="S1216" i="2"/>
  <c r="S1215" i="2"/>
  <c r="S1214" i="2"/>
  <c r="S1213" i="2"/>
  <c r="S1212" i="2"/>
  <c r="S1211" i="2"/>
  <c r="S1210" i="2"/>
  <c r="S1209" i="2"/>
  <c r="S1207" i="2"/>
  <c r="S1208" i="2"/>
  <c r="S1206" i="2"/>
  <c r="S1205" i="2"/>
  <c r="I1216" i="2"/>
  <c r="D1216" i="2" s="1"/>
  <c r="I1215" i="2"/>
  <c r="D1215" i="2" s="1"/>
  <c r="I1214" i="2"/>
  <c r="D1214" i="2" s="1"/>
  <c r="I1213" i="2"/>
  <c r="D1213" i="2" s="1"/>
  <c r="I1212" i="2"/>
  <c r="D1212" i="2" s="1"/>
  <c r="I1211" i="2"/>
  <c r="D1211" i="2" s="1"/>
  <c r="I1210" i="2"/>
  <c r="D1210" i="2" s="1"/>
  <c r="D1209" i="2"/>
  <c r="I1208" i="2"/>
  <c r="D1208" i="2" s="1"/>
  <c r="I1207" i="2"/>
  <c r="D1207" i="2" s="1"/>
  <c r="I1206" i="2"/>
  <c r="D1206" i="2" s="1"/>
  <c r="I1205" i="2"/>
  <c r="D1205" i="2" s="1"/>
  <c r="B1214" i="2"/>
  <c r="B1213" i="2"/>
  <c r="I1204" i="2"/>
  <c r="D1204" i="2" s="1"/>
  <c r="I1203" i="2"/>
  <c r="D1203" i="2" s="1"/>
  <c r="I1202" i="2"/>
  <c r="D1202" i="2" s="1"/>
  <c r="I1200" i="2"/>
  <c r="D1200" i="2" s="1"/>
  <c r="S1190" i="2"/>
  <c r="S1191" i="2"/>
  <c r="S1196" i="2"/>
  <c r="S1195" i="2"/>
  <c r="S1194" i="2"/>
  <c r="S1193" i="2"/>
  <c r="S1192" i="2"/>
  <c r="S1189" i="2"/>
  <c r="S1186" i="2"/>
  <c r="S1185" i="2"/>
  <c r="S1184" i="2"/>
  <c r="S1188" i="2"/>
  <c r="S1187" i="2"/>
  <c r="I1187" i="2"/>
  <c r="D1187" i="2" s="1"/>
  <c r="S1183" i="2"/>
  <c r="C224" i="8"/>
  <c r="C225" i="8" s="1"/>
  <c r="C226" i="8" s="1"/>
  <c r="C227" i="8" s="1"/>
  <c r="C228" i="8" s="1"/>
  <c r="C229" i="8" s="1"/>
  <c r="C230" i="8" s="1"/>
  <c r="C231" i="8" s="1"/>
  <c r="C232" i="8" s="1"/>
  <c r="C233" i="8" s="1"/>
  <c r="C234" i="8" s="1"/>
  <c r="B224" i="8"/>
  <c r="B225" i="8"/>
  <c r="B226" i="8" s="1"/>
  <c r="B227" i="8" s="1"/>
  <c r="B228" i="8" s="1"/>
  <c r="B229" i="8" s="1"/>
  <c r="B230" i="8" s="1"/>
  <c r="B231" i="8" s="1"/>
  <c r="B232" i="8" s="1"/>
  <c r="B233" i="8" s="1"/>
  <c r="B234" i="8" s="1"/>
  <c r="C203" i="8"/>
  <c r="C204" i="8" s="1"/>
  <c r="C205" i="8" s="1"/>
  <c r="C206" i="8" s="1"/>
  <c r="C207" i="8" s="1"/>
  <c r="C208" i="8" s="1"/>
  <c r="C209" i="8" s="1"/>
  <c r="C210" i="8" s="1"/>
  <c r="C211" i="8" s="1"/>
  <c r="C212" i="8" s="1"/>
  <c r="C213" i="8" s="1"/>
  <c r="C214" i="8" s="1"/>
  <c r="C215" i="8" s="1"/>
  <c r="C216" i="8" s="1"/>
  <c r="C217" i="8" s="1"/>
  <c r="C218" i="8" s="1"/>
  <c r="C219" i="8" s="1"/>
  <c r="C220" i="8" s="1"/>
  <c r="C221" i="8" s="1"/>
  <c r="C222" i="8" s="1"/>
  <c r="B203" i="8"/>
  <c r="B204" i="8" s="1"/>
  <c r="B205" i="8" s="1"/>
  <c r="B206" i="8" s="1"/>
  <c r="B207" i="8" s="1"/>
  <c r="B208" i="8" s="1"/>
  <c r="B209" i="8" s="1"/>
  <c r="B210" i="8" s="1"/>
  <c r="B211" i="8" s="1"/>
  <c r="B212" i="8" s="1"/>
  <c r="B213" i="8" s="1"/>
  <c r="B214" i="8" s="1"/>
  <c r="B215" i="8" s="1"/>
  <c r="B216" i="8" s="1"/>
  <c r="B217" i="8" s="1"/>
  <c r="B218" i="8" s="1"/>
  <c r="B219" i="8" s="1"/>
  <c r="B220" i="8" s="1"/>
  <c r="B221" i="8" s="1"/>
  <c r="B222" i="8" s="1"/>
  <c r="C181" i="8"/>
  <c r="C182" i="8" s="1"/>
  <c r="C183" i="8" s="1"/>
  <c r="B181" i="8"/>
  <c r="B182" i="8" s="1"/>
  <c r="B183" i="8" s="1"/>
  <c r="C163" i="8"/>
  <c r="C164" i="8" s="1"/>
  <c r="C165" i="8" s="1"/>
  <c r="C166" i="8" s="1"/>
  <c r="C167" i="8" s="1"/>
  <c r="C168" i="8" s="1"/>
  <c r="C169" i="8" s="1"/>
  <c r="C170" i="8" s="1"/>
  <c r="C171" i="8" s="1"/>
  <c r="C172" i="8" s="1"/>
  <c r="C173" i="8" s="1"/>
  <c r="C174" i="8" s="1"/>
  <c r="C175" i="8" s="1"/>
  <c r="C176" i="8" s="1"/>
  <c r="C177" i="8" s="1"/>
  <c r="C178" i="8" s="1"/>
  <c r="C179" i="8" s="1"/>
  <c r="B163" i="8"/>
  <c r="B164" i="8"/>
  <c r="B165" i="8" s="1"/>
  <c r="B166" i="8" s="1"/>
  <c r="B167" i="8" s="1"/>
  <c r="B168" i="8" s="1"/>
  <c r="B169" i="8" s="1"/>
  <c r="B170" i="8" s="1"/>
  <c r="B171" i="8" s="1"/>
  <c r="B172" i="8" s="1"/>
  <c r="B173" i="8" s="1"/>
  <c r="B174" i="8" s="1"/>
  <c r="B175" i="8" s="1"/>
  <c r="B176" i="8" s="1"/>
  <c r="B177" i="8" s="1"/>
  <c r="B178" i="8" s="1"/>
  <c r="B179" i="8" s="1"/>
  <c r="C118" i="8"/>
  <c r="C119" i="8" s="1"/>
  <c r="C120" i="8" s="1"/>
  <c r="C121" i="8" s="1"/>
  <c r="C122" i="8" s="1"/>
  <c r="C123" i="8" s="1"/>
  <c r="C124" i="8" s="1"/>
  <c r="C125" i="8" s="1"/>
  <c r="C126" i="8" s="1"/>
  <c r="C127" i="8" s="1"/>
  <c r="C128" i="8" s="1"/>
  <c r="C129" i="8" s="1"/>
  <c r="C130" i="8" s="1"/>
  <c r="C131" i="8" s="1"/>
  <c r="C132" i="8" s="1"/>
  <c r="C133" i="8" s="1"/>
  <c r="C134" i="8" s="1"/>
  <c r="C135" i="8" s="1"/>
  <c r="C136" i="8" s="1"/>
  <c r="C137" i="8" s="1"/>
  <c r="C138" i="8" s="1"/>
  <c r="C139" i="8" s="1"/>
  <c r="C140" i="8" s="1"/>
  <c r="C141" i="8" s="1"/>
  <c r="C142" i="8" s="1"/>
  <c r="C143" i="8" s="1"/>
  <c r="C144" i="8" s="1"/>
  <c r="B118" i="8"/>
  <c r="B119" i="8" s="1"/>
  <c r="B120" i="8" s="1"/>
  <c r="B121" i="8" s="1"/>
  <c r="B122" i="8" s="1"/>
  <c r="B123" i="8" s="1"/>
  <c r="B124" i="8" s="1"/>
  <c r="B125" i="8" s="1"/>
  <c r="B126" i="8" s="1"/>
  <c r="B127" i="8" s="1"/>
  <c r="B128" i="8" s="1"/>
  <c r="B129" i="8" s="1"/>
  <c r="B130" i="8" s="1"/>
  <c r="B131" i="8" s="1"/>
  <c r="B132" i="8" s="1"/>
  <c r="B133" i="8" s="1"/>
  <c r="B134" i="8" s="1"/>
  <c r="B135" i="8" s="1"/>
  <c r="B136" i="8" s="1"/>
  <c r="B137" i="8" s="1"/>
  <c r="B138" i="8" s="1"/>
  <c r="B139" i="8" s="1"/>
  <c r="B140" i="8" s="1"/>
  <c r="B141" i="8" s="1"/>
  <c r="B142" i="8" s="1"/>
  <c r="B143" i="8" s="1"/>
  <c r="B144" i="8" s="1"/>
  <c r="C109" i="8"/>
  <c r="C110" i="8" s="1"/>
  <c r="C111" i="8" s="1"/>
  <c r="C112" i="8" s="1"/>
  <c r="C113" i="8" s="1"/>
  <c r="C114" i="8" s="1"/>
  <c r="C115" i="8" s="1"/>
  <c r="C116" i="8" s="1"/>
  <c r="B109" i="8"/>
  <c r="B110" i="8" s="1"/>
  <c r="B111" i="8" s="1"/>
  <c r="B112" i="8" s="1"/>
  <c r="B113" i="8" s="1"/>
  <c r="B114" i="8" s="1"/>
  <c r="B115" i="8" s="1"/>
  <c r="B116" i="8" s="1"/>
  <c r="C91" i="8"/>
  <c r="C92" i="8" s="1"/>
  <c r="C93" i="8" s="1"/>
  <c r="C94" i="8" s="1"/>
  <c r="C95" i="8" s="1"/>
  <c r="C96" i="8" s="1"/>
  <c r="C97" i="8" s="1"/>
  <c r="C98" i="8" s="1"/>
  <c r="C99" i="8" s="1"/>
  <c r="B91" i="8"/>
  <c r="B92" i="8" s="1"/>
  <c r="B93" i="8" s="1"/>
  <c r="B94" i="8" s="1"/>
  <c r="B95" i="8" s="1"/>
  <c r="B96" i="8" s="1"/>
  <c r="B97" i="8" s="1"/>
  <c r="B98" i="8" s="1"/>
  <c r="B99" i="8" s="1"/>
  <c r="C73" i="8"/>
  <c r="C74" i="8" s="1"/>
  <c r="C75" i="8" s="1"/>
  <c r="C76" i="8" s="1"/>
  <c r="C77" i="8" s="1"/>
  <c r="C78" i="8" s="1"/>
  <c r="C79" i="8" s="1"/>
  <c r="C80" i="8" s="1"/>
  <c r="C81" i="8" s="1"/>
  <c r="C82" i="8" s="1"/>
  <c r="C83" i="8" s="1"/>
  <c r="C84" i="8" s="1"/>
  <c r="C85" i="8" s="1"/>
  <c r="C86" i="8" s="1"/>
  <c r="C87" i="8" s="1"/>
  <c r="C88" i="8" s="1"/>
  <c r="C89" i="8" s="1"/>
  <c r="B73" i="8"/>
  <c r="B74" i="8" s="1"/>
  <c r="B75" i="8" s="1"/>
  <c r="B76" i="8" s="1"/>
  <c r="B77" i="8" s="1"/>
  <c r="B78" i="8" s="1"/>
  <c r="B79" i="8" s="1"/>
  <c r="B80" i="8" s="1"/>
  <c r="B81" i="8" s="1"/>
  <c r="B82" i="8" s="1"/>
  <c r="B83" i="8" s="1"/>
  <c r="B84" i="8" s="1"/>
  <c r="B85" i="8" s="1"/>
  <c r="B86" i="8" s="1"/>
  <c r="B87" i="8" s="1"/>
  <c r="B88" i="8" s="1"/>
  <c r="B89" i="8" s="1"/>
  <c r="C42" i="8"/>
  <c r="C43" i="8" s="1"/>
  <c r="C44" i="8" s="1"/>
  <c r="C45" i="8" s="1"/>
  <c r="C46" i="8" s="1"/>
  <c r="C47" i="8" s="1"/>
  <c r="C48" i="8" s="1"/>
  <c r="C49" i="8" s="1"/>
  <c r="C50" i="8" s="1"/>
  <c r="C51" i="8" s="1"/>
  <c r="C52" i="8" s="1"/>
  <c r="C53" i="8" s="1"/>
  <c r="C54" i="8" s="1"/>
  <c r="C55" i="8" s="1"/>
  <c r="C56" i="8" s="1"/>
  <c r="C57" i="8" s="1"/>
  <c r="C58" i="8" s="1"/>
  <c r="C59" i="8" s="1"/>
  <c r="C60" i="8" s="1"/>
  <c r="C61" i="8" s="1"/>
  <c r="C62" i="8" s="1"/>
  <c r="C63" i="8" s="1"/>
  <c r="C64" i="8" s="1"/>
  <c r="C65" i="8" s="1"/>
  <c r="C66" i="8" s="1"/>
  <c r="C67" i="8" s="1"/>
  <c r="C68" i="8" s="1"/>
  <c r="C69" i="8" s="1"/>
  <c r="C70" i="8" s="1"/>
  <c r="C71" i="8" s="1"/>
  <c r="B42" i="8"/>
  <c r="B43" i="8" s="1"/>
  <c r="B44" i="8" s="1"/>
  <c r="B45" i="8" s="1"/>
  <c r="B46" i="8" s="1"/>
  <c r="B47" i="8" s="1"/>
  <c r="B48" i="8" s="1"/>
  <c r="B49" i="8" s="1"/>
  <c r="B50" i="8" s="1"/>
  <c r="B51" i="8" s="1"/>
  <c r="B52" i="8" s="1"/>
  <c r="B53" i="8" s="1"/>
  <c r="B54" i="8" s="1"/>
  <c r="B55" i="8" s="1"/>
  <c r="B56" i="8" s="1"/>
  <c r="B57" i="8" s="1"/>
  <c r="B58" i="8" s="1"/>
  <c r="B59" i="8" s="1"/>
  <c r="B60" i="8" s="1"/>
  <c r="B61" i="8" s="1"/>
  <c r="B62" i="8" s="1"/>
  <c r="B63" i="8" s="1"/>
  <c r="B64" i="8" s="1"/>
  <c r="B65" i="8" s="1"/>
  <c r="B66" i="8" s="1"/>
  <c r="B67" i="8" s="1"/>
  <c r="B68" i="8" s="1"/>
  <c r="B69" i="8" s="1"/>
  <c r="B70" i="8" s="1"/>
  <c r="B71" i="8" s="1"/>
  <c r="C18" i="8"/>
  <c r="C19" i="8" s="1"/>
  <c r="C20" i="8" s="1"/>
  <c r="C21" i="8" s="1"/>
  <c r="C22" i="8" s="1"/>
  <c r="C23" i="8" s="1"/>
  <c r="C24" i="8" s="1"/>
  <c r="C25" i="8" s="1"/>
  <c r="C26" i="8" s="1"/>
  <c r="C27" i="8" s="1"/>
  <c r="C28" i="8" s="1"/>
  <c r="C29" i="8" s="1"/>
  <c r="C30" i="8" s="1"/>
  <c r="C31" i="8" s="1"/>
  <c r="C32" i="8" s="1"/>
  <c r="C33" i="8" s="1"/>
  <c r="C34" i="8" s="1"/>
  <c r="C35" i="8" s="1"/>
  <c r="C36" i="8" s="1"/>
  <c r="C37" i="8" s="1"/>
  <c r="C38" i="8" s="1"/>
  <c r="C39" i="8" s="1"/>
  <c r="C40" i="8" s="1"/>
  <c r="B18" i="8"/>
  <c r="B19" i="8" s="1"/>
  <c r="B20" i="8" s="1"/>
  <c r="B21" i="8" s="1"/>
  <c r="B22" i="8" s="1"/>
  <c r="B23" i="8" s="1"/>
  <c r="B24" i="8" s="1"/>
  <c r="B25" i="8" s="1"/>
  <c r="B26" i="8" s="1"/>
  <c r="B27" i="8" s="1"/>
  <c r="B28" i="8" s="1"/>
  <c r="B29" i="8" s="1"/>
  <c r="B30" i="8" s="1"/>
  <c r="B31" i="8" s="1"/>
  <c r="B32" i="8" s="1"/>
  <c r="B33" i="8" s="1"/>
  <c r="B34" i="8" s="1"/>
  <c r="B35" i="8" s="1"/>
  <c r="B36" i="8" s="1"/>
  <c r="B37" i="8" s="1"/>
  <c r="B38" i="8" s="1"/>
  <c r="B39" i="8" s="1"/>
  <c r="B40" i="8" s="1"/>
  <c r="B1212" i="2"/>
  <c r="B1211" i="2"/>
  <c r="B1210" i="2"/>
  <c r="B1209" i="2"/>
  <c r="B1208" i="2"/>
  <c r="B1207" i="2"/>
  <c r="B1206" i="2"/>
  <c r="B1205" i="2"/>
  <c r="B1204" i="2"/>
  <c r="B1203" i="2"/>
  <c r="B1202" i="2"/>
  <c r="B1201" i="2"/>
  <c r="D1201" i="2"/>
  <c r="B1200" i="2"/>
  <c r="B1199" i="2"/>
  <c r="D1199" i="2"/>
  <c r="B1198" i="2"/>
  <c r="D1198" i="2"/>
  <c r="B1197" i="2"/>
  <c r="D1197" i="2"/>
  <c r="B1196" i="2"/>
  <c r="D1196" i="2"/>
  <c r="B1195" i="2"/>
  <c r="D1195" i="2"/>
  <c r="B1194" i="2"/>
  <c r="D1194" i="2"/>
  <c r="B1193" i="2"/>
  <c r="D1193" i="2"/>
  <c r="B1192" i="2"/>
  <c r="D1192" i="2"/>
  <c r="B1191" i="2"/>
  <c r="D1191" i="2"/>
  <c r="B1190" i="2"/>
  <c r="D1190" i="2"/>
  <c r="B1189" i="2"/>
  <c r="D1189" i="2"/>
  <c r="B1188" i="2"/>
  <c r="D1188" i="2"/>
  <c r="B1187" i="2"/>
  <c r="B1186" i="2"/>
  <c r="D1186" i="2"/>
  <c r="B1185" i="2"/>
  <c r="D1185" i="2"/>
  <c r="B1183" i="2"/>
  <c r="D1183" i="2"/>
  <c r="S1182" i="2"/>
  <c r="B1182" i="2"/>
  <c r="D1182" i="2"/>
  <c r="S1181" i="2"/>
  <c r="B1181" i="2"/>
  <c r="D1181" i="2"/>
  <c r="S1180" i="2"/>
  <c r="I1180" i="2"/>
  <c r="D1180" i="2" s="1"/>
  <c r="B1180" i="2"/>
  <c r="S1179" i="2"/>
  <c r="I1179" i="2"/>
  <c r="D1179" i="2" s="1"/>
  <c r="B1179" i="2"/>
  <c r="S1178" i="2"/>
  <c r="I1178" i="2"/>
  <c r="D1178" i="2" s="1"/>
  <c r="B1178" i="2"/>
  <c r="S1177" i="2"/>
  <c r="B1177" i="2"/>
  <c r="D1177" i="2"/>
  <c r="S1176" i="2"/>
  <c r="B1176" i="2"/>
  <c r="D1176" i="2"/>
  <c r="S1175" i="2"/>
  <c r="B1175" i="2"/>
  <c r="D1175" i="2"/>
  <c r="S1174" i="2"/>
  <c r="I1174" i="2"/>
  <c r="D1174" i="2" s="1"/>
  <c r="B1174" i="2"/>
  <c r="B1173" i="2"/>
  <c r="D1173" i="2"/>
  <c r="S1172" i="2"/>
  <c r="I1172" i="2"/>
  <c r="D1172" i="2" s="1"/>
  <c r="B1172" i="2"/>
  <c r="B1171" i="2"/>
  <c r="D1171" i="2"/>
  <c r="S1170" i="2"/>
  <c r="I1170" i="2"/>
  <c r="D1170" i="2" s="1"/>
  <c r="B1170" i="2"/>
  <c r="S1169" i="2"/>
  <c r="D1169" i="2"/>
  <c r="B1169" i="2"/>
  <c r="S1168" i="2"/>
  <c r="B1168" i="2"/>
  <c r="D1168" i="2"/>
  <c r="S1167" i="2"/>
  <c r="I1167" i="2"/>
  <c r="D1167" i="2" s="1"/>
  <c r="B1167" i="2"/>
  <c r="S1166" i="2"/>
  <c r="I1166" i="2"/>
  <c r="D1166" i="2" s="1"/>
  <c r="B1166" i="2"/>
  <c r="S1165" i="2"/>
  <c r="B1165" i="2"/>
  <c r="D1165" i="2"/>
  <c r="S1164" i="2"/>
  <c r="I1164" i="2"/>
  <c r="D1164" i="2" s="1"/>
  <c r="B1164" i="2"/>
  <c r="S1163" i="2"/>
  <c r="B1163" i="2"/>
  <c r="D1163" i="2"/>
  <c r="B1162" i="2"/>
  <c r="D1162" i="2"/>
  <c r="S1161" i="2"/>
  <c r="B1161" i="2"/>
  <c r="D1161" i="2"/>
  <c r="S1160" i="2"/>
  <c r="B1160" i="2"/>
  <c r="D1160" i="2"/>
  <c r="B1159" i="2"/>
  <c r="D1159" i="2"/>
  <c r="S1158" i="2"/>
  <c r="B1158" i="2"/>
  <c r="D1158" i="2"/>
  <c r="S1157" i="2"/>
  <c r="I1157" i="2"/>
  <c r="D1157" i="2" s="1"/>
  <c r="B1157" i="2"/>
  <c r="S1156" i="2"/>
  <c r="B1156" i="2"/>
  <c r="D1156" i="2"/>
  <c r="B1155" i="2"/>
  <c r="D1155" i="2"/>
  <c r="S1154" i="2"/>
  <c r="B1154" i="2"/>
  <c r="D1154" i="2"/>
  <c r="B1153" i="2"/>
  <c r="D1153" i="2"/>
  <c r="S1152" i="2"/>
  <c r="I1152" i="2"/>
  <c r="D1152" i="2" s="1"/>
  <c r="B1152" i="2"/>
  <c r="S1151" i="2"/>
  <c r="I1151" i="2"/>
  <c r="D1151" i="2" s="1"/>
  <c r="B1151" i="2"/>
  <c r="S1150" i="2"/>
  <c r="I1150" i="2"/>
  <c r="D1150" i="2" s="1"/>
  <c r="B1150" i="2"/>
  <c r="S1149" i="2"/>
  <c r="B1149" i="2"/>
  <c r="D1149" i="2"/>
  <c r="S1148" i="2"/>
  <c r="I1148" i="2"/>
  <c r="D1148" i="2" s="1"/>
  <c r="B1148" i="2"/>
  <c r="S1147" i="2"/>
  <c r="I1147" i="2"/>
  <c r="D1147" i="2" s="1"/>
  <c r="B1147" i="2"/>
  <c r="S1146" i="2"/>
  <c r="I1146" i="2"/>
  <c r="D1146" i="2" s="1"/>
  <c r="B1146" i="2"/>
  <c r="S1145" i="2"/>
  <c r="I1145" i="2"/>
  <c r="D1145" i="2" s="1"/>
  <c r="B1145" i="2"/>
  <c r="S1144" i="2"/>
  <c r="I1144" i="2"/>
  <c r="D1144" i="2" s="1"/>
  <c r="B1144" i="2"/>
  <c r="S1143" i="2"/>
  <c r="D1143" i="2"/>
  <c r="B1143" i="2"/>
  <c r="S1142" i="2"/>
  <c r="I1142" i="2"/>
  <c r="D1142" i="2" s="1"/>
  <c r="B1142" i="2"/>
  <c r="S1141" i="2"/>
  <c r="I1141" i="2"/>
  <c r="D1141" i="2" s="1"/>
  <c r="B1141" i="2"/>
  <c r="B1140" i="2"/>
  <c r="D1140" i="2"/>
  <c r="S1139" i="2"/>
  <c r="I1139" i="2"/>
  <c r="D1139" i="2" s="1"/>
  <c r="B1139" i="2"/>
  <c r="S1138" i="2"/>
  <c r="I1138" i="2"/>
  <c r="D1138" i="2" s="1"/>
  <c r="B1138" i="2"/>
  <c r="S1137" i="2"/>
  <c r="I1137" i="2"/>
  <c r="D1137" i="2" s="1"/>
  <c r="B1137" i="2"/>
  <c r="S1136" i="2"/>
  <c r="I1136" i="2"/>
  <c r="D1136" i="2" s="1"/>
  <c r="B1136" i="2"/>
  <c r="S1135" i="2"/>
  <c r="I1135" i="2"/>
  <c r="D1135" i="2" s="1"/>
  <c r="B1135" i="2"/>
  <c r="B1134" i="2"/>
  <c r="D1134" i="2"/>
  <c r="S1133" i="2"/>
  <c r="I1133" i="2"/>
  <c r="D1133" i="2" s="1"/>
  <c r="B1133" i="2"/>
  <c r="S1132" i="2"/>
  <c r="I1132" i="2"/>
  <c r="D1132" i="2" s="1"/>
  <c r="B1132" i="2"/>
  <c r="S1131" i="2"/>
  <c r="I1131" i="2"/>
  <c r="D1131" i="2" s="1"/>
  <c r="B1131" i="2"/>
  <c r="S1130" i="2"/>
  <c r="I1130" i="2"/>
  <c r="D1130" i="2" s="1"/>
  <c r="B1130" i="2"/>
  <c r="S1129" i="2"/>
  <c r="I1129" i="2"/>
  <c r="D1129" i="2" s="1"/>
  <c r="B1129" i="2"/>
  <c r="S1128" i="2"/>
  <c r="I1128" i="2"/>
  <c r="D1128" i="2" s="1"/>
  <c r="B1128" i="2"/>
  <c r="S1127" i="2"/>
  <c r="I1127" i="2"/>
  <c r="D1127" i="2" s="1"/>
  <c r="B1127" i="2"/>
  <c r="S1126" i="2"/>
  <c r="I1126" i="2"/>
  <c r="D1126" i="2" s="1"/>
  <c r="B1126" i="2"/>
  <c r="B1125" i="2"/>
  <c r="D1125" i="2"/>
  <c r="S1124" i="2"/>
  <c r="I1124" i="2"/>
  <c r="D1124" i="2" s="1"/>
  <c r="B1124" i="2"/>
  <c r="S1123" i="2"/>
  <c r="I1123" i="2"/>
  <c r="D1123" i="2" s="1"/>
  <c r="B1123" i="2"/>
  <c r="S1122" i="2"/>
  <c r="I1122" i="2"/>
  <c r="D1122" i="2" s="1"/>
  <c r="B1122" i="2"/>
  <c r="S1121" i="2"/>
  <c r="I1121" i="2"/>
  <c r="D1121" i="2" s="1"/>
  <c r="B1121" i="2"/>
  <c r="S1120" i="2"/>
  <c r="I1120" i="2"/>
  <c r="D1120" i="2" s="1"/>
  <c r="B1120" i="2"/>
  <c r="S1119" i="2"/>
  <c r="I1119" i="2"/>
  <c r="D1119" i="2" s="1"/>
  <c r="B1119" i="2"/>
  <c r="S1118" i="2"/>
  <c r="I1118" i="2"/>
  <c r="D1118" i="2" s="1"/>
  <c r="B1118" i="2"/>
  <c r="S1117" i="2"/>
  <c r="I1117" i="2"/>
  <c r="D1117" i="2" s="1"/>
  <c r="B1117" i="2"/>
  <c r="S1116" i="2"/>
  <c r="I1116" i="2"/>
  <c r="D1116" i="2" s="1"/>
  <c r="B1116" i="2"/>
  <c r="S1115" i="2"/>
  <c r="I1115" i="2"/>
  <c r="D1115" i="2" s="1"/>
  <c r="B1115" i="2"/>
  <c r="S1114" i="2"/>
  <c r="I1114" i="2"/>
  <c r="D1114" i="2" s="1"/>
  <c r="B1114" i="2"/>
  <c r="S1113" i="2"/>
  <c r="I1113" i="2"/>
  <c r="D1113" i="2" s="1"/>
  <c r="B1113" i="2"/>
  <c r="S1112" i="2"/>
  <c r="I1112" i="2"/>
  <c r="D1112" i="2" s="1"/>
  <c r="B1112" i="2"/>
  <c r="S1111" i="2"/>
  <c r="I1111" i="2"/>
  <c r="D1111" i="2" s="1"/>
  <c r="B1111" i="2"/>
  <c r="S1110" i="2"/>
  <c r="I1110" i="2"/>
  <c r="D1110" i="2" s="1"/>
  <c r="B1110" i="2"/>
  <c r="S1109" i="2"/>
  <c r="I1109" i="2"/>
  <c r="D1109" i="2" s="1"/>
  <c r="B1109" i="2"/>
  <c r="S1108" i="2"/>
  <c r="I1108" i="2"/>
  <c r="D1108" i="2" s="1"/>
  <c r="B1108" i="2"/>
  <c r="S1107" i="2"/>
  <c r="I1107" i="2"/>
  <c r="D1107" i="2" s="1"/>
  <c r="B1107" i="2"/>
  <c r="S1106" i="2"/>
  <c r="I1106" i="2"/>
  <c r="D1106" i="2" s="1"/>
  <c r="B1106" i="2"/>
  <c r="X1105" i="2"/>
  <c r="B1105" i="2" s="1"/>
  <c r="S1105" i="2"/>
  <c r="I1105" i="2"/>
  <c r="D1105" i="2" s="1"/>
  <c r="S1104" i="2"/>
  <c r="I1104" i="2"/>
  <c r="D1104" i="2" s="1"/>
  <c r="B1104" i="2"/>
  <c r="I1103" i="2"/>
  <c r="D1103" i="2" s="1"/>
  <c r="B1103" i="2"/>
  <c r="S1102" i="2"/>
  <c r="I1102" i="2"/>
  <c r="D1102" i="2" s="1"/>
  <c r="B1102" i="2"/>
  <c r="S1101" i="2"/>
  <c r="I1101" i="2"/>
  <c r="D1101" i="2" s="1"/>
  <c r="B1101" i="2"/>
  <c r="S1100" i="2"/>
  <c r="I1100" i="2"/>
  <c r="D1100" i="2" s="1"/>
  <c r="B1100" i="2"/>
  <c r="S1099" i="2"/>
  <c r="I1099" i="2"/>
  <c r="D1099" i="2" s="1"/>
  <c r="B1099" i="2"/>
  <c r="B1098" i="2"/>
  <c r="D1098" i="2"/>
  <c r="S1097" i="2"/>
  <c r="I1097" i="2"/>
  <c r="D1097" i="2" s="1"/>
  <c r="B1097" i="2"/>
  <c r="S1096" i="2"/>
  <c r="B1096" i="2"/>
  <c r="D1096" i="2"/>
  <c r="S1095" i="2"/>
  <c r="B1095" i="2"/>
  <c r="D1095" i="2"/>
  <c r="S1094" i="2"/>
  <c r="I1094" i="2"/>
  <c r="D1094" i="2" s="1"/>
  <c r="B1094" i="2"/>
  <c r="S1093" i="2"/>
  <c r="I1093" i="2"/>
  <c r="D1093" i="2" s="1"/>
  <c r="B1093" i="2"/>
  <c r="S1092" i="2"/>
  <c r="B1092" i="2"/>
  <c r="D1092" i="2"/>
  <c r="S1091" i="2"/>
  <c r="B1091" i="2"/>
  <c r="D1091" i="2"/>
  <c r="S1090" i="2"/>
  <c r="I1090" i="2"/>
  <c r="D1090" i="2" s="1"/>
  <c r="B1090" i="2"/>
  <c r="S1089" i="2"/>
  <c r="B1089" i="2"/>
  <c r="D1089" i="2"/>
  <c r="S1088" i="2"/>
  <c r="B1088" i="2"/>
  <c r="D1088" i="2"/>
  <c r="S1087" i="2"/>
  <c r="B1087" i="2"/>
  <c r="D1087" i="2"/>
  <c r="S1086" i="2"/>
  <c r="B1086" i="2"/>
  <c r="D1086" i="2"/>
  <c r="S1085" i="2"/>
  <c r="B1085" i="2"/>
  <c r="D1085" i="2"/>
  <c r="S1084" i="2"/>
  <c r="B1084" i="2"/>
  <c r="D1084" i="2"/>
  <c r="S1083" i="2"/>
  <c r="B1083" i="2"/>
  <c r="D1083" i="2"/>
  <c r="S1082" i="2"/>
  <c r="B1082" i="2"/>
  <c r="D1082" i="2"/>
  <c r="S1081" i="2"/>
  <c r="B1081" i="2"/>
  <c r="D1081" i="2"/>
  <c r="S1080" i="2"/>
  <c r="B1080" i="2"/>
  <c r="D1080" i="2"/>
  <c r="S1079" i="2"/>
  <c r="B1079" i="2"/>
  <c r="D1079" i="2"/>
  <c r="S1078" i="2"/>
  <c r="B1078" i="2"/>
  <c r="D1078" i="2"/>
  <c r="S1077" i="2"/>
  <c r="B1077" i="2"/>
  <c r="D1077" i="2"/>
  <c r="S1076" i="2"/>
  <c r="B1076" i="2"/>
  <c r="D1076" i="2"/>
  <c r="S1075" i="2"/>
  <c r="B1075" i="2"/>
  <c r="D1075" i="2"/>
  <c r="S1074" i="2"/>
  <c r="B1074" i="2"/>
  <c r="D1074" i="2"/>
  <c r="S1073" i="2"/>
  <c r="B1073" i="2"/>
  <c r="D1073" i="2"/>
  <c r="S1072" i="2"/>
  <c r="B1072" i="2"/>
  <c r="D1072" i="2"/>
  <c r="S1071" i="2"/>
  <c r="B1071" i="2"/>
  <c r="D1071" i="2"/>
  <c r="S1070" i="2"/>
  <c r="B1070" i="2"/>
  <c r="D1070" i="2"/>
  <c r="S1069" i="2"/>
  <c r="B1069" i="2"/>
  <c r="D1069" i="2"/>
  <c r="S1068" i="2"/>
  <c r="B1068" i="2"/>
  <c r="D1068" i="2"/>
  <c r="S1067" i="2"/>
  <c r="I1067" i="2"/>
  <c r="D1067" i="2" s="1"/>
  <c r="B1067" i="2"/>
  <c r="S1066" i="2"/>
  <c r="I1066" i="2"/>
  <c r="D1066" i="2" s="1"/>
  <c r="B1066" i="2"/>
  <c r="S1065" i="2"/>
  <c r="I1065" i="2"/>
  <c r="D1065" i="2" s="1"/>
  <c r="B1065" i="2"/>
  <c r="S1064" i="2"/>
  <c r="B1064" i="2"/>
  <c r="D1064" i="2"/>
  <c r="B1063" i="2"/>
  <c r="D1063" i="2"/>
  <c r="S1062" i="2"/>
  <c r="B1062" i="2"/>
  <c r="D1062" i="2"/>
  <c r="S1061" i="2"/>
  <c r="B1061" i="2"/>
  <c r="D1061" i="2"/>
  <c r="B1060" i="2"/>
  <c r="D1060" i="2"/>
  <c r="S1059" i="2"/>
  <c r="I1059" i="2"/>
  <c r="D1059" i="2" s="1"/>
  <c r="B1059" i="2"/>
  <c r="S1058" i="2"/>
  <c r="B1058" i="2"/>
  <c r="D1058" i="2"/>
  <c r="S1057" i="2"/>
  <c r="B1057" i="2"/>
  <c r="D1057" i="2"/>
  <c r="S1056" i="2"/>
  <c r="B1056" i="2"/>
  <c r="D1056" i="2"/>
  <c r="S1055" i="2"/>
  <c r="B1055" i="2"/>
  <c r="D1055" i="2"/>
  <c r="S1054" i="2"/>
  <c r="B1054" i="2"/>
  <c r="D1054" i="2"/>
  <c r="S1053" i="2"/>
  <c r="B1053" i="2"/>
  <c r="D1053" i="2"/>
  <c r="S1052" i="2"/>
  <c r="B1052" i="2"/>
  <c r="D1052" i="2"/>
  <c r="S1051" i="2"/>
  <c r="B1051" i="2"/>
  <c r="D1051" i="2"/>
  <c r="S1050" i="2"/>
  <c r="B1050" i="2"/>
  <c r="D1050" i="2"/>
  <c r="S1049" i="2"/>
  <c r="B1049" i="2"/>
  <c r="D1049" i="2"/>
  <c r="S1048" i="2"/>
  <c r="B1048" i="2"/>
  <c r="D1048" i="2"/>
  <c r="S1047" i="2"/>
  <c r="B1047" i="2"/>
  <c r="D1047" i="2"/>
  <c r="S1046" i="2"/>
  <c r="B1046" i="2"/>
  <c r="D1046" i="2"/>
  <c r="S1045" i="2"/>
  <c r="B1045" i="2"/>
  <c r="D1045" i="2"/>
  <c r="S1044" i="2"/>
  <c r="B1044" i="2"/>
  <c r="D1044" i="2"/>
  <c r="S1043" i="2"/>
  <c r="B1043" i="2"/>
  <c r="D1043" i="2"/>
  <c r="S1042" i="2"/>
  <c r="B1042" i="2"/>
  <c r="D1042" i="2"/>
  <c r="S1041" i="2"/>
  <c r="B1041" i="2"/>
  <c r="D1041" i="2"/>
  <c r="S1040" i="2"/>
  <c r="B1040" i="2"/>
  <c r="D1040" i="2"/>
  <c r="S1039" i="2"/>
  <c r="B1039" i="2"/>
  <c r="D1039" i="2"/>
  <c r="B1038" i="2"/>
  <c r="D1038" i="2"/>
  <c r="B1037" i="2"/>
  <c r="D1037" i="2"/>
  <c r="S1036" i="2"/>
  <c r="B1036" i="2"/>
  <c r="D1036" i="2"/>
  <c r="S1035" i="2"/>
  <c r="B1035" i="2"/>
  <c r="D1035" i="2"/>
  <c r="S1034" i="2"/>
  <c r="B1034" i="2"/>
  <c r="D1034" i="2"/>
  <c r="S1033" i="2"/>
  <c r="B1033" i="2"/>
  <c r="D1033" i="2"/>
  <c r="S1032" i="2"/>
  <c r="B1032" i="2"/>
  <c r="D1032" i="2"/>
  <c r="S1031" i="2"/>
  <c r="B1031" i="2"/>
  <c r="D1031" i="2"/>
  <c r="S1030" i="2"/>
  <c r="B1030" i="2"/>
  <c r="D1030" i="2"/>
  <c r="S1029" i="2"/>
  <c r="I1029" i="2"/>
  <c r="D1029" i="2" s="1"/>
  <c r="B1029" i="2"/>
  <c r="S1028" i="2"/>
  <c r="B1028" i="2"/>
  <c r="D1028" i="2"/>
  <c r="S1027" i="2"/>
  <c r="B1027" i="2"/>
  <c r="D1027" i="2"/>
  <c r="S1026" i="2"/>
  <c r="B1026" i="2"/>
  <c r="C1026" i="2"/>
  <c r="D1026" i="2"/>
  <c r="S1025" i="2"/>
  <c r="B1025" i="2"/>
  <c r="C1025" i="2"/>
  <c r="D1025" i="2"/>
  <c r="S1024" i="2"/>
  <c r="B1024" i="2"/>
  <c r="C1024" i="2"/>
  <c r="D1024" i="2"/>
  <c r="S1023" i="2"/>
  <c r="B1023" i="2"/>
  <c r="C1023" i="2"/>
  <c r="D1023" i="2"/>
  <c r="S1022" i="2"/>
  <c r="B1022" i="2"/>
  <c r="C1022" i="2"/>
  <c r="D1022" i="2"/>
  <c r="S1021" i="2"/>
  <c r="B1021" i="2"/>
  <c r="C1021" i="2"/>
  <c r="D1021" i="2"/>
  <c r="S1020" i="2"/>
  <c r="B1020" i="2"/>
  <c r="C1020" i="2"/>
  <c r="D1020" i="2"/>
  <c r="S1019" i="2"/>
  <c r="B1019" i="2"/>
  <c r="C1019" i="2"/>
  <c r="D1019" i="2"/>
  <c r="S1018" i="2"/>
  <c r="B1018" i="2"/>
  <c r="C1018" i="2"/>
  <c r="D1018" i="2"/>
  <c r="S1017" i="2"/>
  <c r="B1017" i="2"/>
  <c r="C1017" i="2"/>
  <c r="D1017" i="2"/>
  <c r="S1016" i="2"/>
  <c r="B1016" i="2"/>
  <c r="C1016" i="2"/>
  <c r="D1016" i="2"/>
  <c r="S1015" i="2"/>
  <c r="B1015" i="2"/>
  <c r="C1015" i="2"/>
  <c r="D1015" i="2"/>
  <c r="S1014" i="2"/>
  <c r="B1014" i="2"/>
  <c r="C1014" i="2"/>
  <c r="D1014" i="2"/>
  <c r="S1013" i="2"/>
  <c r="B1013" i="2"/>
  <c r="C1013" i="2"/>
  <c r="D1013" i="2"/>
  <c r="S1012" i="2"/>
  <c r="B1012" i="2"/>
  <c r="C1012" i="2"/>
  <c r="D1012" i="2"/>
  <c r="S1011" i="2"/>
  <c r="B1011" i="2"/>
  <c r="C1011" i="2"/>
  <c r="D1011" i="2"/>
  <c r="S1010" i="2"/>
  <c r="B1010" i="2"/>
  <c r="C1010" i="2"/>
  <c r="D1010" i="2"/>
  <c r="S1009" i="2"/>
  <c r="B1009" i="2"/>
  <c r="C1009" i="2"/>
  <c r="D1009" i="2"/>
  <c r="S1008" i="2"/>
  <c r="B1008" i="2"/>
  <c r="C1008" i="2"/>
  <c r="D1008" i="2"/>
  <c r="S1007" i="2"/>
  <c r="B1007" i="2"/>
  <c r="C1007" i="2"/>
  <c r="D1007" i="2"/>
  <c r="S1006" i="2"/>
  <c r="S1005" i="2"/>
  <c r="B1005" i="2"/>
  <c r="C1005" i="2"/>
  <c r="D1005" i="2"/>
  <c r="S1004" i="2"/>
  <c r="B1004" i="2"/>
  <c r="C1004" i="2"/>
  <c r="D1004" i="2"/>
  <c r="S1003" i="2"/>
  <c r="B1003" i="2"/>
  <c r="C1003" i="2"/>
  <c r="D1003" i="2"/>
  <c r="S1002" i="2"/>
  <c r="B1002" i="2"/>
  <c r="C1002" i="2"/>
  <c r="D1002" i="2"/>
  <c r="S1001" i="2"/>
  <c r="B1001" i="2"/>
  <c r="C1001" i="2"/>
  <c r="D1001" i="2"/>
  <c r="B1000" i="2"/>
  <c r="C1000" i="2"/>
  <c r="D1000" i="2"/>
  <c r="S999" i="2"/>
  <c r="B999" i="2"/>
  <c r="C999" i="2"/>
  <c r="D999" i="2"/>
  <c r="S998" i="2"/>
  <c r="B998" i="2"/>
  <c r="C998" i="2"/>
  <c r="D998" i="2"/>
  <c r="S997" i="2"/>
  <c r="B997" i="2"/>
  <c r="C997" i="2"/>
  <c r="D997" i="2"/>
  <c r="S996" i="2"/>
  <c r="B996" i="2"/>
  <c r="C996" i="2"/>
  <c r="D996" i="2"/>
  <c r="S995" i="2"/>
  <c r="B995" i="2"/>
  <c r="C995" i="2"/>
  <c r="D995" i="2"/>
  <c r="S994" i="2"/>
  <c r="B994" i="2"/>
  <c r="C994" i="2"/>
  <c r="D994" i="2"/>
  <c r="S993" i="2"/>
  <c r="B993" i="2"/>
  <c r="C993" i="2"/>
  <c r="D993" i="2"/>
  <c r="S992" i="2"/>
  <c r="B992" i="2"/>
  <c r="C992" i="2"/>
  <c r="D992" i="2"/>
  <c r="S991" i="2"/>
  <c r="B991" i="2"/>
  <c r="C991" i="2"/>
  <c r="D991" i="2"/>
  <c r="S990" i="2"/>
  <c r="B990" i="2"/>
  <c r="C990" i="2"/>
  <c r="D990" i="2"/>
  <c r="S989" i="2"/>
  <c r="B989" i="2"/>
  <c r="C989" i="2"/>
  <c r="D989" i="2"/>
  <c r="S988" i="2"/>
  <c r="B988" i="2"/>
  <c r="C988" i="2"/>
  <c r="D988" i="2"/>
  <c r="S987" i="2"/>
  <c r="I987" i="2"/>
  <c r="D987" i="2" s="1"/>
  <c r="B987" i="2"/>
  <c r="C987" i="2"/>
  <c r="B986" i="2"/>
  <c r="C986" i="2"/>
  <c r="D986" i="2"/>
  <c r="S985" i="2"/>
  <c r="B985" i="2"/>
  <c r="C985" i="2"/>
  <c r="D985" i="2"/>
  <c r="S984" i="2"/>
  <c r="B984" i="2"/>
  <c r="C984" i="2"/>
  <c r="D984" i="2"/>
  <c r="S983" i="2"/>
  <c r="I983" i="2"/>
  <c r="D983" i="2" s="1"/>
  <c r="B983" i="2"/>
  <c r="C983" i="2"/>
  <c r="S982" i="2"/>
  <c r="B982" i="2"/>
  <c r="C982" i="2"/>
  <c r="D982" i="2"/>
  <c r="S981" i="2"/>
  <c r="S980" i="2"/>
  <c r="I980" i="2"/>
  <c r="D980" i="2" s="1"/>
  <c r="B980" i="2"/>
  <c r="C980" i="2"/>
  <c r="S979" i="2"/>
  <c r="B979" i="2"/>
  <c r="C979" i="2"/>
  <c r="D979" i="2"/>
  <c r="B978" i="2"/>
  <c r="C978" i="2"/>
  <c r="D978" i="2"/>
  <c r="S977" i="2"/>
  <c r="B977" i="2"/>
  <c r="C977" i="2"/>
  <c r="D977" i="2"/>
  <c r="S976" i="2"/>
  <c r="B976" i="2"/>
  <c r="C976" i="2"/>
  <c r="D976" i="2"/>
  <c r="S975" i="2"/>
  <c r="I975" i="2"/>
  <c r="D975" i="2" s="1"/>
  <c r="B975" i="2"/>
  <c r="C975" i="2"/>
  <c r="S974" i="2"/>
  <c r="I974" i="2"/>
  <c r="D974" i="2" s="1"/>
  <c r="B974" i="2"/>
  <c r="C974" i="2"/>
  <c r="S973" i="2"/>
  <c r="I973" i="2"/>
  <c r="D973" i="2" s="1"/>
  <c r="B973" i="2"/>
  <c r="C973" i="2"/>
  <c r="S972" i="2"/>
  <c r="B972" i="2"/>
  <c r="C972" i="2"/>
  <c r="D972" i="2"/>
  <c r="S971" i="2"/>
  <c r="B971" i="2"/>
  <c r="C971" i="2"/>
  <c r="D971" i="2"/>
  <c r="S970" i="2"/>
  <c r="B970" i="2"/>
  <c r="C970" i="2"/>
  <c r="D970" i="2"/>
  <c r="B969" i="2"/>
  <c r="C969" i="2"/>
  <c r="D969" i="2"/>
  <c r="S968" i="2"/>
  <c r="B968" i="2"/>
  <c r="C968" i="2"/>
  <c r="D968" i="2"/>
  <c r="S967" i="2"/>
  <c r="B967" i="2"/>
  <c r="C967" i="2"/>
  <c r="D967" i="2"/>
  <c r="S966" i="2"/>
  <c r="I966" i="2"/>
  <c r="D966" i="2" s="1"/>
  <c r="B966" i="2"/>
  <c r="C966" i="2"/>
  <c r="S965" i="2"/>
  <c r="B965" i="2"/>
  <c r="C965" i="2"/>
  <c r="D965" i="2"/>
  <c r="S964" i="2"/>
  <c r="B964" i="2"/>
  <c r="C964" i="2"/>
  <c r="D964" i="2"/>
  <c r="S963" i="2"/>
  <c r="B963" i="2"/>
  <c r="C963" i="2"/>
  <c r="D963" i="2"/>
  <c r="S962" i="2"/>
  <c r="B962" i="2"/>
  <c r="C962" i="2"/>
  <c r="D962" i="2"/>
  <c r="S961" i="2"/>
  <c r="B961" i="2"/>
  <c r="C961" i="2"/>
  <c r="D961" i="2"/>
  <c r="S960" i="2"/>
  <c r="B960" i="2"/>
  <c r="C960" i="2"/>
  <c r="D960" i="2"/>
  <c r="S959" i="2"/>
  <c r="B959" i="2"/>
  <c r="C959" i="2"/>
  <c r="D959" i="2"/>
  <c r="S958" i="2"/>
  <c r="B958" i="2"/>
  <c r="C958" i="2"/>
  <c r="D958" i="2"/>
  <c r="S957" i="2"/>
  <c r="B957" i="2"/>
  <c r="C957" i="2"/>
  <c r="D957" i="2"/>
  <c r="S956" i="2"/>
  <c r="B956" i="2"/>
  <c r="C956" i="2"/>
  <c r="D956" i="2"/>
  <c r="S955" i="2"/>
  <c r="B955" i="2"/>
  <c r="C955" i="2"/>
  <c r="D955" i="2"/>
  <c r="S954" i="2"/>
  <c r="B954" i="2"/>
  <c r="C954" i="2"/>
  <c r="D954" i="2"/>
  <c r="S953" i="2"/>
  <c r="B953" i="2"/>
  <c r="C953" i="2"/>
  <c r="D953" i="2"/>
  <c r="B952" i="2"/>
  <c r="C952" i="2"/>
  <c r="D952" i="2"/>
  <c r="S951" i="2"/>
  <c r="B951" i="2"/>
  <c r="C951" i="2"/>
  <c r="D951" i="2"/>
  <c r="S950" i="2"/>
  <c r="B950" i="2"/>
  <c r="C950" i="2"/>
  <c r="D950" i="2"/>
  <c r="B949" i="2"/>
  <c r="C949" i="2"/>
  <c r="D949" i="2"/>
  <c r="S948" i="2"/>
  <c r="I947" i="2"/>
  <c r="D947" i="2" s="1"/>
  <c r="D948" i="2"/>
  <c r="H948" i="2"/>
  <c r="B948" i="2" s="1"/>
  <c r="S947" i="2"/>
  <c r="B947" i="2"/>
  <c r="C947" i="2"/>
  <c r="S946" i="2"/>
  <c r="B946" i="2"/>
  <c r="C946" i="2"/>
  <c r="D946" i="2"/>
  <c r="S945" i="2"/>
  <c r="B945" i="2"/>
  <c r="C945" i="2"/>
  <c r="D945" i="2"/>
  <c r="S944" i="2"/>
  <c r="B944" i="2"/>
  <c r="C944" i="2"/>
  <c r="D944" i="2"/>
  <c r="S943" i="2"/>
  <c r="B943" i="2"/>
  <c r="C943" i="2"/>
  <c r="D943" i="2"/>
  <c r="S942" i="2"/>
  <c r="B942" i="2"/>
  <c r="C942" i="2"/>
  <c r="D942" i="2"/>
  <c r="B941" i="2"/>
  <c r="C941" i="2"/>
  <c r="D941" i="2"/>
  <c r="S940" i="2"/>
  <c r="B940" i="2"/>
  <c r="C940" i="2"/>
  <c r="D940" i="2"/>
  <c r="S939" i="2"/>
  <c r="B939" i="2"/>
  <c r="C939" i="2"/>
  <c r="D939" i="2"/>
  <c r="S938" i="2"/>
  <c r="B938" i="2"/>
  <c r="C938" i="2"/>
  <c r="D938" i="2"/>
  <c r="S937" i="2"/>
  <c r="B937" i="2"/>
  <c r="C937" i="2"/>
  <c r="D937" i="2"/>
  <c r="S936" i="2"/>
  <c r="B936" i="2"/>
  <c r="C936" i="2"/>
  <c r="D936" i="2"/>
  <c r="S935" i="2"/>
  <c r="B935" i="2"/>
  <c r="C935" i="2"/>
  <c r="D935" i="2"/>
  <c r="S934" i="2"/>
  <c r="B934" i="2"/>
  <c r="C934" i="2"/>
  <c r="D934" i="2"/>
  <c r="B933" i="2"/>
  <c r="C933" i="2"/>
  <c r="D933" i="2"/>
  <c r="S932" i="2"/>
  <c r="B932" i="2"/>
  <c r="C932" i="2"/>
  <c r="D932" i="2"/>
  <c r="S931" i="2"/>
  <c r="B931" i="2"/>
  <c r="C931" i="2"/>
  <c r="D931" i="2"/>
  <c r="S930" i="2"/>
  <c r="B930" i="2"/>
  <c r="C930" i="2"/>
  <c r="D930" i="2"/>
  <c r="S929" i="2"/>
  <c r="B929" i="2"/>
  <c r="C929" i="2"/>
  <c r="D929" i="2"/>
  <c r="S928" i="2"/>
  <c r="B928" i="2"/>
  <c r="C928" i="2"/>
  <c r="D928" i="2"/>
  <c r="S927" i="2"/>
  <c r="B927" i="2"/>
  <c r="C927" i="2"/>
  <c r="D927" i="2"/>
  <c r="S926" i="2"/>
  <c r="B926" i="2"/>
  <c r="C926" i="2"/>
  <c r="D926" i="2"/>
  <c r="S925" i="2"/>
  <c r="B925" i="2"/>
  <c r="C925" i="2"/>
  <c r="D925" i="2"/>
  <c r="S924" i="2"/>
  <c r="B924" i="2"/>
  <c r="C924" i="2"/>
  <c r="D924" i="2"/>
  <c r="S923" i="2"/>
  <c r="B923" i="2"/>
  <c r="C923" i="2"/>
  <c r="D923" i="2"/>
  <c r="S922" i="2"/>
  <c r="B922" i="2"/>
  <c r="C922" i="2"/>
  <c r="D922" i="2"/>
  <c r="S921" i="2"/>
  <c r="B921" i="2"/>
  <c r="C921" i="2"/>
  <c r="D921" i="2"/>
  <c r="S920" i="2"/>
  <c r="B920" i="2"/>
  <c r="C920" i="2"/>
  <c r="D920" i="2"/>
  <c r="S919" i="2"/>
  <c r="B919" i="2"/>
  <c r="C919" i="2"/>
  <c r="D919" i="2"/>
  <c r="S918" i="2"/>
  <c r="B918" i="2"/>
  <c r="C918" i="2"/>
  <c r="D918" i="2"/>
  <c r="B917" i="2"/>
  <c r="C917" i="2"/>
  <c r="D917" i="2"/>
  <c r="S916" i="2"/>
  <c r="B916" i="2"/>
  <c r="C916" i="2"/>
  <c r="D916" i="2"/>
  <c r="B915" i="2"/>
  <c r="C915" i="2"/>
  <c r="D915" i="2"/>
  <c r="S914" i="2"/>
  <c r="B914" i="2"/>
  <c r="C914" i="2"/>
  <c r="D914" i="2"/>
  <c r="S913" i="2"/>
  <c r="B913" i="2"/>
  <c r="C913" i="2"/>
  <c r="D913" i="2"/>
  <c r="B912" i="2"/>
  <c r="C912" i="2"/>
  <c r="D912" i="2"/>
  <c r="S911" i="2"/>
  <c r="B911" i="2"/>
  <c r="C911" i="2"/>
  <c r="D911" i="2"/>
  <c r="S910" i="2"/>
  <c r="B910" i="2"/>
  <c r="C910" i="2"/>
  <c r="D910" i="2"/>
  <c r="S909" i="2"/>
  <c r="I909" i="2"/>
  <c r="D909" i="2" s="1"/>
  <c r="B909" i="2"/>
  <c r="C909" i="2"/>
  <c r="S908" i="2"/>
  <c r="I908" i="2"/>
  <c r="D908" i="2" s="1"/>
  <c r="B908" i="2"/>
  <c r="C908" i="2"/>
  <c r="S907" i="2"/>
  <c r="I907" i="2"/>
  <c r="D907" i="2" s="1"/>
  <c r="B907" i="2"/>
  <c r="C907" i="2"/>
  <c r="S906" i="2"/>
  <c r="B906" i="2"/>
  <c r="C906" i="2"/>
  <c r="D906" i="2"/>
  <c r="S905" i="2"/>
  <c r="B905" i="2"/>
  <c r="C905" i="2"/>
  <c r="D905" i="2"/>
  <c r="S904" i="2"/>
  <c r="I904" i="2"/>
  <c r="D904" i="2" s="1"/>
  <c r="B904" i="2"/>
  <c r="C904" i="2"/>
  <c r="B903" i="2"/>
  <c r="C903" i="2"/>
  <c r="D903" i="2"/>
  <c r="S902" i="2"/>
  <c r="I902" i="2"/>
  <c r="D902" i="2" s="1"/>
  <c r="B902" i="2"/>
  <c r="C902" i="2"/>
  <c r="S901" i="2"/>
  <c r="B901" i="2"/>
  <c r="C901" i="2"/>
  <c r="D901" i="2"/>
  <c r="S900" i="2"/>
  <c r="B900" i="2"/>
  <c r="C900" i="2"/>
  <c r="D900" i="2"/>
  <c r="S899" i="2"/>
  <c r="B899" i="2"/>
  <c r="C899" i="2"/>
  <c r="D899" i="2"/>
  <c r="S898" i="2"/>
  <c r="B898" i="2"/>
  <c r="C898" i="2"/>
  <c r="D898" i="2"/>
  <c r="S897" i="2"/>
  <c r="B897" i="2"/>
  <c r="C897" i="2"/>
  <c r="D897" i="2"/>
  <c r="S896" i="2"/>
  <c r="B896" i="2"/>
  <c r="C896" i="2"/>
  <c r="D896" i="2"/>
  <c r="S895" i="2"/>
  <c r="B895" i="2"/>
  <c r="C895" i="2"/>
  <c r="D895" i="2"/>
  <c r="B894" i="2"/>
  <c r="C894" i="2"/>
  <c r="D894" i="2"/>
  <c r="S893" i="2"/>
  <c r="B893" i="2"/>
  <c r="C893" i="2"/>
  <c r="D893" i="2"/>
  <c r="S892" i="2"/>
  <c r="B892" i="2"/>
  <c r="C892" i="2"/>
  <c r="D892" i="2"/>
  <c r="S891" i="2"/>
  <c r="B891" i="2"/>
  <c r="C891" i="2"/>
  <c r="D891" i="2"/>
  <c r="S890" i="2"/>
  <c r="B890" i="2"/>
  <c r="C890" i="2"/>
  <c r="D890" i="2"/>
  <c r="B889" i="2"/>
  <c r="C889" i="2"/>
  <c r="D889" i="2"/>
  <c r="S888" i="2"/>
  <c r="B888" i="2"/>
  <c r="C888" i="2"/>
  <c r="D888" i="2"/>
  <c r="B887" i="2"/>
  <c r="C887" i="2"/>
  <c r="D887" i="2"/>
  <c r="S886" i="2"/>
  <c r="B886" i="2"/>
  <c r="C886" i="2"/>
  <c r="D886" i="2"/>
  <c r="S885" i="2"/>
  <c r="B885" i="2"/>
  <c r="C885" i="2"/>
  <c r="D885" i="2"/>
  <c r="S884" i="2"/>
  <c r="B884" i="2"/>
  <c r="C884" i="2"/>
  <c r="D884" i="2"/>
  <c r="S883" i="2"/>
  <c r="I883" i="2"/>
  <c r="D883" i="2" s="1"/>
  <c r="B883" i="2"/>
  <c r="C883" i="2"/>
  <c r="S882" i="2"/>
  <c r="I882" i="2"/>
  <c r="D882" i="2" s="1"/>
  <c r="B882" i="2"/>
  <c r="C882" i="2"/>
  <c r="S881" i="2"/>
  <c r="B881" i="2"/>
  <c r="C881" i="2"/>
  <c r="D881" i="2"/>
  <c r="S880" i="2"/>
  <c r="B880" i="2"/>
  <c r="C880" i="2"/>
  <c r="D880" i="2"/>
  <c r="S879" i="2"/>
  <c r="B879" i="2"/>
  <c r="C879" i="2"/>
  <c r="D879" i="2"/>
  <c r="S878" i="2"/>
  <c r="B878" i="2"/>
  <c r="C878" i="2"/>
  <c r="D878" i="2"/>
  <c r="S877" i="2"/>
  <c r="B877" i="2"/>
  <c r="C877" i="2"/>
  <c r="D877" i="2"/>
  <c r="S876" i="2"/>
  <c r="I876" i="2"/>
  <c r="D876" i="2" s="1"/>
  <c r="B876" i="2"/>
  <c r="C876" i="2"/>
  <c r="S875" i="2"/>
  <c r="B875" i="2"/>
  <c r="C875" i="2"/>
  <c r="D875" i="2"/>
  <c r="S874" i="2"/>
  <c r="B874" i="2"/>
  <c r="C874" i="2"/>
  <c r="D874" i="2"/>
  <c r="S873" i="2"/>
  <c r="B873" i="2"/>
  <c r="C873" i="2"/>
  <c r="D873" i="2"/>
  <c r="S872" i="2"/>
  <c r="B872" i="2"/>
  <c r="C872" i="2"/>
  <c r="D872" i="2"/>
  <c r="S871" i="2"/>
  <c r="B871" i="2"/>
  <c r="C871" i="2"/>
  <c r="D871" i="2"/>
  <c r="S870" i="2"/>
  <c r="I870" i="2"/>
  <c r="D870" i="2" s="1"/>
  <c r="B870" i="2"/>
  <c r="C870" i="2"/>
  <c r="S869" i="2"/>
  <c r="B869" i="2"/>
  <c r="C869" i="2"/>
  <c r="D869" i="2"/>
  <c r="S868" i="2"/>
  <c r="B868" i="2"/>
  <c r="C868" i="2"/>
  <c r="D868" i="2"/>
  <c r="S867" i="2"/>
  <c r="B867" i="2"/>
  <c r="C867" i="2"/>
  <c r="D867" i="2"/>
  <c r="S866" i="2"/>
  <c r="B866" i="2"/>
  <c r="C866" i="2"/>
  <c r="D866" i="2"/>
  <c r="S865" i="2"/>
  <c r="B865" i="2"/>
  <c r="C865" i="2"/>
  <c r="D865" i="2"/>
  <c r="S864" i="2"/>
  <c r="B864" i="2"/>
  <c r="C864" i="2"/>
  <c r="D864" i="2"/>
  <c r="S863" i="2"/>
  <c r="B863" i="2"/>
  <c r="C863" i="2"/>
  <c r="D863" i="2"/>
  <c r="S862" i="2"/>
  <c r="B862" i="2"/>
  <c r="C862" i="2"/>
  <c r="D862" i="2"/>
  <c r="S861" i="2"/>
  <c r="B861" i="2"/>
  <c r="C861" i="2"/>
  <c r="D861" i="2"/>
  <c r="S860" i="2"/>
  <c r="B860" i="2"/>
  <c r="C860" i="2"/>
  <c r="D860" i="2"/>
  <c r="S859" i="2"/>
  <c r="B859" i="2"/>
  <c r="C859" i="2"/>
  <c r="D859" i="2"/>
  <c r="S858" i="2"/>
  <c r="B858" i="2"/>
  <c r="C858" i="2"/>
  <c r="D858" i="2"/>
  <c r="S857" i="2"/>
  <c r="B857" i="2"/>
  <c r="C857" i="2"/>
  <c r="D857" i="2"/>
  <c r="S856" i="2"/>
  <c r="B856" i="2"/>
  <c r="C856" i="2"/>
  <c r="D856" i="2"/>
  <c r="S855" i="2"/>
  <c r="B855" i="2"/>
  <c r="C855" i="2"/>
  <c r="D855" i="2"/>
  <c r="S854" i="2"/>
  <c r="B854" i="2"/>
  <c r="C854" i="2"/>
  <c r="D854" i="2"/>
  <c r="S853" i="2"/>
  <c r="B853" i="2"/>
  <c r="C853" i="2"/>
  <c r="D853" i="2"/>
  <c r="S852" i="2"/>
  <c r="B852" i="2"/>
  <c r="C852" i="2"/>
  <c r="D852" i="2"/>
  <c r="S851" i="2"/>
  <c r="B851" i="2"/>
  <c r="C851" i="2"/>
  <c r="D851" i="2"/>
  <c r="S850" i="2"/>
  <c r="B850" i="2"/>
  <c r="C850" i="2"/>
  <c r="D850" i="2"/>
  <c r="S849" i="2"/>
  <c r="B849" i="2"/>
  <c r="C849" i="2"/>
  <c r="D849" i="2"/>
  <c r="S848" i="2"/>
  <c r="B848" i="2"/>
  <c r="C848" i="2"/>
  <c r="D848" i="2"/>
  <c r="S847" i="2"/>
  <c r="B847" i="2"/>
  <c r="C847" i="2"/>
  <c r="D847" i="2"/>
  <c r="S846" i="2"/>
  <c r="B846" i="2"/>
  <c r="C846" i="2"/>
  <c r="D846" i="2"/>
  <c r="S845" i="2"/>
  <c r="B845" i="2"/>
  <c r="C845" i="2"/>
  <c r="D845" i="2"/>
  <c r="S844" i="2"/>
  <c r="B844" i="2"/>
  <c r="C844" i="2"/>
  <c r="D844" i="2"/>
  <c r="S843" i="2"/>
  <c r="B843" i="2"/>
  <c r="C843" i="2"/>
  <c r="D843" i="2"/>
  <c r="S842" i="2"/>
  <c r="B842" i="2"/>
  <c r="C842" i="2"/>
  <c r="D842" i="2"/>
  <c r="S841" i="2"/>
  <c r="B841" i="2"/>
  <c r="C841" i="2"/>
  <c r="D841" i="2"/>
  <c r="S840" i="2"/>
  <c r="B840" i="2"/>
  <c r="C840" i="2"/>
  <c r="D840" i="2"/>
  <c r="S839" i="2"/>
  <c r="B839" i="2"/>
  <c r="C839" i="2"/>
  <c r="D839" i="2"/>
  <c r="S838" i="2"/>
  <c r="B838" i="2"/>
  <c r="C838" i="2"/>
  <c r="D838" i="2"/>
  <c r="S837" i="2"/>
  <c r="B837" i="2"/>
  <c r="C837" i="2"/>
  <c r="D837" i="2"/>
  <c r="S836" i="2"/>
  <c r="B836" i="2"/>
  <c r="C836" i="2"/>
  <c r="D836" i="2"/>
  <c r="S835" i="2"/>
  <c r="B835" i="2"/>
  <c r="C835" i="2"/>
  <c r="D835" i="2"/>
  <c r="S834" i="2"/>
  <c r="B834" i="2"/>
  <c r="C834" i="2"/>
  <c r="D834" i="2"/>
  <c r="S833" i="2"/>
  <c r="B833" i="2"/>
  <c r="C833" i="2"/>
  <c r="D833" i="2"/>
  <c r="S832" i="2"/>
  <c r="B832" i="2"/>
  <c r="C832" i="2"/>
  <c r="D832" i="2"/>
  <c r="S831" i="2"/>
  <c r="B831" i="2"/>
  <c r="C831" i="2"/>
  <c r="D831" i="2"/>
  <c r="S830" i="2"/>
  <c r="B830" i="2"/>
  <c r="C830" i="2"/>
  <c r="D830" i="2"/>
  <c r="S829" i="2"/>
  <c r="B829" i="2"/>
  <c r="C829" i="2"/>
  <c r="D829" i="2"/>
  <c r="S828" i="2"/>
  <c r="B828" i="2"/>
  <c r="C828" i="2"/>
  <c r="D828" i="2"/>
  <c r="S827" i="2"/>
  <c r="B827" i="2"/>
  <c r="C827" i="2"/>
  <c r="D827" i="2"/>
  <c r="S826" i="2"/>
  <c r="B826" i="2"/>
  <c r="C826" i="2"/>
  <c r="D826" i="2"/>
  <c r="S825" i="2"/>
  <c r="B825" i="2"/>
  <c r="C825" i="2"/>
  <c r="D825" i="2"/>
  <c r="S824" i="2"/>
  <c r="I824" i="2"/>
  <c r="D824" i="2" s="1"/>
  <c r="B824" i="2"/>
  <c r="C824" i="2"/>
  <c r="S823" i="2"/>
  <c r="B823" i="2"/>
  <c r="C823" i="2"/>
  <c r="D823" i="2"/>
  <c r="S822" i="2"/>
  <c r="B822" i="2"/>
  <c r="C822" i="2"/>
  <c r="D822" i="2"/>
  <c r="S821" i="2"/>
  <c r="B821" i="2"/>
  <c r="C821" i="2"/>
  <c r="D821" i="2"/>
  <c r="S820" i="2"/>
  <c r="B820" i="2"/>
  <c r="C820" i="2"/>
  <c r="D820" i="2"/>
  <c r="S819" i="2"/>
  <c r="B819" i="2"/>
  <c r="C819" i="2"/>
  <c r="D819" i="2"/>
  <c r="S818" i="2"/>
  <c r="B818" i="2"/>
  <c r="C818" i="2"/>
  <c r="D818" i="2"/>
  <c r="S817" i="2"/>
  <c r="B817" i="2"/>
  <c r="C817" i="2"/>
  <c r="D817" i="2"/>
  <c r="S816" i="2"/>
  <c r="B816" i="2"/>
  <c r="C816" i="2"/>
  <c r="D816" i="2"/>
  <c r="S815" i="2"/>
  <c r="B815" i="2"/>
  <c r="C815" i="2"/>
  <c r="D815" i="2"/>
  <c r="S814" i="2"/>
  <c r="I814" i="2"/>
  <c r="D814" i="2" s="1"/>
  <c r="B814" i="2"/>
  <c r="C814" i="2"/>
  <c r="S813" i="2"/>
  <c r="B813" i="2"/>
  <c r="C813" i="2"/>
  <c r="D813" i="2"/>
  <c r="S812" i="2"/>
  <c r="I812" i="2"/>
  <c r="D812" i="2" s="1"/>
  <c r="B812" i="2"/>
  <c r="C812" i="2"/>
  <c r="S811" i="2"/>
  <c r="B811" i="2"/>
  <c r="C811" i="2"/>
  <c r="D811" i="2"/>
  <c r="S810" i="2"/>
  <c r="I810" i="2"/>
  <c r="D810" i="2" s="1"/>
  <c r="B810" i="2"/>
  <c r="C810" i="2"/>
  <c r="S809" i="2"/>
  <c r="B809" i="2"/>
  <c r="C809" i="2"/>
  <c r="D809" i="2"/>
  <c r="S808" i="2"/>
  <c r="I808" i="2"/>
  <c r="D808" i="2" s="1"/>
  <c r="B808" i="2"/>
  <c r="C808" i="2"/>
  <c r="S807" i="2"/>
  <c r="B807" i="2"/>
  <c r="C807" i="2"/>
  <c r="D807" i="2"/>
  <c r="S806" i="2"/>
  <c r="I806" i="2"/>
  <c r="D806" i="2" s="1"/>
  <c r="B806" i="2"/>
  <c r="C806" i="2"/>
  <c r="S805" i="2"/>
  <c r="B805" i="2"/>
  <c r="C805" i="2"/>
  <c r="D805" i="2"/>
  <c r="S804" i="2"/>
  <c r="B804" i="2"/>
  <c r="C804" i="2"/>
  <c r="D804" i="2"/>
  <c r="S802" i="2"/>
  <c r="B802" i="2"/>
  <c r="C802" i="2"/>
  <c r="D802" i="2"/>
  <c r="S801" i="2"/>
  <c r="B801" i="2"/>
  <c r="C801" i="2"/>
  <c r="D801" i="2"/>
  <c r="B800" i="2"/>
  <c r="C800" i="2"/>
  <c r="D800" i="2"/>
  <c r="B799" i="2"/>
  <c r="C799" i="2"/>
  <c r="D799" i="2"/>
  <c r="S798" i="2"/>
  <c r="B798" i="2"/>
  <c r="C798" i="2"/>
  <c r="D798" i="2"/>
  <c r="S797" i="2"/>
  <c r="B797" i="2"/>
  <c r="C797" i="2"/>
  <c r="D797" i="2"/>
  <c r="S796" i="2"/>
  <c r="B796" i="2"/>
  <c r="C796" i="2"/>
  <c r="D796" i="2"/>
  <c r="S795" i="2"/>
  <c r="B795" i="2"/>
  <c r="C795" i="2"/>
  <c r="D795" i="2"/>
  <c r="S794" i="2"/>
  <c r="I794" i="2"/>
  <c r="D794" i="2" s="1"/>
  <c r="B794" i="2"/>
  <c r="C794" i="2"/>
  <c r="B793" i="2"/>
  <c r="C793" i="2"/>
  <c r="D793" i="2"/>
  <c r="S792" i="2"/>
  <c r="B792" i="2"/>
  <c r="C792" i="2"/>
  <c r="D792" i="2"/>
  <c r="S791" i="2"/>
  <c r="B791" i="2"/>
  <c r="C791" i="2"/>
  <c r="D791" i="2"/>
  <c r="S790" i="2"/>
  <c r="B790" i="2"/>
  <c r="C790" i="2"/>
  <c r="D790" i="2"/>
  <c r="S789" i="2"/>
  <c r="B789" i="2"/>
  <c r="C789" i="2"/>
  <c r="D789" i="2"/>
  <c r="S788" i="2"/>
  <c r="B788" i="2"/>
  <c r="C788" i="2"/>
  <c r="D788" i="2"/>
  <c r="S787" i="2"/>
  <c r="B787" i="2"/>
  <c r="C787" i="2"/>
  <c r="D787" i="2"/>
  <c r="B786" i="2"/>
  <c r="C786" i="2"/>
  <c r="D786" i="2"/>
  <c r="S785" i="2"/>
  <c r="B785" i="2"/>
  <c r="C785" i="2"/>
  <c r="D785" i="2"/>
  <c r="S784" i="2"/>
  <c r="B784" i="2"/>
  <c r="C784" i="2"/>
  <c r="D784" i="2"/>
  <c r="S783" i="2"/>
  <c r="B783" i="2"/>
  <c r="C783" i="2"/>
  <c r="D783" i="2"/>
  <c r="S782" i="2"/>
  <c r="B782" i="2"/>
  <c r="C782" i="2"/>
  <c r="D782" i="2"/>
  <c r="S781" i="2"/>
  <c r="B781" i="2"/>
  <c r="C781" i="2"/>
  <c r="D781" i="2"/>
  <c r="S780" i="2"/>
  <c r="B780" i="2"/>
  <c r="C780" i="2"/>
  <c r="D780" i="2"/>
  <c r="B779" i="2"/>
  <c r="C779" i="2"/>
  <c r="D779" i="2"/>
  <c r="S778" i="2"/>
  <c r="B778" i="2"/>
  <c r="C778" i="2"/>
  <c r="D778" i="2"/>
  <c r="S777" i="2"/>
  <c r="B777" i="2"/>
  <c r="C777" i="2"/>
  <c r="D777" i="2"/>
  <c r="S776" i="2"/>
  <c r="I776" i="2"/>
  <c r="D776" i="2" s="1"/>
  <c r="B776" i="2"/>
  <c r="C776" i="2"/>
  <c r="S775" i="2"/>
  <c r="I775" i="2"/>
  <c r="D775" i="2" s="1"/>
  <c r="B775" i="2"/>
  <c r="C775" i="2"/>
  <c r="S774" i="2"/>
  <c r="B774" i="2"/>
  <c r="C774" i="2"/>
  <c r="D774" i="2"/>
  <c r="S773" i="2"/>
  <c r="B773" i="2"/>
  <c r="C773" i="2"/>
  <c r="D773" i="2"/>
  <c r="S772" i="2"/>
  <c r="I772" i="2"/>
  <c r="D772" i="2" s="1"/>
  <c r="B772" i="2"/>
  <c r="C772" i="2"/>
  <c r="B771" i="2"/>
  <c r="C771" i="2"/>
  <c r="D771" i="2"/>
  <c r="S770" i="2"/>
  <c r="B770" i="2"/>
  <c r="C770" i="2"/>
  <c r="D770" i="2"/>
  <c r="S769" i="2"/>
  <c r="B769" i="2"/>
  <c r="C769" i="2"/>
  <c r="D769" i="2"/>
  <c r="S768" i="2"/>
  <c r="S767" i="2"/>
  <c r="B767" i="2"/>
  <c r="C767" i="2"/>
  <c r="D767" i="2"/>
  <c r="S766" i="2"/>
  <c r="B766" i="2"/>
  <c r="C766" i="2"/>
  <c r="D766" i="2"/>
  <c r="S765" i="2"/>
  <c r="B765" i="2"/>
  <c r="C765" i="2"/>
  <c r="D765" i="2"/>
  <c r="B764" i="2"/>
  <c r="C764" i="2"/>
  <c r="D764" i="2"/>
  <c r="S763" i="2"/>
  <c r="B763" i="2"/>
  <c r="C763" i="2"/>
  <c r="D763" i="2"/>
  <c r="S762" i="2"/>
  <c r="B762" i="2"/>
  <c r="C762" i="2"/>
  <c r="D762" i="2"/>
  <c r="S761" i="2"/>
  <c r="I761" i="2"/>
  <c r="D761" i="2" s="1"/>
  <c r="B761" i="2"/>
  <c r="C761" i="2"/>
  <c r="S760" i="2"/>
  <c r="B760" i="2"/>
  <c r="C760" i="2"/>
  <c r="D760" i="2"/>
  <c r="S759" i="2"/>
  <c r="B759" i="2"/>
  <c r="C759" i="2"/>
  <c r="D759" i="2"/>
  <c r="S758" i="2"/>
  <c r="B758" i="2"/>
  <c r="C758" i="2"/>
  <c r="D758" i="2"/>
  <c r="S757" i="2"/>
  <c r="B757" i="2"/>
  <c r="C757" i="2"/>
  <c r="D757" i="2"/>
  <c r="S756" i="2"/>
  <c r="B756" i="2"/>
  <c r="C756" i="2"/>
  <c r="D756" i="2"/>
  <c r="S755" i="2"/>
  <c r="I755" i="2"/>
  <c r="D755" i="2" s="1"/>
  <c r="B755" i="2"/>
  <c r="C755" i="2"/>
  <c r="S754" i="2"/>
  <c r="B754" i="2"/>
  <c r="C754" i="2"/>
  <c r="D754" i="2"/>
  <c r="S753" i="2"/>
  <c r="I753" i="2"/>
  <c r="D753" i="2" s="1"/>
  <c r="B753" i="2"/>
  <c r="C753" i="2"/>
  <c r="S752" i="2"/>
  <c r="I752" i="2"/>
  <c r="D752" i="2" s="1"/>
  <c r="B752" i="2"/>
  <c r="C752" i="2"/>
  <c r="S751" i="2"/>
  <c r="B751" i="2"/>
  <c r="C751" i="2"/>
  <c r="D751" i="2"/>
  <c r="S750" i="2"/>
  <c r="B750" i="2"/>
  <c r="C750" i="2"/>
  <c r="D750" i="2"/>
  <c r="B749" i="2"/>
  <c r="C749" i="2"/>
  <c r="D749" i="2"/>
  <c r="S748" i="2"/>
  <c r="B748" i="2"/>
  <c r="C748" i="2"/>
  <c r="D748" i="2"/>
  <c r="S747" i="2"/>
  <c r="B747" i="2"/>
  <c r="C747" i="2"/>
  <c r="D747" i="2"/>
  <c r="S746" i="2"/>
  <c r="I746" i="2"/>
  <c r="D746" i="2" s="1"/>
  <c r="B746" i="2"/>
  <c r="C746" i="2"/>
  <c r="S745" i="2"/>
  <c r="I745" i="2"/>
  <c r="D745" i="2" s="1"/>
  <c r="B745" i="2"/>
  <c r="C745" i="2"/>
  <c r="S744" i="2"/>
  <c r="I744" i="2"/>
  <c r="D744" i="2" s="1"/>
  <c r="B744" i="2"/>
  <c r="C744" i="2"/>
  <c r="S743" i="2"/>
  <c r="I743" i="2"/>
  <c r="D743" i="2" s="1"/>
  <c r="B743" i="2"/>
  <c r="C743" i="2"/>
  <c r="S742" i="2"/>
  <c r="I742" i="2"/>
  <c r="D742" i="2" s="1"/>
  <c r="B742" i="2"/>
  <c r="C742" i="2"/>
  <c r="S741" i="2"/>
  <c r="I741" i="2"/>
  <c r="D741" i="2" s="1"/>
  <c r="B741" i="2"/>
  <c r="C741" i="2"/>
  <c r="S740" i="2"/>
  <c r="I740" i="2"/>
  <c r="D740" i="2" s="1"/>
  <c r="B740" i="2"/>
  <c r="C740" i="2"/>
  <c r="S739" i="2"/>
  <c r="I739" i="2"/>
  <c r="D739" i="2" s="1"/>
  <c r="B739" i="2"/>
  <c r="C739" i="2"/>
  <c r="S738" i="2"/>
  <c r="I738" i="2"/>
  <c r="D738" i="2" s="1"/>
  <c r="B738" i="2"/>
  <c r="C738" i="2"/>
  <c r="S737" i="2"/>
  <c r="I737" i="2"/>
  <c r="D737" i="2" s="1"/>
  <c r="B737" i="2"/>
  <c r="C737" i="2"/>
  <c r="S736" i="2"/>
  <c r="I736" i="2"/>
  <c r="D736" i="2" s="1"/>
  <c r="B736" i="2"/>
  <c r="C736" i="2"/>
  <c r="I735" i="2"/>
  <c r="D735" i="2" s="1"/>
  <c r="B735" i="2"/>
  <c r="C735" i="2"/>
  <c r="S734" i="2"/>
  <c r="I734" i="2"/>
  <c r="D734" i="2" s="1"/>
  <c r="B734" i="2"/>
  <c r="C734" i="2"/>
  <c r="S733" i="2"/>
  <c r="I733" i="2"/>
  <c r="D733" i="2" s="1"/>
  <c r="B733" i="2"/>
  <c r="C733" i="2"/>
  <c r="S732" i="2"/>
  <c r="I732" i="2"/>
  <c r="D732" i="2" s="1"/>
  <c r="B732" i="2"/>
  <c r="C732" i="2"/>
  <c r="S731" i="2"/>
  <c r="I731" i="2"/>
  <c r="D731" i="2" s="1"/>
  <c r="B731" i="2"/>
  <c r="C731" i="2"/>
  <c r="S730" i="2"/>
  <c r="I730" i="2"/>
  <c r="D730" i="2" s="1"/>
  <c r="B730" i="2"/>
  <c r="C730" i="2"/>
  <c r="S729" i="2"/>
  <c r="I729" i="2"/>
  <c r="D729" i="2" s="1"/>
  <c r="B729" i="2"/>
  <c r="C729" i="2"/>
  <c r="S728" i="2"/>
  <c r="I728" i="2"/>
  <c r="D728" i="2" s="1"/>
  <c r="B728" i="2"/>
  <c r="C728" i="2"/>
  <c r="S727" i="2"/>
  <c r="B727" i="2"/>
  <c r="C727" i="2"/>
  <c r="D727" i="2"/>
  <c r="S726" i="2"/>
  <c r="B726" i="2"/>
  <c r="C726" i="2"/>
  <c r="D726" i="2"/>
  <c r="S725" i="2"/>
  <c r="B725" i="2"/>
  <c r="C725" i="2"/>
  <c r="D725" i="2"/>
  <c r="S724" i="2"/>
  <c r="B724" i="2"/>
  <c r="C724" i="2"/>
  <c r="D724" i="2"/>
  <c r="S723" i="2"/>
  <c r="B723" i="2"/>
  <c r="C723" i="2"/>
  <c r="D723" i="2"/>
  <c r="S722" i="2"/>
  <c r="B722" i="2"/>
  <c r="C722" i="2"/>
  <c r="D722" i="2"/>
  <c r="S721" i="2"/>
  <c r="B721" i="2"/>
  <c r="C721" i="2"/>
  <c r="D721" i="2"/>
  <c r="S720" i="2"/>
  <c r="B720" i="2"/>
  <c r="C720" i="2"/>
  <c r="D720" i="2"/>
  <c r="S719" i="2"/>
  <c r="B719" i="2"/>
  <c r="C719" i="2"/>
  <c r="D719" i="2"/>
  <c r="S718" i="2"/>
  <c r="B718" i="2"/>
  <c r="C718" i="2"/>
  <c r="D718" i="2"/>
  <c r="S717" i="2"/>
  <c r="B717" i="2"/>
  <c r="C717" i="2"/>
  <c r="D717" i="2"/>
  <c r="S716" i="2"/>
  <c r="B716" i="2"/>
  <c r="C716" i="2"/>
  <c r="D716" i="2"/>
  <c r="S715" i="2"/>
  <c r="B715" i="2"/>
  <c r="C715" i="2"/>
  <c r="D715" i="2"/>
  <c r="S714" i="2"/>
  <c r="B714" i="2"/>
  <c r="C714" i="2"/>
  <c r="D714" i="2"/>
  <c r="S713" i="2"/>
  <c r="B713" i="2"/>
  <c r="C713" i="2"/>
  <c r="D713" i="2"/>
  <c r="S712" i="2"/>
  <c r="B712" i="2"/>
  <c r="C712" i="2"/>
  <c r="D712" i="2"/>
  <c r="S711" i="2"/>
  <c r="B711" i="2"/>
  <c r="C711" i="2"/>
  <c r="D711" i="2"/>
  <c r="S710" i="2"/>
  <c r="B710" i="2"/>
  <c r="C710" i="2"/>
  <c r="D710" i="2"/>
  <c r="S709" i="2"/>
  <c r="B709" i="2"/>
  <c r="C709" i="2"/>
  <c r="D709" i="2"/>
  <c r="S708" i="2"/>
  <c r="B708" i="2"/>
  <c r="C708" i="2"/>
  <c r="D708" i="2"/>
  <c r="S707" i="2"/>
  <c r="B707" i="2"/>
  <c r="C707" i="2"/>
  <c r="D707" i="2"/>
  <c r="S706" i="2"/>
  <c r="B706" i="2"/>
  <c r="C706" i="2"/>
  <c r="D706" i="2"/>
  <c r="S705" i="2"/>
  <c r="B705" i="2"/>
  <c r="C705" i="2"/>
  <c r="D705" i="2"/>
  <c r="S704" i="2"/>
  <c r="B704" i="2"/>
  <c r="C704" i="2"/>
  <c r="D704" i="2"/>
  <c r="S703" i="2"/>
  <c r="B703" i="2"/>
  <c r="C703" i="2"/>
  <c r="D703" i="2"/>
  <c r="S702" i="2"/>
  <c r="B702" i="2"/>
  <c r="C702" i="2"/>
  <c r="D702" i="2"/>
  <c r="S701" i="2"/>
  <c r="B701" i="2"/>
  <c r="C701" i="2"/>
  <c r="D701" i="2"/>
  <c r="S700" i="2"/>
  <c r="B700" i="2"/>
  <c r="C700" i="2"/>
  <c r="D700" i="2"/>
  <c r="S699" i="2"/>
  <c r="B699" i="2"/>
  <c r="C699" i="2"/>
  <c r="D699" i="2"/>
  <c r="S698" i="2"/>
  <c r="B698" i="2"/>
  <c r="C698" i="2"/>
  <c r="D698" i="2"/>
  <c r="S697" i="2"/>
  <c r="B697" i="2"/>
  <c r="C697" i="2"/>
  <c r="D697" i="2"/>
  <c r="S696" i="2"/>
  <c r="B696" i="2"/>
  <c r="C696" i="2"/>
  <c r="D696" i="2"/>
  <c r="S695" i="2"/>
  <c r="B695" i="2"/>
  <c r="C695" i="2"/>
  <c r="D695" i="2"/>
  <c r="S694" i="2"/>
  <c r="B694" i="2"/>
  <c r="C694" i="2"/>
  <c r="D694" i="2"/>
  <c r="S693" i="2"/>
  <c r="B693" i="2"/>
  <c r="C693" i="2"/>
  <c r="D693" i="2"/>
  <c r="S692" i="2"/>
  <c r="B692" i="2"/>
  <c r="C692" i="2"/>
  <c r="D692" i="2"/>
  <c r="S691" i="2"/>
  <c r="B691" i="2"/>
  <c r="C691" i="2"/>
  <c r="D691" i="2"/>
  <c r="S690" i="2"/>
  <c r="B690" i="2"/>
  <c r="C690" i="2"/>
  <c r="D690" i="2"/>
  <c r="S689" i="2"/>
  <c r="B689" i="2"/>
  <c r="C689" i="2"/>
  <c r="D689" i="2"/>
  <c r="S688" i="2"/>
  <c r="B688" i="2"/>
  <c r="C688" i="2"/>
  <c r="D688" i="2"/>
  <c r="S687" i="2"/>
  <c r="B687" i="2"/>
  <c r="C687" i="2"/>
  <c r="D687" i="2"/>
  <c r="S686" i="2"/>
  <c r="B686" i="2"/>
  <c r="C686" i="2"/>
  <c r="D686" i="2"/>
  <c r="S685" i="2"/>
  <c r="B685" i="2"/>
  <c r="C685" i="2"/>
  <c r="D685" i="2"/>
  <c r="S684" i="2"/>
  <c r="B684" i="2"/>
  <c r="C684" i="2"/>
  <c r="D684" i="2"/>
  <c r="S683" i="2"/>
  <c r="B683" i="2"/>
  <c r="C683" i="2"/>
  <c r="D683" i="2"/>
  <c r="S682" i="2"/>
  <c r="B682" i="2"/>
  <c r="C682" i="2"/>
  <c r="D682" i="2"/>
  <c r="S681" i="2"/>
  <c r="B681" i="2"/>
  <c r="C681" i="2"/>
  <c r="D681" i="2"/>
  <c r="S680" i="2"/>
  <c r="B680" i="2"/>
  <c r="C680" i="2"/>
  <c r="D680" i="2"/>
  <c r="S679" i="2"/>
  <c r="B679" i="2"/>
  <c r="C679" i="2"/>
  <c r="D679" i="2"/>
  <c r="S678" i="2"/>
  <c r="B678" i="2"/>
  <c r="C678" i="2"/>
  <c r="D678" i="2"/>
  <c r="S677" i="2"/>
  <c r="B677" i="2"/>
  <c r="C677" i="2"/>
  <c r="D677" i="2"/>
  <c r="S676" i="2"/>
  <c r="B676" i="2"/>
  <c r="C676" i="2"/>
  <c r="D676" i="2"/>
  <c r="S675" i="2"/>
  <c r="H675" i="2"/>
  <c r="C675" i="2" s="1"/>
  <c r="D675" i="2"/>
  <c r="S674" i="2"/>
  <c r="B674" i="2"/>
  <c r="C674" i="2"/>
  <c r="D674" i="2"/>
  <c r="S673" i="2"/>
  <c r="B673" i="2"/>
  <c r="C673" i="2"/>
  <c r="D673" i="2"/>
  <c r="S672" i="2"/>
  <c r="S671" i="2"/>
  <c r="B671" i="2"/>
  <c r="C671" i="2"/>
  <c r="D671" i="2"/>
  <c r="S670" i="2"/>
  <c r="B670" i="2"/>
  <c r="C670" i="2"/>
  <c r="D670" i="2"/>
  <c r="S669" i="2"/>
  <c r="B669" i="2"/>
  <c r="C669" i="2"/>
  <c r="D669" i="2"/>
  <c r="S668" i="2"/>
  <c r="B668" i="2"/>
  <c r="C668" i="2"/>
  <c r="D668" i="2"/>
  <c r="S667" i="2"/>
  <c r="B667" i="2"/>
  <c r="C667" i="2"/>
  <c r="D667" i="2"/>
  <c r="S666" i="2"/>
  <c r="B666" i="2"/>
  <c r="C666" i="2"/>
  <c r="D666" i="2"/>
  <c r="S665" i="2"/>
  <c r="B665" i="2"/>
  <c r="C665" i="2"/>
  <c r="D665" i="2"/>
  <c r="S664" i="2"/>
  <c r="B664" i="2"/>
  <c r="C664" i="2"/>
  <c r="D664" i="2"/>
  <c r="S663" i="2"/>
  <c r="B663" i="2"/>
  <c r="C663" i="2"/>
  <c r="D663" i="2"/>
  <c r="S662" i="2"/>
  <c r="B662" i="2"/>
  <c r="C662" i="2"/>
  <c r="D662" i="2"/>
  <c r="S661" i="2"/>
  <c r="B661" i="2"/>
  <c r="C661" i="2"/>
  <c r="D661" i="2"/>
  <c r="S660" i="2"/>
  <c r="B660" i="2"/>
  <c r="C660" i="2"/>
  <c r="D660" i="2"/>
  <c r="S659" i="2"/>
  <c r="B659" i="2"/>
  <c r="C659" i="2"/>
  <c r="D659" i="2"/>
  <c r="S658" i="2"/>
  <c r="B658" i="2"/>
  <c r="C658" i="2"/>
  <c r="D658" i="2"/>
  <c r="S657" i="2"/>
  <c r="S656" i="2"/>
  <c r="B656" i="2"/>
  <c r="C656" i="2"/>
  <c r="D656" i="2"/>
  <c r="S655" i="2"/>
  <c r="B655" i="2"/>
  <c r="C655" i="2"/>
  <c r="D655" i="2"/>
  <c r="S654" i="2"/>
  <c r="B654" i="2"/>
  <c r="C654" i="2"/>
  <c r="D654" i="2"/>
  <c r="S653" i="2"/>
  <c r="B653" i="2"/>
  <c r="C653" i="2"/>
  <c r="D653" i="2"/>
  <c r="S652" i="2"/>
  <c r="B652" i="2"/>
  <c r="C652" i="2"/>
  <c r="D652" i="2"/>
  <c r="S651" i="2"/>
  <c r="B651" i="2"/>
  <c r="C651" i="2"/>
  <c r="D651" i="2"/>
  <c r="S650" i="2"/>
  <c r="B650" i="2"/>
  <c r="C650" i="2"/>
  <c r="D650" i="2"/>
  <c r="S649" i="2"/>
  <c r="B649" i="2"/>
  <c r="C649" i="2"/>
  <c r="D649" i="2"/>
  <c r="S648" i="2"/>
  <c r="B648" i="2"/>
  <c r="C648" i="2"/>
  <c r="D648" i="2"/>
  <c r="S647" i="2"/>
  <c r="B647" i="2"/>
  <c r="C647" i="2"/>
  <c r="D647" i="2"/>
  <c r="S646" i="2"/>
  <c r="B646" i="2"/>
  <c r="C646" i="2"/>
  <c r="D646" i="2"/>
  <c r="S645" i="2"/>
  <c r="B645" i="2"/>
  <c r="C645" i="2"/>
  <c r="D645" i="2"/>
  <c r="S644" i="2"/>
  <c r="B644" i="2"/>
  <c r="C644" i="2"/>
  <c r="D644" i="2"/>
  <c r="S643" i="2"/>
  <c r="B643" i="2"/>
  <c r="C643" i="2"/>
  <c r="D643" i="2"/>
  <c r="S642" i="2"/>
  <c r="B642" i="2"/>
  <c r="C642" i="2"/>
  <c r="D642" i="2"/>
  <c r="S641" i="2"/>
  <c r="B641" i="2"/>
  <c r="C641" i="2"/>
  <c r="D641" i="2"/>
  <c r="S640" i="2"/>
  <c r="B640" i="2"/>
  <c r="C640" i="2"/>
  <c r="D640" i="2"/>
  <c r="S639" i="2"/>
  <c r="B639" i="2"/>
  <c r="C639" i="2"/>
  <c r="D639" i="2"/>
  <c r="S638" i="2"/>
  <c r="B638" i="2"/>
  <c r="C638" i="2"/>
  <c r="D638" i="2"/>
  <c r="S637" i="2"/>
  <c r="B637" i="2"/>
  <c r="C637" i="2"/>
  <c r="D637" i="2"/>
  <c r="S636" i="2"/>
  <c r="B636" i="2"/>
  <c r="C636" i="2"/>
  <c r="D636" i="2"/>
  <c r="S635" i="2"/>
  <c r="B635" i="2"/>
  <c r="C635" i="2"/>
  <c r="D635" i="2"/>
  <c r="S634" i="2"/>
  <c r="B634" i="2"/>
  <c r="C634" i="2"/>
  <c r="D634" i="2"/>
  <c r="S633" i="2"/>
  <c r="B633" i="2"/>
  <c r="C633" i="2"/>
  <c r="D633" i="2"/>
  <c r="S632" i="2"/>
  <c r="B632" i="2"/>
  <c r="C632" i="2"/>
  <c r="D632" i="2"/>
  <c r="S631" i="2"/>
  <c r="B631" i="2"/>
  <c r="C631" i="2"/>
  <c r="D631" i="2"/>
  <c r="S630" i="2"/>
  <c r="B630" i="2"/>
  <c r="C630" i="2"/>
  <c r="D630" i="2"/>
  <c r="S629" i="2"/>
  <c r="B629" i="2"/>
  <c r="C629" i="2"/>
  <c r="D629" i="2"/>
  <c r="S628" i="2"/>
  <c r="B628" i="2"/>
  <c r="C628" i="2"/>
  <c r="D628" i="2"/>
  <c r="S627" i="2"/>
  <c r="B627" i="2"/>
  <c r="C627" i="2"/>
  <c r="D627" i="2"/>
  <c r="S626" i="2"/>
  <c r="B626" i="2"/>
  <c r="C626" i="2"/>
  <c r="D626" i="2"/>
  <c r="S625" i="2"/>
  <c r="B625" i="2"/>
  <c r="C625" i="2"/>
  <c r="D625" i="2"/>
  <c r="S624" i="2"/>
  <c r="B624" i="2"/>
  <c r="C624" i="2"/>
  <c r="D624" i="2"/>
  <c r="S623" i="2"/>
  <c r="B623" i="2"/>
  <c r="C623" i="2"/>
  <c r="D623" i="2"/>
  <c r="S622" i="2"/>
  <c r="B622" i="2"/>
  <c r="C622" i="2"/>
  <c r="D622" i="2"/>
  <c r="S621" i="2"/>
  <c r="B621" i="2"/>
  <c r="C621" i="2"/>
  <c r="D621" i="2"/>
  <c r="S620" i="2"/>
  <c r="B620" i="2"/>
  <c r="C620" i="2"/>
  <c r="D620" i="2"/>
  <c r="S619" i="2"/>
  <c r="B619" i="2"/>
  <c r="C619" i="2"/>
  <c r="D619" i="2"/>
  <c r="S618" i="2"/>
  <c r="B618" i="2"/>
  <c r="C618" i="2"/>
  <c r="D618" i="2"/>
  <c r="B617" i="2"/>
  <c r="C617" i="2"/>
  <c r="D617" i="2"/>
  <c r="S616" i="2"/>
  <c r="B616" i="2"/>
  <c r="C616" i="2"/>
  <c r="D616" i="2"/>
  <c r="S615" i="2"/>
  <c r="B615" i="2"/>
  <c r="C615" i="2"/>
  <c r="D615" i="2"/>
  <c r="S614" i="2"/>
  <c r="B614" i="2"/>
  <c r="C614" i="2"/>
  <c r="D614" i="2"/>
  <c r="S613" i="2"/>
  <c r="B613" i="2"/>
  <c r="C613" i="2"/>
  <c r="D613" i="2"/>
  <c r="S612" i="2"/>
  <c r="B612" i="2"/>
  <c r="C612" i="2"/>
  <c r="D612" i="2"/>
  <c r="S611" i="2"/>
  <c r="B611" i="2"/>
  <c r="C611" i="2"/>
  <c r="D611" i="2"/>
  <c r="S610" i="2"/>
  <c r="B610" i="2"/>
  <c r="C610" i="2"/>
  <c r="D610" i="2"/>
  <c r="S609" i="2"/>
  <c r="B609" i="2"/>
  <c r="C609" i="2"/>
  <c r="D609" i="2"/>
  <c r="S608" i="2"/>
  <c r="B608" i="2"/>
  <c r="C608" i="2"/>
  <c r="D608" i="2"/>
  <c r="S607" i="2"/>
  <c r="B607" i="2"/>
  <c r="C607" i="2"/>
  <c r="D607" i="2"/>
  <c r="S606" i="2"/>
  <c r="B606" i="2"/>
  <c r="C606" i="2"/>
  <c r="D606" i="2"/>
  <c r="S605" i="2"/>
  <c r="B605" i="2"/>
  <c r="C605" i="2"/>
  <c r="D605" i="2"/>
  <c r="B604" i="2"/>
  <c r="C604" i="2"/>
  <c r="D604" i="2"/>
  <c r="S603" i="2"/>
  <c r="B603" i="2"/>
  <c r="C603" i="2"/>
  <c r="D603" i="2"/>
  <c r="S602" i="2"/>
  <c r="B602" i="2"/>
  <c r="C602" i="2"/>
  <c r="D602" i="2"/>
  <c r="S601" i="2"/>
  <c r="B601" i="2"/>
  <c r="C601" i="2"/>
  <c r="D601" i="2"/>
  <c r="S600" i="2"/>
  <c r="B600" i="2"/>
  <c r="C600" i="2"/>
  <c r="D600" i="2"/>
  <c r="S599" i="2"/>
  <c r="B599" i="2"/>
  <c r="C599" i="2"/>
  <c r="D599" i="2"/>
  <c r="S598" i="2"/>
  <c r="B598" i="2"/>
  <c r="C598" i="2"/>
  <c r="D598" i="2"/>
  <c r="S597" i="2"/>
  <c r="B597" i="2"/>
  <c r="C597" i="2"/>
  <c r="D597" i="2"/>
  <c r="S596" i="2"/>
  <c r="B596" i="2"/>
  <c r="C596" i="2"/>
  <c r="D596" i="2"/>
  <c r="S595" i="2"/>
  <c r="B595" i="2"/>
  <c r="C595" i="2"/>
  <c r="D595" i="2"/>
  <c r="S594" i="2"/>
  <c r="B594" i="2"/>
  <c r="C594" i="2"/>
  <c r="D594" i="2"/>
  <c r="S593" i="2"/>
  <c r="B593" i="2"/>
  <c r="C593" i="2"/>
  <c r="D593" i="2"/>
  <c r="S592" i="2"/>
  <c r="B592" i="2"/>
  <c r="C592" i="2"/>
  <c r="D592" i="2"/>
  <c r="S591" i="2"/>
  <c r="B591" i="2"/>
  <c r="C591" i="2"/>
  <c r="D591" i="2"/>
  <c r="S590" i="2"/>
  <c r="B590" i="2"/>
  <c r="C590" i="2"/>
  <c r="D590" i="2"/>
  <c r="S589" i="2"/>
  <c r="B589" i="2"/>
  <c r="C589" i="2"/>
  <c r="D589" i="2"/>
  <c r="S588" i="2"/>
  <c r="B588" i="2"/>
  <c r="C588" i="2"/>
  <c r="D588" i="2"/>
  <c r="S587" i="2"/>
  <c r="B587" i="2"/>
  <c r="C587" i="2"/>
  <c r="D587" i="2"/>
  <c r="S586" i="2"/>
  <c r="B586" i="2"/>
  <c r="C586" i="2"/>
  <c r="D586" i="2"/>
  <c r="S585" i="2"/>
  <c r="B585" i="2"/>
  <c r="C585" i="2"/>
  <c r="D585" i="2"/>
  <c r="S584" i="2"/>
  <c r="B584" i="2"/>
  <c r="C584" i="2"/>
  <c r="D584" i="2"/>
  <c r="S583" i="2"/>
  <c r="B583" i="2"/>
  <c r="C583" i="2"/>
  <c r="D583" i="2"/>
  <c r="S582" i="2"/>
  <c r="B582" i="2"/>
  <c r="C582" i="2"/>
  <c r="D582" i="2"/>
  <c r="S581" i="2"/>
  <c r="B581" i="2"/>
  <c r="C581" i="2"/>
  <c r="D581" i="2"/>
  <c r="S580" i="2"/>
  <c r="B580" i="2"/>
  <c r="C580" i="2"/>
  <c r="D580" i="2"/>
  <c r="S579" i="2"/>
  <c r="B579" i="2"/>
  <c r="C579" i="2"/>
  <c r="D579" i="2"/>
  <c r="S578" i="2"/>
  <c r="B578" i="2"/>
  <c r="C578" i="2"/>
  <c r="D578" i="2"/>
  <c r="S577" i="2"/>
  <c r="B577" i="2"/>
  <c r="C577" i="2"/>
  <c r="D577" i="2"/>
  <c r="S576" i="2"/>
  <c r="B576" i="2"/>
  <c r="C576" i="2"/>
  <c r="D576" i="2"/>
  <c r="B575" i="2"/>
  <c r="C575" i="2"/>
  <c r="D575" i="2"/>
  <c r="B574" i="2"/>
  <c r="C574" i="2"/>
  <c r="D574" i="2"/>
  <c r="S573" i="2"/>
  <c r="B573" i="2"/>
  <c r="C573" i="2"/>
  <c r="D573" i="2"/>
  <c r="S572" i="2"/>
  <c r="B572" i="2"/>
  <c r="C572" i="2"/>
  <c r="D572" i="2"/>
  <c r="S571" i="2"/>
  <c r="B571" i="2"/>
  <c r="C571" i="2"/>
  <c r="D571" i="2"/>
  <c r="S570" i="2"/>
  <c r="B570" i="2"/>
  <c r="C570" i="2"/>
  <c r="D570" i="2"/>
  <c r="S569" i="2"/>
  <c r="B569" i="2"/>
  <c r="C569" i="2"/>
  <c r="D569" i="2"/>
  <c r="S568" i="2"/>
  <c r="B568" i="2"/>
  <c r="C568" i="2"/>
  <c r="D568" i="2"/>
  <c r="S567" i="2"/>
  <c r="B567" i="2"/>
  <c r="C567" i="2"/>
  <c r="D567" i="2"/>
  <c r="S566" i="2"/>
  <c r="B566" i="2"/>
  <c r="C566" i="2"/>
  <c r="D566" i="2"/>
  <c r="S565" i="2"/>
  <c r="B565" i="2"/>
  <c r="C565" i="2"/>
  <c r="D565" i="2"/>
  <c r="S564" i="2"/>
  <c r="B564" i="2"/>
  <c r="C564" i="2"/>
  <c r="D564" i="2"/>
  <c r="S563" i="2"/>
  <c r="B563" i="2"/>
  <c r="C563" i="2"/>
  <c r="D563" i="2"/>
  <c r="S562" i="2"/>
  <c r="B562" i="2"/>
  <c r="C562" i="2"/>
  <c r="D562" i="2"/>
  <c r="S561" i="2"/>
  <c r="B561" i="2"/>
  <c r="C561" i="2"/>
  <c r="D561" i="2"/>
  <c r="S560" i="2"/>
  <c r="B560" i="2"/>
  <c r="C560" i="2"/>
  <c r="D560" i="2"/>
  <c r="S559" i="2"/>
  <c r="B559" i="2"/>
  <c r="C559" i="2"/>
  <c r="D559" i="2"/>
  <c r="S558" i="2"/>
  <c r="B558" i="2"/>
  <c r="C558" i="2"/>
  <c r="D558" i="2"/>
  <c r="S557" i="2"/>
  <c r="B557" i="2"/>
  <c r="C557" i="2"/>
  <c r="D557" i="2"/>
  <c r="S556" i="2"/>
  <c r="B556" i="2"/>
  <c r="C556" i="2"/>
  <c r="D556" i="2"/>
  <c r="B555" i="2"/>
  <c r="C555" i="2"/>
  <c r="D555" i="2"/>
  <c r="B554" i="2"/>
  <c r="C554" i="2"/>
  <c r="D554" i="2"/>
  <c r="B553" i="2"/>
  <c r="C553" i="2"/>
  <c r="D553" i="2"/>
  <c r="S552" i="2"/>
  <c r="B552" i="2"/>
  <c r="C552" i="2"/>
  <c r="D552" i="2"/>
  <c r="B551" i="2"/>
  <c r="C551" i="2"/>
  <c r="D551" i="2"/>
  <c r="S550" i="2"/>
  <c r="B550" i="2"/>
  <c r="C550" i="2"/>
  <c r="D550" i="2"/>
  <c r="B549" i="2"/>
  <c r="C549" i="2"/>
  <c r="D549" i="2"/>
  <c r="B548" i="2"/>
  <c r="C548" i="2"/>
  <c r="D548" i="2"/>
  <c r="B547" i="2"/>
  <c r="C547" i="2"/>
  <c r="D547" i="2"/>
  <c r="B546" i="2"/>
  <c r="C546" i="2"/>
  <c r="D546" i="2"/>
  <c r="S545" i="2"/>
  <c r="B545" i="2"/>
  <c r="C545" i="2"/>
  <c r="D545" i="2"/>
  <c r="S544" i="2"/>
  <c r="B544" i="2"/>
  <c r="C544" i="2"/>
  <c r="D544" i="2"/>
  <c r="B543" i="2"/>
  <c r="C543" i="2"/>
  <c r="D543" i="2"/>
  <c r="S542" i="2"/>
  <c r="B542" i="2"/>
  <c r="C542" i="2"/>
  <c r="D542" i="2"/>
  <c r="S541" i="2"/>
  <c r="B541" i="2"/>
  <c r="C541" i="2"/>
  <c r="D541" i="2"/>
  <c r="S540" i="2"/>
  <c r="B540" i="2"/>
  <c r="C540" i="2"/>
  <c r="D540" i="2"/>
  <c r="B539" i="2"/>
  <c r="C539" i="2"/>
  <c r="D539" i="2"/>
  <c r="S538" i="2"/>
  <c r="B538" i="2"/>
  <c r="C538" i="2"/>
  <c r="D538" i="2"/>
  <c r="S537" i="2"/>
  <c r="B537" i="2"/>
  <c r="C537" i="2"/>
  <c r="D537" i="2"/>
  <c r="S536" i="2"/>
  <c r="B536" i="2"/>
  <c r="C536" i="2"/>
  <c r="D536" i="2"/>
  <c r="S535" i="2"/>
  <c r="B535" i="2"/>
  <c r="C535" i="2"/>
  <c r="D535" i="2"/>
  <c r="B534" i="2"/>
  <c r="C534" i="2"/>
  <c r="D534" i="2"/>
  <c r="B533" i="2"/>
  <c r="C533" i="2"/>
  <c r="D533" i="2"/>
  <c r="B532" i="2"/>
  <c r="C532" i="2"/>
  <c r="D532" i="2"/>
  <c r="B531" i="2"/>
  <c r="C531" i="2"/>
  <c r="D531" i="2"/>
  <c r="B530" i="2"/>
  <c r="C530" i="2"/>
  <c r="D530" i="2"/>
  <c r="B529" i="2"/>
  <c r="C529" i="2"/>
  <c r="D529" i="2"/>
  <c r="B528" i="2"/>
  <c r="C528" i="2"/>
  <c r="D528" i="2"/>
  <c r="B527" i="2"/>
  <c r="C527" i="2"/>
  <c r="D527" i="2"/>
  <c r="B526" i="2"/>
  <c r="C526" i="2"/>
  <c r="D526" i="2"/>
  <c r="B525" i="2"/>
  <c r="C525" i="2"/>
  <c r="D525" i="2"/>
  <c r="B524" i="2"/>
  <c r="C524" i="2"/>
  <c r="D524" i="2"/>
  <c r="S523" i="2"/>
  <c r="B523" i="2"/>
  <c r="C523" i="2"/>
  <c r="D523" i="2"/>
  <c r="B522" i="2"/>
  <c r="C522" i="2"/>
  <c r="D522" i="2"/>
  <c r="B521" i="2"/>
  <c r="C521" i="2"/>
  <c r="D521" i="2"/>
  <c r="S520" i="2"/>
  <c r="B520" i="2"/>
  <c r="C520" i="2"/>
  <c r="D520" i="2"/>
  <c r="S519" i="2"/>
  <c r="B519" i="2"/>
  <c r="C519" i="2"/>
  <c r="D519" i="2"/>
  <c r="S518" i="2"/>
  <c r="B518" i="2"/>
  <c r="C518" i="2"/>
  <c r="D518" i="2"/>
  <c r="S517" i="2"/>
  <c r="B517" i="2"/>
  <c r="C517" i="2"/>
  <c r="D517" i="2"/>
  <c r="S516" i="2"/>
  <c r="B516" i="2"/>
  <c r="C516" i="2"/>
  <c r="D516" i="2"/>
  <c r="S515" i="2"/>
  <c r="B515" i="2"/>
  <c r="C515" i="2"/>
  <c r="D515" i="2"/>
  <c r="B514" i="2"/>
  <c r="C514" i="2"/>
  <c r="D514" i="2"/>
  <c r="S513" i="2"/>
  <c r="B513" i="2"/>
  <c r="C513" i="2"/>
  <c r="D513" i="2"/>
  <c r="S512" i="2"/>
  <c r="B512" i="2"/>
  <c r="C512" i="2"/>
  <c r="D512" i="2"/>
  <c r="S511" i="2"/>
  <c r="B511" i="2"/>
  <c r="C511" i="2"/>
  <c r="D511" i="2"/>
  <c r="S509" i="2"/>
  <c r="B509" i="2"/>
  <c r="C509" i="2"/>
  <c r="D509" i="2"/>
  <c r="B508" i="2"/>
  <c r="C508" i="2"/>
  <c r="D508" i="2"/>
  <c r="S507" i="2"/>
  <c r="B507" i="2"/>
  <c r="C507" i="2"/>
  <c r="D507" i="2"/>
  <c r="B506" i="2"/>
  <c r="C506" i="2"/>
  <c r="D506" i="2"/>
  <c r="B505" i="2"/>
  <c r="C505" i="2"/>
  <c r="D505" i="2"/>
  <c r="S504" i="2"/>
  <c r="B504" i="2"/>
  <c r="C504" i="2"/>
  <c r="D504" i="2"/>
  <c r="S503" i="2"/>
  <c r="B503" i="2"/>
  <c r="C503" i="2"/>
  <c r="D503" i="2"/>
  <c r="S502" i="2"/>
  <c r="B502" i="2"/>
  <c r="C502" i="2"/>
  <c r="D502" i="2"/>
  <c r="B501" i="2"/>
  <c r="C501" i="2"/>
  <c r="D501" i="2"/>
  <c r="S500" i="2"/>
  <c r="B500" i="2"/>
  <c r="C500" i="2"/>
  <c r="D500" i="2"/>
  <c r="S499" i="2"/>
  <c r="I499" i="2"/>
  <c r="D499" i="2" s="1"/>
  <c r="B499" i="2"/>
  <c r="C499" i="2"/>
  <c r="S498" i="2"/>
  <c r="B498" i="2"/>
  <c r="C498" i="2"/>
  <c r="D498" i="2"/>
  <c r="S497" i="2"/>
  <c r="I497" i="2"/>
  <c r="D497" i="2" s="1"/>
  <c r="B497" i="2"/>
  <c r="C497" i="2"/>
  <c r="S496" i="2"/>
  <c r="B496" i="2"/>
  <c r="C496" i="2"/>
  <c r="D496" i="2"/>
  <c r="S495" i="2"/>
  <c r="B495" i="2"/>
  <c r="C495" i="2"/>
  <c r="D495" i="2"/>
  <c r="B494" i="2"/>
  <c r="C494" i="2"/>
  <c r="D494" i="2"/>
  <c r="S493" i="2"/>
  <c r="B493" i="2"/>
  <c r="C493" i="2"/>
  <c r="D493" i="2"/>
  <c r="S492" i="2"/>
  <c r="B492" i="2"/>
  <c r="C492" i="2"/>
  <c r="D492" i="2"/>
  <c r="S491" i="2"/>
  <c r="B491" i="2"/>
  <c r="C491" i="2"/>
  <c r="D491" i="2"/>
  <c r="B490" i="2"/>
  <c r="C490" i="2"/>
  <c r="D490" i="2"/>
  <c r="B489" i="2"/>
  <c r="C489" i="2"/>
  <c r="D489" i="2"/>
  <c r="S488" i="2"/>
  <c r="B488" i="2"/>
  <c r="C488" i="2"/>
  <c r="D488" i="2"/>
  <c r="B487" i="2"/>
  <c r="C487" i="2"/>
  <c r="D487" i="2"/>
  <c r="B486" i="2"/>
  <c r="C486" i="2"/>
  <c r="D486" i="2"/>
  <c r="S485" i="2"/>
  <c r="B485" i="2"/>
  <c r="C485" i="2"/>
  <c r="D485" i="2"/>
  <c r="B484" i="2"/>
  <c r="C484" i="2"/>
  <c r="D484" i="2"/>
  <c r="B483" i="2"/>
  <c r="C483" i="2"/>
  <c r="D483" i="2"/>
  <c r="B482" i="2"/>
  <c r="C482" i="2"/>
  <c r="D482" i="2"/>
  <c r="S481" i="2"/>
  <c r="B481" i="2"/>
  <c r="C481" i="2"/>
  <c r="D481" i="2"/>
  <c r="S480" i="2"/>
  <c r="B480" i="2"/>
  <c r="C480" i="2"/>
  <c r="D480" i="2"/>
  <c r="B479" i="2"/>
  <c r="C479" i="2"/>
  <c r="D479" i="2"/>
  <c r="B478" i="2"/>
  <c r="C478" i="2"/>
  <c r="D478" i="2"/>
  <c r="S477" i="2"/>
  <c r="B477" i="2"/>
  <c r="C477" i="2"/>
  <c r="D477" i="2"/>
  <c r="B476" i="2"/>
  <c r="C476" i="2"/>
  <c r="D476" i="2"/>
  <c r="B475" i="2"/>
  <c r="C475" i="2"/>
  <c r="D475" i="2"/>
  <c r="S474" i="2"/>
  <c r="B474" i="2"/>
  <c r="C474" i="2"/>
  <c r="D474" i="2"/>
  <c r="B473" i="2"/>
  <c r="C473" i="2"/>
  <c r="D473" i="2"/>
  <c r="S472" i="2"/>
  <c r="B472" i="2"/>
  <c r="C472" i="2"/>
  <c r="D472" i="2"/>
  <c r="B471" i="2"/>
  <c r="C471" i="2"/>
  <c r="D471" i="2"/>
  <c r="B470" i="2"/>
  <c r="C470" i="2"/>
  <c r="D470" i="2"/>
  <c r="B469" i="2"/>
  <c r="C469" i="2"/>
  <c r="D469" i="2"/>
  <c r="S468" i="2"/>
  <c r="B468" i="2"/>
  <c r="C468" i="2"/>
  <c r="D468" i="2"/>
  <c r="S467" i="2"/>
  <c r="B467" i="2"/>
  <c r="C467" i="2"/>
  <c r="D467" i="2"/>
  <c r="B466" i="2"/>
  <c r="C466" i="2"/>
  <c r="D466" i="2"/>
  <c r="S465" i="2"/>
  <c r="B465" i="2"/>
  <c r="C465" i="2"/>
  <c r="D465" i="2"/>
  <c r="S464" i="2"/>
  <c r="B464" i="2"/>
  <c r="C464" i="2"/>
  <c r="D464" i="2"/>
  <c r="S463" i="2"/>
  <c r="B463" i="2"/>
  <c r="C463" i="2"/>
  <c r="D463" i="2"/>
  <c r="S462" i="2"/>
  <c r="B462" i="2"/>
  <c r="C462" i="2"/>
  <c r="D462" i="2"/>
  <c r="S461" i="2"/>
  <c r="B461" i="2"/>
  <c r="C461" i="2"/>
  <c r="D461" i="2"/>
  <c r="S460" i="2"/>
  <c r="B460" i="2"/>
  <c r="C460" i="2"/>
  <c r="D460" i="2"/>
  <c r="S459" i="2"/>
  <c r="B459" i="2"/>
  <c r="C459" i="2"/>
  <c r="D459" i="2"/>
  <c r="S458" i="2"/>
  <c r="B458" i="2"/>
  <c r="C458" i="2"/>
  <c r="D458" i="2"/>
  <c r="S457" i="2"/>
  <c r="B457" i="2"/>
  <c r="C457" i="2"/>
  <c r="D457" i="2"/>
  <c r="S456" i="2"/>
  <c r="B456" i="2"/>
  <c r="C456" i="2"/>
  <c r="D456" i="2"/>
  <c r="S455" i="2"/>
  <c r="B455" i="2"/>
  <c r="C455" i="2"/>
  <c r="D455" i="2"/>
  <c r="S454" i="2"/>
  <c r="B454" i="2"/>
  <c r="C454" i="2"/>
  <c r="D454" i="2"/>
  <c r="S453" i="2"/>
  <c r="B453" i="2"/>
  <c r="C453" i="2"/>
  <c r="D453" i="2"/>
  <c r="S452" i="2"/>
  <c r="B452" i="2"/>
  <c r="C452" i="2"/>
  <c r="D452" i="2"/>
  <c r="S451" i="2"/>
  <c r="B451" i="2"/>
  <c r="C451" i="2"/>
  <c r="D451" i="2"/>
  <c r="B450" i="2"/>
  <c r="C450" i="2"/>
  <c r="D450" i="2"/>
  <c r="S449" i="2"/>
  <c r="B449" i="2"/>
  <c r="C449" i="2"/>
  <c r="D449" i="2"/>
  <c r="S448" i="2"/>
  <c r="B448" i="2"/>
  <c r="C448" i="2"/>
  <c r="D448" i="2"/>
  <c r="B447" i="2"/>
  <c r="C447" i="2"/>
  <c r="D447" i="2"/>
  <c r="S446" i="2"/>
  <c r="B446" i="2"/>
  <c r="C446" i="2"/>
  <c r="D446" i="2"/>
  <c r="S445" i="2"/>
  <c r="B445" i="2"/>
  <c r="C445" i="2"/>
  <c r="D445" i="2"/>
  <c r="S444" i="2"/>
  <c r="B444" i="2"/>
  <c r="C444" i="2"/>
  <c r="D444" i="2"/>
  <c r="S443" i="2"/>
  <c r="S442" i="2"/>
  <c r="B442" i="2"/>
  <c r="C442" i="2"/>
  <c r="D442" i="2"/>
  <c r="S441" i="2"/>
  <c r="B441" i="2"/>
  <c r="C441" i="2"/>
  <c r="D441" i="2"/>
  <c r="S440" i="2"/>
  <c r="B440" i="2"/>
  <c r="C440" i="2"/>
  <c r="D440" i="2"/>
  <c r="S439" i="2"/>
  <c r="B439" i="2"/>
  <c r="C439" i="2"/>
  <c r="D439" i="2"/>
  <c r="S438" i="2"/>
  <c r="B438" i="2"/>
  <c r="C438" i="2"/>
  <c r="D438" i="2"/>
  <c r="S437" i="2"/>
  <c r="B437" i="2"/>
  <c r="C437" i="2"/>
  <c r="D437" i="2"/>
  <c r="S436" i="2"/>
  <c r="B436" i="2"/>
  <c r="C436" i="2"/>
  <c r="D436" i="2"/>
  <c r="S435" i="2"/>
  <c r="B435" i="2"/>
  <c r="C435" i="2"/>
  <c r="D435" i="2"/>
  <c r="S434" i="2"/>
  <c r="B434" i="2"/>
  <c r="C434" i="2"/>
  <c r="D434" i="2"/>
  <c r="B433" i="2"/>
  <c r="C433" i="2"/>
  <c r="D433" i="2"/>
  <c r="S431" i="2"/>
  <c r="B431" i="2"/>
  <c r="C431" i="2"/>
  <c r="D431" i="2"/>
  <c r="S430" i="2"/>
  <c r="B430" i="2"/>
  <c r="C430" i="2"/>
  <c r="D430" i="2"/>
  <c r="S429" i="2"/>
  <c r="B429" i="2"/>
  <c r="C429" i="2"/>
  <c r="D429" i="2"/>
  <c r="S428" i="2"/>
  <c r="B428" i="2"/>
  <c r="C428" i="2"/>
  <c r="D428" i="2"/>
  <c r="S427" i="2"/>
  <c r="B427" i="2"/>
  <c r="C427" i="2"/>
  <c r="D427" i="2"/>
  <c r="B426" i="2"/>
  <c r="C426" i="2"/>
  <c r="D426" i="2"/>
  <c r="B425" i="2"/>
  <c r="C425" i="2"/>
  <c r="D425" i="2"/>
  <c r="S424" i="2"/>
  <c r="B424" i="2"/>
  <c r="C424" i="2"/>
  <c r="D424" i="2"/>
  <c r="S423" i="2"/>
  <c r="B423" i="2"/>
  <c r="C423" i="2"/>
  <c r="D423" i="2"/>
  <c r="S422" i="2"/>
  <c r="B422" i="2"/>
  <c r="C422" i="2"/>
  <c r="D422" i="2"/>
  <c r="S421" i="2"/>
  <c r="B421" i="2"/>
  <c r="C421" i="2"/>
  <c r="D421" i="2"/>
  <c r="S420" i="2"/>
  <c r="B420" i="2"/>
  <c r="C420" i="2"/>
  <c r="D420" i="2"/>
  <c r="S419" i="2"/>
  <c r="B419" i="2"/>
  <c r="C419" i="2"/>
  <c r="D419" i="2"/>
  <c r="S418" i="2"/>
  <c r="B418" i="2"/>
  <c r="C418" i="2"/>
  <c r="D418" i="2"/>
  <c r="S417" i="2"/>
  <c r="B417" i="2"/>
  <c r="C417" i="2"/>
  <c r="D417" i="2"/>
  <c r="S416" i="2"/>
  <c r="B416" i="2"/>
  <c r="C416" i="2"/>
  <c r="D416" i="2"/>
  <c r="S415" i="2"/>
  <c r="B415" i="2"/>
  <c r="C415" i="2"/>
  <c r="D415" i="2"/>
  <c r="S414" i="2"/>
  <c r="B414" i="2"/>
  <c r="C414" i="2"/>
  <c r="D414" i="2"/>
  <c r="S413" i="2"/>
  <c r="B413" i="2"/>
  <c r="C413" i="2"/>
  <c r="D413" i="2"/>
  <c r="B412" i="2"/>
  <c r="C412" i="2"/>
  <c r="D412" i="2"/>
  <c r="S411" i="2"/>
  <c r="B411" i="2"/>
  <c r="C411" i="2"/>
  <c r="D411" i="2"/>
  <c r="S410" i="2"/>
  <c r="B410" i="2"/>
  <c r="C410" i="2"/>
  <c r="D410" i="2"/>
  <c r="S409" i="2"/>
  <c r="B409" i="2"/>
  <c r="C409" i="2"/>
  <c r="D409" i="2"/>
  <c r="S408" i="2"/>
  <c r="B408" i="2"/>
  <c r="C408" i="2"/>
  <c r="D408" i="2"/>
  <c r="S407" i="2"/>
  <c r="B407" i="2"/>
  <c r="C407" i="2"/>
  <c r="D407" i="2"/>
  <c r="S406" i="2"/>
  <c r="B406" i="2"/>
  <c r="C406" i="2"/>
  <c r="D406" i="2"/>
  <c r="S405" i="2"/>
  <c r="B405" i="2"/>
  <c r="C405" i="2"/>
  <c r="D405" i="2"/>
  <c r="S404" i="2"/>
  <c r="B404" i="2"/>
  <c r="C404" i="2"/>
  <c r="D404" i="2"/>
  <c r="B403" i="2"/>
  <c r="C403" i="2"/>
  <c r="D403" i="2"/>
  <c r="S402" i="2"/>
  <c r="B402" i="2"/>
  <c r="C402" i="2"/>
  <c r="D402" i="2"/>
  <c r="S401" i="2"/>
  <c r="B401" i="2"/>
  <c r="C401" i="2"/>
  <c r="D401" i="2"/>
  <c r="B400" i="2"/>
  <c r="C400" i="2"/>
  <c r="D400" i="2"/>
  <c r="B399" i="2"/>
  <c r="C399" i="2"/>
  <c r="D399" i="2"/>
  <c r="S398" i="2"/>
  <c r="B398" i="2"/>
  <c r="C398" i="2"/>
  <c r="D398" i="2"/>
  <c r="S397" i="2"/>
  <c r="B397" i="2"/>
  <c r="C397" i="2"/>
  <c r="D397" i="2"/>
  <c r="S396" i="2"/>
  <c r="B396" i="2"/>
  <c r="C396" i="2"/>
  <c r="D396" i="2"/>
  <c r="S395" i="2"/>
  <c r="B395" i="2"/>
  <c r="C395" i="2"/>
  <c r="D395" i="2"/>
  <c r="S394" i="2"/>
  <c r="B394" i="2"/>
  <c r="C394" i="2"/>
  <c r="D394" i="2"/>
  <c r="S393" i="2"/>
  <c r="B393" i="2"/>
  <c r="C393" i="2"/>
  <c r="D393" i="2"/>
  <c r="S392" i="2"/>
  <c r="B392" i="2"/>
  <c r="C392" i="2"/>
  <c r="D392" i="2"/>
  <c r="S391" i="2"/>
  <c r="B391" i="2"/>
  <c r="C391" i="2"/>
  <c r="D391" i="2"/>
  <c r="S390" i="2"/>
  <c r="B390" i="2"/>
  <c r="C390" i="2"/>
  <c r="D390" i="2"/>
  <c r="B389" i="2"/>
  <c r="C389" i="2"/>
  <c r="D389" i="2"/>
  <c r="S388" i="2"/>
  <c r="B388" i="2"/>
  <c r="C388" i="2"/>
  <c r="D388" i="2"/>
  <c r="S387" i="2"/>
  <c r="B387" i="2"/>
  <c r="C387" i="2"/>
  <c r="D387" i="2"/>
  <c r="S386" i="2"/>
  <c r="B386" i="2"/>
  <c r="C386" i="2"/>
  <c r="D386" i="2"/>
  <c r="S385" i="2"/>
  <c r="B385" i="2"/>
  <c r="C385" i="2"/>
  <c r="D385" i="2"/>
  <c r="S384" i="2"/>
  <c r="B384" i="2"/>
  <c r="C384" i="2"/>
  <c r="D384" i="2"/>
  <c r="S383" i="2"/>
  <c r="B383" i="2"/>
  <c r="C383" i="2"/>
  <c r="D383" i="2"/>
  <c r="B382" i="2"/>
  <c r="C382" i="2"/>
  <c r="D382" i="2"/>
  <c r="S381" i="2"/>
  <c r="B381" i="2"/>
  <c r="C381" i="2"/>
  <c r="D381" i="2"/>
  <c r="S380" i="2"/>
  <c r="B380" i="2"/>
  <c r="C380" i="2"/>
  <c r="D380" i="2"/>
  <c r="S379" i="2"/>
  <c r="B379" i="2"/>
  <c r="C379" i="2"/>
  <c r="D379" i="2"/>
  <c r="S378" i="2"/>
  <c r="B378" i="2"/>
  <c r="C378" i="2"/>
  <c r="D378" i="2"/>
  <c r="S377" i="2"/>
  <c r="B377" i="2"/>
  <c r="C377" i="2"/>
  <c r="D377" i="2"/>
  <c r="S376" i="2"/>
  <c r="B376" i="2"/>
  <c r="C376" i="2"/>
  <c r="D376" i="2"/>
  <c r="S375" i="2"/>
  <c r="B375" i="2"/>
  <c r="C375" i="2"/>
  <c r="D375" i="2"/>
  <c r="S374" i="2"/>
  <c r="B374" i="2"/>
  <c r="C374" i="2"/>
  <c r="D374" i="2"/>
  <c r="S373" i="2"/>
  <c r="B373" i="2"/>
  <c r="C373" i="2"/>
  <c r="D373" i="2"/>
  <c r="S372" i="2"/>
  <c r="B372" i="2"/>
  <c r="C372" i="2"/>
  <c r="D372" i="2"/>
  <c r="S371" i="2"/>
  <c r="B371" i="2"/>
  <c r="C371" i="2"/>
  <c r="D371" i="2"/>
  <c r="S370" i="2"/>
  <c r="B370" i="2"/>
  <c r="C370" i="2"/>
  <c r="D370" i="2"/>
  <c r="B369" i="2"/>
  <c r="C369" i="2"/>
  <c r="D369" i="2"/>
  <c r="S368" i="2"/>
  <c r="B368" i="2"/>
  <c r="C368" i="2"/>
  <c r="D368" i="2"/>
  <c r="S367" i="2"/>
  <c r="B367" i="2"/>
  <c r="C367" i="2"/>
  <c r="D367" i="2"/>
  <c r="B366" i="2"/>
  <c r="C366" i="2"/>
  <c r="D366" i="2"/>
  <c r="S365" i="2"/>
  <c r="B365" i="2"/>
  <c r="C365" i="2"/>
  <c r="D365" i="2"/>
  <c r="S364" i="2"/>
  <c r="B364" i="2"/>
  <c r="C364" i="2"/>
  <c r="D364" i="2"/>
  <c r="B363" i="2"/>
  <c r="C363" i="2"/>
  <c r="D363" i="2"/>
  <c r="S362" i="2"/>
  <c r="B362" i="2"/>
  <c r="C362" i="2"/>
  <c r="D362" i="2"/>
  <c r="S361" i="2"/>
  <c r="B361" i="2"/>
  <c r="C361" i="2"/>
  <c r="D361" i="2"/>
  <c r="S360" i="2"/>
  <c r="B360" i="2"/>
  <c r="C360" i="2"/>
  <c r="D360" i="2"/>
  <c r="S359" i="2"/>
  <c r="B359" i="2"/>
  <c r="C359" i="2"/>
  <c r="D359" i="2"/>
  <c r="S358" i="2"/>
  <c r="B358" i="2"/>
  <c r="C358" i="2"/>
  <c r="D358" i="2"/>
  <c r="S357" i="2"/>
  <c r="B357" i="2"/>
  <c r="C357" i="2"/>
  <c r="D357" i="2"/>
  <c r="S356" i="2"/>
  <c r="B356" i="2"/>
  <c r="C356" i="2"/>
  <c r="D356" i="2"/>
  <c r="S355" i="2"/>
  <c r="B355" i="2"/>
  <c r="C355" i="2"/>
  <c r="D355" i="2"/>
  <c r="S354" i="2"/>
  <c r="B354" i="2"/>
  <c r="C354" i="2"/>
  <c r="D354" i="2"/>
  <c r="S353" i="2"/>
  <c r="B353" i="2"/>
  <c r="C353" i="2"/>
  <c r="D353" i="2"/>
  <c r="S352" i="2"/>
  <c r="B352" i="2"/>
  <c r="C352" i="2"/>
  <c r="D352" i="2"/>
  <c r="S351" i="2"/>
  <c r="B351" i="2"/>
  <c r="C351" i="2"/>
  <c r="D351" i="2"/>
  <c r="S350" i="2"/>
  <c r="B350" i="2"/>
  <c r="C350" i="2"/>
  <c r="D350" i="2"/>
  <c r="S349" i="2"/>
  <c r="B349" i="2"/>
  <c r="C349" i="2"/>
  <c r="D349" i="2"/>
  <c r="S348" i="2"/>
  <c r="B348" i="2"/>
  <c r="C348" i="2"/>
  <c r="D348" i="2"/>
  <c r="S347" i="2"/>
  <c r="B347" i="2"/>
  <c r="C347" i="2"/>
  <c r="D347" i="2"/>
  <c r="S346" i="2"/>
  <c r="B346" i="2"/>
  <c r="C346" i="2"/>
  <c r="D346" i="2"/>
  <c r="S345" i="2"/>
  <c r="B345" i="2"/>
  <c r="C345" i="2"/>
  <c r="D345" i="2"/>
  <c r="S344" i="2"/>
  <c r="B344" i="2"/>
  <c r="C344" i="2"/>
  <c r="D344" i="2"/>
  <c r="S343" i="2"/>
  <c r="B343" i="2"/>
  <c r="C343" i="2"/>
  <c r="D343" i="2"/>
  <c r="S342" i="2"/>
  <c r="B342" i="2"/>
  <c r="C342" i="2"/>
  <c r="D342" i="2"/>
  <c r="S341" i="2"/>
  <c r="B341" i="2"/>
  <c r="C341" i="2"/>
  <c r="D341" i="2"/>
  <c r="B340" i="2"/>
  <c r="C340" i="2"/>
  <c r="D340" i="2"/>
  <c r="S339" i="2"/>
  <c r="B339" i="2"/>
  <c r="C339" i="2"/>
  <c r="D339" i="2"/>
  <c r="S338" i="2"/>
  <c r="B338" i="2"/>
  <c r="C338" i="2"/>
  <c r="D338" i="2"/>
  <c r="S337" i="2"/>
  <c r="B337" i="2"/>
  <c r="C337" i="2"/>
  <c r="D337" i="2"/>
  <c r="S336" i="2"/>
  <c r="B336" i="2"/>
  <c r="C336" i="2"/>
  <c r="D336" i="2"/>
  <c r="S335" i="2"/>
  <c r="B335" i="2"/>
  <c r="C335" i="2"/>
  <c r="D335" i="2"/>
  <c r="S334" i="2"/>
  <c r="B334" i="2"/>
  <c r="C334" i="2"/>
  <c r="D334" i="2"/>
  <c r="S333" i="2"/>
  <c r="B333" i="2"/>
  <c r="C333" i="2"/>
  <c r="D333" i="2"/>
  <c r="B332" i="2"/>
  <c r="C332" i="2"/>
  <c r="D332" i="2"/>
  <c r="S331" i="2"/>
  <c r="B331" i="2"/>
  <c r="C331" i="2"/>
  <c r="D331" i="2"/>
  <c r="S330" i="2"/>
  <c r="B330" i="2"/>
  <c r="C330" i="2"/>
  <c r="D330" i="2"/>
  <c r="S329" i="2"/>
  <c r="B329" i="2"/>
  <c r="C329" i="2"/>
  <c r="D329" i="2"/>
  <c r="S328" i="2"/>
  <c r="B328" i="2"/>
  <c r="C328" i="2"/>
  <c r="D328" i="2"/>
  <c r="S327" i="2"/>
  <c r="B327" i="2"/>
  <c r="C327" i="2"/>
  <c r="D327" i="2"/>
  <c r="S326" i="2"/>
  <c r="B326" i="2"/>
  <c r="C326" i="2"/>
  <c r="D326" i="2"/>
  <c r="S325" i="2"/>
  <c r="B325" i="2"/>
  <c r="C325" i="2"/>
  <c r="D325" i="2"/>
  <c r="B324" i="2"/>
  <c r="C324" i="2"/>
  <c r="D324" i="2"/>
  <c r="S323" i="2"/>
  <c r="B323" i="2"/>
  <c r="C323" i="2"/>
  <c r="D323" i="2"/>
  <c r="B322" i="2"/>
  <c r="C322" i="2"/>
  <c r="D322" i="2"/>
  <c r="B321" i="2"/>
  <c r="C321" i="2"/>
  <c r="D321" i="2"/>
  <c r="B320" i="2"/>
  <c r="C320" i="2"/>
  <c r="D320" i="2"/>
  <c r="B319" i="2"/>
  <c r="C319" i="2"/>
  <c r="D319" i="2"/>
  <c r="S318" i="2"/>
  <c r="B318" i="2"/>
  <c r="C318" i="2"/>
  <c r="D318" i="2"/>
  <c r="B317" i="2"/>
  <c r="C317" i="2"/>
  <c r="D317" i="2"/>
  <c r="B316" i="2"/>
  <c r="C316" i="2"/>
  <c r="D316" i="2"/>
  <c r="B315" i="2"/>
  <c r="C315" i="2"/>
  <c r="D315" i="2"/>
  <c r="B314" i="2"/>
  <c r="C314" i="2"/>
  <c r="D314" i="2"/>
  <c r="B313" i="2"/>
  <c r="C313" i="2"/>
  <c r="D313" i="2"/>
  <c r="S312" i="2"/>
  <c r="B312" i="2"/>
  <c r="C312" i="2"/>
  <c r="D312" i="2"/>
  <c r="S311" i="2"/>
  <c r="B311" i="2"/>
  <c r="C311" i="2"/>
  <c r="D311" i="2"/>
  <c r="S310" i="2"/>
  <c r="B310" i="2"/>
  <c r="C310" i="2"/>
  <c r="D310" i="2"/>
  <c r="S309" i="2"/>
  <c r="I309" i="2"/>
  <c r="D309" i="2" s="1"/>
  <c r="B309" i="2"/>
  <c r="C309" i="2"/>
  <c r="S308" i="2"/>
  <c r="B308" i="2"/>
  <c r="C308" i="2"/>
  <c r="D308" i="2"/>
  <c r="B307" i="2"/>
  <c r="C307" i="2"/>
  <c r="D307" i="2"/>
  <c r="B306" i="2"/>
  <c r="C306" i="2"/>
  <c r="D306" i="2"/>
  <c r="S305" i="2"/>
  <c r="B305" i="2"/>
  <c r="C305" i="2"/>
  <c r="D305" i="2"/>
  <c r="S304" i="2"/>
  <c r="B304" i="2"/>
  <c r="C304" i="2"/>
  <c r="D304" i="2"/>
  <c r="S303" i="2"/>
  <c r="B303" i="2"/>
  <c r="C303" i="2"/>
  <c r="D303" i="2"/>
  <c r="S302" i="2"/>
  <c r="B302" i="2"/>
  <c r="C302" i="2"/>
  <c r="D302" i="2"/>
  <c r="S301" i="2"/>
  <c r="B301" i="2"/>
  <c r="C301" i="2"/>
  <c r="D301" i="2"/>
  <c r="S300" i="2"/>
  <c r="B300" i="2"/>
  <c r="C300" i="2"/>
  <c r="D300" i="2"/>
  <c r="S299" i="2"/>
  <c r="B299" i="2"/>
  <c r="C299" i="2"/>
  <c r="D299" i="2"/>
  <c r="S298" i="2"/>
  <c r="B298" i="2"/>
  <c r="C298" i="2"/>
  <c r="D298" i="2"/>
  <c r="S297" i="2"/>
  <c r="B297" i="2"/>
  <c r="C297" i="2"/>
  <c r="D297" i="2"/>
  <c r="S296" i="2"/>
  <c r="B296" i="2"/>
  <c r="C296" i="2"/>
  <c r="D296" i="2"/>
  <c r="S295" i="2"/>
  <c r="B295" i="2"/>
  <c r="C295" i="2"/>
  <c r="D295" i="2"/>
  <c r="S294" i="2"/>
  <c r="B294" i="2"/>
  <c r="C294" i="2"/>
  <c r="D294" i="2"/>
  <c r="S293" i="2"/>
  <c r="B293" i="2"/>
  <c r="C293" i="2"/>
  <c r="D293" i="2"/>
  <c r="S292" i="2"/>
  <c r="B292" i="2"/>
  <c r="C292" i="2"/>
  <c r="D292" i="2"/>
  <c r="S291" i="2"/>
  <c r="I291" i="2"/>
  <c r="D291" i="2" s="1"/>
  <c r="B291" i="2"/>
  <c r="C291" i="2"/>
  <c r="S290" i="2"/>
  <c r="B290" i="2"/>
  <c r="C290" i="2"/>
  <c r="D290" i="2"/>
  <c r="S289" i="2"/>
  <c r="I289" i="2"/>
  <c r="D289" i="2" s="1"/>
  <c r="B289" i="2"/>
  <c r="C289" i="2"/>
  <c r="S288" i="2"/>
  <c r="B288" i="2"/>
  <c r="C288" i="2"/>
  <c r="D288" i="2"/>
  <c r="S287" i="2"/>
  <c r="I287" i="2"/>
  <c r="D287" i="2" s="1"/>
  <c r="B287" i="2"/>
  <c r="C287" i="2"/>
  <c r="S286" i="2"/>
  <c r="B286" i="2"/>
  <c r="C286" i="2"/>
  <c r="D286" i="2"/>
  <c r="S285" i="2"/>
  <c r="B285" i="2"/>
  <c r="C285" i="2"/>
  <c r="D285" i="2"/>
  <c r="S284" i="2"/>
  <c r="B284" i="2"/>
  <c r="C284" i="2"/>
  <c r="D284" i="2"/>
  <c r="S283" i="2"/>
  <c r="B283" i="2"/>
  <c r="C283" i="2"/>
  <c r="D283" i="2"/>
  <c r="S282" i="2"/>
  <c r="B282" i="2"/>
  <c r="C282" i="2"/>
  <c r="D282" i="2"/>
  <c r="S281" i="2"/>
  <c r="B281" i="2"/>
  <c r="C281" i="2"/>
  <c r="D281" i="2"/>
  <c r="S280" i="2"/>
  <c r="B280" i="2"/>
  <c r="C280" i="2"/>
  <c r="D280" i="2"/>
  <c r="S279" i="2"/>
  <c r="B279" i="2"/>
  <c r="C279" i="2"/>
  <c r="D279" i="2"/>
  <c r="B278" i="2"/>
  <c r="C278" i="2"/>
  <c r="D278" i="2"/>
  <c r="S277" i="2"/>
  <c r="B277" i="2"/>
  <c r="C277" i="2"/>
  <c r="D277" i="2"/>
  <c r="S276" i="2"/>
  <c r="B276" i="2"/>
  <c r="C276" i="2"/>
  <c r="D276" i="2"/>
  <c r="S275" i="2"/>
  <c r="B275" i="2"/>
  <c r="C275" i="2"/>
  <c r="D275" i="2"/>
  <c r="S274" i="2"/>
  <c r="B274" i="2"/>
  <c r="C274" i="2"/>
  <c r="D274" i="2"/>
  <c r="B273" i="2"/>
  <c r="C273" i="2"/>
  <c r="D273" i="2"/>
  <c r="S272" i="2"/>
  <c r="B272" i="2"/>
  <c r="C272" i="2"/>
  <c r="D272" i="2"/>
  <c r="B271" i="2"/>
  <c r="C271" i="2"/>
  <c r="D271" i="2"/>
  <c r="S270" i="2"/>
  <c r="B270" i="2"/>
  <c r="C270" i="2"/>
  <c r="D270" i="2"/>
  <c r="S269" i="2"/>
  <c r="B269" i="2"/>
  <c r="C269" i="2"/>
  <c r="D269" i="2"/>
  <c r="S268" i="2"/>
  <c r="B268" i="2"/>
  <c r="C268" i="2"/>
  <c r="D268" i="2"/>
  <c r="S267" i="2"/>
  <c r="B267" i="2"/>
  <c r="C267" i="2"/>
  <c r="D267" i="2"/>
  <c r="S266" i="2"/>
  <c r="B266" i="2"/>
  <c r="C266" i="2"/>
  <c r="D266" i="2"/>
  <c r="S265" i="2"/>
  <c r="B265" i="2"/>
  <c r="C265" i="2"/>
  <c r="D265" i="2"/>
  <c r="S264" i="2"/>
  <c r="B264" i="2"/>
  <c r="C264" i="2"/>
  <c r="D264" i="2"/>
  <c r="S263" i="2"/>
  <c r="I263" i="2"/>
  <c r="D263" i="2" s="1"/>
  <c r="B263" i="2"/>
  <c r="C263" i="2"/>
  <c r="S262" i="2"/>
  <c r="B262" i="2"/>
  <c r="C262" i="2"/>
  <c r="D262" i="2"/>
  <c r="S261" i="2"/>
  <c r="B261" i="2"/>
  <c r="C261" i="2"/>
  <c r="D261" i="2"/>
  <c r="S260" i="2"/>
  <c r="B260" i="2"/>
  <c r="C260" i="2"/>
  <c r="D260" i="2"/>
  <c r="S259" i="2"/>
  <c r="B259" i="2"/>
  <c r="C259" i="2"/>
  <c r="D259" i="2"/>
  <c r="S258" i="2"/>
  <c r="I258" i="2"/>
  <c r="D258" i="2" s="1"/>
  <c r="B258" i="2"/>
  <c r="C258" i="2"/>
  <c r="S257" i="2"/>
  <c r="B257" i="2"/>
  <c r="C257" i="2"/>
  <c r="D257" i="2"/>
  <c r="S256" i="2"/>
  <c r="B256" i="2"/>
  <c r="C256" i="2"/>
  <c r="D256" i="2"/>
  <c r="S255" i="2"/>
  <c r="B255" i="2"/>
  <c r="C255" i="2"/>
  <c r="D255" i="2"/>
  <c r="S254" i="2"/>
  <c r="B254" i="2"/>
  <c r="C254" i="2"/>
  <c r="D254" i="2"/>
  <c r="S253" i="2"/>
  <c r="B253" i="2"/>
  <c r="C253" i="2"/>
  <c r="D253" i="2"/>
  <c r="S252" i="2"/>
  <c r="B252" i="2"/>
  <c r="C252" i="2"/>
  <c r="D252" i="2"/>
  <c r="S251" i="2"/>
  <c r="B251" i="2"/>
  <c r="C251" i="2"/>
  <c r="D251" i="2"/>
  <c r="S250" i="2"/>
  <c r="B250" i="2"/>
  <c r="C250" i="2"/>
  <c r="D250" i="2"/>
  <c r="S249" i="2"/>
  <c r="B249" i="2"/>
  <c r="C249" i="2"/>
  <c r="D249" i="2"/>
  <c r="S248" i="2"/>
  <c r="B248" i="2"/>
  <c r="C248" i="2"/>
  <c r="D248" i="2"/>
  <c r="S247" i="2"/>
  <c r="B247" i="2"/>
  <c r="C247" i="2"/>
  <c r="D247" i="2"/>
  <c r="S246" i="2"/>
  <c r="B246" i="2"/>
  <c r="C246" i="2"/>
  <c r="D246" i="2"/>
  <c r="S245" i="2"/>
  <c r="B245" i="2"/>
  <c r="C245" i="2"/>
  <c r="D245" i="2"/>
  <c r="S244" i="2"/>
  <c r="B244" i="2"/>
  <c r="C244" i="2"/>
  <c r="D244" i="2"/>
  <c r="S243" i="2"/>
  <c r="B243" i="2"/>
  <c r="C243" i="2"/>
  <c r="D243" i="2"/>
  <c r="S242" i="2"/>
  <c r="B242" i="2"/>
  <c r="C242" i="2"/>
  <c r="D242" i="2"/>
  <c r="S241" i="2"/>
  <c r="B241" i="2"/>
  <c r="C241" i="2"/>
  <c r="D241" i="2"/>
  <c r="S240" i="2"/>
  <c r="B240" i="2"/>
  <c r="C240" i="2"/>
  <c r="D240" i="2"/>
  <c r="S239" i="2"/>
  <c r="B239" i="2"/>
  <c r="C239" i="2"/>
  <c r="D239" i="2"/>
  <c r="S238" i="2"/>
  <c r="B238" i="2"/>
  <c r="C238" i="2"/>
  <c r="D238" i="2"/>
  <c r="S237" i="2"/>
  <c r="B237" i="2"/>
  <c r="C237" i="2"/>
  <c r="D237" i="2"/>
  <c r="S236" i="2"/>
  <c r="B236" i="2"/>
  <c r="C236" i="2"/>
  <c r="D236" i="2"/>
  <c r="S235" i="2"/>
  <c r="B235" i="2"/>
  <c r="C235" i="2"/>
  <c r="D235" i="2"/>
  <c r="S234" i="2"/>
  <c r="B234" i="2"/>
  <c r="C234" i="2"/>
  <c r="D234" i="2"/>
  <c r="S233" i="2"/>
  <c r="B233" i="2"/>
  <c r="C233" i="2"/>
  <c r="D233" i="2"/>
  <c r="B232" i="2"/>
  <c r="C232" i="2"/>
  <c r="D232" i="2"/>
  <c r="S231" i="2"/>
  <c r="B231" i="2"/>
  <c r="C231" i="2"/>
  <c r="D231" i="2"/>
  <c r="S230" i="2"/>
  <c r="B230" i="2"/>
  <c r="C230" i="2"/>
  <c r="D230" i="2"/>
  <c r="B229" i="2"/>
  <c r="C229" i="2"/>
  <c r="D229" i="2"/>
  <c r="B228" i="2"/>
  <c r="C228" i="2"/>
  <c r="D228" i="2"/>
  <c r="S227" i="2"/>
  <c r="B227" i="2"/>
  <c r="C227" i="2"/>
  <c r="D227" i="2"/>
  <c r="S226" i="2"/>
  <c r="B226" i="2"/>
  <c r="C226" i="2"/>
  <c r="D226" i="2"/>
  <c r="S225" i="2"/>
  <c r="B225" i="2"/>
  <c r="C225" i="2"/>
  <c r="D225" i="2"/>
  <c r="S224" i="2"/>
  <c r="B224" i="2"/>
  <c r="C224" i="2"/>
  <c r="D224" i="2"/>
  <c r="S223" i="2"/>
  <c r="B223" i="2"/>
  <c r="C223" i="2"/>
  <c r="D223" i="2"/>
  <c r="S222" i="2"/>
  <c r="B222" i="2"/>
  <c r="C222" i="2"/>
  <c r="D222" i="2"/>
  <c r="S221" i="2"/>
  <c r="B221" i="2"/>
  <c r="C221" i="2"/>
  <c r="D221" i="2"/>
  <c r="S220" i="2"/>
  <c r="B220" i="2"/>
  <c r="C220" i="2"/>
  <c r="D220" i="2"/>
  <c r="S219" i="2"/>
  <c r="B219" i="2"/>
  <c r="C219" i="2"/>
  <c r="D219" i="2"/>
  <c r="S218" i="2"/>
  <c r="B218" i="2"/>
  <c r="C218" i="2"/>
  <c r="D218" i="2"/>
  <c r="B217" i="2"/>
  <c r="C217" i="2"/>
  <c r="D217" i="2"/>
  <c r="S216" i="2"/>
  <c r="B216" i="2"/>
  <c r="C216" i="2"/>
  <c r="D216" i="2"/>
  <c r="S215" i="2"/>
  <c r="B215" i="2"/>
  <c r="C215" i="2"/>
  <c r="D215" i="2"/>
  <c r="B214" i="2"/>
  <c r="C214" i="2"/>
  <c r="D214" i="2"/>
  <c r="S212" i="2"/>
  <c r="S213" i="2" s="1"/>
  <c r="B213" i="2"/>
  <c r="C213" i="2"/>
  <c r="D213" i="2"/>
  <c r="B212" i="2"/>
  <c r="C212" i="2"/>
  <c r="D212" i="2"/>
  <c r="S211" i="2"/>
  <c r="B211" i="2"/>
  <c r="C211" i="2"/>
  <c r="D211" i="2"/>
  <c r="S210" i="2"/>
  <c r="B210" i="2"/>
  <c r="C210" i="2"/>
  <c r="D210" i="2"/>
  <c r="S209" i="2"/>
  <c r="B209" i="2"/>
  <c r="C209" i="2"/>
  <c r="D209" i="2"/>
  <c r="S208" i="2"/>
  <c r="B208" i="2"/>
  <c r="C208" i="2"/>
  <c r="D208" i="2"/>
  <c r="S207" i="2"/>
  <c r="B207" i="2"/>
  <c r="C207" i="2"/>
  <c r="D207" i="2"/>
  <c r="S206" i="2"/>
  <c r="B206" i="2"/>
  <c r="C206" i="2"/>
  <c r="D206" i="2"/>
  <c r="S205" i="2"/>
  <c r="B205" i="2"/>
  <c r="C205" i="2"/>
  <c r="D205" i="2"/>
  <c r="S204" i="2"/>
  <c r="B204" i="2"/>
  <c r="C204" i="2"/>
  <c r="D204" i="2"/>
  <c r="S203" i="2"/>
  <c r="B203" i="2"/>
  <c r="C203" i="2"/>
  <c r="D203" i="2"/>
  <c r="S202" i="2"/>
  <c r="B202" i="2"/>
  <c r="C202" i="2"/>
  <c r="D202" i="2"/>
  <c r="S201" i="2"/>
  <c r="B201" i="2"/>
  <c r="C201" i="2"/>
  <c r="D201" i="2"/>
  <c r="S200" i="2"/>
  <c r="B200" i="2"/>
  <c r="C200" i="2"/>
  <c r="D200" i="2"/>
  <c r="S199" i="2"/>
  <c r="B199" i="2"/>
  <c r="C199" i="2"/>
  <c r="D199" i="2"/>
  <c r="S198" i="2"/>
  <c r="B198" i="2"/>
  <c r="C198" i="2"/>
  <c r="D198" i="2"/>
  <c r="S197" i="2"/>
  <c r="B197" i="2"/>
  <c r="C197" i="2"/>
  <c r="D197" i="2"/>
  <c r="S196" i="2"/>
  <c r="B196" i="2"/>
  <c r="C196" i="2"/>
  <c r="D196" i="2"/>
  <c r="S195" i="2"/>
  <c r="B195" i="2"/>
  <c r="C195" i="2"/>
  <c r="D195" i="2"/>
  <c r="S194" i="2"/>
  <c r="B194" i="2"/>
  <c r="C194" i="2"/>
  <c r="D194" i="2"/>
  <c r="S193" i="2"/>
  <c r="B193" i="2"/>
  <c r="C193" i="2"/>
  <c r="D193" i="2"/>
  <c r="S192" i="2"/>
  <c r="B192" i="2"/>
  <c r="C192" i="2"/>
  <c r="D192" i="2"/>
  <c r="S191" i="2"/>
  <c r="B191" i="2"/>
  <c r="C191" i="2"/>
  <c r="D191" i="2"/>
  <c r="S190" i="2"/>
  <c r="B190" i="2"/>
  <c r="C190" i="2"/>
  <c r="D190" i="2"/>
  <c r="S189" i="2"/>
  <c r="B189" i="2"/>
  <c r="C189" i="2"/>
  <c r="D189" i="2"/>
  <c r="S188" i="2"/>
  <c r="B188" i="2"/>
  <c r="C188" i="2"/>
  <c r="D188" i="2"/>
  <c r="B187" i="2"/>
  <c r="C187" i="2"/>
  <c r="D187" i="2"/>
  <c r="S186" i="2"/>
  <c r="B186" i="2"/>
  <c r="C186" i="2"/>
  <c r="D186" i="2"/>
  <c r="S185" i="2"/>
  <c r="B185" i="2"/>
  <c r="C185" i="2"/>
  <c r="D185" i="2"/>
  <c r="S184" i="2"/>
  <c r="B184" i="2"/>
  <c r="C184" i="2"/>
  <c r="D184" i="2"/>
  <c r="S183" i="2"/>
  <c r="B183" i="2"/>
  <c r="C183" i="2"/>
  <c r="D183" i="2"/>
  <c r="S181" i="2"/>
  <c r="S182" i="2" s="1"/>
  <c r="B182" i="2"/>
  <c r="C182" i="2"/>
  <c r="D182" i="2"/>
  <c r="B181" i="2"/>
  <c r="C181" i="2"/>
  <c r="D181" i="2"/>
  <c r="S180" i="2"/>
  <c r="B180" i="2"/>
  <c r="C180" i="2"/>
  <c r="D180" i="2"/>
  <c r="S179" i="2"/>
  <c r="B179" i="2"/>
  <c r="C179" i="2"/>
  <c r="D179" i="2"/>
  <c r="S178" i="2"/>
  <c r="I178" i="2"/>
  <c r="D178" i="2" s="1"/>
  <c r="B178" i="2"/>
  <c r="C178" i="2"/>
  <c r="S177" i="2"/>
  <c r="B177" i="2"/>
  <c r="C177" i="2"/>
  <c r="D177" i="2"/>
  <c r="S176" i="2"/>
  <c r="B176" i="2"/>
  <c r="C176" i="2"/>
  <c r="D176" i="2"/>
  <c r="S175" i="2"/>
  <c r="I175" i="2"/>
  <c r="D175" i="2" s="1"/>
  <c r="B175" i="2"/>
  <c r="C175" i="2"/>
  <c r="S174" i="2"/>
  <c r="B174" i="2"/>
  <c r="C174" i="2"/>
  <c r="D174" i="2"/>
  <c r="S173" i="2"/>
  <c r="B173" i="2"/>
  <c r="C173" i="2"/>
  <c r="D173" i="2"/>
  <c r="S172" i="2"/>
  <c r="B172" i="2"/>
  <c r="C172" i="2"/>
  <c r="D172" i="2"/>
  <c r="S171" i="2"/>
  <c r="B171" i="2"/>
  <c r="C171" i="2"/>
  <c r="D171" i="2"/>
  <c r="S170" i="2"/>
  <c r="B170" i="2"/>
  <c r="C170" i="2"/>
  <c r="D170" i="2"/>
  <c r="S169" i="2"/>
  <c r="B169" i="2"/>
  <c r="C169" i="2"/>
  <c r="D169" i="2"/>
  <c r="S168" i="2"/>
  <c r="B168" i="2"/>
  <c r="C168" i="2"/>
  <c r="D168" i="2"/>
  <c r="S167" i="2"/>
  <c r="B167" i="2"/>
  <c r="C167" i="2"/>
  <c r="D167" i="2"/>
  <c r="S166" i="2"/>
  <c r="B166" i="2"/>
  <c r="C166" i="2"/>
  <c r="D166" i="2"/>
  <c r="B165" i="2"/>
  <c r="C165" i="2"/>
  <c r="D165" i="2"/>
  <c r="S164" i="2"/>
  <c r="B164" i="2"/>
  <c r="C164" i="2"/>
  <c r="D164" i="2"/>
  <c r="S163" i="2"/>
  <c r="B163" i="2"/>
  <c r="C163" i="2"/>
  <c r="D163" i="2"/>
  <c r="S162" i="2"/>
  <c r="I162" i="2"/>
  <c r="D162" i="2" s="1"/>
  <c r="B162" i="2"/>
  <c r="C162" i="2"/>
  <c r="S161" i="2"/>
  <c r="B161" i="2"/>
  <c r="C161" i="2"/>
  <c r="D161" i="2"/>
  <c r="S160" i="2"/>
  <c r="B160" i="2"/>
  <c r="C160" i="2"/>
  <c r="D160" i="2"/>
  <c r="B159" i="2"/>
  <c r="C159" i="2"/>
  <c r="D159" i="2"/>
  <c r="S158" i="2"/>
  <c r="B158" i="2"/>
  <c r="C158" i="2"/>
  <c r="D158" i="2"/>
  <c r="S157" i="2"/>
  <c r="I157" i="2"/>
  <c r="D157" i="2" s="1"/>
  <c r="B157" i="2"/>
  <c r="C157" i="2"/>
  <c r="S156" i="2"/>
  <c r="B156" i="2"/>
  <c r="C156" i="2"/>
  <c r="D156" i="2"/>
  <c r="B155" i="2"/>
  <c r="C155" i="2"/>
  <c r="D155" i="2"/>
  <c r="B154" i="2"/>
  <c r="C154" i="2"/>
  <c r="D154" i="2"/>
  <c r="B153" i="2"/>
  <c r="C153" i="2"/>
  <c r="D153" i="2"/>
  <c r="B152" i="2"/>
  <c r="C152" i="2"/>
  <c r="D152" i="2"/>
  <c r="B151" i="2"/>
  <c r="C151" i="2"/>
  <c r="D151" i="2"/>
  <c r="S150" i="2"/>
  <c r="B150" i="2"/>
  <c r="C150" i="2"/>
  <c r="D150" i="2"/>
  <c r="B149" i="2"/>
  <c r="C149" i="2"/>
  <c r="D149" i="2"/>
  <c r="B148" i="2"/>
  <c r="C148" i="2"/>
  <c r="D148" i="2"/>
  <c r="B147" i="2"/>
  <c r="C147" i="2"/>
  <c r="D147" i="2"/>
  <c r="I146" i="2"/>
  <c r="D146" i="2" s="1"/>
  <c r="B146" i="2"/>
  <c r="C146" i="2"/>
  <c r="B145" i="2"/>
  <c r="C145" i="2"/>
  <c r="D145" i="2"/>
  <c r="S144" i="2"/>
  <c r="B144" i="2"/>
  <c r="C144" i="2"/>
  <c r="D144" i="2"/>
  <c r="S143" i="2"/>
  <c r="B143" i="2"/>
  <c r="C143" i="2"/>
  <c r="D143" i="2"/>
  <c r="B142" i="2"/>
  <c r="C142" i="2"/>
  <c r="D142" i="2"/>
  <c r="B141" i="2"/>
  <c r="C141" i="2"/>
  <c r="D141" i="2"/>
  <c r="S140" i="2"/>
  <c r="B140" i="2"/>
  <c r="C140" i="2"/>
  <c r="D140" i="2"/>
  <c r="S139" i="2"/>
  <c r="B139" i="2"/>
  <c r="C139" i="2"/>
  <c r="D139" i="2"/>
  <c r="S136" i="2"/>
  <c r="S138" i="2" s="1"/>
  <c r="B138" i="2"/>
  <c r="C138" i="2"/>
  <c r="D138" i="2"/>
  <c r="S137" i="2"/>
  <c r="B137" i="2"/>
  <c r="C137" i="2"/>
  <c r="D137" i="2"/>
  <c r="B136" i="2"/>
  <c r="C136" i="2"/>
  <c r="D136" i="2"/>
  <c r="S135" i="2"/>
  <c r="B135" i="2"/>
  <c r="C135" i="2"/>
  <c r="D135" i="2"/>
  <c r="S134" i="2"/>
  <c r="B134" i="2"/>
  <c r="C134" i="2"/>
  <c r="D134" i="2"/>
  <c r="S133" i="2"/>
  <c r="B133" i="2"/>
  <c r="C133" i="2"/>
  <c r="D133" i="2"/>
  <c r="S132" i="2"/>
  <c r="B132" i="2"/>
  <c r="C132" i="2"/>
  <c r="D132" i="2"/>
  <c r="S131" i="2"/>
  <c r="B131" i="2"/>
  <c r="C131" i="2"/>
  <c r="D131" i="2"/>
  <c r="S29" i="2"/>
  <c r="S129" i="2" s="1"/>
  <c r="S130" i="2" s="1"/>
  <c r="B130" i="2"/>
  <c r="C130" i="2"/>
  <c r="D130" i="2"/>
  <c r="B129" i="2"/>
  <c r="C129" i="2"/>
  <c r="D129" i="2"/>
  <c r="S128" i="2"/>
  <c r="B128" i="2"/>
  <c r="C128" i="2"/>
  <c r="D128" i="2"/>
  <c r="B127" i="2"/>
  <c r="C127" i="2"/>
  <c r="D127" i="2"/>
  <c r="S126" i="2"/>
  <c r="B126" i="2"/>
  <c r="C126" i="2"/>
  <c r="D126" i="2"/>
  <c r="B125" i="2"/>
  <c r="C125" i="2"/>
  <c r="D125" i="2"/>
  <c r="B124" i="2"/>
  <c r="C124" i="2"/>
  <c r="D124" i="2"/>
  <c r="S123" i="2"/>
  <c r="B123" i="2"/>
  <c r="C123" i="2"/>
  <c r="D123" i="2"/>
  <c r="S122" i="2"/>
  <c r="B122" i="2"/>
  <c r="C122" i="2"/>
  <c r="D122" i="2"/>
  <c r="S121" i="2"/>
  <c r="B121" i="2"/>
  <c r="C121" i="2"/>
  <c r="D121" i="2"/>
  <c r="S120" i="2"/>
  <c r="I120" i="2"/>
  <c r="D120" i="2" s="1"/>
  <c r="B120" i="2"/>
  <c r="C120" i="2"/>
  <c r="S119" i="2"/>
  <c r="I119" i="2"/>
  <c r="D119" i="2" s="1"/>
  <c r="B119" i="2"/>
  <c r="C119" i="2"/>
  <c r="S118" i="2"/>
  <c r="I118" i="2"/>
  <c r="D118" i="2" s="1"/>
  <c r="B118" i="2"/>
  <c r="C118" i="2"/>
  <c r="S117" i="2"/>
  <c r="I117" i="2"/>
  <c r="D117" i="2" s="1"/>
  <c r="B117" i="2"/>
  <c r="C117" i="2"/>
  <c r="S116" i="2"/>
  <c r="I116" i="2"/>
  <c r="D116" i="2" s="1"/>
  <c r="B116" i="2"/>
  <c r="C116" i="2"/>
  <c r="S115" i="2"/>
  <c r="B115" i="2"/>
  <c r="C115" i="2"/>
  <c r="D115" i="2"/>
  <c r="S114" i="2"/>
  <c r="I114" i="2"/>
  <c r="D114" i="2" s="1"/>
  <c r="B114" i="2"/>
  <c r="C114" i="2"/>
  <c r="S113" i="2"/>
  <c r="I113" i="2"/>
  <c r="D113" i="2" s="1"/>
  <c r="B113" i="2"/>
  <c r="C113" i="2"/>
  <c r="S112" i="2"/>
  <c r="I112" i="2"/>
  <c r="D112" i="2" s="1"/>
  <c r="B112" i="2"/>
  <c r="C112" i="2"/>
  <c r="S111" i="2"/>
  <c r="I111" i="2"/>
  <c r="D111" i="2" s="1"/>
  <c r="S110" i="2"/>
  <c r="I110" i="2"/>
  <c r="D110" i="2" s="1"/>
  <c r="B110" i="2"/>
  <c r="C110" i="2"/>
  <c r="S109" i="2"/>
  <c r="I109" i="2"/>
  <c r="D109" i="2" s="1"/>
  <c r="B109" i="2"/>
  <c r="C109" i="2"/>
  <c r="S108" i="2"/>
  <c r="I108" i="2"/>
  <c r="D108" i="2" s="1"/>
  <c r="B108" i="2"/>
  <c r="C108" i="2"/>
  <c r="S107" i="2"/>
  <c r="I107" i="2"/>
  <c r="D107" i="2" s="1"/>
  <c r="B107" i="2"/>
  <c r="C107" i="2"/>
  <c r="S106" i="2"/>
  <c r="I106" i="2"/>
  <c r="D106" i="2" s="1"/>
  <c r="B106" i="2"/>
  <c r="C106" i="2"/>
  <c r="S105" i="2"/>
  <c r="I105" i="2"/>
  <c r="D105" i="2" s="1"/>
  <c r="B105" i="2"/>
  <c r="C105" i="2"/>
  <c r="S104" i="2"/>
  <c r="I104" i="2"/>
  <c r="D104" i="2" s="1"/>
  <c r="B104" i="2"/>
  <c r="C104" i="2"/>
  <c r="S103" i="2"/>
  <c r="I103" i="2"/>
  <c r="D103" i="2" s="1"/>
  <c r="B103" i="2"/>
  <c r="C103" i="2"/>
  <c r="S102" i="2"/>
  <c r="I102" i="2"/>
  <c r="D102" i="2" s="1"/>
  <c r="B102" i="2"/>
  <c r="C102" i="2"/>
  <c r="S101" i="2"/>
  <c r="I101" i="2"/>
  <c r="D101" i="2" s="1"/>
  <c r="B101" i="2"/>
  <c r="C101" i="2"/>
  <c r="S100" i="2"/>
  <c r="I100" i="2"/>
  <c r="D100" i="2" s="1"/>
  <c r="B100" i="2"/>
  <c r="C100" i="2"/>
  <c r="S99" i="2"/>
  <c r="I99" i="2"/>
  <c r="D99" i="2" s="1"/>
  <c r="B99" i="2"/>
  <c r="C99" i="2"/>
  <c r="S98" i="2"/>
  <c r="I98" i="2"/>
  <c r="D98" i="2" s="1"/>
  <c r="B98" i="2"/>
  <c r="C98" i="2"/>
  <c r="S96" i="2"/>
  <c r="S97" i="2" s="1"/>
  <c r="I97" i="2"/>
  <c r="D97" i="2" s="1"/>
  <c r="B97" i="2"/>
  <c r="C97" i="2"/>
  <c r="I96" i="2"/>
  <c r="D96" i="2" s="1"/>
  <c r="B96" i="2"/>
  <c r="C96" i="2"/>
  <c r="S95" i="2"/>
  <c r="I95" i="2"/>
  <c r="D95" i="2" s="1"/>
  <c r="B95" i="2"/>
  <c r="C95" i="2"/>
  <c r="S94" i="2"/>
  <c r="I94" i="2"/>
  <c r="D94" i="2" s="1"/>
  <c r="B94" i="2"/>
  <c r="C94" i="2"/>
  <c r="S93" i="2"/>
  <c r="I93" i="2"/>
  <c r="D93" i="2" s="1"/>
  <c r="B93" i="2"/>
  <c r="C93" i="2"/>
  <c r="B92" i="2"/>
  <c r="C92" i="2"/>
  <c r="D92" i="2"/>
  <c r="S91" i="2"/>
  <c r="I91" i="2"/>
  <c r="D91" i="2" s="1"/>
  <c r="B91" i="2"/>
  <c r="C91" i="2"/>
  <c r="S90" i="2"/>
  <c r="I90" i="2"/>
  <c r="D90" i="2" s="1"/>
  <c r="B90" i="2"/>
  <c r="C90" i="2"/>
  <c r="S89" i="2"/>
  <c r="I89" i="2"/>
  <c r="D89" i="2" s="1"/>
  <c r="B89" i="2"/>
  <c r="C89" i="2"/>
  <c r="S88" i="2"/>
  <c r="I88" i="2"/>
  <c r="D88" i="2" s="1"/>
  <c r="B88" i="2"/>
  <c r="C88" i="2"/>
  <c r="S87" i="2"/>
  <c r="I87" i="2"/>
  <c r="D87" i="2" s="1"/>
  <c r="B87" i="2"/>
  <c r="C87" i="2"/>
  <c r="S86" i="2"/>
  <c r="I86" i="2"/>
  <c r="D86" i="2" s="1"/>
  <c r="B86" i="2"/>
  <c r="C86" i="2"/>
  <c r="B85" i="2"/>
  <c r="C85" i="2"/>
  <c r="D85" i="2"/>
  <c r="S84" i="2"/>
  <c r="I84" i="2"/>
  <c r="D84" i="2" s="1"/>
  <c r="B84" i="2"/>
  <c r="C84" i="2"/>
  <c r="S83" i="2"/>
  <c r="I83" i="2"/>
  <c r="D83" i="2" s="1"/>
  <c r="B83" i="2"/>
  <c r="C83" i="2"/>
  <c r="S82" i="2"/>
  <c r="I82" i="2"/>
  <c r="D82" i="2" s="1"/>
  <c r="B82" i="2"/>
  <c r="C82" i="2"/>
  <c r="S81" i="2"/>
  <c r="I81" i="2"/>
  <c r="D81" i="2" s="1"/>
  <c r="B81" i="2"/>
  <c r="C81" i="2"/>
  <c r="S80" i="2"/>
  <c r="I80" i="2"/>
  <c r="D80" i="2" s="1"/>
  <c r="B80" i="2"/>
  <c r="C80" i="2"/>
  <c r="S78" i="2"/>
  <c r="S79" i="2" s="1"/>
  <c r="I79" i="2"/>
  <c r="D79" i="2" s="1"/>
  <c r="B79" i="2"/>
  <c r="C79" i="2"/>
  <c r="I78" i="2"/>
  <c r="D78" i="2" s="1"/>
  <c r="B78" i="2"/>
  <c r="C78" i="2"/>
  <c r="S77" i="2"/>
  <c r="I77" i="2"/>
  <c r="D77" i="2" s="1"/>
  <c r="B77" i="2"/>
  <c r="C77" i="2"/>
  <c r="S73" i="2"/>
  <c r="S76" i="2" s="1"/>
  <c r="I76" i="2"/>
  <c r="D76" i="2" s="1"/>
  <c r="B76" i="2"/>
  <c r="C76" i="2"/>
  <c r="S75" i="2"/>
  <c r="I75" i="2"/>
  <c r="D75" i="2" s="1"/>
  <c r="B75" i="2"/>
  <c r="C75" i="2"/>
  <c r="S74" i="2"/>
  <c r="I74" i="2"/>
  <c r="D74" i="2" s="1"/>
  <c r="B74" i="2"/>
  <c r="C74" i="2"/>
  <c r="I73" i="2"/>
  <c r="D73" i="2" s="1"/>
  <c r="B73" i="2"/>
  <c r="C73" i="2"/>
  <c r="S72" i="2"/>
  <c r="I72" i="2"/>
  <c r="D72" i="2" s="1"/>
  <c r="B72" i="2"/>
  <c r="C72" i="2"/>
  <c r="S71" i="2"/>
  <c r="B71" i="2"/>
  <c r="C71" i="2"/>
  <c r="D71" i="2"/>
  <c r="B70" i="2"/>
  <c r="C70" i="2"/>
  <c r="D70" i="2"/>
  <c r="S69" i="2"/>
  <c r="B69" i="2"/>
  <c r="C69" i="2"/>
  <c r="D69" i="2"/>
  <c r="S68" i="2"/>
  <c r="I68" i="2"/>
  <c r="D68" i="2" s="1"/>
  <c r="B68" i="2"/>
  <c r="C68" i="2"/>
  <c r="S67" i="2"/>
  <c r="B67" i="2"/>
  <c r="C67" i="2"/>
  <c r="D67" i="2"/>
  <c r="S16" i="2"/>
  <c r="S66" i="2" s="1"/>
  <c r="B66" i="2"/>
  <c r="C66" i="2"/>
  <c r="D66" i="2"/>
  <c r="S65" i="2"/>
  <c r="B65" i="2"/>
  <c r="C65" i="2"/>
  <c r="D65" i="2"/>
  <c r="S63" i="2"/>
  <c r="S64" i="2" s="1"/>
  <c r="B64" i="2"/>
  <c r="C64" i="2"/>
  <c r="D64" i="2"/>
  <c r="B63" i="2"/>
  <c r="C63" i="2"/>
  <c r="D63" i="2"/>
  <c r="S62" i="2"/>
  <c r="I62" i="2"/>
  <c r="D62" i="2" s="1"/>
  <c r="B62" i="2"/>
  <c r="C62" i="2"/>
  <c r="S61" i="2"/>
  <c r="I61" i="2"/>
  <c r="D61" i="2" s="1"/>
  <c r="B61" i="2"/>
  <c r="C61" i="2"/>
  <c r="S60" i="2"/>
  <c r="I60" i="2"/>
  <c r="D60" i="2" s="1"/>
  <c r="B60" i="2"/>
  <c r="C60" i="2"/>
  <c r="B59" i="2"/>
  <c r="C59" i="2"/>
  <c r="D59" i="2"/>
  <c r="S58" i="2"/>
  <c r="I58" i="2"/>
  <c r="D58" i="2" s="1"/>
  <c r="B58" i="2"/>
  <c r="C58" i="2"/>
  <c r="X57" i="2"/>
  <c r="B57" i="2" s="1"/>
  <c r="S57" i="2"/>
  <c r="I57" i="2"/>
  <c r="D57" i="2" s="1"/>
  <c r="C57" i="2"/>
  <c r="S56" i="2"/>
  <c r="I56" i="2"/>
  <c r="D56" i="2" s="1"/>
  <c r="B56" i="2"/>
  <c r="C56" i="2"/>
  <c r="B55" i="2"/>
  <c r="C55" i="2"/>
  <c r="D55" i="2"/>
  <c r="B54" i="2"/>
  <c r="C54" i="2"/>
  <c r="D54" i="2"/>
  <c r="X46" i="2"/>
  <c r="X47" i="2" s="1"/>
  <c r="S53" i="2"/>
  <c r="I53" i="2"/>
  <c r="D53" i="2" s="1"/>
  <c r="C53" i="2"/>
  <c r="S52" i="2"/>
  <c r="C52" i="2"/>
  <c r="D52" i="2"/>
  <c r="S51" i="2"/>
  <c r="C51" i="2"/>
  <c r="D51" i="2"/>
  <c r="S50" i="2"/>
  <c r="I50" i="2"/>
  <c r="D50" i="2" s="1"/>
  <c r="C50" i="2"/>
  <c r="S49" i="2"/>
  <c r="C49" i="2"/>
  <c r="D49" i="2"/>
  <c r="S48" i="2"/>
  <c r="I48" i="2"/>
  <c r="D48" i="2" s="1"/>
  <c r="C48" i="2"/>
  <c r="S47" i="2"/>
  <c r="C47" i="2"/>
  <c r="D47" i="2"/>
  <c r="S46" i="2"/>
  <c r="I46" i="2"/>
  <c r="D46" i="2" s="1"/>
  <c r="C46" i="2"/>
  <c r="S45" i="2"/>
  <c r="B45" i="2"/>
  <c r="C45" i="2"/>
  <c r="D45" i="2"/>
  <c r="S44" i="2"/>
  <c r="I44" i="2"/>
  <c r="D44" i="2" s="1"/>
  <c r="B44" i="2"/>
  <c r="C44" i="2"/>
  <c r="S43" i="2"/>
  <c r="I43" i="2"/>
  <c r="D43" i="2" s="1"/>
  <c r="B43" i="2"/>
  <c r="C43" i="2"/>
  <c r="S42" i="2"/>
  <c r="I42" i="2"/>
  <c r="D42" i="2" s="1"/>
  <c r="B42" i="2"/>
  <c r="C42" i="2"/>
  <c r="S41" i="2"/>
  <c r="I41" i="2"/>
  <c r="D41" i="2" s="1"/>
  <c r="B41" i="2"/>
  <c r="C41" i="2"/>
  <c r="S40" i="2"/>
  <c r="I40" i="2"/>
  <c r="D40" i="2" s="1"/>
  <c r="B40" i="2"/>
  <c r="C40" i="2"/>
  <c r="S39" i="2"/>
  <c r="I39" i="2"/>
  <c r="D39" i="2" s="1"/>
  <c r="B39" i="2"/>
  <c r="C39" i="2"/>
  <c r="S38" i="2"/>
  <c r="I38" i="2"/>
  <c r="D38" i="2" s="1"/>
  <c r="B38" i="2"/>
  <c r="C38" i="2"/>
  <c r="S37" i="2"/>
  <c r="I37" i="2"/>
  <c r="D37" i="2" s="1"/>
  <c r="B37" i="2"/>
  <c r="C37" i="2"/>
  <c r="S36" i="2"/>
  <c r="B36" i="2"/>
  <c r="C36" i="2"/>
  <c r="D36" i="2"/>
  <c r="B35" i="2"/>
  <c r="C35" i="2"/>
  <c r="D35" i="2"/>
  <c r="S34" i="2"/>
  <c r="I34" i="2"/>
  <c r="D34" i="2" s="1"/>
  <c r="B34" i="2"/>
  <c r="C34" i="2"/>
  <c r="S33" i="2"/>
  <c r="I33" i="2"/>
  <c r="D33" i="2" s="1"/>
  <c r="B33" i="2"/>
  <c r="C33" i="2"/>
  <c r="I32" i="2"/>
  <c r="D32" i="2" s="1"/>
  <c r="B32" i="2"/>
  <c r="C32" i="2"/>
  <c r="S31" i="2"/>
  <c r="I31" i="2"/>
  <c r="D31" i="2" s="1"/>
  <c r="B31" i="2"/>
  <c r="C31" i="2"/>
  <c r="S30" i="2"/>
  <c r="I30" i="2"/>
  <c r="D30" i="2" s="1"/>
  <c r="B30" i="2"/>
  <c r="C30" i="2"/>
  <c r="I29" i="2"/>
  <c r="D29" i="2" s="1"/>
  <c r="B29" i="2"/>
  <c r="C29" i="2"/>
  <c r="S28" i="2"/>
  <c r="B28" i="2"/>
  <c r="C28" i="2"/>
  <c r="D28" i="2"/>
  <c r="B27" i="2"/>
  <c r="C27" i="2"/>
  <c r="D27" i="2"/>
  <c r="S26" i="2"/>
  <c r="I26" i="2"/>
  <c r="D26" i="2" s="1"/>
  <c r="B26" i="2"/>
  <c r="C26" i="2"/>
  <c r="S25" i="2"/>
  <c r="I25" i="2"/>
  <c r="D25" i="2" s="1"/>
  <c r="B25" i="2"/>
  <c r="C25" i="2"/>
  <c r="S24" i="2"/>
  <c r="B24" i="2"/>
  <c r="C24" i="2"/>
  <c r="D24" i="2"/>
  <c r="S23" i="2"/>
  <c r="I23" i="2"/>
  <c r="D23" i="2" s="1"/>
  <c r="B23" i="2"/>
  <c r="C23" i="2"/>
  <c r="S22" i="2"/>
  <c r="I22" i="2"/>
  <c r="D22" i="2" s="1"/>
  <c r="B22" i="2"/>
  <c r="C22" i="2"/>
  <c r="S21" i="2"/>
  <c r="I21" i="2"/>
  <c r="D21" i="2" s="1"/>
  <c r="B21" i="2"/>
  <c r="C21" i="2"/>
  <c r="S20" i="2"/>
  <c r="I20" i="2"/>
  <c r="D20" i="2" s="1"/>
  <c r="B20" i="2"/>
  <c r="C20" i="2"/>
  <c r="S19" i="2"/>
  <c r="I19" i="2"/>
  <c r="D19" i="2" s="1"/>
  <c r="B19" i="2"/>
  <c r="C19" i="2"/>
  <c r="S18" i="2"/>
  <c r="I18" i="2"/>
  <c r="D18" i="2" s="1"/>
  <c r="B18" i="2"/>
  <c r="C18" i="2"/>
  <c r="S17" i="2"/>
  <c r="I17" i="2"/>
  <c r="D17" i="2" s="1"/>
  <c r="B17" i="2"/>
  <c r="C17" i="2"/>
  <c r="I16" i="2"/>
  <c r="D16" i="2" s="1"/>
  <c r="B16" i="2"/>
  <c r="C16" i="2"/>
  <c r="S15" i="2"/>
  <c r="I15" i="2"/>
  <c r="D15" i="2" s="1"/>
  <c r="B15" i="2"/>
  <c r="C15" i="2"/>
  <c r="B14" i="2"/>
  <c r="C14" i="2"/>
  <c r="D14" i="2"/>
  <c r="B13" i="2"/>
  <c r="C13" i="2"/>
  <c r="D13" i="2"/>
  <c r="S12" i="2"/>
  <c r="I12" i="2"/>
  <c r="D12" i="2" s="1"/>
  <c r="B12" i="2"/>
  <c r="C12" i="2"/>
  <c r="S11" i="2"/>
  <c r="I11" i="2"/>
  <c r="D11" i="2" s="1"/>
  <c r="B11" i="2"/>
  <c r="C11" i="2"/>
  <c r="S10" i="2"/>
  <c r="I10" i="2"/>
  <c r="D10" i="2" s="1"/>
  <c r="B10" i="2"/>
  <c r="C10" i="2"/>
  <c r="S9" i="2"/>
  <c r="I9" i="2"/>
  <c r="D9" i="2" s="1"/>
  <c r="B9" i="2"/>
  <c r="C9" i="2"/>
  <c r="S8" i="2"/>
  <c r="D8" i="2"/>
  <c r="B8" i="2"/>
  <c r="C8" i="2"/>
  <c r="S7" i="2"/>
  <c r="I7" i="2"/>
  <c r="D7" i="2" s="1"/>
  <c r="B7" i="2"/>
  <c r="C7" i="2"/>
  <c r="S6" i="2"/>
  <c r="B6" i="2"/>
  <c r="C6" i="2"/>
  <c r="D6" i="2"/>
  <c r="B101" i="11" l="1"/>
  <c r="B102" i="11" s="1"/>
  <c r="B103" i="11" s="1"/>
  <c r="B104" i="11" s="1"/>
  <c r="B105" i="11" s="1"/>
  <c r="B106" i="11" s="1"/>
  <c r="B107" i="11" s="1"/>
  <c r="B100" i="11"/>
  <c r="C100" i="11"/>
  <c r="C101" i="11"/>
  <c r="C102" i="11" s="1"/>
  <c r="C103" i="11" s="1"/>
  <c r="C104" i="11" s="1"/>
  <c r="C105" i="11" s="1"/>
  <c r="C106" i="11" s="1"/>
  <c r="C107" i="11" s="1"/>
  <c r="B101" i="8"/>
  <c r="B102" i="8" s="1"/>
  <c r="B103" i="8" s="1"/>
  <c r="B104" i="8" s="1"/>
  <c r="B105" i="8" s="1"/>
  <c r="B106" i="8" s="1"/>
  <c r="B107" i="8" s="1"/>
  <c r="B100" i="8"/>
  <c r="C101" i="8"/>
  <c r="C102" i="8" s="1"/>
  <c r="C103" i="8" s="1"/>
  <c r="C104" i="8" s="1"/>
  <c r="C105" i="8" s="1"/>
  <c r="C106" i="8" s="1"/>
  <c r="C107" i="8" s="1"/>
  <c r="C100" i="8"/>
  <c r="B46" i="2"/>
  <c r="F46" i="2" s="1"/>
  <c r="C1027" i="2"/>
  <c r="F1027" i="2" s="1"/>
  <c r="C1033" i="2"/>
  <c r="F1033" i="2" s="1"/>
  <c r="C1029" i="2"/>
  <c r="F1029" i="2" s="1"/>
  <c r="C1030" i="2"/>
  <c r="F1030" i="2" s="1"/>
  <c r="C1032" i="2"/>
  <c r="F1032" i="2" s="1"/>
  <c r="C1028" i="2"/>
  <c r="F1028" i="2" s="1"/>
  <c r="C1031" i="2"/>
  <c r="F1031" i="2" s="1"/>
  <c r="F888" i="2"/>
  <c r="F787" i="2"/>
  <c r="F788" i="2"/>
  <c r="F791" i="2"/>
  <c r="F792" i="2"/>
  <c r="F807" i="2"/>
  <c r="F823" i="2"/>
  <c r="F976" i="2"/>
  <c r="F977" i="2"/>
  <c r="F978" i="2"/>
  <c r="F982" i="2"/>
  <c r="F1001" i="2"/>
  <c r="F1002" i="2"/>
  <c r="F1003" i="2"/>
  <c r="F1004" i="2"/>
  <c r="F1005" i="2"/>
  <c r="F676" i="2"/>
  <c r="F679" i="2"/>
  <c r="F681" i="2"/>
  <c r="F683" i="2"/>
  <c r="F685" i="2"/>
  <c r="F688" i="2"/>
  <c r="F691" i="2"/>
  <c r="F693" i="2"/>
  <c r="F696" i="2"/>
  <c r="F699" i="2"/>
  <c r="F701" i="2"/>
  <c r="F703" i="2"/>
  <c r="F705" i="2"/>
  <c r="F709" i="2"/>
  <c r="F711" i="2"/>
  <c r="F713" i="2"/>
  <c r="F716" i="2"/>
  <c r="F719" i="2"/>
  <c r="F721" i="2"/>
  <c r="F723" i="2"/>
  <c r="F725" i="2"/>
  <c r="F742" i="2"/>
  <c r="F774" i="2"/>
  <c r="F802" i="2"/>
  <c r="F677" i="2"/>
  <c r="F680" i="2"/>
  <c r="F684" i="2"/>
  <c r="F687" i="2"/>
  <c r="F689" i="2"/>
  <c r="F692" i="2"/>
  <c r="F695" i="2"/>
  <c r="F697" i="2"/>
  <c r="F700" i="2"/>
  <c r="F704" i="2"/>
  <c r="F707" i="2"/>
  <c r="F708" i="2"/>
  <c r="F712" i="2"/>
  <c r="F715" i="2"/>
  <c r="F717" i="2"/>
  <c r="F720" i="2"/>
  <c r="F724" i="2"/>
  <c r="F727" i="2"/>
  <c r="F735" i="2"/>
  <c r="F773" i="2"/>
  <c r="F803" i="2"/>
  <c r="F77" i="2"/>
  <c r="F79" i="2"/>
  <c r="F668" i="2"/>
  <c r="D130" i="5"/>
  <c r="F810" i="2"/>
  <c r="F1006" i="2"/>
  <c r="F273" i="2"/>
  <c r="F310" i="2"/>
  <c r="F311" i="2"/>
  <c r="F312" i="2"/>
  <c r="F313" i="2"/>
  <c r="F317" i="2"/>
  <c r="F322" i="2"/>
  <c r="F341" i="2"/>
  <c r="F342" i="2"/>
  <c r="F343" i="2"/>
  <c r="F344" i="2"/>
  <c r="F345" i="2"/>
  <c r="F346" i="2"/>
  <c r="F347" i="2"/>
  <c r="F348" i="2"/>
  <c r="F349" i="2"/>
  <c r="F350" i="2"/>
  <c r="B675" i="2"/>
  <c r="F675" i="2" s="1"/>
  <c r="F789" i="2"/>
  <c r="F793" i="2"/>
  <c r="C110" i="5"/>
  <c r="C93" i="5"/>
  <c r="D91" i="5" s="1"/>
  <c r="F213" i="2"/>
  <c r="F215" i="2"/>
  <c r="F216" i="2"/>
  <c r="F217"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87" i="2"/>
  <c r="F307" i="2"/>
  <c r="F744" i="2"/>
  <c r="F756" i="2"/>
  <c r="F757" i="2"/>
  <c r="F758" i="2"/>
  <c r="F759" i="2"/>
  <c r="F760" i="2"/>
  <c r="F765" i="2"/>
  <c r="F766" i="2"/>
  <c r="F767" i="2"/>
  <c r="F768" i="2"/>
  <c r="F769" i="2"/>
  <c r="F770" i="2"/>
  <c r="F771" i="2"/>
  <c r="F778" i="2"/>
  <c r="F794" i="2"/>
  <c r="F884" i="2"/>
  <c r="F885" i="2"/>
  <c r="F886" i="2"/>
  <c r="F887" i="2"/>
  <c r="F902" i="2"/>
  <c r="F904" i="2"/>
  <c r="F920" i="2"/>
  <c r="F921" i="2"/>
  <c r="F922" i="2"/>
  <c r="F925" i="2"/>
  <c r="F926" i="2"/>
  <c r="F928" i="2"/>
  <c r="F930" i="2"/>
  <c r="F931" i="2"/>
  <c r="F932" i="2"/>
  <c r="C948" i="2"/>
  <c r="F948" i="2" s="1"/>
  <c r="F12" i="2"/>
  <c r="F16" i="2"/>
  <c r="F17" i="2"/>
  <c r="F57" i="2"/>
  <c r="F84" i="2"/>
  <c r="F86" i="2"/>
  <c r="F748" i="2"/>
  <c r="F749" i="2"/>
  <c r="F34" i="2"/>
  <c r="F37" i="2"/>
  <c r="F678" i="2"/>
  <c r="F682" i="2"/>
  <c r="F686" i="2"/>
  <c r="F690" i="2"/>
  <c r="F694" i="2"/>
  <c r="F698" i="2"/>
  <c r="F702" i="2"/>
  <c r="F706" i="2"/>
  <c r="F710" i="2"/>
  <c r="F714" i="2"/>
  <c r="F718" i="2"/>
  <c r="F722" i="2"/>
  <c r="F726" i="2"/>
  <c r="F736" i="2"/>
  <c r="F790" i="2"/>
  <c r="F973" i="2"/>
  <c r="F772" i="2"/>
  <c r="F263" i="2"/>
  <c r="F7" i="2"/>
  <c r="F27" i="2"/>
  <c r="F66" i="2"/>
  <c r="F72" i="2"/>
  <c r="F125" i="2"/>
  <c r="F147" i="2"/>
  <c r="F152" i="2"/>
  <c r="F156" i="2"/>
  <c r="F161" i="2"/>
  <c r="F166" i="2"/>
  <c r="F169" i="2"/>
  <c r="F171" i="2"/>
  <c r="F174" i="2"/>
  <c r="F65" i="2"/>
  <c r="F68" i="2"/>
  <c r="F80" i="2"/>
  <c r="F98" i="2"/>
  <c r="F160" i="2"/>
  <c r="F167" i="2"/>
  <c r="F168" i="2"/>
  <c r="F170" i="2"/>
  <c r="F172" i="2"/>
  <c r="F173" i="2"/>
  <c r="F45" i="2"/>
  <c r="F54" i="2"/>
  <c r="F58" i="2"/>
  <c r="F60" i="2"/>
  <c r="F100" i="2"/>
  <c r="F106" i="2"/>
  <c r="F114" i="2"/>
  <c r="F63" i="2"/>
  <c r="F104" i="2"/>
  <c r="F23" i="2"/>
  <c r="F32" i="2"/>
  <c r="F41" i="2"/>
  <c r="F91" i="2"/>
  <c r="F93" i="2"/>
  <c r="F109" i="2"/>
  <c r="F115" i="2"/>
  <c r="F118" i="2"/>
  <c r="F290" i="2"/>
  <c r="F292" i="2"/>
  <c r="F293" i="2"/>
  <c r="F294" i="2"/>
  <c r="F295" i="2"/>
  <c r="F296" i="2"/>
  <c r="F297" i="2"/>
  <c r="F298" i="2"/>
  <c r="F299" i="2"/>
  <c r="F300" i="2"/>
  <c r="F301" i="2"/>
  <c r="F302" i="2"/>
  <c r="F303" i="2"/>
  <c r="F304" i="2"/>
  <c r="F305" i="2"/>
  <c r="F306" i="2"/>
  <c r="F733" i="2"/>
  <c r="F777" i="2"/>
  <c r="F815" i="2"/>
  <c r="F816" i="2"/>
  <c r="F817" i="2"/>
  <c r="F818" i="2"/>
  <c r="F819" i="2"/>
  <c r="F820" i="2"/>
  <c r="F821" i="2"/>
  <c r="F822" i="2"/>
  <c r="F870" i="2"/>
  <c r="F916" i="2"/>
  <c r="F917" i="2"/>
  <c r="F947" i="2"/>
  <c r="F738" i="2"/>
  <c r="F746" i="2"/>
  <c r="F752" i="2"/>
  <c r="F795" i="2"/>
  <c r="F796" i="2"/>
  <c r="F797" i="2"/>
  <c r="F798" i="2"/>
  <c r="F799" i="2"/>
  <c r="F806" i="2"/>
  <c r="F910" i="2"/>
  <c r="F911" i="2"/>
  <c r="F912" i="2"/>
  <c r="F913" i="2"/>
  <c r="F914" i="2"/>
  <c r="F915" i="2"/>
  <c r="F918" i="2"/>
  <c r="F924" i="2"/>
  <c r="F929" i="2"/>
  <c r="F933" i="2"/>
  <c r="F942" i="2"/>
  <c r="F943" i="2"/>
  <c r="F944" i="2"/>
  <c r="F945" i="2"/>
  <c r="F946" i="2"/>
  <c r="F351" i="2"/>
  <c r="F352" i="2"/>
  <c r="F353" i="2"/>
  <c r="F354" i="2"/>
  <c r="F355" i="2"/>
  <c r="F356" i="2"/>
  <c r="F357" i="2"/>
  <c r="F358" i="2"/>
  <c r="F359" i="2"/>
  <c r="F360" i="2"/>
  <c r="F361" i="2"/>
  <c r="F362" i="2"/>
  <c r="F363" i="2"/>
  <c r="F383" i="2"/>
  <c r="F384" i="2"/>
  <c r="F385" i="2"/>
  <c r="F386" i="2"/>
  <c r="F387" i="2"/>
  <c r="F388" i="2"/>
  <c r="F389" i="2"/>
  <c r="F404" i="2"/>
  <c r="F405" i="2"/>
  <c r="F406" i="2"/>
  <c r="F407" i="2"/>
  <c r="F408" i="2"/>
  <c r="F409" i="2"/>
  <c r="F410" i="2"/>
  <c r="F411" i="2"/>
  <c r="F412" i="2"/>
  <c r="F433" i="2"/>
  <c r="F467" i="2"/>
  <c r="F468" i="2"/>
  <c r="F469" i="2"/>
  <c r="F474" i="2"/>
  <c r="F475" i="2"/>
  <c r="F480" i="2"/>
  <c r="F481" i="2"/>
  <c r="F482" i="2"/>
  <c r="F487" i="2"/>
  <c r="F495" i="2"/>
  <c r="F496" i="2"/>
  <c r="F499" i="2"/>
  <c r="F506" i="2"/>
  <c r="F515" i="2"/>
  <c r="F516" i="2"/>
  <c r="F517" i="2"/>
  <c r="F518" i="2"/>
  <c r="F519" i="2"/>
  <c r="F520" i="2"/>
  <c r="F521" i="2"/>
  <c r="F526" i="2"/>
  <c r="F530" i="2"/>
  <c r="F534" i="2"/>
  <c r="F547" i="2"/>
  <c r="F552" i="2"/>
  <c r="F553" i="2"/>
  <c r="F575" i="2"/>
  <c r="F729" i="2"/>
  <c r="F776" i="2"/>
  <c r="F966" i="2"/>
  <c r="F983" i="2"/>
  <c r="F909" i="2"/>
  <c r="F755" i="2"/>
  <c r="F987" i="2"/>
  <c r="F14" i="2"/>
  <c r="F18" i="2"/>
  <c r="F42" i="2"/>
  <c r="F94" i="2"/>
  <c r="F78" i="2"/>
  <c r="F87" i="2"/>
  <c r="F178" i="2"/>
  <c r="F22" i="2"/>
  <c r="B47" i="2"/>
  <c r="F47" i="2" s="1"/>
  <c r="X48" i="2"/>
  <c r="F67" i="2"/>
  <c r="F71" i="2"/>
  <c r="F73" i="2"/>
  <c r="F74" i="2"/>
  <c r="F105" i="2"/>
  <c r="F110" i="2"/>
  <c r="F117" i="2"/>
  <c r="F121" i="2"/>
  <c r="F122" i="2"/>
  <c r="F123" i="2"/>
  <c r="F124" i="2"/>
  <c r="F130" i="2"/>
  <c r="F143" i="2"/>
  <c r="F144" i="2"/>
  <c r="F145" i="2"/>
  <c r="F150" i="2"/>
  <c r="F151" i="2"/>
  <c r="F155" i="2"/>
  <c r="F158" i="2"/>
  <c r="F159" i="2"/>
  <c r="F163" i="2"/>
  <c r="F164" i="2"/>
  <c r="F165" i="2"/>
  <c r="F176" i="2"/>
  <c r="F177" i="2"/>
  <c r="F182"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4" i="2"/>
  <c r="F230" i="2"/>
  <c r="F231" i="2"/>
  <c r="F232" i="2"/>
  <c r="F259" i="2"/>
  <c r="F260" i="2"/>
  <c r="F261" i="2"/>
  <c r="F262" i="2"/>
  <c r="F272" i="2"/>
  <c r="G1035" i="2"/>
  <c r="C1034" i="2"/>
  <c r="F1034" i="2" s="1"/>
  <c r="F9" i="2"/>
  <c r="F13" i="2"/>
  <c r="F24" i="2"/>
  <c r="F29" i="2"/>
  <c r="F38" i="2"/>
  <c r="F43" i="2"/>
  <c r="F56" i="2"/>
  <c r="F61" i="2"/>
  <c r="F70" i="2"/>
  <c r="F75" i="2"/>
  <c r="F81" i="2"/>
  <c r="F85" i="2"/>
  <c r="F88" i="2"/>
  <c r="F96" i="2"/>
  <c r="F97" i="2"/>
  <c r="F101" i="2"/>
  <c r="F112" i="2"/>
  <c r="F128" i="2"/>
  <c r="F129" i="2"/>
  <c r="F137" i="2"/>
  <c r="F138" i="2"/>
  <c r="F142" i="2"/>
  <c r="F149" i="2"/>
  <c r="F154" i="2"/>
  <c r="F179" i="2"/>
  <c r="F180" i="2"/>
  <c r="F181" i="2"/>
  <c r="F183" i="2"/>
  <c r="F184" i="2"/>
  <c r="F185" i="2"/>
  <c r="F186" i="2"/>
  <c r="F187" i="2"/>
  <c r="F229" i="2"/>
  <c r="F264" i="2"/>
  <c r="F265" i="2"/>
  <c r="F266" i="2"/>
  <c r="F267" i="2"/>
  <c r="F268" i="2"/>
  <c r="F269" i="2"/>
  <c r="F270" i="2"/>
  <c r="F271" i="2"/>
  <c r="F6" i="2"/>
  <c r="F8" i="2"/>
  <c r="F19" i="2"/>
  <c r="F26" i="2"/>
  <c r="F30" i="2"/>
  <c r="F36" i="2"/>
  <c r="F69" i="2"/>
  <c r="F10" i="2"/>
  <c r="F21" i="2"/>
  <c r="F28" i="2"/>
  <c r="F31" i="2"/>
  <c r="F35" i="2"/>
  <c r="F39" i="2"/>
  <c r="F59" i="2"/>
  <c r="F62" i="2"/>
  <c r="F82" i="2"/>
  <c r="F90" i="2"/>
  <c r="F102" i="2"/>
  <c r="F108" i="2"/>
  <c r="F113" i="2"/>
  <c r="F119" i="2"/>
  <c r="F316" i="2"/>
  <c r="F321" i="2"/>
  <c r="F333" i="2"/>
  <c r="F334" i="2"/>
  <c r="F335" i="2"/>
  <c r="F336" i="2"/>
  <c r="F337" i="2"/>
  <c r="F338" i="2"/>
  <c r="F339" i="2"/>
  <c r="F340" i="2"/>
  <c r="F370" i="2"/>
  <c r="F371" i="2"/>
  <c r="F372" i="2"/>
  <c r="F373" i="2"/>
  <c r="F374" i="2"/>
  <c r="F375" i="2"/>
  <c r="F376" i="2"/>
  <c r="F377" i="2"/>
  <c r="F378" i="2"/>
  <c r="F379" i="2"/>
  <c r="F380" i="2"/>
  <c r="F381" i="2"/>
  <c r="F382" i="2"/>
  <c r="F401" i="2"/>
  <c r="F402" i="2"/>
  <c r="F403" i="2"/>
  <c r="F427" i="2"/>
  <c r="F428" i="2"/>
  <c r="F429" i="2"/>
  <c r="F430" i="2"/>
  <c r="F431" i="2"/>
  <c r="F451" i="2"/>
  <c r="F452" i="2"/>
  <c r="F453" i="2"/>
  <c r="F454" i="2"/>
  <c r="F455" i="2"/>
  <c r="F456" i="2"/>
  <c r="F457" i="2"/>
  <c r="F458" i="2"/>
  <c r="F459" i="2"/>
  <c r="F460" i="2"/>
  <c r="F461" i="2"/>
  <c r="F462" i="2"/>
  <c r="F463" i="2"/>
  <c r="F464" i="2"/>
  <c r="F465" i="2"/>
  <c r="F466" i="2"/>
  <c r="F472" i="2"/>
  <c r="F473" i="2"/>
  <c r="F479" i="2"/>
  <c r="F485" i="2"/>
  <c r="F486" i="2"/>
  <c r="F491" i="2"/>
  <c r="F492" i="2"/>
  <c r="F493" i="2"/>
  <c r="F494" i="2"/>
  <c r="F498" i="2"/>
  <c r="F502" i="2"/>
  <c r="F503" i="2"/>
  <c r="F504" i="2"/>
  <c r="F505" i="2"/>
  <c r="F511" i="2"/>
  <c r="F512" i="2"/>
  <c r="F513" i="2"/>
  <c r="F514" i="2"/>
  <c r="F525" i="2"/>
  <c r="F529" i="2"/>
  <c r="F533" i="2"/>
  <c r="F544" i="2"/>
  <c r="F545" i="2"/>
  <c r="F546" i="2"/>
  <c r="F550" i="2"/>
  <c r="F551" i="2"/>
  <c r="F556" i="2"/>
  <c r="F557" i="2"/>
  <c r="F558" i="2"/>
  <c r="F559" i="2"/>
  <c r="F560" i="2"/>
  <c r="F561" i="2"/>
  <c r="F562" i="2"/>
  <c r="F563" i="2"/>
  <c r="F564" i="2"/>
  <c r="F565" i="2"/>
  <c r="F566" i="2"/>
  <c r="F567" i="2"/>
  <c r="F568" i="2"/>
  <c r="F569" i="2"/>
  <c r="F570" i="2"/>
  <c r="F571" i="2"/>
  <c r="F572" i="2"/>
  <c r="F573" i="2"/>
  <c r="F574"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9" i="2"/>
  <c r="F670" i="2"/>
  <c r="F671" i="2"/>
  <c r="F673" i="2"/>
  <c r="F674" i="2"/>
  <c r="F730" i="2"/>
  <c r="F734" i="2"/>
  <c r="F739" i="2"/>
  <c r="F743" i="2"/>
  <c r="F750" i="2"/>
  <c r="F751" i="2"/>
  <c r="F753" i="2"/>
  <c r="F762" i="2"/>
  <c r="F763" i="2"/>
  <c r="F764" i="2"/>
  <c r="F780" i="2"/>
  <c r="F781" i="2"/>
  <c r="F782" i="2"/>
  <c r="F783" i="2"/>
  <c r="F784" i="2"/>
  <c r="F785" i="2"/>
  <c r="F786" i="2"/>
  <c r="F804" i="2"/>
  <c r="F805"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6" i="2"/>
  <c r="F895" i="2"/>
  <c r="F896" i="2"/>
  <c r="F897" i="2"/>
  <c r="F898" i="2"/>
  <c r="F899" i="2"/>
  <c r="F900" i="2"/>
  <c r="F901" i="2"/>
  <c r="F907" i="2"/>
  <c r="F984" i="2"/>
  <c r="F985" i="2"/>
  <c r="F986" i="2"/>
  <c r="F988" i="2"/>
  <c r="F989" i="2"/>
  <c r="F990" i="2"/>
  <c r="F991" i="2"/>
  <c r="F992" i="2"/>
  <c r="F993" i="2"/>
  <c r="F994" i="2"/>
  <c r="F995" i="2"/>
  <c r="F996" i="2"/>
  <c r="F997" i="2"/>
  <c r="F998" i="2"/>
  <c r="F999" i="2"/>
  <c r="F1000" i="2"/>
  <c r="F1007" i="2"/>
  <c r="F1008" i="2"/>
  <c r="F1009" i="2"/>
  <c r="F1010" i="2"/>
  <c r="F1011" i="2"/>
  <c r="F1012" i="2"/>
  <c r="F1013" i="2"/>
  <c r="F1014" i="2"/>
  <c r="F1015" i="2"/>
  <c r="F1016" i="2"/>
  <c r="F1017" i="2"/>
  <c r="F1018" i="2"/>
  <c r="F1019" i="2"/>
  <c r="F1020" i="2"/>
  <c r="F1021" i="2"/>
  <c r="F1022" i="2"/>
  <c r="F1023" i="2"/>
  <c r="F1024" i="2"/>
  <c r="F1025" i="2"/>
  <c r="F1026" i="2"/>
  <c r="F11" i="2"/>
  <c r="F15" i="2"/>
  <c r="F20" i="2"/>
  <c r="F25" i="2"/>
  <c r="F33" i="2"/>
  <c r="F40" i="2"/>
  <c r="F44" i="2"/>
  <c r="F55" i="2"/>
  <c r="F64" i="2"/>
  <c r="F76" i="2"/>
  <c r="F83" i="2"/>
  <c r="F89" i="2"/>
  <c r="F92" i="2"/>
  <c r="F95" i="2"/>
  <c r="F99" i="2"/>
  <c r="F103" i="2"/>
  <c r="F107" i="2"/>
  <c r="F111" i="2"/>
  <c r="F116" i="2"/>
  <c r="F120" i="2"/>
  <c r="F126" i="2"/>
  <c r="F127" i="2"/>
  <c r="F131" i="2"/>
  <c r="F132" i="2"/>
  <c r="F133" i="2"/>
  <c r="F134" i="2"/>
  <c r="F135" i="2"/>
  <c r="F136" i="2"/>
  <c r="F139" i="2"/>
  <c r="F140" i="2"/>
  <c r="F141" i="2"/>
  <c r="F146" i="2"/>
  <c r="F148" i="2"/>
  <c r="F153" i="2"/>
  <c r="F157" i="2"/>
  <c r="F162" i="2"/>
  <c r="F175" i="2"/>
  <c r="F218" i="2"/>
  <c r="F219" i="2"/>
  <c r="F220" i="2"/>
  <c r="F221" i="2"/>
  <c r="F222" i="2"/>
  <c r="F223" i="2"/>
  <c r="F224" i="2"/>
  <c r="F225" i="2"/>
  <c r="F226" i="2"/>
  <c r="F227" i="2"/>
  <c r="F228" i="2"/>
  <c r="F258" i="2"/>
  <c r="F279" i="2"/>
  <c r="F280" i="2"/>
  <c r="F281" i="2"/>
  <c r="F282" i="2"/>
  <c r="F283" i="2"/>
  <c r="F284" i="2"/>
  <c r="F285" i="2"/>
  <c r="F286" i="2"/>
  <c r="F289" i="2"/>
  <c r="F309" i="2"/>
  <c r="F315" i="2"/>
  <c r="F320" i="2"/>
  <c r="F325" i="2"/>
  <c r="F326" i="2"/>
  <c r="F327" i="2"/>
  <c r="F328" i="2"/>
  <c r="F329" i="2"/>
  <c r="F330" i="2"/>
  <c r="F331" i="2"/>
  <c r="F332" i="2"/>
  <c r="F367" i="2"/>
  <c r="F368" i="2"/>
  <c r="F369" i="2"/>
  <c r="F400" i="2"/>
  <c r="F426" i="2"/>
  <c r="F448" i="2"/>
  <c r="F449" i="2"/>
  <c r="F450" i="2"/>
  <c r="F471" i="2"/>
  <c r="F477" i="2"/>
  <c r="F478" i="2"/>
  <c r="F484" i="2"/>
  <c r="F490" i="2"/>
  <c r="F500" i="2"/>
  <c r="F501" i="2"/>
  <c r="F509" i="2"/>
  <c r="F523" i="2"/>
  <c r="F524" i="2"/>
  <c r="F528" i="2"/>
  <c r="F532" i="2"/>
  <c r="F540" i="2"/>
  <c r="F541" i="2"/>
  <c r="F542" i="2"/>
  <c r="F543" i="2"/>
  <c r="F549" i="2"/>
  <c r="F555" i="2"/>
  <c r="F605" i="2"/>
  <c r="F606" i="2"/>
  <c r="F607" i="2"/>
  <c r="F608" i="2"/>
  <c r="F609" i="2"/>
  <c r="F610" i="2"/>
  <c r="F611" i="2"/>
  <c r="F612" i="2"/>
  <c r="F613" i="2"/>
  <c r="F614" i="2"/>
  <c r="F615" i="2"/>
  <c r="F616" i="2"/>
  <c r="F617" i="2"/>
  <c r="F731" i="2"/>
  <c r="F740" i="2"/>
  <c r="F747" i="2"/>
  <c r="F779" i="2"/>
  <c r="F801" i="2"/>
  <c r="F809" i="2"/>
  <c r="F812" i="2"/>
  <c r="F871" i="2"/>
  <c r="F872" i="2"/>
  <c r="F873" i="2"/>
  <c r="F874" i="2"/>
  <c r="F875" i="2"/>
  <c r="F882" i="2"/>
  <c r="F919" i="2"/>
  <c r="F923" i="2"/>
  <c r="F927" i="2"/>
  <c r="F953" i="2"/>
  <c r="F954" i="2"/>
  <c r="F955" i="2"/>
  <c r="F956" i="2"/>
  <c r="F957" i="2"/>
  <c r="F958" i="2"/>
  <c r="F959" i="2"/>
  <c r="F960" i="2"/>
  <c r="F961" i="2"/>
  <c r="F962" i="2"/>
  <c r="F963" i="2"/>
  <c r="F964" i="2"/>
  <c r="F965" i="2"/>
  <c r="F970" i="2"/>
  <c r="F971" i="2"/>
  <c r="F972" i="2"/>
  <c r="F974" i="2"/>
  <c r="F980" i="2"/>
  <c r="F274" i="2"/>
  <c r="F275" i="2"/>
  <c r="F276" i="2"/>
  <c r="F277" i="2"/>
  <c r="F278" i="2"/>
  <c r="F288" i="2"/>
  <c r="F291" i="2"/>
  <c r="F308" i="2"/>
  <c r="F314" i="2"/>
  <c r="F318" i="2"/>
  <c r="F319" i="2"/>
  <c r="F323" i="2"/>
  <c r="F324" i="2"/>
  <c r="F364" i="2"/>
  <c r="F365" i="2"/>
  <c r="F366" i="2"/>
  <c r="F390" i="2"/>
  <c r="F391" i="2"/>
  <c r="F392" i="2"/>
  <c r="F393" i="2"/>
  <c r="F394" i="2"/>
  <c r="F395" i="2"/>
  <c r="F396" i="2"/>
  <c r="F397" i="2"/>
  <c r="F398" i="2"/>
  <c r="F399" i="2"/>
  <c r="F413" i="2"/>
  <c r="F414" i="2"/>
  <c r="F415" i="2"/>
  <c r="F416" i="2"/>
  <c r="F417" i="2"/>
  <c r="F418" i="2"/>
  <c r="F419" i="2"/>
  <c r="F420" i="2"/>
  <c r="F421" i="2"/>
  <c r="F422" i="2"/>
  <c r="F423" i="2"/>
  <c r="F424" i="2"/>
  <c r="F425" i="2"/>
  <c r="F434" i="2"/>
  <c r="F435" i="2"/>
  <c r="F436" i="2"/>
  <c r="F437" i="2"/>
  <c r="F438" i="2"/>
  <c r="F439" i="2"/>
  <c r="F440" i="2"/>
  <c r="F441" i="2"/>
  <c r="F442" i="2"/>
  <c r="F443" i="2"/>
  <c r="F444" i="2"/>
  <c r="F445" i="2"/>
  <c r="F446" i="2"/>
  <c r="F447" i="2"/>
  <c r="F470" i="2"/>
  <c r="F476" i="2"/>
  <c r="F483" i="2"/>
  <c r="F488" i="2"/>
  <c r="F489" i="2"/>
  <c r="F497" i="2"/>
  <c r="F507" i="2"/>
  <c r="F508" i="2"/>
  <c r="F522" i="2"/>
  <c r="F527" i="2"/>
  <c r="F531" i="2"/>
  <c r="F535" i="2"/>
  <c r="F536" i="2"/>
  <c r="F537" i="2"/>
  <c r="F538" i="2"/>
  <c r="F539" i="2"/>
  <c r="F548" i="2"/>
  <c r="F554"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728" i="2"/>
  <c r="F732" i="2"/>
  <c r="F737" i="2"/>
  <c r="F741" i="2"/>
  <c r="F745" i="2"/>
  <c r="F754" i="2"/>
  <c r="F761" i="2"/>
  <c r="F775" i="2"/>
  <c r="F800" i="2"/>
  <c r="F811" i="2"/>
  <c r="F814" i="2"/>
  <c r="F889" i="2"/>
  <c r="F950" i="2"/>
  <c r="F951" i="2"/>
  <c r="F952" i="2"/>
  <c r="F967" i="2"/>
  <c r="F968" i="2"/>
  <c r="F969" i="2"/>
  <c r="F975" i="2"/>
  <c r="F808" i="2"/>
  <c r="F813" i="2"/>
  <c r="F824" i="2"/>
  <c r="F877" i="2"/>
  <c r="F878" i="2"/>
  <c r="F879" i="2"/>
  <c r="F880" i="2"/>
  <c r="F881" i="2"/>
  <c r="F883" i="2"/>
  <c r="F890" i="2"/>
  <c r="F891" i="2"/>
  <c r="F892" i="2"/>
  <c r="F893" i="2"/>
  <c r="F894" i="2"/>
  <c r="F903" i="2"/>
  <c r="F905" i="2"/>
  <c r="F906" i="2"/>
  <c r="F908" i="2"/>
  <c r="F934" i="2"/>
  <c r="F935" i="2"/>
  <c r="F936" i="2"/>
  <c r="F937" i="2"/>
  <c r="F938" i="2"/>
  <c r="F939" i="2"/>
  <c r="F940" i="2"/>
  <c r="F941" i="2"/>
  <c r="F949" i="2"/>
  <c r="F979" i="2"/>
  <c r="F981" i="2"/>
  <c r="C86" i="5"/>
  <c r="D77" i="5" s="1"/>
  <c r="D105" i="5" l="1"/>
  <c r="C111" i="5"/>
  <c r="D129" i="5"/>
  <c r="D102" i="5"/>
  <c r="D106" i="5"/>
  <c r="D103" i="5"/>
  <c r="D107" i="5"/>
  <c r="D109" i="5"/>
  <c r="D128" i="5"/>
  <c r="D127" i="5"/>
  <c r="D125" i="5"/>
  <c r="C134" i="5"/>
  <c r="D126" i="5"/>
  <c r="D108" i="5"/>
  <c r="D99" i="5"/>
  <c r="D92" i="5"/>
  <c r="D93" i="5" s="1"/>
  <c r="D100" i="5"/>
  <c r="D98" i="5"/>
  <c r="D104" i="5"/>
  <c r="D101" i="5"/>
  <c r="X49" i="2"/>
  <c r="B48" i="2"/>
  <c r="F48" i="2" s="1"/>
  <c r="D119" i="5"/>
  <c r="D115" i="5"/>
  <c r="D116" i="5"/>
  <c r="D118" i="5"/>
  <c r="G1036" i="2"/>
  <c r="C1035" i="2"/>
  <c r="F1035" i="2" s="1"/>
  <c r="D117" i="5"/>
  <c r="D82" i="5"/>
  <c r="D79" i="5"/>
  <c r="D83" i="5"/>
  <c r="D84" i="5"/>
  <c r="D78" i="5"/>
  <c r="D80" i="5"/>
  <c r="D81" i="5"/>
  <c r="D85" i="5"/>
  <c r="D133" i="5" l="1"/>
  <c r="D110" i="5"/>
  <c r="D120" i="5"/>
  <c r="G1037" i="2"/>
  <c r="C1036" i="2"/>
  <c r="F1036" i="2" s="1"/>
  <c r="X50" i="2"/>
  <c r="B49" i="2"/>
  <c r="F49" i="2" s="1"/>
  <c r="D86" i="5"/>
  <c r="B50" i="2" l="1"/>
  <c r="F50" i="2" s="1"/>
  <c r="X51" i="2"/>
  <c r="G1038" i="2"/>
  <c r="C1037" i="2"/>
  <c r="F1037" i="2" s="1"/>
  <c r="G1039" i="2" l="1"/>
  <c r="C1038" i="2"/>
  <c r="F1038" i="2" s="1"/>
  <c r="X52" i="2"/>
  <c r="B51" i="2"/>
  <c r="F51" i="2" s="1"/>
  <c r="B52" i="2" l="1"/>
  <c r="F52" i="2" s="1"/>
  <c r="X53" i="2"/>
  <c r="B53" i="2" s="1"/>
  <c r="F53" i="2" s="1"/>
  <c r="G1040" i="2"/>
  <c r="C1039" i="2"/>
  <c r="F1039" i="2" s="1"/>
  <c r="G1041" i="2" l="1"/>
  <c r="C1040" i="2"/>
  <c r="F1040" i="2" s="1"/>
  <c r="G1042" i="2" l="1"/>
  <c r="C1041" i="2"/>
  <c r="F1041" i="2" s="1"/>
  <c r="G1043" i="2" l="1"/>
  <c r="C1042" i="2"/>
  <c r="F1042" i="2" s="1"/>
  <c r="G1044" i="2" l="1"/>
  <c r="C1043" i="2"/>
  <c r="F1043" i="2" s="1"/>
  <c r="G1045" i="2" l="1"/>
  <c r="C1044" i="2"/>
  <c r="F1044" i="2" s="1"/>
  <c r="G1046" i="2" l="1"/>
  <c r="C1045" i="2"/>
  <c r="F1045" i="2" s="1"/>
  <c r="G1047" i="2" l="1"/>
  <c r="C1046" i="2"/>
  <c r="F1046" i="2" s="1"/>
  <c r="G1048" i="2" l="1"/>
  <c r="C1047" i="2"/>
  <c r="F1047" i="2" s="1"/>
  <c r="G1049" i="2" l="1"/>
  <c r="C1048" i="2"/>
  <c r="F1048" i="2" s="1"/>
  <c r="G1050" i="2" l="1"/>
  <c r="C1049" i="2"/>
  <c r="F1049" i="2" s="1"/>
  <c r="G1051" i="2" l="1"/>
  <c r="C1050" i="2"/>
  <c r="F1050" i="2" s="1"/>
  <c r="G1052" i="2" l="1"/>
  <c r="C1051" i="2"/>
  <c r="F1051" i="2" s="1"/>
  <c r="G1053" i="2" l="1"/>
  <c r="C1052" i="2"/>
  <c r="F1052" i="2" s="1"/>
  <c r="G1054" i="2" l="1"/>
  <c r="C1053" i="2"/>
  <c r="F1053" i="2" s="1"/>
  <c r="G1055" i="2" l="1"/>
  <c r="C1054" i="2"/>
  <c r="F1054" i="2" s="1"/>
  <c r="G1056" i="2" l="1"/>
  <c r="C1055" i="2"/>
  <c r="F1055" i="2" s="1"/>
  <c r="G1057" i="2" l="1"/>
  <c r="C1056" i="2"/>
  <c r="F1056" i="2" s="1"/>
  <c r="G1058" i="2" l="1"/>
  <c r="C1057" i="2"/>
  <c r="F1057" i="2" s="1"/>
  <c r="G1059" i="2" l="1"/>
  <c r="C1058" i="2"/>
  <c r="F1058" i="2" s="1"/>
  <c r="G1060" i="2" l="1"/>
  <c r="C1059" i="2"/>
  <c r="F1059" i="2" s="1"/>
  <c r="G1061" i="2" l="1"/>
  <c r="C1060" i="2"/>
  <c r="F1060" i="2" s="1"/>
  <c r="G1062" i="2" l="1"/>
  <c r="C1061" i="2"/>
  <c r="F1061" i="2" s="1"/>
  <c r="G1063" i="2" l="1"/>
  <c r="C1062" i="2"/>
  <c r="F1062" i="2" s="1"/>
  <c r="G1064" i="2" l="1"/>
  <c r="C1063" i="2"/>
  <c r="F1063" i="2" s="1"/>
  <c r="G1065" i="2" l="1"/>
  <c r="C1064" i="2"/>
  <c r="F1064" i="2" s="1"/>
  <c r="G1066" i="2" l="1"/>
  <c r="C1065" i="2"/>
  <c r="F1065" i="2" s="1"/>
  <c r="G1067" i="2" l="1"/>
  <c r="C1066" i="2"/>
  <c r="F1066" i="2" s="1"/>
  <c r="G1068" i="2" l="1"/>
  <c r="C1067" i="2"/>
  <c r="F1067" i="2" s="1"/>
  <c r="G1069" i="2" l="1"/>
  <c r="C1068" i="2"/>
  <c r="F1068" i="2" s="1"/>
  <c r="G1070" i="2" l="1"/>
  <c r="C1069" i="2"/>
  <c r="F1069" i="2" s="1"/>
  <c r="G1071" i="2" l="1"/>
  <c r="C1070" i="2"/>
  <c r="F1070" i="2" s="1"/>
  <c r="G1072" i="2" l="1"/>
  <c r="C1071" i="2"/>
  <c r="F1071" i="2" s="1"/>
  <c r="G1073" i="2" l="1"/>
  <c r="C1072" i="2"/>
  <c r="F1072" i="2" s="1"/>
  <c r="G1074" i="2" l="1"/>
  <c r="C1073" i="2"/>
  <c r="F1073" i="2" s="1"/>
  <c r="G1075" i="2" l="1"/>
  <c r="C1074" i="2"/>
  <c r="F1074" i="2" s="1"/>
  <c r="G1076" i="2" l="1"/>
  <c r="C1075" i="2"/>
  <c r="F1075" i="2" s="1"/>
  <c r="G1077" i="2" l="1"/>
  <c r="C1076" i="2"/>
  <c r="F1076" i="2" s="1"/>
  <c r="G1078" i="2" l="1"/>
  <c r="C1077" i="2"/>
  <c r="F1077" i="2" s="1"/>
  <c r="G1079" i="2" l="1"/>
  <c r="C1078" i="2"/>
  <c r="F1078" i="2" s="1"/>
  <c r="G1080" i="2" l="1"/>
  <c r="C1079" i="2"/>
  <c r="F1079" i="2" s="1"/>
  <c r="G1081" i="2" l="1"/>
  <c r="C1080" i="2"/>
  <c r="F1080" i="2" s="1"/>
  <c r="G1082" i="2" l="1"/>
  <c r="C1081" i="2"/>
  <c r="F1081" i="2" s="1"/>
  <c r="G1083" i="2" l="1"/>
  <c r="C1082" i="2"/>
  <c r="F1082" i="2" s="1"/>
  <c r="G1084" i="2" l="1"/>
  <c r="C1083" i="2"/>
  <c r="F1083" i="2" s="1"/>
  <c r="G1085" i="2" l="1"/>
  <c r="C1084" i="2"/>
  <c r="F1084" i="2" s="1"/>
  <c r="G1086" i="2" l="1"/>
  <c r="C1085" i="2"/>
  <c r="F1085" i="2" s="1"/>
  <c r="G1087" i="2" l="1"/>
  <c r="C1086" i="2"/>
  <c r="F1086" i="2" s="1"/>
  <c r="G1088" i="2" l="1"/>
  <c r="C1087" i="2"/>
  <c r="F1087" i="2" s="1"/>
  <c r="G1089" i="2" l="1"/>
  <c r="C1088" i="2"/>
  <c r="F1088" i="2" s="1"/>
  <c r="G1090" i="2" l="1"/>
  <c r="C1089" i="2"/>
  <c r="F1089" i="2" s="1"/>
  <c r="G1091" i="2" l="1"/>
  <c r="C1090" i="2"/>
  <c r="F1090" i="2" s="1"/>
  <c r="G1092" i="2" l="1"/>
  <c r="C1091" i="2"/>
  <c r="F1091" i="2" s="1"/>
  <c r="G1093" i="2" l="1"/>
  <c r="C1092" i="2"/>
  <c r="F1092" i="2" s="1"/>
  <c r="G1094" i="2" l="1"/>
  <c r="C1093" i="2"/>
  <c r="F1093" i="2" s="1"/>
  <c r="G1095" i="2" l="1"/>
  <c r="C1094" i="2"/>
  <c r="F1094" i="2" s="1"/>
  <c r="G1096" i="2" l="1"/>
  <c r="C1095" i="2"/>
  <c r="F1095" i="2" s="1"/>
  <c r="G1097" i="2" l="1"/>
  <c r="C1096" i="2"/>
  <c r="F1096" i="2" s="1"/>
  <c r="G1098" i="2" l="1"/>
  <c r="C1097" i="2"/>
  <c r="F1097" i="2" s="1"/>
  <c r="G1099" i="2" l="1"/>
  <c r="C1098" i="2"/>
  <c r="F1098" i="2" s="1"/>
  <c r="G1100" i="2" l="1"/>
  <c r="C1099" i="2"/>
  <c r="F1099" i="2" s="1"/>
  <c r="G1101" i="2" l="1"/>
  <c r="C1100" i="2"/>
  <c r="F1100" i="2" s="1"/>
  <c r="G1102" i="2" l="1"/>
  <c r="C1101" i="2"/>
  <c r="F1101" i="2" s="1"/>
  <c r="G1103" i="2" l="1"/>
  <c r="C1102" i="2"/>
  <c r="F1102" i="2" s="1"/>
  <c r="G1104" i="2" l="1"/>
  <c r="C1103" i="2"/>
  <c r="F1103" i="2" s="1"/>
  <c r="G1105" i="2" l="1"/>
  <c r="C1104" i="2"/>
  <c r="F1104" i="2" s="1"/>
  <c r="G1106" i="2" l="1"/>
  <c r="C1105" i="2"/>
  <c r="F1105" i="2" s="1"/>
  <c r="G1107" i="2" l="1"/>
  <c r="C1106" i="2"/>
  <c r="F1106" i="2" s="1"/>
  <c r="G1108" i="2" l="1"/>
  <c r="C1107" i="2"/>
  <c r="F1107" i="2" s="1"/>
  <c r="G1109" i="2" l="1"/>
  <c r="C1108" i="2"/>
  <c r="F1108" i="2" s="1"/>
  <c r="G1110" i="2" l="1"/>
  <c r="C1109" i="2"/>
  <c r="F1109" i="2" s="1"/>
  <c r="G1111" i="2" l="1"/>
  <c r="C1110" i="2"/>
  <c r="F1110" i="2" s="1"/>
  <c r="G1112" i="2" l="1"/>
  <c r="C1111" i="2"/>
  <c r="F1111" i="2" s="1"/>
  <c r="G1113" i="2" l="1"/>
  <c r="C1112" i="2"/>
  <c r="F1112" i="2" s="1"/>
  <c r="G1114" i="2" l="1"/>
  <c r="C1113" i="2"/>
  <c r="F1113" i="2" s="1"/>
  <c r="G1115" i="2" l="1"/>
  <c r="C1114" i="2"/>
  <c r="F1114" i="2" s="1"/>
  <c r="G1116" i="2" l="1"/>
  <c r="C1115" i="2"/>
  <c r="F1115" i="2" s="1"/>
  <c r="G1117" i="2" l="1"/>
  <c r="C1116" i="2"/>
  <c r="F1116" i="2" s="1"/>
  <c r="G1118" i="2" l="1"/>
  <c r="C1117" i="2"/>
  <c r="F1117" i="2" s="1"/>
  <c r="G1119" i="2" l="1"/>
  <c r="C1118" i="2"/>
  <c r="F1118" i="2" s="1"/>
  <c r="G1120" i="2" l="1"/>
  <c r="C1119" i="2"/>
  <c r="F1119" i="2" s="1"/>
  <c r="G1121" i="2" l="1"/>
  <c r="C1120" i="2"/>
  <c r="F1120" i="2" s="1"/>
  <c r="G1122" i="2" l="1"/>
  <c r="C1121" i="2"/>
  <c r="F1121" i="2" s="1"/>
  <c r="G1123" i="2" l="1"/>
  <c r="C1122" i="2"/>
  <c r="F1122" i="2" s="1"/>
  <c r="G1124" i="2" l="1"/>
  <c r="C1123" i="2"/>
  <c r="F1123" i="2" s="1"/>
  <c r="G1125" i="2" l="1"/>
  <c r="C1124" i="2"/>
  <c r="F1124" i="2" s="1"/>
  <c r="G1126" i="2" l="1"/>
  <c r="C1125" i="2"/>
  <c r="F1125" i="2" s="1"/>
  <c r="G1127" i="2" l="1"/>
  <c r="C1126" i="2"/>
  <c r="F1126" i="2" s="1"/>
  <c r="G1128" i="2" l="1"/>
  <c r="C1127" i="2"/>
  <c r="F1127" i="2" s="1"/>
  <c r="G1129" i="2" l="1"/>
  <c r="C1128" i="2"/>
  <c r="F1128" i="2" s="1"/>
  <c r="G1130" i="2" l="1"/>
  <c r="C1129" i="2"/>
  <c r="F1129" i="2" s="1"/>
  <c r="G1131" i="2" l="1"/>
  <c r="C1130" i="2"/>
  <c r="F1130" i="2" s="1"/>
  <c r="G1132" i="2" l="1"/>
  <c r="C1131" i="2"/>
  <c r="F1131" i="2" s="1"/>
  <c r="G1133" i="2" l="1"/>
  <c r="C1132" i="2"/>
  <c r="F1132" i="2" s="1"/>
  <c r="G1134" i="2" l="1"/>
  <c r="C1133" i="2"/>
  <c r="F1133" i="2" s="1"/>
  <c r="G1135" i="2" l="1"/>
  <c r="C1134" i="2"/>
  <c r="F1134" i="2" s="1"/>
  <c r="G1136" i="2" l="1"/>
  <c r="C1135" i="2"/>
  <c r="F1135" i="2" s="1"/>
  <c r="G1137" i="2" l="1"/>
  <c r="C1136" i="2"/>
  <c r="F1136" i="2" s="1"/>
  <c r="G1138" i="2" l="1"/>
  <c r="C1137" i="2"/>
  <c r="F1137" i="2" s="1"/>
  <c r="G1139" i="2" l="1"/>
  <c r="C1138" i="2"/>
  <c r="F1138" i="2" s="1"/>
  <c r="G1140" i="2" l="1"/>
  <c r="C1139" i="2"/>
  <c r="F1139" i="2" s="1"/>
  <c r="G1141" i="2" l="1"/>
  <c r="C1140" i="2"/>
  <c r="F1140" i="2" s="1"/>
  <c r="G1142" i="2" l="1"/>
  <c r="C1141" i="2"/>
  <c r="F1141" i="2" s="1"/>
  <c r="G1143" i="2" l="1"/>
  <c r="C1142" i="2"/>
  <c r="F1142" i="2" s="1"/>
  <c r="G1144" i="2" l="1"/>
  <c r="C1143" i="2"/>
  <c r="F1143" i="2" s="1"/>
  <c r="G1145" i="2" l="1"/>
  <c r="C1144" i="2"/>
  <c r="F1144" i="2" s="1"/>
  <c r="G1146" i="2" l="1"/>
  <c r="C1145" i="2"/>
  <c r="F1145" i="2" s="1"/>
  <c r="G1147" i="2" l="1"/>
  <c r="C1146" i="2"/>
  <c r="F1146" i="2" s="1"/>
  <c r="G1148" i="2" l="1"/>
  <c r="C1147" i="2"/>
  <c r="F1147" i="2" s="1"/>
  <c r="G1149" i="2" l="1"/>
  <c r="C1148" i="2"/>
  <c r="F1148" i="2" s="1"/>
  <c r="G1150" i="2" l="1"/>
  <c r="C1149" i="2"/>
  <c r="F1149" i="2" s="1"/>
  <c r="G1151" i="2" l="1"/>
  <c r="C1150" i="2"/>
  <c r="F1150" i="2" s="1"/>
  <c r="G1152" i="2" l="1"/>
  <c r="C1151" i="2"/>
  <c r="F1151" i="2" s="1"/>
  <c r="G1153" i="2" l="1"/>
  <c r="C1152" i="2"/>
  <c r="F1152" i="2" s="1"/>
  <c r="G1154" i="2" l="1"/>
  <c r="C1153" i="2"/>
  <c r="F1153" i="2" s="1"/>
  <c r="G1155" i="2" l="1"/>
  <c r="C1154" i="2"/>
  <c r="F1154" i="2" s="1"/>
  <c r="G1156" i="2" l="1"/>
  <c r="C1155" i="2"/>
  <c r="F1155" i="2" s="1"/>
  <c r="G1157" i="2" l="1"/>
  <c r="C1156" i="2"/>
  <c r="F1156" i="2" s="1"/>
  <c r="G1158" i="2" l="1"/>
  <c r="C1157" i="2"/>
  <c r="F1157" i="2" s="1"/>
  <c r="G1159" i="2" l="1"/>
  <c r="C1158" i="2"/>
  <c r="F1158" i="2" s="1"/>
  <c r="G1160" i="2" l="1"/>
  <c r="C1159" i="2"/>
  <c r="F1159" i="2" s="1"/>
  <c r="G1161" i="2" l="1"/>
  <c r="C1160" i="2"/>
  <c r="F1160" i="2" s="1"/>
  <c r="G1162" i="2" l="1"/>
  <c r="C1161" i="2"/>
  <c r="F1161" i="2" s="1"/>
  <c r="G1163" i="2" l="1"/>
  <c r="C1162" i="2"/>
  <c r="F1162" i="2" s="1"/>
  <c r="G1164" i="2" l="1"/>
  <c r="C1163" i="2"/>
  <c r="F1163" i="2" s="1"/>
  <c r="G1165" i="2" l="1"/>
  <c r="C1164" i="2"/>
  <c r="F1164" i="2" s="1"/>
  <c r="G1166" i="2" l="1"/>
  <c r="C1165" i="2"/>
  <c r="F1165" i="2" s="1"/>
  <c r="G1167" i="2" l="1"/>
  <c r="C1166" i="2"/>
  <c r="F1166" i="2" s="1"/>
  <c r="G1168" i="2" l="1"/>
  <c r="C1167" i="2"/>
  <c r="F1167" i="2" s="1"/>
  <c r="G1169" i="2" l="1"/>
  <c r="C1168" i="2"/>
  <c r="F1168" i="2" s="1"/>
  <c r="G1170" i="2" l="1"/>
  <c r="C1169" i="2"/>
  <c r="F1169" i="2" s="1"/>
  <c r="G1171" i="2" l="1"/>
  <c r="C1170" i="2"/>
  <c r="F1170" i="2" s="1"/>
  <c r="G1172" i="2" l="1"/>
  <c r="C1171" i="2"/>
  <c r="F1171" i="2" s="1"/>
  <c r="G1173" i="2" l="1"/>
  <c r="C1172" i="2"/>
  <c r="F1172" i="2" s="1"/>
  <c r="G1174" i="2" l="1"/>
  <c r="C1173" i="2"/>
  <c r="F1173" i="2" s="1"/>
  <c r="G1175" i="2" l="1"/>
  <c r="C1174" i="2"/>
  <c r="F1174" i="2" s="1"/>
  <c r="G1176" i="2" l="1"/>
  <c r="C1175" i="2"/>
  <c r="F1175" i="2" s="1"/>
  <c r="G1177" i="2" l="1"/>
  <c r="C1176" i="2"/>
  <c r="F1176" i="2" s="1"/>
  <c r="G1178" i="2" l="1"/>
  <c r="C1177" i="2"/>
  <c r="F1177" i="2" s="1"/>
  <c r="G1179" i="2" l="1"/>
  <c r="C1178" i="2"/>
  <c r="F1178" i="2" s="1"/>
  <c r="G1180" i="2" l="1"/>
  <c r="C1179" i="2"/>
  <c r="F1179" i="2" s="1"/>
  <c r="G1181" i="2" l="1"/>
  <c r="C1180" i="2"/>
  <c r="F1180" i="2" s="1"/>
  <c r="G1182" i="2" l="1"/>
  <c r="C1181" i="2"/>
  <c r="F1181" i="2" s="1"/>
  <c r="G1183" i="2" l="1"/>
  <c r="C1182" i="2"/>
  <c r="F1182" i="2" s="1"/>
  <c r="G1184" i="2" l="1"/>
  <c r="C1183" i="2"/>
  <c r="F1183" i="2" s="1"/>
  <c r="G1185" i="2" l="1"/>
  <c r="C1184" i="2"/>
  <c r="F1184" i="2" s="1"/>
  <c r="G1186" i="2" l="1"/>
  <c r="C1185" i="2"/>
  <c r="F1185" i="2" s="1"/>
  <c r="G1187" i="2" l="1"/>
  <c r="C1186" i="2"/>
  <c r="F1186" i="2" s="1"/>
  <c r="G1188" i="2" l="1"/>
  <c r="C1187" i="2"/>
  <c r="F1187" i="2" s="1"/>
  <c r="G1189" i="2" l="1"/>
  <c r="C1188" i="2"/>
  <c r="F1188" i="2" s="1"/>
  <c r="G1190" i="2" l="1"/>
  <c r="C1189" i="2"/>
  <c r="F1189" i="2" s="1"/>
  <c r="G1191" i="2" l="1"/>
  <c r="C1190" i="2"/>
  <c r="F1190" i="2" s="1"/>
  <c r="G1192" i="2" l="1"/>
  <c r="C1191" i="2"/>
  <c r="F1191" i="2" s="1"/>
  <c r="G1193" i="2" l="1"/>
  <c r="C1192" i="2"/>
  <c r="F1192" i="2" s="1"/>
  <c r="G1194" i="2" l="1"/>
  <c r="C1193" i="2"/>
  <c r="F1193" i="2" s="1"/>
  <c r="G1195" i="2" l="1"/>
  <c r="C1194" i="2"/>
  <c r="F1194" i="2" s="1"/>
  <c r="G1196" i="2" l="1"/>
  <c r="C1195" i="2"/>
  <c r="F1195" i="2" s="1"/>
  <c r="G1197" i="2" l="1"/>
  <c r="C1196" i="2"/>
  <c r="F1196" i="2" s="1"/>
  <c r="G1198" i="2" l="1"/>
  <c r="C1197" i="2"/>
  <c r="F1197" i="2" s="1"/>
  <c r="G1199" i="2" l="1"/>
  <c r="C1198" i="2"/>
  <c r="F1198" i="2" s="1"/>
  <c r="G1200" i="2" l="1"/>
  <c r="C1199" i="2"/>
  <c r="F1199" i="2" s="1"/>
  <c r="G1201" i="2" l="1"/>
  <c r="C1200" i="2"/>
  <c r="F1200" i="2" s="1"/>
  <c r="G1202" i="2" l="1"/>
  <c r="C1201" i="2"/>
  <c r="F1201" i="2" s="1"/>
  <c r="G1203" i="2" l="1"/>
  <c r="C1202" i="2"/>
  <c r="F1202" i="2" s="1"/>
  <c r="G1204" i="2" l="1"/>
  <c r="C1203" i="2"/>
  <c r="F1203" i="2" s="1"/>
  <c r="G1205" i="2" l="1"/>
  <c r="C1204" i="2"/>
  <c r="F1204" i="2" s="1"/>
  <c r="G1206" i="2" l="1"/>
  <c r="C1205" i="2"/>
  <c r="F1205" i="2" s="1"/>
  <c r="G1207" i="2" l="1"/>
  <c r="C1206" i="2"/>
  <c r="F1206" i="2" s="1"/>
  <c r="G1208" i="2" l="1"/>
  <c r="C1207" i="2"/>
  <c r="F1207" i="2" s="1"/>
  <c r="G1209" i="2" l="1"/>
  <c r="C1208" i="2"/>
  <c r="F1208" i="2" s="1"/>
  <c r="G1210" i="2" l="1"/>
  <c r="C1209" i="2"/>
  <c r="F1209" i="2" s="1"/>
  <c r="G1211" i="2" l="1"/>
  <c r="C1210" i="2"/>
  <c r="F1210" i="2" s="1"/>
  <c r="G1212" i="2" l="1"/>
  <c r="C1211" i="2"/>
  <c r="F1211" i="2" s="1"/>
  <c r="G1213" i="2" l="1"/>
  <c r="C1212" i="2"/>
  <c r="F1212" i="2" s="1"/>
  <c r="G1214" i="2" l="1"/>
  <c r="C1213" i="2"/>
  <c r="F1213" i="2" s="1"/>
  <c r="G1215" i="2" l="1"/>
  <c r="C1214" i="2"/>
  <c r="F1214" i="2" s="1"/>
  <c r="G1216" i="2" l="1"/>
  <c r="C1215" i="2"/>
  <c r="F1215" i="2" s="1"/>
  <c r="G1217" i="2" l="1"/>
  <c r="C1216" i="2"/>
  <c r="F1216" i="2" s="1"/>
  <c r="G1218" i="2" l="1"/>
  <c r="C1217" i="2"/>
  <c r="F1217" i="2" s="1"/>
  <c r="G1219" i="2" l="1"/>
  <c r="C1218" i="2"/>
  <c r="F1218" i="2" s="1"/>
  <c r="G1220" i="2" l="1"/>
  <c r="C1219" i="2"/>
  <c r="F1219" i="2" s="1"/>
  <c r="G1221" i="2" l="1"/>
  <c r="C1220" i="2"/>
  <c r="F1220" i="2" s="1"/>
  <c r="G1222" i="2" l="1"/>
  <c r="C1221" i="2"/>
  <c r="F1221" i="2" s="1"/>
  <c r="G1223" i="2" l="1"/>
  <c r="C1222" i="2"/>
  <c r="F1222" i="2" s="1"/>
  <c r="G1224" i="2" l="1"/>
  <c r="C1223" i="2"/>
  <c r="F1223" i="2" s="1"/>
  <c r="G1225" i="2" l="1"/>
  <c r="C1224" i="2"/>
  <c r="F1224" i="2" s="1"/>
  <c r="G1226" i="2" l="1"/>
  <c r="C1225" i="2"/>
  <c r="F1225" i="2" s="1"/>
  <c r="G1227" i="2" l="1"/>
  <c r="C1226" i="2"/>
  <c r="F1226" i="2" s="1"/>
  <c r="G1228" i="2" l="1"/>
  <c r="C1227" i="2"/>
  <c r="F1227" i="2" s="1"/>
  <c r="G1229" i="2" l="1"/>
  <c r="C1228" i="2"/>
  <c r="F1228" i="2" s="1"/>
  <c r="G1230" i="2" l="1"/>
  <c r="C1229" i="2"/>
  <c r="F1229" i="2" s="1"/>
  <c r="G1231" i="2" l="1"/>
  <c r="C1230" i="2"/>
  <c r="F1230" i="2" s="1"/>
  <c r="G1232" i="2" l="1"/>
  <c r="C1231" i="2"/>
  <c r="F1231" i="2" s="1"/>
  <c r="G1233" i="2" l="1"/>
  <c r="C1232" i="2"/>
  <c r="F1232" i="2" s="1"/>
  <c r="G1234" i="2" l="1"/>
  <c r="C1233" i="2"/>
  <c r="F1233" i="2" s="1"/>
  <c r="G1235" i="2" l="1"/>
  <c r="C1234" i="2"/>
  <c r="F1234" i="2" s="1"/>
  <c r="G1236" i="2" l="1"/>
  <c r="C1236" i="2" s="1"/>
  <c r="F1236" i="2" s="1"/>
  <c r="C1235" i="2"/>
  <c r="F1235" i="2" s="1"/>
  <c r="G1237" i="2" l="1"/>
  <c r="G1238" i="2" l="1"/>
  <c r="C1237" i="2"/>
  <c r="F1237" i="2" s="1"/>
  <c r="G1239" i="2" l="1"/>
  <c r="C1238" i="2"/>
  <c r="F1238" i="2" s="1"/>
  <c r="G1240" i="2" l="1"/>
  <c r="C1239" i="2"/>
  <c r="F1239" i="2" s="1"/>
  <c r="G1241" i="2" l="1"/>
  <c r="C1240" i="2"/>
  <c r="F1240" i="2" s="1"/>
  <c r="G1242" i="2" l="1"/>
  <c r="C1241" i="2"/>
  <c r="F1241" i="2" s="1"/>
  <c r="G1243" i="2" l="1"/>
  <c r="C1242" i="2"/>
  <c r="F1242" i="2" s="1"/>
  <c r="G1244" i="2" l="1"/>
  <c r="C1243" i="2"/>
  <c r="F1243" i="2" s="1"/>
  <c r="G1245" i="2" l="1"/>
  <c r="C1244" i="2"/>
  <c r="F1244" i="2" s="1"/>
  <c r="G1246" i="2" l="1"/>
  <c r="C1245" i="2"/>
  <c r="F1245" i="2" s="1"/>
  <c r="G1247" i="2" l="1"/>
  <c r="C1246" i="2"/>
  <c r="F1246" i="2" s="1"/>
  <c r="G1248" i="2" l="1"/>
  <c r="C1247" i="2"/>
  <c r="F1247" i="2" s="1"/>
  <c r="G1249" i="2" l="1"/>
  <c r="C1248" i="2"/>
  <c r="F1248" i="2" s="1"/>
  <c r="G1250" i="2" l="1"/>
  <c r="C1249" i="2"/>
  <c r="F1249" i="2" s="1"/>
  <c r="G1251" i="2" l="1"/>
  <c r="C1250" i="2"/>
  <c r="F1250" i="2" s="1"/>
  <c r="G1252" i="2" l="1"/>
  <c r="C1251" i="2"/>
  <c r="F1251" i="2" s="1"/>
  <c r="G1253" i="2" l="1"/>
  <c r="C1252" i="2"/>
  <c r="F1252" i="2" s="1"/>
  <c r="G1254" i="2" l="1"/>
  <c r="C1253" i="2"/>
  <c r="F1253" i="2" s="1"/>
  <c r="G1255" i="2" l="1"/>
  <c r="C1254" i="2"/>
  <c r="F1254" i="2" s="1"/>
  <c r="G1256" i="2" l="1"/>
  <c r="C1255" i="2"/>
  <c r="F1255" i="2" s="1"/>
  <c r="G1257" i="2" l="1"/>
  <c r="C1256" i="2"/>
  <c r="F1256" i="2" s="1"/>
  <c r="G1258" i="2" l="1"/>
  <c r="C1257" i="2"/>
  <c r="F1257" i="2" s="1"/>
  <c r="G1259" i="2" l="1"/>
  <c r="C1258" i="2"/>
  <c r="F1258" i="2" s="1"/>
  <c r="G1260" i="2" l="1"/>
  <c r="C1259" i="2"/>
  <c r="F1259" i="2" s="1"/>
  <c r="G1261" i="2" l="1"/>
  <c r="C1260" i="2"/>
  <c r="F1260" i="2" s="1"/>
  <c r="G1262" i="2" l="1"/>
  <c r="C1261" i="2"/>
  <c r="F1261" i="2" s="1"/>
  <c r="G1263" i="2" l="1"/>
  <c r="C1262" i="2"/>
  <c r="F1262" i="2" s="1"/>
  <c r="G1264" i="2" l="1"/>
  <c r="C1263" i="2"/>
  <c r="F1263" i="2" s="1"/>
  <c r="G1265" i="2" l="1"/>
  <c r="C1264" i="2"/>
  <c r="F1264" i="2" s="1"/>
  <c r="G1266" i="2" l="1"/>
  <c r="C1265" i="2"/>
  <c r="F1265" i="2" s="1"/>
  <c r="G1267" i="2" l="1"/>
  <c r="C1266" i="2"/>
  <c r="F1266" i="2" s="1"/>
  <c r="G1268" i="2" l="1"/>
  <c r="C1267" i="2"/>
  <c r="F1267" i="2" s="1"/>
  <c r="G1269" i="2" l="1"/>
  <c r="C1268" i="2"/>
  <c r="F1268" i="2" s="1"/>
  <c r="G1270" i="2" l="1"/>
  <c r="C1269" i="2"/>
  <c r="F1269" i="2" s="1"/>
  <c r="G1271" i="2" l="1"/>
  <c r="C1270" i="2"/>
  <c r="F1270" i="2" s="1"/>
  <c r="G1272" i="2" l="1"/>
  <c r="C1271" i="2"/>
  <c r="F1271" i="2" s="1"/>
  <c r="G1273" i="2" l="1"/>
  <c r="C1272" i="2"/>
  <c r="F1272" i="2" s="1"/>
  <c r="G1274" i="2" l="1"/>
  <c r="C1273" i="2"/>
  <c r="F1273" i="2" s="1"/>
  <c r="G1275" i="2" l="1"/>
  <c r="C1274" i="2"/>
  <c r="F1274" i="2" s="1"/>
  <c r="G1276" i="2" l="1"/>
  <c r="C1275" i="2"/>
  <c r="F1275" i="2" s="1"/>
  <c r="G1277" i="2" l="1"/>
  <c r="C1276" i="2"/>
  <c r="F1276" i="2" s="1"/>
  <c r="G1278" i="2" l="1"/>
  <c r="C1277" i="2"/>
  <c r="F1277" i="2" s="1"/>
  <c r="G1279" i="2" l="1"/>
  <c r="C1278" i="2"/>
  <c r="F1278" i="2" s="1"/>
  <c r="G1280" i="2" l="1"/>
  <c r="C1279" i="2"/>
  <c r="F1279" i="2" s="1"/>
  <c r="G1281" i="2" l="1"/>
  <c r="C1280" i="2"/>
  <c r="F1280" i="2" s="1"/>
  <c r="G1282" i="2" l="1"/>
  <c r="C1281" i="2"/>
  <c r="F1281" i="2" s="1"/>
  <c r="G1283" i="2" l="1"/>
  <c r="C1282" i="2"/>
  <c r="F1282" i="2" s="1"/>
  <c r="G1284" i="2" l="1"/>
  <c r="C1283" i="2"/>
  <c r="F1283" i="2" s="1"/>
  <c r="G1285" i="2" l="1"/>
  <c r="C1284" i="2"/>
  <c r="F1284" i="2" s="1"/>
  <c r="G1286" i="2" l="1"/>
  <c r="C1285" i="2"/>
  <c r="F1285" i="2" s="1"/>
  <c r="G1287" i="2" l="1"/>
  <c r="C1286" i="2"/>
  <c r="F1286" i="2" s="1"/>
  <c r="G1288" i="2" l="1"/>
  <c r="C1287" i="2"/>
  <c r="F1287" i="2" s="1"/>
  <c r="G1289" i="2" l="1"/>
  <c r="C1288" i="2"/>
  <c r="F1288" i="2" s="1"/>
  <c r="G1290" i="2" l="1"/>
  <c r="C1289" i="2"/>
  <c r="F1289" i="2" s="1"/>
  <c r="G1291" i="2" l="1"/>
  <c r="C1290" i="2"/>
  <c r="F1290" i="2" s="1"/>
  <c r="G1292" i="2" l="1"/>
  <c r="C1291" i="2"/>
  <c r="F1291" i="2" s="1"/>
  <c r="G1293" i="2" l="1"/>
  <c r="C1292" i="2"/>
  <c r="F1292" i="2" s="1"/>
  <c r="G1294" i="2" l="1"/>
  <c r="C1293" i="2"/>
  <c r="F1293" i="2" s="1"/>
  <c r="G1295" i="2" l="1"/>
  <c r="C1294" i="2"/>
  <c r="F1294" i="2" s="1"/>
  <c r="G1296" i="2" l="1"/>
  <c r="C1295" i="2"/>
  <c r="F1295" i="2" s="1"/>
  <c r="G1297" i="2" l="1"/>
  <c r="C1296" i="2"/>
  <c r="F1296" i="2" s="1"/>
  <c r="G1298" i="2" l="1"/>
  <c r="C1297" i="2"/>
  <c r="F1297" i="2" s="1"/>
  <c r="G1299" i="2" l="1"/>
  <c r="C1298" i="2"/>
  <c r="F1298" i="2" s="1"/>
  <c r="G1300" i="2" l="1"/>
  <c r="C1299" i="2"/>
  <c r="F1299" i="2" s="1"/>
  <c r="G1301" i="2" l="1"/>
  <c r="C1300" i="2"/>
  <c r="F1300" i="2" s="1"/>
  <c r="G1302" i="2" l="1"/>
  <c r="C1301" i="2"/>
  <c r="F1301" i="2" s="1"/>
  <c r="G1303" i="2" l="1"/>
  <c r="C1302" i="2"/>
  <c r="F1302" i="2" s="1"/>
  <c r="G1304" i="2" l="1"/>
  <c r="C1303" i="2"/>
  <c r="F1303" i="2" s="1"/>
  <c r="G1305" i="2" l="1"/>
  <c r="C1304" i="2"/>
  <c r="F1304" i="2" s="1"/>
  <c r="G1306" i="2" l="1"/>
  <c r="C1305" i="2"/>
  <c r="F1305" i="2" s="1"/>
  <c r="G1307" i="2" l="1"/>
  <c r="C1306" i="2"/>
  <c r="F1306" i="2" s="1"/>
  <c r="G1308" i="2" l="1"/>
  <c r="C1307" i="2"/>
  <c r="F1307" i="2" s="1"/>
  <c r="G1309" i="2" l="1"/>
  <c r="C1308" i="2"/>
  <c r="F1308" i="2" s="1"/>
  <c r="G1310" i="2" l="1"/>
  <c r="C1309" i="2"/>
  <c r="F1309" i="2" s="1"/>
  <c r="G1311" i="2" l="1"/>
  <c r="C1310" i="2"/>
  <c r="F1310" i="2" s="1"/>
  <c r="G1312" i="2" l="1"/>
  <c r="C1311" i="2"/>
  <c r="F1311" i="2" s="1"/>
  <c r="G1313" i="2" l="1"/>
  <c r="C1312" i="2"/>
  <c r="F1312" i="2" s="1"/>
  <c r="G1314" i="2" l="1"/>
  <c r="C1313" i="2"/>
  <c r="F1313" i="2" s="1"/>
  <c r="G1315" i="2" l="1"/>
  <c r="C1314" i="2"/>
  <c r="F1314" i="2" s="1"/>
  <c r="G1316" i="2" l="1"/>
  <c r="C1315" i="2"/>
  <c r="F1315" i="2" s="1"/>
  <c r="G1317" i="2" l="1"/>
  <c r="C1316" i="2"/>
  <c r="F1316" i="2" s="1"/>
  <c r="G1318" i="2" l="1"/>
  <c r="C1317" i="2"/>
  <c r="F1317" i="2" s="1"/>
  <c r="G1319" i="2" l="1"/>
  <c r="C1318" i="2"/>
  <c r="F1318" i="2" s="1"/>
  <c r="G1320" i="2" l="1"/>
  <c r="C1319" i="2"/>
  <c r="F1319" i="2" s="1"/>
  <c r="G1321" i="2" l="1"/>
  <c r="C1320" i="2"/>
  <c r="F1320" i="2" s="1"/>
  <c r="G1322" i="2" l="1"/>
  <c r="C1321" i="2"/>
  <c r="F1321" i="2" s="1"/>
  <c r="G1323" i="2" l="1"/>
  <c r="C1322" i="2"/>
  <c r="F1322" i="2" s="1"/>
  <c r="G1324" i="2" l="1"/>
  <c r="C1323" i="2"/>
  <c r="F1323" i="2" s="1"/>
  <c r="G1325" i="2" l="1"/>
  <c r="C1324" i="2"/>
  <c r="F1324" i="2" s="1"/>
  <c r="G1326" i="2" l="1"/>
  <c r="C1325" i="2"/>
  <c r="F1325" i="2" s="1"/>
  <c r="G1327" i="2" l="1"/>
  <c r="C1326" i="2"/>
  <c r="F1326" i="2" s="1"/>
  <c r="G1328" i="2" l="1"/>
  <c r="C1327" i="2"/>
  <c r="F1327" i="2" s="1"/>
  <c r="G1329" i="2" l="1"/>
  <c r="C1328" i="2"/>
  <c r="F1328" i="2" s="1"/>
  <c r="G1330" i="2" l="1"/>
  <c r="C1329" i="2"/>
  <c r="F1329" i="2" s="1"/>
  <c r="G1331" i="2" l="1"/>
  <c r="C1330" i="2"/>
  <c r="F1330" i="2" s="1"/>
  <c r="G1332" i="2" l="1"/>
  <c r="C1331" i="2"/>
  <c r="F1331" i="2" s="1"/>
  <c r="G1333" i="2" l="1"/>
  <c r="C1332" i="2"/>
  <c r="F1332" i="2" s="1"/>
  <c r="G1334" i="2" l="1"/>
  <c r="C1333" i="2"/>
  <c r="F1333" i="2" s="1"/>
  <c r="G1335" i="2" l="1"/>
  <c r="C1334" i="2"/>
  <c r="F1334" i="2" s="1"/>
  <c r="G1336" i="2" l="1"/>
  <c r="C1335" i="2"/>
  <c r="F1335" i="2" s="1"/>
  <c r="G1337" i="2" l="1"/>
  <c r="C1336" i="2"/>
  <c r="F1336" i="2" s="1"/>
  <c r="G1338" i="2" l="1"/>
  <c r="C1337" i="2"/>
  <c r="F1337" i="2" s="1"/>
  <c r="G1339" i="2" l="1"/>
  <c r="C1338" i="2"/>
  <c r="F1338" i="2" s="1"/>
  <c r="G1340" i="2" l="1"/>
  <c r="C1339" i="2"/>
  <c r="F1339" i="2" s="1"/>
  <c r="G1341" i="2" l="1"/>
  <c r="C1340" i="2"/>
  <c r="F1340" i="2" s="1"/>
  <c r="G1342" i="2" l="1"/>
  <c r="C1341" i="2"/>
  <c r="F1341" i="2" s="1"/>
  <c r="G1343" i="2" l="1"/>
  <c r="C1342" i="2"/>
  <c r="F1342" i="2" s="1"/>
  <c r="G1344" i="2" l="1"/>
  <c r="C1343" i="2"/>
  <c r="F1343" i="2" s="1"/>
  <c r="G1345" i="2" l="1"/>
  <c r="C1344" i="2"/>
  <c r="F1344" i="2" s="1"/>
  <c r="G1346" i="2" l="1"/>
  <c r="C1345" i="2"/>
  <c r="F1345" i="2" s="1"/>
  <c r="G1347" i="2" l="1"/>
  <c r="C1346" i="2"/>
  <c r="F1346" i="2" s="1"/>
  <c r="G1348" i="2" l="1"/>
  <c r="C1347" i="2"/>
  <c r="F1347" i="2" s="1"/>
  <c r="G1349" i="2" l="1"/>
  <c r="C1348" i="2"/>
  <c r="F1348" i="2" s="1"/>
  <c r="G1350" i="2" l="1"/>
  <c r="C1349" i="2"/>
  <c r="F1349" i="2" s="1"/>
  <c r="G1351" i="2" l="1"/>
  <c r="C1350" i="2"/>
  <c r="F1350" i="2" s="1"/>
  <c r="G1352" i="2" l="1"/>
  <c r="C1351" i="2"/>
  <c r="F1351" i="2" s="1"/>
  <c r="G1353" i="2" l="1"/>
  <c r="C1352" i="2"/>
  <c r="F1352" i="2" s="1"/>
  <c r="G1354" i="2" l="1"/>
  <c r="C1353" i="2"/>
  <c r="F1353" i="2" s="1"/>
  <c r="G1355" i="2" l="1"/>
  <c r="C1354" i="2"/>
  <c r="F1354" i="2" s="1"/>
  <c r="G1356" i="2" l="1"/>
  <c r="C1355" i="2"/>
  <c r="F1355" i="2" s="1"/>
  <c r="G1357" i="2" l="1"/>
  <c r="C1356" i="2"/>
  <c r="F1356" i="2" s="1"/>
  <c r="G1358" i="2" l="1"/>
  <c r="C1357" i="2"/>
  <c r="F1357" i="2" s="1"/>
  <c r="G1359" i="2" l="1"/>
  <c r="C1358" i="2"/>
  <c r="F1358" i="2" s="1"/>
  <c r="G1360" i="2" l="1"/>
  <c r="C1359" i="2"/>
  <c r="F1359" i="2" s="1"/>
  <c r="G1361" i="2" l="1"/>
  <c r="C1360" i="2"/>
  <c r="F1360" i="2" s="1"/>
  <c r="G1362" i="2" l="1"/>
  <c r="C1361" i="2"/>
  <c r="F1361" i="2" s="1"/>
  <c r="G1363" i="2" l="1"/>
  <c r="C1362" i="2"/>
  <c r="F1362" i="2" s="1"/>
  <c r="G1364" i="2" l="1"/>
  <c r="C1363" i="2"/>
  <c r="F1363" i="2" s="1"/>
  <c r="G1365" i="2" l="1"/>
  <c r="C1364" i="2"/>
  <c r="F1364" i="2" s="1"/>
  <c r="G1366" i="2" l="1"/>
  <c r="C1365" i="2"/>
  <c r="F1365" i="2" s="1"/>
  <c r="G1367" i="2" l="1"/>
  <c r="C1366" i="2"/>
  <c r="F1366" i="2" s="1"/>
  <c r="G1368" i="2" l="1"/>
  <c r="C1367" i="2"/>
  <c r="F1367" i="2" s="1"/>
  <c r="G1369" i="2" l="1"/>
  <c r="C1368" i="2"/>
  <c r="F1368" i="2" s="1"/>
  <c r="G1370" i="2" l="1"/>
  <c r="C1369" i="2"/>
  <c r="F1369" i="2" s="1"/>
  <c r="G1371" i="2" l="1"/>
  <c r="C1370" i="2"/>
  <c r="F1370" i="2" s="1"/>
  <c r="G1372" i="2" l="1"/>
  <c r="C1371" i="2"/>
  <c r="F1371" i="2" s="1"/>
  <c r="G1373" i="2" l="1"/>
  <c r="C1372" i="2"/>
  <c r="F1372" i="2" s="1"/>
  <c r="G1374" i="2" l="1"/>
  <c r="C1373" i="2"/>
  <c r="F1373" i="2" s="1"/>
  <c r="G1375" i="2" l="1"/>
  <c r="C1374" i="2"/>
  <c r="F1374" i="2" s="1"/>
  <c r="G1376" i="2" l="1"/>
  <c r="C1375" i="2"/>
  <c r="F1375" i="2" s="1"/>
  <c r="G1377" i="2" l="1"/>
  <c r="C1376" i="2"/>
  <c r="F1376" i="2" s="1"/>
  <c r="G1378" i="2" l="1"/>
  <c r="C1377" i="2"/>
  <c r="F1377" i="2" s="1"/>
  <c r="G1379" i="2" l="1"/>
  <c r="C1378" i="2"/>
  <c r="F1378" i="2" s="1"/>
  <c r="G1380" i="2" l="1"/>
  <c r="C1379" i="2"/>
  <c r="F1379" i="2" s="1"/>
  <c r="G1381" i="2" l="1"/>
  <c r="C1380" i="2"/>
  <c r="F1380" i="2" s="1"/>
  <c r="G1382" i="2" l="1"/>
  <c r="C1381" i="2"/>
  <c r="F1381" i="2" s="1"/>
  <c r="G1383" i="2" l="1"/>
  <c r="C1382" i="2"/>
  <c r="F1382" i="2" s="1"/>
  <c r="G1384" i="2" l="1"/>
  <c r="C1383" i="2"/>
  <c r="F1383" i="2" s="1"/>
  <c r="G1385" i="2" l="1"/>
  <c r="C1384" i="2"/>
  <c r="F1384" i="2" s="1"/>
  <c r="G1386" i="2" l="1"/>
  <c r="C1385" i="2"/>
  <c r="F1385" i="2" s="1"/>
  <c r="G1387" i="2" l="1"/>
  <c r="C1386" i="2"/>
  <c r="F1386" i="2" s="1"/>
  <c r="G1388" i="2" l="1"/>
  <c r="C1387" i="2"/>
  <c r="F1387" i="2" s="1"/>
  <c r="G1389" i="2" l="1"/>
  <c r="C1388" i="2"/>
  <c r="F1388" i="2" s="1"/>
  <c r="G1390" i="2" l="1"/>
  <c r="C1389" i="2"/>
  <c r="F1389" i="2" s="1"/>
  <c r="G1391" i="2" l="1"/>
  <c r="C1390" i="2"/>
  <c r="F1390" i="2" s="1"/>
  <c r="G1392" i="2" l="1"/>
  <c r="C1391" i="2"/>
  <c r="F1391" i="2" s="1"/>
  <c r="G1393" i="2" l="1"/>
  <c r="C1392" i="2"/>
  <c r="F1392" i="2" s="1"/>
  <c r="G1394" i="2" l="1"/>
  <c r="C1393" i="2"/>
  <c r="F1393" i="2" s="1"/>
  <c r="G1395" i="2" l="1"/>
  <c r="C1394" i="2"/>
  <c r="F1394" i="2" s="1"/>
  <c r="G1396" i="2" l="1"/>
  <c r="C1395" i="2"/>
  <c r="F1395" i="2" s="1"/>
  <c r="G1397" i="2" l="1"/>
  <c r="C1396" i="2"/>
  <c r="F1396" i="2" s="1"/>
  <c r="G1398" i="2" l="1"/>
  <c r="C1397" i="2"/>
  <c r="F1397" i="2" s="1"/>
  <c r="G1399" i="2" l="1"/>
  <c r="C1398" i="2"/>
  <c r="F1398" i="2" s="1"/>
  <c r="G1400" i="2" l="1"/>
  <c r="C1399" i="2"/>
  <c r="F1399" i="2" s="1"/>
  <c r="G1401" i="2" l="1"/>
  <c r="C1400" i="2"/>
  <c r="F1400" i="2" s="1"/>
  <c r="G1402" i="2" l="1"/>
  <c r="C1401" i="2"/>
  <c r="F1401" i="2" s="1"/>
  <c r="G1403" i="2" l="1"/>
  <c r="C1403" i="2" s="1"/>
  <c r="C1402" i="2"/>
  <c r="F1402" i="2" s="1"/>
  <c r="G1404" i="2" l="1"/>
  <c r="F1403" i="2"/>
  <c r="G1405" i="2" l="1"/>
  <c r="C1404" i="2"/>
  <c r="F1404" i="2" s="1"/>
  <c r="G1406" i="2" l="1"/>
  <c r="C1405" i="2"/>
  <c r="F1405" i="2" s="1"/>
  <c r="G1407" i="2" l="1"/>
  <c r="C1406" i="2"/>
  <c r="F1406" i="2" s="1"/>
  <c r="G1408" i="2" l="1"/>
  <c r="C1407" i="2"/>
  <c r="F1407" i="2" s="1"/>
  <c r="G1409" i="2" l="1"/>
  <c r="C1408" i="2"/>
  <c r="F1408" i="2" s="1"/>
  <c r="G1410" i="2" l="1"/>
  <c r="C1409" i="2"/>
  <c r="F1409" i="2" s="1"/>
  <c r="G1411" i="2" l="1"/>
  <c r="C1410" i="2"/>
  <c r="F1410" i="2" s="1"/>
  <c r="G1412" i="2" l="1"/>
  <c r="C1411" i="2"/>
  <c r="F1411" i="2" s="1"/>
  <c r="G1413" i="2" l="1"/>
  <c r="C1412" i="2"/>
  <c r="F1412" i="2" s="1"/>
  <c r="G1414" i="2" l="1"/>
  <c r="C1413" i="2"/>
  <c r="F1413" i="2" s="1"/>
  <c r="G1415" i="2" l="1"/>
  <c r="C1414" i="2"/>
  <c r="F1414" i="2" s="1"/>
  <c r="G1416" i="2" l="1"/>
  <c r="C1415" i="2"/>
  <c r="F1415" i="2" s="1"/>
  <c r="G1417" i="2" l="1"/>
  <c r="C1416" i="2"/>
  <c r="F1416" i="2" s="1"/>
  <c r="G1418" i="2" l="1"/>
  <c r="C1417" i="2"/>
  <c r="F1417" i="2" s="1"/>
  <c r="G1419" i="2" l="1"/>
  <c r="C1418" i="2"/>
  <c r="F1418" i="2" s="1"/>
  <c r="G1420" i="2" l="1"/>
  <c r="C1419" i="2"/>
  <c r="F1419" i="2" s="1"/>
  <c r="G1421" i="2" l="1"/>
  <c r="C1420" i="2"/>
  <c r="F1420" i="2" s="1"/>
  <c r="G1422" i="2" l="1"/>
  <c r="C1421" i="2"/>
  <c r="F1421" i="2" s="1"/>
  <c r="G1423" i="2" l="1"/>
  <c r="C1422" i="2"/>
  <c r="F1422" i="2" s="1"/>
  <c r="G1424" i="2" l="1"/>
  <c r="C1423" i="2"/>
  <c r="F1423" i="2" s="1"/>
  <c r="G1425" i="2" l="1"/>
  <c r="C1424" i="2"/>
  <c r="F1424" i="2" s="1"/>
  <c r="G1426" i="2" l="1"/>
  <c r="C1425" i="2"/>
  <c r="F1425" i="2" s="1"/>
  <c r="G1427" i="2" l="1"/>
  <c r="C1426" i="2"/>
  <c r="F1426" i="2" s="1"/>
  <c r="G1428" i="2" l="1"/>
  <c r="C1427" i="2"/>
  <c r="F1427" i="2" s="1"/>
  <c r="G1429" i="2" l="1"/>
  <c r="C1428" i="2"/>
  <c r="F1428" i="2" s="1"/>
  <c r="G1430" i="2" l="1"/>
  <c r="C1429" i="2"/>
  <c r="F1429" i="2" s="1"/>
  <c r="G1431" i="2" l="1"/>
  <c r="C1430" i="2"/>
  <c r="F1430" i="2" s="1"/>
  <c r="G1432" i="2" l="1"/>
  <c r="C1431" i="2"/>
  <c r="F1431" i="2" s="1"/>
  <c r="G1433" i="2" l="1"/>
  <c r="C1432" i="2"/>
  <c r="F1432" i="2" s="1"/>
  <c r="G1434" i="2" l="1"/>
  <c r="C1433" i="2"/>
  <c r="F1433" i="2" s="1"/>
  <c r="G1435" i="2" l="1"/>
  <c r="C1434" i="2"/>
  <c r="F1434" i="2" s="1"/>
  <c r="G1436" i="2" l="1"/>
  <c r="C1435" i="2"/>
  <c r="F1435" i="2" s="1"/>
  <c r="G1437" i="2" l="1"/>
  <c r="C1436" i="2"/>
  <c r="F1436" i="2" s="1"/>
  <c r="G1438" i="2" l="1"/>
  <c r="C1437" i="2"/>
  <c r="F1437" i="2" s="1"/>
  <c r="G1439" i="2" l="1"/>
  <c r="C1438" i="2"/>
  <c r="F1438" i="2" s="1"/>
  <c r="G1440" i="2" l="1"/>
  <c r="C1439" i="2"/>
  <c r="F1439" i="2" s="1"/>
  <c r="G1441" i="2" l="1"/>
  <c r="C1440" i="2"/>
  <c r="F1440" i="2" s="1"/>
  <c r="G1442" i="2" l="1"/>
  <c r="C1441" i="2"/>
  <c r="F1441" i="2" s="1"/>
  <c r="G1443" i="2" l="1"/>
  <c r="C1442" i="2"/>
  <c r="F1442" i="2" s="1"/>
  <c r="G1444" i="2" l="1"/>
  <c r="C1443" i="2"/>
  <c r="F1443" i="2" s="1"/>
  <c r="G1445" i="2" l="1"/>
  <c r="C1444" i="2"/>
  <c r="F1444" i="2" s="1"/>
  <c r="G1446" i="2" l="1"/>
  <c r="C1445" i="2"/>
  <c r="F1445" i="2" s="1"/>
  <c r="G1447" i="2" l="1"/>
  <c r="C1446" i="2"/>
  <c r="F1446" i="2" s="1"/>
  <c r="G1448" i="2" l="1"/>
  <c r="C1447" i="2"/>
  <c r="F1447" i="2" s="1"/>
  <c r="G1449" i="2" l="1"/>
  <c r="C1448" i="2"/>
  <c r="F1448" i="2" s="1"/>
  <c r="G1450" i="2" l="1"/>
  <c r="C1449" i="2"/>
  <c r="F1449" i="2" s="1"/>
  <c r="G1451" i="2" l="1"/>
  <c r="C1450" i="2"/>
  <c r="F1450" i="2" s="1"/>
  <c r="G1452" i="2" l="1"/>
  <c r="C1451" i="2"/>
  <c r="F1451" i="2" s="1"/>
  <c r="G1453" i="2" l="1"/>
  <c r="C1452" i="2"/>
  <c r="F1452" i="2" s="1"/>
  <c r="G1454" i="2" l="1"/>
  <c r="C1453" i="2"/>
  <c r="F1453" i="2" s="1"/>
  <c r="G1455" i="2" l="1"/>
  <c r="C1454" i="2"/>
  <c r="F1454" i="2" s="1"/>
  <c r="G1456" i="2" l="1"/>
  <c r="C1455" i="2"/>
  <c r="F1455" i="2" s="1"/>
  <c r="G1457" i="2" l="1"/>
  <c r="C1456" i="2"/>
  <c r="F1456" i="2" s="1"/>
  <c r="G1458" i="2" l="1"/>
  <c r="C1457" i="2"/>
  <c r="F1457" i="2" s="1"/>
  <c r="G1459" i="2" l="1"/>
  <c r="C1458" i="2"/>
  <c r="F1458" i="2" s="1"/>
  <c r="G1460" i="2" l="1"/>
  <c r="C1459" i="2"/>
  <c r="F1459" i="2" s="1"/>
  <c r="G1461" i="2" l="1"/>
  <c r="C1460" i="2"/>
  <c r="F1460" i="2" s="1"/>
  <c r="G1462" i="2" l="1"/>
  <c r="C1461" i="2"/>
  <c r="F1461" i="2" s="1"/>
  <c r="G1463" i="2" l="1"/>
  <c r="C1462" i="2"/>
  <c r="F1462" i="2" s="1"/>
  <c r="G1464" i="2" l="1"/>
  <c r="C1463" i="2"/>
  <c r="F1463" i="2" s="1"/>
  <c r="G1465" i="2" l="1"/>
  <c r="C1464" i="2"/>
  <c r="F1464" i="2" s="1"/>
  <c r="G1466" i="2" l="1"/>
  <c r="C1465" i="2"/>
  <c r="F1465" i="2" s="1"/>
  <c r="G1467" i="2" l="1"/>
  <c r="C1466" i="2"/>
  <c r="F1466" i="2" s="1"/>
  <c r="G1468" i="2" l="1"/>
  <c r="C1467" i="2"/>
  <c r="F1467" i="2" s="1"/>
  <c r="G1469" i="2" l="1"/>
  <c r="C1468" i="2"/>
  <c r="F1468" i="2" s="1"/>
  <c r="G1470" i="2" l="1"/>
  <c r="C1469" i="2"/>
  <c r="F1469" i="2" s="1"/>
  <c r="G1471" i="2" l="1"/>
  <c r="C1470" i="2"/>
  <c r="F1470" i="2" s="1"/>
  <c r="G1472" i="2" l="1"/>
  <c r="C1471" i="2"/>
  <c r="F1471" i="2" s="1"/>
  <c r="G1473" i="2" l="1"/>
  <c r="C1472" i="2"/>
  <c r="F1472" i="2" s="1"/>
  <c r="G1474" i="2" l="1"/>
  <c r="C1473" i="2"/>
  <c r="F1473" i="2" s="1"/>
  <c r="G1475" i="2" l="1"/>
  <c r="C1474" i="2"/>
  <c r="F1474" i="2" s="1"/>
  <c r="G1476" i="2" l="1"/>
  <c r="C1475" i="2"/>
  <c r="F1475" i="2" s="1"/>
  <c r="G1477" i="2" l="1"/>
  <c r="C1476" i="2"/>
  <c r="F1476" i="2" s="1"/>
  <c r="G1478" i="2" l="1"/>
  <c r="C1477" i="2"/>
  <c r="F1477" i="2" s="1"/>
  <c r="G1479" i="2" l="1"/>
  <c r="C1478" i="2"/>
  <c r="F1478" i="2" s="1"/>
  <c r="G1480" i="2" l="1"/>
  <c r="C1479" i="2"/>
  <c r="F1479" i="2" s="1"/>
  <c r="G1481" i="2" l="1"/>
  <c r="C1480" i="2"/>
  <c r="F1480" i="2" s="1"/>
  <c r="G1482" i="2" l="1"/>
  <c r="C1481" i="2"/>
  <c r="F1481" i="2" s="1"/>
  <c r="G1483" i="2" l="1"/>
  <c r="C1482" i="2"/>
  <c r="F1482" i="2" s="1"/>
  <c r="G1484" i="2" l="1"/>
  <c r="C1483" i="2"/>
  <c r="F1483" i="2" s="1"/>
  <c r="G1485" i="2" l="1"/>
  <c r="C1484" i="2"/>
  <c r="F1484" i="2" s="1"/>
  <c r="G1486" i="2" l="1"/>
  <c r="C1485" i="2"/>
  <c r="F1485" i="2" s="1"/>
  <c r="G1487" i="2" l="1"/>
  <c r="C1486" i="2"/>
  <c r="F1486" i="2" s="1"/>
  <c r="G1488" i="2" l="1"/>
  <c r="C1487" i="2"/>
  <c r="F1487" i="2" s="1"/>
  <c r="G1489" i="2" l="1"/>
  <c r="C1488" i="2"/>
  <c r="F1488" i="2" s="1"/>
  <c r="G1490" i="2" l="1"/>
  <c r="C1489" i="2"/>
  <c r="F1489" i="2" s="1"/>
  <c r="G1491" i="2" l="1"/>
  <c r="C1490" i="2"/>
  <c r="F1490" i="2" s="1"/>
  <c r="G1492" i="2" l="1"/>
  <c r="C1491" i="2"/>
  <c r="F1491" i="2" s="1"/>
  <c r="G1493" i="2" l="1"/>
  <c r="C1492" i="2"/>
  <c r="F1492" i="2" s="1"/>
  <c r="G1494" i="2" l="1"/>
  <c r="C1493" i="2"/>
  <c r="F1493" i="2" s="1"/>
  <c r="G1495" i="2" l="1"/>
  <c r="C1494" i="2"/>
  <c r="F1494" i="2" s="1"/>
  <c r="G1496" i="2" l="1"/>
  <c r="C1495" i="2"/>
  <c r="F1495" i="2" s="1"/>
  <c r="G1497" i="2" l="1"/>
  <c r="C1496" i="2"/>
  <c r="F1496" i="2" s="1"/>
  <c r="G1498" i="2" l="1"/>
  <c r="C1497" i="2"/>
  <c r="F1497" i="2" s="1"/>
  <c r="G1499" i="2" l="1"/>
  <c r="C1498" i="2"/>
  <c r="F1498" i="2" s="1"/>
  <c r="G1500" i="2" l="1"/>
  <c r="C1499" i="2"/>
  <c r="F1499" i="2" s="1"/>
  <c r="G1501" i="2" l="1"/>
  <c r="C1500" i="2"/>
  <c r="F1500" i="2" s="1"/>
  <c r="G1502" i="2" l="1"/>
  <c r="C1501" i="2"/>
  <c r="F1501" i="2" s="1"/>
  <c r="G1503" i="2" l="1"/>
  <c r="C1502" i="2"/>
  <c r="F1502" i="2" s="1"/>
  <c r="G1504" i="2" l="1"/>
  <c r="C1503" i="2"/>
  <c r="F1503" i="2" s="1"/>
  <c r="G1505" i="2" l="1"/>
  <c r="C1504" i="2"/>
  <c r="F1504" i="2" s="1"/>
  <c r="G1506" i="2" l="1"/>
  <c r="C1505" i="2"/>
  <c r="F1505" i="2" s="1"/>
  <c r="G1507" i="2" l="1"/>
  <c r="C1506" i="2"/>
  <c r="F1506" i="2" s="1"/>
  <c r="G1508" i="2" l="1"/>
  <c r="C1507" i="2"/>
  <c r="F1507" i="2" s="1"/>
  <c r="G1509" i="2" l="1"/>
  <c r="C1508" i="2"/>
  <c r="F1508" i="2" s="1"/>
  <c r="G1510" i="2" l="1"/>
  <c r="C1509" i="2"/>
  <c r="F1509" i="2" s="1"/>
  <c r="G1511" i="2" l="1"/>
  <c r="C1510" i="2"/>
  <c r="F1510" i="2" s="1"/>
  <c r="G1512" i="2" l="1"/>
  <c r="C1511" i="2"/>
  <c r="F1511" i="2" s="1"/>
  <c r="G1513" i="2" l="1"/>
  <c r="C1512" i="2"/>
  <c r="F1512" i="2" s="1"/>
  <c r="G1514" i="2" l="1"/>
  <c r="C1513" i="2"/>
  <c r="F1513" i="2" s="1"/>
  <c r="G1515" i="2" l="1"/>
  <c r="C1514" i="2"/>
  <c r="F1514" i="2" s="1"/>
  <c r="G1516" i="2" l="1"/>
  <c r="C1515" i="2"/>
  <c r="F1515" i="2" s="1"/>
  <c r="G1517" i="2" l="1"/>
  <c r="C1516" i="2"/>
  <c r="F1516" i="2" s="1"/>
  <c r="G1518" i="2" l="1"/>
  <c r="C1517" i="2"/>
  <c r="F1517" i="2" s="1"/>
  <c r="G1519" i="2" l="1"/>
  <c r="C1518" i="2"/>
  <c r="F1518" i="2" s="1"/>
  <c r="G1520" i="2" l="1"/>
  <c r="C1519" i="2"/>
  <c r="F1519" i="2" s="1"/>
  <c r="G1521" i="2" l="1"/>
  <c r="C1520" i="2"/>
  <c r="F1520" i="2" s="1"/>
  <c r="G1522" i="2" l="1"/>
  <c r="C1521" i="2"/>
  <c r="F1521" i="2" s="1"/>
  <c r="G1523" i="2" l="1"/>
  <c r="C1522" i="2"/>
  <c r="F1522" i="2" s="1"/>
  <c r="G1524" i="2" l="1"/>
  <c r="C1523" i="2"/>
  <c r="F1523" i="2" s="1"/>
  <c r="G1525" i="2" l="1"/>
  <c r="C1524" i="2"/>
  <c r="F1524" i="2" s="1"/>
  <c r="G1526" i="2" l="1"/>
  <c r="C1525" i="2"/>
  <c r="F1525" i="2" s="1"/>
  <c r="G1527" i="2" l="1"/>
  <c r="C1526" i="2"/>
  <c r="F1526" i="2" s="1"/>
  <c r="G1528" i="2" l="1"/>
  <c r="C1527" i="2"/>
  <c r="F1527" i="2" s="1"/>
  <c r="G1529" i="2" l="1"/>
  <c r="C1528" i="2"/>
  <c r="F1528" i="2" s="1"/>
  <c r="G1530" i="2" l="1"/>
  <c r="C1529" i="2"/>
  <c r="F1529" i="2" s="1"/>
  <c r="G1531" i="2" l="1"/>
  <c r="C1530" i="2"/>
  <c r="F1530" i="2" s="1"/>
  <c r="G1532" i="2" l="1"/>
  <c r="C1531" i="2"/>
  <c r="F1531" i="2" s="1"/>
  <c r="G1533" i="2" l="1"/>
  <c r="C1532" i="2"/>
  <c r="F1532" i="2" s="1"/>
  <c r="G1534" i="2" l="1"/>
  <c r="C1533" i="2"/>
  <c r="F1533" i="2" s="1"/>
  <c r="G1535" i="2" l="1"/>
  <c r="C1534" i="2"/>
  <c r="F1534" i="2" s="1"/>
  <c r="G1536" i="2" l="1"/>
  <c r="C1535" i="2"/>
  <c r="F1535" i="2" s="1"/>
  <c r="G1537" i="2" l="1"/>
  <c r="C1536" i="2"/>
  <c r="F1536" i="2" s="1"/>
  <c r="G1538" i="2" l="1"/>
  <c r="C1537" i="2"/>
  <c r="F1537" i="2" s="1"/>
  <c r="G1539" i="2" l="1"/>
  <c r="C1538" i="2"/>
  <c r="F1538" i="2" s="1"/>
  <c r="G1540" i="2" l="1"/>
  <c r="C1539" i="2"/>
  <c r="F1539" i="2" s="1"/>
  <c r="G1541" i="2" l="1"/>
  <c r="C1540" i="2"/>
  <c r="F1540" i="2" s="1"/>
  <c r="G1542" i="2" l="1"/>
  <c r="C1541" i="2"/>
  <c r="F1541" i="2" s="1"/>
  <c r="G1543" i="2" l="1"/>
  <c r="C1542" i="2"/>
  <c r="F1542" i="2" s="1"/>
  <c r="G1544" i="2" l="1"/>
  <c r="C1543" i="2"/>
  <c r="F1543" i="2" s="1"/>
  <c r="G1545" i="2" l="1"/>
  <c r="C1544" i="2"/>
  <c r="F1544" i="2" s="1"/>
  <c r="G1546" i="2" l="1"/>
  <c r="C1545" i="2"/>
  <c r="F1545" i="2" s="1"/>
  <c r="G1547" i="2" l="1"/>
  <c r="C1546" i="2"/>
  <c r="F1546" i="2" s="1"/>
  <c r="G1548" i="2" l="1"/>
  <c r="C1547" i="2"/>
  <c r="F1547" i="2" s="1"/>
  <c r="G1549" i="2" l="1"/>
  <c r="C1548" i="2"/>
  <c r="F1548" i="2" s="1"/>
  <c r="G1550" i="2" l="1"/>
  <c r="C1549" i="2"/>
  <c r="F1549" i="2" s="1"/>
  <c r="G1551" i="2" l="1"/>
  <c r="C1550" i="2"/>
  <c r="F1550" i="2" s="1"/>
  <c r="G1552" i="2" l="1"/>
  <c r="C1551" i="2"/>
  <c r="F1551" i="2" s="1"/>
  <c r="G1553" i="2" l="1"/>
  <c r="C1552" i="2"/>
  <c r="F1552" i="2" s="1"/>
  <c r="G1554" i="2" l="1"/>
  <c r="C1553" i="2"/>
  <c r="F1553" i="2" s="1"/>
  <c r="G1555" i="2" l="1"/>
  <c r="C1554" i="2"/>
  <c r="F1554" i="2" s="1"/>
  <c r="G1556" i="2" l="1"/>
  <c r="C1555" i="2"/>
  <c r="F1555" i="2" s="1"/>
  <c r="G1557" i="2" l="1"/>
  <c r="C1556" i="2"/>
  <c r="F1556" i="2" s="1"/>
  <c r="G1558" i="2" l="1"/>
  <c r="C1557" i="2"/>
  <c r="F1557" i="2" s="1"/>
  <c r="G1559" i="2" l="1"/>
  <c r="C1558" i="2"/>
  <c r="F1558" i="2" s="1"/>
  <c r="G1560" i="2" l="1"/>
  <c r="C1559" i="2"/>
  <c r="F1559" i="2" s="1"/>
  <c r="G1561" i="2" l="1"/>
  <c r="C1560" i="2"/>
  <c r="F1560" i="2" s="1"/>
  <c r="G1562" i="2" l="1"/>
  <c r="C1561" i="2"/>
  <c r="F1561" i="2" s="1"/>
  <c r="G1563" i="2" l="1"/>
  <c r="C1562" i="2"/>
  <c r="F1562" i="2" s="1"/>
  <c r="G1564" i="2" l="1"/>
  <c r="C1563" i="2"/>
  <c r="F1563" i="2" s="1"/>
  <c r="G1565" i="2" l="1"/>
  <c r="C1564" i="2"/>
  <c r="F1564" i="2" s="1"/>
  <c r="G1566" i="2" l="1"/>
  <c r="C1565" i="2"/>
  <c r="F1565" i="2" s="1"/>
  <c r="G1567" i="2" l="1"/>
  <c r="C1566" i="2"/>
  <c r="F1566" i="2" s="1"/>
  <c r="G1568" i="2" l="1"/>
  <c r="C1567" i="2"/>
  <c r="F1567" i="2" s="1"/>
  <c r="G1569" i="2" l="1"/>
  <c r="C1568" i="2"/>
  <c r="F1568" i="2" s="1"/>
  <c r="G1570" i="2" l="1"/>
  <c r="C1569" i="2"/>
  <c r="F1569" i="2" s="1"/>
  <c r="G1571" i="2" l="1"/>
  <c r="C1570" i="2"/>
  <c r="F1570" i="2" s="1"/>
  <c r="G1572" i="2" l="1"/>
  <c r="C1571" i="2"/>
  <c r="F1571" i="2" s="1"/>
  <c r="G1573" i="2" l="1"/>
  <c r="C1572" i="2"/>
  <c r="F1572" i="2" s="1"/>
  <c r="G1574" i="2" l="1"/>
  <c r="C1573" i="2"/>
  <c r="F1573" i="2" s="1"/>
  <c r="G1575" i="2" l="1"/>
  <c r="C1574" i="2"/>
  <c r="F1574" i="2" s="1"/>
  <c r="G1576" i="2" l="1"/>
  <c r="C1575" i="2"/>
  <c r="F1575" i="2" s="1"/>
  <c r="G1577" i="2" l="1"/>
  <c r="C1576" i="2"/>
  <c r="F1576" i="2" s="1"/>
  <c r="G1578" i="2" l="1"/>
  <c r="C1577" i="2"/>
  <c r="F1577" i="2" s="1"/>
  <c r="G1579" i="2" l="1"/>
  <c r="C1578" i="2"/>
  <c r="F1578" i="2" s="1"/>
  <c r="G1580" i="2" l="1"/>
  <c r="C1579" i="2"/>
  <c r="F1579" i="2" s="1"/>
  <c r="G1581" i="2" l="1"/>
  <c r="C1580" i="2"/>
  <c r="F1580" i="2" s="1"/>
  <c r="G1582" i="2" l="1"/>
  <c r="C1581" i="2"/>
  <c r="F1581" i="2" s="1"/>
  <c r="G1583" i="2" l="1"/>
  <c r="C1582" i="2"/>
  <c r="F1582" i="2" s="1"/>
  <c r="G1584" i="2" l="1"/>
  <c r="C1583" i="2"/>
  <c r="F1583" i="2" s="1"/>
  <c r="G1585" i="2" l="1"/>
  <c r="C1584" i="2"/>
  <c r="F1584" i="2" s="1"/>
  <c r="G1586" i="2" l="1"/>
  <c r="C1585" i="2"/>
  <c r="F1585" i="2" s="1"/>
  <c r="G1587" i="2" l="1"/>
  <c r="C1586" i="2"/>
  <c r="F1586" i="2" s="1"/>
  <c r="G1588" i="2" l="1"/>
  <c r="C1587" i="2"/>
  <c r="F1587" i="2" s="1"/>
  <c r="G1589" i="2" l="1"/>
  <c r="C1588" i="2"/>
  <c r="F1588" i="2" s="1"/>
  <c r="G1590" i="2" l="1"/>
  <c r="C1589" i="2"/>
  <c r="F1589" i="2" s="1"/>
  <c r="G1591" i="2" l="1"/>
  <c r="C1590" i="2"/>
  <c r="F1590" i="2" s="1"/>
  <c r="G1592" i="2" l="1"/>
  <c r="C1591" i="2"/>
  <c r="F1591" i="2" s="1"/>
  <c r="G1593" i="2" l="1"/>
  <c r="C1592" i="2"/>
  <c r="F1592" i="2" s="1"/>
  <c r="G1594" i="2" l="1"/>
  <c r="C1593" i="2"/>
  <c r="F1593" i="2" s="1"/>
  <c r="G1595" i="2" l="1"/>
  <c r="C1594" i="2"/>
  <c r="F1594" i="2" s="1"/>
  <c r="G1596" i="2" l="1"/>
  <c r="C1595" i="2"/>
  <c r="F1595" i="2" s="1"/>
  <c r="G1597" i="2" l="1"/>
  <c r="C1596" i="2"/>
  <c r="F1596" i="2" s="1"/>
  <c r="G1598" i="2" l="1"/>
  <c r="C1597" i="2"/>
  <c r="F1597" i="2" s="1"/>
  <c r="G1599" i="2" l="1"/>
  <c r="C1598" i="2"/>
  <c r="F1598" i="2" s="1"/>
  <c r="G1600" i="2" l="1"/>
  <c r="C1599" i="2"/>
  <c r="F1599" i="2" s="1"/>
  <c r="G1601" i="2" l="1"/>
  <c r="C1600" i="2"/>
  <c r="F1600" i="2" s="1"/>
  <c r="G1602" i="2" l="1"/>
  <c r="C1601" i="2"/>
  <c r="F1601" i="2" s="1"/>
  <c r="G1603" i="2" l="1"/>
  <c r="C1602" i="2"/>
  <c r="F1602" i="2" s="1"/>
  <c r="G1604" i="2" l="1"/>
  <c r="C1603" i="2"/>
  <c r="F1603" i="2" s="1"/>
  <c r="G1605" i="2" l="1"/>
  <c r="C1604" i="2"/>
  <c r="F1604" i="2" s="1"/>
  <c r="G1606" i="2" l="1"/>
  <c r="C1605" i="2"/>
  <c r="F1605" i="2" s="1"/>
  <c r="G1607" i="2" l="1"/>
  <c r="C1606" i="2"/>
  <c r="F1606" i="2" s="1"/>
  <c r="G1608" i="2" l="1"/>
  <c r="C1607" i="2"/>
  <c r="F1607" i="2" s="1"/>
  <c r="G1609" i="2" l="1"/>
  <c r="C1608" i="2"/>
  <c r="F1608" i="2" s="1"/>
  <c r="G1610" i="2" l="1"/>
  <c r="C1609" i="2"/>
  <c r="F1609" i="2" s="1"/>
  <c r="G1611" i="2" l="1"/>
  <c r="C1610" i="2"/>
  <c r="F1610" i="2" s="1"/>
  <c r="G1612" i="2" l="1"/>
  <c r="C1611" i="2"/>
  <c r="F1611" i="2" s="1"/>
  <c r="G1613" i="2" l="1"/>
  <c r="C1612" i="2"/>
  <c r="F1612" i="2" s="1"/>
  <c r="G1614" i="2" l="1"/>
  <c r="C1613" i="2"/>
  <c r="F1613" i="2" s="1"/>
  <c r="G1615" i="2" l="1"/>
  <c r="C1614" i="2"/>
  <c r="F1614" i="2" s="1"/>
  <c r="G1616" i="2" l="1"/>
  <c r="C1615" i="2"/>
  <c r="F1615" i="2" s="1"/>
  <c r="G1617" i="2" l="1"/>
  <c r="C1616" i="2"/>
  <c r="F1616" i="2" s="1"/>
  <c r="G1618" i="2" l="1"/>
  <c r="C1617" i="2"/>
  <c r="F1617" i="2" s="1"/>
  <c r="G1619" i="2" l="1"/>
  <c r="C1618" i="2"/>
  <c r="F1618" i="2" s="1"/>
  <c r="G1620" i="2" l="1"/>
  <c r="C1619" i="2"/>
  <c r="F1619" i="2" s="1"/>
  <c r="G1621" i="2" l="1"/>
  <c r="C1620" i="2"/>
  <c r="F1620" i="2" s="1"/>
  <c r="G1622" i="2" l="1"/>
  <c r="C1621" i="2"/>
  <c r="F1621" i="2" s="1"/>
  <c r="G1623" i="2" l="1"/>
  <c r="C1622" i="2"/>
  <c r="F1622" i="2" s="1"/>
  <c r="G1624" i="2" l="1"/>
  <c r="C1623" i="2"/>
  <c r="F1623" i="2" s="1"/>
  <c r="G1625" i="2" l="1"/>
  <c r="C1624" i="2"/>
  <c r="F1624" i="2" s="1"/>
  <c r="G1626" i="2" l="1"/>
  <c r="C1625" i="2"/>
  <c r="F1625" i="2" s="1"/>
  <c r="G1627" i="2" l="1"/>
  <c r="C1626" i="2"/>
  <c r="F1626" i="2" s="1"/>
  <c r="G1628" i="2" l="1"/>
  <c r="C1627" i="2"/>
  <c r="F1627" i="2" s="1"/>
  <c r="G1629" i="2" l="1"/>
  <c r="C1628" i="2"/>
  <c r="F1628" i="2" s="1"/>
  <c r="G1630" i="2" l="1"/>
  <c r="C1629" i="2"/>
  <c r="F1629" i="2" s="1"/>
  <c r="G1631" i="2" l="1"/>
  <c r="C1630" i="2"/>
  <c r="F1630" i="2" s="1"/>
  <c r="G1632" i="2" l="1"/>
  <c r="C1631" i="2"/>
  <c r="F1631" i="2" s="1"/>
  <c r="G1633" i="2" l="1"/>
  <c r="C1632" i="2"/>
  <c r="F1632" i="2" s="1"/>
  <c r="G1634" i="2" l="1"/>
  <c r="C1633" i="2"/>
  <c r="F1633" i="2" s="1"/>
  <c r="G1635" i="2" l="1"/>
  <c r="C1634" i="2"/>
  <c r="F1634" i="2" s="1"/>
  <c r="G1636" i="2" l="1"/>
  <c r="C1635" i="2"/>
  <c r="F1635" i="2" s="1"/>
  <c r="G1637" i="2" l="1"/>
  <c r="C1636" i="2"/>
  <c r="F1636" i="2" s="1"/>
  <c r="G1638" i="2" l="1"/>
  <c r="C1637" i="2"/>
  <c r="F1637" i="2" s="1"/>
  <c r="G1639" i="2" l="1"/>
  <c r="C1638" i="2"/>
  <c r="F1638" i="2" s="1"/>
  <c r="G1640" i="2" l="1"/>
  <c r="C1639" i="2"/>
  <c r="F1639" i="2" s="1"/>
  <c r="G1641" i="2" l="1"/>
  <c r="C1640" i="2"/>
  <c r="F1640" i="2" s="1"/>
  <c r="G1642" i="2" l="1"/>
  <c r="C1641" i="2"/>
  <c r="F1641" i="2" s="1"/>
  <c r="G1643" i="2" l="1"/>
  <c r="C1642" i="2"/>
  <c r="F1642" i="2" s="1"/>
  <c r="G1644" i="2" l="1"/>
  <c r="C1643" i="2"/>
  <c r="F1643" i="2" s="1"/>
  <c r="G1645" i="2" l="1"/>
  <c r="C1644" i="2"/>
  <c r="F1644" i="2" s="1"/>
  <c r="G1646" i="2" l="1"/>
  <c r="C1645" i="2"/>
  <c r="F1645" i="2" s="1"/>
  <c r="G1647" i="2" l="1"/>
  <c r="C1646" i="2"/>
  <c r="F1646" i="2" s="1"/>
  <c r="G1648" i="2" l="1"/>
  <c r="C1647" i="2"/>
  <c r="F1647" i="2" s="1"/>
  <c r="G1649" i="2" l="1"/>
  <c r="C1648" i="2"/>
  <c r="F1648" i="2" s="1"/>
  <c r="G1650" i="2" l="1"/>
  <c r="C1649" i="2"/>
  <c r="F1649" i="2" s="1"/>
  <c r="G1651" i="2" l="1"/>
  <c r="C1650" i="2"/>
  <c r="F1650" i="2" s="1"/>
  <c r="G1652" i="2" l="1"/>
  <c r="C1651" i="2"/>
  <c r="F1651" i="2" s="1"/>
  <c r="G1653" i="2" l="1"/>
  <c r="C1652" i="2"/>
  <c r="F1652" i="2" s="1"/>
  <c r="G1654" i="2" l="1"/>
  <c r="C1653" i="2"/>
  <c r="F1653" i="2" s="1"/>
  <c r="G1655" i="2" l="1"/>
  <c r="C1654" i="2"/>
  <c r="F1654" i="2" s="1"/>
  <c r="G1656" i="2" l="1"/>
  <c r="C1655" i="2"/>
  <c r="F1655" i="2" s="1"/>
  <c r="G1657" i="2" l="1"/>
  <c r="C1656" i="2"/>
  <c r="F1656" i="2" s="1"/>
  <c r="G1658" i="2" l="1"/>
  <c r="C1657" i="2"/>
  <c r="F1657" i="2" s="1"/>
  <c r="G1659" i="2" l="1"/>
  <c r="C1658" i="2"/>
  <c r="F1658" i="2" s="1"/>
  <c r="G1660" i="2" l="1"/>
  <c r="C1659" i="2"/>
  <c r="F1659" i="2" s="1"/>
  <c r="G1661" i="2" l="1"/>
  <c r="C1660" i="2"/>
  <c r="F1660" i="2" s="1"/>
  <c r="G1662" i="2" l="1"/>
  <c r="C1661" i="2"/>
  <c r="F1661" i="2" s="1"/>
  <c r="G1663" i="2" l="1"/>
  <c r="C1662" i="2"/>
  <c r="F1662" i="2" s="1"/>
  <c r="G1664" i="2" l="1"/>
  <c r="C1663" i="2"/>
  <c r="F1663" i="2" s="1"/>
  <c r="G1665" i="2" l="1"/>
  <c r="C1664" i="2"/>
  <c r="F1664" i="2" s="1"/>
  <c r="G1666" i="2" l="1"/>
  <c r="C1665" i="2"/>
  <c r="F1665" i="2" s="1"/>
  <c r="G1667" i="2" l="1"/>
  <c r="C1666" i="2"/>
  <c r="F1666" i="2" s="1"/>
  <c r="G1668" i="2" l="1"/>
  <c r="C1667" i="2"/>
  <c r="F1667" i="2" s="1"/>
  <c r="G1669" i="2" l="1"/>
  <c r="C1668" i="2"/>
  <c r="F1668" i="2" s="1"/>
  <c r="G1670" i="2" l="1"/>
  <c r="C1669" i="2"/>
  <c r="F1669" i="2" s="1"/>
  <c r="G1671" i="2" l="1"/>
  <c r="C1670" i="2"/>
  <c r="F1670" i="2" s="1"/>
  <c r="G1672" i="2" l="1"/>
  <c r="C1671" i="2"/>
  <c r="F1671" i="2" s="1"/>
  <c r="G1673" i="2" l="1"/>
  <c r="C1672" i="2"/>
  <c r="F1672" i="2" s="1"/>
  <c r="G1674" i="2" l="1"/>
  <c r="C1673" i="2"/>
  <c r="F1673" i="2" s="1"/>
  <c r="G1675" i="2" l="1"/>
  <c r="C1674" i="2"/>
  <c r="F1674" i="2" s="1"/>
  <c r="G1676" i="2" l="1"/>
  <c r="C1675" i="2"/>
  <c r="F1675" i="2" s="1"/>
  <c r="G1677" i="2" l="1"/>
  <c r="C1676" i="2"/>
  <c r="F1676" i="2" s="1"/>
  <c r="G1678" i="2" l="1"/>
  <c r="C1677" i="2"/>
  <c r="F1677" i="2" s="1"/>
  <c r="G1679" i="2" l="1"/>
  <c r="C1678" i="2"/>
  <c r="F1678" i="2" s="1"/>
  <c r="G1680" i="2" l="1"/>
  <c r="C1679" i="2"/>
  <c r="F1679" i="2" s="1"/>
  <c r="G1681" i="2" l="1"/>
  <c r="C1680" i="2"/>
  <c r="F1680" i="2" s="1"/>
  <c r="G1682" i="2" l="1"/>
  <c r="C1681" i="2"/>
  <c r="F1681" i="2" s="1"/>
  <c r="G1683" i="2" l="1"/>
  <c r="C1682" i="2"/>
  <c r="F1682" i="2" s="1"/>
  <c r="G1684" i="2" l="1"/>
  <c r="C1683" i="2"/>
  <c r="F1683" i="2" s="1"/>
  <c r="G1685" i="2" l="1"/>
  <c r="C1684" i="2"/>
  <c r="F1684" i="2" s="1"/>
  <c r="G1686" i="2" l="1"/>
  <c r="C1685" i="2"/>
  <c r="F1685" i="2" s="1"/>
  <c r="G1687" i="2" l="1"/>
  <c r="C1686" i="2"/>
  <c r="F1686" i="2" s="1"/>
  <c r="G1688" i="2" l="1"/>
  <c r="C1687" i="2"/>
  <c r="F1687" i="2" s="1"/>
  <c r="G1689" i="2" l="1"/>
  <c r="C1688" i="2"/>
  <c r="F1688" i="2" s="1"/>
  <c r="G1690" i="2" l="1"/>
  <c r="C1689" i="2"/>
  <c r="F1689" i="2" s="1"/>
  <c r="G1691" i="2" l="1"/>
  <c r="C1690" i="2"/>
  <c r="F1690" i="2" s="1"/>
  <c r="G1692" i="2" l="1"/>
  <c r="C1691" i="2"/>
  <c r="F1691" i="2" s="1"/>
  <c r="G1693" i="2" l="1"/>
  <c r="C1692" i="2"/>
  <c r="F1692" i="2" s="1"/>
  <c r="G1694" i="2" l="1"/>
  <c r="C1693" i="2"/>
  <c r="F1693" i="2" s="1"/>
  <c r="G1695" i="2" l="1"/>
  <c r="C1694" i="2"/>
  <c r="F1694" i="2" s="1"/>
  <c r="G1696" i="2" l="1"/>
  <c r="C1695" i="2"/>
  <c r="F1695" i="2" s="1"/>
  <c r="G1697" i="2" l="1"/>
  <c r="C1696" i="2"/>
  <c r="F1696" i="2" s="1"/>
  <c r="G1698" i="2" l="1"/>
  <c r="C1697" i="2"/>
  <c r="F1697" i="2" s="1"/>
  <c r="G1699" i="2" l="1"/>
  <c r="C1698" i="2"/>
  <c r="F1698" i="2" s="1"/>
  <c r="G1700" i="2" l="1"/>
  <c r="C1699" i="2"/>
  <c r="F1699" i="2" s="1"/>
  <c r="G1701" i="2" l="1"/>
  <c r="C1700" i="2"/>
  <c r="F1700" i="2" s="1"/>
  <c r="G1702" i="2" l="1"/>
  <c r="C1701" i="2"/>
  <c r="F1701" i="2" s="1"/>
  <c r="G1703" i="2" l="1"/>
  <c r="C1702" i="2"/>
  <c r="F1702" i="2" s="1"/>
  <c r="G1704" i="2" l="1"/>
  <c r="C1703" i="2"/>
  <c r="F1703" i="2" s="1"/>
  <c r="G1705" i="2" l="1"/>
  <c r="C1704" i="2"/>
  <c r="F1704" i="2" s="1"/>
  <c r="G1706" i="2" l="1"/>
  <c r="C1705" i="2"/>
  <c r="F1705" i="2" s="1"/>
  <c r="G1707" i="2" l="1"/>
  <c r="C1706" i="2"/>
  <c r="F1706" i="2" s="1"/>
  <c r="G1708" i="2" l="1"/>
  <c r="C1707" i="2"/>
  <c r="F1707" i="2" s="1"/>
  <c r="G1709" i="2" l="1"/>
  <c r="C1708" i="2"/>
  <c r="F1708" i="2" s="1"/>
  <c r="G1710" i="2" l="1"/>
  <c r="C1709" i="2"/>
  <c r="F1709" i="2" s="1"/>
  <c r="G1711" i="2" l="1"/>
  <c r="C1710" i="2"/>
  <c r="F1710" i="2" s="1"/>
  <c r="G1712" i="2" l="1"/>
  <c r="C1711" i="2"/>
  <c r="F1711" i="2" s="1"/>
  <c r="G1713" i="2" l="1"/>
  <c r="C1712" i="2"/>
  <c r="F1712" i="2" s="1"/>
  <c r="G1714" i="2" l="1"/>
  <c r="C1713" i="2"/>
  <c r="F1713" i="2" s="1"/>
  <c r="G1715" i="2" l="1"/>
  <c r="C1714" i="2"/>
  <c r="F1714" i="2" s="1"/>
  <c r="G1716" i="2" l="1"/>
  <c r="C1715" i="2"/>
  <c r="F1715" i="2" s="1"/>
  <c r="G1717" i="2" l="1"/>
  <c r="C1716" i="2"/>
  <c r="F1716" i="2" s="1"/>
  <c r="G1718" i="2" l="1"/>
  <c r="C1717" i="2"/>
  <c r="F1717" i="2" s="1"/>
  <c r="G1719" i="2" l="1"/>
  <c r="C1718" i="2"/>
  <c r="F1718" i="2" s="1"/>
  <c r="G1720" i="2" l="1"/>
  <c r="C1719" i="2"/>
  <c r="F1719" i="2" s="1"/>
  <c r="G1721" i="2" l="1"/>
  <c r="C1720" i="2"/>
  <c r="F1720" i="2" s="1"/>
  <c r="G1722" i="2" l="1"/>
  <c r="C1721" i="2"/>
  <c r="F1721" i="2" s="1"/>
  <c r="G1723" i="2" l="1"/>
  <c r="C1722" i="2"/>
  <c r="F1722" i="2" s="1"/>
  <c r="G1724" i="2" l="1"/>
  <c r="C1723" i="2"/>
  <c r="F1723" i="2" s="1"/>
  <c r="G1725" i="2" l="1"/>
  <c r="C1724" i="2"/>
  <c r="F1724" i="2" s="1"/>
  <c r="G1726" i="2" l="1"/>
  <c r="C1725" i="2"/>
  <c r="F1725" i="2" s="1"/>
  <c r="G1727" i="2" l="1"/>
  <c r="C1726" i="2"/>
  <c r="F1726" i="2" s="1"/>
  <c r="G1728" i="2" l="1"/>
  <c r="C1727" i="2"/>
  <c r="F1727" i="2" s="1"/>
  <c r="G1729" i="2" l="1"/>
  <c r="C1728" i="2"/>
  <c r="F1728" i="2" s="1"/>
  <c r="G1730" i="2" l="1"/>
  <c r="C1729" i="2"/>
  <c r="F1729" i="2" s="1"/>
  <c r="G1731" i="2" l="1"/>
  <c r="C1730" i="2"/>
  <c r="F1730" i="2" s="1"/>
  <c r="G1732" i="2" l="1"/>
  <c r="C1731" i="2"/>
  <c r="F1731" i="2" s="1"/>
  <c r="G1733" i="2" l="1"/>
  <c r="C1732" i="2"/>
  <c r="F1732" i="2" s="1"/>
  <c r="G1734" i="2" l="1"/>
  <c r="C1733" i="2"/>
  <c r="F1733" i="2" s="1"/>
  <c r="G1735" i="2" l="1"/>
  <c r="C1734" i="2"/>
  <c r="F1734" i="2" s="1"/>
  <c r="G1736" i="2" l="1"/>
  <c r="C1736" i="2" s="1"/>
  <c r="C1735" i="2"/>
  <c r="F1735" i="2" s="1"/>
  <c r="G1737" i="2" l="1"/>
  <c r="F1736" i="2"/>
  <c r="G1738" i="2" l="1"/>
  <c r="C1737" i="2"/>
  <c r="F1737" i="2" s="1"/>
  <c r="G1739" i="2" l="1"/>
  <c r="C1738" i="2"/>
  <c r="F1738" i="2" s="1"/>
  <c r="G1740" i="2" l="1"/>
  <c r="C1739" i="2"/>
  <c r="F1739" i="2" s="1"/>
  <c r="G1741" i="2" l="1"/>
  <c r="C1741" i="2" s="1"/>
  <c r="C1740" i="2"/>
  <c r="F1740" i="2" s="1"/>
  <c r="G1742" i="2" l="1"/>
  <c r="F1741" i="2"/>
  <c r="G1743" i="2" l="1"/>
  <c r="C1742" i="2"/>
  <c r="F1742" i="2" s="1"/>
  <c r="G1744" i="2" l="1"/>
  <c r="C1743" i="2"/>
  <c r="F1743" i="2" s="1"/>
  <c r="G1745" i="2" l="1"/>
  <c r="C1744" i="2"/>
  <c r="F1744" i="2" s="1"/>
  <c r="G1746" i="2" l="1"/>
  <c r="C1745" i="2"/>
  <c r="F1745" i="2" s="1"/>
  <c r="G1747" i="2" l="1"/>
  <c r="C1746" i="2"/>
  <c r="F1746" i="2" s="1"/>
  <c r="G1748" i="2" l="1"/>
  <c r="C1747" i="2"/>
  <c r="F1747" i="2" s="1"/>
  <c r="G1749" i="2" l="1"/>
  <c r="C1748" i="2"/>
  <c r="F1748" i="2" s="1"/>
  <c r="G1750" i="2" l="1"/>
  <c r="C1749" i="2"/>
  <c r="F1749" i="2" s="1"/>
  <c r="G1751" i="2" l="1"/>
  <c r="C1750" i="2"/>
  <c r="F1750" i="2" s="1"/>
  <c r="G1752" i="2" l="1"/>
  <c r="C1751" i="2"/>
  <c r="F1751" i="2" s="1"/>
  <c r="G1753" i="2" l="1"/>
  <c r="C1752" i="2"/>
  <c r="F1752" i="2" s="1"/>
  <c r="G1754" i="2" l="1"/>
  <c r="C1753" i="2"/>
  <c r="F1753" i="2" s="1"/>
  <c r="G1755" i="2" l="1"/>
  <c r="C1754" i="2"/>
  <c r="F1754" i="2" s="1"/>
  <c r="G1756" i="2" l="1"/>
  <c r="C1755" i="2"/>
  <c r="F1755" i="2" s="1"/>
  <c r="G1757" i="2" l="1"/>
  <c r="C1756" i="2"/>
  <c r="F1756" i="2" s="1"/>
  <c r="G1758" i="2" l="1"/>
  <c r="C1757" i="2"/>
  <c r="F1757" i="2" s="1"/>
  <c r="G1759" i="2" l="1"/>
  <c r="C1758" i="2"/>
  <c r="F1758" i="2" s="1"/>
  <c r="G1760" i="2" l="1"/>
  <c r="C1759" i="2"/>
  <c r="F1759" i="2" s="1"/>
  <c r="G1761" i="2" l="1"/>
  <c r="C1760" i="2"/>
  <c r="F1760" i="2" s="1"/>
  <c r="G1762" i="2" l="1"/>
  <c r="C1761" i="2"/>
  <c r="F1761" i="2" s="1"/>
  <c r="G1763" i="2" l="1"/>
  <c r="C1762" i="2"/>
  <c r="F1762" i="2" s="1"/>
  <c r="G1764" i="2" l="1"/>
  <c r="C1763" i="2"/>
  <c r="F1763" i="2" s="1"/>
  <c r="G1765" i="2" l="1"/>
  <c r="C1764" i="2"/>
  <c r="F1764" i="2" s="1"/>
  <c r="G1766" i="2" l="1"/>
  <c r="C1765" i="2"/>
  <c r="F1765" i="2" s="1"/>
  <c r="G1767" i="2" l="1"/>
  <c r="C1766" i="2"/>
  <c r="F1766" i="2" s="1"/>
  <c r="G1768" i="2" l="1"/>
  <c r="C1767" i="2"/>
  <c r="F1767" i="2" s="1"/>
  <c r="G1769" i="2" l="1"/>
  <c r="C1768" i="2"/>
  <c r="F1768" i="2" s="1"/>
  <c r="G1770" i="2" l="1"/>
  <c r="C1769" i="2"/>
  <c r="F1769" i="2" s="1"/>
  <c r="G1771" i="2" l="1"/>
  <c r="C1770" i="2"/>
  <c r="F1770" i="2" s="1"/>
  <c r="G1772" i="2" l="1"/>
  <c r="C1771" i="2"/>
  <c r="F1771" i="2" s="1"/>
  <c r="G1773" i="2" l="1"/>
  <c r="C1772" i="2"/>
  <c r="F1772" i="2" s="1"/>
  <c r="G1774" i="2" l="1"/>
  <c r="C1773" i="2"/>
  <c r="F1773" i="2" s="1"/>
  <c r="G1775" i="2" l="1"/>
  <c r="C1774" i="2"/>
  <c r="F1774" i="2" s="1"/>
  <c r="G1776" i="2" l="1"/>
  <c r="C1775" i="2"/>
  <c r="F1775" i="2" s="1"/>
  <c r="G1777" i="2" l="1"/>
  <c r="C1776" i="2"/>
  <c r="F1776" i="2" s="1"/>
  <c r="G1778" i="2" l="1"/>
  <c r="C1777" i="2"/>
  <c r="F1777" i="2" s="1"/>
  <c r="G1779" i="2" l="1"/>
  <c r="C1778" i="2"/>
  <c r="F1778" i="2" s="1"/>
  <c r="G1780" i="2" l="1"/>
  <c r="C1779" i="2"/>
  <c r="F1779" i="2" s="1"/>
  <c r="G1781" i="2" l="1"/>
  <c r="C1780" i="2"/>
  <c r="F1780" i="2" s="1"/>
  <c r="G1782" i="2" l="1"/>
  <c r="C1781" i="2"/>
  <c r="F1781" i="2" s="1"/>
  <c r="G1783" i="2" l="1"/>
  <c r="C1782" i="2"/>
  <c r="F1782" i="2" s="1"/>
  <c r="G1784" i="2" l="1"/>
  <c r="C1783" i="2"/>
  <c r="F1783" i="2" s="1"/>
  <c r="G1785" i="2" l="1"/>
  <c r="C1784" i="2"/>
  <c r="F1784" i="2" s="1"/>
  <c r="G1786" i="2" l="1"/>
  <c r="C1785" i="2"/>
  <c r="F1785" i="2" s="1"/>
  <c r="G1787" i="2" l="1"/>
  <c r="C1786" i="2"/>
  <c r="F1786" i="2" s="1"/>
  <c r="G1788" i="2" l="1"/>
  <c r="C1787" i="2"/>
  <c r="F1787" i="2" s="1"/>
  <c r="G1789" i="2" l="1"/>
  <c r="C1788" i="2"/>
  <c r="F1788" i="2" s="1"/>
  <c r="G1790" i="2" l="1"/>
  <c r="C1789" i="2"/>
  <c r="F1789" i="2" s="1"/>
  <c r="G1791" i="2" l="1"/>
  <c r="C1790" i="2"/>
  <c r="F1790" i="2" s="1"/>
  <c r="G1792" i="2" l="1"/>
  <c r="C1791" i="2"/>
  <c r="F1791" i="2" s="1"/>
  <c r="G1793" i="2" l="1"/>
  <c r="C1792" i="2"/>
  <c r="F1792" i="2" s="1"/>
  <c r="G1794" i="2" l="1"/>
  <c r="C1793" i="2"/>
  <c r="F1793" i="2" s="1"/>
  <c r="G1795" i="2" l="1"/>
  <c r="C1794" i="2"/>
  <c r="F1794" i="2" s="1"/>
  <c r="G1796" i="2" l="1"/>
  <c r="C1795" i="2"/>
  <c r="F1795" i="2" s="1"/>
  <c r="G1797" i="2" l="1"/>
  <c r="C1796" i="2"/>
  <c r="F1796" i="2" s="1"/>
  <c r="G1798" i="2" l="1"/>
  <c r="C1797" i="2"/>
  <c r="F1797" i="2" s="1"/>
  <c r="G1799" i="2" l="1"/>
  <c r="C1798" i="2"/>
  <c r="F1798" i="2" s="1"/>
  <c r="G1800" i="2" l="1"/>
  <c r="C1799" i="2"/>
  <c r="F1799" i="2" s="1"/>
  <c r="G1801" i="2" l="1"/>
  <c r="C1800" i="2"/>
  <c r="F1800" i="2" s="1"/>
  <c r="G1802" i="2" l="1"/>
  <c r="C1801" i="2"/>
  <c r="F1801" i="2" s="1"/>
  <c r="G1803" i="2" l="1"/>
  <c r="C1802" i="2"/>
  <c r="F1802" i="2" s="1"/>
  <c r="G1804" i="2" l="1"/>
  <c r="C1803" i="2"/>
  <c r="F1803" i="2" s="1"/>
  <c r="G1805" i="2" l="1"/>
  <c r="C1804" i="2"/>
  <c r="F1804" i="2" s="1"/>
  <c r="G1806" i="2" l="1"/>
  <c r="C1805" i="2"/>
  <c r="F1805" i="2" s="1"/>
  <c r="G1807" i="2" l="1"/>
  <c r="C1806" i="2"/>
  <c r="F1806" i="2" s="1"/>
  <c r="G1808" i="2" l="1"/>
  <c r="C1807" i="2"/>
  <c r="F1807" i="2" s="1"/>
  <c r="G1809" i="2" l="1"/>
  <c r="C1808" i="2"/>
  <c r="F1808" i="2" s="1"/>
  <c r="G1810" i="2" l="1"/>
  <c r="C1809" i="2"/>
  <c r="F1809" i="2" s="1"/>
  <c r="G1811" i="2" l="1"/>
  <c r="C1810" i="2"/>
  <c r="F1810" i="2" s="1"/>
  <c r="G1812" i="2" l="1"/>
  <c r="C1811" i="2"/>
  <c r="F1811" i="2" s="1"/>
  <c r="G1813" i="2" l="1"/>
  <c r="C1812" i="2"/>
  <c r="F1812" i="2" s="1"/>
  <c r="G1814" i="2" l="1"/>
  <c r="C1813" i="2"/>
  <c r="F1813" i="2" s="1"/>
  <c r="G1815" i="2" l="1"/>
  <c r="C1814" i="2"/>
  <c r="F1814" i="2" s="1"/>
  <c r="G1816" i="2" l="1"/>
  <c r="C1815" i="2"/>
  <c r="F1815" i="2" s="1"/>
  <c r="G1817" i="2" l="1"/>
  <c r="C1816" i="2"/>
  <c r="F1816" i="2" s="1"/>
  <c r="G1818" i="2" l="1"/>
  <c r="C1817" i="2"/>
  <c r="F1817" i="2" s="1"/>
  <c r="G1819" i="2" l="1"/>
  <c r="C1818" i="2"/>
  <c r="F1818" i="2" s="1"/>
  <c r="G1820" i="2" l="1"/>
  <c r="C1819" i="2"/>
  <c r="F1819" i="2" s="1"/>
  <c r="G1821" i="2" l="1"/>
  <c r="C1820" i="2"/>
  <c r="F1820" i="2" s="1"/>
  <c r="G1822" i="2" l="1"/>
  <c r="C1821" i="2"/>
  <c r="F1821" i="2" s="1"/>
  <c r="G1823" i="2" l="1"/>
  <c r="C1822" i="2"/>
  <c r="F1822" i="2" s="1"/>
  <c r="G1824" i="2" l="1"/>
  <c r="C1823" i="2"/>
  <c r="F1823" i="2" s="1"/>
  <c r="G1825" i="2" l="1"/>
  <c r="C1824" i="2"/>
  <c r="F1824" i="2" s="1"/>
  <c r="G1826" i="2" l="1"/>
  <c r="C1825" i="2"/>
  <c r="F1825" i="2" s="1"/>
  <c r="G1827" i="2" l="1"/>
  <c r="C1826" i="2"/>
  <c r="F1826" i="2" s="1"/>
  <c r="G1828" i="2" l="1"/>
  <c r="C1827" i="2"/>
  <c r="F1827" i="2" s="1"/>
  <c r="G1829" i="2" l="1"/>
  <c r="C1828" i="2"/>
  <c r="F1828" i="2" s="1"/>
  <c r="G1830" i="2" l="1"/>
  <c r="C1829" i="2"/>
  <c r="F1829" i="2" s="1"/>
  <c r="G1831" i="2" l="1"/>
  <c r="C1830" i="2"/>
  <c r="F1830" i="2" s="1"/>
  <c r="G1832" i="2" l="1"/>
  <c r="C1831" i="2"/>
  <c r="F1831" i="2" s="1"/>
  <c r="G1833" i="2" l="1"/>
  <c r="C1832" i="2"/>
  <c r="F1832" i="2" s="1"/>
  <c r="G1834" i="2" l="1"/>
  <c r="C1833" i="2"/>
  <c r="F1833" i="2" s="1"/>
  <c r="G1835" i="2" l="1"/>
  <c r="C1834" i="2"/>
  <c r="F1834" i="2" s="1"/>
  <c r="G1836" i="2" l="1"/>
  <c r="C1835" i="2"/>
  <c r="F1835" i="2" s="1"/>
  <c r="G1837" i="2" l="1"/>
  <c r="C1836" i="2"/>
  <c r="F1836" i="2" s="1"/>
  <c r="G1838" i="2" l="1"/>
  <c r="C1837" i="2"/>
  <c r="F1837" i="2" s="1"/>
  <c r="G1839" i="2" l="1"/>
  <c r="C1838" i="2"/>
  <c r="F1838" i="2" s="1"/>
  <c r="G1840" i="2" l="1"/>
  <c r="C1839" i="2"/>
  <c r="F1839" i="2" s="1"/>
  <c r="G1841" i="2" l="1"/>
  <c r="C1840" i="2"/>
  <c r="F1840" i="2" s="1"/>
  <c r="G1842" i="2" l="1"/>
  <c r="C1841" i="2"/>
  <c r="F1841" i="2" s="1"/>
  <c r="G1843" i="2" l="1"/>
  <c r="C1842" i="2"/>
  <c r="F1842" i="2" s="1"/>
  <c r="G1844" i="2" l="1"/>
  <c r="C1843" i="2"/>
  <c r="F1843" i="2" s="1"/>
  <c r="G1845" i="2" l="1"/>
  <c r="C1844" i="2"/>
  <c r="F1844" i="2" s="1"/>
  <c r="G1846" i="2" l="1"/>
  <c r="C1845" i="2"/>
  <c r="F1845" i="2" s="1"/>
  <c r="G1847" i="2" l="1"/>
  <c r="C1846" i="2"/>
  <c r="F1846" i="2" s="1"/>
  <c r="G1848" i="2" l="1"/>
  <c r="C1847" i="2"/>
  <c r="F1847" i="2" s="1"/>
  <c r="G1849" i="2" l="1"/>
  <c r="C1848" i="2"/>
  <c r="F1848" i="2" s="1"/>
  <c r="G1850" i="2" l="1"/>
  <c r="C1849" i="2"/>
  <c r="F1849" i="2" s="1"/>
  <c r="G1851" i="2" l="1"/>
  <c r="C1850" i="2"/>
  <c r="F1850" i="2" s="1"/>
  <c r="G1852" i="2" l="1"/>
  <c r="C1851" i="2"/>
  <c r="F1851" i="2" s="1"/>
  <c r="G1853" i="2" l="1"/>
  <c r="C1852" i="2"/>
  <c r="F1852" i="2" s="1"/>
  <c r="G1854" i="2" l="1"/>
  <c r="C1853" i="2"/>
  <c r="F1853" i="2" s="1"/>
  <c r="G1855" i="2" l="1"/>
  <c r="C1854" i="2"/>
  <c r="F1854" i="2" s="1"/>
  <c r="G1856" i="2" l="1"/>
  <c r="C1855" i="2"/>
  <c r="F1855" i="2" s="1"/>
  <c r="G1857" i="2" l="1"/>
  <c r="C1856" i="2"/>
  <c r="F1856" i="2" s="1"/>
  <c r="G1858" i="2" l="1"/>
  <c r="C1857" i="2"/>
  <c r="F1857" i="2" s="1"/>
  <c r="G1859" i="2" l="1"/>
  <c r="C1858" i="2"/>
  <c r="F1858" i="2" s="1"/>
  <c r="G1860" i="2" l="1"/>
  <c r="C1859" i="2"/>
  <c r="F1859" i="2" s="1"/>
  <c r="G1861" i="2" l="1"/>
  <c r="C1860" i="2"/>
  <c r="F1860" i="2" s="1"/>
  <c r="G1862" i="2" l="1"/>
  <c r="C1861" i="2"/>
  <c r="F1861" i="2" s="1"/>
  <c r="G1863" i="2" l="1"/>
  <c r="C1862" i="2"/>
  <c r="F1862" i="2" s="1"/>
  <c r="G1864" i="2" l="1"/>
  <c r="C1863" i="2"/>
  <c r="F1863" i="2" s="1"/>
  <c r="G1865" i="2" l="1"/>
  <c r="C1864" i="2"/>
  <c r="F1864" i="2" s="1"/>
  <c r="G1866" i="2" l="1"/>
  <c r="C1865" i="2"/>
  <c r="F1865" i="2" s="1"/>
  <c r="G1867" i="2" l="1"/>
  <c r="C1866" i="2"/>
  <c r="F1866" i="2" s="1"/>
  <c r="G1868" i="2" l="1"/>
  <c r="C1867" i="2"/>
  <c r="F1867" i="2" s="1"/>
  <c r="G1869" i="2" l="1"/>
  <c r="C1868" i="2"/>
  <c r="F1868" i="2" s="1"/>
  <c r="G1870" i="2" l="1"/>
  <c r="C1869" i="2"/>
  <c r="F1869" i="2" s="1"/>
  <c r="G1871" i="2" l="1"/>
  <c r="C1870" i="2"/>
  <c r="F1870" i="2" s="1"/>
  <c r="G1872" i="2" l="1"/>
  <c r="C1871" i="2"/>
  <c r="F1871" i="2" s="1"/>
  <c r="G1873" i="2" l="1"/>
  <c r="C1872" i="2"/>
  <c r="F1872" i="2" s="1"/>
  <c r="G1874" i="2" l="1"/>
  <c r="C1873" i="2"/>
  <c r="F1873" i="2" s="1"/>
  <c r="G1875" i="2" l="1"/>
  <c r="C1874" i="2"/>
  <c r="F1874" i="2" s="1"/>
  <c r="G1876" i="2" l="1"/>
  <c r="C1875" i="2"/>
  <c r="F1875" i="2" s="1"/>
  <c r="G1877" i="2" l="1"/>
  <c r="C1876" i="2"/>
  <c r="F1876" i="2" s="1"/>
  <c r="G1878" i="2" l="1"/>
  <c r="C1877" i="2"/>
  <c r="F1877" i="2" s="1"/>
  <c r="G1879" i="2" l="1"/>
  <c r="C1878" i="2"/>
  <c r="F1878" i="2" s="1"/>
  <c r="G1880" i="2" l="1"/>
  <c r="C1879" i="2"/>
  <c r="F1879" i="2" s="1"/>
  <c r="G1881" i="2" l="1"/>
  <c r="C1880" i="2"/>
  <c r="F1880" i="2" s="1"/>
  <c r="G1882" i="2" l="1"/>
  <c r="C1881" i="2"/>
  <c r="F1881" i="2" s="1"/>
  <c r="G1883" i="2" l="1"/>
  <c r="C1882" i="2"/>
  <c r="F1882" i="2" s="1"/>
  <c r="G1884" i="2" l="1"/>
  <c r="C1883" i="2"/>
  <c r="F1883" i="2" s="1"/>
  <c r="G1885" i="2" l="1"/>
  <c r="C1884" i="2"/>
  <c r="F1884" i="2" s="1"/>
  <c r="G1886" i="2" l="1"/>
  <c r="C1885" i="2"/>
  <c r="F1885" i="2" s="1"/>
  <c r="G1887" i="2" l="1"/>
  <c r="C1886" i="2"/>
  <c r="F1886" i="2" s="1"/>
  <c r="G1888" i="2" l="1"/>
  <c r="C1887" i="2"/>
  <c r="F1887" i="2" s="1"/>
  <c r="G1889" i="2" l="1"/>
  <c r="C1888" i="2"/>
  <c r="F1888" i="2" s="1"/>
  <c r="G1890" i="2" l="1"/>
  <c r="C1889" i="2"/>
  <c r="F1889" i="2" s="1"/>
  <c r="G1891" i="2" l="1"/>
  <c r="C1890" i="2"/>
  <c r="F1890" i="2" s="1"/>
  <c r="G1892" i="2" l="1"/>
  <c r="C1891" i="2"/>
  <c r="F1891" i="2" s="1"/>
  <c r="G1893" i="2" l="1"/>
  <c r="C1892" i="2"/>
  <c r="F1892" i="2" s="1"/>
  <c r="G1894" i="2" l="1"/>
  <c r="C1893" i="2"/>
  <c r="F1893" i="2" s="1"/>
  <c r="G1895" i="2" l="1"/>
  <c r="C1894" i="2"/>
  <c r="F1894" i="2" s="1"/>
  <c r="G1896" i="2" l="1"/>
  <c r="C1895" i="2"/>
  <c r="F1895" i="2" s="1"/>
  <c r="G1897" i="2" l="1"/>
  <c r="C1896" i="2"/>
  <c r="F1896" i="2" s="1"/>
  <c r="G1898" i="2" l="1"/>
  <c r="C1897" i="2"/>
  <c r="F1897" i="2" s="1"/>
  <c r="G1899" i="2" l="1"/>
  <c r="C1898" i="2"/>
  <c r="F1898" i="2" s="1"/>
  <c r="G1900" i="2" l="1"/>
  <c r="C1899" i="2"/>
  <c r="F1899" i="2" s="1"/>
  <c r="G1901" i="2" l="1"/>
  <c r="C1900" i="2"/>
  <c r="F1900" i="2" s="1"/>
  <c r="G1902" i="2" l="1"/>
  <c r="C1901" i="2"/>
  <c r="F1901" i="2" s="1"/>
  <c r="G1903" i="2" l="1"/>
  <c r="C1902" i="2"/>
  <c r="F1902" i="2" s="1"/>
  <c r="G1904" i="2" l="1"/>
  <c r="C1903" i="2"/>
  <c r="F1903" i="2" s="1"/>
  <c r="G1905" i="2" l="1"/>
  <c r="C1904" i="2"/>
  <c r="F1904" i="2" s="1"/>
  <c r="G1906" i="2" l="1"/>
  <c r="C1905" i="2"/>
  <c r="F1905" i="2" s="1"/>
  <c r="G1907" i="2" l="1"/>
  <c r="C1906" i="2"/>
  <c r="F1906" i="2" s="1"/>
  <c r="G1908" i="2" l="1"/>
  <c r="C1907" i="2"/>
  <c r="F1907" i="2" s="1"/>
  <c r="G1909" i="2" l="1"/>
  <c r="C1908" i="2"/>
  <c r="F1908" i="2" s="1"/>
  <c r="G1910" i="2" l="1"/>
  <c r="C1909" i="2"/>
  <c r="F1909" i="2" s="1"/>
  <c r="G1911" i="2" l="1"/>
  <c r="C1910" i="2"/>
  <c r="F1910" i="2" s="1"/>
  <c r="G1912" i="2" l="1"/>
  <c r="C1911" i="2"/>
  <c r="F1911" i="2" s="1"/>
  <c r="G1913" i="2" l="1"/>
  <c r="C1912" i="2"/>
  <c r="F1912" i="2" s="1"/>
  <c r="G1914" i="2" l="1"/>
  <c r="C1913" i="2"/>
  <c r="F1913" i="2" s="1"/>
  <c r="G1915" i="2" l="1"/>
  <c r="C1914" i="2"/>
  <c r="F1914" i="2" s="1"/>
  <c r="G1916" i="2" l="1"/>
  <c r="C1915" i="2"/>
  <c r="F1915" i="2" s="1"/>
  <c r="G1917" i="2" l="1"/>
  <c r="C1916" i="2"/>
  <c r="F1916" i="2" s="1"/>
  <c r="G1918" i="2" l="1"/>
  <c r="C1917" i="2"/>
  <c r="F1917" i="2" s="1"/>
  <c r="G1919" i="2" l="1"/>
  <c r="C1918" i="2"/>
  <c r="F1918" i="2" s="1"/>
  <c r="G1920" i="2" l="1"/>
  <c r="C1919" i="2"/>
  <c r="F1919" i="2" s="1"/>
  <c r="G1921" i="2" l="1"/>
  <c r="C1920" i="2"/>
  <c r="F1920" i="2" s="1"/>
  <c r="G1922" i="2" l="1"/>
  <c r="C1921" i="2"/>
  <c r="F1921" i="2" s="1"/>
  <c r="G1923" i="2" l="1"/>
  <c r="C1922" i="2"/>
  <c r="F1922" i="2" s="1"/>
  <c r="G1924" i="2" l="1"/>
  <c r="C1923" i="2"/>
  <c r="F1923" i="2" s="1"/>
  <c r="G1925" i="2" l="1"/>
  <c r="C1924" i="2"/>
  <c r="F1924" i="2" s="1"/>
  <c r="G1926" i="2" l="1"/>
  <c r="C1925" i="2"/>
  <c r="F1925" i="2" s="1"/>
  <c r="G1927" i="2" l="1"/>
  <c r="C1926" i="2"/>
  <c r="F1926" i="2" s="1"/>
  <c r="G1928" i="2" l="1"/>
  <c r="C1927" i="2"/>
  <c r="F1927" i="2" s="1"/>
  <c r="G1929" i="2" l="1"/>
  <c r="C1928" i="2"/>
  <c r="F1928" i="2" s="1"/>
  <c r="G1930" i="2" l="1"/>
  <c r="C1929" i="2"/>
  <c r="F1929" i="2" s="1"/>
  <c r="G1931" i="2" l="1"/>
  <c r="C1930" i="2"/>
  <c r="F1930" i="2" s="1"/>
  <c r="G1932" i="2" l="1"/>
  <c r="C1931" i="2"/>
  <c r="F1931" i="2" s="1"/>
  <c r="G1933" i="2" l="1"/>
  <c r="C1932" i="2"/>
  <c r="F1932" i="2" s="1"/>
  <c r="G1934" i="2" l="1"/>
  <c r="C1933" i="2"/>
  <c r="F1933" i="2" s="1"/>
  <c r="G1935" i="2" l="1"/>
  <c r="C1934" i="2"/>
  <c r="F1934" i="2" s="1"/>
  <c r="G1936" i="2" l="1"/>
  <c r="C1935" i="2"/>
  <c r="F1935" i="2" s="1"/>
  <c r="G1937" i="2" l="1"/>
  <c r="C1936" i="2"/>
  <c r="F1936" i="2" s="1"/>
  <c r="G1938" i="2" l="1"/>
  <c r="C1937" i="2"/>
  <c r="F1937" i="2" s="1"/>
  <c r="G1939" i="2" l="1"/>
  <c r="C1938" i="2"/>
  <c r="F1938" i="2" s="1"/>
  <c r="G1940" i="2" l="1"/>
  <c r="C1939" i="2"/>
  <c r="F1939" i="2" s="1"/>
  <c r="G1941" i="2" l="1"/>
  <c r="C1940" i="2"/>
  <c r="F1940" i="2" s="1"/>
  <c r="G1942" i="2" l="1"/>
  <c r="C1941" i="2"/>
  <c r="F1941" i="2" s="1"/>
  <c r="G1943" i="2" l="1"/>
  <c r="C1942" i="2"/>
  <c r="F1942" i="2" s="1"/>
  <c r="G1944" i="2" l="1"/>
  <c r="C1943" i="2"/>
  <c r="F1943" i="2" s="1"/>
  <c r="G1945" i="2" l="1"/>
  <c r="C1944" i="2"/>
  <c r="F1944" i="2" s="1"/>
  <c r="G1946" i="2" l="1"/>
  <c r="C1945" i="2"/>
  <c r="F1945" i="2" s="1"/>
  <c r="G1947" i="2" l="1"/>
  <c r="C1946" i="2"/>
  <c r="F1946" i="2" s="1"/>
  <c r="G1948" i="2" l="1"/>
  <c r="C1947" i="2"/>
  <c r="F1947" i="2" s="1"/>
  <c r="G1949" i="2" l="1"/>
  <c r="C1948" i="2"/>
  <c r="F1948" i="2" s="1"/>
  <c r="G1950" i="2" l="1"/>
  <c r="C1949" i="2"/>
  <c r="F1949" i="2" s="1"/>
  <c r="G1951" i="2" l="1"/>
  <c r="C1950" i="2"/>
  <c r="F1950" i="2" s="1"/>
  <c r="G1952" i="2" l="1"/>
  <c r="C1951" i="2"/>
  <c r="F1951" i="2" s="1"/>
  <c r="G1953" i="2" l="1"/>
  <c r="C1952" i="2"/>
  <c r="F1952" i="2" s="1"/>
  <c r="G1954" i="2" l="1"/>
  <c r="C1953" i="2"/>
  <c r="F1953" i="2" s="1"/>
  <c r="G1955" i="2" l="1"/>
  <c r="C1954" i="2"/>
  <c r="F1954" i="2" s="1"/>
  <c r="G1956" i="2" l="1"/>
  <c r="C1955" i="2"/>
  <c r="F1955" i="2" s="1"/>
  <c r="G1957" i="2" l="1"/>
  <c r="C1956" i="2"/>
  <c r="F1956" i="2" s="1"/>
  <c r="G1958" i="2" l="1"/>
  <c r="C1957" i="2"/>
  <c r="F1957" i="2" s="1"/>
  <c r="G1959" i="2" l="1"/>
  <c r="C1958" i="2"/>
  <c r="F1958" i="2" s="1"/>
  <c r="G1960" i="2" l="1"/>
  <c r="C1959" i="2"/>
  <c r="F1959" i="2" s="1"/>
  <c r="G1961" i="2" l="1"/>
  <c r="C1960" i="2"/>
  <c r="F1960" i="2" s="1"/>
  <c r="G1962" i="2" l="1"/>
  <c r="C1961" i="2"/>
  <c r="F1961" i="2" s="1"/>
  <c r="G1963" i="2" l="1"/>
  <c r="C1962" i="2"/>
  <c r="F1962" i="2" s="1"/>
  <c r="G1964" i="2" l="1"/>
  <c r="C1963" i="2"/>
  <c r="F1963" i="2" s="1"/>
  <c r="G1965" i="2" l="1"/>
  <c r="C1964" i="2"/>
  <c r="F1964" i="2" s="1"/>
  <c r="G1966" i="2" l="1"/>
  <c r="C1965" i="2"/>
  <c r="F1965" i="2" s="1"/>
  <c r="G1967" i="2" l="1"/>
  <c r="C1966" i="2"/>
  <c r="F1966" i="2" s="1"/>
  <c r="G1968" i="2" l="1"/>
  <c r="C1967" i="2"/>
  <c r="F1967" i="2" s="1"/>
  <c r="G1969" i="2" l="1"/>
  <c r="C1968" i="2"/>
  <c r="F1968" i="2" s="1"/>
  <c r="G1970" i="2" l="1"/>
  <c r="C1969" i="2"/>
  <c r="F1969" i="2" s="1"/>
  <c r="G1971" i="2" l="1"/>
  <c r="C1970" i="2"/>
  <c r="F1970" i="2" s="1"/>
  <c r="G1972" i="2" l="1"/>
  <c r="C1971" i="2"/>
  <c r="F1971" i="2" s="1"/>
  <c r="G1973" i="2" l="1"/>
  <c r="C1972" i="2"/>
  <c r="F1972" i="2" s="1"/>
  <c r="G1974" i="2" l="1"/>
  <c r="C1973" i="2"/>
  <c r="F1973" i="2" s="1"/>
  <c r="G1975" i="2" l="1"/>
  <c r="C1974" i="2"/>
  <c r="F1974" i="2" s="1"/>
  <c r="G1976" i="2" l="1"/>
  <c r="C1975" i="2"/>
  <c r="F1975" i="2" s="1"/>
  <c r="G1977" i="2" l="1"/>
  <c r="C1976" i="2"/>
  <c r="F1976" i="2" s="1"/>
  <c r="G1978" i="2" l="1"/>
  <c r="C1977" i="2"/>
  <c r="F1977" i="2" s="1"/>
  <c r="G1979" i="2" l="1"/>
  <c r="C1978" i="2"/>
  <c r="F1978" i="2" s="1"/>
  <c r="G1980" i="2" l="1"/>
  <c r="C1979" i="2"/>
  <c r="F1979" i="2" s="1"/>
  <c r="G1981" i="2" l="1"/>
  <c r="C1980" i="2"/>
  <c r="F1980" i="2" s="1"/>
  <c r="G1982" i="2" l="1"/>
  <c r="C1981" i="2"/>
  <c r="F1981" i="2" s="1"/>
  <c r="G1983" i="2" l="1"/>
  <c r="C1982" i="2"/>
  <c r="F1982" i="2" s="1"/>
  <c r="G1984" i="2" l="1"/>
  <c r="C1983" i="2"/>
  <c r="F1983" i="2" s="1"/>
  <c r="G1985" i="2" l="1"/>
  <c r="C1984" i="2"/>
  <c r="F1984" i="2" s="1"/>
  <c r="G1986" i="2" l="1"/>
  <c r="C1985" i="2"/>
  <c r="F1985" i="2" s="1"/>
  <c r="G1987" i="2" l="1"/>
  <c r="C1986" i="2"/>
  <c r="F1986" i="2" s="1"/>
  <c r="G1988" i="2" l="1"/>
  <c r="C1987" i="2"/>
  <c r="F1987" i="2" s="1"/>
  <c r="G1989" i="2" l="1"/>
  <c r="C1988" i="2"/>
  <c r="F1988" i="2" s="1"/>
  <c r="G1990" i="2" l="1"/>
  <c r="C1989" i="2"/>
  <c r="F1989" i="2" s="1"/>
  <c r="G1991" i="2" l="1"/>
  <c r="C1990" i="2"/>
  <c r="F1990" i="2" s="1"/>
  <c r="G1992" i="2" l="1"/>
  <c r="C1991" i="2"/>
  <c r="F1991" i="2" s="1"/>
  <c r="G1993" i="2" l="1"/>
  <c r="C1992" i="2"/>
  <c r="F1992" i="2" s="1"/>
  <c r="G1994" i="2" l="1"/>
  <c r="C1993" i="2"/>
  <c r="F1993" i="2" s="1"/>
  <c r="G1995" i="2" l="1"/>
  <c r="C1994" i="2"/>
  <c r="F1994" i="2" s="1"/>
  <c r="G1996" i="2" l="1"/>
  <c r="C1995" i="2"/>
  <c r="F1995" i="2" s="1"/>
  <c r="G1997" i="2" l="1"/>
  <c r="C1996" i="2"/>
  <c r="F1996" i="2" s="1"/>
  <c r="G1998" i="2" l="1"/>
  <c r="C1997" i="2"/>
  <c r="F1997" i="2" s="1"/>
  <c r="G1999" i="2" l="1"/>
  <c r="C1998" i="2"/>
  <c r="F1998" i="2" s="1"/>
  <c r="G2000" i="2" l="1"/>
  <c r="C1999" i="2"/>
  <c r="F1999" i="2" s="1"/>
  <c r="G2001" i="2" l="1"/>
  <c r="C2000" i="2"/>
  <c r="F2000" i="2" s="1"/>
  <c r="G2002" i="2" l="1"/>
  <c r="C2001" i="2"/>
  <c r="F2001" i="2" s="1"/>
  <c r="G2003" i="2" l="1"/>
  <c r="C2002" i="2"/>
  <c r="F2002" i="2" s="1"/>
  <c r="G2004" i="2" l="1"/>
  <c r="C2003" i="2"/>
  <c r="F2003" i="2" s="1"/>
  <c r="G2005" i="2" l="1"/>
  <c r="C2004" i="2"/>
  <c r="F2004" i="2" s="1"/>
  <c r="G2006" i="2" l="1"/>
  <c r="C2005" i="2"/>
  <c r="F2005" i="2" s="1"/>
  <c r="G2007" i="2" l="1"/>
  <c r="C2006" i="2"/>
  <c r="F2006" i="2" s="1"/>
  <c r="G2008" i="2" l="1"/>
  <c r="C2007" i="2"/>
  <c r="F2007" i="2" s="1"/>
  <c r="G2009" i="2" l="1"/>
  <c r="C2008" i="2"/>
  <c r="F2008" i="2" s="1"/>
  <c r="G2010" i="2" l="1"/>
  <c r="C2009" i="2"/>
  <c r="F2009" i="2" s="1"/>
  <c r="G2011" i="2" l="1"/>
  <c r="C2010" i="2"/>
  <c r="F2010" i="2" s="1"/>
  <c r="G2012" i="2" l="1"/>
  <c r="C2011" i="2"/>
  <c r="F2011" i="2" s="1"/>
  <c r="G2013" i="2" l="1"/>
  <c r="C2012" i="2"/>
  <c r="F2012" i="2" s="1"/>
  <c r="G2014" i="2" l="1"/>
  <c r="C2013" i="2"/>
  <c r="F2013" i="2" s="1"/>
  <c r="G2015" i="2" l="1"/>
  <c r="C2014" i="2"/>
  <c r="F2014" i="2" s="1"/>
  <c r="G2016" i="2" l="1"/>
  <c r="C2015" i="2"/>
  <c r="F2015" i="2" s="1"/>
  <c r="G2017" i="2" l="1"/>
  <c r="C2016" i="2"/>
  <c r="F2016" i="2" s="1"/>
  <c r="G2018" i="2" l="1"/>
  <c r="C2017" i="2"/>
  <c r="F2017" i="2" s="1"/>
  <c r="G2019" i="2" l="1"/>
  <c r="C2018" i="2"/>
  <c r="F2018" i="2" s="1"/>
  <c r="G2020" i="2" l="1"/>
  <c r="C2019" i="2"/>
  <c r="F2019" i="2" s="1"/>
  <c r="G2021" i="2" l="1"/>
  <c r="C2020" i="2"/>
  <c r="F2020" i="2" s="1"/>
  <c r="G2022" i="2" l="1"/>
  <c r="C2021" i="2"/>
  <c r="F2021" i="2" s="1"/>
  <c r="G2023" i="2" l="1"/>
  <c r="C2022" i="2"/>
  <c r="F2022" i="2" s="1"/>
  <c r="G2024" i="2" l="1"/>
  <c r="C2023" i="2"/>
  <c r="F2023" i="2" s="1"/>
  <c r="G2025" i="2" l="1"/>
  <c r="C2024" i="2"/>
  <c r="F2024" i="2" s="1"/>
  <c r="G2026" i="2" l="1"/>
  <c r="C2025" i="2"/>
  <c r="F2025" i="2" s="1"/>
  <c r="G2027" i="2" l="1"/>
  <c r="C2026" i="2"/>
  <c r="F2026" i="2" s="1"/>
  <c r="G2028" i="2" l="1"/>
  <c r="C2027" i="2"/>
  <c r="F2027" i="2" s="1"/>
  <c r="G2029" i="2" l="1"/>
  <c r="C2028" i="2"/>
  <c r="F2028" i="2" s="1"/>
  <c r="G2030" i="2" l="1"/>
  <c r="C2029" i="2"/>
  <c r="F2029" i="2" s="1"/>
  <c r="G2031" i="2" l="1"/>
  <c r="C2030" i="2"/>
  <c r="F2030" i="2" s="1"/>
  <c r="G2032" i="2" l="1"/>
  <c r="C2031" i="2"/>
  <c r="F2031" i="2" s="1"/>
  <c r="G2033" i="2" l="1"/>
  <c r="C2032" i="2"/>
  <c r="F2032" i="2" s="1"/>
  <c r="G2034" i="2" l="1"/>
  <c r="C2033" i="2"/>
  <c r="F2033" i="2" s="1"/>
  <c r="G2035" i="2" l="1"/>
  <c r="C2034" i="2"/>
  <c r="F2034" i="2" s="1"/>
  <c r="G2036" i="2" l="1"/>
  <c r="C2035" i="2"/>
  <c r="F2035" i="2" s="1"/>
  <c r="G2037" i="2" l="1"/>
  <c r="C2036" i="2"/>
  <c r="F2036" i="2" s="1"/>
  <c r="G2038" i="2" l="1"/>
  <c r="C2037" i="2"/>
  <c r="F2037" i="2" s="1"/>
  <c r="G2039" i="2" l="1"/>
  <c r="C2038" i="2"/>
  <c r="F2038" i="2" s="1"/>
  <c r="G2040" i="2" l="1"/>
  <c r="C2039" i="2"/>
  <c r="F2039" i="2" s="1"/>
  <c r="G2041" i="2" l="1"/>
  <c r="C2040" i="2"/>
  <c r="F2040" i="2" s="1"/>
  <c r="G2042" i="2" l="1"/>
  <c r="C2041" i="2"/>
  <c r="F2041" i="2" s="1"/>
  <c r="G2043" i="2" l="1"/>
  <c r="C2042" i="2"/>
  <c r="F2042" i="2" s="1"/>
  <c r="G2044" i="2" l="1"/>
  <c r="C2043" i="2"/>
  <c r="F2043" i="2" s="1"/>
  <c r="G2045" i="2" l="1"/>
  <c r="C2044" i="2"/>
  <c r="F2044" i="2" s="1"/>
  <c r="G2046" i="2" l="1"/>
  <c r="C2045" i="2"/>
  <c r="F2045" i="2" s="1"/>
  <c r="G2047" i="2" l="1"/>
  <c r="C2046" i="2"/>
  <c r="F2046" i="2" s="1"/>
  <c r="G2048" i="2" l="1"/>
  <c r="C2047" i="2"/>
  <c r="F2047" i="2" s="1"/>
  <c r="G2049" i="2" l="1"/>
  <c r="C2048" i="2"/>
  <c r="F2048" i="2" s="1"/>
  <c r="G2050" i="2" l="1"/>
  <c r="C2049" i="2"/>
  <c r="F2049" i="2" s="1"/>
  <c r="G2051" i="2" l="1"/>
  <c r="C2050" i="2"/>
  <c r="F2050" i="2" s="1"/>
  <c r="G2052" i="2" l="1"/>
  <c r="C2051" i="2"/>
  <c r="F2051" i="2" s="1"/>
  <c r="G2053" i="2" l="1"/>
  <c r="C2052" i="2"/>
  <c r="F2052" i="2" s="1"/>
  <c r="G2054" i="2" l="1"/>
  <c r="C2053" i="2"/>
  <c r="F2053" i="2" s="1"/>
  <c r="G2055" i="2" l="1"/>
  <c r="C2054" i="2"/>
  <c r="F2054" i="2" s="1"/>
  <c r="G2056" i="2" l="1"/>
  <c r="C2055" i="2"/>
  <c r="F2055" i="2" s="1"/>
  <c r="G2057" i="2" l="1"/>
  <c r="C2056" i="2"/>
  <c r="F2056" i="2" s="1"/>
  <c r="G2058" i="2" l="1"/>
  <c r="C2057" i="2"/>
  <c r="F2057" i="2" s="1"/>
  <c r="G2059" i="2" l="1"/>
  <c r="C2058" i="2"/>
  <c r="F2058" i="2" s="1"/>
  <c r="G2060" i="2" l="1"/>
  <c r="C2059" i="2"/>
  <c r="F2059" i="2" s="1"/>
  <c r="G2061" i="2" l="1"/>
  <c r="C2060" i="2"/>
  <c r="F2060" i="2" s="1"/>
  <c r="G2062" i="2" l="1"/>
  <c r="C2061" i="2"/>
  <c r="F2061" i="2" s="1"/>
  <c r="G2063" i="2" l="1"/>
  <c r="C2062" i="2"/>
  <c r="F2062" i="2" s="1"/>
  <c r="G2064" i="2" l="1"/>
  <c r="C2063" i="2"/>
  <c r="F2063" i="2" s="1"/>
  <c r="G2065" i="2" l="1"/>
  <c r="C2064" i="2"/>
  <c r="F2064" i="2" s="1"/>
  <c r="G2066" i="2" l="1"/>
  <c r="C2065" i="2"/>
  <c r="F2065" i="2" s="1"/>
  <c r="G2067" i="2" l="1"/>
  <c r="C2066" i="2"/>
  <c r="F2066" i="2" s="1"/>
  <c r="G2068" i="2" l="1"/>
  <c r="C2067" i="2"/>
  <c r="F2067" i="2" s="1"/>
  <c r="G2069" i="2" l="1"/>
  <c r="C2068" i="2"/>
  <c r="F2068" i="2" s="1"/>
  <c r="G2070" i="2" l="1"/>
  <c r="C2069" i="2"/>
  <c r="F2069" i="2" s="1"/>
  <c r="G2071" i="2" l="1"/>
  <c r="C2070" i="2"/>
  <c r="F2070" i="2" s="1"/>
  <c r="G2072" i="2" l="1"/>
  <c r="C2071" i="2"/>
  <c r="F2071" i="2" s="1"/>
  <c r="G2073" i="2" l="1"/>
  <c r="C2072" i="2"/>
  <c r="F2072" i="2" s="1"/>
  <c r="G2074" i="2" l="1"/>
  <c r="C2073" i="2"/>
  <c r="F2073" i="2" s="1"/>
  <c r="G2075" i="2" l="1"/>
  <c r="C2074" i="2"/>
  <c r="F2074" i="2" s="1"/>
  <c r="G2076" i="2" l="1"/>
  <c r="C2075" i="2"/>
  <c r="F2075" i="2" s="1"/>
  <c r="G2077" i="2" l="1"/>
  <c r="C2076" i="2"/>
  <c r="F2076" i="2" s="1"/>
  <c r="G2078" i="2" l="1"/>
  <c r="C2077" i="2"/>
  <c r="F2077" i="2" s="1"/>
  <c r="G2079" i="2" l="1"/>
  <c r="C2078" i="2"/>
  <c r="F2078" i="2" s="1"/>
  <c r="G2080" i="2" l="1"/>
  <c r="C2079" i="2"/>
  <c r="F2079" i="2" s="1"/>
  <c r="G2081" i="2" l="1"/>
  <c r="C2080" i="2"/>
  <c r="F2080" i="2" s="1"/>
  <c r="G2082" i="2" l="1"/>
  <c r="C2081" i="2"/>
  <c r="F2081" i="2" s="1"/>
  <c r="G2083" i="2" l="1"/>
  <c r="C2082" i="2"/>
  <c r="F2082" i="2" s="1"/>
  <c r="G2084" i="2" l="1"/>
  <c r="C2083" i="2"/>
  <c r="F2083" i="2" s="1"/>
  <c r="G2085" i="2" l="1"/>
  <c r="C2084" i="2"/>
  <c r="F2084" i="2" s="1"/>
  <c r="G2086" i="2" l="1"/>
  <c r="C2085" i="2"/>
  <c r="F2085" i="2" s="1"/>
  <c r="G2087" i="2" l="1"/>
  <c r="C2086" i="2"/>
  <c r="F2086" i="2" s="1"/>
  <c r="G2088" i="2" l="1"/>
  <c r="C2087" i="2"/>
  <c r="F2087" i="2" s="1"/>
  <c r="G2089" i="2" l="1"/>
  <c r="C2088" i="2"/>
  <c r="F2088" i="2" s="1"/>
  <c r="G2090" i="2" l="1"/>
  <c r="C2089" i="2"/>
  <c r="F2089" i="2" s="1"/>
  <c r="G2091" i="2" l="1"/>
  <c r="C2090" i="2"/>
  <c r="F2090" i="2" s="1"/>
  <c r="G2092" i="2" l="1"/>
  <c r="C2091" i="2"/>
  <c r="F2091" i="2" s="1"/>
  <c r="G2093" i="2" l="1"/>
  <c r="C2092" i="2"/>
  <c r="F2092" i="2" s="1"/>
  <c r="G2094" i="2" l="1"/>
  <c r="C2093" i="2"/>
  <c r="F2093" i="2" s="1"/>
  <c r="G2095" i="2" l="1"/>
  <c r="C2094" i="2"/>
  <c r="F2094" i="2" s="1"/>
  <c r="G2096" i="2" l="1"/>
  <c r="C2095" i="2"/>
  <c r="F2095" i="2" s="1"/>
  <c r="G2097" i="2" l="1"/>
  <c r="C2096" i="2"/>
  <c r="F2096" i="2" s="1"/>
  <c r="G2098" i="2" l="1"/>
  <c r="C2097" i="2"/>
  <c r="F2097" i="2" s="1"/>
  <c r="G2099" i="2" l="1"/>
  <c r="C2098" i="2"/>
  <c r="F2098" i="2" s="1"/>
  <c r="G2100" i="2" l="1"/>
  <c r="C2099" i="2"/>
  <c r="F2099" i="2" s="1"/>
  <c r="G2101" i="2" l="1"/>
  <c r="C2100" i="2"/>
  <c r="F2100" i="2" s="1"/>
  <c r="G2102" i="2" l="1"/>
  <c r="C2101" i="2"/>
  <c r="F2101" i="2" s="1"/>
  <c r="G2103" i="2" l="1"/>
  <c r="C2102" i="2"/>
  <c r="F2102" i="2" s="1"/>
  <c r="G2104" i="2" l="1"/>
  <c r="C2103" i="2"/>
  <c r="F2103" i="2" s="1"/>
  <c r="G2105" i="2" l="1"/>
  <c r="C2104" i="2"/>
  <c r="F2104" i="2" s="1"/>
  <c r="G2106" i="2" l="1"/>
  <c r="C2105" i="2"/>
  <c r="F2105" i="2" s="1"/>
  <c r="G2107" i="2" l="1"/>
  <c r="C2106" i="2"/>
  <c r="F2106" i="2" s="1"/>
  <c r="G2108" i="2" l="1"/>
  <c r="C2107" i="2"/>
  <c r="F2107" i="2" s="1"/>
  <c r="G2109" i="2" l="1"/>
  <c r="C2108" i="2"/>
  <c r="F2108" i="2" s="1"/>
  <c r="G2110" i="2" l="1"/>
  <c r="C2109" i="2"/>
  <c r="F2109" i="2" s="1"/>
  <c r="G2111" i="2" l="1"/>
  <c r="C2110" i="2"/>
  <c r="F2110" i="2" s="1"/>
  <c r="G2112" i="2" l="1"/>
  <c r="C2111" i="2"/>
  <c r="F2111" i="2" s="1"/>
  <c r="G2113" i="2" l="1"/>
  <c r="C2112" i="2"/>
  <c r="F2112" i="2" s="1"/>
  <c r="G2114" i="2" l="1"/>
  <c r="C2113" i="2"/>
  <c r="F2113" i="2" s="1"/>
  <c r="G2115" i="2" l="1"/>
  <c r="C2114" i="2"/>
  <c r="F2114" i="2" s="1"/>
  <c r="G2116" i="2" l="1"/>
  <c r="C2115" i="2"/>
  <c r="F2115" i="2" s="1"/>
  <c r="G2117" i="2" l="1"/>
  <c r="C2116" i="2"/>
  <c r="F2116" i="2" s="1"/>
  <c r="G2118" i="2" l="1"/>
  <c r="C2117" i="2"/>
  <c r="F2117" i="2" s="1"/>
  <c r="G2119" i="2" l="1"/>
  <c r="C2118" i="2"/>
  <c r="F2118" i="2" s="1"/>
  <c r="G2120" i="2" l="1"/>
  <c r="C2119" i="2"/>
  <c r="F2119" i="2" s="1"/>
  <c r="G2121" i="2" l="1"/>
  <c r="C2120" i="2"/>
  <c r="F2120" i="2" s="1"/>
  <c r="G2122" i="2" l="1"/>
  <c r="C2121" i="2"/>
  <c r="F2121" i="2" s="1"/>
  <c r="G2123" i="2" l="1"/>
  <c r="C2122" i="2"/>
  <c r="F2122" i="2" s="1"/>
  <c r="G2124" i="2" l="1"/>
  <c r="C2123" i="2"/>
  <c r="F2123" i="2" s="1"/>
  <c r="G2125" i="2" l="1"/>
  <c r="C2124" i="2"/>
  <c r="F2124" i="2" s="1"/>
  <c r="G2126" i="2" l="1"/>
  <c r="C2125" i="2"/>
  <c r="F2125" i="2" s="1"/>
  <c r="G2127" i="2" l="1"/>
  <c r="C2126" i="2"/>
  <c r="F2126" i="2" s="1"/>
  <c r="G2128" i="2" l="1"/>
  <c r="C2127" i="2"/>
  <c r="F2127" i="2" s="1"/>
  <c r="G2129" i="2" l="1"/>
  <c r="C2128" i="2"/>
  <c r="F2128" i="2" s="1"/>
  <c r="G2130" i="2" l="1"/>
  <c r="C2129" i="2"/>
  <c r="F2129" i="2" s="1"/>
  <c r="G2131" i="2" l="1"/>
  <c r="C2130" i="2"/>
  <c r="F2130" i="2" s="1"/>
  <c r="G2132" i="2" l="1"/>
  <c r="C2131" i="2"/>
  <c r="F2131" i="2" s="1"/>
  <c r="G2133" i="2" l="1"/>
  <c r="C2132" i="2"/>
  <c r="F2132" i="2" s="1"/>
  <c r="G2134" i="2" l="1"/>
  <c r="C2133" i="2"/>
  <c r="F2133" i="2" s="1"/>
  <c r="G2135" i="2" l="1"/>
  <c r="C2134" i="2"/>
  <c r="F2134" i="2" s="1"/>
  <c r="G2136" i="2" l="1"/>
  <c r="C2135" i="2"/>
  <c r="F2135" i="2" s="1"/>
  <c r="G2137" i="2" l="1"/>
  <c r="C2136" i="2"/>
  <c r="F2136" i="2" s="1"/>
  <c r="G2138" i="2" l="1"/>
  <c r="C2137" i="2"/>
  <c r="F2137" i="2" s="1"/>
  <c r="G2139" i="2" l="1"/>
  <c r="C2138" i="2"/>
  <c r="F2138" i="2" s="1"/>
  <c r="G2140" i="2" l="1"/>
  <c r="C2139" i="2"/>
  <c r="F2139" i="2" s="1"/>
  <c r="G2141" i="2" l="1"/>
  <c r="C2140" i="2"/>
  <c r="F2140" i="2" s="1"/>
  <c r="G2142" i="2" l="1"/>
  <c r="C2141" i="2"/>
  <c r="F2141" i="2" s="1"/>
  <c r="G2143" i="2" l="1"/>
  <c r="C2142" i="2"/>
  <c r="F2142" i="2" s="1"/>
  <c r="G2144" i="2" l="1"/>
  <c r="C2143" i="2"/>
  <c r="F2143" i="2" s="1"/>
  <c r="G2145" i="2" l="1"/>
  <c r="C2144" i="2"/>
  <c r="F2144" i="2" s="1"/>
  <c r="G2146" i="2" l="1"/>
  <c r="C2145" i="2"/>
  <c r="F2145" i="2" s="1"/>
  <c r="G2147" i="2" l="1"/>
  <c r="C2146" i="2"/>
  <c r="F2146" i="2" s="1"/>
  <c r="G2148" i="2" l="1"/>
  <c r="C2147" i="2"/>
  <c r="F2147" i="2" s="1"/>
  <c r="G2149" i="2" l="1"/>
  <c r="C2148" i="2"/>
  <c r="F2148" i="2" s="1"/>
  <c r="G2150" i="2" l="1"/>
  <c r="C2149" i="2"/>
  <c r="F2149" i="2" s="1"/>
  <c r="G2151" i="2" l="1"/>
  <c r="C2150" i="2"/>
  <c r="F2150" i="2" s="1"/>
  <c r="G2152" i="2" l="1"/>
  <c r="C2151" i="2"/>
  <c r="F2151" i="2" s="1"/>
  <c r="G2153" i="2" l="1"/>
  <c r="C2152" i="2"/>
  <c r="F2152" i="2" s="1"/>
  <c r="G2154" i="2" l="1"/>
  <c r="C2153" i="2"/>
  <c r="F2153" i="2" s="1"/>
  <c r="G2155" i="2" l="1"/>
  <c r="C2154" i="2"/>
  <c r="F2154" i="2" s="1"/>
  <c r="G2156" i="2" l="1"/>
  <c r="C2155" i="2"/>
  <c r="F2155" i="2" s="1"/>
  <c r="G2157" i="2" l="1"/>
  <c r="C2156" i="2"/>
  <c r="F2156" i="2" s="1"/>
  <c r="G2158" i="2" l="1"/>
  <c r="C2157" i="2"/>
  <c r="F2157" i="2" s="1"/>
  <c r="G2159" i="2" l="1"/>
  <c r="C2158" i="2"/>
  <c r="F2158" i="2" s="1"/>
  <c r="G2160" i="2" l="1"/>
  <c r="C2159" i="2"/>
  <c r="F2159" i="2" s="1"/>
  <c r="G2161" i="2" l="1"/>
  <c r="C2160" i="2"/>
  <c r="F2160" i="2" s="1"/>
  <c r="G2162" i="2" l="1"/>
  <c r="C2161" i="2"/>
  <c r="F2161" i="2" s="1"/>
  <c r="G2163" i="2" l="1"/>
  <c r="C2162" i="2"/>
  <c r="F2162" i="2" s="1"/>
  <c r="G2164" i="2" l="1"/>
  <c r="C2163" i="2"/>
  <c r="F2163" i="2" s="1"/>
  <c r="G2165" i="2" l="1"/>
  <c r="C2164" i="2"/>
  <c r="F2164" i="2" s="1"/>
  <c r="G2166" i="2" l="1"/>
  <c r="C2165" i="2"/>
  <c r="F2165" i="2" s="1"/>
  <c r="G2167" i="2" l="1"/>
  <c r="C2166" i="2"/>
  <c r="F2166" i="2" s="1"/>
  <c r="G2168" i="2" l="1"/>
  <c r="C2167" i="2"/>
  <c r="F2167" i="2" s="1"/>
  <c r="G2169" i="2" l="1"/>
  <c r="C2168" i="2"/>
  <c r="F2168" i="2" s="1"/>
  <c r="G2170" i="2" l="1"/>
  <c r="C2169" i="2"/>
  <c r="F2169" i="2" s="1"/>
  <c r="G2171" i="2" l="1"/>
  <c r="C2170" i="2"/>
  <c r="F2170" i="2" s="1"/>
  <c r="G2172" i="2" l="1"/>
  <c r="C2171" i="2"/>
  <c r="F2171" i="2" s="1"/>
  <c r="G2173" i="2" l="1"/>
  <c r="C2172" i="2"/>
  <c r="F2172" i="2" s="1"/>
  <c r="G2174" i="2" l="1"/>
  <c r="C2173" i="2"/>
  <c r="F2173" i="2" s="1"/>
  <c r="G2175" i="2" l="1"/>
  <c r="C2174" i="2"/>
  <c r="F2174" i="2" s="1"/>
  <c r="G2176" i="2" l="1"/>
  <c r="C2175" i="2"/>
  <c r="F2175" i="2" s="1"/>
  <c r="G2177" i="2" l="1"/>
  <c r="C2176" i="2"/>
  <c r="F2176" i="2" s="1"/>
  <c r="G2178" i="2" l="1"/>
  <c r="C2177" i="2"/>
  <c r="F2177" i="2" s="1"/>
  <c r="G2179" i="2" l="1"/>
  <c r="C2178" i="2"/>
  <c r="F2178" i="2" s="1"/>
  <c r="G2180" i="2" l="1"/>
  <c r="C2179" i="2"/>
  <c r="F2179" i="2" s="1"/>
  <c r="G2181" i="2" l="1"/>
  <c r="C2180" i="2"/>
  <c r="F2180" i="2" s="1"/>
  <c r="G2182" i="2" l="1"/>
  <c r="C2181" i="2"/>
  <c r="F2181" i="2" s="1"/>
  <c r="G2183" i="2" l="1"/>
  <c r="C2182" i="2"/>
  <c r="F2182" i="2" s="1"/>
  <c r="G2184" i="2" l="1"/>
  <c r="C2183" i="2"/>
  <c r="F2183" i="2" s="1"/>
  <c r="G2185" i="2" l="1"/>
  <c r="C2184" i="2"/>
  <c r="F2184" i="2" s="1"/>
  <c r="G2186" i="2" l="1"/>
  <c r="C2185" i="2"/>
  <c r="F2185" i="2" s="1"/>
  <c r="G2187" i="2" l="1"/>
  <c r="C2186" i="2"/>
  <c r="F2186" i="2" s="1"/>
  <c r="G2188" i="2" l="1"/>
  <c r="C2187" i="2"/>
  <c r="F2187" i="2" s="1"/>
  <c r="G2189" i="2" l="1"/>
  <c r="C2188" i="2"/>
  <c r="F2188" i="2" s="1"/>
  <c r="G2190" i="2" l="1"/>
  <c r="C2189" i="2"/>
  <c r="F2189" i="2" s="1"/>
  <c r="G2191" i="2" l="1"/>
  <c r="C2190" i="2"/>
  <c r="F2190" i="2" s="1"/>
  <c r="G2192" i="2" l="1"/>
  <c r="C2191" i="2"/>
  <c r="F2191" i="2" s="1"/>
  <c r="G2193" i="2" l="1"/>
  <c r="C2192" i="2"/>
  <c r="F2192" i="2" s="1"/>
  <c r="G2194" i="2" l="1"/>
  <c r="C2193" i="2"/>
  <c r="F2193" i="2" s="1"/>
  <c r="G2195" i="2" l="1"/>
  <c r="C2194" i="2"/>
  <c r="F2194" i="2" s="1"/>
  <c r="G2196" i="2" l="1"/>
  <c r="C2195" i="2"/>
  <c r="F2195" i="2" s="1"/>
  <c r="G2197" i="2" l="1"/>
  <c r="C2196" i="2"/>
  <c r="F2196" i="2" s="1"/>
  <c r="G2198" i="2" l="1"/>
  <c r="C2197" i="2"/>
  <c r="F2197" i="2" s="1"/>
  <c r="G2199" i="2" l="1"/>
  <c r="C2198" i="2"/>
  <c r="F2198" i="2" s="1"/>
  <c r="G2200" i="2" l="1"/>
  <c r="C2199" i="2"/>
  <c r="F2199" i="2" s="1"/>
  <c r="G2201" i="2" l="1"/>
  <c r="C2200" i="2"/>
  <c r="F2200" i="2" s="1"/>
  <c r="G2202" i="2" l="1"/>
  <c r="C2201" i="2"/>
  <c r="F2201" i="2" s="1"/>
  <c r="G2203" i="2" l="1"/>
  <c r="C2202" i="2"/>
  <c r="F2202" i="2" s="1"/>
  <c r="G2204" i="2" l="1"/>
  <c r="C2203" i="2"/>
  <c r="F2203" i="2" s="1"/>
  <c r="G2205" i="2" l="1"/>
  <c r="C2204" i="2"/>
  <c r="F2204" i="2" s="1"/>
  <c r="G2206" i="2" l="1"/>
  <c r="C2205" i="2"/>
  <c r="F2205" i="2" s="1"/>
  <c r="G2207" i="2" l="1"/>
  <c r="C2206" i="2"/>
  <c r="F2206" i="2" s="1"/>
  <c r="G2208" i="2" l="1"/>
  <c r="C2207" i="2"/>
  <c r="F2207" i="2" s="1"/>
  <c r="G2209" i="2" l="1"/>
  <c r="C2208" i="2"/>
  <c r="F2208" i="2" s="1"/>
  <c r="G2210" i="2" l="1"/>
  <c r="C2209" i="2"/>
  <c r="F2209" i="2" s="1"/>
  <c r="G2211" i="2" l="1"/>
  <c r="C2210" i="2"/>
  <c r="F2210" i="2" s="1"/>
  <c r="G2212" i="2" l="1"/>
  <c r="C2211" i="2"/>
  <c r="F2211" i="2" s="1"/>
  <c r="G2213" i="2" l="1"/>
  <c r="C2212" i="2"/>
  <c r="F2212" i="2" s="1"/>
  <c r="G2214" i="2" l="1"/>
  <c r="C2213" i="2"/>
  <c r="F2213" i="2" s="1"/>
  <c r="G2215" i="2" l="1"/>
  <c r="C2214" i="2"/>
  <c r="F2214" i="2" s="1"/>
  <c r="G2216" i="2" l="1"/>
  <c r="C2215" i="2"/>
  <c r="F2215" i="2" s="1"/>
  <c r="G2217" i="2" l="1"/>
  <c r="C2216" i="2"/>
  <c r="F2216" i="2" s="1"/>
  <c r="G2218" i="2" l="1"/>
  <c r="C2217" i="2"/>
  <c r="F2217" i="2" s="1"/>
  <c r="G2219" i="2" l="1"/>
  <c r="C2218" i="2"/>
  <c r="F2218" i="2" s="1"/>
  <c r="G2220" i="2" l="1"/>
  <c r="C2219" i="2"/>
  <c r="F2219" i="2" s="1"/>
  <c r="G2221" i="2" l="1"/>
  <c r="C2220" i="2"/>
  <c r="F2220" i="2" s="1"/>
  <c r="G2222" i="2" l="1"/>
  <c r="C2221" i="2"/>
  <c r="F2221" i="2" s="1"/>
  <c r="G2223" i="2" l="1"/>
  <c r="C2222" i="2"/>
  <c r="F2222" i="2" s="1"/>
  <c r="G2224" i="2" l="1"/>
  <c r="C2223" i="2"/>
  <c r="F2223" i="2" s="1"/>
  <c r="G2225" i="2" l="1"/>
  <c r="C2224" i="2"/>
  <c r="F2224" i="2" s="1"/>
  <c r="G2226" i="2" l="1"/>
  <c r="C2225" i="2"/>
  <c r="F2225" i="2" s="1"/>
  <c r="G2227" i="2" l="1"/>
  <c r="C2226" i="2"/>
  <c r="F2226" i="2" s="1"/>
  <c r="G2228" i="2" l="1"/>
  <c r="C2227" i="2"/>
  <c r="F2227" i="2" s="1"/>
  <c r="G2229" i="2" l="1"/>
  <c r="C2228" i="2"/>
  <c r="F2228" i="2" s="1"/>
  <c r="G2230" i="2" l="1"/>
  <c r="C2229" i="2"/>
  <c r="F2229" i="2" s="1"/>
  <c r="G2231" i="2" l="1"/>
  <c r="C2230" i="2"/>
  <c r="F2230" i="2" s="1"/>
  <c r="G2232" i="2" l="1"/>
  <c r="C2231" i="2"/>
  <c r="F2231" i="2" s="1"/>
  <c r="G2233" i="2" l="1"/>
  <c r="C2232" i="2"/>
  <c r="F2232" i="2" s="1"/>
  <c r="G2234" i="2" l="1"/>
  <c r="C2233" i="2"/>
  <c r="F2233" i="2" s="1"/>
  <c r="G2235" i="2" l="1"/>
  <c r="C2234" i="2"/>
  <c r="F2234" i="2" s="1"/>
  <c r="G2236" i="2" l="1"/>
  <c r="C2235" i="2"/>
  <c r="F2235" i="2" s="1"/>
  <c r="G2237" i="2" l="1"/>
  <c r="C2236" i="2"/>
  <c r="F2236" i="2" s="1"/>
  <c r="G2238" i="2" l="1"/>
  <c r="C2237" i="2"/>
  <c r="F2237" i="2" s="1"/>
  <c r="G2239" i="2" l="1"/>
  <c r="C2238" i="2"/>
  <c r="F2238" i="2" s="1"/>
  <c r="G2240" i="2" l="1"/>
  <c r="C2239" i="2"/>
  <c r="F2239" i="2" s="1"/>
  <c r="G2241" i="2" l="1"/>
  <c r="C2240" i="2"/>
  <c r="F2240" i="2" s="1"/>
  <c r="G2242" i="2" l="1"/>
  <c r="C2241" i="2"/>
  <c r="F2241" i="2" s="1"/>
  <c r="G2243" i="2" l="1"/>
  <c r="C2242" i="2"/>
  <c r="F2242" i="2" s="1"/>
  <c r="G2244" i="2" l="1"/>
  <c r="C2243" i="2"/>
  <c r="F2243" i="2" s="1"/>
  <c r="G2245" i="2" l="1"/>
  <c r="C2244" i="2"/>
  <c r="F2244" i="2" s="1"/>
  <c r="G2246" i="2" l="1"/>
  <c r="C2245" i="2"/>
  <c r="F2245" i="2" s="1"/>
  <c r="G2247" i="2" l="1"/>
  <c r="C2246" i="2"/>
  <c r="F2246" i="2" s="1"/>
  <c r="G2248" i="2" l="1"/>
  <c r="C2247" i="2"/>
  <c r="F2247" i="2" s="1"/>
  <c r="G2249" i="2" l="1"/>
  <c r="C2248" i="2"/>
  <c r="F2248" i="2" s="1"/>
  <c r="G2250" i="2" l="1"/>
  <c r="C2249" i="2"/>
  <c r="F2249" i="2" s="1"/>
  <c r="G2251" i="2" l="1"/>
  <c r="C2250" i="2"/>
  <c r="F2250" i="2" s="1"/>
  <c r="G2252" i="2" l="1"/>
  <c r="C2251" i="2"/>
  <c r="F2251" i="2" s="1"/>
  <c r="G2253" i="2" l="1"/>
  <c r="C2252" i="2"/>
  <c r="F2252" i="2" s="1"/>
  <c r="G2254" i="2" l="1"/>
  <c r="C2253" i="2"/>
  <c r="F2253" i="2" s="1"/>
  <c r="G2255" i="2" l="1"/>
  <c r="C2254" i="2"/>
  <c r="F2254" i="2" s="1"/>
  <c r="G2256" i="2" l="1"/>
  <c r="C2255" i="2"/>
  <c r="F2255" i="2" s="1"/>
  <c r="G2257" i="2" l="1"/>
  <c r="C2257" i="2" s="1"/>
  <c r="C2256" i="2"/>
  <c r="F2256" i="2" s="1"/>
  <c r="G2258" i="2" l="1"/>
  <c r="F2257" i="2"/>
  <c r="G2259" i="2" l="1"/>
  <c r="C2258" i="2"/>
  <c r="F2258" i="2" s="1"/>
  <c r="G2260" i="2" l="1"/>
  <c r="C2259" i="2"/>
  <c r="F2259" i="2" s="1"/>
  <c r="G2261" i="2" l="1"/>
  <c r="C2260" i="2"/>
  <c r="F2260" i="2" s="1"/>
  <c r="G2262" i="2" l="1"/>
  <c r="C2261" i="2"/>
  <c r="F2261" i="2" s="1"/>
  <c r="G2263" i="2" l="1"/>
  <c r="C2262" i="2"/>
  <c r="F2262" i="2" s="1"/>
  <c r="G2264" i="2" l="1"/>
  <c r="C2263" i="2"/>
  <c r="F2263" i="2" s="1"/>
  <c r="G2265" i="2" l="1"/>
  <c r="C2264" i="2"/>
  <c r="F2264" i="2" s="1"/>
  <c r="G2266" i="2" l="1"/>
  <c r="C2265" i="2"/>
  <c r="F2265" i="2" s="1"/>
  <c r="G2267" i="2" l="1"/>
  <c r="C2266" i="2"/>
  <c r="F2266" i="2" s="1"/>
  <c r="G2268" i="2" l="1"/>
  <c r="C2267" i="2"/>
  <c r="F2267" i="2" s="1"/>
  <c r="G2269" i="2" l="1"/>
  <c r="C2268" i="2"/>
  <c r="F2268" i="2" s="1"/>
  <c r="G2270" i="2" l="1"/>
  <c r="C2269" i="2"/>
  <c r="F2269" i="2" s="1"/>
  <c r="G2271" i="2" l="1"/>
  <c r="C2270" i="2"/>
  <c r="F2270" i="2" s="1"/>
  <c r="G2272" i="2" l="1"/>
  <c r="C2271" i="2"/>
  <c r="F2271" i="2" s="1"/>
  <c r="G2273" i="2" l="1"/>
  <c r="C2272" i="2"/>
  <c r="F2272" i="2" s="1"/>
  <c r="G2274" i="2" l="1"/>
  <c r="C2273" i="2"/>
  <c r="F2273" i="2" s="1"/>
  <c r="G2275" i="2" l="1"/>
  <c r="C2274" i="2"/>
  <c r="F2274" i="2" s="1"/>
  <c r="G2276" i="2" l="1"/>
  <c r="C2275" i="2"/>
  <c r="F2275" i="2" s="1"/>
  <c r="G2277" i="2" l="1"/>
  <c r="C2276" i="2"/>
  <c r="F2276" i="2" s="1"/>
  <c r="G2278" i="2" l="1"/>
  <c r="C2277" i="2"/>
  <c r="F2277" i="2" s="1"/>
  <c r="G2279" i="2" l="1"/>
  <c r="C2278" i="2"/>
  <c r="F2278" i="2" s="1"/>
  <c r="G2280" i="2" l="1"/>
  <c r="C2279" i="2"/>
  <c r="F2279" i="2" s="1"/>
  <c r="G2281" i="2" l="1"/>
  <c r="C2280" i="2"/>
  <c r="F2280" i="2" s="1"/>
  <c r="G2282" i="2" l="1"/>
  <c r="C2281" i="2"/>
  <c r="F2281" i="2" s="1"/>
  <c r="G2283" i="2" l="1"/>
  <c r="C2282" i="2"/>
  <c r="F2282" i="2" s="1"/>
  <c r="G2284" i="2" l="1"/>
  <c r="C2283" i="2"/>
  <c r="F2283" i="2" s="1"/>
  <c r="G2285" i="2" l="1"/>
  <c r="C2284" i="2"/>
  <c r="F2284" i="2" s="1"/>
  <c r="G2286" i="2" l="1"/>
  <c r="C2285" i="2"/>
  <c r="F2285" i="2" s="1"/>
  <c r="G2287" i="2" l="1"/>
  <c r="C2286" i="2"/>
  <c r="F2286" i="2" s="1"/>
  <c r="G2288" i="2" l="1"/>
  <c r="C2287" i="2"/>
  <c r="F2287" i="2" s="1"/>
  <c r="G2289" i="2" l="1"/>
  <c r="C2288" i="2"/>
  <c r="F2288" i="2" s="1"/>
  <c r="G2290" i="2" l="1"/>
  <c r="C2289" i="2"/>
  <c r="F2289" i="2" s="1"/>
  <c r="G2291" i="2" l="1"/>
  <c r="C2290" i="2"/>
  <c r="F2290" i="2" s="1"/>
  <c r="G2292" i="2" l="1"/>
  <c r="C2291" i="2"/>
  <c r="F2291" i="2" s="1"/>
  <c r="G2293" i="2" l="1"/>
  <c r="C2292" i="2"/>
  <c r="F2292" i="2" s="1"/>
  <c r="G2294" i="2" l="1"/>
  <c r="C2293" i="2"/>
  <c r="F2293" i="2" s="1"/>
  <c r="G2295" i="2" l="1"/>
  <c r="C2294" i="2"/>
  <c r="F2294" i="2" s="1"/>
  <c r="G2296" i="2" l="1"/>
  <c r="C2295" i="2"/>
  <c r="F2295" i="2" s="1"/>
  <c r="G2297" i="2" l="1"/>
  <c r="C2296" i="2"/>
  <c r="F2296" i="2" s="1"/>
  <c r="G2298" i="2" l="1"/>
  <c r="C2297" i="2"/>
  <c r="F2297" i="2" s="1"/>
  <c r="G2299" i="2" l="1"/>
  <c r="C2298" i="2"/>
  <c r="F2298" i="2" s="1"/>
  <c r="G2300" i="2" l="1"/>
  <c r="C2299" i="2"/>
  <c r="F2299" i="2" s="1"/>
  <c r="G2301" i="2" l="1"/>
  <c r="C2301" i="2" s="1"/>
  <c r="F2301" i="2" s="1"/>
  <c r="C2300" i="2"/>
  <c r="F2300" i="2" s="1"/>
  <c r="G2302" i="2" l="1"/>
  <c r="G2303" i="2" l="1"/>
  <c r="C2302" i="2"/>
  <c r="F2302" i="2" s="1"/>
  <c r="G2304" i="2" l="1"/>
  <c r="C2303" i="2"/>
  <c r="F2303" i="2" s="1"/>
  <c r="G2305" i="2" l="1"/>
  <c r="C2304" i="2"/>
  <c r="F2304" i="2" s="1"/>
  <c r="G2306" i="2" l="1"/>
  <c r="C2305" i="2"/>
  <c r="F2305" i="2" s="1"/>
  <c r="G2307" i="2" l="1"/>
  <c r="C2306" i="2"/>
  <c r="F2306" i="2" s="1"/>
  <c r="G2308" i="2" l="1"/>
  <c r="C2307" i="2"/>
  <c r="F2307" i="2" s="1"/>
  <c r="G2309" i="2" l="1"/>
  <c r="C2308" i="2"/>
  <c r="F2308" i="2" s="1"/>
  <c r="G2310" i="2" l="1"/>
  <c r="C2309" i="2"/>
  <c r="F2309" i="2" s="1"/>
  <c r="G2311" i="2" l="1"/>
  <c r="C2310" i="2"/>
  <c r="F2310" i="2" s="1"/>
  <c r="G2312" i="2" l="1"/>
  <c r="C2311" i="2"/>
  <c r="F2311" i="2" s="1"/>
  <c r="G2313" i="2" l="1"/>
  <c r="C2312" i="2"/>
  <c r="F2312" i="2" s="1"/>
  <c r="G2314" i="2" l="1"/>
  <c r="C2313" i="2"/>
  <c r="F2313" i="2" s="1"/>
  <c r="G2315" i="2" l="1"/>
  <c r="C2314" i="2"/>
  <c r="F2314" i="2" s="1"/>
  <c r="G2316" i="2" l="1"/>
  <c r="C2315" i="2"/>
  <c r="F2315" i="2" s="1"/>
  <c r="G2317" i="2" l="1"/>
  <c r="C2316" i="2"/>
  <c r="F2316" i="2" s="1"/>
  <c r="G2318" i="2" l="1"/>
  <c r="C2317" i="2"/>
  <c r="F2317" i="2" s="1"/>
  <c r="G2319" i="2" l="1"/>
  <c r="C2318" i="2"/>
  <c r="F2318" i="2" s="1"/>
  <c r="G2320" i="2" l="1"/>
  <c r="C2319" i="2"/>
  <c r="F2319" i="2" s="1"/>
  <c r="G2321" i="2" l="1"/>
  <c r="C2320" i="2"/>
  <c r="F2320" i="2" s="1"/>
  <c r="G2322" i="2" l="1"/>
  <c r="C2321" i="2"/>
  <c r="F2321" i="2" s="1"/>
  <c r="G2323" i="2" l="1"/>
  <c r="C2322" i="2"/>
  <c r="F2322" i="2" s="1"/>
  <c r="G2324" i="2" l="1"/>
  <c r="C2323" i="2"/>
  <c r="F2323" i="2" s="1"/>
  <c r="G2325" i="2" l="1"/>
  <c r="C2324" i="2"/>
  <c r="F2324" i="2" s="1"/>
  <c r="G2326" i="2" l="1"/>
  <c r="C2325" i="2"/>
  <c r="F2325" i="2" s="1"/>
  <c r="G2327" i="2" l="1"/>
  <c r="C2326" i="2"/>
  <c r="F2326" i="2" s="1"/>
  <c r="G2328" i="2" l="1"/>
  <c r="C2327" i="2"/>
  <c r="F2327" i="2" s="1"/>
  <c r="G2329" i="2" l="1"/>
  <c r="C2328" i="2"/>
  <c r="F2328" i="2" s="1"/>
  <c r="G2330" i="2" l="1"/>
  <c r="C2329" i="2"/>
  <c r="F2329" i="2" s="1"/>
  <c r="G2331" i="2" l="1"/>
  <c r="C2330" i="2"/>
  <c r="F2330" i="2" s="1"/>
  <c r="G2332" i="2" l="1"/>
  <c r="C2331" i="2"/>
  <c r="F2331" i="2" s="1"/>
  <c r="G2333" i="2" l="1"/>
  <c r="C2332" i="2"/>
  <c r="F2332" i="2" s="1"/>
  <c r="G2334" i="2" l="1"/>
  <c r="C2333" i="2"/>
  <c r="F2333" i="2" s="1"/>
  <c r="G2335" i="2" l="1"/>
  <c r="C2334" i="2"/>
  <c r="F2334" i="2" s="1"/>
  <c r="G2336" i="2" l="1"/>
  <c r="C2335" i="2"/>
  <c r="F2335" i="2" s="1"/>
  <c r="G2337" i="2" l="1"/>
  <c r="C2336" i="2"/>
  <c r="F2336" i="2" s="1"/>
  <c r="G2338" i="2" l="1"/>
  <c r="C2337" i="2"/>
  <c r="F2337" i="2" s="1"/>
  <c r="G2339" i="2" l="1"/>
  <c r="C2338" i="2"/>
  <c r="F2338" i="2" s="1"/>
  <c r="G2340" i="2" l="1"/>
  <c r="C2339" i="2"/>
  <c r="F2339" i="2" s="1"/>
  <c r="G2341" i="2" l="1"/>
  <c r="C2340" i="2"/>
  <c r="F2340" i="2" s="1"/>
  <c r="G2342" i="2" l="1"/>
  <c r="C2341" i="2"/>
  <c r="F2341" i="2" s="1"/>
  <c r="G2343" i="2" l="1"/>
  <c r="C2342" i="2"/>
  <c r="F2342" i="2" s="1"/>
  <c r="G2344" i="2" l="1"/>
  <c r="C2343" i="2"/>
  <c r="F2343" i="2" s="1"/>
  <c r="G2345" i="2" l="1"/>
  <c r="C2344" i="2"/>
  <c r="F2344" i="2" s="1"/>
  <c r="G2346" i="2" l="1"/>
  <c r="C2345" i="2"/>
  <c r="F2345" i="2" s="1"/>
  <c r="G2347" i="2" l="1"/>
  <c r="C2346" i="2"/>
  <c r="F2346" i="2" s="1"/>
  <c r="G2348" i="2" l="1"/>
  <c r="C2347" i="2"/>
  <c r="F2347" i="2" s="1"/>
  <c r="G2349" i="2" l="1"/>
  <c r="C2348" i="2"/>
  <c r="F2348" i="2" s="1"/>
  <c r="G2350" i="2" l="1"/>
  <c r="C2349" i="2"/>
  <c r="F2349" i="2" s="1"/>
  <c r="G2351" i="2" l="1"/>
  <c r="C2350" i="2"/>
  <c r="F2350" i="2" s="1"/>
  <c r="G2352" i="2" l="1"/>
  <c r="C2351" i="2"/>
  <c r="F2351" i="2" s="1"/>
  <c r="G2353" i="2" l="1"/>
  <c r="C2352" i="2"/>
  <c r="F2352" i="2" s="1"/>
  <c r="G2354" i="2" l="1"/>
  <c r="C2353" i="2"/>
  <c r="F2353" i="2" s="1"/>
  <c r="G2355" i="2" l="1"/>
  <c r="C2354" i="2"/>
  <c r="F2354" i="2" s="1"/>
  <c r="G2356" i="2" l="1"/>
  <c r="C2355" i="2"/>
  <c r="F2355" i="2" s="1"/>
  <c r="G2357" i="2" l="1"/>
  <c r="C2356" i="2"/>
  <c r="F2356" i="2" s="1"/>
  <c r="G2358" i="2" l="1"/>
  <c r="C2357" i="2"/>
  <c r="F2357" i="2" s="1"/>
  <c r="G2359" i="2" l="1"/>
  <c r="C2358" i="2"/>
  <c r="F2358" i="2" s="1"/>
  <c r="G2360" i="2" l="1"/>
  <c r="C2359" i="2"/>
  <c r="F2359" i="2" s="1"/>
  <c r="G2361" i="2" l="1"/>
  <c r="C2360" i="2"/>
  <c r="F2360" i="2" s="1"/>
  <c r="G2362" i="2" l="1"/>
  <c r="C2361" i="2"/>
  <c r="F2361" i="2" s="1"/>
  <c r="G2363" i="2" l="1"/>
  <c r="C2362" i="2"/>
  <c r="F2362" i="2" s="1"/>
  <c r="G2364" i="2" l="1"/>
  <c r="C2363" i="2"/>
  <c r="F2363" i="2" s="1"/>
  <c r="G2365" i="2" l="1"/>
  <c r="C2364" i="2"/>
  <c r="F2364" i="2" s="1"/>
  <c r="G2366" i="2" l="1"/>
  <c r="C2365" i="2"/>
  <c r="F2365" i="2" s="1"/>
  <c r="G2367" i="2" l="1"/>
  <c r="C2366" i="2"/>
  <c r="F2366" i="2" s="1"/>
  <c r="G2368" i="2" l="1"/>
  <c r="C2367" i="2"/>
  <c r="F2367" i="2" s="1"/>
  <c r="G2369" i="2" l="1"/>
  <c r="C2368" i="2"/>
  <c r="F2368" i="2" s="1"/>
  <c r="G2370" i="2" l="1"/>
  <c r="C2369" i="2"/>
  <c r="F2369" i="2" s="1"/>
  <c r="G2371" i="2" l="1"/>
  <c r="C2370" i="2"/>
  <c r="F2370" i="2" s="1"/>
  <c r="G2372" i="2" l="1"/>
  <c r="C2371" i="2"/>
  <c r="F2371" i="2" s="1"/>
  <c r="G2373" i="2" l="1"/>
  <c r="C2372" i="2"/>
  <c r="F2372" i="2" s="1"/>
  <c r="G2374" i="2" l="1"/>
  <c r="C2373" i="2"/>
  <c r="F2373" i="2" s="1"/>
  <c r="G2375" i="2" l="1"/>
  <c r="C2374" i="2"/>
  <c r="F2374" i="2" s="1"/>
  <c r="C2375" i="2" l="1"/>
  <c r="F2375" i="2" s="1"/>
  <c r="G2376" i="2"/>
  <c r="G2377" i="2" l="1"/>
  <c r="C2376" i="2"/>
  <c r="F2376" i="2" s="1"/>
  <c r="G2378" i="2" l="1"/>
  <c r="C2377" i="2"/>
  <c r="F2377" i="2" s="1"/>
  <c r="G2379" i="2" l="1"/>
  <c r="C2378" i="2"/>
  <c r="F2378" i="2" s="1"/>
  <c r="C2379" i="2" l="1"/>
  <c r="F2379" i="2" s="1"/>
  <c r="G2380" i="2"/>
  <c r="G2381" i="2" l="1"/>
  <c r="C2380" i="2"/>
  <c r="F2380" i="2" s="1"/>
  <c r="G2382" i="2" l="1"/>
  <c r="C2381" i="2"/>
  <c r="F2381" i="2" s="1"/>
  <c r="G2383" i="2" l="1"/>
  <c r="C2382" i="2"/>
  <c r="F2382" i="2" s="1"/>
  <c r="G2384" i="2" l="1"/>
  <c r="C2383" i="2"/>
  <c r="F2383" i="2" s="1"/>
  <c r="G2385" i="2" l="1"/>
  <c r="C2384" i="2"/>
  <c r="F2384" i="2" s="1"/>
  <c r="G2386" i="2" l="1"/>
  <c r="C2385" i="2"/>
  <c r="F2385" i="2" s="1"/>
  <c r="G2387" i="2" l="1"/>
  <c r="C2386" i="2"/>
  <c r="F2386" i="2" s="1"/>
  <c r="C2387" i="2" l="1"/>
  <c r="F2387" i="2" s="1"/>
  <c r="G2388" i="2"/>
  <c r="G2389" i="2" l="1"/>
  <c r="C2388" i="2"/>
  <c r="F2388" i="2" s="1"/>
  <c r="G2390" i="2" l="1"/>
  <c r="C2389" i="2"/>
  <c r="F2389" i="2" s="1"/>
  <c r="G2391" i="2" l="1"/>
  <c r="C2390" i="2"/>
  <c r="F2390" i="2" s="1"/>
  <c r="C2391" i="2" l="1"/>
  <c r="F2391" i="2" s="1"/>
  <c r="G2392" i="2"/>
  <c r="G2393" i="2" l="1"/>
  <c r="C2392" i="2"/>
  <c r="F2392" i="2" s="1"/>
  <c r="G2394" i="2" l="1"/>
  <c r="C2393" i="2"/>
  <c r="F2393" i="2" s="1"/>
  <c r="G2395" i="2" l="1"/>
  <c r="C2395" i="2" s="1"/>
  <c r="C2394" i="2"/>
  <c r="F2394" i="2" s="1"/>
  <c r="F2395" i="2" l="1"/>
  <c r="G2396" i="2"/>
  <c r="G2397" i="2" l="1"/>
  <c r="C2396" i="2"/>
  <c r="F2396" i="2" s="1"/>
  <c r="G2398" i="2" l="1"/>
  <c r="C2397" i="2"/>
  <c r="F2397" i="2" s="1"/>
  <c r="G2399" i="2" l="1"/>
  <c r="C2398" i="2"/>
  <c r="F2398" i="2" s="1"/>
  <c r="G2400" i="2" l="1"/>
  <c r="C2399" i="2"/>
  <c r="F2399" i="2" s="1"/>
  <c r="G2401" i="2" l="1"/>
  <c r="C2400" i="2"/>
  <c r="F2400" i="2" s="1"/>
  <c r="G2402" i="2" l="1"/>
  <c r="C2401" i="2"/>
  <c r="F2401" i="2" s="1"/>
  <c r="G2403" i="2" l="1"/>
  <c r="C2402" i="2"/>
  <c r="F2402" i="2" s="1"/>
  <c r="G2404" i="2" l="1"/>
  <c r="C2403" i="2"/>
  <c r="F2403" i="2" s="1"/>
  <c r="G2405" i="2" l="1"/>
  <c r="C2404" i="2"/>
  <c r="F2404" i="2" s="1"/>
  <c r="G2406" i="2" l="1"/>
  <c r="C2406" i="2" s="1"/>
  <c r="C2405" i="2"/>
  <c r="F2405" i="2" s="1"/>
  <c r="G2407" i="2" l="1"/>
  <c r="F2406" i="2"/>
  <c r="G2408" i="2" l="1"/>
  <c r="C2407" i="2"/>
  <c r="F2407" i="2" s="1"/>
  <c r="G2409" i="2" l="1"/>
  <c r="C2408" i="2"/>
  <c r="F2408" i="2" s="1"/>
  <c r="G2410" i="2" l="1"/>
  <c r="C2409" i="2"/>
  <c r="F2409" i="2" s="1"/>
  <c r="G2411" i="2" l="1"/>
  <c r="C2410" i="2"/>
  <c r="F2410" i="2" s="1"/>
  <c r="C2411" i="2" l="1"/>
  <c r="F2411" i="2" s="1"/>
  <c r="G2412" i="2"/>
  <c r="G2413" i="2" l="1"/>
  <c r="C2412" i="2"/>
  <c r="F2412" i="2" s="1"/>
  <c r="C2413" i="2" l="1"/>
  <c r="F2413" i="2" s="1"/>
  <c r="G2414" i="2"/>
  <c r="G2415" i="2" l="1"/>
  <c r="C2414" i="2"/>
  <c r="F2414" i="2" s="1"/>
  <c r="G2416" i="2" l="1"/>
  <c r="C2415" i="2"/>
  <c r="F2415" i="2" s="1"/>
  <c r="G2417" i="2" l="1"/>
  <c r="C2416" i="2"/>
  <c r="F2416" i="2" s="1"/>
  <c r="G2418" i="2" l="1"/>
  <c r="C2417" i="2"/>
  <c r="F2417" i="2" s="1"/>
  <c r="C2418" i="2" l="1"/>
  <c r="F2418" i="2" s="1"/>
  <c r="G2419" i="2"/>
  <c r="C2419" i="2" l="1"/>
  <c r="F2419" i="2" s="1"/>
  <c r="G2420" i="2"/>
  <c r="G2421" i="2" l="1"/>
  <c r="C2420" i="2"/>
  <c r="F2420" i="2" s="1"/>
  <c r="C2421" i="2" l="1"/>
  <c r="F2421" i="2" s="1"/>
  <c r="G2422" i="2"/>
  <c r="G2423" i="2" l="1"/>
  <c r="C2422" i="2"/>
  <c r="F2422" i="2" s="1"/>
  <c r="G2424" i="2" l="1"/>
  <c r="C2423" i="2"/>
  <c r="F2423" i="2" s="1"/>
  <c r="G2425" i="2" l="1"/>
  <c r="C2424" i="2"/>
  <c r="F2424" i="2" s="1"/>
  <c r="G2426" i="2" l="1"/>
  <c r="C2425" i="2"/>
  <c r="F2425" i="2" s="1"/>
  <c r="C2426" i="2" l="1"/>
  <c r="F2426" i="2" s="1"/>
  <c r="G2427" i="2"/>
  <c r="C2427" i="2" l="1"/>
  <c r="F2427" i="2" s="1"/>
  <c r="G2428" i="2"/>
  <c r="G2429" i="2" l="1"/>
  <c r="C2428" i="2"/>
  <c r="F2428" i="2" s="1"/>
  <c r="G2430" i="2" l="1"/>
  <c r="C2429" i="2"/>
  <c r="F2429" i="2" s="1"/>
  <c r="C2430" i="2" l="1"/>
  <c r="F2430" i="2" s="1"/>
  <c r="G2431" i="2"/>
  <c r="C2431" i="2" l="1"/>
  <c r="F2431" i="2" s="1"/>
  <c r="G2432" i="2"/>
  <c r="G2433" i="2" l="1"/>
  <c r="C2432" i="2"/>
  <c r="F2432" i="2" s="1"/>
  <c r="C2433" i="2" l="1"/>
  <c r="F2433" i="2" s="1"/>
  <c r="G2434" i="2"/>
  <c r="G2435" i="2" l="1"/>
  <c r="C2434" i="2"/>
  <c r="F2434" i="2" s="1"/>
  <c r="G2436" i="2" l="1"/>
  <c r="C2435" i="2"/>
  <c r="F2435" i="2" s="1"/>
  <c r="G2437" i="2" l="1"/>
  <c r="C2436" i="2"/>
  <c r="F2436" i="2" s="1"/>
  <c r="G2438" i="2" l="1"/>
  <c r="C2437" i="2"/>
  <c r="F2437" i="2" s="1"/>
  <c r="C2438" i="2" l="1"/>
  <c r="F2438" i="2" s="1"/>
  <c r="G2439" i="2"/>
  <c r="C2439" i="2" l="1"/>
  <c r="F2439" i="2" s="1"/>
  <c r="G2440" i="2"/>
  <c r="G2441" i="2" l="1"/>
  <c r="C2440" i="2"/>
  <c r="F2440" i="2" s="1"/>
  <c r="G2442" i="2" l="1"/>
  <c r="C2441" i="2"/>
  <c r="F2441" i="2" s="1"/>
  <c r="G2443" i="2" l="1"/>
  <c r="C2442" i="2"/>
  <c r="F2442" i="2" s="1"/>
  <c r="C2443" i="2" l="1"/>
  <c r="F2443" i="2" s="1"/>
  <c r="G2444" i="2"/>
  <c r="G2445" i="2" l="1"/>
  <c r="C2444" i="2"/>
  <c r="F2444" i="2" s="1"/>
  <c r="G2446" i="2" l="1"/>
  <c r="C2445" i="2"/>
  <c r="F2445" i="2" s="1"/>
  <c r="C2446" i="2" l="1"/>
  <c r="F2446" i="2" s="1"/>
  <c r="G2447" i="2"/>
  <c r="C2447" i="2" l="1"/>
  <c r="F2447" i="2" s="1"/>
  <c r="G2448" i="2"/>
  <c r="G2449" i="2" l="1"/>
  <c r="C2448" i="2"/>
  <c r="F2448" i="2" s="1"/>
  <c r="G2450" i="2" l="1"/>
  <c r="C2449" i="2"/>
  <c r="F2449" i="2" s="1"/>
  <c r="G2451" i="2" l="1"/>
  <c r="C2450" i="2"/>
  <c r="F2450" i="2" s="1"/>
  <c r="C2451" i="2" l="1"/>
  <c r="F2451" i="2" s="1"/>
  <c r="G2452" i="2"/>
  <c r="G2453" i="2" l="1"/>
  <c r="C2452" i="2"/>
  <c r="F2452" i="2" s="1"/>
  <c r="G2454" i="2" l="1"/>
  <c r="C2453" i="2"/>
  <c r="F2453" i="2" s="1"/>
  <c r="C2454" i="2" l="1"/>
  <c r="F2454" i="2" s="1"/>
  <c r="G2455" i="2"/>
  <c r="C2455" i="2" l="1"/>
  <c r="F2455" i="2" s="1"/>
  <c r="G2456" i="2"/>
  <c r="G2457" i="2" l="1"/>
  <c r="C2456" i="2"/>
  <c r="F2456" i="2" s="1"/>
  <c r="G2458" i="2" l="1"/>
  <c r="C2457" i="2"/>
  <c r="F2457" i="2" s="1"/>
  <c r="G2459" i="2" l="1"/>
  <c r="C2458" i="2"/>
  <c r="F2458" i="2" s="1"/>
  <c r="C2459" i="2" l="1"/>
  <c r="F2459" i="2" s="1"/>
  <c r="G2460" i="2"/>
  <c r="G2461" i="2" l="1"/>
  <c r="C2460" i="2"/>
  <c r="F2460" i="2" s="1"/>
  <c r="C2461" i="2" l="1"/>
  <c r="F2461" i="2" s="1"/>
  <c r="G2462" i="2"/>
  <c r="G2463" i="2" l="1"/>
  <c r="C2462" i="2"/>
  <c r="F2462" i="2" s="1"/>
  <c r="G2464" i="2" l="1"/>
  <c r="C2463" i="2"/>
  <c r="F2463" i="2" s="1"/>
  <c r="G2465" i="2" l="1"/>
  <c r="C2464" i="2"/>
  <c r="F2464" i="2" s="1"/>
  <c r="G2466" i="2" l="1"/>
  <c r="C2465" i="2"/>
  <c r="F2465" i="2" s="1"/>
  <c r="C2466" i="2" l="1"/>
  <c r="F2466" i="2" s="1"/>
  <c r="G2467" i="2"/>
  <c r="C2467" i="2" l="1"/>
  <c r="F2467" i="2" s="1"/>
  <c r="G2468" i="2"/>
  <c r="G2469" i="2" l="1"/>
  <c r="C2468" i="2"/>
  <c r="F2468" i="2" s="1"/>
  <c r="G2470" i="2" l="1"/>
  <c r="C2469" i="2"/>
  <c r="F2469" i="2" s="1"/>
  <c r="G2471" i="2" l="1"/>
  <c r="C2470" i="2"/>
  <c r="F2470" i="2" s="1"/>
  <c r="C2471" i="2" l="1"/>
  <c r="F2471" i="2" s="1"/>
  <c r="G2472" i="2"/>
  <c r="G2473" i="2" l="1"/>
  <c r="C2472" i="2"/>
  <c r="F2472" i="2" s="1"/>
  <c r="G2474" i="2" l="1"/>
  <c r="C2473" i="2"/>
  <c r="F2473" i="2" s="1"/>
  <c r="C2474" i="2" l="1"/>
  <c r="F2474" i="2" s="1"/>
  <c r="G2475" i="2"/>
  <c r="C2475" i="2" l="1"/>
  <c r="F2475" i="2" s="1"/>
  <c r="G2476" i="2"/>
  <c r="G2477" i="2" l="1"/>
  <c r="C2476" i="2"/>
  <c r="F2476" i="2" s="1"/>
  <c r="G2478" i="2" l="1"/>
  <c r="C2477" i="2"/>
  <c r="F2477" i="2" s="1"/>
  <c r="C2478" i="2" l="1"/>
  <c r="F2478" i="2" s="1"/>
  <c r="G2479" i="2"/>
  <c r="C2479" i="2" l="1"/>
  <c r="F2479" i="2" s="1"/>
  <c r="G2480" i="2"/>
  <c r="G2481" i="2" l="1"/>
  <c r="C2480" i="2"/>
  <c r="F2480" i="2" s="1"/>
  <c r="C2481" i="2" l="1"/>
  <c r="F2481" i="2" s="1"/>
  <c r="G2482" i="2"/>
  <c r="G2483" i="2" l="1"/>
  <c r="C2482" i="2"/>
  <c r="F2482" i="2" s="1"/>
  <c r="G2484" i="2" l="1"/>
  <c r="C2483" i="2"/>
  <c r="F2483" i="2" s="1"/>
  <c r="G2485" i="2" l="1"/>
  <c r="C2484" i="2"/>
  <c r="F2484" i="2" s="1"/>
  <c r="G2486" i="2" l="1"/>
  <c r="C2485" i="2"/>
  <c r="F2485" i="2" s="1"/>
  <c r="C2486" i="2" l="1"/>
  <c r="F2486" i="2" s="1"/>
  <c r="G2487" i="2"/>
  <c r="C2487" i="2" l="1"/>
  <c r="F2487" i="2" s="1"/>
  <c r="G2488" i="2"/>
  <c r="G2489" i="2" l="1"/>
  <c r="C2488" i="2"/>
  <c r="F2488" i="2" s="1"/>
  <c r="G2490" i="2" l="1"/>
  <c r="C2489" i="2"/>
  <c r="F2489" i="2" s="1"/>
  <c r="G2491" i="2" l="1"/>
  <c r="G2492" i="2" s="1"/>
  <c r="C2490" i="2"/>
  <c r="F2490" i="2" s="1"/>
  <c r="G2493" i="2" l="1"/>
  <c r="C2492" i="2"/>
  <c r="F2492" i="2" s="1"/>
  <c r="C2491" i="2"/>
  <c r="F2491" i="2" s="1"/>
  <c r="C2493" i="2" l="1"/>
  <c r="F2493" i="2" s="1"/>
  <c r="G2494" i="2"/>
  <c r="C2494" i="2" l="1"/>
  <c r="F2494" i="2" s="1"/>
  <c r="G2495" i="2"/>
  <c r="C2495" i="2" l="1"/>
  <c r="F2495" i="2" s="1"/>
  <c r="G2496" i="2"/>
  <c r="G2497" i="2" l="1"/>
  <c r="C2496" i="2"/>
  <c r="F2496" i="2" s="1"/>
  <c r="C2497" i="2" l="1"/>
  <c r="F2497" i="2" s="1"/>
  <c r="G2498" i="2"/>
  <c r="G2499" i="2" l="1"/>
  <c r="C2498" i="2"/>
  <c r="F2498" i="2" s="1"/>
  <c r="C2499" i="2" l="1"/>
  <c r="F2499" i="2" s="1"/>
  <c r="G2500" i="2"/>
  <c r="G2501" i="2" l="1"/>
  <c r="C2500" i="2"/>
  <c r="F2500" i="2" s="1"/>
  <c r="C2501" i="2" l="1"/>
  <c r="F2501" i="2" s="1"/>
  <c r="G2502" i="2"/>
  <c r="C2502" i="2" l="1"/>
  <c r="F2502" i="2" s="1"/>
  <c r="G2503" i="2"/>
  <c r="C2503" i="2" l="1"/>
  <c r="F2503" i="2" s="1"/>
  <c r="G2504" i="2"/>
  <c r="G2505" i="2" l="1"/>
  <c r="C2504" i="2"/>
  <c r="F2504" i="2" s="1"/>
  <c r="G2506" i="2" l="1"/>
  <c r="C2505" i="2"/>
  <c r="F2505" i="2" s="1"/>
  <c r="C2506" i="2" l="1"/>
  <c r="F2506" i="2" s="1"/>
  <c r="G2507" i="2"/>
  <c r="C2507" i="2" l="1"/>
  <c r="F2507" i="2" s="1"/>
  <c r="G2508" i="2"/>
  <c r="G2509" i="2" l="1"/>
  <c r="C2508" i="2"/>
  <c r="F2508" i="2" s="1"/>
  <c r="G2510" i="2" l="1"/>
  <c r="C2509" i="2"/>
  <c r="F2509" i="2" s="1"/>
  <c r="G2511" i="2" l="1"/>
  <c r="C2510" i="2"/>
  <c r="F2510" i="2" s="1"/>
  <c r="G2512" i="2" l="1"/>
  <c r="C2511" i="2"/>
  <c r="F2511" i="2" s="1"/>
  <c r="C2512" i="2" l="1"/>
  <c r="F2512" i="2" s="1"/>
  <c r="G2513" i="2"/>
  <c r="C2513" i="2" l="1"/>
  <c r="F2513" i="2" s="1"/>
  <c r="G2514" i="2"/>
  <c r="C2514" i="2" l="1"/>
  <c r="F2514" i="2" s="1"/>
  <c r="G2515" i="2"/>
  <c r="C2515" i="2" l="1"/>
  <c r="F2515" i="2" s="1"/>
  <c r="G2516" i="2"/>
  <c r="G2517" i="2" l="1"/>
  <c r="C2516" i="2"/>
  <c r="F2516" i="2" s="1"/>
  <c r="C2517" i="2" l="1"/>
  <c r="F2517" i="2" s="1"/>
  <c r="G2518" i="2"/>
  <c r="C2518" i="2" l="1"/>
  <c r="F2518" i="2" s="1"/>
  <c r="G2519" i="2"/>
  <c r="C2519" i="2" l="1"/>
  <c r="F2519" i="2" s="1"/>
  <c r="G2520" i="2"/>
  <c r="G2521" i="2" l="1"/>
  <c r="C2520" i="2"/>
  <c r="F2520" i="2" s="1"/>
  <c r="C2521" i="2" l="1"/>
  <c r="F2521" i="2" s="1"/>
  <c r="G2522" i="2"/>
  <c r="C2522" i="2" l="1"/>
  <c r="F2522" i="2" s="1"/>
  <c r="G2523" i="2"/>
  <c r="C2523" i="2" l="1"/>
  <c r="F2523" i="2" s="1"/>
  <c r="G2524" i="2"/>
  <c r="G2525" i="2" l="1"/>
  <c r="C2524" i="2"/>
  <c r="F2524" i="2" s="1"/>
  <c r="C2525" i="2" l="1"/>
  <c r="F2525" i="2" s="1"/>
  <c r="G2526" i="2"/>
  <c r="C2526" i="2" l="1"/>
  <c r="F2526" i="2" s="1"/>
  <c r="G2527" i="2"/>
  <c r="C2527" i="2" l="1"/>
  <c r="F2527" i="2" s="1"/>
  <c r="G2528" i="2"/>
  <c r="G2529" i="2" l="1"/>
  <c r="C2528" i="2"/>
  <c r="F2528" i="2" s="1"/>
  <c r="C2529" i="2" l="1"/>
  <c r="F2529" i="2" s="1"/>
  <c r="G2530" i="2"/>
  <c r="G2531" i="2" l="1"/>
  <c r="C2530" i="2"/>
  <c r="F2530" i="2" s="1"/>
  <c r="G2532" i="2" l="1"/>
  <c r="C2531" i="2"/>
  <c r="F2531" i="2" s="1"/>
  <c r="C2532" i="2" l="1"/>
  <c r="F2532" i="2" s="1"/>
  <c r="G2533" i="2"/>
  <c r="G2534" i="2" l="1"/>
  <c r="C2533" i="2"/>
  <c r="F2533" i="2" s="1"/>
  <c r="C2534" i="2" l="1"/>
  <c r="F2534" i="2" s="1"/>
  <c r="G2535" i="2"/>
  <c r="C2535" i="2" l="1"/>
  <c r="F2535" i="2" s="1"/>
  <c r="G2536" i="2"/>
  <c r="G2537" i="2" l="1"/>
  <c r="C2536" i="2"/>
  <c r="F2536" i="2" s="1"/>
  <c r="G2538" i="2" l="1"/>
  <c r="C2537" i="2"/>
  <c r="F2537" i="2" s="1"/>
  <c r="G2539" i="2" l="1"/>
  <c r="C2538" i="2"/>
  <c r="F2538" i="2" s="1"/>
  <c r="G2540" i="2" l="1"/>
  <c r="C2539" i="2"/>
  <c r="F2539" i="2" s="1"/>
  <c r="G2541" i="2" l="1"/>
  <c r="C2540" i="2"/>
  <c r="F2540" i="2" s="1"/>
  <c r="C2541" i="2" l="1"/>
  <c r="F2541" i="2" s="1"/>
  <c r="G2542" i="2"/>
  <c r="G2543" i="2" l="1"/>
  <c r="C2542" i="2"/>
  <c r="F2542" i="2" s="1"/>
  <c r="G2544" i="2" l="1"/>
  <c r="C2543" i="2"/>
  <c r="F2543" i="2" s="1"/>
  <c r="G2545" i="2" l="1"/>
  <c r="C2544" i="2"/>
  <c r="F2544" i="2" s="1"/>
  <c r="G2546" i="2" l="1"/>
  <c r="C2545" i="2"/>
  <c r="F2545" i="2" s="1"/>
  <c r="G2547" i="2" l="1"/>
  <c r="C2546" i="2"/>
  <c r="F2546" i="2" s="1"/>
  <c r="G2548" i="2" l="1"/>
  <c r="C2548" i="2" s="1"/>
  <c r="C2547" i="2"/>
  <c r="F2547" i="2" s="1"/>
  <c r="F2548" i="2" l="1"/>
  <c r="G2549" i="2"/>
  <c r="G2550" i="2" l="1"/>
  <c r="C2549" i="2"/>
  <c r="F2549" i="2" s="1"/>
  <c r="C2550" i="2" l="1"/>
  <c r="F2550" i="2" s="1"/>
  <c r="G2551" i="2"/>
  <c r="C2551" i="2" l="1"/>
  <c r="F2551" i="2" s="1"/>
  <c r="G2552" i="2"/>
  <c r="C2552" i="2" l="1"/>
  <c r="F2552" i="2" s="1"/>
  <c r="G2553" i="2"/>
  <c r="C2553" i="2" l="1"/>
  <c r="F2553" i="2" s="1"/>
  <c r="G2554" i="2"/>
  <c r="G2555" i="2" l="1"/>
  <c r="C2554" i="2"/>
  <c r="F2554" i="2" s="1"/>
  <c r="C2555" i="2" l="1"/>
  <c r="F2555" i="2" s="1"/>
  <c r="G2556" i="2"/>
  <c r="G2557" i="2" l="1"/>
  <c r="C2556" i="2"/>
  <c r="F2556" i="2" s="1"/>
  <c r="C2557" i="2" l="1"/>
  <c r="F2557" i="2" s="1"/>
  <c r="G2558" i="2"/>
  <c r="C2558" i="2" l="1"/>
  <c r="F2558" i="2" s="1"/>
  <c r="G2559" i="2"/>
  <c r="G2560" i="2" l="1"/>
  <c r="C2559" i="2"/>
  <c r="F2559" i="2" s="1"/>
  <c r="C2560" i="2" l="1"/>
  <c r="F2560" i="2" s="1"/>
  <c r="G2561" i="2"/>
  <c r="C2561" i="2" l="1"/>
  <c r="F2561" i="2" s="1"/>
  <c r="G2562" i="2"/>
  <c r="C2562" i="2" l="1"/>
  <c r="F2562" i="2" s="1"/>
  <c r="G2563" i="2"/>
  <c r="G2564" i="2" l="1"/>
  <c r="C2563" i="2"/>
  <c r="F2563" i="2" s="1"/>
  <c r="C2564" i="2" l="1"/>
  <c r="F2564" i="2" s="1"/>
  <c r="G2565" i="2"/>
  <c r="C2565" i="2" l="1"/>
  <c r="F2565" i="2" s="1"/>
  <c r="G2566" i="2"/>
  <c r="G2567" i="2" l="1"/>
  <c r="C2566" i="2"/>
  <c r="F2566" i="2" s="1"/>
  <c r="G2568" i="2" l="1"/>
  <c r="C2567" i="2"/>
  <c r="F2567" i="2" s="1"/>
  <c r="C2568" i="2" l="1"/>
  <c r="F2568" i="2" s="1"/>
  <c r="G2569" i="2"/>
  <c r="C2569" i="2" l="1"/>
  <c r="F2569" i="2" s="1"/>
  <c r="G2570" i="2"/>
  <c r="G2571" i="2" l="1"/>
  <c r="C2570" i="2"/>
  <c r="F2570" i="2" s="1"/>
  <c r="G2572" i="2" l="1"/>
  <c r="C2571" i="2"/>
  <c r="F2571" i="2" s="1"/>
  <c r="C2572" i="2" l="1"/>
  <c r="F2572" i="2" s="1"/>
  <c r="G2573" i="2"/>
  <c r="C2573" i="2" l="1"/>
  <c r="F2573" i="2" s="1"/>
  <c r="G2574" i="2"/>
  <c r="G2575" i="2" l="1"/>
  <c r="C2574" i="2"/>
  <c r="F2574" i="2" s="1"/>
  <c r="C2575" i="2" l="1"/>
  <c r="F2575" i="2" s="1"/>
  <c r="G2576" i="2"/>
  <c r="C2576" i="2" l="1"/>
  <c r="F2576" i="2" s="1"/>
  <c r="G2577" i="2"/>
  <c r="G2578" i="2" l="1"/>
  <c r="C2577" i="2"/>
  <c r="F2577" i="2" s="1"/>
  <c r="G2579" i="2" l="1"/>
  <c r="C2578" i="2"/>
  <c r="F2578" i="2" s="1"/>
  <c r="C2579" i="2" l="1"/>
  <c r="F2579" i="2" s="1"/>
  <c r="G2580" i="2"/>
  <c r="C2580" i="2" l="1"/>
  <c r="F2580" i="2" s="1"/>
  <c r="G2581" i="2"/>
  <c r="G2582" i="2" s="1"/>
  <c r="C2581" i="2" l="1"/>
  <c r="F2581" i="2" s="1"/>
  <c r="G2583" i="2" l="1"/>
  <c r="C2582" i="2"/>
  <c r="F2582" i="2" s="1"/>
  <c r="C2583" i="2" l="1"/>
  <c r="F2583" i="2" s="1"/>
  <c r="G2584" i="2"/>
  <c r="C2584" i="2" l="1"/>
  <c r="F2584" i="2" s="1"/>
  <c r="G2585" i="2"/>
  <c r="G2586" i="2" l="1"/>
  <c r="C2585" i="2"/>
  <c r="F2585" i="2" s="1"/>
  <c r="C2586" i="2" l="1"/>
  <c r="F2586" i="2" s="1"/>
  <c r="G2587" i="2"/>
  <c r="C2587" i="2" l="1"/>
  <c r="F2587" i="2" s="1"/>
  <c r="G2588" i="2"/>
  <c r="G2589" i="2" l="1"/>
  <c r="C2588" i="2"/>
  <c r="F2588" i="2" s="1"/>
  <c r="G2590" i="2" l="1"/>
  <c r="C2589" i="2"/>
  <c r="F2589" i="2" s="1"/>
  <c r="C2590" i="2" l="1"/>
  <c r="F2590" i="2" s="1"/>
  <c r="G2591" i="2"/>
  <c r="C2591" i="2" l="1"/>
  <c r="F2591" i="2" s="1"/>
  <c r="G2592" i="2"/>
  <c r="G2593" i="2" l="1"/>
  <c r="C2592" i="2"/>
  <c r="F2592" i="2" s="1"/>
  <c r="G2594" i="2" l="1"/>
  <c r="C2593" i="2"/>
  <c r="F2593" i="2" s="1"/>
  <c r="C2594" i="2" l="1"/>
  <c r="F2594" i="2" s="1"/>
  <c r="G2595" i="2"/>
  <c r="C2595" i="2" l="1"/>
  <c r="F2595" i="2" s="1"/>
  <c r="G2596" i="2"/>
  <c r="G2597" i="2" l="1"/>
  <c r="C2596" i="2"/>
  <c r="F2596" i="2" s="1"/>
  <c r="G2598" i="2" l="1"/>
  <c r="G2599" i="2" s="1"/>
  <c r="C2597" i="2"/>
  <c r="F2597" i="2" s="1"/>
  <c r="G2600" i="2" l="1"/>
  <c r="C2599" i="2"/>
  <c r="F2599" i="2" s="1"/>
  <c r="C2598" i="2"/>
  <c r="F2598" i="2" s="1"/>
  <c r="G2601" i="2" l="1"/>
  <c r="C2600" i="2"/>
  <c r="F2600" i="2" s="1"/>
  <c r="C2601" i="2" l="1"/>
  <c r="F2601" i="2" s="1"/>
  <c r="G2602" i="2"/>
  <c r="G2603" i="2" l="1"/>
  <c r="C2602" i="2"/>
  <c r="F2602" i="2" s="1"/>
  <c r="G2604" i="2" l="1"/>
  <c r="C2603" i="2"/>
  <c r="F2603" i="2" s="1"/>
  <c r="C2604" i="2" l="1"/>
  <c r="F2604" i="2" s="1"/>
  <c r="G2605" i="2"/>
  <c r="G2606" i="2" l="1"/>
  <c r="C2605" i="2"/>
  <c r="F2605" i="2" s="1"/>
  <c r="C2606" i="2" l="1"/>
  <c r="F2606" i="2" s="1"/>
  <c r="G2607" i="2"/>
  <c r="G2608" i="2" l="1"/>
  <c r="C2607" i="2"/>
  <c r="F2607" i="2" s="1"/>
  <c r="C2608" i="2" l="1"/>
  <c r="F2608" i="2" s="1"/>
  <c r="G2609" i="2"/>
  <c r="G2610" i="2" l="1"/>
  <c r="C2609" i="2"/>
  <c r="F2609" i="2" s="1"/>
  <c r="C2610" i="2" l="1"/>
  <c r="F2610" i="2" s="1"/>
  <c r="G2611" i="2"/>
  <c r="C2611" i="2" l="1"/>
  <c r="F2611" i="2" s="1"/>
  <c r="G2612" i="2"/>
  <c r="C2612" i="2" l="1"/>
  <c r="F2612" i="2" s="1"/>
  <c r="G2613" i="2"/>
  <c r="G2614" i="2" l="1"/>
  <c r="C2613" i="2"/>
  <c r="F2613" i="2" s="1"/>
  <c r="C2614" i="2" l="1"/>
  <c r="F2614" i="2" s="1"/>
  <c r="G2615" i="2"/>
  <c r="G2616" i="2" l="1"/>
  <c r="C2615" i="2"/>
  <c r="F2615" i="2" s="1"/>
  <c r="C2616" i="2" l="1"/>
  <c r="F2616" i="2" s="1"/>
  <c r="G2617" i="2"/>
  <c r="G2618" i="2" s="1"/>
  <c r="C2618" i="2" l="1"/>
  <c r="F2618" i="2" s="1"/>
  <c r="G2619" i="2"/>
  <c r="C2617" i="2"/>
  <c r="F2617" i="2" s="1"/>
  <c r="G2620" i="2" l="1"/>
  <c r="C2619" i="2"/>
  <c r="F2619" i="2" s="1"/>
  <c r="G2621" i="2" l="1"/>
  <c r="C2620" i="2"/>
  <c r="F2620" i="2" s="1"/>
  <c r="G2622" i="2" l="1"/>
  <c r="C2621" i="2"/>
  <c r="F2621" i="2" s="1"/>
  <c r="G2623" i="2" l="1"/>
  <c r="C2622" i="2"/>
  <c r="F2622" i="2" s="1"/>
  <c r="C2623" i="2" l="1"/>
  <c r="F2623" i="2" s="1"/>
  <c r="G2624" i="2"/>
  <c r="G2625" i="2" l="1"/>
  <c r="C2624" i="2"/>
  <c r="F2624" i="2" s="1"/>
  <c r="G2626" i="2" l="1"/>
  <c r="C2625" i="2"/>
  <c r="F2625" i="2" s="1"/>
  <c r="C2626" i="2" l="1"/>
  <c r="F2626" i="2" s="1"/>
  <c r="G2627" i="2"/>
  <c r="C2627" i="2" l="1"/>
  <c r="F2627" i="2" s="1"/>
  <c r="G2628" i="2"/>
  <c r="G2629" i="2" l="1"/>
  <c r="C2628" i="2"/>
  <c r="F2628" i="2" s="1"/>
  <c r="G2630" i="2" l="1"/>
  <c r="C2629" i="2"/>
  <c r="F2629" i="2" s="1"/>
  <c r="G2631" i="2" l="1"/>
  <c r="C2630" i="2"/>
  <c r="F2630" i="2" s="1"/>
  <c r="C2631" i="2" l="1"/>
  <c r="F2631" i="2" s="1"/>
  <c r="G2632" i="2"/>
  <c r="G2633" i="2" l="1"/>
  <c r="C2632" i="2"/>
  <c r="F2632" i="2" s="1"/>
  <c r="G2634" i="2" l="1"/>
  <c r="C2633" i="2"/>
  <c r="F2633" i="2" s="1"/>
  <c r="G2635" i="2" l="1"/>
  <c r="C2634" i="2"/>
  <c r="F2634" i="2" s="1"/>
  <c r="C2635" i="2" l="1"/>
  <c r="F2635" i="2" s="1"/>
  <c r="G2636" i="2"/>
  <c r="G2637" i="2" l="1"/>
  <c r="G2638" i="2" s="1"/>
  <c r="C2636" i="2"/>
  <c r="F2636" i="2" s="1"/>
  <c r="C2638" i="2" l="1"/>
  <c r="F2638" i="2" s="1"/>
  <c r="G2639" i="2"/>
  <c r="C2637" i="2"/>
  <c r="F2637" i="2" s="1"/>
  <c r="C2639" i="2" l="1"/>
  <c r="F2639" i="2" s="1"/>
  <c r="G2640" i="2"/>
  <c r="G2641" i="2" l="1"/>
  <c r="C2640" i="2"/>
  <c r="F2640" i="2" s="1"/>
  <c r="G2642" i="2" l="1"/>
  <c r="C2641" i="2"/>
  <c r="F2641" i="2" s="1"/>
  <c r="G2643" i="2" l="1"/>
  <c r="C2642" i="2"/>
  <c r="F2642" i="2" s="1"/>
  <c r="C2643" i="2" l="1"/>
  <c r="F2643" i="2" s="1"/>
  <c r="G2644" i="2"/>
  <c r="G2645" i="2" s="1"/>
  <c r="G2646" i="2" l="1"/>
  <c r="C2645" i="2"/>
  <c r="F2645" i="2" s="1"/>
  <c r="C2644" i="2"/>
  <c r="F2644" i="2" s="1"/>
  <c r="C2646" i="2" l="1"/>
  <c r="F2646" i="2" s="1"/>
  <c r="G2647" i="2"/>
  <c r="G2648" i="2" l="1"/>
  <c r="C2647" i="2"/>
  <c r="F2647" i="2" s="1"/>
  <c r="G2649" i="2" l="1"/>
  <c r="C2648" i="2"/>
  <c r="F2648" i="2" s="1"/>
  <c r="C2649" i="2" l="1"/>
  <c r="F2649" i="2" s="1"/>
  <c r="G2650" i="2"/>
  <c r="C2650" i="2" l="1"/>
  <c r="F2650" i="2" s="1"/>
  <c r="G2651" i="2"/>
  <c r="G2652" i="2" l="1"/>
  <c r="C2651" i="2"/>
  <c r="F2651" i="2" s="1"/>
  <c r="G2653" i="2" l="1"/>
  <c r="C2652" i="2"/>
  <c r="F2652" i="2" s="1"/>
  <c r="C2653" i="2" l="1"/>
  <c r="F2653" i="2" s="1"/>
  <c r="G2654" i="2"/>
  <c r="C2654" i="2" l="1"/>
  <c r="F2654" i="2" s="1"/>
  <c r="G2655" i="2"/>
  <c r="C2655" i="2" l="1"/>
  <c r="F2655" i="2" s="1"/>
  <c r="G2656" i="2"/>
  <c r="G2657" i="2" l="1"/>
  <c r="C2656" i="2"/>
  <c r="F2656" i="2" s="1"/>
  <c r="C2657" i="2" l="1"/>
  <c r="F2657" i="2" s="1"/>
  <c r="G2658" i="2"/>
  <c r="C2658" i="2" l="1"/>
  <c r="F2658" i="2" s="1"/>
  <c r="G2659" i="2"/>
  <c r="G2660" i="2" l="1"/>
  <c r="C2659" i="2"/>
  <c r="F2659" i="2" s="1"/>
  <c r="C2660" i="2" l="1"/>
  <c r="F2660" i="2" s="1"/>
  <c r="G2661" i="2"/>
  <c r="G2662" i="2" l="1"/>
  <c r="C2662" i="2" s="1"/>
  <c r="F2662" i="2" s="1"/>
  <c r="C2661" i="2"/>
  <c r="F2661" i="2" s="1"/>
  <c r="G2663" i="2" l="1"/>
  <c r="C2663" i="2" l="1"/>
  <c r="F2663" i="2" s="1"/>
  <c r="G2664" i="2"/>
  <c r="G2665" i="2" l="1"/>
  <c r="C2664" i="2"/>
  <c r="F2664" i="2" s="1"/>
  <c r="G2666" i="2" l="1"/>
  <c r="C2665" i="2"/>
  <c r="F2665" i="2" s="1"/>
  <c r="G2667" i="2" l="1"/>
  <c r="C2666" i="2"/>
  <c r="F2666" i="2" s="1"/>
  <c r="C2667" i="2" l="1"/>
  <c r="F2667" i="2" s="1"/>
  <c r="G2668" i="2"/>
  <c r="G2669" i="2" l="1"/>
  <c r="C2668" i="2"/>
  <c r="F2668" i="2" s="1"/>
  <c r="C2669" i="2" l="1"/>
  <c r="F2669" i="2" s="1"/>
  <c r="G2670" i="2"/>
  <c r="C2670" i="2" l="1"/>
  <c r="F2670" i="2" s="1"/>
  <c r="G2671" i="2"/>
  <c r="G2672" i="2" l="1"/>
  <c r="C2671" i="2"/>
  <c r="F2671" i="2" s="1"/>
  <c r="G2673" i="2" l="1"/>
  <c r="C2672" i="2"/>
  <c r="F2672" i="2" s="1"/>
  <c r="C2673" i="2" l="1"/>
  <c r="F2673" i="2" s="1"/>
  <c r="G2674" i="2"/>
  <c r="C2674" i="2" l="1"/>
  <c r="F2674" i="2" s="1"/>
  <c r="G2675" i="2"/>
  <c r="G2676" i="2" l="1"/>
  <c r="C2675" i="2"/>
  <c r="F2675" i="2" s="1"/>
  <c r="G2677" i="2" l="1"/>
  <c r="C2676" i="2"/>
  <c r="F2676" i="2" s="1"/>
  <c r="C2677" i="2" l="1"/>
  <c r="F2677" i="2" s="1"/>
  <c r="G2678" i="2"/>
  <c r="G2679" i="2" l="1"/>
  <c r="C2678" i="2"/>
  <c r="F2678" i="2" s="1"/>
  <c r="C2679" i="2" l="1"/>
  <c r="F2679" i="2" s="1"/>
  <c r="G2680" i="2"/>
  <c r="G2681" i="2" l="1"/>
  <c r="C2680" i="2"/>
  <c r="F2680" i="2" s="1"/>
  <c r="C2681" i="2" l="1"/>
  <c r="F2681" i="2" s="1"/>
  <c r="G2682" i="2"/>
  <c r="G2683" i="2" l="1"/>
  <c r="C2682" i="2"/>
  <c r="F2682" i="2" s="1"/>
  <c r="C2683" i="2" l="1"/>
  <c r="F2683" i="2" s="1"/>
  <c r="G2684" i="2"/>
  <c r="G2685" i="2" s="1"/>
  <c r="C2685" i="2" l="1"/>
  <c r="F2685" i="2" s="1"/>
  <c r="G2686" i="2"/>
  <c r="C2684" i="2"/>
  <c r="F2684" i="2" s="1"/>
  <c r="C2686" i="2" l="1"/>
  <c r="F2686" i="2" s="1"/>
  <c r="G2687" i="2"/>
  <c r="C2687" i="2" l="1"/>
  <c r="F2687" i="2" s="1"/>
  <c r="G2688" i="2"/>
  <c r="G2689" i="2" l="1"/>
  <c r="C2688" i="2"/>
  <c r="F2688" i="2" s="1"/>
  <c r="C2689" i="2" l="1"/>
  <c r="F2689" i="2" s="1"/>
  <c r="G2690" i="2"/>
  <c r="G2691" i="2" l="1"/>
  <c r="C2690" i="2"/>
  <c r="F2690" i="2" s="1"/>
  <c r="C2691" i="2" l="1"/>
  <c r="F2691" i="2" s="1"/>
  <c r="G2692" i="2"/>
  <c r="C2692" i="2" l="1"/>
  <c r="F2692" i="2" s="1"/>
  <c r="G2693" i="2"/>
  <c r="G2694" i="2" l="1"/>
  <c r="C2693" i="2"/>
  <c r="F2693" i="2" s="1"/>
  <c r="G2695" i="2" l="1"/>
  <c r="G2696" i="2" s="1"/>
  <c r="G2697" i="2" s="1"/>
  <c r="G2698" i="2" s="1"/>
  <c r="G2699" i="2" s="1"/>
  <c r="G2700" i="2" s="1"/>
  <c r="G2701" i="2" s="1"/>
  <c r="G2702" i="2" s="1"/>
  <c r="G2703" i="2" s="1"/>
  <c r="G2704" i="2" s="1"/>
  <c r="G2705" i="2" s="1"/>
  <c r="G2706" i="2" s="1"/>
  <c r="G2707" i="2" s="1"/>
  <c r="G2708" i="2" s="1"/>
  <c r="G2709" i="2" s="1"/>
  <c r="G2710" i="2" s="1"/>
  <c r="G2711" i="2" s="1"/>
  <c r="G2712" i="2" s="1"/>
  <c r="G2713" i="2" s="1"/>
  <c r="G2714" i="2" s="1"/>
  <c r="G2715" i="2" s="1"/>
  <c r="G2716" i="2" s="1"/>
  <c r="G2717" i="2" s="1"/>
  <c r="G2718" i="2" s="1"/>
  <c r="G2719" i="2" s="1"/>
  <c r="G2720" i="2" s="1"/>
  <c r="G2721" i="2" s="1"/>
  <c r="G2722" i="2" s="1"/>
  <c r="G2723" i="2" s="1"/>
  <c r="G2724" i="2" s="1"/>
  <c r="G2725" i="2" s="1"/>
  <c r="G2726" i="2" s="1"/>
  <c r="G2727" i="2" s="1"/>
  <c r="G2728" i="2" s="1"/>
  <c r="C2694" i="2"/>
  <c r="F2694" i="2" s="1"/>
  <c r="C2728" i="2" l="1"/>
  <c r="F2728" i="2" s="1"/>
  <c r="G2729" i="2"/>
  <c r="C2695" i="2"/>
  <c r="F2695" i="2" s="1"/>
  <c r="C2729" i="2" l="1"/>
  <c r="F2729" i="2" s="1"/>
  <c r="G2730" i="2"/>
  <c r="C2696" i="2"/>
  <c r="F2696" i="2" s="1"/>
  <c r="G2731" i="2" l="1"/>
  <c r="C2730" i="2"/>
  <c r="F2730" i="2" s="1"/>
  <c r="C2697" i="2"/>
  <c r="F2697" i="2" s="1"/>
  <c r="C2731" i="2" l="1"/>
  <c r="F2731" i="2" s="1"/>
  <c r="G2732" i="2"/>
  <c r="C2698" i="2"/>
  <c r="F2698" i="2" s="1"/>
  <c r="G2733" i="2" l="1"/>
  <c r="C2732" i="2"/>
  <c r="F2732" i="2" s="1"/>
  <c r="C2712" i="2"/>
  <c r="F2712" i="2" s="1"/>
  <c r="C2699" i="2"/>
  <c r="F2699" i="2" s="1"/>
  <c r="C2733" i="2" l="1"/>
  <c r="F2733" i="2" s="1"/>
  <c r="G2734" i="2"/>
  <c r="C2713" i="2"/>
  <c r="F2713" i="2" s="1"/>
  <c r="C2700" i="2"/>
  <c r="F2700" i="2" s="1"/>
  <c r="C2734" i="2" l="1"/>
  <c r="F2734" i="2" s="1"/>
  <c r="G2735" i="2"/>
  <c r="C2715" i="2"/>
  <c r="F2715" i="2" s="1"/>
  <c r="C2714" i="2"/>
  <c r="F2714" i="2" s="1"/>
  <c r="C2701" i="2"/>
  <c r="F2701" i="2" s="1"/>
  <c r="C2735" i="2" l="1"/>
  <c r="F2735" i="2" s="1"/>
  <c r="G2736" i="2"/>
  <c r="C2702" i="2"/>
  <c r="F2702" i="2" s="1"/>
  <c r="G2737" i="2" l="1"/>
  <c r="C2736" i="2"/>
  <c r="F2736" i="2" s="1"/>
  <c r="C2716" i="2"/>
  <c r="F2716" i="2" s="1"/>
  <c r="C2703" i="2"/>
  <c r="F2703" i="2" s="1"/>
  <c r="C2737" i="2" l="1"/>
  <c r="F2737" i="2" s="1"/>
  <c r="G2738" i="2"/>
  <c r="C2717" i="2"/>
  <c r="F2717" i="2" s="1"/>
  <c r="C2704" i="2"/>
  <c r="F2704" i="2" s="1"/>
  <c r="C2738" i="2" l="1"/>
  <c r="F2738" i="2" s="1"/>
  <c r="G2739" i="2"/>
  <c r="C2719" i="2"/>
  <c r="F2719" i="2" s="1"/>
  <c r="C2718" i="2"/>
  <c r="F2718" i="2" s="1"/>
  <c r="C2705" i="2"/>
  <c r="F2705" i="2" s="1"/>
  <c r="C2739" i="2" l="1"/>
  <c r="F2739" i="2" s="1"/>
  <c r="G2740" i="2"/>
  <c r="C2706" i="2"/>
  <c r="F2706" i="2" s="1"/>
  <c r="G2741" i="2" l="1"/>
  <c r="C2740" i="2"/>
  <c r="F2740" i="2" s="1"/>
  <c r="C2720" i="2"/>
  <c r="F2720" i="2" s="1"/>
  <c r="C2707" i="2"/>
  <c r="F2707" i="2" s="1"/>
  <c r="G2742" i="2" l="1"/>
  <c r="C2741" i="2"/>
  <c r="F2741" i="2" s="1"/>
  <c r="C2721" i="2"/>
  <c r="F2721" i="2" s="1"/>
  <c r="C2708" i="2"/>
  <c r="F2708" i="2" s="1"/>
  <c r="C2742" i="2" l="1"/>
  <c r="F2742" i="2" s="1"/>
  <c r="G2743" i="2"/>
  <c r="C2723" i="2"/>
  <c r="F2723" i="2" s="1"/>
  <c r="C2722" i="2"/>
  <c r="F2722" i="2" s="1"/>
  <c r="C2709" i="2"/>
  <c r="F2709" i="2" s="1"/>
  <c r="C2743" i="2" l="1"/>
  <c r="F2743" i="2" s="1"/>
  <c r="G2744" i="2"/>
  <c r="C2710" i="2"/>
  <c r="F2710" i="2" s="1"/>
  <c r="G2745" i="2" l="1"/>
  <c r="C2744" i="2"/>
  <c r="F2744" i="2" s="1"/>
  <c r="C2711" i="2"/>
  <c r="F2711" i="2" s="1"/>
  <c r="C2745" i="2" l="1"/>
  <c r="F2745" i="2" s="1"/>
  <c r="G2746" i="2"/>
  <c r="C2724" i="2"/>
  <c r="F2724" i="2" s="1"/>
  <c r="C2746" i="2" l="1"/>
  <c r="F2746" i="2" s="1"/>
  <c r="G2747" i="2"/>
  <c r="C2725" i="2"/>
  <c r="F2725" i="2" s="1"/>
  <c r="G2748" i="2" l="1"/>
  <c r="C2747" i="2"/>
  <c r="F2747" i="2" s="1"/>
  <c r="C2727" i="2"/>
  <c r="F2727" i="2" s="1"/>
  <c r="C2726" i="2"/>
  <c r="F2726" i="2" s="1"/>
  <c r="G2749" i="2" l="1"/>
  <c r="C2749" i="2" s="1"/>
  <c r="F2749" i="2" s="1"/>
  <c r="C2748" i="2"/>
  <c r="F2748" i="2" s="1"/>
  <c r="G2750" i="2" l="1"/>
  <c r="C2750" i="2" l="1"/>
  <c r="F2750" i="2" s="1"/>
  <c r="G2751" i="2"/>
  <c r="C2751" i="2" l="1"/>
  <c r="F2751" i="2" s="1"/>
  <c r="G2752" i="2"/>
  <c r="C2752" i="2" l="1"/>
  <c r="F2752" i="2" s="1"/>
  <c r="G2753" i="2"/>
  <c r="G2754" i="2" l="1"/>
  <c r="C2753" i="2"/>
  <c r="F2753" i="2" s="1"/>
  <c r="C2754" i="2" l="1"/>
  <c r="F2754" i="2" s="1"/>
  <c r="G2755" i="2"/>
  <c r="C2755" i="2" l="1"/>
  <c r="F2755" i="2" s="1"/>
  <c r="G2756" i="2"/>
  <c r="C2756" i="2" l="1"/>
  <c r="F2756" i="2" s="1"/>
  <c r="G2757" i="2"/>
  <c r="G2758" i="2" l="1"/>
  <c r="C2757" i="2"/>
  <c r="F2757" i="2" s="1"/>
  <c r="C2758" i="2" l="1"/>
  <c r="F2758" i="2" s="1"/>
  <c r="G2759" i="2"/>
  <c r="C2759" i="2" l="1"/>
  <c r="F2759" i="2" s="1"/>
  <c r="G2760" i="2"/>
  <c r="C2760" i="2" l="1"/>
  <c r="F2760" i="2" s="1"/>
  <c r="G2761" i="2"/>
  <c r="C2761" i="2" l="1"/>
  <c r="F2761" i="2" s="1"/>
  <c r="G2762" i="2"/>
  <c r="G2763" i="2" l="1"/>
  <c r="C2762" i="2"/>
  <c r="F2762" i="2" s="1"/>
  <c r="C2763" i="2" l="1"/>
  <c r="F2763" i="2" s="1"/>
  <c r="G2764" i="2"/>
  <c r="C2764" i="2" l="1"/>
  <c r="F2764" i="2" s="1"/>
  <c r="G2765" i="2"/>
  <c r="C2765" i="2" l="1"/>
  <c r="F2765" i="2" s="1"/>
  <c r="G2766" i="2"/>
  <c r="G2767" i="2" l="1"/>
  <c r="C2766" i="2"/>
  <c r="F2766" i="2" s="1"/>
  <c r="C2767" i="2" l="1"/>
  <c r="F2767" i="2" s="1"/>
  <c r="G2768" i="2"/>
  <c r="C2768" i="2" l="1"/>
  <c r="F2768" i="2" s="1"/>
  <c r="G2769" i="2"/>
  <c r="C2769" i="2" l="1"/>
  <c r="F2769" i="2" s="1"/>
  <c r="G2770" i="2"/>
  <c r="G2771" i="2" l="1"/>
  <c r="C2770" i="2"/>
  <c r="F2770" i="2" s="1"/>
  <c r="C2771" i="2" l="1"/>
  <c r="F2771" i="2" s="1"/>
  <c r="G2772" i="2"/>
  <c r="C2772" i="2" l="1"/>
  <c r="F2772" i="2" s="1"/>
  <c r="G2773" i="2"/>
  <c r="G2774" i="2" l="1"/>
  <c r="C2773" i="2"/>
  <c r="F2773" i="2" s="1"/>
  <c r="C2774" i="2" l="1"/>
  <c r="F2774" i="2" s="1"/>
  <c r="G2775" i="2"/>
  <c r="C2775" i="2" l="1"/>
  <c r="F2775" i="2" s="1"/>
  <c r="G2776" i="2"/>
  <c r="C2776" i="2" l="1"/>
  <c r="F2776" i="2" s="1"/>
  <c r="G2777" i="2"/>
  <c r="G2778" i="2" l="1"/>
  <c r="C2777" i="2"/>
  <c r="F2777" i="2" s="1"/>
  <c r="C2778" i="2" l="1"/>
  <c r="F2778" i="2" s="1"/>
  <c r="G2779" i="2"/>
  <c r="C2779" i="2" l="1"/>
  <c r="F2779" i="2" s="1"/>
  <c r="G2780" i="2"/>
  <c r="C2780" i="2" l="1"/>
  <c r="F2780" i="2" s="1"/>
  <c r="G2781" i="2"/>
  <c r="G2782" i="2" l="1"/>
  <c r="C2781" i="2"/>
  <c r="F2781" i="2" s="1"/>
  <c r="C2782" i="2" l="1"/>
  <c r="F2782" i="2" s="1"/>
  <c r="G2783" i="2"/>
  <c r="C2783" i="2" l="1"/>
  <c r="F2783" i="2" s="1"/>
  <c r="G2784" i="2"/>
  <c r="C2784" i="2" l="1"/>
  <c r="F2784" i="2" s="1"/>
  <c r="G2785" i="2"/>
  <c r="G2786" i="2" l="1"/>
  <c r="C2785" i="2"/>
  <c r="F2785" i="2" s="1"/>
  <c r="C2786" i="2" l="1"/>
  <c r="F2786" i="2" s="1"/>
  <c r="G2787" i="2"/>
  <c r="C2787" i="2" l="1"/>
  <c r="F2787" i="2" s="1"/>
  <c r="G2788" i="2"/>
  <c r="C2788" i="2" l="1"/>
  <c r="F2788" i="2" s="1"/>
  <c r="G2789" i="2"/>
  <c r="G2790" i="2" l="1"/>
  <c r="C2789" i="2"/>
  <c r="F2789" i="2" s="1"/>
  <c r="C2790" i="2" l="1"/>
  <c r="F2790" i="2" s="1"/>
  <c r="G2791" i="2"/>
  <c r="C2791" i="2" l="1"/>
  <c r="F2791" i="2" s="1"/>
  <c r="G2792" i="2"/>
  <c r="C2792" i="2" l="1"/>
  <c r="F2792" i="2" s="1"/>
  <c r="G2793" i="2"/>
  <c r="G2794" i="2" l="1"/>
  <c r="C2793" i="2"/>
  <c r="F2793" i="2" s="1"/>
  <c r="C2794" i="2" l="1"/>
  <c r="F2794" i="2" s="1"/>
  <c r="G2795" i="2"/>
  <c r="C2795" i="2" l="1"/>
  <c r="F2795" i="2" s="1"/>
  <c r="G2796" i="2"/>
  <c r="C2796" i="2" l="1"/>
  <c r="F2796" i="2" s="1"/>
  <c r="G2797" i="2"/>
  <c r="G2798" i="2" l="1"/>
  <c r="C2797" i="2"/>
  <c r="F2797" i="2" s="1"/>
  <c r="C2798" i="2" l="1"/>
  <c r="F2798" i="2" s="1"/>
  <c r="G2799" i="2"/>
  <c r="C2799" i="2" l="1"/>
  <c r="F2799" i="2" s="1"/>
  <c r="G2800" i="2"/>
  <c r="G2801" i="2" l="1"/>
  <c r="C2800" i="2"/>
  <c r="F2800" i="2" s="1"/>
  <c r="G2802" i="2" l="1"/>
  <c r="C2802" i="2" s="1"/>
  <c r="F2802" i="2" s="1"/>
  <c r="C2801" i="2"/>
  <c r="F2801" i="2" s="1"/>
  <c r="G2803" i="2" l="1"/>
  <c r="C2803" i="2" l="1"/>
  <c r="F2803" i="2" s="1"/>
  <c r="G2804" i="2"/>
  <c r="C2804" i="2" l="1"/>
  <c r="F2804" i="2" s="1"/>
  <c r="G2805" i="2"/>
  <c r="G2806" i="2" l="1"/>
  <c r="C2805" i="2"/>
  <c r="F2805" i="2" s="1"/>
  <c r="C2806" i="2" l="1"/>
  <c r="F2806" i="2" s="1"/>
  <c r="G2807" i="2"/>
  <c r="G2808" i="2" l="1"/>
  <c r="C2807" i="2"/>
  <c r="F2807" i="2" s="1"/>
  <c r="C2808" i="2" l="1"/>
  <c r="F2808" i="2" s="1"/>
  <c r="G2809" i="2"/>
  <c r="G2810" i="2" l="1"/>
  <c r="C2809" i="2"/>
  <c r="F2809" i="2" s="1"/>
  <c r="C2810" i="2" l="1"/>
  <c r="F2810" i="2" s="1"/>
  <c r="G2811" i="2"/>
  <c r="C2811" i="2" l="1"/>
  <c r="F2811" i="2" s="1"/>
  <c r="G2812" i="2"/>
  <c r="G2813" i="2" l="1"/>
  <c r="C2812" i="2"/>
  <c r="F2812" i="2" s="1"/>
  <c r="C2813" i="2" l="1"/>
  <c r="F2813" i="2" s="1"/>
  <c r="G2814" i="2"/>
  <c r="C2814" i="2" l="1"/>
  <c r="F2814" i="2" s="1"/>
  <c r="G2815" i="2"/>
  <c r="C2815" i="2" l="1"/>
  <c r="F2815" i="2" s="1"/>
  <c r="G2816" i="2"/>
  <c r="G2817" i="2" l="1"/>
  <c r="C2816" i="2"/>
  <c r="F2816" i="2" s="1"/>
  <c r="C2817" i="2" l="1"/>
  <c r="F2817" i="2" s="1"/>
  <c r="G2818" i="2"/>
  <c r="C2818" i="2" l="1"/>
  <c r="F2818" i="2" s="1"/>
  <c r="G2819" i="2"/>
  <c r="C2819" i="2" l="1"/>
  <c r="F2819" i="2" s="1"/>
  <c r="G2820" i="2"/>
  <c r="G2821" i="2" l="1"/>
  <c r="C2820" i="2"/>
  <c r="F2820" i="2" s="1"/>
  <c r="G2822" i="2" l="1"/>
  <c r="C2821" i="2"/>
  <c r="F2821" i="2" s="1"/>
  <c r="C2822" i="2" l="1"/>
  <c r="F2822" i="2" s="1"/>
  <c r="G2823" i="2"/>
  <c r="C2823" i="2" l="1"/>
  <c r="F2823" i="2" s="1"/>
  <c r="G2824" i="2"/>
  <c r="C2824" i="2" l="1"/>
  <c r="F2824" i="2" s="1"/>
  <c r="G2825" i="2"/>
  <c r="G2826" i="2" l="1"/>
  <c r="C2825" i="2"/>
  <c r="F2825" i="2" s="1"/>
  <c r="C2826" i="2" l="1"/>
  <c r="F2826" i="2" s="1"/>
  <c r="G2827" i="2"/>
  <c r="G2828" i="2" l="1"/>
  <c r="C2827" i="2"/>
  <c r="F2827" i="2" s="1"/>
  <c r="C2828" i="2" l="1"/>
  <c r="F2828" i="2" s="1"/>
  <c r="G2829" i="2"/>
  <c r="C2829" i="2" l="1"/>
  <c r="F2829" i="2" s="1"/>
  <c r="G2830" i="2"/>
  <c r="C2830" i="2" l="1"/>
  <c r="F2830" i="2" s="1"/>
  <c r="G2831" i="2"/>
  <c r="G2832" i="2" l="1"/>
  <c r="C2831" i="2"/>
  <c r="F2831" i="2" s="1"/>
  <c r="C2832" i="2" l="1"/>
  <c r="F2832" i="2" s="1"/>
  <c r="G2833" i="2"/>
  <c r="G2834" i="2" l="1"/>
  <c r="C2833" i="2"/>
  <c r="F2833" i="2" s="1"/>
  <c r="C2834" i="2" l="1"/>
  <c r="F2834" i="2" s="1"/>
  <c r="G2835" i="2"/>
  <c r="C2835" i="2" l="1"/>
  <c r="F2835" i="2" s="1"/>
  <c r="G2836" i="2"/>
  <c r="G2837" i="2" l="1"/>
  <c r="C2836" i="2"/>
  <c r="F2836" i="2" s="1"/>
  <c r="C2837" i="2" l="1"/>
  <c r="F2837" i="2" s="1"/>
  <c r="G2838" i="2"/>
  <c r="C2838" i="2" l="1"/>
  <c r="F2838" i="2" s="1"/>
  <c r="G2839" i="2"/>
  <c r="G2840" i="2" l="1"/>
  <c r="C2839" i="2"/>
  <c r="F2839" i="2" s="1"/>
  <c r="C2840" i="2" l="1"/>
  <c r="F2840" i="2" s="1"/>
  <c r="G2841" i="2"/>
  <c r="C2841" i="2" l="1"/>
  <c r="F2841" i="2" s="1"/>
  <c r="G2842" i="2"/>
  <c r="C2842" i="2" l="1"/>
  <c r="F2842" i="2" s="1"/>
  <c r="G2843" i="2"/>
  <c r="G2844" i="2" l="1"/>
  <c r="C2843" i="2"/>
  <c r="F2843" i="2" s="1"/>
  <c r="C2844" i="2" l="1"/>
  <c r="F2844" i="2" s="1"/>
  <c r="G2845" i="2"/>
  <c r="C2845" i="2" l="1"/>
  <c r="F2845" i="2" s="1"/>
  <c r="G2846" i="2"/>
  <c r="G2847" i="2" l="1"/>
  <c r="C2846" i="2"/>
  <c r="F2846" i="2" s="1"/>
  <c r="C2847" i="2" l="1"/>
  <c r="F2847" i="2" s="1"/>
  <c r="G2848" i="2"/>
  <c r="C2848" i="2" l="1"/>
  <c r="F2848" i="2" s="1"/>
  <c r="G2849" i="2"/>
  <c r="C2849" i="2" l="1"/>
  <c r="F2849" i="2" s="1"/>
  <c r="G2850" i="2"/>
  <c r="G2851" i="2" l="1"/>
  <c r="C2850" i="2"/>
  <c r="F2850" i="2" s="1"/>
  <c r="C2851" i="2" l="1"/>
  <c r="F2851" i="2" s="1"/>
  <c r="G2852" i="2"/>
  <c r="C2852" i="2" l="1"/>
  <c r="F2852" i="2" s="1"/>
  <c r="G2853" i="2"/>
  <c r="C2853" i="2" l="1"/>
  <c r="F2853" i="2" s="1"/>
  <c r="G2854" i="2"/>
  <c r="G2855" i="2" l="1"/>
  <c r="C2854" i="2"/>
  <c r="F2854" i="2" s="1"/>
  <c r="C2855" i="2" l="1"/>
  <c r="F2855" i="2" s="1"/>
  <c r="G2856" i="2"/>
  <c r="C2856" i="2" l="1"/>
  <c r="F2856" i="2" s="1"/>
  <c r="G2857" i="2"/>
  <c r="G2858" i="2" l="1"/>
  <c r="C2857" i="2"/>
  <c r="F2857" i="2" s="1"/>
  <c r="G2859" i="2" l="1"/>
  <c r="C2858" i="2"/>
  <c r="F2858" i="2" s="1"/>
  <c r="G2860" i="2" l="1"/>
  <c r="C2860" i="2" s="1"/>
  <c r="C2859" i="2"/>
  <c r="F2859" i="2" s="1"/>
  <c r="G2861" i="2" l="1"/>
  <c r="F2860" i="2"/>
  <c r="C2861" i="2" l="1"/>
  <c r="F2861" i="2" s="1"/>
  <c r="G2862" i="2"/>
  <c r="G2863" i="2" l="1"/>
  <c r="C2862" i="2"/>
  <c r="F2862" i="2" s="1"/>
  <c r="C2863" i="2" l="1"/>
  <c r="F2863" i="2" s="1"/>
  <c r="G2864" i="2"/>
  <c r="G2865" i="2" l="1"/>
  <c r="C2864" i="2"/>
  <c r="F2864" i="2" s="1"/>
  <c r="C2865" i="2" l="1"/>
  <c r="F2865" i="2" s="1"/>
  <c r="G2866" i="2"/>
  <c r="G2867" i="2" l="1"/>
  <c r="G2868" i="2" s="1"/>
  <c r="C2866" i="2"/>
  <c r="F2866" i="2" s="1"/>
  <c r="C2868" i="2" l="1"/>
  <c r="F2868" i="2" s="1"/>
  <c r="G2869" i="2"/>
  <c r="C2867" i="2"/>
  <c r="F2867" i="2" s="1"/>
  <c r="C2869" i="2" l="1"/>
  <c r="F2869" i="2" s="1"/>
  <c r="G2870" i="2"/>
  <c r="C2870" i="2" l="1"/>
  <c r="F2870" i="2" s="1"/>
  <c r="G2871" i="2"/>
  <c r="C2871" i="2" l="1"/>
  <c r="F2871" i="2" s="1"/>
  <c r="G2872" i="2"/>
  <c r="C2872" i="2" l="1"/>
  <c r="F2872" i="2" s="1"/>
  <c r="G2873" i="2"/>
  <c r="G2874" i="2" l="1"/>
  <c r="C2873" i="2"/>
  <c r="F2873" i="2" s="1"/>
  <c r="C2874" i="2" l="1"/>
  <c r="F2874" i="2" s="1"/>
  <c r="G2875" i="2"/>
  <c r="G2876" i="2" l="1"/>
  <c r="C2875" i="2"/>
  <c r="F2875" i="2" s="1"/>
  <c r="C2876" i="2" l="1"/>
  <c r="F2876" i="2" s="1"/>
  <c r="G2877" i="2"/>
  <c r="G2878" i="2" s="1"/>
  <c r="G2879" i="2" l="1"/>
  <c r="C2878" i="2"/>
  <c r="F2878" i="2" s="1"/>
  <c r="C2877" i="2"/>
  <c r="F2877" i="2" s="1"/>
  <c r="C2879" i="2" l="1"/>
  <c r="F2879" i="2" s="1"/>
  <c r="G2880" i="2"/>
  <c r="C2880" i="2" l="1"/>
  <c r="F2880" i="2" s="1"/>
  <c r="G2881" i="2"/>
  <c r="G2882" i="2" l="1"/>
  <c r="C2881" i="2"/>
  <c r="F2881" i="2" s="1"/>
  <c r="C2882" i="2" l="1"/>
  <c r="F2882" i="2" s="1"/>
  <c r="G2883" i="2"/>
  <c r="G2884" i="2" l="1"/>
  <c r="C2883" i="2"/>
  <c r="F2883" i="2" s="1"/>
  <c r="C2884" i="2" l="1"/>
  <c r="F2884" i="2" s="1"/>
  <c r="G2885" i="2"/>
  <c r="G2886" i="2" l="1"/>
  <c r="C2885" i="2"/>
  <c r="F2885" i="2" s="1"/>
  <c r="C2886" i="2" l="1"/>
  <c r="F2886" i="2" s="1"/>
  <c r="G2887" i="2"/>
  <c r="G2888" i="2" l="1"/>
  <c r="C2887" i="2"/>
  <c r="F2887" i="2" s="1"/>
  <c r="G2889" i="2" l="1"/>
  <c r="C2888" i="2"/>
  <c r="F2888" i="2" s="1"/>
  <c r="G2890" i="2" l="1"/>
  <c r="C2889" i="2"/>
  <c r="F2889" i="2" s="1"/>
  <c r="C2890" i="2" l="1"/>
  <c r="F2890" i="2" s="1"/>
  <c r="G2891" i="2"/>
  <c r="C2891" i="2" l="1"/>
  <c r="F2891" i="2" s="1"/>
  <c r="G2892" i="2"/>
  <c r="C2892" i="2" l="1"/>
  <c r="F2892" i="2" s="1"/>
  <c r="G2893" i="2"/>
  <c r="G2894" i="2" l="1"/>
  <c r="C2893" i="2"/>
  <c r="F2893" i="2" s="1"/>
  <c r="C2894" i="2" l="1"/>
  <c r="F2894" i="2" s="1"/>
  <c r="G2895" i="2"/>
  <c r="C2895" i="2" l="1"/>
  <c r="F2895" i="2" s="1"/>
  <c r="G2896" i="2"/>
  <c r="G2897" i="2" l="1"/>
  <c r="G2898" i="2" s="1"/>
  <c r="C2896" i="2"/>
  <c r="F2896" i="2" s="1"/>
  <c r="C2897" i="2" l="1"/>
  <c r="F2897" i="2" s="1"/>
  <c r="C2898" i="2" l="1"/>
  <c r="F2898" i="2" s="1"/>
  <c r="G2899" i="2"/>
  <c r="C2899" i="2" l="1"/>
  <c r="F2899" i="2" s="1"/>
  <c r="G2900" i="2"/>
  <c r="G2901" i="2" l="1"/>
  <c r="C2900" i="2"/>
  <c r="F2900" i="2" s="1"/>
  <c r="C2901" i="2" l="1"/>
  <c r="F2901" i="2" s="1"/>
  <c r="G2902" i="2"/>
  <c r="C2902" i="2" l="1"/>
  <c r="F2902" i="2" s="1"/>
  <c r="G2903" i="2"/>
  <c r="G2904" i="2" l="1"/>
  <c r="C2903" i="2"/>
  <c r="F2903" i="2" s="1"/>
  <c r="C2904" i="2" l="1"/>
  <c r="F2904" i="2" s="1"/>
  <c r="G2905" i="2"/>
  <c r="C2905" i="2" l="1"/>
  <c r="F2905" i="2" s="1"/>
  <c r="G2906" i="2"/>
  <c r="C2906" i="2" l="1"/>
  <c r="F2906" i="2" s="1"/>
  <c r="G2907" i="2"/>
  <c r="G2908" i="2" l="1"/>
  <c r="C2907" i="2"/>
  <c r="F2907" i="2" s="1"/>
  <c r="C2908" i="2" l="1"/>
  <c r="F2908" i="2" s="1"/>
  <c r="G2909" i="2"/>
  <c r="C2909" i="2" l="1"/>
  <c r="F2909" i="2" s="1"/>
  <c r="G2910" i="2"/>
  <c r="C2910" i="2" l="1"/>
  <c r="F2910" i="2" s="1"/>
  <c r="G2911" i="2"/>
  <c r="G2912" i="2" l="1"/>
  <c r="C2911" i="2"/>
  <c r="F2911" i="2" s="1"/>
  <c r="C2912" i="2" l="1"/>
  <c r="F2912" i="2" s="1"/>
  <c r="G2913" i="2"/>
  <c r="C2913" i="2" l="1"/>
  <c r="F2913" i="2" s="1"/>
  <c r="G2914" i="2"/>
  <c r="C2914" i="2" l="1"/>
  <c r="F2914" i="2" s="1"/>
  <c r="G2915" i="2"/>
  <c r="G2916" i="2" l="1"/>
  <c r="G2917" i="2" s="1"/>
  <c r="C2915" i="2"/>
  <c r="F2915" i="2" s="1"/>
  <c r="G2918" i="2" l="1"/>
  <c r="C2917" i="2"/>
  <c r="F2917" i="2" s="1"/>
  <c r="C2916" i="2"/>
  <c r="F2916" i="2" s="1"/>
  <c r="G2919" i="2" l="1"/>
  <c r="C2918" i="2"/>
  <c r="F2918" i="2" s="1"/>
  <c r="C2919" i="2" l="1"/>
  <c r="F2919" i="2" s="1"/>
  <c r="G2920" i="2"/>
  <c r="G2921" i="2" l="1"/>
  <c r="C2920" i="2"/>
  <c r="F2920" i="2" s="1"/>
  <c r="C2921" i="2" l="1"/>
  <c r="F2921" i="2" s="1"/>
  <c r="G2922" i="2"/>
  <c r="G2923" i="2" l="1"/>
  <c r="C2922" i="2"/>
  <c r="F2922" i="2" s="1"/>
  <c r="C2923" i="2" l="1"/>
  <c r="F2923" i="2" s="1"/>
  <c r="G2924" i="2"/>
  <c r="G2925" i="2" l="1"/>
  <c r="C2924" i="2"/>
  <c r="F2924" i="2" s="1"/>
  <c r="C2925" i="2" l="1"/>
  <c r="F2925" i="2" s="1"/>
  <c r="G2926" i="2"/>
  <c r="G2927" i="2" l="1"/>
  <c r="C2926" i="2"/>
  <c r="F2926" i="2" s="1"/>
  <c r="C2927" i="2" l="1"/>
  <c r="F2927" i="2" s="1"/>
  <c r="G2928" i="2"/>
  <c r="C2928" i="2" l="1"/>
  <c r="F2928" i="2" s="1"/>
  <c r="G2929" i="2"/>
  <c r="C2929" i="2" l="1"/>
  <c r="F2929" i="2" s="1"/>
  <c r="G2930" i="2"/>
  <c r="G2931" i="2" l="1"/>
  <c r="C2930" i="2"/>
  <c r="F2930" i="2" s="1"/>
  <c r="C2931" i="2" l="1"/>
  <c r="F2931" i="2" s="1"/>
  <c r="G2932" i="2"/>
  <c r="G2933" i="2" l="1"/>
  <c r="C2932" i="2"/>
  <c r="F2932" i="2" s="1"/>
  <c r="C2933" i="2" l="1"/>
  <c r="F2933" i="2" s="1"/>
  <c r="G2934" i="2"/>
  <c r="G2935" i="2" l="1"/>
  <c r="C2934" i="2"/>
  <c r="F2934" i="2" s="1"/>
  <c r="C2935" i="2" l="1"/>
  <c r="F2935" i="2" s="1"/>
  <c r="G2936" i="2"/>
  <c r="G2937" i="2" l="1"/>
  <c r="C2936" i="2"/>
  <c r="F2936" i="2" s="1"/>
  <c r="C2937" i="2" l="1"/>
  <c r="F2937" i="2" s="1"/>
  <c r="G2938" i="2"/>
  <c r="G2939" i="2" l="1"/>
  <c r="C2938" i="2"/>
  <c r="F2938" i="2" s="1"/>
  <c r="C2939" i="2" l="1"/>
  <c r="F2939" i="2" s="1"/>
  <c r="G2940" i="2"/>
  <c r="G2941" i="2" l="1"/>
  <c r="C2940" i="2"/>
  <c r="F2940" i="2" s="1"/>
  <c r="C2941" i="2" l="1"/>
  <c r="F2941" i="2" s="1"/>
  <c r="G2942" i="2"/>
  <c r="G2943" i="2" l="1"/>
  <c r="C2942" i="2"/>
  <c r="F2942" i="2" s="1"/>
  <c r="C2943" i="2" l="1"/>
  <c r="F2943" i="2" s="1"/>
  <c r="G2944" i="2"/>
  <c r="C2944" i="2" s="1"/>
  <c r="F2944" i="2" s="1"/>
  <c r="G2945" i="2" l="1"/>
  <c r="C2945" i="2" l="1"/>
  <c r="F2945" i="2" s="1"/>
  <c r="G2946" i="2"/>
  <c r="G2947" i="2" l="1"/>
  <c r="C2946" i="2"/>
  <c r="F2946" i="2" s="1"/>
  <c r="C2947" i="2" l="1"/>
  <c r="F2947" i="2" s="1"/>
  <c r="G2948" i="2"/>
  <c r="G2949" i="2" l="1"/>
  <c r="C2948" i="2"/>
  <c r="F2948" i="2" s="1"/>
  <c r="C2949" i="2" l="1"/>
  <c r="F2949" i="2" s="1"/>
  <c r="G2950" i="2"/>
  <c r="C2950" i="2" l="1"/>
  <c r="F2950" i="2" s="1"/>
  <c r="G2951" i="2"/>
  <c r="C2951" i="2" l="1"/>
  <c r="F2951" i="2" s="1"/>
  <c r="G2952" i="2"/>
  <c r="G2953" i="2" l="1"/>
  <c r="C2952" i="2"/>
  <c r="F2952" i="2" s="1"/>
  <c r="C2953" i="2" l="1"/>
  <c r="F2953" i="2" s="1"/>
  <c r="G2954" i="2"/>
  <c r="G2955" i="2" l="1"/>
  <c r="C2954" i="2"/>
  <c r="F2954" i="2" s="1"/>
  <c r="C2955" i="2" l="1"/>
  <c r="F2955" i="2" s="1"/>
  <c r="G2956" i="2"/>
  <c r="G2957" i="2" l="1"/>
  <c r="C2956" i="2"/>
  <c r="F2956" i="2" s="1"/>
  <c r="G2958" i="2" l="1"/>
  <c r="C2957" i="2"/>
  <c r="F2957" i="2" s="1"/>
  <c r="C2958" i="2" l="1"/>
  <c r="F2958" i="2" s="1"/>
  <c r="G2959" i="2"/>
  <c r="C2959" i="2" l="1"/>
  <c r="F2959" i="2" s="1"/>
  <c r="G2960" i="2"/>
  <c r="C2960" i="2" l="1"/>
  <c r="F2960" i="2" s="1"/>
  <c r="G2961" i="2"/>
  <c r="C2961" i="2" l="1"/>
  <c r="F2961" i="2" s="1"/>
  <c r="G2962" i="2"/>
  <c r="C2962" i="2" l="1"/>
  <c r="F2962" i="2" s="1"/>
  <c r="G2963" i="2"/>
  <c r="G2964" i="2" l="1"/>
  <c r="C2963" i="2"/>
  <c r="F2963" i="2" s="1"/>
  <c r="G2965" i="2" l="1"/>
  <c r="C2964" i="2"/>
  <c r="F2964" i="2" s="1"/>
  <c r="G2966" i="2" l="1"/>
  <c r="C2965" i="2"/>
  <c r="F2965" i="2" s="1"/>
  <c r="G2967" i="2" l="1"/>
  <c r="C2966" i="2"/>
  <c r="F2966" i="2" s="1"/>
  <c r="G2968" i="2" l="1"/>
  <c r="C2967" i="2"/>
  <c r="F2967" i="2" s="1"/>
  <c r="G2969" i="2" l="1"/>
  <c r="C2968" i="2"/>
  <c r="F2968" i="2" s="1"/>
  <c r="G2970" i="2" l="1"/>
  <c r="C2969" i="2"/>
  <c r="F2969" i="2" s="1"/>
  <c r="G2971" i="2" l="1"/>
  <c r="C2970" i="2"/>
  <c r="F2970" i="2" s="1"/>
  <c r="G2972" i="2" l="1"/>
  <c r="C2971" i="2"/>
  <c r="F2971" i="2" s="1"/>
  <c r="G2973" i="2" l="1"/>
  <c r="C2972" i="2"/>
  <c r="F2972" i="2" s="1"/>
  <c r="G2974" i="2" l="1"/>
  <c r="C2973" i="2"/>
  <c r="F2973" i="2" s="1"/>
  <c r="G2975" i="2" l="1"/>
  <c r="C2974" i="2"/>
  <c r="F2974" i="2" s="1"/>
  <c r="G2976" i="2" l="1"/>
  <c r="C2975" i="2"/>
  <c r="F2975" i="2" s="1"/>
  <c r="G2977" i="2" l="1"/>
  <c r="C2976" i="2"/>
  <c r="F2976" i="2" s="1"/>
  <c r="G2978" i="2" l="1"/>
  <c r="C2977" i="2"/>
  <c r="F2977" i="2" s="1"/>
  <c r="G2979" i="2" l="1"/>
  <c r="C2978" i="2"/>
  <c r="F2978" i="2" s="1"/>
  <c r="G2980" i="2" l="1"/>
  <c r="C2979" i="2"/>
  <c r="F2979" i="2" s="1"/>
  <c r="G2981" i="2" l="1"/>
  <c r="C2980" i="2"/>
  <c r="F2980" i="2" s="1"/>
  <c r="G2982" i="2" l="1"/>
  <c r="C2981" i="2"/>
  <c r="F2981" i="2" s="1"/>
  <c r="G2983" i="2" l="1"/>
  <c r="C2982" i="2"/>
  <c r="F2982" i="2" s="1"/>
  <c r="G2984" i="2" l="1"/>
  <c r="C2983" i="2"/>
  <c r="F2983" i="2" s="1"/>
  <c r="G2985" i="2" l="1"/>
  <c r="C2984" i="2"/>
  <c r="F2984" i="2" s="1"/>
  <c r="G2986" i="2" l="1"/>
  <c r="C2985" i="2"/>
  <c r="F2985" i="2" s="1"/>
  <c r="G2987" i="2" l="1"/>
  <c r="C2986" i="2"/>
  <c r="F2986" i="2" s="1"/>
  <c r="G2988" i="2" l="1"/>
  <c r="C2988" i="2" s="1"/>
  <c r="F2988" i="2" s="1"/>
  <c r="C2987" i="2"/>
  <c r="F2987" i="2" s="1"/>
  <c r="G2989" i="2" l="1"/>
  <c r="G2990" i="2" l="1"/>
  <c r="C2989" i="2"/>
  <c r="F2989" i="2" s="1"/>
  <c r="G2991" i="2" l="1"/>
  <c r="C2990" i="2"/>
  <c r="F2990" i="2" s="1"/>
  <c r="G2992" i="2" l="1"/>
  <c r="C2991" i="2"/>
  <c r="F2991" i="2" s="1"/>
  <c r="G2993" i="2" l="1"/>
  <c r="C2992" i="2"/>
  <c r="F2992" i="2" s="1"/>
  <c r="G2994" i="2" l="1"/>
  <c r="C2993" i="2"/>
  <c r="F2993" i="2" s="1"/>
  <c r="G2995" i="2" l="1"/>
  <c r="C2994" i="2"/>
  <c r="F2994" i="2" s="1"/>
  <c r="G2996" i="2" l="1"/>
  <c r="C2995" i="2"/>
  <c r="F2995" i="2" s="1"/>
  <c r="G2997" i="2" l="1"/>
  <c r="C2996" i="2"/>
  <c r="F2996" i="2" s="1"/>
  <c r="C2997" i="2" l="1"/>
  <c r="F2997" i="2" s="1"/>
  <c r="G2998" i="2"/>
  <c r="C2998" i="2" l="1"/>
  <c r="F2998" i="2" s="1"/>
  <c r="G2999" i="2"/>
  <c r="C2999" i="2" l="1"/>
  <c r="F2999" i="2" s="1"/>
  <c r="G3000" i="2"/>
  <c r="G3001" i="2" l="1"/>
  <c r="C3000" i="2"/>
  <c r="F3000" i="2" s="1"/>
  <c r="C3001" i="2" l="1"/>
  <c r="F3001" i="2" s="1"/>
  <c r="G3002" i="2"/>
  <c r="C3002" i="2" l="1"/>
  <c r="F3002" i="2" s="1"/>
  <c r="G3003" i="2"/>
  <c r="C3003" i="2" l="1"/>
  <c r="F3003" i="2" s="1"/>
  <c r="G3004" i="2"/>
  <c r="G3005" i="2" l="1"/>
  <c r="C3004" i="2"/>
  <c r="F3004" i="2" s="1"/>
  <c r="C3005" i="2" l="1"/>
  <c r="F3005" i="2" s="1"/>
  <c r="G3006" i="2"/>
  <c r="G3007" i="2" l="1"/>
  <c r="C3006" i="2"/>
  <c r="F3006" i="2" s="1"/>
  <c r="C3007" i="2" l="1"/>
  <c r="F3007" i="2" s="1"/>
  <c r="G3008" i="2"/>
  <c r="C3008" i="2" l="1"/>
  <c r="F3008" i="2" s="1"/>
  <c r="G3009" i="2"/>
  <c r="C3009" i="2" l="1"/>
  <c r="F3009" i="2" s="1"/>
  <c r="G3010" i="2"/>
  <c r="G3011" i="2" l="1"/>
  <c r="C3011" i="2" s="1"/>
  <c r="C3010" i="2"/>
  <c r="F3010" i="2" s="1"/>
  <c r="F3011" i="2" l="1"/>
  <c r="G3012" i="2"/>
  <c r="G3013" i="2" l="1"/>
  <c r="C3012" i="2"/>
  <c r="F3012" i="2" s="1"/>
  <c r="C3013" i="2" l="1"/>
  <c r="F3013" i="2" s="1"/>
  <c r="G3014" i="2"/>
  <c r="G3015" i="2" l="1"/>
  <c r="C3014" i="2"/>
  <c r="F3014" i="2" s="1"/>
  <c r="C3015" i="2" l="1"/>
  <c r="F3015" i="2" s="1"/>
  <c r="G3016" i="2"/>
  <c r="G3017" i="2" l="1"/>
  <c r="C3016" i="2"/>
  <c r="F3016" i="2" s="1"/>
  <c r="C3017" i="2" l="1"/>
  <c r="F3017" i="2" s="1"/>
  <c r="G3018" i="2"/>
  <c r="G3019" i="2" l="1"/>
  <c r="C3018" i="2"/>
  <c r="F3018" i="2" s="1"/>
  <c r="C3019" i="2" l="1"/>
  <c r="F3019" i="2" s="1"/>
  <c r="G3020" i="2"/>
  <c r="G3021" i="2" l="1"/>
  <c r="C3020" i="2"/>
  <c r="F3020" i="2" s="1"/>
  <c r="C3021" i="2" l="1"/>
  <c r="F3021" i="2" s="1"/>
  <c r="G3022" i="2"/>
  <c r="G3023" i="2" l="1"/>
  <c r="C3022" i="2"/>
  <c r="F3022" i="2" s="1"/>
  <c r="C3023" i="2" l="1"/>
  <c r="F3023" i="2" s="1"/>
  <c r="G3024" i="2"/>
  <c r="G3025" i="2" l="1"/>
  <c r="C3024" i="2"/>
  <c r="F3024" i="2" s="1"/>
  <c r="C3025" i="2" l="1"/>
  <c r="F3025" i="2" s="1"/>
  <c r="G3026" i="2"/>
  <c r="G3027" i="2" s="1"/>
  <c r="G3028" i="2" l="1"/>
  <c r="C3027" i="2"/>
  <c r="F3027" i="2" s="1"/>
  <c r="C3026" i="2"/>
  <c r="F3026" i="2" s="1"/>
  <c r="G3029" i="2" l="1"/>
  <c r="C3028" i="2"/>
  <c r="F3028" i="2" s="1"/>
  <c r="G3030" i="2" l="1"/>
  <c r="C3029" i="2"/>
  <c r="F3029" i="2" s="1"/>
  <c r="G3031" i="2" l="1"/>
  <c r="C3030" i="2"/>
  <c r="F3030" i="2" s="1"/>
  <c r="G3032" i="2" l="1"/>
  <c r="C3031" i="2"/>
  <c r="F3031" i="2" s="1"/>
  <c r="G3033" i="2" l="1"/>
  <c r="G3034" i="2" s="1"/>
  <c r="C3034" i="2" s="1"/>
  <c r="F3034" i="2" s="1"/>
  <c r="C3032" i="2"/>
  <c r="F3032" i="2" s="1"/>
  <c r="C3033" i="2" l="1"/>
  <c r="F3033" i="2" s="1"/>
  <c r="G3035" i="2" l="1"/>
  <c r="G3036" i="2" l="1"/>
  <c r="C3035" i="2"/>
  <c r="F3035" i="2" s="1"/>
  <c r="C3036" i="2" l="1"/>
  <c r="F3036" i="2" s="1"/>
  <c r="G3037" i="2"/>
  <c r="G3038" i="2" l="1"/>
  <c r="C3037" i="2"/>
  <c r="F3037" i="2" s="1"/>
  <c r="G3039" i="2" l="1"/>
  <c r="C3038" i="2"/>
  <c r="F3038" i="2" s="1"/>
  <c r="G3040" i="2" l="1"/>
  <c r="C3039" i="2"/>
  <c r="F3039" i="2" s="1"/>
  <c r="C3040" i="2" l="1"/>
  <c r="F3040" i="2" s="1"/>
  <c r="G3041" i="2"/>
  <c r="G3042" i="2" l="1"/>
  <c r="C3041" i="2"/>
  <c r="F3041" i="2" s="1"/>
  <c r="G3043" i="2" l="1"/>
  <c r="C3042" i="2"/>
  <c r="F3042" i="2" s="1"/>
  <c r="G3044" i="2" l="1"/>
  <c r="C3043" i="2"/>
  <c r="F3043" i="2" s="1"/>
  <c r="C3044" i="2" l="1"/>
  <c r="F3044" i="2" s="1"/>
  <c r="G3045" i="2"/>
  <c r="G3046" i="2" l="1"/>
  <c r="C3045" i="2"/>
  <c r="F3045" i="2" s="1"/>
  <c r="G3047" i="2" l="1"/>
  <c r="C3046" i="2"/>
  <c r="F3046" i="2" s="1"/>
  <c r="C3047" i="2" l="1"/>
  <c r="F3047" i="2" s="1"/>
  <c r="G3048" i="2"/>
  <c r="G3049" i="2" l="1"/>
  <c r="C3048" i="2"/>
  <c r="F3048" i="2" s="1"/>
  <c r="G3050" i="2" l="1"/>
  <c r="C3049" i="2"/>
  <c r="F3049" i="2" s="1"/>
  <c r="C3050" i="2" l="1"/>
  <c r="F3050" i="2" s="1"/>
  <c r="G3051" i="2"/>
  <c r="G3052" i="2" l="1"/>
  <c r="C3051" i="2"/>
  <c r="F3051" i="2" s="1"/>
  <c r="C3052" i="2" l="1"/>
  <c r="F3052" i="2" s="1"/>
  <c r="G3053" i="2"/>
  <c r="G3054" i="2" l="1"/>
  <c r="C3053" i="2"/>
  <c r="F3053" i="2" s="1"/>
  <c r="C3054" i="2" l="1"/>
  <c r="F3054" i="2" s="1"/>
  <c r="G3055" i="2"/>
  <c r="G3056" i="2" l="1"/>
  <c r="C3055" i="2"/>
  <c r="F3055" i="2" s="1"/>
  <c r="C3056" i="2" l="1"/>
  <c r="F3056" i="2" s="1"/>
  <c r="G3057" i="2"/>
  <c r="G3058" i="2" l="1"/>
  <c r="C3057" i="2"/>
  <c r="F3057" i="2" s="1"/>
  <c r="C3058" i="2" l="1"/>
  <c r="F3058" i="2" s="1"/>
  <c r="G3059" i="2"/>
  <c r="G3060" i="2" l="1"/>
  <c r="C3059" i="2"/>
  <c r="F3059" i="2" s="1"/>
  <c r="G3061" i="2" l="1"/>
  <c r="C3060" i="2"/>
  <c r="F3060" i="2" s="1"/>
  <c r="C3061" i="2" l="1"/>
  <c r="F3061" i="2" s="1"/>
  <c r="G3062" i="2"/>
  <c r="C3062" i="2" l="1"/>
  <c r="F3062" i="2" s="1"/>
  <c r="G3063" i="2"/>
  <c r="G3064" i="2" l="1"/>
  <c r="C3063" i="2"/>
  <c r="F3063" i="2" s="1"/>
  <c r="C3064" i="2" l="1"/>
  <c r="F3064" i="2" s="1"/>
  <c r="G3065" i="2"/>
  <c r="C3065" i="2" l="1"/>
  <c r="F3065" i="2" s="1"/>
  <c r="G3066" i="2"/>
  <c r="C3066" i="2" l="1"/>
  <c r="F3066" i="2" s="1"/>
  <c r="G3067" i="2"/>
  <c r="G3068" i="2" l="1"/>
  <c r="C3067" i="2"/>
  <c r="F3067" i="2" s="1"/>
  <c r="C3068" i="2" l="1"/>
  <c r="F3068" i="2" s="1"/>
  <c r="G3069" i="2"/>
  <c r="C3069" i="2" l="1"/>
  <c r="F3069" i="2" s="1"/>
  <c r="G3070" i="2"/>
  <c r="G3071" i="2" l="1"/>
  <c r="C3070" i="2"/>
  <c r="F3070" i="2" s="1"/>
  <c r="C3071" i="2" l="1"/>
  <c r="F3071" i="2" s="1"/>
  <c r="G3072" i="2"/>
  <c r="G3073" i="2" l="1"/>
  <c r="C3072" i="2"/>
  <c r="F3072" i="2" s="1"/>
  <c r="G3074" i="2" l="1"/>
  <c r="C3073" i="2"/>
  <c r="F3073" i="2" s="1"/>
  <c r="C3074" i="2" l="1"/>
  <c r="F3074" i="2" s="1"/>
  <c r="G3075" i="2"/>
  <c r="G3076" i="2" l="1"/>
  <c r="C3075" i="2"/>
  <c r="F3075" i="2" s="1"/>
  <c r="C3076" i="2" l="1"/>
  <c r="F3076" i="2" s="1"/>
  <c r="G3077" i="2"/>
  <c r="G3078" i="2" l="1"/>
  <c r="C3077" i="2"/>
  <c r="F3077" i="2" s="1"/>
  <c r="C3078" i="2" l="1"/>
  <c r="F3078" i="2" s="1"/>
  <c r="G3079" i="2"/>
  <c r="G3080" i="2" l="1"/>
  <c r="C3079" i="2"/>
  <c r="F3079" i="2" s="1"/>
  <c r="C3080" i="2" l="1"/>
  <c r="F3080" i="2" s="1"/>
  <c r="G3081" i="2"/>
  <c r="G3082" i="2" l="1"/>
  <c r="C3081" i="2"/>
  <c r="F3081" i="2" s="1"/>
  <c r="C3082" i="2" l="1"/>
  <c r="F3082" i="2" s="1"/>
  <c r="G3083" i="2"/>
  <c r="G3084" i="2" l="1"/>
  <c r="C3083" i="2"/>
  <c r="F3083" i="2" s="1"/>
  <c r="C3084" i="2" l="1"/>
  <c r="F3084" i="2" s="1"/>
  <c r="G3085" i="2"/>
  <c r="G3086" i="2" l="1"/>
  <c r="C3085" i="2"/>
  <c r="F3085" i="2" s="1"/>
  <c r="C3086" i="2" l="1"/>
  <c r="F3086" i="2" s="1"/>
  <c r="G3087" i="2"/>
  <c r="G3088" i="2" l="1"/>
  <c r="C3087" i="2"/>
  <c r="F3087" i="2" s="1"/>
  <c r="C3088" i="2" l="1"/>
  <c r="F3088" i="2" s="1"/>
  <c r="G3089" i="2"/>
  <c r="G3090" i="2" l="1"/>
  <c r="C3089" i="2"/>
  <c r="F3089" i="2" s="1"/>
  <c r="C3090" i="2" l="1"/>
  <c r="F3090" i="2" s="1"/>
  <c r="G3091" i="2"/>
  <c r="G3092" i="2" l="1"/>
  <c r="C3091" i="2"/>
  <c r="F3091" i="2" s="1"/>
  <c r="G3093" i="2" l="1"/>
  <c r="C3092" i="2"/>
  <c r="F3092" i="2" s="1"/>
  <c r="C3093" i="2" l="1"/>
  <c r="F3093" i="2" s="1"/>
  <c r="G3094" i="2"/>
  <c r="G3095" i="2" l="1"/>
  <c r="C3094" i="2"/>
  <c r="F3094" i="2" s="1"/>
  <c r="C3095" i="2" l="1"/>
  <c r="F3095" i="2" s="1"/>
  <c r="G3096" i="2"/>
  <c r="G3097" i="2" l="1"/>
  <c r="C3096" i="2"/>
  <c r="F3096" i="2" s="1"/>
  <c r="G3098" i="2" l="1"/>
  <c r="C3097" i="2"/>
  <c r="F3097" i="2" s="1"/>
  <c r="C3098" i="2" l="1"/>
  <c r="F3098" i="2" s="1"/>
  <c r="G3099" i="2"/>
  <c r="G3100" i="2" l="1"/>
  <c r="C3099" i="2"/>
  <c r="F3099" i="2" s="1"/>
  <c r="C3100" i="2" l="1"/>
  <c r="F3100" i="2" s="1"/>
  <c r="G3101" i="2"/>
  <c r="C3101" i="2" l="1"/>
  <c r="F3101" i="2" s="1"/>
  <c r="G3102" i="2"/>
  <c r="G3103" i="2" l="1"/>
  <c r="C3102" i="2"/>
  <c r="F3102" i="2" s="1"/>
  <c r="C3103" i="2" l="1"/>
  <c r="F3103" i="2" s="1"/>
  <c r="G3104" i="2"/>
  <c r="C3104" i="2" l="1"/>
  <c r="F3104" i="2" s="1"/>
  <c r="G3105" i="2"/>
  <c r="C3105" i="2" l="1"/>
  <c r="F3105" i="2" s="1"/>
  <c r="G3106" i="2"/>
  <c r="G3107" i="2" l="1"/>
  <c r="G3108" i="2" s="1"/>
  <c r="C3106" i="2"/>
  <c r="F3106" i="2" s="1"/>
  <c r="G3109" i="2" l="1"/>
  <c r="C3108" i="2"/>
  <c r="F3108" i="2" s="1"/>
  <c r="C3107" i="2"/>
  <c r="F3107" i="2" s="1"/>
  <c r="C3109" i="2" l="1"/>
  <c r="F3109" i="2" s="1"/>
  <c r="G3110" i="2"/>
  <c r="C3110" i="2" l="1"/>
  <c r="F3110" i="2" s="1"/>
  <c r="G3111" i="2"/>
  <c r="G3112" i="2" l="1"/>
  <c r="C3111" i="2"/>
  <c r="F3111" i="2" s="1"/>
  <c r="C3112" i="2" l="1"/>
  <c r="F3112" i="2" s="1"/>
  <c r="G3113" i="2"/>
  <c r="G3114" i="2" l="1"/>
  <c r="C3113" i="2"/>
  <c r="F3113" i="2" s="1"/>
  <c r="C3114" i="2" l="1"/>
  <c r="F3114" i="2" s="1"/>
  <c r="G3115" i="2"/>
  <c r="G3116" i="2" l="1"/>
  <c r="C3115" i="2"/>
  <c r="F3115" i="2" s="1"/>
  <c r="C3116" i="2" l="1"/>
  <c r="F3116" i="2" s="1"/>
  <c r="G3117" i="2"/>
  <c r="G3118" i="2" l="1"/>
  <c r="C3117" i="2"/>
  <c r="F3117" i="2" s="1"/>
  <c r="C3118" i="2" l="1"/>
  <c r="F3118" i="2" s="1"/>
  <c r="G3119" i="2"/>
  <c r="G3120" i="2" l="1"/>
  <c r="C3119" i="2"/>
  <c r="F3119" i="2" s="1"/>
  <c r="C3120" i="2" l="1"/>
  <c r="F3120" i="2" s="1"/>
  <c r="G3121" i="2"/>
  <c r="G3122" i="2" l="1"/>
  <c r="C3121" i="2"/>
  <c r="F3121" i="2" s="1"/>
  <c r="C3122" i="2" l="1"/>
  <c r="F3122" i="2" s="1"/>
  <c r="G3123" i="2"/>
  <c r="G3124" i="2" l="1"/>
  <c r="C3123" i="2"/>
  <c r="F3123" i="2" s="1"/>
  <c r="C3124" i="2" l="1"/>
  <c r="F3124" i="2" s="1"/>
  <c r="G3125" i="2"/>
  <c r="G3126" i="2" l="1"/>
  <c r="C3125" i="2"/>
  <c r="F3125" i="2" s="1"/>
  <c r="C3126" i="2" l="1"/>
  <c r="F3126" i="2" s="1"/>
  <c r="G3127" i="2"/>
  <c r="G3128" i="2" l="1"/>
  <c r="C3127" i="2"/>
  <c r="F3127" i="2" s="1"/>
  <c r="C3128" i="2" l="1"/>
  <c r="F3128" i="2" s="1"/>
  <c r="G3129" i="2"/>
  <c r="G3130" i="2" l="1"/>
  <c r="C3129" i="2"/>
  <c r="F3129" i="2" s="1"/>
  <c r="C3130" i="2" l="1"/>
  <c r="F3130" i="2" s="1"/>
  <c r="G3131" i="2"/>
  <c r="G3132" i="2" l="1"/>
  <c r="C3131" i="2"/>
  <c r="F3131" i="2" s="1"/>
  <c r="C3132" i="2" l="1"/>
  <c r="F3132" i="2" s="1"/>
  <c r="G3133" i="2"/>
  <c r="C3133" i="2" l="1"/>
  <c r="F3133" i="2" s="1"/>
  <c r="G3134" i="2"/>
  <c r="C3134" i="2" l="1"/>
  <c r="F3134" i="2" s="1"/>
  <c r="G3135" i="2"/>
  <c r="G3136" i="2" l="1"/>
  <c r="C3135" i="2"/>
  <c r="F3135" i="2" s="1"/>
  <c r="C3136" i="2" l="1"/>
  <c r="F3136" i="2" s="1"/>
  <c r="G3137" i="2"/>
  <c r="G3138" i="2" s="1"/>
  <c r="G3139" i="2" l="1"/>
  <c r="G3140" i="2" s="1"/>
  <c r="G3141" i="2" s="1"/>
  <c r="G3142" i="2" s="1"/>
  <c r="G3143" i="2" s="1"/>
  <c r="G3144" i="2" s="1"/>
  <c r="G3145" i="2" s="1"/>
  <c r="G3146" i="2" s="1"/>
  <c r="G3147" i="2" s="1"/>
  <c r="G3148" i="2" s="1"/>
  <c r="G3149" i="2" s="1"/>
  <c r="G3150" i="2" s="1"/>
  <c r="G3151" i="2" s="1"/>
  <c r="G3152" i="2" s="1"/>
  <c r="G3153" i="2" s="1"/>
  <c r="G3154" i="2" s="1"/>
  <c r="G3155" i="2" s="1"/>
  <c r="G3156" i="2" s="1"/>
  <c r="G3157" i="2" s="1"/>
  <c r="G3158" i="2" s="1"/>
  <c r="G3159" i="2" s="1"/>
  <c r="G3160" i="2" s="1"/>
  <c r="G3161" i="2" s="1"/>
  <c r="G3162" i="2" s="1"/>
  <c r="G3163" i="2" s="1"/>
  <c r="G3164" i="2" s="1"/>
  <c r="G3165" i="2" s="1"/>
  <c r="G3166" i="2" s="1"/>
  <c r="G3167" i="2" s="1"/>
  <c r="G3168" i="2" s="1"/>
  <c r="G3169" i="2" s="1"/>
  <c r="G3170" i="2" s="1"/>
  <c r="G3171" i="2" s="1"/>
  <c r="G3172" i="2" s="1"/>
  <c r="G3173" i="2" s="1"/>
  <c r="C3138" i="2"/>
  <c r="F3138" i="2" s="1"/>
  <c r="C3137" i="2"/>
  <c r="F3137" i="2" s="1"/>
  <c r="G3174" i="2" l="1"/>
  <c r="G3175" i="2" s="1"/>
  <c r="G3176" i="2" s="1"/>
  <c r="G3177" i="2" s="1"/>
  <c r="G3178" i="2" s="1"/>
  <c r="G3179" i="2" s="1"/>
  <c r="G3180" i="2" s="1"/>
  <c r="G3181" i="2" s="1"/>
  <c r="G3182" i="2" s="1"/>
  <c r="G3183" i="2" s="1"/>
  <c r="G3184" i="2" s="1"/>
  <c r="G3185" i="2" s="1"/>
  <c r="G3186" i="2" s="1"/>
  <c r="G3187" i="2" s="1"/>
  <c r="G3188" i="2" s="1"/>
  <c r="G3189" i="2" s="1"/>
  <c r="G3190" i="2" s="1"/>
  <c r="G3191" i="2" s="1"/>
  <c r="G3192" i="2" s="1"/>
  <c r="G3193" i="2" s="1"/>
  <c r="G3194" i="2" s="1"/>
  <c r="G3195" i="2" s="1"/>
  <c r="G3196" i="2" s="1"/>
  <c r="G3197" i="2" s="1"/>
  <c r="G3198" i="2" s="1"/>
  <c r="G3199" i="2" s="1"/>
  <c r="G3200" i="2" s="1"/>
  <c r="G3201" i="2" s="1"/>
  <c r="G3202" i="2" s="1"/>
  <c r="G3203" i="2" s="1"/>
  <c r="G3204" i="2" s="1"/>
  <c r="G3205" i="2" s="1"/>
  <c r="G3206" i="2" s="1"/>
  <c r="G3207" i="2" s="1"/>
  <c r="G3208" i="2" s="1"/>
  <c r="G3209" i="2" s="1"/>
  <c r="G3210" i="2" s="1"/>
  <c r="G3211" i="2" s="1"/>
  <c r="G3212" i="2" s="1"/>
  <c r="G3213" i="2" s="1"/>
  <c r="G3214" i="2" s="1"/>
  <c r="G3215" i="2" s="1"/>
  <c r="G3216" i="2" s="1"/>
  <c r="G3217" i="2" s="1"/>
  <c r="G3218" i="2" s="1"/>
  <c r="G3219" i="2" s="1"/>
  <c r="G3220" i="2" s="1"/>
  <c r="G3221" i="2" s="1"/>
  <c r="G3222" i="2" s="1"/>
  <c r="G3223" i="2" s="1"/>
  <c r="G3224" i="2" s="1"/>
  <c r="G3225" i="2" s="1"/>
  <c r="G3226" i="2" s="1"/>
  <c r="G3227" i="2" s="1"/>
  <c r="G3228" i="2" s="1"/>
  <c r="G3229" i="2" s="1"/>
  <c r="G3230" i="2" s="1"/>
  <c r="G3231" i="2" s="1"/>
  <c r="G3232" i="2" s="1"/>
  <c r="G3233" i="2" s="1"/>
  <c r="G3234" i="2" s="1"/>
  <c r="G3235" i="2" s="1"/>
  <c r="G3236" i="2" s="1"/>
  <c r="G3237" i="2" s="1"/>
  <c r="G3238" i="2" s="1"/>
  <c r="G3239" i="2" s="1"/>
  <c r="G3240" i="2" s="1"/>
  <c r="G3241" i="2" s="1"/>
  <c r="G3242" i="2" s="1"/>
  <c r="G3243" i="2" s="1"/>
  <c r="G3244" i="2" s="1"/>
  <c r="G3245" i="2" s="1"/>
  <c r="G3246" i="2" s="1"/>
  <c r="G3247" i="2" s="1"/>
  <c r="G3248" i="2" s="1"/>
  <c r="G3249" i="2" s="1"/>
  <c r="G3250" i="2" s="1"/>
  <c r="G3251" i="2" s="1"/>
  <c r="G3252" i="2" s="1"/>
  <c r="G3253" i="2" s="1"/>
  <c r="G3254" i="2" s="1"/>
  <c r="G3255" i="2" s="1"/>
  <c r="G3256" i="2" s="1"/>
  <c r="G3257" i="2" s="1"/>
  <c r="G3258" i="2" s="1"/>
  <c r="G3259" i="2" s="1"/>
  <c r="G3260" i="2" s="1"/>
  <c r="G3261" i="2" s="1"/>
  <c r="G3262" i="2" s="1"/>
  <c r="G3263" i="2" s="1"/>
  <c r="G3264" i="2" s="1"/>
  <c r="G3265" i="2" s="1"/>
  <c r="G3266" i="2" s="1"/>
  <c r="G3267" i="2" s="1"/>
  <c r="G3268" i="2" s="1"/>
  <c r="G3269" i="2" s="1"/>
  <c r="G3270" i="2" s="1"/>
  <c r="G3271" i="2" s="1"/>
  <c r="G3272" i="2" s="1"/>
  <c r="C3272" i="2" s="1"/>
  <c r="F3272" i="2" s="1"/>
  <c r="C3173" i="2"/>
  <c r="F3173" i="2" s="1"/>
  <c r="C3139" i="2"/>
  <c r="F3139" i="2" s="1"/>
  <c r="C3213" i="2" l="1"/>
  <c r="G3273" i="2"/>
  <c r="C3273" i="2" s="1"/>
  <c r="F3273" i="2" s="1"/>
  <c r="C3140" i="2"/>
  <c r="F3140" i="2" s="1"/>
  <c r="G3274" i="2" l="1"/>
  <c r="C3274" i="2" s="1"/>
  <c r="F3274" i="2" s="1"/>
  <c r="C3141" i="2"/>
  <c r="F3141" i="2" s="1"/>
  <c r="G3275" i="2" l="1"/>
  <c r="G3276" i="2" s="1"/>
  <c r="C3142" i="2"/>
  <c r="F3142" i="2" s="1"/>
  <c r="C3275" i="2" l="1"/>
  <c r="F3275" i="2" s="1"/>
  <c r="C3276" i="2"/>
  <c r="F3276" i="2" s="1"/>
  <c r="G3277" i="2"/>
  <c r="C3143" i="2"/>
  <c r="F3143" i="2" s="1"/>
  <c r="G3278" i="2" l="1"/>
  <c r="C3277" i="2"/>
  <c r="F3277" i="2" s="1"/>
  <c r="C3144" i="2"/>
  <c r="F3144" i="2" s="1"/>
  <c r="C3278" i="2" l="1"/>
  <c r="F3278" i="2" s="1"/>
  <c r="G3279" i="2"/>
  <c r="C3145" i="2"/>
  <c r="F3145" i="2" s="1"/>
  <c r="G3280" i="2" l="1"/>
  <c r="C3279" i="2"/>
  <c r="F3279" i="2" s="1"/>
  <c r="C3146" i="2"/>
  <c r="F3146" i="2" s="1"/>
  <c r="C3280" i="2" l="1"/>
  <c r="F3280" i="2" s="1"/>
  <c r="G3281" i="2"/>
  <c r="C3147" i="2"/>
  <c r="F3147" i="2" s="1"/>
  <c r="G3282" i="2" l="1"/>
  <c r="C3281" i="2"/>
  <c r="F3281" i="2" s="1"/>
  <c r="C3148" i="2"/>
  <c r="F3148" i="2" s="1"/>
  <c r="C3282" i="2" l="1"/>
  <c r="F3282" i="2" s="1"/>
  <c r="G3283" i="2"/>
  <c r="C3149" i="2"/>
  <c r="F3149" i="2" s="1"/>
  <c r="G3284" i="2" l="1"/>
  <c r="C3283" i="2"/>
  <c r="F3283" i="2" s="1"/>
  <c r="C3150" i="2"/>
  <c r="F3150" i="2" s="1"/>
  <c r="C3284" i="2" l="1"/>
  <c r="F3284" i="2" s="1"/>
  <c r="G3285" i="2"/>
  <c r="C3151" i="2"/>
  <c r="F3151" i="2" s="1"/>
  <c r="G3286" i="2" l="1"/>
  <c r="C3285" i="2"/>
  <c r="F3285" i="2" s="1"/>
  <c r="C3152" i="2"/>
  <c r="F3152" i="2" s="1"/>
  <c r="C3286" i="2" l="1"/>
  <c r="F3286" i="2" s="1"/>
  <c r="G3287" i="2"/>
  <c r="C3153" i="2"/>
  <c r="F3153" i="2" s="1"/>
  <c r="C3287" i="2" l="1"/>
  <c r="F3287" i="2" s="1"/>
  <c r="G3288" i="2"/>
  <c r="C3154" i="2"/>
  <c r="F3154" i="2" s="1"/>
  <c r="G3289" i="2" l="1"/>
  <c r="C3288" i="2"/>
  <c r="F3288" i="2" s="1"/>
  <c r="C3155" i="2"/>
  <c r="F3155" i="2" s="1"/>
  <c r="G3290" i="2" l="1"/>
  <c r="C3289" i="2"/>
  <c r="F3289" i="2" s="1"/>
  <c r="C3156" i="2"/>
  <c r="F3156" i="2" s="1"/>
  <c r="C3290" i="2" l="1"/>
  <c r="F3290" i="2" s="1"/>
  <c r="G3291" i="2"/>
  <c r="C3157" i="2"/>
  <c r="F3157" i="2" s="1"/>
  <c r="C3291" i="2" l="1"/>
  <c r="F3291" i="2" s="1"/>
  <c r="G3292" i="2"/>
  <c r="C3158" i="2"/>
  <c r="F3158" i="2" s="1"/>
  <c r="C3292" i="2" l="1"/>
  <c r="F3292" i="2" s="1"/>
  <c r="G3293" i="2"/>
  <c r="C3159" i="2"/>
  <c r="F3159" i="2" s="1"/>
  <c r="C3293" i="2" l="1"/>
  <c r="F3293" i="2" s="1"/>
  <c r="G3294" i="2"/>
  <c r="G3295" i="2" s="1"/>
  <c r="C3160" i="2"/>
  <c r="F3160" i="2" s="1"/>
  <c r="G3296" i="2" l="1"/>
  <c r="G3297" i="2" s="1"/>
  <c r="G3298" i="2" s="1"/>
  <c r="G3299" i="2" s="1"/>
  <c r="C3299" i="2" s="1"/>
  <c r="F3299" i="2" s="1"/>
  <c r="C3295" i="2"/>
  <c r="C3294" i="2"/>
  <c r="F3294" i="2" s="1"/>
  <c r="C3161" i="2"/>
  <c r="F3161" i="2" s="1"/>
  <c r="G3300" i="2" l="1"/>
  <c r="G3301" i="2" s="1"/>
  <c r="G3302" i="2" s="1"/>
  <c r="G3303" i="2" s="1"/>
  <c r="C3303" i="2" s="1"/>
  <c r="F3303" i="2" s="1"/>
  <c r="C3162" i="2"/>
  <c r="F3162" i="2" s="1"/>
  <c r="G3304" i="2" l="1"/>
  <c r="C3304" i="2" s="1"/>
  <c r="F3304" i="2" s="1"/>
  <c r="C3163" i="2"/>
  <c r="F3163" i="2" s="1"/>
  <c r="G3305" i="2" l="1"/>
  <c r="C3305" i="2" s="1"/>
  <c r="F3305" i="2" s="1"/>
  <c r="F3295" i="2"/>
  <c r="C3164" i="2"/>
  <c r="F3164" i="2" s="1"/>
  <c r="G3306" i="2" l="1"/>
  <c r="G3307" i="2" s="1"/>
  <c r="G3308" i="2" s="1"/>
  <c r="C3165" i="2"/>
  <c r="F3165" i="2" s="1"/>
  <c r="C3307" i="2" l="1"/>
  <c r="F3307" i="2" s="1"/>
  <c r="C3306" i="2"/>
  <c r="F3306" i="2" s="1"/>
  <c r="C3308" i="2"/>
  <c r="F3308" i="2" s="1"/>
  <c r="G3309" i="2"/>
  <c r="C3296" i="2"/>
  <c r="F3296" i="2" s="1"/>
  <c r="C3166" i="2"/>
  <c r="F3166" i="2" s="1"/>
  <c r="C3309" i="2" l="1"/>
  <c r="F3309" i="2" s="1"/>
  <c r="G3310" i="2"/>
  <c r="C3297" i="2"/>
  <c r="F3297" i="2" s="1"/>
  <c r="C3167" i="2"/>
  <c r="F3167" i="2" s="1"/>
  <c r="C3310" i="2" l="1"/>
  <c r="F3310" i="2" s="1"/>
  <c r="G3311" i="2"/>
  <c r="C3298" i="2"/>
  <c r="F3298" i="2" s="1"/>
  <c r="C3168" i="2"/>
  <c r="F3168" i="2" s="1"/>
  <c r="G3312" i="2" l="1"/>
  <c r="C3311" i="2"/>
  <c r="F3311" i="2" s="1"/>
  <c r="C3169" i="2"/>
  <c r="F3169" i="2" s="1"/>
  <c r="C3312" i="2" l="1"/>
  <c r="F3312" i="2" s="1"/>
  <c r="G3313" i="2"/>
  <c r="C3170" i="2"/>
  <c r="F3170" i="2" s="1"/>
  <c r="G3314" i="2" l="1"/>
  <c r="C3313" i="2"/>
  <c r="F3313" i="2" s="1"/>
  <c r="C3300" i="2"/>
  <c r="F3300" i="2" s="1"/>
  <c r="C3171" i="2"/>
  <c r="F3171" i="2" s="1"/>
  <c r="C3314" i="2" l="1"/>
  <c r="F3314" i="2" s="1"/>
  <c r="G3315" i="2"/>
  <c r="C3172" i="2"/>
  <c r="F3172" i="2" s="1"/>
  <c r="C3315" i="2" l="1"/>
  <c r="F3315" i="2" s="1"/>
  <c r="G3316" i="2"/>
  <c r="C3301" i="2"/>
  <c r="F3301" i="2" s="1"/>
  <c r="C3302" i="2"/>
  <c r="F3302" i="2" s="1"/>
  <c r="C3316" i="2" l="1"/>
  <c r="F3316" i="2" s="1"/>
  <c r="G3317" i="2"/>
  <c r="C3174" i="2"/>
  <c r="F3174" i="2" s="1"/>
  <c r="C3317" i="2" l="1"/>
  <c r="F3317" i="2" s="1"/>
  <c r="G3318" i="2"/>
  <c r="C3175" i="2"/>
  <c r="F3175" i="2" s="1"/>
  <c r="G3319" i="2" l="1"/>
  <c r="C3318" i="2"/>
  <c r="F3318" i="2" s="1"/>
  <c r="C3176" i="2"/>
  <c r="F3176" i="2" s="1"/>
  <c r="C3319" i="2" l="1"/>
  <c r="F3319" i="2" s="1"/>
  <c r="G3320" i="2"/>
  <c r="C3177" i="2"/>
  <c r="F3177" i="2" s="1"/>
  <c r="G3321" i="2" l="1"/>
  <c r="C3320" i="2"/>
  <c r="F3320" i="2" s="1"/>
  <c r="C3178" i="2"/>
  <c r="C3321" i="2" l="1"/>
  <c r="F3321" i="2" s="1"/>
  <c r="G3322" i="2"/>
  <c r="C3179" i="2"/>
  <c r="F3179" i="2" s="1"/>
  <c r="C3322" i="2" l="1"/>
  <c r="F3322" i="2" s="1"/>
  <c r="G3323" i="2"/>
  <c r="C3180" i="2"/>
  <c r="F3180" i="2" s="1"/>
  <c r="C3323" i="2" l="1"/>
  <c r="F3323" i="2" s="1"/>
  <c r="G3324" i="2"/>
  <c r="C3181" i="2"/>
  <c r="F3181" i="2" s="1"/>
  <c r="C3324" i="2" l="1"/>
  <c r="F3324" i="2" s="1"/>
  <c r="G3325" i="2"/>
  <c r="C3182" i="2"/>
  <c r="F3182" i="2" s="1"/>
  <c r="C3325" i="2" l="1"/>
  <c r="F3325" i="2" s="1"/>
  <c r="G3326" i="2"/>
  <c r="C3183" i="2"/>
  <c r="F3183" i="2" s="1"/>
  <c r="C3326" i="2" l="1"/>
  <c r="F3326" i="2" s="1"/>
  <c r="G3327" i="2"/>
  <c r="C3184" i="2"/>
  <c r="F3184" i="2" s="1"/>
  <c r="G3328" i="2" l="1"/>
  <c r="C3327" i="2"/>
  <c r="F3327" i="2" s="1"/>
  <c r="C3185" i="2"/>
  <c r="F3185" i="2" s="1"/>
  <c r="C3328" i="2" l="1"/>
  <c r="F3328" i="2" s="1"/>
  <c r="G3329" i="2"/>
  <c r="C3186" i="2"/>
  <c r="F3186" i="2" s="1"/>
  <c r="C3329" i="2" l="1"/>
  <c r="F3329" i="2" s="1"/>
  <c r="G3330" i="2"/>
  <c r="C3187" i="2"/>
  <c r="F3187" i="2" s="1"/>
  <c r="C3330" i="2" l="1"/>
  <c r="F3330" i="2" s="1"/>
  <c r="G3331" i="2"/>
  <c r="G3332" i="2" s="1"/>
  <c r="G3333" i="2" s="1"/>
  <c r="G3334" i="2" s="1"/>
  <c r="G3335" i="2" s="1"/>
  <c r="G3336" i="2" s="1"/>
  <c r="G3337" i="2" s="1"/>
  <c r="G3338" i="2" s="1"/>
  <c r="C3188" i="2"/>
  <c r="F3188" i="2" s="1"/>
  <c r="G3339" i="2" l="1"/>
  <c r="G3340" i="2" s="1"/>
  <c r="G3341" i="2" s="1"/>
  <c r="G3342" i="2" s="1"/>
  <c r="G3343" i="2" s="1"/>
  <c r="G3344" i="2" s="1"/>
  <c r="G3345" i="2" s="1"/>
  <c r="G3346" i="2" s="1"/>
  <c r="G3347" i="2" s="1"/>
  <c r="G3348" i="2" s="1"/>
  <c r="C3338" i="2"/>
  <c r="F3338" i="2" s="1"/>
  <c r="C3331" i="2"/>
  <c r="F3331" i="2" s="1"/>
  <c r="C3189" i="2"/>
  <c r="F3189" i="2" s="1"/>
  <c r="C3348" i="2" l="1"/>
  <c r="F3348" i="2" s="1"/>
  <c r="G3349" i="2"/>
  <c r="G3350" i="2" s="1"/>
  <c r="C3333" i="2"/>
  <c r="F3333" i="2" s="1"/>
  <c r="C3190" i="2"/>
  <c r="F3190" i="2" s="1"/>
  <c r="G3351" i="2" l="1"/>
  <c r="G3352" i="2" s="1"/>
  <c r="G3353" i="2" s="1"/>
  <c r="G3354" i="2" s="1"/>
  <c r="G3355" i="2" s="1"/>
  <c r="G3356" i="2" s="1"/>
  <c r="C3356" i="2" s="1"/>
  <c r="F3356" i="2" s="1"/>
  <c r="C3350" i="2"/>
  <c r="F3350" i="2" s="1"/>
  <c r="C3191" i="2"/>
  <c r="F3191" i="2" s="1"/>
  <c r="G3357" i="2" l="1"/>
  <c r="C3357" i="2" s="1"/>
  <c r="F3357" i="2" s="1"/>
  <c r="C3352" i="2"/>
  <c r="F3352" i="2" s="1"/>
  <c r="C3334" i="2"/>
  <c r="F3334" i="2" s="1"/>
  <c r="C3192" i="2"/>
  <c r="F3192" i="2" s="1"/>
  <c r="G3358" i="2" l="1"/>
  <c r="C3358" i="2" s="1"/>
  <c r="F3358" i="2" s="1"/>
  <c r="C3343" i="2"/>
  <c r="F3343" i="2" s="1"/>
  <c r="C3193" i="2"/>
  <c r="F3193" i="2" s="1"/>
  <c r="G3359" i="2" l="1"/>
  <c r="C3359" i="2" s="1"/>
  <c r="F3359" i="2" s="1"/>
  <c r="C3194" i="2"/>
  <c r="F3194" i="2" s="1"/>
  <c r="G3360" i="2" l="1"/>
  <c r="G3361" i="2" s="1"/>
  <c r="C3336" i="2"/>
  <c r="F3336" i="2" s="1"/>
  <c r="C3195" i="2"/>
  <c r="F3195" i="2" s="1"/>
  <c r="C3360" i="2" l="1"/>
  <c r="F3360" i="2" s="1"/>
  <c r="G3362" i="2"/>
  <c r="C3361" i="2"/>
  <c r="F3361" i="2" s="1"/>
  <c r="C3349" i="2"/>
  <c r="F3349" i="2" s="1"/>
  <c r="C3196" i="2"/>
  <c r="F3196" i="2" s="1"/>
  <c r="G3363" i="2" l="1"/>
  <c r="C3362" i="2"/>
  <c r="F3362" i="2" s="1"/>
  <c r="C3347" i="2"/>
  <c r="F3347" i="2" s="1"/>
  <c r="C3197" i="2"/>
  <c r="F3197" i="2" s="1"/>
  <c r="G3364" i="2" l="1"/>
  <c r="C3363" i="2"/>
  <c r="F3363" i="2" s="1"/>
  <c r="C3341" i="2"/>
  <c r="F3341" i="2" s="1"/>
  <c r="C3198" i="2"/>
  <c r="F3198" i="2" s="1"/>
  <c r="C3364" i="2" l="1"/>
  <c r="F3364" i="2" s="1"/>
  <c r="G3365" i="2"/>
  <c r="C3337" i="2"/>
  <c r="F3337" i="2" s="1"/>
  <c r="C3199" i="2"/>
  <c r="F3199" i="2" s="1"/>
  <c r="G3366" i="2" l="1"/>
  <c r="C3365" i="2"/>
  <c r="F3365" i="2" s="1"/>
  <c r="C3346" i="2"/>
  <c r="F3346" i="2" s="1"/>
  <c r="C3200" i="2"/>
  <c r="F3200" i="2" s="1"/>
  <c r="C3366" i="2" l="1"/>
  <c r="F3366" i="2" s="1"/>
  <c r="G3367" i="2"/>
  <c r="C3344" i="2"/>
  <c r="F3344" i="2" s="1"/>
  <c r="C3201" i="2"/>
  <c r="F3201" i="2" s="1"/>
  <c r="G3368" i="2" l="1"/>
  <c r="C3367" i="2"/>
  <c r="F3367" i="2" s="1"/>
  <c r="C3202" i="2"/>
  <c r="F3202" i="2" s="1"/>
  <c r="C3368" i="2" l="1"/>
  <c r="F3368" i="2" s="1"/>
  <c r="G3369" i="2"/>
  <c r="C3342" i="2"/>
  <c r="F3342" i="2" s="1"/>
  <c r="C3203" i="2"/>
  <c r="F3203" i="2" s="1"/>
  <c r="C3369" i="2" l="1"/>
  <c r="F3369" i="2" s="1"/>
  <c r="G3370" i="2"/>
  <c r="G3371" i="2" s="1"/>
  <c r="G3372" i="2" s="1"/>
  <c r="G3373" i="2" s="1"/>
  <c r="G3374" i="2" s="1"/>
  <c r="G3375" i="2" s="1"/>
  <c r="G3376" i="2" s="1"/>
  <c r="G3377" i="2" s="1"/>
  <c r="G3378" i="2" s="1"/>
  <c r="G3379" i="2" s="1"/>
  <c r="C3340" i="2"/>
  <c r="F3340" i="2" s="1"/>
  <c r="C3204" i="2"/>
  <c r="F3204" i="2" s="1"/>
  <c r="C3379" i="2" l="1"/>
  <c r="F3379" i="2" s="1"/>
  <c r="G3380" i="2"/>
  <c r="C3370" i="2"/>
  <c r="F3370" i="2" s="1"/>
  <c r="C3354" i="2"/>
  <c r="F3354" i="2" s="1"/>
  <c r="C3205" i="2"/>
  <c r="F3205" i="2" s="1"/>
  <c r="C3380" i="2" l="1"/>
  <c r="F3380" i="2" s="1"/>
  <c r="G3381" i="2"/>
  <c r="C3355" i="2"/>
  <c r="F3355" i="2" s="1"/>
  <c r="C3206" i="2"/>
  <c r="F3206" i="2" s="1"/>
  <c r="C3381" i="2" l="1"/>
  <c r="F3381" i="2" s="1"/>
  <c r="G3382" i="2"/>
  <c r="C3371" i="2"/>
  <c r="F3371" i="2" s="1"/>
  <c r="C3372" i="2"/>
  <c r="C3335" i="2"/>
  <c r="F3335" i="2" s="1"/>
  <c r="C3207" i="2"/>
  <c r="F3207" i="2" s="1"/>
  <c r="C3382" i="2" l="1"/>
  <c r="F3382" i="2" s="1"/>
  <c r="G3383" i="2"/>
  <c r="F3372" i="2"/>
  <c r="C3339" i="2"/>
  <c r="F3339" i="2" s="1"/>
  <c r="C3208" i="2"/>
  <c r="F3208" i="2" s="1"/>
  <c r="C3383" i="2" l="1"/>
  <c r="F3383" i="2" s="1"/>
  <c r="G3384" i="2"/>
  <c r="C3373" i="2"/>
  <c r="F3373" i="2" s="1"/>
  <c r="C3332" i="2"/>
  <c r="F3332" i="2" s="1"/>
  <c r="C3209" i="2"/>
  <c r="F3209" i="2" s="1"/>
  <c r="C3384" i="2" l="1"/>
  <c r="F3384" i="2" s="1"/>
  <c r="G3385" i="2"/>
  <c r="G3386" i="2" s="1"/>
  <c r="C3374" i="2"/>
  <c r="F3374" i="2" s="1"/>
  <c r="C3353" i="2"/>
  <c r="F3353" i="2" s="1"/>
  <c r="C3210" i="2"/>
  <c r="F3210" i="2" s="1"/>
  <c r="G3387" i="2" l="1"/>
  <c r="C3386" i="2"/>
  <c r="F3386" i="2" s="1"/>
  <c r="C3385" i="2"/>
  <c r="F3385" i="2" s="1"/>
  <c r="C3375" i="2"/>
  <c r="F3375" i="2" s="1"/>
  <c r="C3345" i="2"/>
  <c r="F3345" i="2" s="1"/>
  <c r="C3351" i="2"/>
  <c r="F3351" i="2" s="1"/>
  <c r="C3211" i="2"/>
  <c r="F3211" i="2" s="1"/>
  <c r="G3388" i="2" l="1"/>
  <c r="C3387" i="2"/>
  <c r="F3387" i="2" s="1"/>
  <c r="C3376" i="2"/>
  <c r="F3376" i="2" s="1"/>
  <c r="C3212" i="2"/>
  <c r="F3212" i="2" s="1"/>
  <c r="G3389" i="2" l="1"/>
  <c r="C3388" i="2"/>
  <c r="F3388" i="2" s="1"/>
  <c r="C3377" i="2"/>
  <c r="F3377" i="2" s="1"/>
  <c r="C3378" i="2"/>
  <c r="F3378" i="2" s="1"/>
  <c r="F3213" i="2"/>
  <c r="G3390" i="2" l="1"/>
  <c r="C3389" i="2"/>
  <c r="F3389" i="2" s="1"/>
  <c r="C3214" i="2"/>
  <c r="F3214" i="2" s="1"/>
  <c r="C3390" i="2" l="1"/>
  <c r="F3390" i="2" s="1"/>
  <c r="G3391" i="2"/>
  <c r="C3215" i="2"/>
  <c r="F3215" i="2" s="1"/>
  <c r="C3391" i="2" l="1"/>
  <c r="F3391" i="2" s="1"/>
  <c r="G3392" i="2"/>
  <c r="C3216" i="2"/>
  <c r="F3216" i="2" s="1"/>
  <c r="G3393" i="2" l="1"/>
  <c r="C3392" i="2"/>
  <c r="F3392" i="2" s="1"/>
  <c r="C3217" i="2"/>
  <c r="F3217" i="2" s="1"/>
  <c r="G3394" i="2" l="1"/>
  <c r="C3393" i="2"/>
  <c r="F3393" i="2" s="1"/>
  <c r="C3218" i="2"/>
  <c r="F3218" i="2" s="1"/>
  <c r="C3394" i="2" l="1"/>
  <c r="F3394" i="2" s="1"/>
  <c r="G3395" i="2"/>
  <c r="C3219" i="2"/>
  <c r="F3219" i="2" s="1"/>
  <c r="C3395" i="2" l="1"/>
  <c r="F3395" i="2" s="1"/>
  <c r="G3396" i="2"/>
  <c r="C3220" i="2"/>
  <c r="F3220" i="2" s="1"/>
  <c r="C3396" i="2" l="1"/>
  <c r="F3396" i="2" s="1"/>
  <c r="G3397" i="2"/>
  <c r="C3221" i="2"/>
  <c r="F3221" i="2" s="1"/>
  <c r="C3397" i="2" l="1"/>
  <c r="F3397" i="2" s="1"/>
  <c r="G3398" i="2"/>
  <c r="C3222" i="2"/>
  <c r="F3222" i="2" s="1"/>
  <c r="G3399" i="2" l="1"/>
  <c r="C3398" i="2"/>
  <c r="F3398" i="2" s="1"/>
  <c r="C3223" i="2"/>
  <c r="F3223" i="2" s="1"/>
  <c r="G3400" i="2" l="1"/>
  <c r="C3399" i="2"/>
  <c r="F3399" i="2" s="1"/>
  <c r="C3224" i="2"/>
  <c r="F3224" i="2" s="1"/>
  <c r="G3401" i="2" l="1"/>
  <c r="C3400" i="2"/>
  <c r="F3400" i="2" s="1"/>
  <c r="C3225" i="2"/>
  <c r="F3225" i="2" s="1"/>
  <c r="G3402" i="2" l="1"/>
  <c r="C3401" i="2"/>
  <c r="F3401" i="2" s="1"/>
  <c r="C3226" i="2"/>
  <c r="F3226" i="2" s="1"/>
  <c r="C3402" i="2" l="1"/>
  <c r="F3402" i="2" s="1"/>
  <c r="G3403" i="2"/>
  <c r="C3227" i="2"/>
  <c r="F3227" i="2" s="1"/>
  <c r="C3403" i="2" l="1"/>
  <c r="F3403" i="2" s="1"/>
  <c r="G3404" i="2"/>
  <c r="C3228" i="2"/>
  <c r="F3228" i="2" s="1"/>
  <c r="C3404" i="2" l="1"/>
  <c r="F3404" i="2" s="1"/>
  <c r="G3405" i="2"/>
  <c r="C3229" i="2"/>
  <c r="F3229" i="2" s="1"/>
  <c r="C3405" i="2" l="1"/>
  <c r="F3405" i="2" s="1"/>
  <c r="G3406" i="2"/>
  <c r="C3230" i="2"/>
  <c r="F3230" i="2" s="1"/>
  <c r="C3406" i="2" l="1"/>
  <c r="F3406" i="2" s="1"/>
  <c r="G3407" i="2"/>
  <c r="C3231" i="2"/>
  <c r="F3231" i="2" s="1"/>
  <c r="C3407" i="2" l="1"/>
  <c r="F3407" i="2" s="1"/>
  <c r="G3408" i="2"/>
  <c r="C3232" i="2"/>
  <c r="F3232" i="2" s="1"/>
  <c r="C3408" i="2" l="1"/>
  <c r="F3408" i="2" s="1"/>
  <c r="G3409" i="2"/>
  <c r="C3233" i="2"/>
  <c r="F3233" i="2" s="1"/>
  <c r="C3409" i="2" l="1"/>
  <c r="F3409" i="2" s="1"/>
  <c r="G3410" i="2"/>
  <c r="C3410" i="2" s="1"/>
  <c r="F3410" i="2" s="1"/>
  <c r="C3234" i="2"/>
  <c r="F3234" i="2" s="1"/>
  <c r="G3411" i="2" l="1"/>
  <c r="C3235" i="2"/>
  <c r="F3235" i="2" s="1"/>
  <c r="C3411" i="2" l="1"/>
  <c r="F3411" i="2" s="1"/>
  <c r="G3412" i="2"/>
  <c r="C3236" i="2"/>
  <c r="F3236" i="2" s="1"/>
  <c r="C3412" i="2" l="1"/>
  <c r="F3412" i="2" s="1"/>
  <c r="G3413" i="2"/>
  <c r="C3237" i="2"/>
  <c r="F3237" i="2" s="1"/>
  <c r="G3414" i="2" l="1"/>
  <c r="C3413" i="2"/>
  <c r="F3413" i="2" s="1"/>
  <c r="C3238" i="2"/>
  <c r="F3238" i="2" s="1"/>
  <c r="G3415" i="2" l="1"/>
  <c r="C3414" i="2"/>
  <c r="F3414" i="2" s="1"/>
  <c r="C3239" i="2"/>
  <c r="F3239" i="2" s="1"/>
  <c r="C3415" i="2" l="1"/>
  <c r="F3415" i="2" s="1"/>
  <c r="G3416" i="2"/>
  <c r="G3417" i="2" s="1"/>
  <c r="C3240" i="2"/>
  <c r="F3240" i="2" s="1"/>
  <c r="G3418" i="2" l="1"/>
  <c r="C3417" i="2"/>
  <c r="F3417" i="2" s="1"/>
  <c r="C3416" i="2"/>
  <c r="F3416" i="2" s="1"/>
  <c r="C3241" i="2"/>
  <c r="F3241" i="2" s="1"/>
  <c r="G3419" i="2" l="1"/>
  <c r="C3418" i="2"/>
  <c r="F3418" i="2" s="1"/>
  <c r="C3242" i="2"/>
  <c r="F3242" i="2" s="1"/>
  <c r="G3420" i="2" l="1"/>
  <c r="C3419" i="2"/>
  <c r="F3419" i="2" s="1"/>
  <c r="C3243" i="2"/>
  <c r="F3243" i="2" s="1"/>
  <c r="G3421" i="2" l="1"/>
  <c r="C3420" i="2"/>
  <c r="F3420" i="2" s="1"/>
  <c r="C3244" i="2"/>
  <c r="F3244" i="2" s="1"/>
  <c r="G3422" i="2" l="1"/>
  <c r="C3421" i="2"/>
  <c r="F3421" i="2" s="1"/>
  <c r="C3245" i="2"/>
  <c r="F3245" i="2" s="1"/>
  <c r="G3423" i="2" l="1"/>
  <c r="C3422" i="2"/>
  <c r="F3422" i="2" s="1"/>
  <c r="C3246" i="2"/>
  <c r="F3246" i="2" s="1"/>
  <c r="G3424" i="2" l="1"/>
  <c r="C3423" i="2"/>
  <c r="F3423" i="2" s="1"/>
  <c r="C3247" i="2"/>
  <c r="F3247" i="2" s="1"/>
  <c r="G3425" i="2" l="1"/>
  <c r="C3424" i="2"/>
  <c r="F3424" i="2" s="1"/>
  <c r="C3248" i="2"/>
  <c r="F3248" i="2" s="1"/>
  <c r="G3426" i="2" l="1"/>
  <c r="C3425" i="2"/>
  <c r="F3425" i="2" s="1"/>
  <c r="C3249" i="2"/>
  <c r="F3249" i="2" s="1"/>
  <c r="G3427" i="2" l="1"/>
  <c r="G3428" i="2" s="1"/>
  <c r="G3429" i="2" s="1"/>
  <c r="G3430" i="2" s="1"/>
  <c r="G3431" i="2" s="1"/>
  <c r="G3432" i="2" s="1"/>
  <c r="C3426" i="2"/>
  <c r="F3426" i="2" s="1"/>
  <c r="C3250" i="2"/>
  <c r="F3250" i="2" s="1"/>
  <c r="C3432" i="2" l="1"/>
  <c r="F3432" i="2" s="1"/>
  <c r="G3433" i="2"/>
  <c r="C3427" i="2"/>
  <c r="F3427" i="2" s="1"/>
  <c r="C3251" i="2"/>
  <c r="F3251" i="2" s="1"/>
  <c r="C3433" i="2" l="1"/>
  <c r="F3433" i="2" s="1"/>
  <c r="G3434" i="2"/>
  <c r="C3252" i="2"/>
  <c r="F3252" i="2" s="1"/>
  <c r="C3434" i="2" l="1"/>
  <c r="F3434" i="2" s="1"/>
  <c r="G3435" i="2"/>
  <c r="C3253" i="2"/>
  <c r="F3253" i="2" s="1"/>
  <c r="C3435" i="2" l="1"/>
  <c r="F3435" i="2" s="1"/>
  <c r="G3436" i="2"/>
  <c r="C3254" i="2"/>
  <c r="F3254" i="2" s="1"/>
  <c r="G3437" i="2" l="1"/>
  <c r="C3436" i="2"/>
  <c r="F3436" i="2" s="1"/>
  <c r="C3428" i="2"/>
  <c r="F3428" i="2" s="1"/>
  <c r="C3255" i="2"/>
  <c r="F3255" i="2" s="1"/>
  <c r="C3437" i="2" l="1"/>
  <c r="F3437" i="2" s="1"/>
  <c r="G3438" i="2"/>
  <c r="C3429" i="2"/>
  <c r="F3429" i="2" s="1"/>
  <c r="C3256" i="2"/>
  <c r="F3256" i="2" s="1"/>
  <c r="G3439" i="2" l="1"/>
  <c r="C3438" i="2"/>
  <c r="F3438" i="2" s="1"/>
  <c r="C3430" i="2"/>
  <c r="F3430" i="2" s="1"/>
  <c r="C3257" i="2"/>
  <c r="F3257" i="2" s="1"/>
  <c r="C3439" i="2" l="1"/>
  <c r="F3439" i="2" s="1"/>
  <c r="G3440" i="2"/>
  <c r="C3431" i="2"/>
  <c r="F3431" i="2" s="1"/>
  <c r="C3258" i="2"/>
  <c r="F3258" i="2" s="1"/>
  <c r="C3440" i="2" l="1"/>
  <c r="F3440" i="2" s="1"/>
  <c r="G3441" i="2"/>
  <c r="C3259" i="2"/>
  <c r="F3259" i="2" s="1"/>
  <c r="C3441" i="2" l="1"/>
  <c r="F3441" i="2" s="1"/>
  <c r="G3442" i="2"/>
  <c r="C3260" i="2"/>
  <c r="F3260" i="2" s="1"/>
  <c r="G3443" i="2" l="1"/>
  <c r="C3442" i="2"/>
  <c r="F3442" i="2" s="1"/>
  <c r="C3261" i="2"/>
  <c r="F3261" i="2" s="1"/>
  <c r="G3444" i="2" l="1"/>
  <c r="C3443" i="2"/>
  <c r="F3443" i="2" s="1"/>
  <c r="C3262" i="2"/>
  <c r="F3262" i="2" s="1"/>
  <c r="C3444" i="2" l="1"/>
  <c r="F3444" i="2" s="1"/>
  <c r="G3445" i="2"/>
  <c r="G3446" i="2" s="1"/>
  <c r="G3447" i="2" s="1"/>
  <c r="C3263" i="2"/>
  <c r="F3263" i="2" s="1"/>
  <c r="C3447" i="2" l="1"/>
  <c r="F3447" i="2" s="1"/>
  <c r="G3448" i="2"/>
  <c r="C3445" i="2"/>
  <c r="F3445" i="2" s="1"/>
  <c r="C3264" i="2"/>
  <c r="F3264" i="2" s="1"/>
  <c r="G3449" i="2" l="1"/>
  <c r="C3448" i="2"/>
  <c r="F3448" i="2" s="1"/>
  <c r="C3265" i="2"/>
  <c r="F3265" i="2" s="1"/>
  <c r="C3449" i="2" l="1"/>
  <c r="F3449" i="2" s="1"/>
  <c r="G3450" i="2"/>
  <c r="C3266" i="2"/>
  <c r="F3266" i="2" s="1"/>
  <c r="G3451" i="2" l="1"/>
  <c r="C3450" i="2"/>
  <c r="F3450" i="2" s="1"/>
  <c r="C3446" i="2"/>
  <c r="F3446" i="2" s="1"/>
  <c r="C3267" i="2"/>
  <c r="F3267" i="2" s="1"/>
  <c r="C3451" i="2" l="1"/>
  <c r="F3451" i="2" s="1"/>
  <c r="G3452" i="2"/>
  <c r="C3268" i="2"/>
  <c r="F3268" i="2" s="1"/>
  <c r="C3452" i="2" l="1"/>
  <c r="F3452" i="2" s="1"/>
  <c r="G3453" i="2"/>
  <c r="C3269" i="2"/>
  <c r="F3269" i="2" s="1"/>
  <c r="C3453" i="2" l="1"/>
  <c r="F3453" i="2" s="1"/>
  <c r="G3454" i="2"/>
  <c r="C3270" i="2"/>
  <c r="F3270" i="2" s="1"/>
  <c r="C3271" i="2"/>
  <c r="F3271" i="2" s="1"/>
  <c r="D3178" i="2"/>
  <c r="F3178" i="2" s="1"/>
  <c r="G3455" i="2" l="1"/>
  <c r="C3454" i="2"/>
  <c r="F3454" i="2" s="1"/>
  <c r="G3456" i="2" l="1"/>
  <c r="C3455" i="2"/>
  <c r="F3455" i="2" s="1"/>
  <c r="G3457" i="2" l="1"/>
  <c r="C3456" i="2"/>
  <c r="F3456" i="2" s="1"/>
  <c r="C3457" i="2" l="1"/>
  <c r="F3457" i="2" s="1"/>
  <c r="G3458" i="2"/>
  <c r="C3458" i="2" l="1"/>
  <c r="F3458" i="2" s="1"/>
  <c r="G3459" i="2"/>
  <c r="G3460" i="2" l="1"/>
  <c r="C3459" i="2"/>
  <c r="F3459" i="2" s="1"/>
  <c r="C3460" i="2" l="1"/>
  <c r="F3460" i="2" s="1"/>
  <c r="G3461" i="2"/>
  <c r="G3462" i="2" l="1"/>
  <c r="C3461" i="2"/>
  <c r="F3461" i="2" s="1"/>
  <c r="C3462" i="2" l="1"/>
  <c r="F3462" i="2" s="1"/>
  <c r="G3463" i="2"/>
  <c r="C3463" i="2" l="1"/>
  <c r="F3463" i="2" s="1"/>
  <c r="G3464" i="2"/>
  <c r="G3465" i="2" l="1"/>
  <c r="C3464" i="2"/>
  <c r="F3464" i="2" s="1"/>
  <c r="C3465" i="2" l="1"/>
  <c r="F3465" i="2" s="1"/>
  <c r="G3466" i="2"/>
  <c r="G3467" i="2" l="1"/>
  <c r="G3468" i="2" s="1"/>
  <c r="G3469" i="2" s="1"/>
  <c r="G3470" i="2" s="1"/>
  <c r="G3471" i="2" s="1"/>
  <c r="G3472" i="2" s="1"/>
  <c r="G3473" i="2" s="1"/>
  <c r="G3474" i="2" s="1"/>
  <c r="G3475" i="2" s="1"/>
  <c r="G3476" i="2" s="1"/>
  <c r="G3477" i="2" s="1"/>
  <c r="G3478" i="2" s="1"/>
  <c r="G3479" i="2" s="1"/>
  <c r="C3466" i="2"/>
  <c r="F3466" i="2" s="1"/>
  <c r="G3480" i="2" l="1"/>
  <c r="C3479" i="2"/>
  <c r="F3479" i="2" s="1"/>
  <c r="C3467" i="2"/>
  <c r="F3467" i="2" s="1"/>
  <c r="G3481" i="2" l="1"/>
  <c r="C3481" i="2" s="1"/>
  <c r="C3480" i="2"/>
  <c r="F3480" i="2" s="1"/>
  <c r="C3468" i="2"/>
  <c r="F3468" i="2" s="1"/>
  <c r="F3481" i="2" l="1"/>
  <c r="G3482" i="2"/>
  <c r="C3482" i="2" s="1"/>
  <c r="C3469" i="2"/>
  <c r="F3469" i="2" s="1"/>
  <c r="G3483" i="2" l="1"/>
  <c r="F3482" i="2"/>
  <c r="C3470" i="2"/>
  <c r="F3470" i="2" s="1"/>
  <c r="G3484" i="2" l="1"/>
  <c r="C3483" i="2"/>
  <c r="F3483" i="2" s="1"/>
  <c r="C3471" i="2"/>
  <c r="F3471" i="2" s="1"/>
  <c r="G3485" i="2" l="1"/>
  <c r="C3484" i="2"/>
  <c r="C3472" i="2"/>
  <c r="F3472" i="2" s="1"/>
  <c r="G3486" i="2" l="1"/>
  <c r="C3485" i="2"/>
  <c r="F3484" i="2"/>
  <c r="C3473" i="2"/>
  <c r="F3473" i="2" s="1"/>
  <c r="G3487" i="2" l="1"/>
  <c r="C3486" i="2"/>
  <c r="F3485" i="2"/>
  <c r="C3474" i="2"/>
  <c r="F3474" i="2" s="1"/>
  <c r="C3487" i="2" l="1"/>
  <c r="F3487" i="2" s="1"/>
  <c r="G3488" i="2"/>
  <c r="F3486" i="2"/>
  <c r="C3475" i="2"/>
  <c r="F3475" i="2" s="1"/>
  <c r="G3489" i="2" l="1"/>
  <c r="C3488" i="2"/>
  <c r="C3476" i="2"/>
  <c r="F3476" i="2" s="1"/>
  <c r="G3490" i="2" l="1"/>
  <c r="C3489" i="2"/>
  <c r="F3488" i="2"/>
  <c r="C3478" i="2"/>
  <c r="F3478" i="2" s="1"/>
  <c r="C3477" i="2"/>
  <c r="F3477" i="2" s="1"/>
  <c r="G3491" i="2" l="1"/>
  <c r="C3490" i="2"/>
  <c r="F3489" i="2"/>
  <c r="G3492" i="2" l="1"/>
  <c r="C3492" i="2" s="1"/>
  <c r="F3492" i="2" s="1"/>
  <c r="C3491" i="2"/>
  <c r="F3490" i="2"/>
  <c r="G3493" i="2" l="1"/>
  <c r="F3491" i="2"/>
  <c r="G3494" i="2" l="1"/>
  <c r="C3493" i="2"/>
  <c r="G3495" i="2" l="1"/>
  <c r="C3494" i="2"/>
  <c r="F3493" i="2"/>
  <c r="B3494" i="2"/>
  <c r="F3494" i="2" s="1"/>
  <c r="G3496" i="2" l="1"/>
  <c r="C3495" i="2"/>
  <c r="F3495" i="2" s="1"/>
  <c r="G3497" i="2" l="1"/>
  <c r="C3496" i="2"/>
  <c r="F3496" i="2" s="1"/>
  <c r="G3498" i="2" l="1"/>
  <c r="C3497" i="2"/>
  <c r="F3497" i="2" s="1"/>
  <c r="G3499" i="2" l="1"/>
  <c r="C3498" i="2"/>
  <c r="F3498" i="2" s="1"/>
  <c r="G3500" i="2" l="1"/>
  <c r="C3499" i="2"/>
  <c r="F3499" i="2" s="1"/>
  <c r="G3501" i="2" l="1"/>
  <c r="C3500" i="2"/>
  <c r="F3500" i="2" s="1"/>
  <c r="G3502" i="2" l="1"/>
  <c r="C3501" i="2"/>
  <c r="F3501" i="2" s="1"/>
  <c r="C3502" i="2" l="1"/>
  <c r="F3502" i="2" s="1"/>
  <c r="G3503" i="2"/>
  <c r="G3504" i="2" l="1"/>
  <c r="C3503" i="2"/>
  <c r="F3503" i="2" s="1"/>
  <c r="C3504" i="2" l="1"/>
  <c r="F3504" i="2" s="1"/>
  <c r="G3505" i="2"/>
  <c r="G3506" i="2" l="1"/>
  <c r="C3505" i="2"/>
  <c r="F3505" i="2" s="1"/>
  <c r="G3507" i="2" l="1"/>
  <c r="C3506" i="2"/>
  <c r="F3506" i="2" s="1"/>
  <c r="G3508" i="2" l="1"/>
  <c r="C3507" i="2"/>
  <c r="F3507" i="2" s="1"/>
  <c r="G3509" i="2" l="1"/>
  <c r="C3508" i="2"/>
  <c r="F3508" i="2" s="1"/>
  <c r="G3510" i="2" l="1"/>
  <c r="C3509" i="2"/>
  <c r="F3509" i="2" s="1"/>
  <c r="G3511" i="2" l="1"/>
  <c r="C3510" i="2"/>
  <c r="F3510" i="2" s="1"/>
  <c r="G3512" i="2" l="1"/>
  <c r="C3511" i="2"/>
  <c r="F3511" i="2" s="1"/>
  <c r="G3513" i="2" l="1"/>
  <c r="C3512" i="2"/>
  <c r="F3512" i="2" s="1"/>
  <c r="G3514" i="2" l="1"/>
  <c r="C3513" i="2"/>
  <c r="F3513" i="2" s="1"/>
  <c r="G3515" i="2" l="1"/>
  <c r="C3514" i="2"/>
  <c r="F3514" i="2" s="1"/>
  <c r="G3516" i="2" l="1"/>
  <c r="C3515" i="2"/>
  <c r="F3515" i="2" s="1"/>
  <c r="G3517" i="2" l="1"/>
  <c r="C3516" i="2"/>
  <c r="F3516" i="2" s="1"/>
  <c r="G3518" i="2" l="1"/>
  <c r="C3517" i="2"/>
  <c r="F3517" i="2" s="1"/>
  <c r="G3519" i="2" l="1"/>
  <c r="C3518" i="2"/>
  <c r="F3518" i="2" s="1"/>
  <c r="G3520" i="2" l="1"/>
  <c r="C3519" i="2"/>
  <c r="F3519" i="2" s="1"/>
  <c r="C3520" i="2" l="1"/>
  <c r="F3520" i="2" s="1"/>
  <c r="G3521" i="2"/>
  <c r="C3521" i="2" l="1"/>
  <c r="F3521" i="2" s="1"/>
  <c r="G3522" i="2"/>
  <c r="C3522" i="2" l="1"/>
  <c r="F3522" i="2" s="1"/>
  <c r="G3523" i="2"/>
  <c r="C3523" i="2" l="1"/>
  <c r="F3523" i="2" s="1"/>
  <c r="G3524" i="2"/>
  <c r="C3524" i="2" l="1"/>
  <c r="F3524" i="2" s="1"/>
  <c r="G3525" i="2"/>
  <c r="C3525" i="2" l="1"/>
  <c r="F3525" i="2" s="1"/>
  <c r="G3526" i="2"/>
  <c r="C3526" i="2" l="1"/>
  <c r="F3526" i="2" s="1"/>
  <c r="G3527" i="2"/>
  <c r="C3527" i="2" l="1"/>
  <c r="F3527" i="2" s="1"/>
  <c r="G3528" i="2"/>
  <c r="C3528" i="2" l="1"/>
  <c r="F3528" i="2" s="1"/>
  <c r="G3529" i="2"/>
  <c r="C3529" i="2" l="1"/>
  <c r="F3529" i="2" s="1"/>
  <c r="G3530" i="2"/>
  <c r="C3530" i="2" l="1"/>
  <c r="F3530" i="2" s="1"/>
  <c r="G3531" i="2"/>
  <c r="C3531" i="2" l="1"/>
  <c r="F3531" i="2" s="1"/>
  <c r="G3532" i="2"/>
  <c r="C3532" i="2" l="1"/>
  <c r="F3532" i="2" s="1"/>
  <c r="G3533" i="2"/>
  <c r="C3533" i="2" l="1"/>
  <c r="F3533" i="2" s="1"/>
  <c r="G3534" i="2"/>
  <c r="C3534" i="2" l="1"/>
  <c r="F3534" i="2" s="1"/>
  <c r="G3535" i="2"/>
  <c r="C3535" i="2" l="1"/>
  <c r="F3535" i="2" s="1"/>
  <c r="G3536" i="2"/>
  <c r="C3536" i="2" l="1"/>
  <c r="F3536" i="2" s="1"/>
  <c r="G3537" i="2"/>
  <c r="C3537" i="2" l="1"/>
  <c r="F3537" i="2" s="1"/>
  <c r="G3538" i="2"/>
  <c r="C3538" i="2" l="1"/>
  <c r="F3538" i="2" s="1"/>
  <c r="G3539" i="2"/>
  <c r="C3539" i="2" l="1"/>
  <c r="F3539" i="2" s="1"/>
  <c r="G3540" i="2"/>
  <c r="C3540" i="2" l="1"/>
  <c r="F3540" i="2" s="1"/>
  <c r="G3541" i="2"/>
  <c r="C3541" i="2" l="1"/>
  <c r="F3541" i="2" s="1"/>
  <c r="G3542" i="2"/>
  <c r="C3542" i="2" l="1"/>
  <c r="F3542" i="2" s="1"/>
  <c r="G3543" i="2"/>
  <c r="C3543" i="2" l="1"/>
  <c r="F3543" i="2" s="1"/>
  <c r="G3544" i="2"/>
  <c r="C3544" i="2" l="1"/>
  <c r="F3544" i="2" s="1"/>
  <c r="G3545" i="2"/>
  <c r="G3546" i="2" l="1"/>
  <c r="C3545" i="2"/>
  <c r="F3545" i="2" s="1"/>
  <c r="G3547" i="2" l="1"/>
  <c r="C3546" i="2"/>
  <c r="F3546" i="2" s="1"/>
  <c r="G3548" i="2" l="1"/>
  <c r="C3547" i="2"/>
  <c r="F3547" i="2" s="1"/>
  <c r="G3549" i="2" l="1"/>
  <c r="C3548" i="2"/>
  <c r="F3548" i="2" s="1"/>
  <c r="C3549" i="2" l="1"/>
  <c r="F3549" i="2" s="1"/>
  <c r="G3550" i="2"/>
  <c r="C3550" i="2" l="1"/>
  <c r="F3550" i="2" s="1"/>
  <c r="G3551" i="2"/>
  <c r="G3552" i="2" s="1"/>
  <c r="G3553" i="2" l="1"/>
  <c r="C3552" i="2"/>
  <c r="F3552" i="2" s="1"/>
  <c r="C3551" i="2"/>
  <c r="F3551" i="2" s="1"/>
  <c r="G3554" i="2" l="1"/>
  <c r="C3553" i="2"/>
  <c r="F3553" i="2" s="1"/>
  <c r="G3555" i="2" l="1"/>
  <c r="C3554" i="2"/>
  <c r="F3554" i="2" s="1"/>
  <c r="G3556" i="2" l="1"/>
  <c r="C3555" i="2"/>
  <c r="F3555" i="2" s="1"/>
  <c r="G3557" i="2" l="1"/>
  <c r="C3556" i="2"/>
  <c r="F3556" i="2" s="1"/>
  <c r="G3558" i="2" l="1"/>
  <c r="C3557" i="2"/>
  <c r="F3557" i="2" s="1"/>
  <c r="G3559" i="2" l="1"/>
  <c r="C3559" i="2" s="1"/>
  <c r="C3558" i="2"/>
  <c r="F3558" i="2" s="1"/>
  <c r="F3559" i="2" l="1"/>
  <c r="G3560" i="2"/>
  <c r="C3560" i="2" s="1"/>
  <c r="F3560" i="2" s="1"/>
  <c r="G3561" i="2" l="1"/>
  <c r="C3561" i="2" s="1"/>
  <c r="F3561" i="2" s="1"/>
  <c r="G3562" i="2" l="1"/>
  <c r="C3562" i="2" s="1"/>
  <c r="F3562" i="2" s="1"/>
  <c r="G3563" i="2" l="1"/>
  <c r="C3563" i="2" s="1"/>
  <c r="F3563" i="2" s="1"/>
  <c r="G3564" i="2" l="1"/>
  <c r="C3564" i="2" s="1"/>
  <c r="F3564" i="2" s="1"/>
  <c r="G3565" i="2" l="1"/>
  <c r="C3565" i="2" s="1"/>
  <c r="G3566" i="2" l="1"/>
  <c r="C3566" i="2" s="1"/>
  <c r="F3566" i="2" s="1"/>
  <c r="F3565" i="2"/>
  <c r="G3567" i="2" l="1"/>
  <c r="C3567" i="2" s="1"/>
  <c r="F3567" i="2" s="1"/>
  <c r="G3568" i="2" l="1"/>
  <c r="C3568" i="2" s="1"/>
  <c r="F3568" i="2" s="1"/>
  <c r="G3569" i="2" l="1"/>
  <c r="C3569" i="2" s="1"/>
  <c r="F3569" i="2" s="1"/>
  <c r="G3570" i="2" l="1"/>
  <c r="C3570" i="2" s="1"/>
  <c r="F3570" i="2" s="1"/>
  <c r="G3571" i="2" l="1"/>
  <c r="C3571" i="2" s="1"/>
  <c r="F3571" i="2" s="1"/>
  <c r="G3572" i="2" l="1"/>
  <c r="C3572" i="2" l="1"/>
  <c r="F3572" i="2" s="1"/>
  <c r="G3573" i="2"/>
  <c r="C3573" i="2" l="1"/>
  <c r="F3573" i="2" s="1"/>
  <c r="G3574" i="2"/>
  <c r="G3575" i="2" l="1"/>
  <c r="C3574" i="2"/>
  <c r="F3574" i="2" s="1"/>
  <c r="C3575" i="2" l="1"/>
  <c r="F3575" i="2" s="1"/>
  <c r="G3576" i="2"/>
  <c r="C3576" i="2" l="1"/>
  <c r="F3576" i="2" s="1"/>
  <c r="G3577" i="2"/>
  <c r="G3578" i="2" l="1"/>
  <c r="C3577" i="2"/>
  <c r="F3577" i="2" s="1"/>
  <c r="C3578" i="2" l="1"/>
  <c r="F3578" i="2" s="1"/>
  <c r="G3579" i="2"/>
  <c r="G3580" i="2" l="1"/>
  <c r="C3579" i="2"/>
  <c r="F3579" i="2" s="1"/>
  <c r="C3580" i="2" l="1"/>
  <c r="F3580" i="2" s="1"/>
  <c r="G3581" i="2"/>
  <c r="G3582" i="2" l="1"/>
  <c r="C3581" i="2"/>
  <c r="F3581" i="2" s="1"/>
  <c r="C3582" i="2" l="1"/>
  <c r="F3582" i="2" s="1"/>
  <c r="G3583" i="2"/>
  <c r="C3583" i="2" l="1"/>
  <c r="F3583" i="2" s="1"/>
  <c r="G3584" i="2"/>
  <c r="G3585" i="2" l="1"/>
  <c r="G3586" i="2" s="1"/>
  <c r="G3587" i="2" s="1"/>
  <c r="C3584" i="2"/>
  <c r="F3584" i="2" s="1"/>
  <c r="C3587" i="2" l="1"/>
  <c r="F3587" i="2" s="1"/>
  <c r="G3588" i="2"/>
  <c r="C3586" i="2"/>
  <c r="F3586" i="2" s="1"/>
  <c r="C3585" i="2"/>
  <c r="F3585" i="2" s="1"/>
  <c r="G3589" i="2" l="1"/>
  <c r="C3588" i="2"/>
  <c r="F3588" i="2" s="1"/>
  <c r="G3590" i="2" l="1"/>
  <c r="C3589" i="2"/>
  <c r="F3589" i="2" s="1"/>
  <c r="C3590" i="2" l="1"/>
  <c r="F3590" i="2" s="1"/>
  <c r="G3591" i="2"/>
  <c r="C3591" i="2" l="1"/>
  <c r="F3591" i="2" s="1"/>
  <c r="G3592" i="2"/>
  <c r="C3592" i="2" l="1"/>
  <c r="F3592" i="2" s="1"/>
  <c r="G3593" i="2"/>
  <c r="C3593" i="2" l="1"/>
  <c r="F3593" i="2" s="1"/>
  <c r="G3594" i="2"/>
  <c r="G3595" i="2" s="1"/>
  <c r="G3596" i="2" s="1"/>
  <c r="G3597" i="2" s="1"/>
  <c r="G3598" i="2" s="1"/>
  <c r="G3599" i="2" s="1"/>
  <c r="G3600" i="2" s="1"/>
  <c r="G3601" i="2" s="1"/>
  <c r="G3602" i="2" s="1"/>
  <c r="C3602" i="2" s="1"/>
  <c r="F3602" i="2" s="1"/>
  <c r="G3603" i="2" l="1"/>
  <c r="C3603" i="2" s="1"/>
  <c r="F3603" i="2" s="1"/>
  <c r="C3601" i="2"/>
  <c r="F3601" i="2" s="1"/>
  <c r="C3594" i="2"/>
  <c r="F3594" i="2" s="1"/>
  <c r="C3595" i="2"/>
  <c r="F3595" i="2" s="1"/>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C73" i="5"/>
  <c r="C87" i="5"/>
  <c r="C94" i="5"/>
  <c r="G3604" i="2" l="1"/>
  <c r="C3604" i="2" s="1"/>
  <c r="F3604" i="2" s="1"/>
  <c r="C3597" i="2"/>
  <c r="F3597" i="2" s="1"/>
  <c r="D72" i="5"/>
  <c r="G3605" i="2" l="1"/>
  <c r="C3605" i="2" s="1"/>
  <c r="F3605" i="2" s="1"/>
  <c r="C3596" i="2"/>
  <c r="F3596" i="2" s="1"/>
  <c r="G3606" i="2" l="1"/>
  <c r="C3606" i="2" s="1"/>
  <c r="F3606" i="2" s="1"/>
  <c r="C3598" i="2"/>
  <c r="F3598" i="2" s="1"/>
  <c r="G3607" i="2" l="1"/>
  <c r="C3607" i="2" s="1"/>
  <c r="F3607" i="2" s="1"/>
  <c r="C3599" i="2"/>
  <c r="F3599" i="2" s="1"/>
  <c r="G3608" i="2" l="1"/>
  <c r="C3608" i="2" s="1"/>
  <c r="F3608" i="2" s="1"/>
  <c r="C3600" i="2"/>
  <c r="F3600" i="2" s="1"/>
  <c r="G3609" i="2" l="1"/>
  <c r="C3609" i="2" s="1"/>
  <c r="F3609" i="2" s="1"/>
  <c r="G3610" i="2" l="1"/>
  <c r="C3610" i="2" s="1"/>
  <c r="F3610" i="2" s="1"/>
  <c r="G3611" i="2" l="1"/>
  <c r="C3611" i="2" s="1"/>
  <c r="F3611" i="2" s="1"/>
  <c r="G3612" i="2" l="1"/>
  <c r="C3612" i="2" s="1"/>
  <c r="F3612" i="2" s="1"/>
  <c r="G3613" i="2" l="1"/>
  <c r="C3613" i="2" s="1"/>
  <c r="F3613" i="2" s="1"/>
  <c r="G3614" i="2" l="1"/>
  <c r="C3614" i="2" s="1"/>
  <c r="F3614" i="2" s="1"/>
  <c r="G3615" i="2" l="1"/>
  <c r="G3616" i="2" l="1"/>
  <c r="C3615" i="2"/>
  <c r="F3615" i="2" s="1"/>
  <c r="C3616" i="2" l="1"/>
  <c r="F3616" i="2" s="1"/>
  <c r="G3617" i="2"/>
  <c r="C3617" i="2" l="1"/>
  <c r="F3617" i="2" s="1"/>
  <c r="G3618" i="2"/>
  <c r="C3618" i="2" l="1"/>
  <c r="F3618" i="2" s="1"/>
  <c r="G3619" i="2"/>
  <c r="G3620" i="2" s="1"/>
  <c r="C3620" i="2" s="1"/>
  <c r="F3620" i="2" s="1"/>
  <c r="G3621" i="2" l="1"/>
  <c r="C3621" i="2" s="1"/>
  <c r="F3621" i="2" s="1"/>
  <c r="C3619" i="2"/>
  <c r="F3619" i="2" s="1"/>
  <c r="G3622" i="2" l="1"/>
  <c r="C3622" i="2" l="1"/>
  <c r="F3622" i="2" s="1"/>
  <c r="G3623" i="2"/>
  <c r="C3623" i="2" l="1"/>
  <c r="F3623" i="2" s="1"/>
  <c r="G3624" i="2"/>
  <c r="C3624" i="2" l="1"/>
  <c r="F3624" i="2" s="1"/>
  <c r="G3625" i="2"/>
  <c r="G3626" i="2" l="1"/>
  <c r="C3625" i="2"/>
  <c r="F3625" i="2" s="1"/>
  <c r="C3626" i="2" l="1"/>
  <c r="F3626" i="2" s="1"/>
  <c r="G3627" i="2"/>
  <c r="C3627" i="2" l="1"/>
  <c r="F3627" i="2" s="1"/>
  <c r="G3628" i="2"/>
  <c r="C3628" i="2" l="1"/>
  <c r="F3628" i="2" s="1"/>
  <c r="G3629" i="2"/>
  <c r="C3629" i="2" l="1"/>
  <c r="F3629" i="2" s="1"/>
  <c r="G3630" i="2"/>
  <c r="C3630" i="2" l="1"/>
  <c r="F3630" i="2" s="1"/>
  <c r="G3631" i="2"/>
  <c r="C3631" i="2" l="1"/>
  <c r="F3631" i="2" s="1"/>
  <c r="G3632" i="2"/>
  <c r="C3632" i="2" l="1"/>
  <c r="F3632" i="2" s="1"/>
  <c r="G3633" i="2"/>
  <c r="C3633" i="2" l="1"/>
  <c r="F3633" i="2" s="1"/>
  <c r="G3634" i="2"/>
  <c r="G3635" i="2" l="1"/>
  <c r="C3634" i="2"/>
  <c r="F3634" i="2" s="1"/>
  <c r="G3636" i="2" l="1"/>
  <c r="C3635" i="2"/>
  <c r="F3635" i="2" s="1"/>
  <c r="C3636" i="2" l="1"/>
  <c r="F3636" i="2" s="1"/>
  <c r="G3637" i="2"/>
  <c r="C3637" i="2" l="1"/>
  <c r="F3637" i="2" s="1"/>
  <c r="G3638" i="2"/>
  <c r="C3638" i="2" l="1"/>
  <c r="F3638" i="2" s="1"/>
  <c r="G3639" i="2"/>
  <c r="C3639" i="2" l="1"/>
  <c r="F3639" i="2" s="1"/>
  <c r="G3640" i="2"/>
  <c r="G3641" i="2" l="1"/>
  <c r="C3640" i="2"/>
  <c r="F3640" i="2" s="1"/>
  <c r="G3642" i="2" l="1"/>
  <c r="C3641" i="2"/>
  <c r="F3641" i="2" s="1"/>
  <c r="C3642" i="2" l="1"/>
  <c r="F3642" i="2" s="1"/>
  <c r="G3643" i="2"/>
  <c r="C3643" i="2" l="1"/>
  <c r="F3643" i="2" s="1"/>
  <c r="G3644" i="2"/>
  <c r="C3644" i="2" l="1"/>
  <c r="F3644" i="2" s="1"/>
  <c r="G3645" i="2"/>
  <c r="C3645" i="2" l="1"/>
  <c r="F3645" i="2" s="1"/>
  <c r="G3646" i="2"/>
  <c r="G3647" i="2" l="1"/>
  <c r="C3646" i="2"/>
  <c r="F3646" i="2" s="1"/>
  <c r="G3648" i="2" l="1"/>
  <c r="C3647" i="2"/>
  <c r="F3647" i="2" s="1"/>
  <c r="C3648" i="2" l="1"/>
  <c r="F3648" i="2" s="1"/>
  <c r="G3649" i="2"/>
  <c r="C3649" i="2" l="1"/>
  <c r="F3649" i="2" s="1"/>
  <c r="G3650" i="2"/>
  <c r="G3651" i="2" l="1"/>
  <c r="C3650" i="2"/>
  <c r="F3650" i="2" s="1"/>
  <c r="C3651" i="2" l="1"/>
  <c r="F3651" i="2" s="1"/>
  <c r="G3652" i="2"/>
  <c r="G3653" i="2" l="1"/>
  <c r="C3652" i="2"/>
  <c r="F3652" i="2" s="1"/>
  <c r="G3654" i="2" l="1"/>
  <c r="C3653" i="2"/>
  <c r="F3653" i="2" s="1"/>
  <c r="C3654" i="2" l="1"/>
  <c r="F3654" i="2" s="1"/>
  <c r="G3655" i="2"/>
  <c r="G3656" i="2" l="1"/>
  <c r="C3655" i="2"/>
  <c r="F3655" i="2" s="1"/>
  <c r="C3656" i="2" l="1"/>
  <c r="F3656" i="2" s="1"/>
  <c r="G3657" i="2"/>
  <c r="G3658" i="2" l="1"/>
  <c r="C3657" i="2"/>
  <c r="F3657" i="2" s="1"/>
  <c r="C3658" i="2" l="1"/>
  <c r="F3658" i="2" s="1"/>
  <c r="G3659" i="2"/>
  <c r="C3659" i="2" l="1"/>
  <c r="F3659" i="2" s="1"/>
  <c r="G3660" i="2"/>
  <c r="C3660" i="2" l="1"/>
  <c r="F3660" i="2" s="1"/>
  <c r="G3661" i="2"/>
  <c r="C3661" i="2" l="1"/>
  <c r="F3661" i="2" s="1"/>
  <c r="G3662" i="2"/>
  <c r="C3662" i="2" l="1"/>
  <c r="F3662" i="2" s="1"/>
  <c r="G3663" i="2"/>
  <c r="C3663" i="2" l="1"/>
  <c r="F3663" i="2" s="1"/>
  <c r="G3664" i="2"/>
  <c r="C3664" i="2" l="1"/>
  <c r="F3664" i="2" s="1"/>
  <c r="G3665" i="2"/>
  <c r="C3665" i="2" l="1"/>
  <c r="F3665" i="2" s="1"/>
  <c r="G3666" i="2"/>
  <c r="C3666" i="2" l="1"/>
  <c r="F3666" i="2" s="1"/>
  <c r="G3667" i="2"/>
  <c r="C3667" i="2" l="1"/>
  <c r="F3667" i="2" s="1"/>
  <c r="G3668" i="2"/>
  <c r="G3669" i="2" l="1"/>
  <c r="G3670" i="2" s="1"/>
  <c r="C3668" i="2"/>
  <c r="F3668" i="2" s="1"/>
  <c r="C3670" i="2" l="1"/>
  <c r="F3670" i="2" s="1"/>
  <c r="G3671" i="2"/>
  <c r="C3669" i="2"/>
  <c r="F3669" i="2" s="1"/>
  <c r="C3671" i="2" l="1"/>
  <c r="F3671" i="2" s="1"/>
  <c r="G3672" i="2"/>
  <c r="C3672" i="2" l="1"/>
  <c r="F3672" i="2" s="1"/>
  <c r="G3673" i="2"/>
  <c r="C3673" i="2" l="1"/>
  <c r="F3673" i="2" s="1"/>
  <c r="G3674" i="2"/>
  <c r="C3674" i="2" l="1"/>
  <c r="F3674" i="2" s="1"/>
  <c r="G3675" i="2"/>
  <c r="C3675" i="2" l="1"/>
  <c r="F3675" i="2" s="1"/>
  <c r="G3676" i="2"/>
  <c r="G3677" i="2" l="1"/>
  <c r="C3676" i="2"/>
  <c r="F3676" i="2" s="1"/>
  <c r="C3677" i="2" l="1"/>
  <c r="F3677" i="2" s="1"/>
  <c r="G3678" i="2"/>
  <c r="G3679" i="2" l="1"/>
  <c r="C3678" i="2"/>
  <c r="F3678" i="2" s="1"/>
  <c r="C3679" i="2" l="1"/>
  <c r="F3679" i="2" s="1"/>
  <c r="G3680" i="2"/>
  <c r="G3681" i="2" l="1"/>
  <c r="C3680" i="2"/>
  <c r="F3680" i="2" s="1"/>
  <c r="G3682" i="2" l="1"/>
  <c r="C3681" i="2"/>
  <c r="F3681" i="2" s="1"/>
  <c r="C3682" i="2" l="1"/>
  <c r="F3682" i="2" s="1"/>
  <c r="G3683" i="2"/>
  <c r="C3683" i="2" l="1"/>
  <c r="F3683" i="2" s="1"/>
  <c r="G3684" i="2"/>
  <c r="C3684" i="2" l="1"/>
  <c r="F3684" i="2" s="1"/>
  <c r="G3685" i="2"/>
  <c r="G3686" i="2" l="1"/>
  <c r="C3685" i="2"/>
  <c r="F3685" i="2" s="1"/>
  <c r="C3686" i="2" l="1"/>
  <c r="F3686" i="2" s="1"/>
  <c r="G3687" i="2"/>
  <c r="G3688" i="2" l="1"/>
  <c r="C3687" i="2"/>
  <c r="F3687" i="2" s="1"/>
  <c r="G3689" i="2" l="1"/>
  <c r="G3690" i="2" s="1"/>
  <c r="G3691" i="2" s="1"/>
  <c r="G3692" i="2" s="1"/>
  <c r="C3688" i="2"/>
  <c r="F3688" i="2" s="1"/>
  <c r="G3693" i="2" l="1"/>
  <c r="C3692" i="2"/>
  <c r="F3692" i="2" s="1"/>
  <c r="C3689" i="2"/>
  <c r="F3689" i="2" s="1"/>
  <c r="C3693" i="2" l="1"/>
  <c r="F3693" i="2" s="1"/>
  <c r="G3694" i="2"/>
  <c r="C3690" i="2"/>
  <c r="F3690" i="2" s="1"/>
  <c r="C3691" i="2"/>
  <c r="F3691" i="2" s="1"/>
  <c r="G3695" i="2" l="1"/>
  <c r="C3694" i="2"/>
  <c r="F3694" i="2" s="1"/>
  <c r="C3695" i="2" l="1"/>
  <c r="F3695" i="2" s="1"/>
  <c r="G3696" i="2"/>
  <c r="G3697" i="2" l="1"/>
  <c r="C3696" i="2"/>
  <c r="F3696" i="2" s="1"/>
  <c r="C3697" i="2" l="1"/>
  <c r="F3697" i="2" s="1"/>
  <c r="G3698" i="2"/>
  <c r="C3698" i="2" l="1"/>
  <c r="F3698" i="2" s="1"/>
  <c r="G3699" i="2"/>
  <c r="G3700" i="2" l="1"/>
  <c r="C3699" i="2"/>
  <c r="F3699" i="2" s="1"/>
  <c r="G3701" i="2" l="1"/>
  <c r="C3700" i="2"/>
  <c r="F3700" i="2" s="1"/>
  <c r="C3701" i="2" l="1"/>
  <c r="F3701" i="2" s="1"/>
  <c r="G3702" i="2"/>
  <c r="C3702" i="2" l="1"/>
  <c r="F3702" i="2" s="1"/>
  <c r="G3703" i="2"/>
  <c r="C3703" i="2" l="1"/>
  <c r="F3703" i="2" s="1"/>
  <c r="G3704" i="2"/>
  <c r="G3705" i="2" l="1"/>
  <c r="C3704" i="2"/>
  <c r="F3704" i="2" s="1"/>
  <c r="C3705" i="2" l="1"/>
  <c r="F3705" i="2" s="1"/>
  <c r="G3706" i="2"/>
  <c r="C3706" i="2" l="1"/>
  <c r="F3706" i="2" s="1"/>
  <c r="G3707" i="2"/>
  <c r="C3707" i="2" s="1"/>
  <c r="F3707" i="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DellInspiron15</author>
  </authors>
  <commentList>
    <comment ref="N8" authorId="0" shapeId="0" xr:uid="{00000000-0006-0000-0000-000001000000}">
      <text>
        <r>
          <rPr>
            <sz val="10"/>
            <color indexed="81"/>
            <rFont val="Tahoma"/>
            <family val="2"/>
          </rPr>
          <t>Identifica il soggetto che ha il contatto diretto con l'azienda.
Pertanto se un membro del team inoltra dossier dopo aver ricevuto email/segnalazione da advisor/etc. l'originator è quest'ultimo soggetto e non il membro del team.
Nella categoria advisor rientrano: studi legali, boutique m&amp;a, banche d'investimento, commercialisti, società di consulenza, ecc.</t>
        </r>
      </text>
    </comment>
  </commentList>
</comments>
</file>

<file path=xl/sharedStrings.xml><?xml version="1.0" encoding="utf-8"?>
<sst xmlns="http://schemas.openxmlformats.org/spreadsheetml/2006/main" count="44274" uniqueCount="7299">
  <si>
    <t>PROJECT/COMPANY</t>
  </si>
  <si>
    <t>LOCATION
(CITY)</t>
  </si>
  <si>
    <t>LOCATION
(REGION)</t>
  </si>
  <si>
    <t>DESCRIPTION</t>
  </si>
  <si>
    <t xml:space="preserve">ORIGINATOR </t>
  </si>
  <si>
    <t>Numero Identificativo</t>
  </si>
  <si>
    <t>Progetto/società</t>
  </si>
  <si>
    <t>Città</t>
  </si>
  <si>
    <t>Regione</t>
  </si>
  <si>
    <t>Settore</t>
  </si>
  <si>
    <t>Proponente</t>
  </si>
  <si>
    <t>contatto mail</t>
  </si>
  <si>
    <t>VV2</t>
  </si>
  <si>
    <t>VV3</t>
  </si>
  <si>
    <t>Descrizione</t>
  </si>
  <si>
    <t>Originator</t>
  </si>
  <si>
    <t>Non attribuibile</t>
  </si>
  <si>
    <t>Primo Contatto</t>
  </si>
  <si>
    <t>Avvio Data</t>
  </si>
  <si>
    <t>Data ITM</t>
  </si>
  <si>
    <t>Approvals date</t>
  </si>
  <si>
    <t>N. Pratica</t>
  </si>
  <si>
    <t>Italy vs. Abroad</t>
  </si>
  <si>
    <t>ORIGINATOR TYPE</t>
  </si>
  <si>
    <t>ENTERPRENEUR/
CONTACT PERSON</t>
  </si>
  <si>
    <t>E-MAIL ENTERPRENEUR/CONTACT PERSON</t>
  </si>
  <si>
    <t>FIRST CONTACT</t>
  </si>
  <si>
    <t>Data primo contatto</t>
  </si>
  <si>
    <t>Tipo originator</t>
  </si>
  <si>
    <t xml:space="preserve"> </t>
  </si>
  <si>
    <t>Fondo di competenza</t>
  </si>
  <si>
    <t>Progetto/Società</t>
  </si>
  <si>
    <t>Stadio di sviluppo</t>
  </si>
  <si>
    <t xml:space="preserve">Note </t>
  </si>
  <si>
    <t>Autocandidatura</t>
  </si>
  <si>
    <t>Advisor</t>
  </si>
  <si>
    <t>Proprietaria</t>
  </si>
  <si>
    <t>Altri</t>
  </si>
  <si>
    <t>Vertis Venture 2 Scaleup</t>
  </si>
  <si>
    <t>Vertis Venture 3 Technology Transfer</t>
  </si>
  <si>
    <t>Proof of concept</t>
  </si>
  <si>
    <t>Seed</t>
  </si>
  <si>
    <t>Aerospace</t>
  </si>
  <si>
    <t>Agro-food</t>
  </si>
  <si>
    <t>Automotive</t>
  </si>
  <si>
    <t>Biotech</t>
  </si>
  <si>
    <t>Clean Tech</t>
  </si>
  <si>
    <t>Consumer Goods</t>
  </si>
  <si>
    <t>Digital &amp; Media</t>
  </si>
  <si>
    <t>ICT</t>
  </si>
  <si>
    <t>Industrial automation</t>
  </si>
  <si>
    <t>Industrial Goods</t>
  </si>
  <si>
    <t>Med-Tech</t>
  </si>
  <si>
    <t>Services</t>
  </si>
  <si>
    <t>ID</t>
  </si>
  <si>
    <t>Check</t>
  </si>
  <si>
    <t>Check Data</t>
  </si>
  <si>
    <t>Data Meeting</t>
  </si>
  <si>
    <t>Documentazione insufficiente</t>
  </si>
  <si>
    <t xml:space="preserve">Check Documentazione </t>
  </si>
  <si>
    <t>Check generale</t>
  </si>
  <si>
    <t>Itala/Estero</t>
  </si>
  <si>
    <t>Italia</t>
  </si>
  <si>
    <t>Italia/Estero</t>
  </si>
  <si>
    <t>Estero</t>
  </si>
  <si>
    <t>CHECK</t>
  </si>
  <si>
    <t xml:space="preserve">Documentazione </t>
  </si>
  <si>
    <t>Non congrua</t>
  </si>
  <si>
    <t>Iotty</t>
  </si>
  <si>
    <t>Bologna</t>
  </si>
  <si>
    <t>Emilia Romagna</t>
  </si>
  <si>
    <t>Francesco Pellone</t>
  </si>
  <si>
    <t>Etichette di riga</t>
  </si>
  <si>
    <t>Totale complessivo</t>
  </si>
  <si>
    <t>(vuoto)</t>
  </si>
  <si>
    <t>Ry Gold Zip</t>
  </si>
  <si>
    <t>Cosenza</t>
  </si>
  <si>
    <t>Calabria</t>
  </si>
  <si>
    <t>Aniello D'Auria</t>
  </si>
  <si>
    <t>Neuron Guard</t>
  </si>
  <si>
    <t>Modena</t>
  </si>
  <si>
    <t>Ubaldo Soligno (EY)</t>
  </si>
  <si>
    <t>Amedeo Giurazza</t>
  </si>
  <si>
    <t>Investitori professionali</t>
  </si>
  <si>
    <t>Dottore commercialista</t>
  </si>
  <si>
    <t>Giacomo Giurazza</t>
  </si>
  <si>
    <t>Check stadio di sviluppo</t>
  </si>
  <si>
    <t>Abruzzo</t>
  </si>
  <si>
    <t>Basilicata</t>
  </si>
  <si>
    <t>Campania</t>
  </si>
  <si>
    <t>Lazio</t>
  </si>
  <si>
    <t>Liguria</t>
  </si>
  <si>
    <t>Lombardia</t>
  </si>
  <si>
    <t>Marche</t>
  </si>
  <si>
    <t>Molise</t>
  </si>
  <si>
    <t>Piemonte</t>
  </si>
  <si>
    <t>Puglia</t>
  </si>
  <si>
    <t>Sardegna</t>
  </si>
  <si>
    <t>Sicilia</t>
  </si>
  <si>
    <t>Toscana</t>
  </si>
  <si>
    <t>Trentino-Alto Adige</t>
  </si>
  <si>
    <t>Umbria</t>
  </si>
  <si>
    <t>Valle d'Aosta</t>
  </si>
  <si>
    <t>Veneto</t>
  </si>
  <si>
    <t>Regioni</t>
  </si>
  <si>
    <t>Friuli Venezia Giulia</t>
  </si>
  <si>
    <t>#</t>
  </si>
  <si>
    <t>%</t>
  </si>
  <si>
    <t>TOTALE</t>
  </si>
  <si>
    <t>Industriali</t>
  </si>
  <si>
    <t>Data meeting:</t>
  </si>
  <si>
    <t>Alessandro Pontari</t>
  </si>
  <si>
    <t>Salvatore Panico</t>
  </si>
  <si>
    <t>MAMA TEST</t>
  </si>
  <si>
    <t>Vico Equense</t>
  </si>
  <si>
    <t>Paolo Santoro</t>
  </si>
  <si>
    <t>Reios</t>
  </si>
  <si>
    <t>Novara</t>
  </si>
  <si>
    <t>Mauro Odorico</t>
  </si>
  <si>
    <t>Avv. Pierantonio Luceri</t>
  </si>
  <si>
    <t>DATA AVVIO PROCESSO 09/10/2017</t>
  </si>
  <si>
    <t>Aerospaziale e difesa</t>
  </si>
  <si>
    <t>Agricoltura</t>
  </si>
  <si>
    <t>Alimentare</t>
  </si>
  <si>
    <t>Automazione industriale</t>
  </si>
  <si>
    <t>Beni di consumo</t>
  </si>
  <si>
    <t>Beni e servizi industriali</t>
  </si>
  <si>
    <t>Biotecnologie</t>
  </si>
  <si>
    <t>Chimica</t>
  </si>
  <si>
    <t xml:space="preserve">Computer </t>
  </si>
  <si>
    <t>Digitale</t>
  </si>
  <si>
    <t>Edilizia</t>
  </si>
  <si>
    <t>Elettronica</t>
  </si>
  <si>
    <t>Energia &amp; Utilities</t>
  </si>
  <si>
    <t>Lusso</t>
  </si>
  <si>
    <t>Manifatturiero (altri)</t>
  </si>
  <si>
    <t>Media &amp; Entertainment</t>
  </si>
  <si>
    <t>Medicale</t>
  </si>
  <si>
    <t>Retail</t>
  </si>
  <si>
    <t>Robotica</t>
  </si>
  <si>
    <t>Servizi (altri)</t>
  </si>
  <si>
    <t>Servizi finanziari</t>
  </si>
  <si>
    <t>Telecomunicazioni</t>
  </si>
  <si>
    <t>Tessile</t>
  </si>
  <si>
    <t>Trasporti e logistica</t>
  </si>
  <si>
    <t>Settore AIFI</t>
  </si>
  <si>
    <t>Nostro Settore</t>
  </si>
  <si>
    <t>Private Equity</t>
  </si>
  <si>
    <t>Mukako</t>
  </si>
  <si>
    <t>Milano</t>
  </si>
  <si>
    <t>Nicola Redi</t>
  </si>
  <si>
    <t>Bergamo</t>
  </si>
  <si>
    <t>Progetto Paolo Citterio</t>
  </si>
  <si>
    <t>Seeking Care</t>
  </si>
  <si>
    <t>Pavia</t>
  </si>
  <si>
    <t>Domec</t>
  </si>
  <si>
    <t xml:space="preserve">Giovanni Pinelli </t>
  </si>
  <si>
    <t>Itimes</t>
  </si>
  <si>
    <t>Angri</t>
  </si>
  <si>
    <t>DeepWave</t>
  </si>
  <si>
    <t>Chicago</t>
  </si>
  <si>
    <t>Stati Uniti</t>
  </si>
  <si>
    <t>Franco Cortese</t>
  </si>
  <si>
    <t>Social Nation</t>
  </si>
  <si>
    <t>Caciocavalloimpiccato</t>
  </si>
  <si>
    <t>Roma</t>
  </si>
  <si>
    <t>Start-up stage\Venture</t>
  </si>
  <si>
    <t>Other early stage\Late stage</t>
  </si>
  <si>
    <t>Società di revisione</t>
  </si>
  <si>
    <t>Organismi di Ricerca</t>
  </si>
  <si>
    <t>Congrua</t>
  </si>
  <si>
    <t>Catch promotion</t>
  </si>
  <si>
    <t>Rosario Corrado Mancino (CM Advisor)</t>
  </si>
  <si>
    <r>
      <t xml:space="preserve">Non </t>
    </r>
    <r>
      <rPr>
        <i/>
        <sz val="11"/>
        <color theme="1"/>
        <rFont val="Calibri"/>
        <family val="2"/>
        <scheme val="minor"/>
      </rPr>
      <t xml:space="preserve">compliant </t>
    </r>
    <r>
      <rPr>
        <sz val="11"/>
        <color theme="1"/>
        <rFont val="Calibri"/>
        <family val="2"/>
        <scheme val="minor"/>
      </rPr>
      <t xml:space="preserve">con i Regolamenti </t>
    </r>
  </si>
  <si>
    <t xml:space="preserve">Non compliant con i Regolamenti </t>
  </si>
  <si>
    <t>Nader Sabbaghian (360 Capital Partners)</t>
  </si>
  <si>
    <t>Xceed</t>
  </si>
  <si>
    <t>Progetto Daniele Cortolezzis</t>
  </si>
  <si>
    <t>Papem</t>
  </si>
  <si>
    <t>Caldo caldo</t>
  </si>
  <si>
    <t>Strategic Education Group</t>
  </si>
  <si>
    <t>Gorizia</t>
  </si>
  <si>
    <t>Roberto della Marina</t>
  </si>
  <si>
    <t>Palermo</t>
  </si>
  <si>
    <t>Giulio Valiante</t>
  </si>
  <si>
    <t>Renato Vannucci</t>
  </si>
  <si>
    <t>Soundreef</t>
  </si>
  <si>
    <t>Regno Unito</t>
  </si>
  <si>
    <t>Osteria italia</t>
  </si>
  <si>
    <t>Daniela Delsordo</t>
  </si>
  <si>
    <t>Firenze</t>
  </si>
  <si>
    <t>Quibee</t>
  </si>
  <si>
    <t>Torino</t>
  </si>
  <si>
    <t>Ono 3D</t>
  </si>
  <si>
    <t>San Francisco</t>
  </si>
  <si>
    <t>The Grand House</t>
  </si>
  <si>
    <t>BizSpace</t>
  </si>
  <si>
    <t>Nicolò Muzzana (Thymosbc)</t>
  </si>
  <si>
    <t>Winelivery</t>
  </si>
  <si>
    <t>Paolo Intermite (Nem SGR)</t>
  </si>
  <si>
    <t>Bjp</t>
  </si>
  <si>
    <t>Xoko</t>
  </si>
  <si>
    <t>Napoli</t>
  </si>
  <si>
    <t>Gennaro Tesone (Digital Magics)</t>
  </si>
  <si>
    <t>Pick-Roll</t>
  </si>
  <si>
    <t>Dario Ferretti</t>
  </si>
  <si>
    <t>n.a.</t>
  </si>
  <si>
    <t>Sondrio</t>
  </si>
  <si>
    <t>Note: Le iniziative inviate che hanno come originator il Fondo Italiano d'Investimento vengono consierate come autocandidature,ad eccezioni di casi particolari</t>
  </si>
  <si>
    <t>3DnA</t>
  </si>
  <si>
    <t>Bookingbility</t>
  </si>
  <si>
    <t>GymCraft</t>
  </si>
  <si>
    <t>Fabio d'Andria (Panafin)</t>
  </si>
  <si>
    <t>Malaga</t>
  </si>
  <si>
    <t>Spagna</t>
  </si>
  <si>
    <t>Riccardo Fisogni</t>
  </si>
  <si>
    <t>Persona di riferimento Fondo</t>
  </si>
  <si>
    <t>Organsimo di Ricerca</t>
  </si>
  <si>
    <t>Assente</t>
  </si>
  <si>
    <t>Organismo di Riceca</t>
  </si>
  <si>
    <t>CREA di Gorizia</t>
  </si>
  <si>
    <t>ARCA di Palermo</t>
  </si>
  <si>
    <t>Università di Salerno</t>
  </si>
  <si>
    <t>Università degli studi di Modena e Reggio Emilia</t>
  </si>
  <si>
    <t>Università della Calabria</t>
  </si>
  <si>
    <t>Extra territorio di competenza fondo VV3</t>
  </si>
  <si>
    <t xml:space="preserve">Data documentazione </t>
  </si>
  <si>
    <t>CHT</t>
  </si>
  <si>
    <t>Rende</t>
  </si>
  <si>
    <t>FLEHAP</t>
  </si>
  <si>
    <t>Università degli Studi di Genova</t>
  </si>
  <si>
    <t>Genova</t>
  </si>
  <si>
    <t>Progetto d'Angelo</t>
  </si>
  <si>
    <t>Università degli Studi di Bari Aldo Moro</t>
  </si>
  <si>
    <t>Bari</t>
  </si>
  <si>
    <t>Know How</t>
  </si>
  <si>
    <t>Pescara</t>
  </si>
  <si>
    <t>ENABLE-IoT</t>
  </si>
  <si>
    <t>Sergio Lapenna</t>
  </si>
  <si>
    <t>Avellino</t>
  </si>
  <si>
    <r>
      <rPr>
        <b/>
        <sz val="8"/>
        <color rgb="FFFFFFFF"/>
        <rFont val="Times New Roman"/>
        <family val="1"/>
      </rPr>
      <t>EVCA FINAL CLUSTERS</t>
    </r>
  </si>
  <si>
    <r>
      <rPr>
        <b/>
        <sz val="8"/>
        <color rgb="FFFFFFFF"/>
        <rFont val="Times New Roman"/>
        <family val="1"/>
      </rPr>
      <t>EVCA FINAL CLASSES</t>
    </r>
  </si>
  <si>
    <r>
      <rPr>
        <b/>
        <sz val="8"/>
        <color rgb="FFFFFFFF"/>
        <rFont val="Times New Roman"/>
        <family val="1"/>
      </rPr>
      <t>SECTOR CODE</t>
    </r>
  </si>
  <si>
    <t>EVCA NEW SECTORAL CLASSIFICATION</t>
  </si>
  <si>
    <r>
      <rPr>
        <b/>
        <sz val="8"/>
        <color rgb="FFFFFFFF"/>
        <rFont val="Times New Roman"/>
        <family val="1"/>
      </rPr>
      <t>NACE CODE</t>
    </r>
  </si>
  <si>
    <r>
      <rPr>
        <b/>
        <sz val="8"/>
        <color rgb="FFFFFFFF"/>
        <rFont val="Times New Roman"/>
        <family val="1"/>
      </rPr>
      <t>NACE SECTORAL CLASSIFICATION
(NACE Revision 2)</t>
    </r>
  </si>
  <si>
    <r>
      <rPr>
        <b/>
        <sz val="8"/>
        <color rgb="FFFFFFFF"/>
        <rFont val="Times New Roman"/>
        <family val="1"/>
      </rPr>
      <t>EVCA YEARBOOK  2007:
EVCA OLD SECTORAL CLASSIFICATION</t>
    </r>
  </si>
  <si>
    <t>AGRICULTURE, CHEMICALS AND MATERIALS</t>
  </si>
  <si>
    <t>AGRICULTURE</t>
  </si>
  <si>
    <t>Crop cultivation</t>
  </si>
  <si>
    <t>1.1</t>
  </si>
  <si>
    <t>Growing of non-perennial crops</t>
  </si>
  <si>
    <r>
      <rPr>
        <b/>
        <sz val="8"/>
        <rFont val="Times New Roman"/>
        <family val="1"/>
      </rPr>
      <t xml:space="preserve">Agriculture - </t>
    </r>
    <r>
      <rPr>
        <sz val="8"/>
        <rFont val="Times New Roman"/>
        <family val="1"/>
      </rPr>
      <t>Animal husbandry, Crop cultivation, Fishing, Forestry.</t>
    </r>
  </si>
  <si>
    <t>1.2</t>
  </si>
  <si>
    <t>Growing of perennial crops</t>
  </si>
  <si>
    <t>1.3</t>
  </si>
  <si>
    <t>Plant propagation</t>
  </si>
  <si>
    <t>1.61</t>
  </si>
  <si>
    <t>Support activities for crop production</t>
  </si>
  <si>
    <t>1.63</t>
  </si>
  <si>
    <t>Post-harvest crop activities</t>
  </si>
  <si>
    <t>1.64</t>
  </si>
  <si>
    <t>Seed processing for propagation</t>
  </si>
  <si>
    <t>Fishing, hunting and animal husbandry</t>
  </si>
  <si>
    <t>1.4</t>
  </si>
  <si>
    <t>Animal production</t>
  </si>
  <si>
    <t>Fishing and aquaculture</t>
  </si>
  <si>
    <t>1.62</t>
  </si>
  <si>
    <t>Support activities for animal production</t>
  </si>
  <si>
    <t>1.7</t>
  </si>
  <si>
    <t>Hunting, trapping and related service activities</t>
  </si>
  <si>
    <t>Veterinary activites</t>
  </si>
  <si>
    <t>Forestry</t>
  </si>
  <si>
    <t>Forestry and logging</t>
  </si>
  <si>
    <t>(incl. Siviculture, logging, gathering of wild growing non-wood products)</t>
  </si>
  <si>
    <t>Agriculture: other</t>
  </si>
  <si>
    <t>1.5</t>
  </si>
  <si>
    <t>Mixed farming</t>
  </si>
  <si>
    <t>46.2</t>
  </si>
  <si>
    <t>Wholesale of agricultural raw materials and live animals</t>
  </si>
  <si>
    <t>CHEMICALS AND MATERIALS</t>
  </si>
  <si>
    <t>Organic chemicals</t>
  </si>
  <si>
    <t>8.91</t>
  </si>
  <si>
    <t>Mining of chemical and fertiliser minerals</t>
  </si>
  <si>
    <r>
      <rPr>
        <b/>
        <sz val="8"/>
        <rFont val="Times New Roman"/>
        <family val="1"/>
      </rPr>
      <t xml:space="preserve">Chemicals &amp; Materials - </t>
    </r>
    <r>
      <rPr>
        <sz val="8"/>
        <rFont val="Times New Roman"/>
        <family val="1"/>
      </rPr>
      <t>Agricultural chemicals, Commodity chemicals, Speciality or Performance chemicals/materials, Coatings and adhesives, Membranes and membrane-based products.</t>
    </r>
  </si>
  <si>
    <t>20.11</t>
  </si>
  <si>
    <t>Manufacture of industrial gases</t>
  </si>
  <si>
    <t>20.12</t>
  </si>
  <si>
    <t>Manufacture of dyes and pigments</t>
  </si>
  <si>
    <t>20.14</t>
  </si>
  <si>
    <t>Manufacture of other organic basic chemicals</t>
  </si>
  <si>
    <t>20.15</t>
  </si>
  <si>
    <t>Manufacture of fertilisers and nitrogen compounds</t>
  </si>
  <si>
    <t>Specialty chemicals</t>
  </si>
  <si>
    <t>20.13</t>
  </si>
  <si>
    <t>Manufacture of other inorganic basic chemicals</t>
  </si>
  <si>
    <t>20.2</t>
  </si>
  <si>
    <t>Manufacture of pesticides and other agrochemical products</t>
  </si>
  <si>
    <t>20.3</t>
  </si>
  <si>
    <t>Manufcature of paints, varnishes and similar coatings, printing ink and mastics</t>
  </si>
  <si>
    <t>20.5</t>
  </si>
  <si>
    <t>Manufacture of other chemical products</t>
  </si>
  <si>
    <t>20.4</t>
  </si>
  <si>
    <t>Manufacture of soap and detergents, cleaning and polishing preparations, perfumes and toilet preparation</t>
  </si>
  <si>
    <t>Materials</t>
  </si>
  <si>
    <t>8.92</t>
  </si>
  <si>
    <t>Extraction of peat</t>
  </si>
  <si>
    <t>8.93</t>
  </si>
  <si>
    <t>Extraction of salt</t>
  </si>
  <si>
    <t>20.17</t>
  </si>
  <si>
    <t>Manufacture of synthetic rubber in primary forms</t>
  </si>
  <si>
    <t>20.6</t>
  </si>
  <si>
    <t>Manufacture of man-made fibres</t>
  </si>
  <si>
    <t>23.9</t>
  </si>
  <si>
    <t>Manufacture of abrasive products and other non-metallic mineral products</t>
  </si>
  <si>
    <t>23.11</t>
  </si>
  <si>
    <t>Manufacture of flat glass</t>
  </si>
  <si>
    <t>23.12</t>
  </si>
  <si>
    <t>Shaping and processing of flat glass</t>
  </si>
  <si>
    <t>23.14</t>
  </si>
  <si>
    <t>Manufacture of glass fibres</t>
  </si>
  <si>
    <t>Plastic</t>
  </si>
  <si>
    <t>20.16</t>
  </si>
  <si>
    <t>Manufacture of plastics in primary forms</t>
  </si>
  <si>
    <t>22.21</t>
  </si>
  <si>
    <t>Manufacture of plastics plates, sheets, tubes and profiles</t>
  </si>
  <si>
    <t>Chemical and materials: services</t>
  </si>
  <si>
    <t>46.75</t>
  </si>
  <si>
    <t>Wholesale of chemical products</t>
  </si>
  <si>
    <t>46.76</t>
  </si>
  <si>
    <t>Wholesale of other intermediate products</t>
  </si>
  <si>
    <t>47.73</t>
  </si>
  <si>
    <t>Dispensing chemist in specialised stores</t>
  </si>
  <si>
    <t>Chemical and materials: other</t>
  </si>
  <si>
    <t>BUSINESS AND INDUSTRIAL PRODUCTS AND SERVICES</t>
  </si>
  <si>
    <t>BUSINESS AND INDUSTRIAL PRODUCTS</t>
  </si>
  <si>
    <t>Business and industrial products</t>
  </si>
  <si>
    <t>Manufacture:</t>
  </si>
  <si>
    <r>
      <t xml:space="preserve">Industrial Products &amp; Services - </t>
    </r>
    <r>
      <rPr>
        <sz val="8"/>
        <rFont val="Times New Roman"/>
        <family val="1"/>
      </rPr>
      <t xml:space="preserve">Equipment &amp; machinery, Pollution &amp; recycling related, Industrial services.
</t>
    </r>
    <r>
      <rPr>
        <b/>
        <sz val="8"/>
        <rFont val="Times New Roman"/>
        <family val="1"/>
      </rPr>
      <t>Electronics -</t>
    </r>
    <r>
      <rPr>
        <sz val="8"/>
        <rFont val="Times New Roman"/>
        <family val="1"/>
      </rPr>
      <t xml:space="preserve"> Batteries, Power supplies, Fibre optics, Analytical and scientific instrumentation.</t>
    </r>
  </si>
  <si>
    <t>23.19</t>
  </si>
  <si>
    <t>... and processing of other glass, including technical glassware</t>
  </si>
  <si>
    <t>23.43</t>
  </si>
  <si>
    <t>... of ceramic insulators and insulating fittings</t>
  </si>
  <si>
    <t>… of basic metals</t>
  </si>
  <si>
    <t>25.3</t>
  </si>
  <si>
    <t>… of steam generators, except central heating hot water boilers</t>
  </si>
  <si>
    <t>25.4</t>
  </si>
  <si>
    <t>... weapons and ammunitions</t>
  </si>
  <si>
    <t>25.5</t>
  </si>
  <si>
    <t>Forging, pressing, stamping and roll-forming of metal; powder metallurgy</t>
  </si>
  <si>
    <t>25.6</t>
  </si>
  <si>
    <t>Treatment and coating of metals; machining</t>
  </si>
  <si>
    <t>25.7</t>
  </si>
  <si>
    <t>... of cutlery , tools, and general hardware</t>
  </si>
  <si>
    <t>26.7</t>
  </si>
  <si>
    <t>… of optical instruments and photographic equiments</t>
  </si>
  <si>
    <t>27.1</t>
  </si>
  <si>
    <t>… of electric motors, generators, transformers and eletricity distribution and</t>
  </si>
  <si>
    <t>control apparatus</t>
  </si>
  <si>
    <t>27.2</t>
  </si>
  <si>
    <t>... of batteries and accumulators</t>
  </si>
  <si>
    <t>27.3</t>
  </si>
  <si>
    <t>... of wiring and wiring devices</t>
  </si>
  <si>
    <t>27.4</t>
  </si>
  <si>
    <t>... of electric lighting equipment</t>
  </si>
  <si>
    <t>27.9</t>
  </si>
  <si>
    <t>... of other electrical equipment</t>
  </si>
  <si>
    <t>28\28.3</t>
  </si>
  <si>
    <t>... of machinery and equipment</t>
  </si>
  <si>
    <t>Industrial measurement, sensing and control</t>
  </si>
  <si>
    <t>26.5</t>
  </si>
  <si>
    <t>Manufacture of instruments and appliances for measuring, testing and</t>
  </si>
  <si>
    <r>
      <rPr>
        <b/>
        <sz val="8"/>
        <rFont val="Times New Roman"/>
        <family val="1"/>
      </rPr>
      <t xml:space="preserve">Industrial Automation - </t>
    </r>
    <r>
      <rPr>
        <sz val="8"/>
        <rFont val="Times New Roman"/>
        <family val="1"/>
      </rPr>
      <t>Industrial measurement and sensing equipment, Process control equipment, Robotics.</t>
    </r>
  </si>
  <si>
    <t>navigation</t>
  </si>
  <si>
    <t>Manufacturing: other</t>
  </si>
  <si>
    <r>
      <rPr>
        <b/>
        <sz val="8"/>
        <rFont val="Times New Roman"/>
        <family val="1"/>
      </rPr>
      <t xml:space="preserve">Manufacturing (other) - </t>
    </r>
    <r>
      <rPr>
        <sz val="8"/>
        <rFont val="Times New Roman"/>
        <family val="1"/>
      </rPr>
      <t>Business products and supplies, Office furniture, Textiles, Hardware and plumbing supplies, Pulp and paper, Printing  and binding, Packaging products and systems.</t>
    </r>
  </si>
  <si>
    <t>… of wood  and wood products</t>
  </si>
  <si>
    <t>… of paper products</t>
  </si>
  <si>
    <t>22.11</t>
  </si>
  <si>
    <t>… of rubber tyers and tubes</t>
  </si>
  <si>
    <t>22.22</t>
  </si>
  <si>
    <t>… of plastic packing goods</t>
  </si>
  <si>
    <t>25.2</t>
  </si>
  <si>
    <t>… of tanks, reservoirs and containers of metal</t>
  </si>
  <si>
    <t>25.9</t>
  </si>
  <si>
    <t>… of other fabricated metal products</t>
  </si>
  <si>
    <t>28.23</t>
  </si>
  <si>
    <t>… office machinery and equiptment</t>
  </si>
  <si>
    <t>31.01</t>
  </si>
  <si>
    <t>… of office and shop furniture</t>
  </si>
  <si>
    <t>32.11</t>
  </si>
  <si>
    <t>Striking coins</t>
  </si>
  <si>
    <t>BUSINESS AND INDUSTRIAL SERVICES</t>
  </si>
  <si>
    <t>Business and industrial services</t>
  </si>
  <si>
    <t>46.6\46.63</t>
  </si>
  <si>
    <t>Wholesale of other machinery, equipment and supplies (excl. Construction machinery)</t>
  </si>
  <si>
    <r>
      <rPr>
        <b/>
        <sz val="8"/>
        <rFont val="Times New Roman"/>
        <family val="1"/>
      </rPr>
      <t xml:space="preserve">Services (other) - </t>
    </r>
    <r>
      <rPr>
        <sz val="8"/>
        <rFont val="Times New Roman"/>
        <family val="1"/>
      </rPr>
      <t>Engineering services, Advertising and public relations, Distributors, importers and wholesalers, consulting services ( excluding IT consulting – see Computer: Services ).</t>
    </r>
  </si>
  <si>
    <t>Warehousing,storage and support activities</t>
  </si>
  <si>
    <t>Postal and courier activities</t>
  </si>
  <si>
    <t>Legal and accounting activities</t>
  </si>
  <si>
    <t>Activities of head offices; management consultancy</t>
  </si>
  <si>
    <t>Architectural and engineering activities; technical testing and analysis</t>
  </si>
  <si>
    <t>73.2</t>
  </si>
  <si>
    <t>Market research and public opinion polling</t>
  </si>
  <si>
    <t>Other professional, scientific and technical activities</t>
  </si>
  <si>
    <r>
      <rPr>
        <sz val="8"/>
        <rFont val="Times New Roman"/>
        <family val="1"/>
      </rPr>
      <t>77
78</t>
    </r>
  </si>
  <si>
    <r>
      <rPr>
        <sz val="8"/>
        <rFont val="Times New Roman"/>
        <family val="1"/>
      </rPr>
      <t>Rental and leasing activities (of tangible, non-financial assets)
Employment activities</t>
    </r>
  </si>
  <si>
    <t>Security and investigation activities</t>
  </si>
  <si>
    <t>Services to building and landscape activities</t>
  </si>
  <si>
    <t>Office administrative, office support and other business support activities</t>
  </si>
  <si>
    <t>46.74</t>
  </si>
  <si>
    <t>Wholesale of hardware, plumbing and heating equipment and supplies</t>
  </si>
  <si>
    <t>46.9</t>
  </si>
  <si>
    <t>Non-specialised wholesale trade</t>
  </si>
  <si>
    <t>94.1</t>
  </si>
  <si>
    <t>Activities of business, employers and professional membership organisations</t>
  </si>
  <si>
    <t>Repair and installation of machinery and equipment (excl. medical related</t>
  </si>
  <si>
    <t>33\33.13\33.15\33.</t>
  </si>
  <si>
    <t>devices, excl transportation means)</t>
  </si>
  <si>
    <t>16\33.17</t>
  </si>
  <si>
    <t>CONSTRUCTION</t>
  </si>
  <si>
    <t>Construction</t>
  </si>
  <si>
    <t>8.1</t>
  </si>
  <si>
    <t>Quarrying of stone, sand and clay</t>
  </si>
  <si>
    <r>
      <rPr>
        <b/>
        <sz val="8"/>
        <rFont val="Times New Roman"/>
        <family val="1"/>
      </rPr>
      <t xml:space="preserve">Construction - </t>
    </r>
    <r>
      <rPr>
        <sz val="8"/>
        <rFont val="Times New Roman"/>
        <family val="1"/>
      </rPr>
      <t>Construction services, Manufacture of building materials, Manufacture of pre-fabricated buildings and systems.</t>
    </r>
  </si>
  <si>
    <t>8.99</t>
  </si>
  <si>
    <t>Other mining and quarrying (asphalts, graphite etc)</t>
  </si>
  <si>
    <t>22.23</t>
  </si>
  <si>
    <t>Manufacture of builders' ware of plastic</t>
  </si>
  <si>
    <t>23.2</t>
  </si>
  <si>
    <t>Manufacture of refractory products (sand, gravel, stone, clay)</t>
  </si>
  <si>
    <t>Manufacture of clay building materials</t>
  </si>
  <si>
    <t>23.3</t>
  </si>
  <si>
    <t>Manufacture of other technical ceramic products</t>
  </si>
  <si>
    <t>23.44</t>
  </si>
  <si>
    <t>Manufacture of cement, line and plaster</t>
  </si>
  <si>
    <t>23.5</t>
  </si>
  <si>
    <t>Manufacture of articles of concrete, cement and plaster (excl. Household</t>
  </si>
  <si>
    <t>23.6. excl. 23.69</t>
  </si>
  <si>
    <t xml:space="preserve"> articles)</t>
  </si>
  <si>
    <t>23.7</t>
  </si>
  <si>
    <t xml:space="preserve">Cutting, shaping and finishing of stone </t>
  </si>
  <si>
    <t>25.1</t>
  </si>
  <si>
    <t>Manufacture of structural metal products</t>
  </si>
  <si>
    <t>Construction of buildings</t>
  </si>
  <si>
    <t>Civil engineering</t>
  </si>
  <si>
    <t>Specialised construction services</t>
  </si>
  <si>
    <t>46.63</t>
  </si>
  <si>
    <t>Wholesale of mining, construction and civil engineering machinery</t>
  </si>
  <si>
    <t>Wholesale of wood, construction materials and sanitary equipment</t>
  </si>
  <si>
    <t>46.73</t>
  </si>
  <si>
    <t>Retail sale of hardware, paints and glass in specialised stores</t>
  </si>
  <si>
    <t>47.52</t>
  </si>
  <si>
    <r>
      <rPr>
        <sz val="8"/>
        <rFont val="Times New Roman"/>
        <family val="1"/>
      </rPr>
      <t>BUSINESS AND INDUSTRIAL
PRODUCTS AND SERVICES</t>
    </r>
  </si>
  <si>
    <t>TRANSPORTATION</t>
  </si>
  <si>
    <t>Transportation services</t>
  </si>
  <si>
    <t>Land transport and transport via pipelines</t>
  </si>
  <si>
    <r>
      <rPr>
        <b/>
        <sz val="8"/>
        <rFont val="Times New Roman"/>
        <family val="1"/>
      </rPr>
      <t xml:space="preserve">Transportation - </t>
    </r>
    <r>
      <rPr>
        <sz val="8"/>
        <rFont val="Times New Roman"/>
        <family val="1"/>
      </rPr>
      <t>Airlines, Railways, Buses, Airfield and other transportation services, Mail &amp; package shipment.</t>
    </r>
  </si>
  <si>
    <t>Water transport</t>
  </si>
  <si>
    <t>Air transport</t>
  </si>
  <si>
    <t>Means of transport: manufacturing and related</t>
  </si>
  <si>
    <t>Manufacture of motor vehicles, trailers and semi-trailers</t>
  </si>
  <si>
    <r>
      <rPr>
        <sz val="8"/>
        <rFont val="Times New Roman"/>
        <family val="1"/>
      </rPr>
      <t>30
33.15</t>
    </r>
  </si>
  <si>
    <r>
      <rPr>
        <sz val="8"/>
        <rFont val="Times New Roman"/>
        <family val="1"/>
      </rPr>
      <t>Manufacture of other transport equipment
Repair and maintenance of ships and boats</t>
    </r>
  </si>
  <si>
    <t>33.16</t>
  </si>
  <si>
    <t>Repair and maintenance of aircraft and spacecraft</t>
  </si>
  <si>
    <t>33.17</t>
  </si>
  <si>
    <t>Repair and maintenance of other transport equipment</t>
  </si>
  <si>
    <t>Wholesale and retail trade and repair of motor vehicles and motorcycles</t>
  </si>
  <si>
    <t>Transportation: other</t>
  </si>
  <si>
    <t>CONSUMER PRODUCTS, SERVICES AND RETAIL</t>
  </si>
  <si>
    <t>CONSUMER GOODS AND RETAIL</t>
  </si>
  <si>
    <t>Consumer products manufacturing</t>
  </si>
  <si>
    <r>
      <rPr>
        <b/>
        <sz val="8"/>
        <rFont val="Times New Roman"/>
        <family val="1"/>
      </rPr>
      <t>Consumer</t>
    </r>
    <r>
      <rPr>
        <sz val="8"/>
        <rFont val="Times New Roman"/>
        <family val="1"/>
      </rPr>
      <t xml:space="preserve">: </t>
    </r>
    <r>
      <rPr>
        <b/>
        <sz val="8"/>
        <rFont val="Times New Roman"/>
        <family val="1"/>
      </rPr>
      <t xml:space="preserve">Other - </t>
    </r>
    <r>
      <rPr>
        <sz val="8"/>
        <rFont val="Times New Roman"/>
        <family val="1"/>
      </rPr>
      <t>Manufacture and supply of consumer products.</t>
    </r>
  </si>
  <si>
    <t>... of food products</t>
  </si>
  <si>
    <t>… of beverages</t>
  </si>
  <si>
    <t>… of tobacco products</t>
  </si>
  <si>
    <t>… of textiles</t>
  </si>
  <si>
    <t>… of wearing apparels</t>
  </si>
  <si>
    <t>… of leather and related products</t>
  </si>
  <si>
    <t>22.19</t>
  </si>
  <si>
    <t>... of other rubber products</t>
  </si>
  <si>
    <t>23.13</t>
  </si>
  <si>
    <t>... of hollow glass</t>
  </si>
  <si>
    <t>23.41</t>
  </si>
  <si>
    <t>… of ceramic household and ornamental articles</t>
  </si>
  <si>
    <t>23.42</t>
  </si>
  <si>
    <t>... of ceramic sanitary fixtures</t>
  </si>
  <si>
    <t>23.49</t>
  </si>
  <si>
    <t>... of other ceramic products</t>
  </si>
  <si>
    <t>23.69</t>
  </si>
  <si>
    <t>... of other articles of concrete, plaster and cement</t>
  </si>
  <si>
    <t>27.5</t>
  </si>
  <si>
    <t>… of domestic appliances</t>
  </si>
  <si>
    <t>32\32.11\32.5</t>
  </si>
  <si>
    <t>Other manufacturing, excl. manufacturing of coins and medical supplies</t>
  </si>
  <si>
    <t>31\31.01</t>
  </si>
  <si>
    <t>Manufacture of furniture, excl. office and shop furniture</t>
  </si>
  <si>
    <t>Consumer products retailing</t>
  </si>
  <si>
    <t>47\47.3\47.4\47.52\</t>
  </si>
  <si>
    <t>Retail trade (excl. motor vehicles and motorcycles, fuel, ICT equipment,</t>
  </si>
  <si>
    <r>
      <rPr>
        <b/>
        <sz val="8"/>
        <rFont val="Times New Roman"/>
        <family val="1"/>
      </rPr>
      <t xml:space="preserve">Consumer: Retail - </t>
    </r>
    <r>
      <rPr>
        <sz val="8"/>
        <rFont val="Times New Roman"/>
        <family val="1"/>
      </rPr>
      <t>Retailing of consumer products and services, including leisure and recreational products.</t>
    </r>
  </si>
  <si>
    <t>47.73\47.74</t>
  </si>
  <si>
    <t>construction material, pharmaceuticals, medical goods)</t>
  </si>
  <si>
    <t>Specialty retailers</t>
  </si>
  <si>
    <t>Consumer goods: other</t>
  </si>
  <si>
    <t>46.3</t>
  </si>
  <si>
    <t>Wholesale of food, beverages and tobacco</t>
  </si>
  <si>
    <t>46.4</t>
  </si>
  <si>
    <t>Wholesale of household goods</t>
  </si>
  <si>
    <t>95.2\95.21</t>
  </si>
  <si>
    <t>Repair of personal and household goods (excl. consumer electronics)</t>
  </si>
  <si>
    <t>96\96.04\96.09</t>
  </si>
  <si>
    <t>Other personal service activities, excl. physical well-being activ.and other</t>
  </si>
  <si>
    <t>Activities of households as employers of domestic personnel</t>
  </si>
  <si>
    <t>Undifferentiated goods- and services-producing activities of private households for own use</t>
  </si>
  <si>
    <t>CONSUMER SERVICES: OTHER</t>
  </si>
  <si>
    <t>Educational and training products/services</t>
  </si>
  <si>
    <t>72.2</t>
  </si>
  <si>
    <t>Research and experimental development on social sciences and humanities</t>
  </si>
  <si>
    <t>Education</t>
  </si>
  <si>
    <t>Libraries, archives, museums and other cultural activities</t>
  </si>
  <si>
    <t>Hospitality, sports and entertainment facilities</t>
  </si>
  <si>
    <t>Accomodation</t>
  </si>
  <si>
    <t>Travel agency, tour operator and other reservation service and related activities</t>
  </si>
  <si>
    <t>Creative, arts and entertainement activities</t>
  </si>
  <si>
    <t>Gambling and betting activities</t>
  </si>
  <si>
    <t>Sports activities and amusement and recreation activities</t>
  </si>
  <si>
    <t>Physical well-being activities</t>
  </si>
  <si>
    <t>96.04</t>
  </si>
  <si>
    <t>Other personal service activities (astrological, escort, porters etc)</t>
  </si>
  <si>
    <t>96.09</t>
  </si>
  <si>
    <t>Public services (excl. education)</t>
  </si>
  <si>
    <r>
      <rPr>
        <sz val="8"/>
        <rFont val="Times New Roman"/>
        <family val="1"/>
      </rPr>
      <t>84
94.2</t>
    </r>
  </si>
  <si>
    <r>
      <rPr>
        <sz val="8"/>
        <rFont val="Times New Roman"/>
        <family val="1"/>
      </rPr>
      <t>Public administration and defence; Compulsory social security
Activities of trade unions</t>
    </r>
  </si>
  <si>
    <t>94.9</t>
  </si>
  <si>
    <t>Activities of otehr membership org (religious, potlicial, other public service)</t>
  </si>
  <si>
    <t>Activities of extraterritorial organisations and bodies</t>
  </si>
  <si>
    <t>64.11</t>
  </si>
  <si>
    <t>Central banking</t>
  </si>
  <si>
    <t>Restaurants, food services</t>
  </si>
  <si>
    <t>Food and beverage service activities</t>
  </si>
  <si>
    <t>Consumer services: other</t>
  </si>
  <si>
    <t>ENERGY AND ENVIRONMENT</t>
  </si>
  <si>
    <t>Alternative energy</t>
  </si>
  <si>
    <t>46.71</t>
  </si>
  <si>
    <t>Wholesale of solid, liquid and gaseous fuels and related products</t>
  </si>
  <si>
    <r>
      <rPr>
        <b/>
        <sz val="8"/>
        <rFont val="Times New Roman"/>
        <family val="1"/>
      </rPr>
      <t xml:space="preserve">Energy - </t>
    </r>
    <r>
      <rPr>
        <sz val="8"/>
        <rFont val="Times New Roman"/>
        <family val="1"/>
      </rPr>
      <t xml:space="preserve">Oil  &amp; Gas exploration and production, Exploration and drilling services &amp; equipment, Coal related, Energy conservation related, Alternative energy.
</t>
    </r>
    <r>
      <rPr>
        <b/>
        <sz val="8"/>
        <rFont val="Times New Roman"/>
        <family val="1"/>
      </rPr>
      <t xml:space="preserve">Other </t>
    </r>
    <r>
      <rPr>
        <sz val="8"/>
        <rFont val="Times New Roman"/>
        <family val="1"/>
      </rPr>
      <t>- Mining, Utilities, Conglomerates.</t>
    </r>
  </si>
  <si>
    <t>47.3</t>
  </si>
  <si>
    <t>Retail sale of automotive fuel in specialised stores</t>
  </si>
  <si>
    <t>Coal and metal ores</t>
  </si>
  <si>
    <t>Mining of coal and lignite Mining of metal ores</t>
  </si>
  <si>
    <t>Mining of metal ores</t>
  </si>
  <si>
    <t>46.72</t>
  </si>
  <si>
    <t>Wholesale of metals and metal ores</t>
  </si>
  <si>
    <t>Gas and oil</t>
  </si>
  <si>
    <t>Extraction of crude petroleum and natural gas</t>
  </si>
  <si>
    <t>Mining support and services activities</t>
  </si>
  <si>
    <t>Manufacture of coke and refined petroleum products</t>
  </si>
  <si>
    <t>35.2</t>
  </si>
  <si>
    <t>Manufacture of gas; distribution of gaseous fules through mains</t>
  </si>
  <si>
    <t>Electricity supply</t>
  </si>
  <si>
    <t>35.1</t>
  </si>
  <si>
    <t>Electric power generation, transmition and distribution</t>
  </si>
  <si>
    <t>35.3</t>
  </si>
  <si>
    <t>Steam and air conditioning supply</t>
  </si>
  <si>
    <t>Energy related services</t>
  </si>
  <si>
    <t>Environmental services</t>
  </si>
  <si>
    <t xml:space="preserve">Water collection, treatment and supply </t>
  </si>
  <si>
    <t>Sewerage</t>
  </si>
  <si>
    <t>Waste collection, treatment and disposal activities</t>
  </si>
  <si>
    <t>Remediation activities and other waste management services</t>
  </si>
  <si>
    <t>46.77</t>
  </si>
  <si>
    <t>Wholesale of waste and scrap</t>
  </si>
  <si>
    <t>Energy: other</t>
  </si>
  <si>
    <t>FINANCIAL SERVICES</t>
  </si>
  <si>
    <t>Financial institutions and services</t>
  </si>
  <si>
    <t>64\64.11</t>
  </si>
  <si>
    <t>Financial services (excl. Central banking)</t>
  </si>
  <si>
    <r>
      <rPr>
        <b/>
        <sz val="8"/>
        <rFont val="Times New Roman"/>
        <family val="1"/>
      </rPr>
      <t xml:space="preserve">Financial Services - </t>
    </r>
    <r>
      <rPr>
        <sz val="8"/>
        <rFont val="Times New Roman"/>
        <family val="1"/>
      </rPr>
      <t>Banking, Insurance related, Real estate, Securities &amp; commodities brokers.</t>
    </r>
  </si>
  <si>
    <t>Insurance</t>
  </si>
  <si>
    <t>Auxiliary activities</t>
  </si>
  <si>
    <t>46.1</t>
  </si>
  <si>
    <t>Wholesale on a fee or contract basis</t>
  </si>
  <si>
    <t>REAL ESTATE</t>
  </si>
  <si>
    <t>Real estate</t>
  </si>
  <si>
    <t>Buying and selling of own real estate, renting and operating of own or leased real estate, real estate activities or management on a fee or contract basis (agencies)</t>
  </si>
  <si>
    <t>COMMUNICATIONS</t>
  </si>
  <si>
    <t>Broadcasting, publications and content providers</t>
  </si>
  <si>
    <t>Printing and reproduction of recorded media Publishing activities</t>
  </si>
  <si>
    <r>
      <rPr>
        <b/>
        <sz val="8"/>
        <rFont val="Times New Roman"/>
        <family val="1"/>
      </rPr>
      <t xml:space="preserve">Communications (other) - </t>
    </r>
    <r>
      <rPr>
        <sz val="8"/>
        <rFont val="Times New Roman"/>
        <family val="1"/>
      </rPr>
      <t>TV &amp; radio broadcasting, media houses, publishing</t>
    </r>
  </si>
  <si>
    <t>Motion picture, video and TV program production, sound recording and music publishing activities</t>
  </si>
  <si>
    <t>publishing activities</t>
  </si>
  <si>
    <t>Programming and broadcasting activities</t>
  </si>
  <si>
    <t>63.9</t>
  </si>
  <si>
    <t xml:space="preserve">Other information service activities (news agencies, and news clippings) </t>
  </si>
  <si>
    <t>73.1</t>
  </si>
  <si>
    <t>Advertising</t>
  </si>
  <si>
    <t>Communications and networking services</t>
  </si>
  <si>
    <t>46.52</t>
  </si>
  <si>
    <t>Wholesale of electronic and telecommunications equipment and parts</t>
  </si>
  <si>
    <r>
      <rPr>
        <b/>
        <sz val="8"/>
        <rFont val="Times New Roman"/>
        <family val="1"/>
      </rPr>
      <t xml:space="preserve">Telecommunications: Hardware - </t>
    </r>
    <r>
      <rPr>
        <sz val="8"/>
        <rFont val="Times New Roman"/>
        <family val="1"/>
      </rPr>
      <t>Voice &amp; data communications equipment, Cable/ mobile/satellite network equipment (</t>
    </r>
    <r>
      <rPr>
        <i/>
        <sz val="8"/>
        <rFont val="Times New Roman"/>
        <family val="1"/>
      </rPr>
      <t xml:space="preserve">excluding telecoms carriers </t>
    </r>
    <r>
      <rPr>
        <sz val="8"/>
        <rFont val="Times New Roman"/>
        <family val="1"/>
      </rPr>
      <t>).</t>
    </r>
  </si>
  <si>
    <t>47.42</t>
  </si>
  <si>
    <t>Retail sale of telecommunucations equipment in specialised stores</t>
  </si>
  <si>
    <t>95.12</t>
  </si>
  <si>
    <t>Repair of communication equipment</t>
  </si>
  <si>
    <t>Communications equipment</t>
  </si>
  <si>
    <t>26.3</t>
  </si>
  <si>
    <t>Manufacture of communication equipment</t>
  </si>
  <si>
    <t>Telecom services, tele/videoconferencing equipment and serv., VoIP</t>
  </si>
  <si>
    <t>Telecommunications</t>
  </si>
  <si>
    <t>Telecom hardware: other</t>
  </si>
  <si>
    <t>Telecom carriers</t>
  </si>
  <si>
    <r>
      <rPr>
        <b/>
        <sz val="8"/>
        <rFont val="Times New Roman"/>
        <family val="1"/>
      </rPr>
      <t xml:space="preserve">Telecommunications: Carriers -
</t>
    </r>
    <r>
      <rPr>
        <sz val="8"/>
        <rFont val="Times New Roman"/>
        <family val="1"/>
      </rPr>
      <t>Cable/mobile/satellite telecoms carriers.</t>
    </r>
  </si>
  <si>
    <t>Internet technologies</t>
  </si>
  <si>
    <t>63.11</t>
  </si>
  <si>
    <t>Data processing, hosting and related activities</t>
  </si>
  <si>
    <r>
      <rPr>
        <b/>
        <sz val="8"/>
        <rFont val="Times New Roman"/>
        <family val="1"/>
      </rPr>
      <t xml:space="preserve">Internet Technology - </t>
    </r>
    <r>
      <rPr>
        <sz val="8"/>
        <rFont val="Times New Roman"/>
        <family val="1"/>
      </rPr>
      <t>Browsers, Portals, Search Engines &amp; other internet enabling technology, Website design/consultancy,
ISPs.</t>
    </r>
  </si>
  <si>
    <t>63.12</t>
  </si>
  <si>
    <t>Web portals</t>
  </si>
  <si>
    <t>Communication: other</t>
  </si>
  <si>
    <t>COMPUTER AND CONSUMER ELECTRONICS</t>
  </si>
  <si>
    <t>Computer systems and peripherals</t>
  </si>
  <si>
    <t>26.2</t>
  </si>
  <si>
    <t>Manufacture of computers and peripheral equipment</t>
  </si>
  <si>
    <r>
      <rPr>
        <b/>
        <sz val="8"/>
        <rFont val="Times New Roman"/>
        <family val="1"/>
      </rPr>
      <t xml:space="preserve">Computer: Hardware - </t>
    </r>
    <r>
      <rPr>
        <sz val="8"/>
        <rFont val="Times New Roman"/>
        <family val="1"/>
      </rPr>
      <t xml:space="preserve">Computer mainframes,  Laptops, Minicomputers, PDA/hand-held devices, Optical scanning equipment, Voice synthesis/recognition equipment </t>
    </r>
    <r>
      <rPr>
        <i/>
        <sz val="8"/>
        <rFont val="Times New Roman"/>
        <family val="1"/>
      </rPr>
      <t xml:space="preserve">(please include manufacturers, resellers &amp; distributors of computer hardware </t>
    </r>
    <r>
      <rPr>
        <sz val="8"/>
        <rFont val="Times New Roman"/>
        <family val="1"/>
      </rPr>
      <t>).</t>
    </r>
  </si>
  <si>
    <t>Consumer electronics</t>
  </si>
  <si>
    <t>26.4</t>
  </si>
  <si>
    <t>Manufacture of consumer electronics</t>
  </si>
  <si>
    <t>47.43</t>
  </si>
  <si>
    <t>Retail sale of audio and video equipment in specialised stores</t>
  </si>
  <si>
    <t>95.21</t>
  </si>
  <si>
    <t>Repair of consumer electronics</t>
  </si>
  <si>
    <t>Computer hardware: other</t>
  </si>
  <si>
    <t>26.8</t>
  </si>
  <si>
    <t>Manufacture of magnetic and optical media</t>
  </si>
  <si>
    <t>Application-specific integrated circuits</t>
  </si>
  <si>
    <t>26.1</t>
  </si>
  <si>
    <t>Manufacture of electronic components and boards</t>
  </si>
  <si>
    <r>
      <rPr>
        <b/>
        <sz val="8"/>
        <rFont val="Times New Roman"/>
        <family val="1"/>
      </rPr>
      <t xml:space="preserve">Computer: Semiconductors - </t>
    </r>
    <r>
      <rPr>
        <sz val="8"/>
        <rFont val="Times New Roman"/>
        <family val="1"/>
      </rPr>
      <t>Semiconductors, Electronic components (e.g., integrated circuits, transistors), Semiconductor fabrication equipment.</t>
    </r>
  </si>
  <si>
    <t>Electronic components</t>
  </si>
  <si>
    <t>General purpose integrated circuits</t>
  </si>
  <si>
    <t>Semiconductors: other</t>
  </si>
  <si>
    <t>Business related software</t>
  </si>
  <si>
    <t>62.01</t>
  </si>
  <si>
    <r>
      <rPr>
        <sz val="8"/>
        <rFont val="Times New Roman"/>
        <family val="1"/>
      </rPr>
      <t>Computer programming activities
(bss applications, manufacturing, dtabase, design, workflow and vertical integration software)</t>
    </r>
  </si>
  <si>
    <r>
      <rPr>
        <b/>
        <sz val="8"/>
        <rFont val="Times New Roman"/>
        <family val="1"/>
      </rPr>
      <t xml:space="preserve">Computer: Software </t>
    </r>
    <r>
      <rPr>
        <sz val="8"/>
        <rFont val="Times New Roman"/>
        <family val="1"/>
      </rPr>
      <t xml:space="preserve">- Application software products, Operating systems and systems related software for all types of hardware, Systems integration, and Software development. </t>
    </r>
    <r>
      <rPr>
        <i/>
        <sz val="8"/>
        <rFont val="Times New Roman"/>
        <family val="1"/>
      </rPr>
      <t>(please include manufacturers, resellers &amp; distributors of computer software).</t>
    </r>
  </si>
  <si>
    <t>Connectivity, networking and communications software</t>
  </si>
  <si>
    <t>End-user software</t>
  </si>
  <si>
    <t>Software: other</t>
  </si>
  <si>
    <t>Data management services</t>
  </si>
  <si>
    <t>63.1</t>
  </si>
  <si>
    <r>
      <rPr>
        <b/>
        <sz val="8"/>
        <rFont val="Times New Roman"/>
        <family val="1"/>
      </rPr>
      <t xml:space="preserve">Computer: Services </t>
    </r>
    <r>
      <rPr>
        <sz val="8"/>
        <rFont val="Times New Roman"/>
        <family val="1"/>
      </rPr>
      <t>- Data processing, Hardware maintenance, IT consulting, IT training.</t>
    </r>
  </si>
  <si>
    <t>Computer related services: other</t>
  </si>
  <si>
    <t>46.51</t>
  </si>
  <si>
    <t>Wholesale of computers, computer peripheral equipment and software</t>
  </si>
  <si>
    <t>47.41</t>
  </si>
  <si>
    <t>Retail sale of computers, peripheral units, and software in specialised stores</t>
  </si>
  <si>
    <t>62.02</t>
  </si>
  <si>
    <t>Computer consultancy activities</t>
  </si>
  <si>
    <t>62.03</t>
  </si>
  <si>
    <t>Comptuer facilities management activities</t>
  </si>
  <si>
    <t>62.09</t>
  </si>
  <si>
    <t>95.11</t>
  </si>
  <si>
    <t>Repair of computers and peripheral equipment</t>
  </si>
  <si>
    <t>LIFE SCIENCES</t>
  </si>
  <si>
    <t>Biotechnology</t>
  </si>
  <si>
    <t>72.1</t>
  </si>
  <si>
    <t>Research and experimental development on natural sciencens and engineering</t>
  </si>
  <si>
    <r>
      <rPr>
        <b/>
        <sz val="8"/>
        <rFont val="Times New Roman"/>
        <family val="1"/>
      </rPr>
      <t xml:space="preserve">Biotechnology - </t>
    </r>
    <r>
      <rPr>
        <sz val="8"/>
        <rFont val="Times New Roman"/>
        <family val="1"/>
      </rPr>
      <t xml:space="preserve">Agricultural/animal biotechnology (e.g., plant diagnostics), Industrial Biotechnology (e.g., derived chemicals), Biotechnology related research and production equipment.
</t>
    </r>
    <r>
      <rPr>
        <b/>
        <sz val="8"/>
        <rFont val="Times New Roman"/>
        <family val="1"/>
      </rPr>
      <t>Medical</t>
    </r>
    <r>
      <rPr>
        <sz val="8"/>
        <rFont val="Times New Roman"/>
        <family val="1"/>
      </rPr>
      <t xml:space="preserve">: </t>
    </r>
    <r>
      <rPr>
        <b/>
        <sz val="8"/>
        <rFont val="Times New Roman"/>
        <family val="1"/>
      </rPr>
      <t xml:space="preserve">Healthcare - </t>
    </r>
    <r>
      <rPr>
        <sz val="8"/>
        <rFont val="Times New Roman"/>
        <family val="1"/>
      </rPr>
      <t>Health institutions, Hospital management, Handicap aids &amp; basic healthcare supplies.</t>
    </r>
  </si>
  <si>
    <t>Drug development technologies</t>
  </si>
  <si>
    <t>Healthcare institutions and services</t>
  </si>
  <si>
    <t>Human health activities</t>
  </si>
  <si>
    <t>Residential care activities</t>
  </si>
  <si>
    <t>Social work activities without accommodation</t>
  </si>
  <si>
    <t>Medical information systems</t>
  </si>
  <si>
    <t>Medical equipment and related software</t>
  </si>
  <si>
    <t>26.6</t>
  </si>
  <si>
    <t xml:space="preserve">Manufacture of irradiation, electromedical and electrotherapeutic equipment </t>
  </si>
  <si>
    <t>33.13</t>
  </si>
  <si>
    <t>Repair of electronic and optical equipment</t>
  </si>
  <si>
    <t>Medical devices and supplies</t>
  </si>
  <si>
    <t>32.5</t>
  </si>
  <si>
    <t xml:space="preserve">Manufacture of medical and dental instruments and supplies </t>
  </si>
  <si>
    <r>
      <rPr>
        <b/>
        <sz val="8"/>
        <rFont val="Times New Roman"/>
        <family val="1"/>
      </rPr>
      <t xml:space="preserve">Medical: Instruments/Devices -
</t>
    </r>
    <r>
      <rPr>
        <sz val="8"/>
        <rFont val="Times New Roman"/>
        <family val="1"/>
      </rPr>
      <t>Technologically advanced diagnostic &amp; therapeutic products and services.</t>
    </r>
  </si>
  <si>
    <t>47.74</t>
  </si>
  <si>
    <t>Retail sale of medical and orthopedic goods in specialised stores</t>
  </si>
  <si>
    <t>Pharmaceuticals and drug delivery</t>
  </si>
  <si>
    <t>Manufacture of basic pharmaceutical products and pharmaceutical prepartion</t>
  </si>
  <si>
    <r>
      <rPr>
        <b/>
        <sz val="8"/>
        <rFont val="Times New Roman"/>
        <family val="1"/>
      </rPr>
      <t xml:space="preserve">Medical: Pharmaceuticals - </t>
    </r>
    <r>
      <rPr>
        <sz val="8"/>
        <rFont val="Times New Roman"/>
        <family val="1"/>
      </rPr>
      <t>Drug development, manufacture &amp; supply.</t>
    </r>
  </si>
  <si>
    <t>Healthcare: other</t>
  </si>
  <si>
    <t>NO SPECIFIC FOCUS</t>
  </si>
  <si>
    <t>Other IT and computer service activities</t>
  </si>
  <si>
    <r>
      <rPr>
        <b/>
        <i/>
        <sz val="16"/>
        <color theme="0"/>
        <rFont val="Calibri"/>
        <family val="2"/>
        <scheme val="minor"/>
      </rPr>
      <t>DEALFLOW</t>
    </r>
    <r>
      <rPr>
        <b/>
        <sz val="16"/>
        <color theme="0"/>
        <rFont val="Calibri"/>
        <family val="2"/>
        <scheme val="minor"/>
      </rPr>
      <t xml:space="preserve"> CENTRALE</t>
    </r>
  </si>
  <si>
    <t>Satispay</t>
  </si>
  <si>
    <t>Settori EVCA</t>
  </si>
  <si>
    <t>Settori AIFI</t>
  </si>
  <si>
    <t xml:space="preserve">Sede anche a Roma </t>
  </si>
  <si>
    <t>Axieme</t>
  </si>
  <si>
    <t>Edoardo Monaco</t>
  </si>
  <si>
    <t>Progetto Impresoft</t>
  </si>
  <si>
    <t xml:space="preserve">Vicenza </t>
  </si>
  <si>
    <t>Systems software</t>
  </si>
  <si>
    <t>LinUP</t>
  </si>
  <si>
    <t>Watchr</t>
  </si>
  <si>
    <t>Londra</t>
  </si>
  <si>
    <t>Progetto Ivan Spera</t>
  </si>
  <si>
    <t>Salerno</t>
  </si>
  <si>
    <t>Fratelli Canalicchio</t>
  </si>
  <si>
    <t>Giuseppe Donvito (P101)</t>
  </si>
  <si>
    <t>Narni</t>
  </si>
  <si>
    <t>OneSun</t>
  </si>
  <si>
    <t>Rita Verderosa (CDP)</t>
  </si>
  <si>
    <t>Evologi</t>
  </si>
  <si>
    <t>Venezia</t>
  </si>
  <si>
    <t>Desidoo.com</t>
  </si>
  <si>
    <t>Progetto Giovanni Capussela</t>
  </si>
  <si>
    <t>Giovanni Capussela</t>
  </si>
  <si>
    <t>WOW</t>
  </si>
  <si>
    <t>Amaranto</t>
  </si>
  <si>
    <t>Parma</t>
  </si>
  <si>
    <t>Luigi Cadonici</t>
  </si>
  <si>
    <t>METOOO</t>
  </si>
  <si>
    <t>Alfio Alessi (EMINTAD)</t>
  </si>
  <si>
    <t xml:space="preserve">Gualtiero De Felice </t>
  </si>
  <si>
    <t>Giuseppe Rigato 
(Annia Partners)</t>
  </si>
  <si>
    <t>Fosca Sanviti</t>
  </si>
  <si>
    <t>Postgol</t>
  </si>
  <si>
    <t>Cikala</t>
  </si>
  <si>
    <t>Martina Norcaro</t>
  </si>
  <si>
    <t>Marioway</t>
  </si>
  <si>
    <t>Soisy</t>
  </si>
  <si>
    <t>Quokky</t>
  </si>
  <si>
    <t>Udine</t>
  </si>
  <si>
    <t>Ruggero Frezza (M31)</t>
  </si>
  <si>
    <t>Marc Sudreau (Chausson Finance)</t>
  </si>
  <si>
    <t xml:space="preserve"> Bnbsitter</t>
  </si>
  <si>
    <t>Waterview</t>
  </si>
  <si>
    <t>Parigi</t>
  </si>
  <si>
    <t>Francia</t>
  </si>
  <si>
    <t>Silvano Bernardi (Club degli Investitori)</t>
  </si>
  <si>
    <t>Progetto Innovation Food</t>
  </si>
  <si>
    <t>My good client</t>
  </si>
  <si>
    <t>Giulianova</t>
  </si>
  <si>
    <t>Albero Bambino</t>
  </si>
  <si>
    <t>Massimiliano Crescioli</t>
  </si>
  <si>
    <t>Eco Pizza Box</t>
  </si>
  <si>
    <t>Foggia</t>
  </si>
  <si>
    <t>SaverOne</t>
  </si>
  <si>
    <t>Quarto</t>
  </si>
  <si>
    <t>BauZone</t>
  </si>
  <si>
    <t>Claudio Cillo</t>
  </si>
  <si>
    <t>Joshua Mendella</t>
  </si>
  <si>
    <t>TV&amp;TV</t>
  </si>
  <si>
    <t>DIVE</t>
  </si>
  <si>
    <t>Settore out of scope del fondo VV2</t>
  </si>
  <si>
    <t>Experiences</t>
  </si>
  <si>
    <t>Francesca Esposito</t>
  </si>
  <si>
    <t>Powahome</t>
  </si>
  <si>
    <t>Natech</t>
  </si>
  <si>
    <t>Siena</t>
  </si>
  <si>
    <t>Together Price</t>
  </si>
  <si>
    <t>Trukeg</t>
  </si>
  <si>
    <t>Marco Ghelli</t>
  </si>
  <si>
    <t>Verona</t>
  </si>
  <si>
    <t xml:space="preserve"> Nanotech Liposomes</t>
  </si>
  <si>
    <t>Progetto Plastic bio-degradation</t>
  </si>
  <si>
    <t>Scuderi Mario (Invitaliaventures)</t>
  </si>
  <si>
    <t>Cambridge</t>
  </si>
  <si>
    <t>University of Cambridge</t>
  </si>
  <si>
    <t>Organismo di Ricerca non italiano</t>
  </si>
  <si>
    <t>Alberto Cerri (Collins Dale Capital Partners)</t>
  </si>
  <si>
    <t>Arm23</t>
  </si>
  <si>
    <t>Catania</t>
  </si>
  <si>
    <t>Smart Business Lab</t>
  </si>
  <si>
    <t>Ruleat</t>
  </si>
  <si>
    <t>Augusto Coppola (Luiss EnLabs)</t>
  </si>
  <si>
    <t>LUISS Guido Carli</t>
  </si>
  <si>
    <t>Marco Belmondo (Epic SIM)</t>
  </si>
  <si>
    <t>Project MotoE</t>
  </si>
  <si>
    <t>Flavio Venturi</t>
  </si>
  <si>
    <t>Rigettato per documentazione mancante dopo sollecito</t>
  </si>
  <si>
    <t>Valerio de Martino</t>
  </si>
  <si>
    <t>CNIT - Consorzio Nazionale Interuniversitario per le Telecomunicazioni</t>
  </si>
  <si>
    <t>Giovanni Fasano 
(Financialresearches)</t>
  </si>
  <si>
    <t>EasyGi</t>
  </si>
  <si>
    <t>Marco Amato</t>
  </si>
  <si>
    <t>MynPrivacy.com </t>
  </si>
  <si>
    <t>Alberto Gotti</t>
  </si>
  <si>
    <t>SHARRYLAND</t>
  </si>
  <si>
    <t>Università del Sannio</t>
  </si>
  <si>
    <t>HeriwarD</t>
  </si>
  <si>
    <t>Benevento</t>
  </si>
  <si>
    <t>Credimi</t>
  </si>
  <si>
    <t>Università di Cosenza</t>
  </si>
  <si>
    <t>Università di Cagliari</t>
  </si>
  <si>
    <t>IntendiMe</t>
  </si>
  <si>
    <t>Politecnico di Torino</t>
  </si>
  <si>
    <t>Ivan Boesso
 (Veneto Innovazione)</t>
  </si>
  <si>
    <t>Università di Verona</t>
  </si>
  <si>
    <t>ABIS</t>
  </si>
  <si>
    <t>Romeo &amp; Juliet</t>
  </si>
  <si>
    <t>Pisa</t>
  </si>
  <si>
    <t>Davide Leinardi</t>
  </si>
  <si>
    <t>Supermercato24</t>
  </si>
  <si>
    <t>Cesare Maifredi 
(360 Capital Partners)</t>
  </si>
  <si>
    <t>Nest projects</t>
  </si>
  <si>
    <t xml:space="preserve">ICan Robotics </t>
  </si>
  <si>
    <t>Pomezia</t>
  </si>
  <si>
    <t>Università Campus Biomedico</t>
  </si>
  <si>
    <t>VRMedia</t>
  </si>
  <si>
    <t>Scuola Superiore S.Anna</t>
  </si>
  <si>
    <t>Toothpic</t>
  </si>
  <si>
    <t xml:space="preserve">Soundbubble
</t>
  </si>
  <si>
    <t xml:space="preserve">Wave 4 Energy
</t>
  </si>
  <si>
    <t xml:space="preserve">ABZero
</t>
  </si>
  <si>
    <t>StartCup Toscana</t>
  </si>
  <si>
    <t>For&amp;co</t>
  </si>
  <si>
    <t>Università degli Studi di Firenze</t>
  </si>
  <si>
    <t>MCK Therapeutics</t>
  </si>
  <si>
    <t>Mediate</t>
  </si>
  <si>
    <t>Physio sensis</t>
  </si>
  <si>
    <t>Pigmento</t>
  </si>
  <si>
    <t>Siena imaging</t>
  </si>
  <si>
    <t>Spade</t>
  </si>
  <si>
    <t>Stepride</t>
  </si>
  <si>
    <t>The philos</t>
  </si>
  <si>
    <t>WEART</t>
  </si>
  <si>
    <t>Università di Pisa</t>
  </si>
  <si>
    <t>Università di Siena</t>
  </si>
  <si>
    <t>Padova</t>
  </si>
  <si>
    <t>Edometro</t>
  </si>
  <si>
    <t>SienaGenTest</t>
  </si>
  <si>
    <t>GonioProbe</t>
  </si>
  <si>
    <t>Università di Roma "La Sapienza"</t>
  </si>
  <si>
    <t>Fondazione IRCCS Istituto Nazionale dei Tumori</t>
  </si>
  <si>
    <t>Progetto Cervical cancer</t>
  </si>
  <si>
    <t>Università degli Studi di Milano</t>
  </si>
  <si>
    <t>Progetto Polyacrilate valve</t>
  </si>
  <si>
    <t>Progetto realtà aumentata</t>
  </si>
  <si>
    <t>Progetto ago medicale</t>
  </si>
  <si>
    <t>Riassegnazione a VV3 a seguito di ulteriore anailisi per presenza Organismo di Ricerca</t>
  </si>
  <si>
    <t>Riassegnazione a VV2 per assenza Organismo di Ricerca</t>
  </si>
  <si>
    <t>Assegnato prrovisioriamente da approfondire rapporto Organismo di Ricerca</t>
  </si>
  <si>
    <t>Allineamento con progetti attualmente in pipeline di VV3, precedenti l'avvio del processo</t>
  </si>
  <si>
    <t>BENTUR</t>
  </si>
  <si>
    <t>Pordenone</t>
  </si>
  <si>
    <t>GEMMA</t>
  </si>
  <si>
    <t>Università di Trieste</t>
  </si>
  <si>
    <t>Trieste</t>
  </si>
  <si>
    <t>Progetto AUTOMA</t>
  </si>
  <si>
    <t>RHC-MEDCA</t>
  </si>
  <si>
    <t>Shoes Absorber</t>
  </si>
  <si>
    <t>SiLoBe</t>
  </si>
  <si>
    <t xml:space="preserve">belluno </t>
  </si>
  <si>
    <t>CVING</t>
  </si>
  <si>
    <t>San Benedetto del Tronto</t>
  </si>
  <si>
    <t>Fast Claims Agreement</t>
  </si>
  <si>
    <t>Job4U.it</t>
  </si>
  <si>
    <t>VRVentus</t>
  </si>
  <si>
    <t>Wallabies</t>
  </si>
  <si>
    <t>AVIOPROTEX</t>
  </si>
  <si>
    <t>Ciclone2</t>
  </si>
  <si>
    <t>corocrono</t>
  </si>
  <si>
    <t>Esperienze di viaggi di lusso online</t>
  </si>
  <si>
    <t>KOALA ELECTRONICS</t>
  </si>
  <si>
    <t>Università di Udine</t>
  </si>
  <si>
    <t>Parklead</t>
  </si>
  <si>
    <t>Re-Historia</t>
  </si>
  <si>
    <t>BESTest</t>
  </si>
  <si>
    <t>My D-test</t>
  </si>
  <si>
    <t>NutraOX</t>
  </si>
  <si>
    <t>Psychosis Prevention Project</t>
  </si>
  <si>
    <t>Soluziona</t>
  </si>
  <si>
    <t>StartCup FGV</t>
  </si>
  <si>
    <t>Fabio Tesei  (Thymosbc)</t>
  </si>
  <si>
    <t>Fabrizio Pescatori (Giotto SIM)</t>
  </si>
  <si>
    <t xml:space="preserve">CleverShuttle </t>
  </si>
  <si>
    <t>Germania</t>
  </si>
  <si>
    <t>Gordian Braun</t>
  </si>
  <si>
    <t>Clac</t>
  </si>
  <si>
    <t>Chieti</t>
  </si>
  <si>
    <t>Paolo Pari 
(Always)</t>
  </si>
  <si>
    <t>DigiSky</t>
  </si>
  <si>
    <t>Giovanni Maldarizzi 
(Marco Polo Advisor)</t>
  </si>
  <si>
    <t>40South Energy Italia</t>
  </si>
  <si>
    <t>Sophia</t>
  </si>
  <si>
    <t>Università degli Studi di Napoli Federico II</t>
  </si>
  <si>
    <t>Francesca Perone (Unicredit)</t>
  </si>
  <si>
    <t>Motorialab</t>
  </si>
  <si>
    <t>Fondazione Bruno Kessler</t>
  </si>
  <si>
    <t>Trento</t>
  </si>
  <si>
    <t>Berlino</t>
  </si>
  <si>
    <t>Caludio Giuliano (innogest)</t>
  </si>
  <si>
    <t>Progetto auto wireless</t>
  </si>
  <si>
    <t>New York</t>
  </si>
  <si>
    <t>Progetto biosimilars pharma</t>
  </si>
  <si>
    <t>Leonida Mattiozzi</t>
  </si>
  <si>
    <t>Progetto_Antonio Meloni</t>
  </si>
  <si>
    <t>Antonio Meloni</t>
  </si>
  <si>
    <t>Sindaci in Contatto 2.0</t>
  </si>
  <si>
    <t>Holsys</t>
  </si>
  <si>
    <t>Taranto</t>
  </si>
  <si>
    <t>TechMass</t>
  </si>
  <si>
    <t>Thinkin</t>
  </si>
  <si>
    <t>Colonia</t>
  </si>
  <si>
    <t>Ecosteer</t>
  </si>
  <si>
    <t>GenLots</t>
  </si>
  <si>
    <t xml:space="preserve"> Chexbres</t>
  </si>
  <si>
    <t>Svizzera</t>
  </si>
  <si>
    <t>Firenza</t>
  </si>
  <si>
    <t>Movia Project</t>
  </si>
  <si>
    <t>Gabriele Piaggesi</t>
  </si>
  <si>
    <t>Progetto Viktor</t>
  </si>
  <si>
    <t>Smart Farm</t>
  </si>
  <si>
    <t>Università degli Studi di Palermo</t>
  </si>
  <si>
    <t>Kamawatch</t>
  </si>
  <si>
    <t>Andria</t>
  </si>
  <si>
    <t>Progetto Maurizio Domenichini</t>
  </si>
  <si>
    <t>Maurizio Domenichini</t>
  </si>
  <si>
    <t>Milkman</t>
  </si>
  <si>
    <t>Oval Money</t>
  </si>
  <si>
    <t>Innovations For Life</t>
  </si>
  <si>
    <t>Messina</t>
  </si>
  <si>
    <t>Università degli Studi di Messina</t>
  </si>
  <si>
    <t>DIVO DIVA</t>
  </si>
  <si>
    <t>François-Xavier Mariani</t>
  </si>
  <si>
    <t>Valletta</t>
  </si>
  <si>
    <t>Malta</t>
  </si>
  <si>
    <t>Giuseppe Capece Minutolo</t>
  </si>
  <si>
    <t>GHOAL</t>
  </si>
  <si>
    <t>Progetto agrobusiness</t>
  </si>
  <si>
    <t>Gian Luca Bagnara</t>
  </si>
  <si>
    <t>Forlì</t>
  </si>
  <si>
    <t>VEASYT</t>
  </si>
  <si>
    <t>Università Ca' Foscari Venezia</t>
  </si>
  <si>
    <t>Numanova</t>
  </si>
  <si>
    <t>Terni</t>
  </si>
  <si>
    <t>Behere</t>
  </si>
  <si>
    <t>Edoardo Benede</t>
  </si>
  <si>
    <t>Francesco Menegoni 
(glifecompany)</t>
  </si>
  <si>
    <t>Gabriele Crisafulli</t>
  </si>
  <si>
    <t>Pierpaolo Mosca 
(PwC)</t>
  </si>
  <si>
    <t>Progetto Massimiliano Baroni</t>
  </si>
  <si>
    <t>Massimiliano Baroni</t>
  </si>
  <si>
    <t>Qbit Technologies</t>
  </si>
  <si>
    <t>Alex Bellesia</t>
  </si>
  <si>
    <t>NAMS</t>
  </si>
  <si>
    <t>Trattasi di uno spin-off delle 3 Università del Friuli Venezia Giulia</t>
  </si>
  <si>
    <t>Squiredom</t>
  </si>
  <si>
    <t>Marta Bongioanni 
(Financial Researches)</t>
  </si>
  <si>
    <t>Resaphene</t>
  </si>
  <si>
    <t>D-Orbit</t>
  </si>
  <si>
    <t>Oberhaching</t>
  </si>
  <si>
    <t>Yaw Ofe-Boakye 
(The Chapel Project Advisory)</t>
  </si>
  <si>
    <t>Cyber Dyne</t>
  </si>
  <si>
    <t>Growish</t>
  </si>
  <si>
    <t>Michele Novelli 
(Digital Magics)</t>
  </si>
  <si>
    <t>INNAAS</t>
  </si>
  <si>
    <t>Davide Ruggiero</t>
  </si>
  <si>
    <t>Ripalta Gammino 
(BacktoWork24)</t>
  </si>
  <si>
    <t>Vittorio Maraghini Garrone 
(H-Farm)</t>
  </si>
  <si>
    <t>Anche il settore non è compliant con la strategia d'investimento dei Fondi</t>
  </si>
  <si>
    <t>Progetto già presente nel df di VV2, con data antecedente l'inizio del df centralizzato. Assegnato a VV3 per presenza OdR.</t>
  </si>
  <si>
    <t>RMM</t>
  </si>
  <si>
    <t>Damiano Bonacchi</t>
  </si>
  <si>
    <t>Benedetto Bottoni 
(Thymosbc)</t>
  </si>
  <si>
    <t>Ad Move</t>
  </si>
  <si>
    <t>Pierluigi Borlè 
(Banca Profilo)</t>
  </si>
  <si>
    <t>ELSE Corp</t>
  </si>
  <si>
    <t>Polihub - Politecnico di Milano</t>
  </si>
  <si>
    <t>CIBY</t>
  </si>
  <si>
    <t>Settimocielo</t>
  </si>
  <si>
    <t>Alberto Sangalli</t>
  </si>
  <si>
    <t>Front Row Tribe</t>
  </si>
  <si>
    <t>MIlano</t>
  </si>
  <si>
    <t>Olimpia Pitacco</t>
  </si>
  <si>
    <t>Maggese Lab</t>
  </si>
  <si>
    <t>2Aspire</t>
  </si>
  <si>
    <t>Chino.io</t>
  </si>
  <si>
    <t>CoRehab</t>
  </si>
  <si>
    <t>HPA</t>
  </si>
  <si>
    <t>VentureUp</t>
  </si>
  <si>
    <t>Rovereto</t>
  </si>
  <si>
    <t>HIT - Hub Innovazione Trentino</t>
  </si>
  <si>
    <t>PicoSaTs</t>
  </si>
  <si>
    <t>DELUMEN</t>
  </si>
  <si>
    <t>Valerio Rossi</t>
  </si>
  <si>
    <t>Sovrapposizione con VV2</t>
  </si>
  <si>
    <t>Da pianificare incontro</t>
  </si>
  <si>
    <t>Montagni Marco (BDO) e 
Beretta Giorgio (BDO)</t>
  </si>
  <si>
    <t>Yakkyo</t>
  </si>
  <si>
    <t>Eyetech</t>
  </si>
  <si>
    <t>Progetto Aldo Bordin</t>
  </si>
  <si>
    <t xml:space="preserve">Progetto Giulia Colasanti </t>
  </si>
  <si>
    <t>SwishBuy</t>
  </si>
  <si>
    <t>SKUOLA.NET</t>
  </si>
  <si>
    <t>Just Knock</t>
  </si>
  <si>
    <t xml:space="preserve">Progetto Valentina Preziosi </t>
  </si>
  <si>
    <t>Enerblade</t>
  </si>
  <si>
    <t>Digital Football Community</t>
  </si>
  <si>
    <t>Massimo Vanzi 
(Italian Angels For Growth)</t>
  </si>
  <si>
    <t>Aldo Bordin</t>
  </si>
  <si>
    <t>Giulia Colasanti</t>
  </si>
  <si>
    <t>Desirè Mentesana</t>
  </si>
  <si>
    <t>Alfio Alessi 
(Emintad)</t>
  </si>
  <si>
    <t>Marco de Palma 
(Digital Magics)</t>
  </si>
  <si>
    <t>Luca Mannucci 
(Endeavor)</t>
  </si>
  <si>
    <t>Brescia</t>
  </si>
  <si>
    <t>Giancola Angelo</t>
  </si>
  <si>
    <t>Ruber Garcia</t>
  </si>
  <si>
    <t>Madrid</t>
  </si>
  <si>
    <t xml:space="preserve">WSense </t>
  </si>
  <si>
    <t>Gusto in cucina</t>
  </si>
  <si>
    <t>Totaloxygen</t>
  </si>
  <si>
    <t>Cumbria</t>
  </si>
  <si>
    <t>Michael Naimski </t>
  </si>
  <si>
    <t>Novatec</t>
  </si>
  <si>
    <t>Università dell'Aquila</t>
  </si>
  <si>
    <t>L'Aquila</t>
  </si>
  <si>
    <t>TripMedic</t>
  </si>
  <si>
    <t>Barcellona</t>
  </si>
  <si>
    <t>Filippo Meloni</t>
  </si>
  <si>
    <t>GeBol</t>
  </si>
  <si>
    <t>Sixth Sense</t>
  </si>
  <si>
    <t>Francesco Castaldelli 
(Sviluppo Imprese Centro Italia SGR)</t>
  </si>
  <si>
    <t>e-Novia</t>
  </si>
  <si>
    <t>Escalada</t>
  </si>
  <si>
    <t>Settore non compliant: distribuzione prodotti</t>
  </si>
  <si>
    <t>Giuseppe Apicella 
(Banca Promos)</t>
  </si>
  <si>
    <t>JS.co.import</t>
  </si>
  <si>
    <t>Fermo</t>
  </si>
  <si>
    <t>Simone Rodolfi</t>
  </si>
  <si>
    <t>Rigettato da VV3 viene riassegnato a VV2</t>
  </si>
  <si>
    <t>Università di Padova</t>
  </si>
  <si>
    <t>EccellenTo</t>
  </si>
  <si>
    <t>Vilma PIPINO</t>
  </si>
  <si>
    <t>Progetti_Jury Bonasia</t>
  </si>
  <si>
    <t>Hole in One</t>
  </si>
  <si>
    <t>Vincenzo Vitelli</t>
  </si>
  <si>
    <t>SOSPEDIATRA</t>
  </si>
  <si>
    <t>Alessandro Basso </t>
  </si>
  <si>
    <t>Progetto Antonio Rosellini</t>
  </si>
  <si>
    <t xml:space="preserve">Antonio Rosellini </t>
  </si>
  <si>
    <t>GruppoX</t>
  </si>
  <si>
    <t>Anna Gervasoni 
(AIFI)</t>
  </si>
  <si>
    <t>Concrete</t>
  </si>
  <si>
    <t>Prestiamoci</t>
  </si>
  <si>
    <t>Dometichs</t>
  </si>
  <si>
    <t>DataChronic</t>
  </si>
  <si>
    <t>Francesco D'Antonio  
(Iniziativa)</t>
  </si>
  <si>
    <t>Quicon</t>
  </si>
  <si>
    <t>ICE ESPRESSO</t>
  </si>
  <si>
    <t>Roberto Rinaldi</t>
  </si>
  <si>
    <t>Comprehendo</t>
  </si>
  <si>
    <t>Fabrizia Pellone 
(Pellone e Associati)</t>
  </si>
  <si>
    <t>Istituto Italiano di Tecnologia</t>
  </si>
  <si>
    <t>Envision</t>
  </si>
  <si>
    <t>ASM</t>
  </si>
  <si>
    <t>Progetto Alessandro Nardone</t>
  </si>
  <si>
    <t>I-RFK</t>
  </si>
  <si>
    <t>PALADIN</t>
  </si>
  <si>
    <t>Raffaele Bini</t>
  </si>
  <si>
    <t xml:space="preserve"> Alessandro Nardone</t>
  </si>
  <si>
    <t>Lorenzo Barra 
(EY)</t>
  </si>
  <si>
    <t>Francesco Alessandrini Gentili</t>
  </si>
  <si>
    <t>ProDay</t>
  </si>
  <si>
    <t>Porfirio Parascandola</t>
  </si>
  <si>
    <t>Setore non compliant</t>
  </si>
  <si>
    <t>Instilla</t>
  </si>
  <si>
    <t>Luca Del Mese</t>
  </si>
  <si>
    <t>Sparkling</t>
  </si>
  <si>
    <t>Astorre Modena 
(Terra VP)</t>
  </si>
  <si>
    <t>Progetto Mirko Prili</t>
  </si>
  <si>
    <t>Mirko Prili</t>
  </si>
  <si>
    <t>Còlere</t>
  </si>
  <si>
    <t>Enrico Moro</t>
  </si>
  <si>
    <t>Treviso</t>
  </si>
  <si>
    <t>Hellatron</t>
  </si>
  <si>
    <t>Luca Maran 
(DeA Capital)</t>
  </si>
  <si>
    <t>Rudy Lazzarin</t>
  </si>
  <si>
    <t>Flowdron</t>
  </si>
  <si>
    <t>Adabra</t>
  </si>
  <si>
    <t>Alessio Beverina 
(Panakes)</t>
  </si>
  <si>
    <t>Fabvla</t>
  </si>
  <si>
    <t>Consiglio Nazionale delle Ricerche (CNR)</t>
  </si>
  <si>
    <t xml:space="preserve"> Luciano Balbo
(Oltre Venture)</t>
  </si>
  <si>
    <t>Monza</t>
  </si>
  <si>
    <t>KeyCrime</t>
  </si>
  <si>
    <t>The Social Lender</t>
  </si>
  <si>
    <t>Silvano Salandin</t>
  </si>
  <si>
    <t>Domenico Laudonia
(Italian Brand Factory)</t>
  </si>
  <si>
    <t>Open-V</t>
  </si>
  <si>
    <t>Abyrent</t>
  </si>
  <si>
    <t>Antonino Vizzini</t>
  </si>
  <si>
    <t>Davide Giuliano</t>
  </si>
  <si>
    <t>A3WP project</t>
  </si>
  <si>
    <t>Francesco Calabretta</t>
  </si>
  <si>
    <t>Puro wear</t>
  </si>
  <si>
    <t>Domenico Nesci
(Lventure)</t>
  </si>
  <si>
    <t>ProxToMe</t>
  </si>
  <si>
    <t>Skylikes</t>
  </si>
  <si>
    <t>Luca Martino</t>
  </si>
  <si>
    <t>Fyberloom</t>
  </si>
  <si>
    <t>Maria Antonietta Zonin</t>
  </si>
  <si>
    <t>Paola Cacciatori
(Università di Pisa)</t>
  </si>
  <si>
    <t>HU-MOVE</t>
  </si>
  <si>
    <t>AEQUIP</t>
  </si>
  <si>
    <t xml:space="preserve">Progetto Michele Cardini </t>
  </si>
  <si>
    <t>Luca Busolli</t>
  </si>
  <si>
    <t>Macerata</t>
  </si>
  <si>
    <t xml:space="preserve">Michele Cardini </t>
  </si>
  <si>
    <t>Progetto Surf pool</t>
  </si>
  <si>
    <t>Antonio Lepore</t>
  </si>
  <si>
    <t>Doctor.com</t>
  </si>
  <si>
    <t>WATERLILLY</t>
  </si>
  <si>
    <t>Desmotec</t>
  </si>
  <si>
    <t>Fabio Mondini
(Crossborder)</t>
  </si>
  <si>
    <t>Biella</t>
  </si>
  <si>
    <t>NECTAWARE</t>
  </si>
  <si>
    <t>Stefano Oddo</t>
  </si>
  <si>
    <t>VahGO</t>
  </si>
  <si>
    <t>Carlo Moser</t>
  </si>
  <si>
    <t>OpenV</t>
  </si>
  <si>
    <t>Angelo Giovanni Ien</t>
  </si>
  <si>
    <t>Happee Care</t>
  </si>
  <si>
    <t>NanoTune</t>
  </si>
  <si>
    <t>Eco Pets</t>
  </si>
  <si>
    <t>Dario Piazzi</t>
  </si>
  <si>
    <t>Settore non compliant</t>
  </si>
  <si>
    <t>AliveShoes</t>
  </si>
  <si>
    <t>Helmond</t>
  </si>
  <si>
    <t>Olanda</t>
  </si>
  <si>
    <t>Gestione bollati</t>
  </si>
  <si>
    <t>Ragnikko</t>
  </si>
  <si>
    <t>Progetto Gr3n</t>
  </si>
  <si>
    <t>Foodelux</t>
  </si>
  <si>
    <t>Francesco Lerose</t>
  </si>
  <si>
    <t>Castagnola</t>
  </si>
  <si>
    <t>Reggio Emilia</t>
  </si>
  <si>
    <t>Riccardo Matarazzo
(Equo Partners)</t>
  </si>
  <si>
    <t>Tondolo</t>
  </si>
  <si>
    <t>Tondolo Francesco</t>
  </si>
  <si>
    <t>Marco Trombetti 
(Translated)</t>
  </si>
  <si>
    <t>MIOAssicuratore</t>
  </si>
  <si>
    <t>Bidoo</t>
  </si>
  <si>
    <t>Edoardo  Bosio
(embed Capital)</t>
  </si>
  <si>
    <t>Michele Calzolari 
(Assosim)</t>
  </si>
  <si>
    <t>Paolo Catti</t>
  </si>
  <si>
    <t>Progetto Paolo Catti</t>
  </si>
  <si>
    <t>GlassUp</t>
  </si>
  <si>
    <t xml:space="preserve"> Franco Bonacini 
(Gradiente SGR)</t>
  </si>
  <si>
    <t>Future Lab</t>
  </si>
  <si>
    <t>Francesco Ulian</t>
  </si>
  <si>
    <t>Progetto Prof. Lisini</t>
  </si>
  <si>
    <t>Luciano Balbo
(Oltreventure)</t>
  </si>
  <si>
    <t>Cristina Salmón Sobremazas
(Abra Invest)</t>
  </si>
  <si>
    <t>Destination Health</t>
  </si>
  <si>
    <t>Università degli Studi di Bologna</t>
  </si>
  <si>
    <t>Pegaso</t>
  </si>
  <si>
    <t>Alberto Romano</t>
  </si>
  <si>
    <t>Progetto Alberto Romano</t>
  </si>
  <si>
    <t>Campania Newsteel</t>
  </si>
  <si>
    <t>Rolling Pandas</t>
  </si>
  <si>
    <t>Andrea Spaggiari</t>
  </si>
  <si>
    <t>Assegnato in base alle informazioni fornite dalla mail di presentazione. Manca pitch</t>
  </si>
  <si>
    <t>Progetto Diego Barone</t>
  </si>
  <si>
    <t>Jolly Ticket</t>
  </si>
  <si>
    <t>The AvantGarde Group</t>
  </si>
  <si>
    <t>Fashion App Made</t>
  </si>
  <si>
    <t>Glass To Power</t>
  </si>
  <si>
    <t>Diego Barone</t>
  </si>
  <si>
    <t>Alessandro Zamboni</t>
  </si>
  <si>
    <t>Formia</t>
  </si>
  <si>
    <t>Domenico Miorelli</t>
  </si>
  <si>
    <t>Università Bicocca di Milano</t>
  </si>
  <si>
    <t>Giorgio Beretta
(BDO)</t>
  </si>
  <si>
    <t>Progetto schede elettroniche</t>
  </si>
  <si>
    <t>Benedetto Bottoni
(Tymosbc)</t>
  </si>
  <si>
    <t>Operazione di buyout</t>
  </si>
  <si>
    <t>Solergy</t>
  </si>
  <si>
    <t>GianPaolo Di Dio
(Fondo Italiano d'investimento)</t>
  </si>
  <si>
    <t>Formello</t>
  </si>
  <si>
    <t>Camper Company</t>
  </si>
  <si>
    <t>Guido Cassella</t>
  </si>
  <si>
    <t>Settore non compliant con i regolamenti</t>
  </si>
  <si>
    <t>Yolo</t>
  </si>
  <si>
    <t>Easyboat</t>
  </si>
  <si>
    <t>Ultraspecialisti</t>
  </si>
  <si>
    <t>Killo</t>
  </si>
  <si>
    <t>Sartieri</t>
  </si>
  <si>
    <t>Echo</t>
  </si>
  <si>
    <t>Luca Forlani</t>
  </si>
  <si>
    <t>Como</t>
  </si>
  <si>
    <t>Antonio Sammarco</t>
  </si>
  <si>
    <t>Brian Viola</t>
  </si>
  <si>
    <t>Oscar Santi</t>
  </si>
  <si>
    <t>Lecce</t>
  </si>
  <si>
    <t>Tommaso Parmigiani</t>
  </si>
  <si>
    <t>Foxwin</t>
  </si>
  <si>
    <t>Movva Raghu
(CDI Italia, SEI &amp; CDILabs)</t>
  </si>
  <si>
    <t>Alessandro si occupa del feedback</t>
  </si>
  <si>
    <t>Marta si occupa del feedback</t>
  </si>
  <si>
    <t>Eablock</t>
  </si>
  <si>
    <t>Eflavour</t>
  </si>
  <si>
    <t>Emfores</t>
  </si>
  <si>
    <t>Glambnb</t>
  </si>
  <si>
    <t>Hiveguard</t>
  </si>
  <si>
    <t>Maga</t>
  </si>
  <si>
    <t>Cagliari</t>
  </si>
  <si>
    <t>Contamination Lab Uni Cagliari</t>
  </si>
  <si>
    <t>ICECALL</t>
  </si>
  <si>
    <t>ModernMt</t>
  </si>
  <si>
    <t>Brandon</t>
  </si>
  <si>
    <t>Hotel Sicuro</t>
  </si>
  <si>
    <t>Antonella Pagnozzi</t>
  </si>
  <si>
    <t>SCUTER</t>
  </si>
  <si>
    <t>MAJORDOME</t>
  </si>
  <si>
    <t>Guillaume Bogaert</t>
  </si>
  <si>
    <t>Green Energy Storage</t>
  </si>
  <si>
    <t>Povo</t>
  </si>
  <si>
    <t>Rocketbaby</t>
  </si>
  <si>
    <t>OneCent</t>
  </si>
  <si>
    <t>Viktor</t>
  </si>
  <si>
    <t>Diego Selva
(Mediolanum)</t>
  </si>
  <si>
    <t>Infinity Biotech</t>
  </si>
  <si>
    <t>Leafbox</t>
  </si>
  <si>
    <t>RISE</t>
  </si>
  <si>
    <t>Keesy</t>
  </si>
  <si>
    <t>AC Group</t>
  </si>
  <si>
    <t>Politronica</t>
  </si>
  <si>
    <t>Hibye</t>
  </si>
  <si>
    <t>Progetto edgar</t>
  </si>
  <si>
    <t>Fitprime</t>
  </si>
  <si>
    <t>MOODS ENERGY</t>
  </si>
  <si>
    <t>Bermat</t>
  </si>
  <si>
    <t>Tobevy</t>
  </si>
  <si>
    <t>DAKI</t>
  </si>
  <si>
    <t>Moovenda</t>
  </si>
  <si>
    <t>Piacenza</t>
  </si>
  <si>
    <t>Stefano Ciampolini
(Medscience Ventures)</t>
  </si>
  <si>
    <t>Cesena</t>
  </si>
  <si>
    <t>Stefano Rubboli</t>
  </si>
  <si>
    <t>Andrea Mastalli
(Sclack)</t>
  </si>
  <si>
    <t>Investment Showcase Torino</t>
  </si>
  <si>
    <t>Walter Coraccio
(Sclak)</t>
  </si>
  <si>
    <t>Bolzano</t>
  </si>
  <si>
    <t>Cristiano D'Anna</t>
  </si>
  <si>
    <t>Rimini</t>
  </si>
  <si>
    <t>Cablesmart</t>
  </si>
  <si>
    <t>Polo Meccatronica Rovereto</t>
  </si>
  <si>
    <t>Paolo Gorgoglione</t>
  </si>
  <si>
    <t>Renato Vannucci/
Roberto della Marina</t>
  </si>
  <si>
    <t>Eva Baldassin
(Green Capital)</t>
  </si>
  <si>
    <t>Connexa</t>
  </si>
  <si>
    <t>Altea_Securvip</t>
  </si>
  <si>
    <t>Non compliant, in cambio dell' investimento offrono criptovalute e non quote societarie</t>
  </si>
  <si>
    <t>Cyntegrity</t>
  </si>
  <si>
    <t>Francoforte</t>
  </si>
  <si>
    <t>Ralph Zahn
(Livenity)</t>
  </si>
  <si>
    <t>Leonardo La Bara</t>
  </si>
  <si>
    <t>Arte per te</t>
  </si>
  <si>
    <t>Pasta Evangelists</t>
  </si>
  <si>
    <t>Alessandro Savelli</t>
  </si>
  <si>
    <t>Mongoose</t>
  </si>
  <si>
    <t>Mariano Cerbone</t>
  </si>
  <si>
    <t>Whoosnap</t>
  </si>
  <si>
    <t>Wanderio</t>
  </si>
  <si>
    <t>Fidani</t>
  </si>
  <si>
    <t>Imtech</t>
  </si>
  <si>
    <t>Varese</t>
  </si>
  <si>
    <t>Marco Invernizzi</t>
  </si>
  <si>
    <t>Project Amaranto</t>
  </si>
  <si>
    <t>Raffi Salibian
(GCA Altium)</t>
  </si>
  <si>
    <t>JetDeploy</t>
  </si>
  <si>
    <t>Andrea Rabbaglietti</t>
  </si>
  <si>
    <t>Robosuit</t>
  </si>
  <si>
    <t>Moveo</t>
  </si>
  <si>
    <t>Gromia</t>
  </si>
  <si>
    <t>BiomimX</t>
  </si>
  <si>
    <t>Mag Shell</t>
  </si>
  <si>
    <t>VisiHOLOgic</t>
  </si>
  <si>
    <t>MOAB</t>
  </si>
  <si>
    <t>mEryLo</t>
  </si>
  <si>
    <t>Zig Zag Sharing</t>
  </si>
  <si>
    <t>Politecnico di Milano</t>
  </si>
  <si>
    <t>DayBreakHotels</t>
  </si>
  <si>
    <t>Settore non compliant con i regolamenti.</t>
  </si>
  <si>
    <t>GoodBuyAuto</t>
  </si>
  <si>
    <t>Shin Software</t>
  </si>
  <si>
    <t>Mon-K</t>
  </si>
  <si>
    <t>KIPPY</t>
  </si>
  <si>
    <t>Giancarlo Di Vona 
( KT&amp;Partners )</t>
  </si>
  <si>
    <t>Indiegala</t>
  </si>
  <si>
    <t>Orchestra</t>
  </si>
  <si>
    <t>Water Harvesting</t>
  </si>
  <si>
    <t>Modelway</t>
  </si>
  <si>
    <t>Yocabe</t>
  </si>
  <si>
    <t>Wearable robotics</t>
  </si>
  <si>
    <t>Ermes</t>
  </si>
  <si>
    <t>YALBY</t>
  </si>
  <si>
    <t>Epi-C</t>
  </si>
  <si>
    <t>Francesco Puggioni</t>
  </si>
  <si>
    <t>Vincenzo Vecchio</t>
  </si>
  <si>
    <t>Università Luigi Vanvitelli</t>
  </si>
  <si>
    <t>Drexcode</t>
  </si>
  <si>
    <t>Progetto_Tastatore</t>
  </si>
  <si>
    <t>Progetto_sensore</t>
  </si>
  <si>
    <t>Megaride</t>
  </si>
  <si>
    <t>Promete</t>
  </si>
  <si>
    <t>Ocore</t>
  </si>
  <si>
    <t>Istituto Nazionale per la Fisica della Materia</t>
  </si>
  <si>
    <t>Giuseppe Venezia
(Gvadvisory)</t>
  </si>
  <si>
    <t>Sailsquare</t>
  </si>
  <si>
    <t>2Projects4All</t>
  </si>
  <si>
    <t>Progetto_Giardino Gabriele</t>
  </si>
  <si>
    <t>Snapback</t>
  </si>
  <si>
    <t>Project Family</t>
  </si>
  <si>
    <t>Wireless rapid tech play</t>
  </si>
  <si>
    <t>COOLTIEd</t>
  </si>
  <si>
    <t>Progetto evaporazione</t>
  </si>
  <si>
    <t>Progetto condensatori</t>
  </si>
  <si>
    <t>IOOOTA</t>
  </si>
  <si>
    <t>Ethicjobs</t>
  </si>
  <si>
    <t>Project green carbon</t>
  </si>
  <si>
    <t>Snowit</t>
  </si>
  <si>
    <t>Serial Chillers</t>
  </si>
  <si>
    <t>Emil Abirascid
(Startupbusiness)</t>
  </si>
  <si>
    <t>Roberto Ranzani</t>
  </si>
  <si>
    <t>Gabriele Giardino</t>
  </si>
  <si>
    <t>Alfonso Selva</t>
  </si>
  <si>
    <t>Da Ros Daniele
(BDO)</t>
  </si>
  <si>
    <t>David McQuaid
(Compass Securities)</t>
  </si>
  <si>
    <t>Riccardo Sonnino</t>
  </si>
  <si>
    <t>Ubaldo Soligno
 (EY)</t>
  </si>
  <si>
    <t>Marco Lomonaco</t>
  </si>
  <si>
    <t>Luca Degli Esposti</t>
  </si>
  <si>
    <t>Emanuele Cuccio
(Clessidra)</t>
  </si>
  <si>
    <t>Italy Innovazioni</t>
  </si>
  <si>
    <t>Network Turistico SudInTour</t>
  </si>
  <si>
    <t xml:space="preserve">Angelo Palladino </t>
  </si>
  <si>
    <t>Sibylla</t>
  </si>
  <si>
    <t>Università di Trento</t>
  </si>
  <si>
    <t>Settore out of scope</t>
  </si>
  <si>
    <t>Progetto Ultimo Miglio</t>
  </si>
  <si>
    <t>Corinto_Omnidermal</t>
  </si>
  <si>
    <t>Pasero_ECG Watch</t>
  </si>
  <si>
    <t>Progetto Egyptian</t>
  </si>
  <si>
    <t>ARIA3</t>
  </si>
  <si>
    <t>HESP&amp;T</t>
  </si>
  <si>
    <t>Galsor</t>
  </si>
  <si>
    <t>Luca Alessandro Repossi</t>
  </si>
  <si>
    <t>Egitto</t>
  </si>
  <si>
    <t>Abdelwahab Hassan</t>
  </si>
  <si>
    <t>L. Troisi
(Studio Troisi)</t>
  </si>
  <si>
    <t>Tiledesk</t>
  </si>
  <si>
    <t>Rodolfo Molettieri</t>
  </si>
  <si>
    <t>Tilelook</t>
  </si>
  <si>
    <t>Marco Rossi</t>
  </si>
  <si>
    <t>Morpheos</t>
  </si>
  <si>
    <t>AEQ Pharma</t>
  </si>
  <si>
    <t>Homstate</t>
  </si>
  <si>
    <t>Domoki</t>
  </si>
  <si>
    <t>Memento</t>
  </si>
  <si>
    <t>Escooh</t>
  </si>
  <si>
    <t>Checkbonus</t>
  </si>
  <si>
    <t>TGP</t>
  </si>
  <si>
    <t>Metering research</t>
  </si>
  <si>
    <t>Ivan Laffranchi</t>
  </si>
  <si>
    <t>Erika Donadoni</t>
  </si>
  <si>
    <t>Tommaso Rossi
(Soges Merchant)</t>
  </si>
  <si>
    <t>Ignazio Rocco
(Credimi)</t>
  </si>
  <si>
    <t>Agrigento</t>
  </si>
  <si>
    <t>Marco Parisi
(Deloitte)</t>
  </si>
  <si>
    <t>Borsa della Ricerca</t>
  </si>
  <si>
    <t>Forfirm</t>
  </si>
  <si>
    <t>Greta Forloni</t>
  </si>
  <si>
    <t>K4A</t>
  </si>
  <si>
    <t xml:space="preserve">Hyperreality </t>
  </si>
  <si>
    <t>AiroCoffee</t>
  </si>
  <si>
    <t>Giuliano</t>
  </si>
  <si>
    <t>Gianluca Maestrello</t>
  </si>
  <si>
    <t>TRIPOOW</t>
  </si>
  <si>
    <t>Niccolò Calzetti</t>
  </si>
  <si>
    <t>Progetto Niccolò Calzetti</t>
  </si>
  <si>
    <t>Progetto_Eugenio Pucci</t>
  </si>
  <si>
    <t>Eugenio Pucci</t>
  </si>
  <si>
    <t>Tiberlab</t>
  </si>
  <si>
    <t>Università degli Studi di Roma "Tor Vergata"</t>
  </si>
  <si>
    <t>Tweppy</t>
  </si>
  <si>
    <t>Marco Be􀆫n</t>
  </si>
  <si>
    <t>Valiria</t>
  </si>
  <si>
    <t>OBDA Systems</t>
  </si>
  <si>
    <t>Università di Catania</t>
  </si>
  <si>
    <t>BRIT</t>
  </si>
  <si>
    <t>Leonardo Lasala</t>
  </si>
  <si>
    <t>INSTALL</t>
  </si>
  <si>
    <t>Marco Vismara
(Oaklins)</t>
  </si>
  <si>
    <t>Da rivedere</t>
  </si>
  <si>
    <t>MotoTrainer</t>
  </si>
  <si>
    <t>Andrea Lombardi</t>
  </si>
  <si>
    <t>Varna</t>
  </si>
  <si>
    <t>Bulgaria</t>
  </si>
  <si>
    <t>Progetto_Renzone</t>
  </si>
  <si>
    <t>Isernia</t>
  </si>
  <si>
    <t>Nicola Renzone</t>
  </si>
  <si>
    <t>Outplayed Gaming</t>
  </si>
  <si>
    <t>Simone Benedetti</t>
  </si>
  <si>
    <t xml:space="preserve">TeachTalents </t>
  </si>
  <si>
    <t>Progetto_Luciana Cipriani</t>
  </si>
  <si>
    <t>Luciana Cipriani</t>
  </si>
  <si>
    <t>Nextwin_INVICTUS</t>
  </si>
  <si>
    <t>Vito Lavanga</t>
  </si>
  <si>
    <t>Bimber</t>
  </si>
  <si>
    <t>Direttoo</t>
  </si>
  <si>
    <t>Renato Giallombardo
(GOP)</t>
  </si>
  <si>
    <t>Ecommearth</t>
  </si>
  <si>
    <t>Vancouver</t>
  </si>
  <si>
    <t>Canada</t>
  </si>
  <si>
    <t>Richiesta di capitali funzionale alla quotazione sulla piattaforma lussemburghese Euro-MTF</t>
  </si>
  <si>
    <t>nrg4You</t>
  </si>
  <si>
    <t>Caserta</t>
  </si>
  <si>
    <t>Intellegit</t>
  </si>
  <si>
    <t>Lamperti</t>
  </si>
  <si>
    <t>Erika Lamperti </t>
  </si>
  <si>
    <t>MrDoc</t>
  </si>
  <si>
    <t>jPlanner </t>
  </si>
  <si>
    <t>Fabio Rebecchi</t>
  </si>
  <si>
    <t>Tommaso Carpi</t>
  </si>
  <si>
    <t>Lventure
(Luigi Mastromonaco)</t>
  </si>
  <si>
    <t>Progetto Lighting</t>
  </si>
  <si>
    <t>MotoParking</t>
  </si>
  <si>
    <t>HyperTV</t>
  </si>
  <si>
    <t>Voices</t>
  </si>
  <si>
    <t>AMT</t>
  </si>
  <si>
    <t>3D4MEC</t>
  </si>
  <si>
    <t>Nicolò Muzzana 
(Thymosbc)</t>
  </si>
  <si>
    <t>Stefano Manca</t>
  </si>
  <si>
    <t xml:space="preserve">Bari </t>
  </si>
  <si>
    <t>Stefano Lo Conte
(Studio Lo Conte)</t>
  </si>
  <si>
    <t>Luca Bernardo
(bfcAssociati)</t>
  </si>
  <si>
    <t>Neatoo</t>
  </si>
  <si>
    <t>Simone Fiore</t>
  </si>
  <si>
    <t>Blueoak</t>
  </si>
  <si>
    <t>ALEKOS</t>
  </si>
  <si>
    <t>Lorenzo Massai</t>
  </si>
  <si>
    <t>Ciro Spedaliere</t>
  </si>
  <si>
    <t>Incubatore Imprese Innovative 
Politecnico di Torino</t>
  </si>
  <si>
    <t>Niso Biomed</t>
  </si>
  <si>
    <t>Biotechware</t>
  </si>
  <si>
    <t>Safen</t>
  </si>
  <si>
    <t>Phi Drive</t>
  </si>
  <si>
    <t>Vivacso</t>
  </si>
  <si>
    <t>Nimble Robotics</t>
  </si>
  <si>
    <t>Deed</t>
  </si>
  <si>
    <t>Aiko</t>
  </si>
  <si>
    <t>Aquasmart Srl</t>
  </si>
  <si>
    <t>Gedy Trass</t>
  </si>
  <si>
    <t>Pinwork</t>
  </si>
  <si>
    <t>Sara Giannaccini</t>
  </si>
  <si>
    <t>AreaWFI</t>
  </si>
  <si>
    <t>Tommaso Frigerio</t>
  </si>
  <si>
    <r>
      <t xml:space="preserve">Settore non </t>
    </r>
    <r>
      <rPr>
        <i/>
        <sz val="11"/>
        <color theme="1"/>
        <rFont val="Calibri"/>
        <family val="2"/>
        <scheme val="minor"/>
      </rPr>
      <t>compliant</t>
    </r>
  </si>
  <si>
    <t>Soft Potential</t>
  </si>
  <si>
    <t>Irlanda</t>
  </si>
  <si>
    <t>Dublino</t>
  </si>
  <si>
    <t>Alessandro Tosi
(Kobo Funds)</t>
  </si>
  <si>
    <t>Farine Varvello</t>
  </si>
  <si>
    <t>Giuseppe Arturo
(Connectia)</t>
  </si>
  <si>
    <t>LUCULIO</t>
  </si>
  <si>
    <t xml:space="preserve"> Emilio Iacobucci </t>
  </si>
  <si>
    <t>Progetto Fino</t>
  </si>
  <si>
    <t>Daniel Rota</t>
  </si>
  <si>
    <t>Webidoo</t>
  </si>
  <si>
    <t>Raffaele Perrone 
(PwC)</t>
  </si>
  <si>
    <t>Doc 24</t>
  </si>
  <si>
    <t>Brokenwhat.com</t>
  </si>
  <si>
    <t>Coatti Simone</t>
  </si>
  <si>
    <t>Frhome</t>
  </si>
  <si>
    <t>Gianmarco Lanese</t>
  </si>
  <si>
    <t>Multiply Labs</t>
  </si>
  <si>
    <t>Maurizio Callegari</t>
  </si>
  <si>
    <t xml:space="preserve">Aste Gold Selection </t>
  </si>
  <si>
    <t>Paolo Minetto
(BizAdvisor)</t>
  </si>
  <si>
    <t>SPORTRICK</t>
  </si>
  <si>
    <t>Loglica informatica</t>
  </si>
  <si>
    <t>Martina Crespi Reghizzi</t>
  </si>
  <si>
    <t>Monitoring Company</t>
  </si>
  <si>
    <t>Edoardo Bosio
(Embed Capital)</t>
  </si>
  <si>
    <t>Scarosso Germany</t>
  </si>
  <si>
    <t>TESLA'S</t>
  </si>
  <si>
    <t>Zoran Vujinovic</t>
  </si>
  <si>
    <t>Gallerist</t>
  </si>
  <si>
    <t>gr3n</t>
  </si>
  <si>
    <t>Raffaele Perrone 
(PwC)</t>
  </si>
  <si>
    <t>Morecognition</t>
  </si>
  <si>
    <t>TaxMan</t>
  </si>
  <si>
    <t>Alessandro Chirchiglia</t>
  </si>
  <si>
    <t>Università Politecnica delle Marche</t>
  </si>
  <si>
    <t>Ama</t>
  </si>
  <si>
    <t>Arielab</t>
  </si>
  <si>
    <t>Biomedfood</t>
  </si>
  <si>
    <t>Cedar Solutions</t>
  </si>
  <si>
    <t>Dowsee</t>
  </si>
  <si>
    <t>Duepuntozero</t>
  </si>
  <si>
    <t>Ets</t>
  </si>
  <si>
    <t>Eve</t>
  </si>
  <si>
    <t>Ges</t>
  </si>
  <si>
    <t>Hyperlean</t>
  </si>
  <si>
    <t>Idea Coop</t>
  </si>
  <si>
    <t>Innovacrete</t>
  </si>
  <si>
    <t>Janux</t>
  </si>
  <si>
    <t>Nautes</t>
  </si>
  <si>
    <t>Now</t>
  </si>
  <si>
    <t>Qfarm</t>
  </si>
  <si>
    <t>Revolt</t>
  </si>
  <si>
    <t>Seitec</t>
  </si>
  <si>
    <t>Si2G</t>
  </si>
  <si>
    <t>Sibe</t>
  </si>
  <si>
    <t>Smart Space</t>
  </si>
  <si>
    <t>Strategie</t>
  </si>
  <si>
    <t>Tech4Care</t>
  </si>
  <si>
    <t>Wisense</t>
  </si>
  <si>
    <t>Ancona</t>
  </si>
  <si>
    <t>Istituto Nazionale di Fisica Nucleare</t>
  </si>
  <si>
    <t>!Chaos</t>
  </si>
  <si>
    <t>Policapillari</t>
  </si>
  <si>
    <t>Clamping</t>
  </si>
  <si>
    <t>Ser.ge.ma</t>
  </si>
  <si>
    <t>Sassari</t>
  </si>
  <si>
    <t>Santino Brunetto</t>
  </si>
  <si>
    <t>KOOPF</t>
  </si>
  <si>
    <t>Stefania Spadafora</t>
  </si>
  <si>
    <t>Profumeria web</t>
  </si>
  <si>
    <t>Franco Gianera</t>
  </si>
  <si>
    <t>Space Fly Multiagent</t>
  </si>
  <si>
    <t>MobiMESH</t>
  </si>
  <si>
    <t>MUSA</t>
  </si>
  <si>
    <t>TTG</t>
  </si>
  <si>
    <t>Settore (gioco d'azzardo online) non compliant con i regolamenti</t>
  </si>
  <si>
    <t>New Technologies Developers</t>
  </si>
  <si>
    <t>Marcello Federici</t>
  </si>
  <si>
    <t>Giacomo Giovanardi
(Studio Bertoli Giovanardi Grimaldi &amp; Partners)</t>
  </si>
  <si>
    <t>WHEARE</t>
  </si>
  <si>
    <t>AnotheReality</t>
  </si>
  <si>
    <t>Amicomed</t>
  </si>
  <si>
    <t>San francisco</t>
  </si>
  <si>
    <t>GOODAS</t>
  </si>
  <si>
    <t>Ascoli Piceno</t>
  </si>
  <si>
    <t>Angelo Mucci </t>
  </si>
  <si>
    <t>Giulia Ceriani</t>
  </si>
  <si>
    <t>Progetto Giulia Ceriani</t>
  </si>
  <si>
    <t>Progetto HODTV</t>
  </si>
  <si>
    <t>Sergio Mitrione</t>
  </si>
  <si>
    <t>Beaconforce</t>
  </si>
  <si>
    <t>VODIVÌ</t>
  </si>
  <si>
    <r>
      <t>Silvia Pedoni
(BacktoWork24</t>
    </r>
    <r>
      <rPr>
        <strike/>
        <sz val="11"/>
        <color theme="1"/>
        <rFont val="Calibri"/>
        <family val="2"/>
        <scheme val="minor"/>
      </rPr>
      <t>)</t>
    </r>
  </si>
  <si>
    <t>Spoleto</t>
  </si>
  <si>
    <t>Project “Q”</t>
  </si>
  <si>
    <t>Green Motion</t>
  </si>
  <si>
    <t>Antonino Condurso</t>
  </si>
  <si>
    <t>Tito Antonio Giuffrida
(Studio Giuffrida &amp; Partners)</t>
  </si>
  <si>
    <t>Giuseppe Farchione</t>
  </si>
  <si>
    <t>HelParkinson</t>
  </si>
  <si>
    <t>Noward</t>
  </si>
  <si>
    <t>Hanno sviluppato l'algoritmo ma deve ancora essere brevettato</t>
  </si>
  <si>
    <t>Sono oggetto di richiesta di tutela brevettuale</t>
  </si>
  <si>
    <t>Tweegs</t>
  </si>
  <si>
    <t>Teramo</t>
  </si>
  <si>
    <t>Nides</t>
  </si>
  <si>
    <t>Stefano Amoroso</t>
  </si>
  <si>
    <t>Azienda green</t>
  </si>
  <si>
    <t>Stellato Gaetano Francesco</t>
  </si>
  <si>
    <t>NutriX</t>
  </si>
  <si>
    <t>Fabio Miggiano</t>
  </si>
  <si>
    <t>Kellify</t>
  </si>
  <si>
    <t>Luca Vittorio Canepa
(LVC Management Services &amp; Consulting)</t>
  </si>
  <si>
    <t>Galleria Templari</t>
  </si>
  <si>
    <t>Ma􀆩eo Spada</t>
  </si>
  <si>
    <t>Valerio Zoino
(Zeta Consulting)</t>
  </si>
  <si>
    <t>Progetto Solenica</t>
  </si>
  <si>
    <t>Frosinone</t>
  </si>
  <si>
    <t>SurgiFET</t>
  </si>
  <si>
    <t>RG Yacth</t>
  </si>
  <si>
    <t>Kazed</t>
  </si>
  <si>
    <t>Progetto Photolife</t>
  </si>
  <si>
    <t>Pesaro</t>
  </si>
  <si>
    <t>Paolo Montecchiari</t>
  </si>
  <si>
    <t>Marco Perfili</t>
  </si>
  <si>
    <t>Ardesia</t>
  </si>
  <si>
    <t>Optorad</t>
  </si>
  <si>
    <t>Scambiatore di calore</t>
  </si>
  <si>
    <t>Sinter</t>
  </si>
  <si>
    <t>Tuborx</t>
  </si>
  <si>
    <t>Multi rolls</t>
  </si>
  <si>
    <t>MuITA</t>
  </si>
  <si>
    <t>Dorian</t>
  </si>
  <si>
    <t>Dopet</t>
  </si>
  <si>
    <t>Isolpharm</t>
  </si>
  <si>
    <t>Christoph Lymbersky
(GLOBAL VENTURES Capital Management)</t>
  </si>
  <si>
    <t>Pjt. Emerald</t>
  </si>
  <si>
    <t>Carosio</t>
  </si>
  <si>
    <t>Bodoardo</t>
  </si>
  <si>
    <t>Battipede</t>
  </si>
  <si>
    <t>Belingardi</t>
  </si>
  <si>
    <t>Tresso</t>
  </si>
  <si>
    <t>Tamborrini</t>
  </si>
  <si>
    <t>Surace</t>
  </si>
  <si>
    <t>Simonetti</t>
  </si>
  <si>
    <t>Sethi</t>
  </si>
  <si>
    <t>Riggio</t>
  </si>
  <si>
    <t>Quaglia</t>
  </si>
  <si>
    <t>Lamberti</t>
  </si>
  <si>
    <t>Janner</t>
  </si>
  <si>
    <t>Ferraresi</t>
  </si>
  <si>
    <t>Fantilli</t>
  </si>
  <si>
    <t>Delprete</t>
  </si>
  <si>
    <t>Progetto Profileria</t>
  </si>
  <si>
    <t>Leonardo Vivaldi</t>
  </si>
  <si>
    <t>Principi Milano</t>
  </si>
  <si>
    <t>Alessandro Barbarulo</t>
  </si>
  <si>
    <t>Welcome global</t>
  </si>
  <si>
    <t>Bernald Leone</t>
  </si>
  <si>
    <t>Spirugrow</t>
  </si>
  <si>
    <t>Talentplayers.com</t>
  </si>
  <si>
    <t>Luca Turrin</t>
  </si>
  <si>
    <t>Francesco Cimo</t>
  </si>
  <si>
    <t xml:space="preserve">Bluepillow </t>
  </si>
  <si>
    <t>Attilio Mazzilli
(Studio Orrick)</t>
  </si>
  <si>
    <t>Ravenna</t>
  </si>
  <si>
    <t>AdvisorEat</t>
  </si>
  <si>
    <t>Zak Pak</t>
  </si>
  <si>
    <t>Omar Ali</t>
  </si>
  <si>
    <t>Busforfun</t>
  </si>
  <si>
    <t>Settore e business non compliant (nessuna innovazione di prodotto/processo)</t>
  </si>
  <si>
    <t>Gustavo Perrotta
(Hamilton Venture Capital)</t>
  </si>
  <si>
    <t>GaiaGo</t>
  </si>
  <si>
    <t>Univesrità degli Studi di Sassari</t>
  </si>
  <si>
    <t>Enjoy Experience</t>
  </si>
  <si>
    <t>Insect</t>
  </si>
  <si>
    <t>Intermedia drones</t>
  </si>
  <si>
    <t>MusicAll</t>
  </si>
  <si>
    <t>My Plant</t>
  </si>
  <si>
    <t>MyViù</t>
  </si>
  <si>
    <t>Chiara Bigalli
(Gotha Advisory)</t>
  </si>
  <si>
    <t>Remembrane</t>
  </si>
  <si>
    <t>Imola</t>
  </si>
  <si>
    <t>Progetto Bio Res</t>
  </si>
  <si>
    <t>Orobix</t>
  </si>
  <si>
    <t>Pietro Rota</t>
  </si>
  <si>
    <t>HOAU</t>
  </si>
  <si>
    <t>Luciano Febbo</t>
  </si>
  <si>
    <t>Bazaar</t>
  </si>
  <si>
    <t>FlexyDrive</t>
  </si>
  <si>
    <t>Mario Bortoli</t>
  </si>
  <si>
    <t>Euclidea</t>
  </si>
  <si>
    <t>Relicta </t>
  </si>
  <si>
    <t>Davide Sanna</t>
  </si>
  <si>
    <t>Matteo Formicola</t>
  </si>
  <si>
    <t>Rechallenger.com</t>
  </si>
  <si>
    <t>w!</t>
  </si>
  <si>
    <t>SoftMining</t>
  </si>
  <si>
    <t>Gennaro Tesone 
(Digital Magics)</t>
  </si>
  <si>
    <t>HEKTROS</t>
  </si>
  <si>
    <t>Matteo Bonfanti
(Fondazione Istituto Italiano di Tecnologia)</t>
  </si>
  <si>
    <t>Fondazione Istituto Italiano di Tecnologia</t>
  </si>
  <si>
    <t>Genoa Instruments</t>
  </si>
  <si>
    <t>BooleBox</t>
  </si>
  <si>
    <t>Influshare</t>
  </si>
  <si>
    <t>Manuel Sammartino</t>
  </si>
  <si>
    <t>Pay2cart</t>
  </si>
  <si>
    <t>Mumbai</t>
  </si>
  <si>
    <t>India</t>
  </si>
  <si>
    <t>Pooja Desai</t>
  </si>
  <si>
    <t>Matteo Castelli
(Banca Sella)</t>
  </si>
  <si>
    <t>ACBC</t>
  </si>
  <si>
    <t>EnSea</t>
  </si>
  <si>
    <t>ErmesLab</t>
  </si>
  <si>
    <t>HUBI-Mosquito</t>
  </si>
  <si>
    <t>MoCa Future Designers</t>
  </si>
  <si>
    <t>MORFO DESIGN</t>
  </si>
  <si>
    <t>NetralMec</t>
  </si>
  <si>
    <t>NOiBS-TLC</t>
  </si>
  <si>
    <t>Relief</t>
  </si>
  <si>
    <t>Relitec</t>
  </si>
  <si>
    <t>Startart</t>
  </si>
  <si>
    <t>VINE40CAST</t>
  </si>
  <si>
    <t>Wanderoo</t>
  </si>
  <si>
    <t>Well-FARE</t>
  </si>
  <si>
    <t>Start Cup Toscana</t>
  </si>
  <si>
    <t>Firena</t>
  </si>
  <si>
    <t>Balance</t>
  </si>
  <si>
    <t>CivilEngine</t>
  </si>
  <si>
    <t>Bluebiloba</t>
  </si>
  <si>
    <t>BeWize</t>
  </si>
  <si>
    <t>Barriera Antiterrorismo Mobile</t>
  </si>
  <si>
    <t>Nazione progetto non compliant con il regolamento</t>
  </si>
  <si>
    <t>Dottore Online</t>
  </si>
  <si>
    <t xml:space="preserve">Verso Technology </t>
  </si>
  <si>
    <t>AR Market</t>
  </si>
  <si>
    <t>MYVIP</t>
  </si>
  <si>
    <t>Alcoolique</t>
  </si>
  <si>
    <t>Davide Marcato</t>
  </si>
  <si>
    <t>Flavia D’Altrui</t>
  </si>
  <si>
    <t>Michele Franzese</t>
  </si>
  <si>
    <t>Potenza</t>
  </si>
  <si>
    <t>Alberto Bianucci</t>
  </si>
  <si>
    <t>Lucca</t>
  </si>
  <si>
    <t>Rocco Adriano Galluccio</t>
  </si>
  <si>
    <t>Fabio Sestito</t>
  </si>
  <si>
    <t>Leaf</t>
  </si>
  <si>
    <t>Walter De Felice</t>
  </si>
  <si>
    <t>Adatravel</t>
  </si>
  <si>
    <t>Adam Sommerfeld
(Certus Capital Partners)</t>
  </si>
  <si>
    <t>Progetto Alzheimer’s</t>
  </si>
  <si>
    <t>Luca Frizza</t>
  </si>
  <si>
    <t>Lucagiù</t>
  </si>
  <si>
    <t>Better Together</t>
  </si>
  <si>
    <t>Massimo Tartaro
(Tefen &amp; Partners)</t>
  </si>
  <si>
    <t>Giovanni Salvarani</t>
  </si>
  <si>
    <t>Progetto Giovanni Salvarani</t>
  </si>
  <si>
    <t>Ambornetti</t>
  </si>
  <si>
    <t xml:space="preserve">Carlo Ferraro Ambornetti </t>
  </si>
  <si>
    <t>MilanoBike</t>
  </si>
  <si>
    <t>Maria Antonietta Zonin
(Immofina Srl)</t>
  </si>
  <si>
    <t>Bestshopping.com</t>
  </si>
  <si>
    <t xml:space="preserve">Carlo Oppo </t>
  </si>
  <si>
    <t xml:space="preserve">Stephen Frangione </t>
  </si>
  <si>
    <t>Pipeline</t>
  </si>
  <si>
    <t>Phlay project</t>
  </si>
  <si>
    <t>Matteo Albergati
(BizPlace)</t>
  </si>
  <si>
    <t>Out of scope non opererativo su tecnologie, prodotti e/o servizi riferibili ai settori delle tecnologie industriali e delle tecnologie digitali</t>
  </si>
  <si>
    <t>Jungle </t>
  </si>
  <si>
    <t>Amerigo Silvestri</t>
  </si>
  <si>
    <t xml:space="preserve">Pesaro </t>
  </si>
  <si>
    <t> Doctor Hail</t>
  </si>
  <si>
    <t>GlassUp2</t>
  </si>
  <si>
    <t>Flowtech</t>
  </si>
  <si>
    <t>Weedster</t>
  </si>
  <si>
    <t>Fabrizio Faion</t>
  </si>
  <si>
    <t>Sweetguest</t>
  </si>
  <si>
    <t>Two Italian Boys</t>
  </si>
  <si>
    <t>Ruggiero Cortellino</t>
  </si>
  <si>
    <t>Massimo Licci</t>
  </si>
  <si>
    <t>Cerealfit</t>
  </si>
  <si>
    <t>VV3TT Proof of Concept Program</t>
  </si>
  <si>
    <t>Ultra-Performing Photovoltaic Modules using an Innovative Retrofitting</t>
  </si>
  <si>
    <t>GEMMA – Green and Eco-sustainable Materials MAnagement</t>
  </si>
  <si>
    <t>GEDY TRASS - Gear Dynamics Transmission Analysis</t>
  </si>
  <si>
    <t>RF-MEMS: a Technology Enabler for IoT, Manufacturing 4.0 and Aerospace Applications</t>
  </si>
  <si>
    <t>Development of bioadsorbable Mg-alloy implants coated with Plasma Electrolytic Oxidation Process</t>
  </si>
  <si>
    <t>Direct laser writing of textile fibers to selectively induce electrical conductivity</t>
  </si>
  <si>
    <t>Mandibular motion monitoring and rehabilitation by low cost kinesiography</t>
  </si>
  <si>
    <t>Enhanced microforming by means of Electroplastic Effect</t>
  </si>
  <si>
    <t>U-CARE, Medical device for Urine Output monitoring for prediction of Acute Kidney Injury</t>
  </si>
  <si>
    <t>DARK PLASTIC SELECTOR</t>
  </si>
  <si>
    <t>Direct Online Water Sensor for the Environment - DOWSE</t>
  </si>
  <si>
    <t>RETHInK - New generation bonded Rare Earth magneTs recycled from Hard dIsKs</t>
  </si>
  <si>
    <t>ForMICA-For Managing Information &amp; Connecting Archives</t>
  </si>
  <si>
    <t>Design and construction of a new generation of Separation Machines</t>
  </si>
  <si>
    <t>Design and construction of HAP: an automatic Harvester for Apples and Pears</t>
  </si>
  <si>
    <t>Venous Pulse Wave Velocity</t>
  </si>
  <si>
    <t xml:space="preserve">Audio Rehab Kit for Blind Children </t>
  </si>
  <si>
    <t xml:space="preserve">MINdSWAP (Morphing wINg calculation-Software for Wind-energy APplication) </t>
  </si>
  <si>
    <t>INNOVATIVE PRODUCTION PROCESS FOR SOLID COMPOSITE PROPELLANT MANUFACTURING BASED ON DEPOSITION AND NEW POLIMERIZATION PROCEDURE</t>
  </si>
  <si>
    <t>SynDiag - AI for augmented Ultrasounds</t>
  </si>
  <si>
    <t>Innovative surface treatments for injection molds</t>
  </si>
  <si>
    <t>Development of indoor/outdoor smart devices for the improvement of people's safety in ordinary and emergency conditions</t>
  </si>
  <si>
    <t>MACLOC – IOT for rehabilitation and training in sport climbing</t>
  </si>
  <si>
    <t xml:space="preserve">Merlino - the caretaker </t>
  </si>
  <si>
    <t>EndoRo: Endoscopic Robotics</t>
  </si>
  <si>
    <t>Closed - Loop Control of the Injected Mass in Modern Common Rail Diesel Engines</t>
  </si>
  <si>
    <t xml:space="preserve">SEM (Speech and Sound SEMaphore) - The system that makes noise light </t>
  </si>
  <si>
    <t>IMT Lucca</t>
  </si>
  <si>
    <t>Amed</t>
  </si>
  <si>
    <t>Emanuela Bologna</t>
  </si>
  <si>
    <t>Lingue Migranti</t>
  </si>
  <si>
    <t xml:space="preserve"> Stefano De La Torre </t>
  </si>
  <si>
    <t>Daniele Mazzi</t>
  </si>
  <si>
    <t>Saleshub</t>
  </si>
  <si>
    <t>Progetto Birreria</t>
  </si>
  <si>
    <t>Mario Cafaro Dei Riardi</t>
  </si>
  <si>
    <t>Michele Perrone</t>
  </si>
  <si>
    <t>Tralcio</t>
  </si>
  <si>
    <t>Radoff</t>
  </si>
  <si>
    <t>Fabio Nalucci 
(Gellify)</t>
  </si>
  <si>
    <t xml:space="preserve">Progetto già presente nel df di VV2, con data antecedente l'inizio del df centralizzato. </t>
  </si>
  <si>
    <t>Progetto_Sabbatella</t>
  </si>
  <si>
    <t xml:space="preserve">Antonietta Sabbatella </t>
  </si>
  <si>
    <t xml:space="preserve">Easy Eat </t>
  </si>
  <si>
    <t>Mario Di Mauro</t>
  </si>
  <si>
    <t>Stefano De Candia</t>
  </si>
  <si>
    <t xml:space="preserve">Jegor Levkovskiy </t>
  </si>
  <si>
    <t>Checkout Technologies</t>
  </si>
  <si>
    <t>Progetto_Mr.Rissone</t>
  </si>
  <si>
    <t>Rissone Zlatko</t>
  </si>
  <si>
    <t>RI_CREA</t>
  </si>
  <si>
    <t>Università degli Studi dell'Insubria</t>
  </si>
  <si>
    <t>Flavio Santalucia</t>
  </si>
  <si>
    <t>Sociallibreria</t>
  </si>
  <si>
    <t>Govolt</t>
  </si>
  <si>
    <t>Design and construction of pilot plant for gold recovery from PCBs</t>
  </si>
  <si>
    <t>Torodyna</t>
  </si>
  <si>
    <t>Micro-cogeneration unit based on the ORC technology</t>
  </si>
  <si>
    <t>ARETHA - Augmented Reality Heritage</t>
  </si>
  <si>
    <t>Pouch cell sealing method for dye-sensitized solar cells and their easy integration with supercapacitor</t>
  </si>
  <si>
    <t>Novel Multidirectional Perfusion Cannula</t>
  </si>
  <si>
    <t>PROTESO - Personal Protective Exoskeletons</t>
  </si>
  <si>
    <t>Innovative wound compressive devices for optimized scar functionality and aesthetics</t>
  </si>
  <si>
    <t>Innovative Technology to Drive &amp; Control Brushless Motors for Aerial Applications</t>
  </si>
  <si>
    <t>IIT Istituto Italiano Tecnologia</t>
  </si>
  <si>
    <t>SR</t>
  </si>
  <si>
    <t>Alexander Kalinkin</t>
  </si>
  <si>
    <t>Homel</t>
  </si>
  <si>
    <t>Bielorussa</t>
  </si>
  <si>
    <t>Construction of a plant for deep wood processing</t>
  </si>
  <si>
    <t>K4P</t>
  </si>
  <si>
    <t>Gabriele Persello</t>
  </si>
  <si>
    <t>Gianluca Dettori
(Primomiglio SGR)</t>
  </si>
  <si>
    <t>GrapheneUP</t>
  </si>
  <si>
    <t>Liliana Speranda</t>
  </si>
  <si>
    <t>Pandhora</t>
  </si>
  <si>
    <t xml:space="preserve">Nicodemo Di Pasquale </t>
  </si>
  <si>
    <t>Audio Rehab Kit for Blind Children</t>
  </si>
  <si>
    <t>SetaCHARme</t>
  </si>
  <si>
    <t>VENUS-ROBOT-SWARM:  intelligence and distributed perception  in  underwater environment</t>
  </si>
  <si>
    <t>NuclideApp</t>
  </si>
  <si>
    <t>Efficient DNA/Cas9 delivery into human Organoids</t>
  </si>
  <si>
    <t>Trace Research Centre</t>
  </si>
  <si>
    <t>Oper.AI, Perform a sustainable work for a sustainable company</t>
  </si>
  <si>
    <t>SPAD arrays as retinal prosthesis</t>
  </si>
  <si>
    <t>CLARE: A Real-Time, Safe, and Secure Software Stack for Artificially-intelligent Cyber-Physical Systems</t>
  </si>
  <si>
    <t>WiseSensing: autonomous wireless sensor for structural health monitoring of wind turbine blades</t>
  </si>
  <si>
    <t>Advanced resonator biosensor for circulating brain-pathology biomarkers detection (BRAIKER)</t>
  </si>
  <si>
    <t>Remo – Digital Rehab Assistant</t>
  </si>
  <si>
    <t xml:space="preserve">PuRE-FIL antiPathogen REusable air FILter </t>
  </si>
  <si>
    <t>PCC – Plasma Coagulation Controller</t>
  </si>
  <si>
    <t>RoamChain</t>
  </si>
  <si>
    <t>FogAtlas - Driving applications through the Fog</t>
  </si>
  <si>
    <t>A portable and cyber-attack free True Random Number Generator</t>
  </si>
  <si>
    <t>RedCRAB</t>
  </si>
  <si>
    <t xml:space="preserve">SAMS: Smart Anticounterfeiting Multi-Levels Solutions </t>
  </si>
  <si>
    <t>Advanced multifunctional composite bone cements</t>
  </si>
  <si>
    <t>MindShield - Next Generation Socially Responsible  User Generated Content Moderation System</t>
  </si>
  <si>
    <t>MUltimodal detector for BReast cancer diagnosis and follow up</t>
  </si>
  <si>
    <t>CarbonCanaries</t>
  </si>
  <si>
    <t>The MoonWEC</t>
  </si>
  <si>
    <t>Light-Heart</t>
  </si>
  <si>
    <t>CYCLOTECH-TD</t>
  </si>
  <si>
    <t>SmartRad</t>
  </si>
  <si>
    <t>FastSinter</t>
  </si>
  <si>
    <t xml:space="preserve">RAPID 3 (Real-time Active PIxel Dosimeter 3) </t>
  </si>
  <si>
    <t>Relicta - innovation of packaging</t>
  </si>
  <si>
    <t>Secure quantum random number generation from quantum processes</t>
  </si>
  <si>
    <t>SASKI</t>
  </si>
  <si>
    <t>H2O-E HV Connector</t>
  </si>
  <si>
    <t>ICECALL: a multifunctional tool for emergency calls management</t>
  </si>
  <si>
    <t>RETICLE - Wear resistant die - casting dies via laser texturing</t>
  </si>
  <si>
    <t>RaFrBio, a glucose RF biosensor</t>
  </si>
  <si>
    <t>RECODE: Rapid Evaluation of upper respiratory circulation based on COmputed tomography and DEep learning</t>
  </si>
  <si>
    <t>Bioresorbable Multifunctional fIber device for Theranostics (B-MIT)</t>
  </si>
  <si>
    <t>Training Box</t>
  </si>
  <si>
    <t>Febe</t>
  </si>
  <si>
    <t>A biodegradable drug-release device to reduce the frequent intraocular injections to one only access in hospital. Mag Shell: when you need, everywhere.</t>
  </si>
  <si>
    <t>VSIPMT</t>
  </si>
  <si>
    <t>Perugia</t>
  </si>
  <si>
    <t>Catanzaro</t>
  </si>
  <si>
    <t>ENEA</t>
  </si>
  <si>
    <t>Other ODR</t>
  </si>
  <si>
    <t>Scuola Superiore Sant'Anna Pisa</t>
  </si>
  <si>
    <t>Università di Napoli Federico II</t>
  </si>
  <si>
    <t>Virtual Immersions in Science (VIS)</t>
  </si>
  <si>
    <t>Scuola Normale Superiore</t>
  </si>
  <si>
    <t>Alleantia</t>
  </si>
  <si>
    <t>Codemotion</t>
  </si>
  <si>
    <t>Asfer</t>
  </si>
  <si>
    <t>Aurea</t>
  </si>
  <si>
    <t>Aurora</t>
  </si>
  <si>
    <t>Electrospider</t>
  </si>
  <si>
    <t>Ishtar</t>
  </si>
  <si>
    <t>Potdr</t>
  </si>
  <si>
    <t>Wrapp-Up</t>
  </si>
  <si>
    <t>Paola Cacciatori
(Università degli Studi di Pisa)</t>
  </si>
  <si>
    <t>Corrado Maver
(Linko Partners Investment)</t>
  </si>
  <si>
    <t>Iniziativa già presente nel DF di VV2 con data antecedente l'avvio del processo di DF centralizzato</t>
  </si>
  <si>
    <t>Entando</t>
  </si>
  <si>
    <t>Exept</t>
  </si>
  <si>
    <t>FI.FF</t>
  </si>
  <si>
    <t>Antonio Capolupo 
(Credinvest)</t>
  </si>
  <si>
    <t>Inparadise</t>
  </si>
  <si>
    <t>Leaf Space</t>
  </si>
  <si>
    <t>iRIP</t>
  </si>
  <si>
    <t>FrescoFrigo</t>
  </si>
  <si>
    <t>Savona</t>
  </si>
  <si>
    <t>Valeriy Lennartts</t>
  </si>
  <si>
    <t>Luigi Vitali</t>
  </si>
  <si>
    <t>Enrico Pandian</t>
  </si>
  <si>
    <t>Greenrail</t>
  </si>
  <si>
    <t xml:space="preserve">1ClickFashion </t>
  </si>
  <si>
    <t>Paolo Pedrazzi</t>
  </si>
  <si>
    <t>Progetto_Canapa medica</t>
  </si>
  <si>
    <t>Felice Palladino</t>
  </si>
  <si>
    <t>La Vetri</t>
  </si>
  <si>
    <t>Mantova</t>
  </si>
  <si>
    <t>Onedigit</t>
  </si>
  <si>
    <t>Gualtiero De Felice</t>
  </si>
  <si>
    <t>Progetto in linea anche con la strategia del fondo VV2</t>
  </si>
  <si>
    <t>Urciuolo Vini</t>
  </si>
  <si>
    <t>Frameblok</t>
  </si>
  <si>
    <t>Avv. Daniele Occhini</t>
  </si>
  <si>
    <t>Miacar</t>
  </si>
  <si>
    <t>Matteo Gallo</t>
  </si>
  <si>
    <t>Nicolò Muzzana
(Tymosbc)</t>
  </si>
  <si>
    <t>Network Intelligence</t>
  </si>
  <si>
    <t xml:space="preserve">Predixit </t>
  </si>
  <si>
    <t>Francesco Grande 
(EY)</t>
  </si>
  <si>
    <t xml:space="preserve">Josip Buneta </t>
  </si>
  <si>
    <t>Progetto_odori</t>
  </si>
  <si>
    <t>Progetto in linea anche con la strategia del fondo VV2. Assegnato il 6.12.18 a VV3, a seguito di bocciatura viene riassegnato a VV2.</t>
  </si>
  <si>
    <t>Danilo Perrotta 
(Lazio Innova)</t>
  </si>
  <si>
    <t>TecnoQuadro</t>
  </si>
  <si>
    <t xml:space="preserve">Backtowork24 </t>
  </si>
  <si>
    <t>Veranu</t>
  </si>
  <si>
    <t>Airmobility </t>
  </si>
  <si>
    <t>Raffaele Perrone
(PwC)</t>
  </si>
  <si>
    <t>Xnext</t>
  </si>
  <si>
    <t>Virtuoso</t>
  </si>
  <si>
    <t>Helbiz</t>
  </si>
  <si>
    <t>Pop-Eye Studio</t>
  </si>
  <si>
    <t>MATT MORO</t>
  </si>
  <si>
    <t>Latina</t>
  </si>
  <si>
    <t>Alfonso Riccardi</t>
  </si>
  <si>
    <t>Francesca Proietto
(Orrick)</t>
  </si>
  <si>
    <t>Oltre ad essere in fase seed, l'azienda è licenziataria del prodotto il cui brevetto è in capo ad una società francesce</t>
  </si>
  <si>
    <t>Giulio Profumo</t>
  </si>
  <si>
    <t>Laura Sauchelli</t>
  </si>
  <si>
    <t>Matteo Maruzzi</t>
  </si>
  <si>
    <t>SikeliUP</t>
  </si>
  <si>
    <t>Arturo Capasso</t>
  </si>
  <si>
    <t>Milena Ravagnani</t>
  </si>
  <si>
    <t>Il dossier è stato rinumerato con ID 706 a seguito di invio della doc. aalla call di VV3 POC</t>
  </si>
  <si>
    <t>Out of scope VV2 non opererativo su tecnologie, prodotti/servizi riferibili ai settori delle tecnologie industriali/digitali</t>
  </si>
  <si>
    <t>Il brevetto non è in possesso della società ma dell'azienda costruttrice del prodotto</t>
  </si>
  <si>
    <t>Zingales</t>
  </si>
  <si>
    <t>3DNextech</t>
  </si>
  <si>
    <t>Tulipsmarket</t>
  </si>
  <si>
    <t>Stamp</t>
  </si>
  <si>
    <t>Federico Davini
(a11venture)</t>
  </si>
  <si>
    <t>Bruno D'Ambrosio</t>
  </si>
  <si>
    <t>Breldo</t>
  </si>
  <si>
    <t>Progetto Erp</t>
  </si>
  <si>
    <t>Assidigital</t>
  </si>
  <si>
    <t>Pasquale Caterisano</t>
  </si>
  <si>
    <t>Lucky Garage</t>
  </si>
  <si>
    <t>Cryptolab Technologies</t>
  </si>
  <si>
    <t>Alberto Daina
(Movent Capital Advisors)</t>
  </si>
  <si>
    <t>Sharengo</t>
  </si>
  <si>
    <t>Antonio Di Gennaro</t>
  </si>
  <si>
    <t>Livorno</t>
  </si>
  <si>
    <t>NWOA</t>
  </si>
  <si>
    <t>Francesco Castagna</t>
  </si>
  <si>
    <t>Franco Bonacini
(Gradiente Sgr)</t>
  </si>
  <si>
    <t>OaCP</t>
  </si>
  <si>
    <t>Stefano Romiti
(Antares Private Equity)</t>
  </si>
  <si>
    <t>Greater Fool Media</t>
  </si>
  <si>
    <t>Pjt Epipoli</t>
  </si>
  <si>
    <t>Progetto_Laura Gialanella</t>
  </si>
  <si>
    <t>Laura Gialanella</t>
  </si>
  <si>
    <t>Piero Angelone
(Invitalia Ventures)</t>
  </si>
  <si>
    <t>Presto Food</t>
  </si>
  <si>
    <t>ONGIGZ</t>
  </si>
  <si>
    <t>Adcuratio</t>
  </si>
  <si>
    <t>Princeton</t>
  </si>
  <si>
    <t>Jeff A. Baehr</t>
  </si>
  <si>
    <t>Impresa che non ha un business rilevante nel territorio italiano</t>
  </si>
  <si>
    <t>Maurizio Rubino
(Studio Rubino)</t>
  </si>
  <si>
    <t>Vaica</t>
  </si>
  <si>
    <t>Tel Aviv</t>
  </si>
  <si>
    <t>Israele</t>
  </si>
  <si>
    <t>Barang Loteng</t>
  </si>
  <si>
    <t>Indonesia</t>
  </si>
  <si>
    <t xml:space="preserve"> Muhammad Arham</t>
  </si>
  <si>
    <t>Jakarta</t>
  </si>
  <si>
    <t>Casa Musicale Brusegan</t>
  </si>
  <si>
    <t>Barbara</t>
  </si>
  <si>
    <t>Paolo Romano</t>
  </si>
  <si>
    <t>Misenum</t>
  </si>
  <si>
    <t>LAB Lavanolo</t>
  </si>
  <si>
    <t>Domenico Altavilla</t>
  </si>
  <si>
    <t>Brindisi</t>
  </si>
  <si>
    <t>Progetto_Domenico Altavilla</t>
  </si>
  <si>
    <t>Dragonfly</t>
  </si>
  <si>
    <t>Elisa Bancalà
(BacktoWork24)</t>
  </si>
  <si>
    <t>Iryna Radchenko</t>
  </si>
  <si>
    <t>Progetto_Pneumatici</t>
  </si>
  <si>
    <t>Dario Petraroia</t>
  </si>
  <si>
    <t>Automix</t>
  </si>
  <si>
    <t>Inforeground</t>
  </si>
  <si>
    <t>Campobasso</t>
  </si>
  <si>
    <t>Olbia</t>
  </si>
  <si>
    <t>WeTaxi</t>
  </si>
  <si>
    <t>Colibri</t>
  </si>
  <si>
    <t>BookingSpread</t>
  </si>
  <si>
    <t>Paolo Marra</t>
  </si>
  <si>
    <t>EP4</t>
  </si>
  <si>
    <t>Relocabroad</t>
  </si>
  <si>
    <t>Brusconi Alfredo</t>
  </si>
  <si>
    <t>Progetto in linea anche con la strategia del fondo VV2. Assegnato il 31.01.19 a VV3, a seguito di bocciatura viene riassegnato a VV2.</t>
  </si>
  <si>
    <t>Progetto_Brusconi Alfredo</t>
  </si>
  <si>
    <t>AICube</t>
  </si>
  <si>
    <t>Ouvert</t>
  </si>
  <si>
    <t>HENSHIN</t>
  </si>
  <si>
    <t xml:space="preserve">Myntech </t>
  </si>
  <si>
    <t>MoMoTe</t>
  </si>
  <si>
    <t>Progetto_Seno</t>
  </si>
  <si>
    <t>streaMED.ai</t>
  </si>
  <si>
    <t>Dario Bernardi</t>
  </si>
  <si>
    <t>Renato Vigezzi
(Accurancy)</t>
  </si>
  <si>
    <t>IAS</t>
  </si>
  <si>
    <t>Andrea Bonabello
(Bizplace)</t>
  </si>
  <si>
    <t>CellDynamics</t>
  </si>
  <si>
    <t>Hooro</t>
  </si>
  <si>
    <t>Franco Petrucci
(Futuryng INC.)</t>
  </si>
  <si>
    <t>Bank Notes</t>
  </si>
  <si>
    <t>MetaFyre</t>
  </si>
  <si>
    <t>Atmosmart</t>
  </si>
  <si>
    <t xml:space="preserve">Luxochain </t>
  </si>
  <si>
    <t>Lugano</t>
  </si>
  <si>
    <t>Carlo Corsi
(Oaklins)</t>
  </si>
  <si>
    <t>Worth Wearing</t>
  </si>
  <si>
    <t>Soccerment</t>
  </si>
  <si>
    <t>Matepool</t>
  </si>
  <si>
    <t>Paolo Fiorini
(M&amp;A PARTNERS)</t>
  </si>
  <si>
    <t xml:space="preserve">MAXFONE </t>
  </si>
  <si>
    <t xml:space="preserve"> SublimArt</t>
  </si>
  <si>
    <t>Reggio Calabria</t>
  </si>
  <si>
    <t>Domenico Riso</t>
  </si>
  <si>
    <t>StarTeam</t>
  </si>
  <si>
    <t>Gianandrea Siccardi</t>
  </si>
  <si>
    <t>Progetto_Proscopio Gianluca</t>
  </si>
  <si>
    <t xml:space="preserve">YOUNOM </t>
  </si>
  <si>
    <t>Palma di Maiorca</t>
  </si>
  <si>
    <t>Nataliia Media na</t>
  </si>
  <si>
    <t>ITALEX</t>
  </si>
  <si>
    <t>MORE4MOVE</t>
  </si>
  <si>
    <t>Neuroab</t>
  </si>
  <si>
    <t>Venture Factory</t>
  </si>
  <si>
    <t>Vincix</t>
  </si>
  <si>
    <t xml:space="preserve">Tripoffering </t>
  </si>
  <si>
    <t>POC_ACCINELLI</t>
  </si>
  <si>
    <t>POC_ALBERTINI</t>
  </si>
  <si>
    <t>POC_ARCHETTI</t>
  </si>
  <si>
    <t>POC_BARBARA</t>
  </si>
  <si>
    <t>POC_BARTOLOMEI</t>
  </si>
  <si>
    <t>POC_BIANCHINI</t>
  </si>
  <si>
    <t>POC_BIONDI</t>
  </si>
  <si>
    <t>POC_BONFIGLIOLI</t>
  </si>
  <si>
    <t>POC_CALZA'</t>
  </si>
  <si>
    <t>POC_CAMPARI</t>
  </si>
  <si>
    <t>POC_CAVANI</t>
  </si>
  <si>
    <t>POC_CERONI</t>
  </si>
  <si>
    <t>POC_CIANI</t>
  </si>
  <si>
    <t>POC_CORAZZA</t>
  </si>
  <si>
    <t>POC_COSTANZO</t>
  </si>
  <si>
    <t>POC_CRISTOFOLINI</t>
  </si>
  <si>
    <t>POC_DARDARI</t>
  </si>
  <si>
    <t>POC_DEMARCHI</t>
  </si>
  <si>
    <t>POC_DIFRANCESCO</t>
  </si>
  <si>
    <t>POC_DOGHIERI</t>
  </si>
  <si>
    <t>POC_FABBRI</t>
  </si>
  <si>
    <t>POC_FERRACIN</t>
  </si>
  <si>
    <t>POC_FRABONI</t>
  </si>
  <si>
    <t>POC_GIACINTIBASCHETTI</t>
  </si>
  <si>
    <t>POC_GRANDI</t>
  </si>
  <si>
    <t>POC_GREPPI</t>
  </si>
  <si>
    <t>POC_GUIDORZI</t>
  </si>
  <si>
    <t>POC_LAURIOLA</t>
  </si>
  <si>
    <t>POC_MARCELLI</t>
  </si>
  <si>
    <t>POC_MAROTTI</t>
  </si>
  <si>
    <t>POC_MARTINEZ</t>
  </si>
  <si>
    <t>POC_MORANDI</t>
  </si>
  <si>
    <t>POC_NERETTI</t>
  </si>
  <si>
    <t>POC_PARPINELLO</t>
  </si>
  <si>
    <t>POC_RAPINO</t>
  </si>
  <si>
    <t>POC_RICCI</t>
  </si>
  <si>
    <t>POC_ROSSI</t>
  </si>
  <si>
    <t>POC_SAMORI'</t>
  </si>
  <si>
    <t>POC_SCAVETTA</t>
  </si>
  <si>
    <t>POC_TONNI</t>
  </si>
  <si>
    <t>POC_VALENTE</t>
  </si>
  <si>
    <t>Mille sole</t>
  </si>
  <si>
    <t>Startef</t>
  </si>
  <si>
    <t>Davide De Caro</t>
  </si>
  <si>
    <t>Aldo Prinzi</t>
  </si>
  <si>
    <t>Cristian Tavella</t>
  </si>
  <si>
    <t>Two Hundred </t>
  </si>
  <si>
    <t>Ciao Natura</t>
  </si>
  <si>
    <t>Matteo Masserdotti</t>
  </si>
  <si>
    <t>Riccardo Bruno
(Capital Insight Partners)</t>
  </si>
  <si>
    <t>Federico Palumbo</t>
  </si>
  <si>
    <t>GlassUp3</t>
  </si>
  <si>
    <t>Inserita nel deal flow precedentemente con il nome di Fashion Impact. Out of scope VV2 non opererativo su tecnologie, prodotti/servizi riferibili ai settori delle tecnologie industriali/digitali.</t>
  </si>
  <si>
    <t>Italicoon</t>
  </si>
  <si>
    <t xml:space="preserve">Nustox  </t>
  </si>
  <si>
    <t>Great Product</t>
  </si>
  <si>
    <t>Progetto_Consulstaff</t>
  </si>
  <si>
    <t>Carlo Riva</t>
  </si>
  <si>
    <t>Progetto_Carlo Riva</t>
  </si>
  <si>
    <t>2Hire</t>
  </si>
  <si>
    <t>BagBnb</t>
  </si>
  <si>
    <t>Paolo Cellini
(PI Campus)</t>
  </si>
  <si>
    <t>Flavio Bisson
(Conuslstaff)</t>
  </si>
  <si>
    <t>Antonio Tarsia
(BPM)</t>
  </si>
  <si>
    <t>Vola in Alto</t>
  </si>
  <si>
    <t>Antonio Ierardi</t>
  </si>
  <si>
    <t>Salvatore Carollo</t>
  </si>
  <si>
    <t>Catalin Rusu
(Rusu E Catalin PFA)</t>
  </si>
  <si>
    <t>Domenico Nesci</t>
  </si>
  <si>
    <t>Kyme NanoImaging</t>
  </si>
  <si>
    <t>Sixth Sense2</t>
  </si>
  <si>
    <t>Tnet</t>
  </si>
  <si>
    <t>Overout</t>
  </si>
  <si>
    <t>Iniziativa inizialmente denominata Project_Rusu</t>
  </si>
  <si>
    <t>VOOVIO</t>
  </si>
  <si>
    <t>San Sebastian</t>
  </si>
  <si>
    <t>Cosaporto.it</t>
  </si>
  <si>
    <t xml:space="preserve">Progetto_Liborio Di Bartolomeo </t>
  </si>
  <si>
    <t xml:space="preserve">Liborio Di Bartolomeo </t>
  </si>
  <si>
    <t>Verado</t>
  </si>
  <si>
    <t>Marko Lepovic</t>
  </si>
  <si>
    <t xml:space="preserve"> The Lepovic Company</t>
  </si>
  <si>
    <t>Salvia</t>
  </si>
  <si>
    <t>Roberto Russo</t>
  </si>
  <si>
    <t xml:space="preserve">Giuseppe Giampaoli </t>
  </si>
  <si>
    <t>IONEXA</t>
  </si>
  <si>
    <t>Valentino Cerboni
(Cassiopea Partners)</t>
  </si>
  <si>
    <t>E-GAP</t>
  </si>
  <si>
    <t>Lussemburgo</t>
  </si>
  <si>
    <t>Claudio De Giovanni</t>
  </si>
  <si>
    <t>Bringme (JoJob)</t>
  </si>
  <si>
    <t>Music Chains</t>
  </si>
  <si>
    <t>ReStore</t>
  </si>
  <si>
    <t>Giovanni Pinelli</t>
  </si>
  <si>
    <t>Fedemar</t>
  </si>
  <si>
    <t>OneWedge</t>
  </si>
  <si>
    <t>Mind the Gum</t>
  </si>
  <si>
    <t>Boxengo</t>
  </si>
  <si>
    <t>Marco Germani</t>
  </si>
  <si>
    <t>Right Food</t>
  </si>
  <si>
    <t>Pedrizzi Fabrizio</t>
  </si>
  <si>
    <t>Ottenere maggiori info su competitor, mercato e financials</t>
  </si>
  <si>
    <t>Gianni Catalfamo</t>
  </si>
  <si>
    <t>Carlo Pautrie</t>
  </si>
  <si>
    <t>Giampaolo Imbasciati</t>
  </si>
  <si>
    <t>Non compliant per stage di vita e per tipologia di business (apertura di un ristorante)</t>
  </si>
  <si>
    <t>Progetto già pervenuto in passato (ID 204) ma in uno stadio di sviluppo seed. Il progetto è ora in una fase di startup risultando in linea anche con la strategia del fondo VV2. Il 7 febbraio 2019 è assegnato a VV3, a seguito di bocciatura di quest'ultimo viene riassegnato a VV2 il 14 marzo 2019</t>
  </si>
  <si>
    <t xml:space="preserve">Giovanni Balivo </t>
  </si>
  <si>
    <t>Bellerofonte</t>
  </si>
  <si>
    <t>Salvatore Sinigaglia</t>
  </si>
  <si>
    <t>Blowhammer</t>
  </si>
  <si>
    <t>Giorgio Borrelli</t>
  </si>
  <si>
    <t>A+ energy</t>
  </si>
  <si>
    <t>Eleonora Bilotta</t>
  </si>
  <si>
    <t>Progetto_Bilotta</t>
  </si>
  <si>
    <t xml:space="preserve">Wallfarm </t>
  </si>
  <si>
    <t>MAT3D New Material</t>
  </si>
  <si>
    <t xml:space="preserve">Francesco Marcolini
(Greenhill Advisory) </t>
  </si>
  <si>
    <t>Carlo Giuberchio</t>
  </si>
  <si>
    <t>Project HOME</t>
  </si>
  <si>
    <t>Andrea Nessi
(Ramus &amp; Fidinam SA)</t>
  </si>
  <si>
    <t>Verificare se originato da OdR</t>
  </si>
  <si>
    <t>Progetto_Giuberchio</t>
  </si>
  <si>
    <t>Kiratech</t>
  </si>
  <si>
    <t>Fogazza Francesco Carmelo</t>
  </si>
  <si>
    <t>Progetto Fogazza</t>
  </si>
  <si>
    <t>Aircnc</t>
  </si>
  <si>
    <t>Aevum</t>
  </si>
  <si>
    <t>Stephen Frangione</t>
  </si>
  <si>
    <t>Massimo La Porta</t>
  </si>
  <si>
    <t>Manet Mobile</t>
  </si>
  <si>
    <t>Mauro Patrini</t>
  </si>
  <si>
    <t>Progetto Mauro Patrini</t>
  </si>
  <si>
    <t>Ludwig</t>
  </si>
  <si>
    <t xml:space="preserve">Sea-God Eurocoin </t>
  </si>
  <si>
    <t>Ginevra</t>
  </si>
  <si>
    <t>Priscilla Rumor</t>
  </si>
  <si>
    <t xml:space="preserve">Stefania Vecchio </t>
  </si>
  <si>
    <t>coMwork</t>
  </si>
  <si>
    <t>Enrico Ghia
(Politecnico di Torino)</t>
  </si>
  <si>
    <t>MyPartMeccanica</t>
  </si>
  <si>
    <t>Andrea Panarese</t>
  </si>
  <si>
    <t>Barròco</t>
  </si>
  <si>
    <t>Glaboor</t>
  </si>
  <si>
    <t>Michele Di Nunzio</t>
  </si>
  <si>
    <t>Glauk</t>
  </si>
  <si>
    <t>Gianluca Ferranti
(Vivocha)</t>
  </si>
  <si>
    <t>WeTipp</t>
  </si>
  <si>
    <t>Pigro</t>
  </si>
  <si>
    <t xml:space="preserve">Nicola Abbasciano </t>
  </si>
  <si>
    <t>Out of scope VV2, il progetto non opererativo su tecnologie, prodotti/servizi riferibili ai settori delle tecnologie industriali/digitali</t>
  </si>
  <si>
    <t>Mario Lisco</t>
  </si>
  <si>
    <t>Liscos</t>
  </si>
  <si>
    <t>Global Biomedical Service</t>
  </si>
  <si>
    <t>Giovanni Lombardo</t>
  </si>
  <si>
    <t>World Of Orthopaedics</t>
  </si>
  <si>
    <t>Venceslao Marinaro
(Quantum Leap)</t>
  </si>
  <si>
    <t>Giacomo Valentini 
(Italian angels)</t>
  </si>
  <si>
    <t>Tuscan Tech</t>
  </si>
  <si>
    <t xml:space="preserve">COMAG </t>
  </si>
  <si>
    <t>Luigi De Lucia</t>
  </si>
  <si>
    <t>Davide Caruso
(Grow&amp;Go Innovation Hunters)</t>
  </si>
  <si>
    <t>SecurSafe</t>
  </si>
  <si>
    <t xml:space="preserve">Pasquale Mastroianni </t>
  </si>
  <si>
    <t>Bioinnova Laboratori</t>
  </si>
  <si>
    <t>Concordia</t>
  </si>
  <si>
    <t>Crotone</t>
  </si>
  <si>
    <t xml:space="preserve">Verdemente </t>
  </si>
  <si>
    <t xml:space="preserve">Gianluca Michelon </t>
  </si>
  <si>
    <t>Diritto di First Refusal – Invito Innova Venture</t>
  </si>
  <si>
    <t>Noiz</t>
  </si>
  <si>
    <t>PlasticFinder</t>
  </si>
  <si>
    <t>Brandorbi</t>
  </si>
  <si>
    <t>Dossier assegnato il 07.03.2019 a VV3, bocciato da quest'ultimo viene riassegnato a VV2 il 12.04.19.</t>
  </si>
  <si>
    <t>Belli Daniel</t>
  </si>
  <si>
    <t>MadHouse&amp;Co.</t>
  </si>
  <si>
    <t>Banca IDEA</t>
  </si>
  <si>
    <t>Daniele Sottile
(Vitale-Co)</t>
  </si>
  <si>
    <t>Olbia - Tempio</t>
  </si>
  <si>
    <t>Progetto_Brunetto</t>
  </si>
  <si>
    <t>Massimo d'Ambrosio</t>
  </si>
  <si>
    <t>Orbitare</t>
  </si>
  <si>
    <t>Zurigo</t>
  </si>
  <si>
    <t xml:space="preserve">Emiliano Lavorini </t>
  </si>
  <si>
    <t>Progetto_Lavorini</t>
  </si>
  <si>
    <t>CarPlanner</t>
  </si>
  <si>
    <t>Gargani Alessndro
(EIF)</t>
  </si>
  <si>
    <t>Igenya</t>
  </si>
  <si>
    <t xml:space="preserve">Dante Leone </t>
  </si>
  <si>
    <t>Gianluca Giurazza</t>
  </si>
  <si>
    <t>Shampora</t>
  </si>
  <si>
    <t>Alessandro Tosi 
(Kobo Funds)</t>
  </si>
  <si>
    <t>eezylife</t>
  </si>
  <si>
    <t>Alessio Lorusso</t>
  </si>
  <si>
    <t>Roboze</t>
  </si>
  <si>
    <t>MDM Team</t>
  </si>
  <si>
    <t>Ernesto</t>
  </si>
  <si>
    <t>Rome startup week</t>
  </si>
  <si>
    <t>L'azienda è in una situazione di crisi non necessita di capitali per sviluppo o crescita ma per una riorganizzazione societaria</t>
  </si>
  <si>
    <t>Futurland</t>
  </si>
  <si>
    <t>Hook</t>
  </si>
  <si>
    <t>Mymenu</t>
  </si>
  <si>
    <t>WebDomotica</t>
  </si>
  <si>
    <t>S&amp;V Limited</t>
  </si>
  <si>
    <t>Fly Tecnology Corporation</t>
  </si>
  <si>
    <t>Test1</t>
  </si>
  <si>
    <t>Moozicore</t>
  </si>
  <si>
    <t>MDPtech</t>
  </si>
  <si>
    <t>AEGLE WEB ADVISORY</t>
  </si>
  <si>
    <t>Antica torrefazione</t>
  </si>
  <si>
    <t>Progetto_Tamburrano</t>
  </si>
  <si>
    <t>Progetto Monetini</t>
  </si>
  <si>
    <t>Friendly score</t>
  </si>
  <si>
    <t>FlyMove</t>
  </si>
  <si>
    <t>Gialle&amp;Co</t>
  </si>
  <si>
    <t>Alex Climascin</t>
  </si>
  <si>
    <t>Claudio Costamagna</t>
  </si>
  <si>
    <t>Da valutare</t>
  </si>
  <si>
    <t>Castelli Matteo
(Banca Sella)</t>
  </si>
  <si>
    <t>Franca Menonna</t>
  </si>
  <si>
    <t xml:space="preserve">Info sullo stadio attuale </t>
  </si>
  <si>
    <t>Fabrizio Varvella</t>
  </si>
  <si>
    <t>Out of scope VV2, il progetto è non opererativo su tecnologie, prodotti/servizi riferibili ai settori delle tecnologie industriali/digitali</t>
  </si>
  <si>
    <t>Francesco Rossi</t>
  </si>
  <si>
    <t>Fernando Erriu</t>
  </si>
  <si>
    <t>Andriotto Financial Services</t>
  </si>
  <si>
    <t>Lorenzo Baravalle</t>
  </si>
  <si>
    <t>Cuneo</t>
  </si>
  <si>
    <t>Giuseppe Tamburrano</t>
  </si>
  <si>
    <t>Vincenzo Monetini</t>
  </si>
  <si>
    <t>Antonio Testa</t>
  </si>
  <si>
    <t>GRAMPiT</t>
  </si>
  <si>
    <t>Fausto Preste</t>
  </si>
  <si>
    <t>Poleecy</t>
  </si>
  <si>
    <t>Massimo Ciaglia</t>
  </si>
  <si>
    <t>Stefano carluccio </t>
  </si>
  <si>
    <t>Progetto_Carluccio</t>
  </si>
  <si>
    <t>Mario Picano</t>
  </si>
  <si>
    <t>Progetto_Picano</t>
  </si>
  <si>
    <t>Trendd</t>
  </si>
  <si>
    <t>Execus</t>
  </si>
  <si>
    <t>CryptoFintech</t>
  </si>
  <si>
    <t>Passa&amp;prendi</t>
  </si>
  <si>
    <t>SMART BAD</t>
  </si>
  <si>
    <t>Alessandro Marchetto</t>
  </si>
  <si>
    <t>Patrizia Piparo
(My Draco)</t>
  </si>
  <si>
    <t>Stefano Carfagna 
(Data ware)</t>
  </si>
  <si>
    <t>Animal doctor</t>
  </si>
  <si>
    <t>Afrodite Resort</t>
  </si>
  <si>
    <t>Special Tools</t>
  </si>
  <si>
    <t>Scaglionibikes</t>
  </si>
  <si>
    <t>Reset</t>
  </si>
  <si>
    <t>New edil</t>
  </si>
  <si>
    <t>Hexagro</t>
  </si>
  <si>
    <t>Dataware</t>
  </si>
  <si>
    <t>D&amp;D GROUP</t>
  </si>
  <si>
    <t>Brevetto_Alberto Romano</t>
  </si>
  <si>
    <t>Aster</t>
  </si>
  <si>
    <t>Tesla Medical</t>
  </si>
  <si>
    <t>Outo of scope.Richiesta di capitali per consolidamento debito.</t>
  </si>
  <si>
    <t>Roberto Scaglioni</t>
  </si>
  <si>
    <t>Guglielmo Pascarelli
(AIFI)</t>
  </si>
  <si>
    <t>Alessandro Grampa</t>
  </si>
  <si>
    <t>Valerio Rapone </t>
  </si>
  <si>
    <t>Edgar</t>
  </si>
  <si>
    <t>Melligo</t>
  </si>
  <si>
    <t>ATS</t>
  </si>
  <si>
    <t>PREBIOMICS</t>
  </si>
  <si>
    <t>Progetto_Autoscuola Baglieri</t>
  </si>
  <si>
    <t>Progetto_cardiovascolare</t>
  </si>
  <si>
    <t>Docunque</t>
  </si>
  <si>
    <t>CercaOfficina.it</t>
  </si>
  <si>
    <t>Coverholder</t>
  </si>
  <si>
    <t>In data 10.05.2018 il progetto è stato assegnato a VV3. Bocciato da quest'ultimo il 16.05.2019 viene riassegnato a VV2.</t>
  </si>
  <si>
    <t>Furio Travagli</t>
  </si>
  <si>
    <t>Club Trentino Investitori</t>
  </si>
  <si>
    <t>Ragusa</t>
  </si>
  <si>
    <t xml:space="preserve">Cianchino </t>
  </si>
  <si>
    <t>Università del Molise</t>
  </si>
  <si>
    <t>Lorenzo Bracciale</t>
  </si>
  <si>
    <t>Marco Brusamolino</t>
  </si>
  <si>
    <t>PLAYJOB</t>
  </si>
  <si>
    <t>Fabrizio Basciani</t>
  </si>
  <si>
    <t>C1p8</t>
  </si>
  <si>
    <t>BT Innovachem</t>
  </si>
  <si>
    <t>BioScience Genomics</t>
  </si>
  <si>
    <t>WatAJet</t>
  </si>
  <si>
    <t>UserBot</t>
  </si>
  <si>
    <t>UBT</t>
  </si>
  <si>
    <t>Technosens</t>
  </si>
  <si>
    <t>Springa</t>
  </si>
  <si>
    <t>Salugene</t>
  </si>
  <si>
    <t>Resvalue</t>
  </si>
  <si>
    <t>Rejoint</t>
  </si>
  <si>
    <t>Nonit</t>
  </si>
  <si>
    <t>Nextema</t>
  </si>
  <si>
    <t>L4T</t>
  </si>
  <si>
    <t>Holey</t>
  </si>
  <si>
    <t>DeSwag</t>
  </si>
  <si>
    <t>Cubbit</t>
  </si>
  <si>
    <t>NEURANIX</t>
  </si>
  <si>
    <t>DATV</t>
  </si>
  <si>
    <t>DailyInternship</t>
  </si>
  <si>
    <t>Kineticvibe</t>
  </si>
  <si>
    <t>Progetto_Giovanni  Zonato</t>
  </si>
  <si>
    <t>Ad domum</t>
  </si>
  <si>
    <t>Wildeey</t>
  </si>
  <si>
    <t>Relaxis</t>
  </si>
  <si>
    <t>Bio-nk</t>
  </si>
  <si>
    <t>Threas</t>
  </si>
  <si>
    <t>Regenfix</t>
  </si>
  <si>
    <t>Bacfarm</t>
  </si>
  <si>
    <t>MedicinaVeloce</t>
  </si>
  <si>
    <t>Gabriele Cappellini
(Trimcf)</t>
  </si>
  <si>
    <t>Avnew</t>
  </si>
  <si>
    <t>Premio Italian Master Startup Award</t>
  </si>
  <si>
    <t>Università degli Studi di Perugia</t>
  </si>
  <si>
    <t>Università di Roma Tre</t>
  </si>
  <si>
    <t>Gianluca Scalise
(Itinera-adv isory)</t>
  </si>
  <si>
    <t xml:space="preserve">Treviso </t>
  </si>
  <si>
    <t>Gabriele Rossi
(blueoceanfinance)</t>
  </si>
  <si>
    <t>Cesare Mario Viacava</t>
  </si>
  <si>
    <t>Giovanni Zonato</t>
  </si>
  <si>
    <t>Contamination Lab Cagliari</t>
  </si>
  <si>
    <t>Domenico Careddù</t>
  </si>
  <si>
    <t>Stargraph</t>
  </si>
  <si>
    <t>Michele Imbimbo</t>
  </si>
  <si>
    <t>Pietro Lucchini</t>
  </si>
  <si>
    <t>B2Butterfly</t>
  </si>
  <si>
    <t>Daniele Luca</t>
  </si>
  <si>
    <t>Progetto_Daniele Luca</t>
  </si>
  <si>
    <t>Campania NewSteel</t>
  </si>
  <si>
    <t>Stilla</t>
  </si>
  <si>
    <t>MYDAHU</t>
  </si>
  <si>
    <t>Progetto_Track</t>
  </si>
  <si>
    <t>PickMeApp</t>
  </si>
  <si>
    <t>Plasfer</t>
  </si>
  <si>
    <t>KPI6</t>
  </si>
  <si>
    <t>Canax</t>
  </si>
  <si>
    <t>Alessandro Provenzani</t>
  </si>
  <si>
    <t>Verbier</t>
  </si>
  <si>
    <t>Corrado Baschieri</t>
  </si>
  <si>
    <t>Bruno Toma</t>
  </si>
  <si>
    <t>Fabrizio Perrone
(Buzzoole)</t>
  </si>
  <si>
    <t>Lorenzo De Fabio
(Lazio Innova)</t>
  </si>
  <si>
    <t>Piero Pizzingrilli</t>
  </si>
  <si>
    <t>NaturaleBio</t>
  </si>
  <si>
    <t>iCare</t>
  </si>
  <si>
    <t>Synapse</t>
  </si>
  <si>
    <t>Cygnus</t>
  </si>
  <si>
    <t>Da approfondire lo stadio di vita</t>
  </si>
  <si>
    <t>Gianluca Ciralli</t>
  </si>
  <si>
    <t>Cardiff</t>
  </si>
  <si>
    <t>T-Zoone</t>
  </si>
  <si>
    <t>Livio Ferraro
(IPE)</t>
  </si>
  <si>
    <t>Organic Bioelectronics</t>
  </si>
  <si>
    <t>Ferrara</t>
  </si>
  <si>
    <t>Balanced Box</t>
  </si>
  <si>
    <t>Vincent Blanchard</t>
  </si>
  <si>
    <t>CharterClick</t>
  </si>
  <si>
    <t>Vlad Mozharov</t>
  </si>
  <si>
    <t>Dubai</t>
  </si>
  <si>
    <t>Emirati Arabi Uniti</t>
  </si>
  <si>
    <t>Progetto_Stanziale</t>
  </si>
  <si>
    <t>Pasquale Stanziale</t>
  </si>
  <si>
    <t>Electric Drive Italia</t>
  </si>
  <si>
    <t>Marco Baroncini</t>
  </si>
  <si>
    <t>3NDiag</t>
  </si>
  <si>
    <t>San Diego</t>
  </si>
  <si>
    <t>Roberto Fagnani</t>
  </si>
  <si>
    <t>AST Museum</t>
  </si>
  <si>
    <t>Daria Simonova</t>
  </si>
  <si>
    <t>Ingino</t>
  </si>
  <si>
    <t>Nicola Zambianchi
(Colombo &amp; Associati)</t>
  </si>
  <si>
    <t>Marco de Palma
(Simbiosity)</t>
  </si>
  <si>
    <t>Keepers</t>
  </si>
  <si>
    <t>Apical</t>
  </si>
  <si>
    <t>Hakuna cloud</t>
  </si>
  <si>
    <t>Kerion</t>
  </si>
  <si>
    <t>Stip</t>
  </si>
  <si>
    <t>Uxgo</t>
  </si>
  <si>
    <t>Ride</t>
  </si>
  <si>
    <t>Lventure</t>
  </si>
  <si>
    <t>Andrea Crociani</t>
  </si>
  <si>
    <t>BlueFox</t>
  </si>
  <si>
    <t>Stephen Frangione
(RueOne Investments)</t>
  </si>
  <si>
    <t>Pierluigi Messina
(Fante)</t>
  </si>
  <si>
    <t>Rimborsiamo.com</t>
  </si>
  <si>
    <t>Filippo Carditello</t>
  </si>
  <si>
    <t>7Skins</t>
  </si>
  <si>
    <t>Elena Perazzolo</t>
  </si>
  <si>
    <t>Rubber Conversion</t>
  </si>
  <si>
    <t>Alessandro Castellini</t>
  </si>
  <si>
    <t>Progetto_bapenda</t>
  </si>
  <si>
    <t>Jordan Bapenda</t>
  </si>
  <si>
    <t>Iniziativa catalogata come seed il 14.03.2019, in seguito all'incontro Boost Heroes avvenuto a Roma il 14.06.2019 è stata assegnata a VV2</t>
  </si>
  <si>
    <t>Sharewood</t>
  </si>
  <si>
    <t>Bettiol</t>
  </si>
  <si>
    <t>Davide Bettiol</t>
  </si>
  <si>
    <t>Delirious</t>
  </si>
  <si>
    <t>Brainiac</t>
  </si>
  <si>
    <t>Call&amp;Gain</t>
  </si>
  <si>
    <t>ArtView</t>
  </si>
  <si>
    <t>Bee-friends</t>
  </si>
  <si>
    <t>Waste-FREEdge</t>
  </si>
  <si>
    <t>RE - FIBER</t>
  </si>
  <si>
    <t>LIT Café</t>
  </si>
  <si>
    <t>TipicoMarche</t>
  </si>
  <si>
    <t>EatingMeeting</t>
  </si>
  <si>
    <t>Eco-Park</t>
  </si>
  <si>
    <t>Iris</t>
  </si>
  <si>
    <t>Marche Wow Box</t>
  </si>
  <si>
    <t>UGO</t>
  </si>
  <si>
    <t>Food4K</t>
  </si>
  <si>
    <t>Jimob</t>
  </si>
  <si>
    <t>FeedPharma</t>
  </si>
  <si>
    <t>SANEAT</t>
  </si>
  <si>
    <t>Cultura innovativa</t>
  </si>
  <si>
    <t>Blend Up!</t>
  </si>
  <si>
    <t>CReATErRE</t>
  </si>
  <si>
    <t>Here we art</t>
  </si>
  <si>
    <t>Marco Lanero</t>
  </si>
  <si>
    <t>Pasquale Mastroianni</t>
  </si>
  <si>
    <t>Octavus</t>
  </si>
  <si>
    <t>Andrea Caluzzi</t>
  </si>
  <si>
    <t>Tommaso D'Onofrio
(actioncrowd)</t>
  </si>
  <si>
    <t>Impresa  Inaula</t>
  </si>
  <si>
    <t>Università degli Studi di Macerata</t>
  </si>
  <si>
    <t>Università di Urbino</t>
  </si>
  <si>
    <t>Urbino</t>
  </si>
  <si>
    <t>Camerino</t>
  </si>
  <si>
    <t>Università di Camerino</t>
  </si>
  <si>
    <t>Non a Terra, ma nella Terra</t>
  </si>
  <si>
    <t>Identity Formation</t>
  </si>
  <si>
    <t>Leonardo Tullio</t>
  </si>
  <si>
    <t>Vitamin Vape</t>
  </si>
  <si>
    <t>Bookyourprice</t>
  </si>
  <si>
    <t>Progetto_Piva</t>
  </si>
  <si>
    <t>Progetto_Lettieri</t>
  </si>
  <si>
    <t>Badzar</t>
  </si>
  <si>
    <t>Wisepower</t>
  </si>
  <si>
    <t>Asclepius</t>
  </si>
  <si>
    <t>Social Academy</t>
  </si>
  <si>
    <t>Ip-Garage</t>
  </si>
  <si>
    <t>Social network R&amp;G</t>
  </si>
  <si>
    <t>Fabrizio Cerulli</t>
  </si>
  <si>
    <t>Carlo Castellano</t>
  </si>
  <si>
    <t>Riccardo Piva</t>
  </si>
  <si>
    <t>Mperience</t>
  </si>
  <si>
    <t>Progetto già presente nel DF di VV2 poiché pervenuto antecedentemente l'avvio delle attività del DF centralizzato</t>
  </si>
  <si>
    <t>Fabio Lettieri</t>
  </si>
  <si>
    <t>Claudio De Silvestri</t>
  </si>
  <si>
    <t>Guido Tommei
(Sviluppo Imprese Centro Italia sgr S.p.A.)</t>
  </si>
  <si>
    <t>Annalisa Perrone</t>
  </si>
  <si>
    <t>Stefano Scalia</t>
  </si>
  <si>
    <t>Fabio Lettieri </t>
  </si>
  <si>
    <t>Progetto già pervenuto sotto altro nome (ID450) 
ed assegnato a VV2</t>
  </si>
  <si>
    <t>Non operativo su tecnologie, prodotti e/o servizi riferibili ai c.d. settori “obiettivo” del Fondo VV3</t>
  </si>
  <si>
    <t>Frhome2</t>
  </si>
  <si>
    <t>Serviloo</t>
  </si>
  <si>
    <t>Progetto Accumolo</t>
  </si>
  <si>
    <t>Elaisian</t>
  </si>
  <si>
    <t>Simone Calderoni</t>
  </si>
  <si>
    <t>Vittorio Donadeo</t>
  </si>
  <si>
    <t>Elena Fagnani</t>
  </si>
  <si>
    <t>Damiano Angelici</t>
  </si>
  <si>
    <t>Diritto di First Refusal – Invito Innova Venture.
Già presenti nel DF, non avevano dato seguito alla richiesta di documentazione.</t>
  </si>
  <si>
    <t>My Lab Nutrition</t>
  </si>
  <si>
    <t>Gabriele Rossi
(Blue Ocean Finance)</t>
  </si>
  <si>
    <t>Piadera</t>
  </si>
  <si>
    <t>Enrico Arietti
(Oaklins)</t>
  </si>
  <si>
    <t>EAU sono fuori dallo scope geografico dei Fondi</t>
  </si>
  <si>
    <t>ENVI-BIO VF</t>
  </si>
  <si>
    <t>Gabriele Puccetti</t>
  </si>
  <si>
    <t>Puritalia Automobili </t>
  </si>
  <si>
    <t>Marcello Minora
(Kpmg)</t>
  </si>
  <si>
    <t>Visionaria</t>
  </si>
  <si>
    <t>Argento vivo</t>
  </si>
  <si>
    <t>BIPOD</t>
  </si>
  <si>
    <t>Dimot</t>
  </si>
  <si>
    <t>Eyecan.ai (Training machine)</t>
  </si>
  <si>
    <t>Material Solutions</t>
  </si>
  <si>
    <t>Micro-ReSkin</t>
  </si>
  <si>
    <t>MyoSalus</t>
  </si>
  <si>
    <t>Natura Pro Sun</t>
  </si>
  <si>
    <t>REX</t>
  </si>
  <si>
    <t>SHE-Valve</t>
  </si>
  <si>
    <t>SINBIOSYS</t>
  </si>
  <si>
    <t>Therapomics</t>
  </si>
  <si>
    <t>Wearable Biosensor</t>
  </si>
  <si>
    <t>Alfredo Giorleo
(Banca Promos)</t>
  </si>
  <si>
    <t>Reactor - Fondazione Golinelli</t>
  </si>
  <si>
    <t>Università degli studi di Bologna</t>
  </si>
  <si>
    <t>Università Cattolica del Sacro Cuore</t>
  </si>
  <si>
    <t>Vecap.io.</t>
  </si>
  <si>
    <t>Imad Labbadi</t>
  </si>
  <si>
    <t>Irene Fucile</t>
  </si>
  <si>
    <t>Aave</t>
  </si>
  <si>
    <t xml:space="preserve">        Giacomo Violante</t>
  </si>
  <si>
    <t>Washlet</t>
  </si>
  <si>
    <t>La Spezia</t>
  </si>
  <si>
    <t>Hortown</t>
  </si>
  <si>
    <t>Bologna </t>
  </si>
  <si>
    <t>Francesco Saverio Mazzi</t>
  </si>
  <si>
    <t>Iniziativa assegnata a VV2 il 03/05/18. Viene assegnata nuovamente a VV2 il 19/07/19 come Diritto di First Refusal – Invito Innova Venture</t>
  </si>
  <si>
    <t>Bonfire</t>
  </si>
  <si>
    <t>Wiseair</t>
  </si>
  <si>
    <t>KnowAi</t>
  </si>
  <si>
    <t>Matherialize</t>
  </si>
  <si>
    <t>NoVis Lab</t>
  </si>
  <si>
    <t>Nymphaea</t>
  </si>
  <si>
    <t>Braccia Daniele</t>
  </si>
  <si>
    <t>Energy</t>
  </si>
  <si>
    <t>pearLab</t>
  </si>
  <si>
    <t>School of Entrepreneurship &amp; Innovation: SEI</t>
  </si>
  <si>
    <t>Università di Pavia</t>
  </si>
  <si>
    <t>Marta Nerva</t>
  </si>
  <si>
    <t>Hyris</t>
  </si>
  <si>
    <t>Fabio Mondini 
(Crossborder)</t>
  </si>
  <si>
    <t>Progetto sharing</t>
  </si>
  <si>
    <t>Luca Raffael
(La compagnia holding)</t>
  </si>
  <si>
    <t>Alessandro Binda</t>
  </si>
  <si>
    <t>AutoMotoBook</t>
  </si>
  <si>
    <t>Rondine Motor</t>
  </si>
  <si>
    <t>Filippo Nuccitelli</t>
  </si>
  <si>
    <t xml:space="preserve">Alessandro Paolini </t>
  </si>
  <si>
    <t>Piattaforma i-Collecting</t>
  </si>
  <si>
    <t>Paolo Angelucci</t>
  </si>
  <si>
    <t>Divecircle</t>
  </si>
  <si>
    <t xml:space="preserve">Bono Alessandro </t>
  </si>
  <si>
    <t>Progetto SMaR2</t>
  </si>
  <si>
    <t>Francesco Campus</t>
  </si>
  <si>
    <t>Clobot</t>
  </si>
  <si>
    <t>Iniziativa assegnata a VV2 il 07/03/19. Viene assegnata nuovamente a VV2 il 25/07/19 come Diritto di First Refusal – Invito Innova Venture</t>
  </si>
  <si>
    <t>Iniziativa assegnata a VV2 il 06/09/2019. Viene assegnata nuovamente a VV2 il 25/07/19 come Diritto di First Refusal – Invito Innova Venture</t>
  </si>
  <si>
    <t>Martha's Cottage</t>
  </si>
  <si>
    <t>Salvatore Cobuzio</t>
  </si>
  <si>
    <t>Siracusa</t>
  </si>
  <si>
    <t>Progetto già presente nel DF di VV2 poiché pervenuto antecedentemente l'avvio delle attività del DF centralizzato.  Diritto di First Refusal – Invito Innova Venture</t>
  </si>
  <si>
    <t xml:space="preserve">Giacomo Giovannini </t>
  </si>
  <si>
    <t>Progetto_Giovannini</t>
  </si>
  <si>
    <t>Matteo Mariani</t>
  </si>
  <si>
    <t>Nuages rouges</t>
  </si>
  <si>
    <t>Artemest</t>
  </si>
  <si>
    <t>Hotels by day</t>
  </si>
  <si>
    <t>Yannis Moati</t>
  </si>
  <si>
    <t>Rentberry</t>
  </si>
  <si>
    <t>Oleksiy Lubinsky</t>
  </si>
  <si>
    <t>Paradox Kinetics</t>
  </si>
  <si>
    <t>Alexandros Sakellariou</t>
  </si>
  <si>
    <t>Atene</t>
  </si>
  <si>
    <t>Grecia</t>
  </si>
  <si>
    <t>Jacopo Michettoni</t>
  </si>
  <si>
    <t>Novelle Leggere</t>
  </si>
  <si>
    <t>Jobby</t>
  </si>
  <si>
    <t>Andrea Goggi</t>
  </si>
  <si>
    <t>H VOLTA H</t>
  </si>
  <si>
    <t>Francesco Vicario</t>
  </si>
  <si>
    <t>Inkdome</t>
  </si>
  <si>
    <t>Alessandro Cordova</t>
  </si>
  <si>
    <t>Progetto_Elisard Feimi</t>
  </si>
  <si>
    <t>Elisard Feimi</t>
  </si>
  <si>
    <t>Tiziano Viviani</t>
  </si>
  <si>
    <t>SANTI</t>
  </si>
  <si>
    <t> Alessandro Pittoni</t>
  </si>
  <si>
    <t>Brandon Box</t>
  </si>
  <si>
    <t>Iniziativa assegnata a VV2 il 30/11/2017. Viene assegnata nuovamente a VV2 il 30/08/19 come Diritto di First Refusal – Invito Innova Venture</t>
  </si>
  <si>
    <t>Fabio Bertella</t>
  </si>
  <si>
    <t>Slot Advisor</t>
  </si>
  <si>
    <t>Luigi Pierobon</t>
  </si>
  <si>
    <t>Cancerseek</t>
  </si>
  <si>
    <t>Silvano Amodeo</t>
  </si>
  <si>
    <t>PU4RE</t>
  </si>
  <si>
    <t xml:space="preserve">Ardis </t>
  </si>
  <si>
    <t>Claudia Scotti</t>
  </si>
  <si>
    <t>NUWA Technologies</t>
  </si>
  <si>
    <t>Polo Tecnologico Pordenone</t>
  </si>
  <si>
    <t>Limolane Hub</t>
  </si>
  <si>
    <t>ARGO</t>
  </si>
  <si>
    <t>Bruschitaly</t>
  </si>
  <si>
    <t>Alessandro Neroni</t>
  </si>
  <si>
    <t>SMITH</t>
  </si>
  <si>
    <t>Domowave</t>
  </si>
  <si>
    <t xml:space="preserve">PASTASCIUTTA </t>
  </si>
  <si>
    <t>Siro Gallotti</t>
  </si>
  <si>
    <t>Regensight</t>
  </si>
  <si>
    <t>Nova Stark</t>
  </si>
  <si>
    <t>Marco Lombardo</t>
  </si>
  <si>
    <t xml:space="preserve">Forganik </t>
  </si>
  <si>
    <t>Testudo</t>
  </si>
  <si>
    <t>Giacomo Moglie</t>
  </si>
  <si>
    <t>Vladimir Usov</t>
  </si>
  <si>
    <t>Progetto Moglie</t>
  </si>
  <si>
    <t>E-Motion</t>
  </si>
  <si>
    <t>Francesco Andrulli</t>
  </si>
  <si>
    <t>Busrapido</t>
  </si>
  <si>
    <t>Potters Bar</t>
  </si>
  <si>
    <t>Gabriele Belfiore
(Capital Venture Consulting)</t>
  </si>
  <si>
    <t xml:space="preserve">INALGO </t>
  </si>
  <si>
    <t>Hublee</t>
  </si>
  <si>
    <t>Spedire.com</t>
  </si>
  <si>
    <t>HelioƧwitch</t>
  </si>
  <si>
    <t>Andrea Bonabello
(BizPlace)</t>
  </si>
  <si>
    <t xml:space="preserve">BioSyn </t>
  </si>
  <si>
    <t>Toma</t>
  </si>
  <si>
    <t>GoGoBus</t>
  </si>
  <si>
    <t>Alessandro Zocca</t>
  </si>
  <si>
    <t>Eligo</t>
  </si>
  <si>
    <t>Pier Luigi Borlè
(Banca Profilo)</t>
  </si>
  <si>
    <t>Alex Gadotti
(Focal Point)</t>
  </si>
  <si>
    <t>PTP Science Park</t>
  </si>
  <si>
    <t>CashInvoice</t>
  </si>
  <si>
    <t>Luca Scali</t>
  </si>
  <si>
    <t>SlowSud</t>
  </si>
  <si>
    <t xml:space="preserve">Luca Rudilosso </t>
  </si>
  <si>
    <t>Progetto aseggnato il 19.04.18 a VV2, viene riassegnato sempre a VV2 in seguito a Diritto di First Refusal – Invito Innova Venture</t>
  </si>
  <si>
    <t>Evotion</t>
  </si>
  <si>
    <t>Smart street lights</t>
  </si>
  <si>
    <t>Is Clean Air Italia</t>
  </si>
  <si>
    <t>Ivo Allegro
(iniziativa)</t>
  </si>
  <si>
    <t>F&amp;G</t>
  </si>
  <si>
    <t xml:space="preserve">Enrico Senatore </t>
  </si>
  <si>
    <t>Gerardo Dal Piva
(Translink Strempel &amp; Co)</t>
  </si>
  <si>
    <t>3D Dental</t>
  </si>
  <si>
    <t>Out of scope VV2. Il progetto non è opererativo su tecnologie, prodotti/servizi riferibili ai settori delle tecnologie industriali/digitali</t>
  </si>
  <si>
    <t>Salvo D'antoni</t>
  </si>
  <si>
    <t>Stefano Tongiani</t>
  </si>
  <si>
    <t>NEWTEC Tongiani</t>
  </si>
  <si>
    <t>Massa-Carrara</t>
  </si>
  <si>
    <t>Raffaele Ruocco</t>
  </si>
  <si>
    <t>G.R.E.T.Ambiente</t>
  </si>
  <si>
    <t>Ugo Mangia</t>
  </si>
  <si>
    <t>SOS Medico</t>
  </si>
  <si>
    <t>Hotter Project</t>
  </si>
  <si>
    <t>Fabio Ferrari</t>
  </si>
  <si>
    <t>Progetto_CRO Aviano</t>
  </si>
  <si>
    <t>Lucia Coral
(CRO Aviano)</t>
  </si>
  <si>
    <t>Soonapse</t>
  </si>
  <si>
    <t>Luigi Jovacchini
(Consulenza e Risorse)</t>
  </si>
  <si>
    <t>Aviano</t>
  </si>
  <si>
    <t>Maurizio Basile
(Siniscalco &amp; Partners)</t>
  </si>
  <si>
    <t>Wastly</t>
  </si>
  <si>
    <t>Centro di Riferimento Oncologico</t>
  </si>
  <si>
    <t>Il founder è alla ricerca di un Investitore finanziario e non di un Venture Capitalist</t>
  </si>
  <si>
    <t xml:space="preserve">Medendi </t>
  </si>
  <si>
    <t>Franco Rigamonti
(Arthesiana)</t>
  </si>
  <si>
    <t>Tate</t>
  </si>
  <si>
    <t>Paolo Barberis</t>
  </si>
  <si>
    <t>EarthBi</t>
  </si>
  <si>
    <t>Marco Addezio
(Azimut)</t>
  </si>
  <si>
    <t>B2BOOK</t>
  </si>
  <si>
    <t>Fair Winds Digital</t>
  </si>
  <si>
    <t>Cicalia</t>
  </si>
  <si>
    <t>Antonio Iannone</t>
  </si>
  <si>
    <t>Graffiti for smart city</t>
  </si>
  <si>
    <t>Tommaso Seita</t>
  </si>
  <si>
    <t>Wibo</t>
  </si>
  <si>
    <t>PhotoFoam</t>
  </si>
  <si>
    <t>ListenSmart</t>
  </si>
  <si>
    <t>FBB-Fire Bird Brigade</t>
  </si>
  <si>
    <t>AGADE</t>
  </si>
  <si>
    <t>Switcho</t>
  </si>
  <si>
    <t>Feed from Food</t>
  </si>
  <si>
    <t>U-Miles</t>
  </si>
  <si>
    <t>Octipay</t>
  </si>
  <si>
    <t>Specto</t>
  </si>
  <si>
    <t>Approxima</t>
  </si>
  <si>
    <t>Bac3Gel</t>
  </si>
  <si>
    <t>ULIA PHARMA</t>
  </si>
  <si>
    <t>Startcup Lombardia</t>
  </si>
  <si>
    <t>Università degli Studi di Bergamo</t>
  </si>
  <si>
    <t>Project Big Data</t>
  </si>
  <si>
    <t xml:space="preserve">Gyala </t>
  </si>
  <si>
    <t xml:space="preserve">HEREMOS </t>
  </si>
  <si>
    <t>Maria Carla De Maggio
(Campus BioMedico)</t>
  </si>
  <si>
    <t>Net Prot</t>
  </si>
  <si>
    <t>Recornea</t>
  </si>
  <si>
    <t>Singapore</t>
  </si>
  <si>
    <t>Emiliano Lepore</t>
  </si>
  <si>
    <t>Gianpaolo Venturato
(CrossBorder)</t>
  </si>
  <si>
    <t xml:space="preserve">IGVANA </t>
  </si>
  <si>
    <t>VAIM</t>
  </si>
  <si>
    <t>LenFiber</t>
  </si>
  <si>
    <t>Oreegano</t>
  </si>
  <si>
    <t>Deep Green</t>
  </si>
  <si>
    <t>Project Microalghe</t>
  </si>
  <si>
    <t xml:space="preserve">DMSD Audio Tools </t>
  </si>
  <si>
    <t>Habyt</t>
  </si>
  <si>
    <t>Matteo Pascucci</t>
  </si>
  <si>
    <t>Rosario F. Cimmino</t>
  </si>
  <si>
    <t>Ivan Fogliata</t>
  </si>
  <si>
    <t>Bheros</t>
  </si>
  <si>
    <t>Gian Luca Lissone</t>
  </si>
  <si>
    <t>ISIRES</t>
  </si>
  <si>
    <t>Virginia Evangelista
(Banca Akros)</t>
  </si>
  <si>
    <t>Mariano Ambrosio
(P101)</t>
  </si>
  <si>
    <t xml:space="preserve">Dave Mastrodonato </t>
  </si>
  <si>
    <t>Morelli Tech</t>
  </si>
  <si>
    <t>Alessio Morelli</t>
  </si>
  <si>
    <t>Giuseppe Ragonese</t>
  </si>
  <si>
    <t xml:space="preserve">Safety environmental engineering </t>
  </si>
  <si>
    <t>Preinvel</t>
  </si>
  <si>
    <t>Ronda Design</t>
  </si>
  <si>
    <t>Vicenza</t>
  </si>
  <si>
    <t>Befreest</t>
  </si>
  <si>
    <t>Cesynt Advanced Solutions</t>
  </si>
  <si>
    <t>Chainside</t>
  </si>
  <si>
    <t>Visia</t>
  </si>
  <si>
    <t>Numex</t>
  </si>
  <si>
    <t>Massimiliano Fasana</t>
  </si>
  <si>
    <t>Leoeluna</t>
  </si>
  <si>
    <t>Emotion Box</t>
  </si>
  <si>
    <t xml:space="preserve">Pietro Zani Massani </t>
  </si>
  <si>
    <t>Remodule</t>
  </si>
  <si>
    <t>Marta Nervo</t>
  </si>
  <si>
    <t>Emoj</t>
  </si>
  <si>
    <t>DocuScooter</t>
  </si>
  <si>
    <t xml:space="preserve">OpenFISH.science </t>
  </si>
  <si>
    <t>Tensegrity Smart</t>
  </si>
  <si>
    <t>Lead-me</t>
  </si>
  <si>
    <t>Mashcream</t>
  </si>
  <si>
    <t>Bruno Puricelli
(Pairstech Capital Management LLP)</t>
  </si>
  <si>
    <t>eFarma</t>
  </si>
  <si>
    <t>Iniziativa assegnata a VV2 il 03/05/2018. Viene assegnata nuovamente a VV2 il 12/11/19 come Diritto di First Refusal – Invito Innova Venture</t>
  </si>
  <si>
    <t>Zerynth</t>
  </si>
  <si>
    <t>Flority Fair</t>
  </si>
  <si>
    <t>Etesias</t>
  </si>
  <si>
    <t>Caterina 
(Materias)</t>
  </si>
  <si>
    <t>Giulia Giontella</t>
  </si>
  <si>
    <t xml:space="preserve"> Antonio Scarfo'</t>
  </si>
  <si>
    <t>Luxury Artisanal</t>
  </si>
  <si>
    <t>Simone Lo Giudice
(Arkios Italy)</t>
  </si>
  <si>
    <t>Project BIPV</t>
  </si>
  <si>
    <t>Dan Cui</t>
  </si>
  <si>
    <t>Progetto_Saas</t>
  </si>
  <si>
    <t xml:space="preserve">Gualtiero Fantoni </t>
  </si>
  <si>
    <t>Iniziativa segnalata da Paolo Barberis il 10/10/19, non ha dato seguito ad una richiesta pitch. Viene segnalata nuovamente l'11/11/19 da Valiante.</t>
  </si>
  <si>
    <t>Amaliarte</t>
  </si>
  <si>
    <t xml:space="preserve"> Andrea Piscitelli</t>
  </si>
  <si>
    <t>Giuseppe Formuso</t>
  </si>
  <si>
    <t>Smyle</t>
  </si>
  <si>
    <t>Caltanissetta</t>
  </si>
  <si>
    <t>VST</t>
  </si>
  <si>
    <t xml:space="preserve">Minicabit </t>
  </si>
  <si>
    <t>Under the Doormat</t>
  </si>
  <si>
    <t xml:space="preserve"> Bruno Puricelli 
(Pairstech Capital Management LLP)</t>
  </si>
  <si>
    <t>Floriano Tosato</t>
  </si>
  <si>
    <t xml:space="preserve">REGULUS </t>
  </si>
  <si>
    <t xml:space="preserve">Pyrgus </t>
  </si>
  <si>
    <t xml:space="preserve">Mnemonica </t>
  </si>
  <si>
    <t xml:space="preserve"> BarterPlaza</t>
  </si>
  <si>
    <t>Fabrizio de Simone
(EY)</t>
  </si>
  <si>
    <t>Made2day</t>
  </si>
  <si>
    <t>PatchAi</t>
  </si>
  <si>
    <t>LIQUE-F</t>
  </si>
  <si>
    <t>Lorenzo Lastella</t>
  </si>
  <si>
    <t>Trakti</t>
  </si>
  <si>
    <t>Nexman</t>
  </si>
  <si>
    <t>Michele Passarelli Lio
(yourCFO)</t>
  </si>
  <si>
    <t>Exofix</t>
  </si>
  <si>
    <t>Paolo Puri
(Puri Bracco Lenzi e Associati)</t>
  </si>
  <si>
    <t>Cesarine</t>
  </si>
  <si>
    <t>Tiziano Bartolucci</t>
  </si>
  <si>
    <t>SGM</t>
  </si>
  <si>
    <t>Tecnopolo Bologna CNR</t>
  </si>
  <si>
    <t>HBI</t>
  </si>
  <si>
    <t>Bettery</t>
  </si>
  <si>
    <t>Graphene-Xt</t>
  </si>
  <si>
    <t>Gluconext</t>
  </si>
  <si>
    <t>Hiro Vs4</t>
  </si>
  <si>
    <t>Wellmicro</t>
  </si>
  <si>
    <t>Biometrica</t>
  </si>
  <si>
    <t>Icaro Mobile</t>
  </si>
  <si>
    <t>Zenati Automobili</t>
  </si>
  <si>
    <t>Università della Basilicata</t>
  </si>
  <si>
    <t>Matera</t>
  </si>
  <si>
    <t>EAI</t>
  </si>
  <si>
    <t>Biosyntex</t>
  </si>
  <si>
    <t>LampNet</t>
  </si>
  <si>
    <t xml:space="preserve">Peptitech </t>
  </si>
  <si>
    <t>SpectrumLab</t>
  </si>
  <si>
    <t xml:space="preserve">BSNR </t>
  </si>
  <si>
    <t>Progetto Dessert</t>
  </si>
  <si>
    <t>GEOW</t>
  </si>
  <si>
    <t>PACARO</t>
  </si>
  <si>
    <t>Pietro Di Foglio</t>
  </si>
  <si>
    <t>Marco Feligioni</t>
  </si>
  <si>
    <t>Antonio Dumas</t>
  </si>
  <si>
    <t>Renzo Biasi</t>
  </si>
  <si>
    <t>Barbara Orlandi</t>
  </si>
  <si>
    <t>Qopsys</t>
  </si>
  <si>
    <t>Luigi Povia</t>
  </si>
  <si>
    <t>iComfort</t>
  </si>
  <si>
    <t>Supercap</t>
  </si>
  <si>
    <t>Matteo Bertocchi</t>
  </si>
  <si>
    <t>Toratora</t>
  </si>
  <si>
    <t>Francesco Simeone</t>
  </si>
  <si>
    <t>Daze</t>
  </si>
  <si>
    <t>Attribuzione progetti</t>
  </si>
  <si>
    <t>DayOne</t>
  </si>
  <si>
    <t>EyeCan.ai</t>
  </si>
  <si>
    <t>Project Canteen</t>
  </si>
  <si>
    <t>Marco Lazzaro
(Cfs advisors)</t>
  </si>
  <si>
    <t>Accumulo</t>
  </si>
  <si>
    <t>Resoconto progetti</t>
  </si>
  <si>
    <t>Luigi Mauta
(Campaniacom)</t>
  </si>
  <si>
    <t>Giuseppe Lacava</t>
  </si>
  <si>
    <t>TicketEASY</t>
  </si>
  <si>
    <t>Genomeup</t>
  </si>
  <si>
    <t>Gran Sasso Science Institute</t>
  </si>
  <si>
    <t>Codebuilder</t>
  </si>
  <si>
    <t>Mascia network</t>
  </si>
  <si>
    <t xml:space="preserve">Saverio Chiostro </t>
  </si>
  <si>
    <t>Fabio Malatesta</t>
  </si>
  <si>
    <t>Progetto food</t>
  </si>
  <si>
    <t>M2TEST</t>
  </si>
  <si>
    <t xml:space="preserve"> Alessandra Nicolosi</t>
  </si>
  <si>
    <t>Alberto Ottavioani</t>
  </si>
  <si>
    <t>QuicklyPro</t>
  </si>
  <si>
    <t>Marino Moro
(MOG)</t>
  </si>
  <si>
    <t>Area Science Park</t>
  </si>
  <si>
    <t>Infarct Security System</t>
  </si>
  <si>
    <t xml:space="preserve">Iniziativa già pervenuta e catalogata come "non compliant" il 23/11/2017 per lo stadio di vita "seed" e per l'assenza di OdR. </t>
  </si>
  <si>
    <t>Overnight</t>
  </si>
  <si>
    <t>Sergio Moresco</t>
  </si>
  <si>
    <t>E-zone</t>
  </si>
  <si>
    <t>Giordano Prandelli
(INGERSOL ENGINEERS)</t>
  </si>
  <si>
    <t>Progetto concentratori solari</t>
  </si>
  <si>
    <t>Progetto rifiuti medicali</t>
  </si>
  <si>
    <t>Enrico Di Nola
(Sefind)</t>
  </si>
  <si>
    <t>Neuralya</t>
  </si>
  <si>
    <t>Anna Maria Guerrini</t>
  </si>
  <si>
    <t>HC_b&amp;b</t>
  </si>
  <si>
    <t>Import For Me</t>
  </si>
  <si>
    <t>Fabio Scheda</t>
  </si>
  <si>
    <t>Progetto_Sedda</t>
  </si>
  <si>
    <t>Francesco Cendron</t>
  </si>
  <si>
    <t>Sedda Andrea</t>
  </si>
  <si>
    <t>Centro per l’educazione alla cittadinanza globale</t>
  </si>
  <si>
    <t>Phononic Vibes</t>
  </si>
  <si>
    <t>XRD</t>
  </si>
  <si>
    <t>Massimiliano Granieri
(MITO Technology)</t>
  </si>
  <si>
    <t>Progetto Stanziale</t>
  </si>
  <si>
    <t>Orazio Ventimiglia</t>
  </si>
  <si>
    <t>Progetto odontoiatra</t>
  </si>
  <si>
    <t>Omnia BPM</t>
  </si>
  <si>
    <t>Marco Mensitieri
(CrossHub)</t>
  </si>
  <si>
    <t>Tzoone</t>
  </si>
  <si>
    <t>Ettore Savoia</t>
  </si>
  <si>
    <t xml:space="preserve">Elmira Industrial Supplies </t>
  </si>
  <si>
    <t>Pierluigi Ferri</t>
  </si>
  <si>
    <t>Warmeebox</t>
  </si>
  <si>
    <t>Metodo di determinazione della profondità da immagini e relativo sistema</t>
  </si>
  <si>
    <t>Ceppo di lievito utilizzabile contro infezioni fungine in funghi eduli</t>
  </si>
  <si>
    <t>Procedimento per il trasferimento di acidi grassi volatili tramite una membrana liquida a base organica</t>
  </si>
  <si>
    <t>Sistema, metodo e dispositivo per la rilevazione di tannini in un liquido</t>
  </si>
  <si>
    <t>Electrospun fibers for a local release of an anti-inflammatory and a promyelinating drug</t>
  </si>
  <si>
    <t>Dispositivo per la stabilizzazione del vino ed altre bevande vegetali e relativo procedimento di stabilizzazione</t>
  </si>
  <si>
    <t>Apparato per alloggiare organismi animali in una condizione ipotermica e ipometabolica controllata e reversibile</t>
  </si>
  <si>
    <t>Nuovo metodo diagnostico e kit</t>
  </si>
  <si>
    <t>Giunto polimerico per sospensioni meccaniche di veicoli terrestri leggeri</t>
  </si>
  <si>
    <t>Siero sanguigno per uso nel trattamento di patologie neurodegenerative oftalmologiche</t>
  </si>
  <si>
    <t>Procedimento migliorato per la trasformazione di alcoli alifatici primari in alcoli alifatici superiori</t>
  </si>
  <si>
    <t>Composizione e metodo per promuovere la crescita di piante erbacee e favorire un accumulo di sostanza organica nel terreno</t>
  </si>
  <si>
    <t>Apparato di supporto e raffreddamento di un pannello fotovoltaico</t>
  </si>
  <si>
    <t>Attrezzo ginnico, in particolare per l'allenamento della forza esplosiva</t>
  </si>
  <si>
    <t>Herpesvirus with modified glycoprotein b</t>
  </si>
  <si>
    <t>Piattaforma modulare di vettori fagici per terapia sonodinamica</t>
  </si>
  <si>
    <t>Metodo e apparato per la comunicazione in sistemi rfid a banda ultra-larga</t>
  </si>
  <si>
    <t>Procedimento per l'ottenimento di derivati fenolici tramite l'utilizzo di glicerol carbonato</t>
  </si>
  <si>
    <t>Metodo di sterilizzazione al plasma</t>
  </si>
  <si>
    <t>Metodo prognostico per melanoma</t>
  </si>
  <si>
    <t>Pannello termofotovoltaico e procedimento di realizzazione di un pannello termofotovoltaico</t>
  </si>
  <si>
    <t>Dispositivo e metodo di realizzazione di concentratori solari luminescenti basati su nanostrutture di silicio</t>
  </si>
  <si>
    <t>Composizione solida per la catalisi eterogenea e relativo procedimento di preparazione</t>
  </si>
  <si>
    <t>Edificio modulare</t>
  </si>
  <si>
    <t>Innovative strategy to enhance the efficiency of brain gene therapy</t>
  </si>
  <si>
    <t>Sistema per localizzare almeno un tag rfid nello spazio, in particolare in un ambiente indoor, e relativo metodo</t>
  </si>
  <si>
    <t>Transistor elettrochimico organico a base di polimero conduttore e nanoparticelle di alogenuro di ag, agx (x - cl, i, br) come sensore chimico</t>
  </si>
  <si>
    <t>Impianto e procedimento per la produzione di un condimento a base di olive e pomodoro naturalmente ricco in antiossidanti</t>
  </si>
  <si>
    <t>Modulo di alimentazione elettrica e metodo per assemblarlo</t>
  </si>
  <si>
    <t>Uso di silice mesoporosa</t>
  </si>
  <si>
    <t>Presidio medico per la cura di patologie cutanee e relativo metodo di realizzazione</t>
  </si>
  <si>
    <t>Biological and stand-alone super-capacitors for water treatment</t>
  </si>
  <si>
    <t>Nanoparticelle di silice drogate con una molteplicita' di coloranti caratterizzate da trasferimento di energia ad elevata efficienza e capaci di stokes-shift modulabile</t>
  </si>
  <si>
    <t>Metodo e kit per la diagnosi della sensibilita’ al glutine non associata alla celiachia</t>
  </si>
  <si>
    <t>Dispositivo per colture cellulari</t>
  </si>
  <si>
    <t>Università di Bologna</t>
  </si>
  <si>
    <t>POC Uni Bologna</t>
  </si>
  <si>
    <t>Andrea Velati
(San Damiano)</t>
  </si>
  <si>
    <t>Progetto Forklifts</t>
  </si>
  <si>
    <t>Massimiliano Squillace</t>
  </si>
  <si>
    <t>Entire Digital</t>
  </si>
  <si>
    <t>Eucarida</t>
  </si>
  <si>
    <t>Wonderful Italy</t>
  </si>
  <si>
    <t>Luciano Balbo
(Oltre Venture)</t>
  </si>
  <si>
    <t>Alfonsino</t>
  </si>
  <si>
    <t>Andrea Iovene 
(IPE)</t>
  </si>
  <si>
    <t>Seon</t>
  </si>
  <si>
    <t>Alessandro Cordova
(The startup training)</t>
  </si>
  <si>
    <t>Berlina</t>
  </si>
  <si>
    <t>CountFloors</t>
  </si>
  <si>
    <t>Deliveristo</t>
  </si>
  <si>
    <t>Metis</t>
  </si>
  <si>
    <t>Porogetto Comincini</t>
  </si>
  <si>
    <t>Aindo</t>
  </si>
  <si>
    <t>SISSA - Scuola Internazionale Superiore di Studi Avanzati</t>
  </si>
  <si>
    <t>Ulisse</t>
  </si>
  <si>
    <t>TrustMeUp</t>
  </si>
  <si>
    <t>Ta' Xbiex</t>
  </si>
  <si>
    <t>Pierpaolo Renella</t>
  </si>
  <si>
    <t>Homepal</t>
  </si>
  <si>
    <t xml:space="preserve">Cosmenetic </t>
  </si>
  <si>
    <t>Ramon Addazi Gouveia Lima</t>
  </si>
  <si>
    <t>Project SpicyShip</t>
  </si>
  <si>
    <t>Progetto Rizzo</t>
  </si>
  <si>
    <t>Iniziativa assegnata a VV2 il 21/6/19. Viene assegnata nuovamente a VV2 il 3/2/20 come Diritto di First Refusal – Invito Innova Venture</t>
  </si>
  <si>
    <t>Bikebee</t>
  </si>
  <si>
    <t xml:space="preserve">Heal Mind </t>
  </si>
  <si>
    <t>Mosca</t>
  </si>
  <si>
    <t>Russia</t>
  </si>
  <si>
    <t>Iniziativa assegnata a VV2 il 10/05/19. Viene assegnata nuovamente a VV2 il 3/2/20 come Diritto di First Refusal – Invito Innova Venture</t>
  </si>
  <si>
    <t>Progetto_Cutolo</t>
  </si>
  <si>
    <t>Progetto Comincini</t>
  </si>
  <si>
    <t xml:space="preserve">Source: Invest Europe / EDC </t>
  </si>
  <si>
    <t>Contact:</t>
  </si>
  <si>
    <t>research@investeurope.eu</t>
  </si>
  <si>
    <t>Industry Sector Classification</t>
  </si>
  <si>
    <t>Notes:</t>
  </si>
  <si>
    <r>
      <t xml:space="preserve">Current industry sector reporting (from September 2016): </t>
    </r>
    <r>
      <rPr>
        <sz val="9"/>
        <color rgb="FF003359"/>
        <rFont val="Calibri"/>
        <family val="2"/>
        <scheme val="minor"/>
      </rPr>
      <t>The categories below were introduced following the introduction of the European Data Cooperative (EDC) in September 2016. Standard reports of Invest Europe are typically using "Level 1". However, more granular analysis (Level 2 and 3) is available on request.</t>
    </r>
  </si>
  <si>
    <r>
      <t xml:space="preserve">Previous industry sector reporting (2007-May 2016): </t>
    </r>
    <r>
      <rPr>
        <sz val="9"/>
        <color rgb="FF003359"/>
        <rFont val="Calibri"/>
        <family val="2"/>
        <scheme val="minor"/>
      </rPr>
      <t>The categories below were used throughout Invest Europe's reporting using the PEREP_Analytics system. It was discontinued in May 2016. Sectors used in previous reports by Invest Europe can be converted using the table below. However, it is recommended to use the latest data sets of Invest Europe as all historic data since 2007 was restated following the introduction of the new EDC system. (see https://www.investeurope.eu/research/activity-data/annual-activity-statistics/) .</t>
    </r>
  </si>
  <si>
    <r>
      <t xml:space="preserve">Compatibility with NACE codes: </t>
    </r>
    <r>
      <rPr>
        <sz val="9"/>
        <color rgb="FF003359"/>
        <rFont val="Calibri"/>
        <family val="2"/>
        <scheme val="minor"/>
      </rPr>
      <t>Using the table below industry sectors used in Invest Europe's reports can be linked to NACE classifications (see http://ec.europa.eu/eurostat/statistics-explained/index.php/Glossary:Statistical_classification_of_economic_activities_in_the_European_Community_(NACE)  ).</t>
    </r>
  </si>
  <si>
    <t>EDC - Level 1</t>
  </si>
  <si>
    <t>EDC - Level 2</t>
  </si>
  <si>
    <t>EDC - Level 3</t>
  </si>
  <si>
    <t>Previous CLUSTERS</t>
  </si>
  <si>
    <t>Previous  CLASSES</t>
  </si>
  <si>
    <t>SECTOR CODE</t>
  </si>
  <si>
    <t>Previous SECTORAL CLASSIFICATION</t>
  </si>
  <si>
    <t>NACE CODE</t>
  </si>
  <si>
    <t>NACE SECTORAL CLASSIFICATION (NACE Revision 2)</t>
  </si>
  <si>
    <t>Agriculture</t>
  </si>
  <si>
    <t>Agriculture, chemicals and materials</t>
  </si>
  <si>
    <t>1.1
1.2
1.3
1.61
1.63
1.64</t>
  </si>
  <si>
    <t>Growing of non-perennial crops
Growing of perennial crops
Plant propagation
Support activities for crop production
Post-harvest crop activities
Seed processing for propagation</t>
  </si>
  <si>
    <t>-</t>
  </si>
  <si>
    <t>1.4
3
1.62
1.7
75</t>
  </si>
  <si>
    <t>Animal production
Fishing and aquaculture
Support activities for animal production
Hunting, trapping and related service activities
Veterinary activites</t>
  </si>
  <si>
    <t>Forestry, logging and related services</t>
  </si>
  <si>
    <t>Forestry and logging 
(incl. Siviculture, logging, gathering of wild growing non-wood products)</t>
  </si>
  <si>
    <t>1.5
46.2</t>
  </si>
  <si>
    <t>Mixed farming
Wholesale of agricultural raw materials and live animals</t>
  </si>
  <si>
    <t>Biotech and healthcare</t>
  </si>
  <si>
    <t>Biotechnology laboratories and services</t>
  </si>
  <si>
    <t>Biotechnology products and equipment</t>
  </si>
  <si>
    <t>Life sciences</t>
  </si>
  <si>
    <t xml:space="preserve">Drug development technologies </t>
  </si>
  <si>
    <t>Healthcare</t>
  </si>
  <si>
    <t>86
87
88</t>
  </si>
  <si>
    <t>Human health activities
Residential care activities
Social work activities without accommodation</t>
  </si>
  <si>
    <t>Medical equipment</t>
  </si>
  <si>
    <t>26.6
33.13</t>
  </si>
  <si>
    <t>Manufacture of irradiation, electromedical and electrotherapeutic equipment
Repair of electronic and optical equipment</t>
  </si>
  <si>
    <t>32.5
47.74</t>
  </si>
  <si>
    <t>Manufacture of medical and dental instruments and supplies
Retail sale of medical and orthopedic goods in specialised stores</t>
  </si>
  <si>
    <t xml:space="preserve">
21</t>
  </si>
  <si>
    <t xml:space="preserve">
Manufacture of basic pharmaceutical products and pharmaceutical prepartion</t>
  </si>
  <si>
    <t>Business products and services</t>
  </si>
  <si>
    <t>Business products</t>
  </si>
  <si>
    <t>Business and industrial products and services</t>
  </si>
  <si>
    <t xml:space="preserve">23.19
23.43
24
25.3
25.4
25.5
25.6
25.7
26.7
27.1
27.2
27.3
27.4
27.9
28\28.3
</t>
  </si>
  <si>
    <r>
      <t xml:space="preserve">Manufacture: </t>
    </r>
    <r>
      <rPr>
        <sz val="9"/>
        <color indexed="10"/>
        <rFont val="Trebuchet MS"/>
        <family val="2"/>
      </rPr>
      <t xml:space="preserve">
</t>
    </r>
    <r>
      <rPr>
        <sz val="9"/>
        <color indexed="8"/>
        <rFont val="Trebuchet MS"/>
        <family val="2"/>
      </rPr>
      <t>... and processing of other glass, including technical glassware</t>
    </r>
    <r>
      <rPr>
        <sz val="9"/>
        <color indexed="10"/>
        <rFont val="Trebuchet MS"/>
        <family val="2"/>
      </rPr>
      <t xml:space="preserve">
</t>
    </r>
    <r>
      <rPr>
        <sz val="9"/>
        <color indexed="8"/>
        <rFont val="Trebuchet MS"/>
        <family val="2"/>
      </rPr>
      <t>... of ceramic insulators and insulating fittings</t>
    </r>
    <r>
      <rPr>
        <sz val="9"/>
        <color indexed="10"/>
        <rFont val="Trebuchet MS"/>
        <family val="2"/>
      </rPr>
      <t xml:space="preserve">
</t>
    </r>
    <r>
      <rPr>
        <sz val="9"/>
        <color indexed="8"/>
        <rFont val="Trebuchet MS"/>
        <family val="2"/>
      </rPr>
      <t>… of basic metals
… of steam generators, except central heating hot water boilers
... weapons and ammunitions
Forging, pressing, stamping and roll-forming of metal; powder metallurgy
Treatment and coating of metals; machining
Manufacture:</t>
    </r>
    <r>
      <rPr>
        <sz val="9"/>
        <rFont val="Trebuchet MS"/>
        <family val="2"/>
      </rPr>
      <t xml:space="preserve">
... of cutlery , tools, and general hardware
… of optical instruments and photographic equiments
… of electric motors, generators, transformers and eletricity distribution and control apparatus
... of batteries and accumulators
... of wiring and wiring devices
... of electric lighting equipment
... of other electrical equipment
... of machinery and equipment
</t>
    </r>
  </si>
  <si>
    <t>Industrial measurement, sensing and control equipment</t>
  </si>
  <si>
    <t>Manufacture of instruments and appliances for measuring, testing and navigation</t>
  </si>
  <si>
    <t xml:space="preserve">
16
17
22.11
22.22
25.2
25.9
28.23
31.01
32.11</t>
  </si>
  <si>
    <t xml:space="preserve">Manufacture:
… of wood  and wood products
… of paper products
… of rubber tyers and tubes
… of plastic packing goods
… of tanks, reservoirs and containers of metal
… of other fabricated metal products
… office machinery and equiptment
… of office and shop furniture
Striking coins
</t>
  </si>
  <si>
    <t>Business services</t>
  </si>
  <si>
    <t xml:space="preserve">Business and industrial services
</t>
  </si>
  <si>
    <t>46.6\46.63
52
53
69
70
71
73.2
74
77
78
80
81
82
46.74
46.9
94.1
33\33.13\33.15\33.16\33.17</t>
  </si>
  <si>
    <t>Wholesale of other machinery, equipment and supplies (excl. construction machinery)
Warehousing,storage and support activities
Postal and courier activities
Legal and accounting activities
Activities of head offices; management consultancy
Architectural and engineering activities; technical testing and analysis
Market research and public opinion polling
Other professional, scientific and technical activities
Rental and leasing activities (of tangible, non-financial assets)
Employment activities
Security and investigation activities
Services to building and landscape activities
Office administrative, office support and other business support activities
Wholesale of hardware, plumbing and heating equipment and supplies
Non-specialised wholesale trade
Activities of business, employers and professional membership organisations
Repair and installation of machinery and equipment (excl. medical related devices, excl transportation means)</t>
  </si>
  <si>
    <t>Chemicals and materials</t>
  </si>
  <si>
    <t>46.75
46.76
47.73</t>
  </si>
  <si>
    <t>Wholesale of chemical products
Wholesale of other intermediate products
Dispensing chemist in specialised stores</t>
  </si>
  <si>
    <t>Chemicals</t>
  </si>
  <si>
    <t>8.91
20.11
20.12
20.14
20.15</t>
  </si>
  <si>
    <t>Mining of chemical and fertiliser minerals
Manufacture of industrial gases
Manufacture of dyes and pigments 
Manufacture of other organic basic chemicals
Manufacture of fertilisers and nitrogen compounds</t>
  </si>
  <si>
    <t xml:space="preserve">Specialty chemicals </t>
  </si>
  <si>
    <t>20.13
20.2
20.3
20.5
20.4</t>
  </si>
  <si>
    <t xml:space="preserve">Manufacture of other inorganic basic chemicals
Manufacture of pesticides and other agrochemical products
Manufcature of paints, varnishes and similar coatings, printing ink and mastics
Manufacture of other chemical products
Manufacture of soap and detergents, cleaning and polishing preparations, perfumes and toilet preparation
</t>
  </si>
  <si>
    <t xml:space="preserve">Manufacture of other inorganic basic chemicals
Manufacture of pesticides and other agrochemical products
Manufacture of paints, varnishes and similar coatings, printing ink and mastics
Manufacture of other chemical products
Manufacture of soap and detergents, cleaning and polishing preparations, perfumes and toilet preparation
</t>
  </si>
  <si>
    <t>8.92
8.93
20.17
20.6
23.9
23.11
23.12
23.14</t>
  </si>
  <si>
    <t xml:space="preserve">Extraction of peat
Extraction of salt
Manufacture of synthetic rubber in primary forms
Manufacture of man-made fibers
Manufacture of abrasive products and other non-metallic mineral products
Manufacture of flat glass
Shaping and processing of flat glass
Manufacture of glass fibers </t>
  </si>
  <si>
    <t>20.16
22.21</t>
  </si>
  <si>
    <t>Manufacture of plastics in primary forms
Manufacture of plastics plates, sheets, tubes and profiles</t>
  </si>
  <si>
    <t>Energy and environment</t>
  </si>
  <si>
    <t>05
07
46.72</t>
  </si>
  <si>
    <t>Mining of coal and lignite
Mining of metal ores
Wholesale of metals and metal ores</t>
  </si>
  <si>
    <t>Textile fibers</t>
  </si>
  <si>
    <t>Construction materials</t>
  </si>
  <si>
    <t>Construction: related activities</t>
  </si>
  <si>
    <t>08.1
08.99
22.23
23.2
23.3
23.44
23.5
23.6, excl. 23.69
23.7
25.1
41
42
43
46.63
46.73
47.52</t>
  </si>
  <si>
    <t>Quarrying of stone, sand and clay
Other mining and quarrying (asphalts, graphite etc.)
Manufacture of builders' ware of plastic
Manufacture of refractory products (sand, gravel, stone, clay)
Manufacture of clay building materials
Manufacture of other technical ceramic products
Manufacture of cement, line and plaster
Manufacture of articles of concrete, cement and plaster (excl. household articles)
Cutting, shaping and finishing of stone
Manufacture of structural metal products
Construction of buildings
Civil engineering
Specialised construction services
Wholesale of mining, construction and civil engineering machinery
Wholesale of wood, construction materials and sanitary equipment
Retail sale of hardware, paints and glass in specialised stores</t>
  </si>
  <si>
    <t>Consumer goods and services</t>
  </si>
  <si>
    <t>Consumer products, services and retail</t>
  </si>
  <si>
    <t>Consumer goods and retail</t>
  </si>
  <si>
    <t>46.3
46.4
95.2\95.21
96\96.04\96.09
97
98</t>
  </si>
  <si>
    <t>Wholesale of food, beverages and tobacco
Wholesale of household goods
Repair of personal and household goods (excl. consumer electronics)
Other personal service activities, excl. physical well-being activ.and other
Activities of households as employers of domestic personnel
Undifferentiated goods- and services-producing activities of private households for own use</t>
  </si>
  <si>
    <t>Food and beverages</t>
  </si>
  <si>
    <t>Fashion industry</t>
  </si>
  <si>
    <t>Household articles</t>
  </si>
  <si>
    <t>Household furniture</t>
  </si>
  <si>
    <t>Other consumer products manufacturing</t>
  </si>
  <si>
    <t xml:space="preserve">
10
11
12 
13
14
15
22.19
23.13
23.41
23.42
23.49
23.69
27.5
32\32.11\32.5
31\31.01</t>
  </si>
  <si>
    <t>Manufacture: 
... of food products
… of beverages
… of tobacco products                                           
… of textiles
… of wearing apparels 
… of leather and related products
... of other rubber products
... of hollow glass
… of ceramic household and ornamental articles
... of ceramic sanitary fixtures
... of other ceramic products
... of other articles of concrete, plaster and cement
… of domestic appliances
Other manufacturing, excl. manufacturing of coins and medical supplies
Manufacture of furniture, excl. office and shop furniture</t>
  </si>
  <si>
    <t>Retail of food and beverages</t>
  </si>
  <si>
    <t>Retail of fashion products</t>
  </si>
  <si>
    <t>Retail of household articles</t>
  </si>
  <si>
    <t>Other consumer products retailing</t>
  </si>
  <si>
    <t>47\47.3\47.4\47.52\47.73\47.74</t>
  </si>
  <si>
    <t>Retail trade (excl. motor vehicles and motorcycles, fuel, ICT equipment, construction material, pharmaceuticals, medical goods)</t>
  </si>
  <si>
    <t>Consumer related services</t>
  </si>
  <si>
    <t>Art galleries and related services</t>
  </si>
  <si>
    <t xml:space="preserve">Consumer services: other </t>
  </si>
  <si>
    <t>72.2
85
91</t>
  </si>
  <si>
    <t xml:space="preserve">Research and experimental development on social sciences and humanities
Education
Libraries, archives, museums and other cultural activities </t>
  </si>
  <si>
    <t>55
79
90
92
93
96.04
96.09</t>
  </si>
  <si>
    <t>Accommodation
Travel agency, tour operator and other reservation service and related activities
Creative, arts and entertainment activities
Gambling and betting activities
Sports activities and amusement and recreation activities
Physical well-being activities
Other personal service activities (astrological, escort, porters etc.)</t>
  </si>
  <si>
    <t>84
94.2
94.9
99
64.11</t>
  </si>
  <si>
    <t>Public administration and defence; Compulsory social security
Activities of trade unions
Activities of other membership org (religious, potlicial, other public service)
Activities of extraterritorial organisations and bodies
Central banking</t>
  </si>
  <si>
    <t>Energy related products and equipment</t>
  </si>
  <si>
    <t>46.71
47.3</t>
  </si>
  <si>
    <t>Wholesale of solid, liquid and gaseous fuels and related products
Retail sale of automotive fuel in specialised stores</t>
  </si>
  <si>
    <t>06
09
19
35.2</t>
  </si>
  <si>
    <t>Extraction of crude petroleum and natural gas
Mining support and services activities
Manufacture of coke and refined petroleum products
Manufacture of gas; distribution of gaseous fuels through mains</t>
  </si>
  <si>
    <t>Hydroelectricity</t>
  </si>
  <si>
    <t>35.1
35.3</t>
  </si>
  <si>
    <t xml:space="preserve">Electric power generation, transmition and distribution
Steam and air conditioning supply </t>
  </si>
  <si>
    <t>Environment</t>
  </si>
  <si>
    <t>36
37
38
39
46.77</t>
  </si>
  <si>
    <t>Water collection, treatment and supply
Sewerage
Waste collection, treatment and disposal activities 
Remediation activities and other waste management services
Wholesale of waste and scrap</t>
  </si>
  <si>
    <t>Sorting, recycling and processing of waste</t>
  </si>
  <si>
    <t>Environmental services: other (pollution measurement, noise abatement services, nature and landscape protection services … )</t>
  </si>
  <si>
    <t>Financial and insurance activities</t>
  </si>
  <si>
    <t>Banks</t>
  </si>
  <si>
    <t>Financial services: other</t>
  </si>
  <si>
    <t>Financial services</t>
  </si>
  <si>
    <t xml:space="preserve">Financial institutions and services
</t>
  </si>
  <si>
    <t>64\64.11
65
66
46.1</t>
  </si>
  <si>
    <t>Financial services (excl. Central banking)
Insurance
Auxiliary activities 
Wholesale on a fee or contract basis</t>
  </si>
  <si>
    <t>ICT (Communications, computer and electronics)</t>
  </si>
  <si>
    <t>Computer hardware</t>
  </si>
  <si>
    <t>Computer and consumer electronics</t>
  </si>
  <si>
    <t xml:space="preserve">Manufacture of electronic components and boards
</t>
  </si>
  <si>
    <t xml:space="preserve">General purpose integrated circuits </t>
  </si>
  <si>
    <t>Computer services</t>
  </si>
  <si>
    <t>Computer: retail/wholesale and repair activities</t>
  </si>
  <si>
    <t>46.51
47.41
62.02
62.03
62.09
95.11</t>
  </si>
  <si>
    <t>Wholesale of computers, computer peripheral equipment and software
Retail sale of computers, peripheral units, and software in specialised stores
Computer consultancy activities
Computer facilities management activities
Other IT and computer service activities
Repair of computers and peripheral equipment</t>
  </si>
  <si>
    <t>Online platforms</t>
  </si>
  <si>
    <t>Communications</t>
  </si>
  <si>
    <t>63.11
63.12</t>
  </si>
  <si>
    <t>Data processing, hosting and related activities
Web portals</t>
  </si>
  <si>
    <t>Software</t>
  </si>
  <si>
    <t>Application software</t>
  </si>
  <si>
    <t xml:space="preserve">Business related software </t>
  </si>
  <si>
    <t>Computer programming activities 
(bss applications, manufacturing, database, design, workflow and vertical integration software)</t>
  </si>
  <si>
    <t xml:space="preserve">End-user software </t>
  </si>
  <si>
    <t>Systems  software</t>
  </si>
  <si>
    <t>Telecom hardware</t>
  </si>
  <si>
    <t xml:space="preserve">Communications equipment </t>
  </si>
  <si>
    <t>Telecom services</t>
  </si>
  <si>
    <t>Communications: retail/wholesale and repair activities</t>
  </si>
  <si>
    <t>18
58
59
60
63.9
73.1</t>
  </si>
  <si>
    <t>Printing and reproduction of recorded media Publishing activities
Motion picture, video and TV program production, sound recording and music publishing activities 
Programming and broadcasting activities
Other information service activities (news agencies, and news clippings)
Advertising</t>
  </si>
  <si>
    <t>46.52
47.42
95.12</t>
  </si>
  <si>
    <t>Wholesale of electronic and telecommunications equipment and parts
Retail sale of telecommunications equipment in specialised stores 
Repair of communication equipment</t>
  </si>
  <si>
    <t>Unknown</t>
  </si>
  <si>
    <t>26.4
47.43
95.21</t>
  </si>
  <si>
    <t>Manufacture of consumer electronics
Retail sale of audio and video equipment in specialised stores
Repair of consumer electronics</t>
  </si>
  <si>
    <t>Transportation</t>
  </si>
  <si>
    <t>Transportation: manufacturing</t>
  </si>
  <si>
    <t>Means of transport: manufacturing</t>
  </si>
  <si>
    <t>Transportation: services</t>
  </si>
  <si>
    <t>49
50
51</t>
  </si>
  <si>
    <t>Land transport and transport via pipelines
Water transport
Air transport</t>
  </si>
  <si>
    <t>Logistics services</t>
  </si>
  <si>
    <t>Courier services</t>
  </si>
  <si>
    <t>Means of transport: repair and maintenance</t>
  </si>
  <si>
    <t>Means of transport: manufacturing and related services</t>
  </si>
  <si>
    <t>29
30
33.15
33.16
33.17
45</t>
  </si>
  <si>
    <t xml:space="preserve">Manufacture of motor vehicles, trailers and semi-trailers
Manufacture of other transport equipment 
Repair and maintenance of ships and boats
Repair and maintenance of aircraft and spacecraft
Repair and maintenance of other transport equipment   
Wholesale and retail trade and repair of motor vehicles and motorcycles                 </t>
  </si>
  <si>
    <t>Other</t>
  </si>
  <si>
    <t>No specific focus</t>
  </si>
  <si>
    <t>Clutch-e Bag</t>
  </si>
  <si>
    <t>Progetto_Kon</t>
  </si>
  <si>
    <t>Progetto_Kon2</t>
  </si>
  <si>
    <t>Progetto_Mercuri</t>
  </si>
  <si>
    <t>Jonathan Piazza</t>
  </si>
  <si>
    <t>Universitouch</t>
  </si>
  <si>
    <t xml:space="preserve"> Andrei G.H.</t>
  </si>
  <si>
    <t>Progetto_Passive Technology</t>
  </si>
  <si>
    <t>Agristeria</t>
  </si>
  <si>
    <t>DeQou</t>
  </si>
  <si>
    <t>Davide Guerrieri</t>
  </si>
  <si>
    <t>Emanuele Graziano
(Kon)</t>
  </si>
  <si>
    <t>Renè Mercuri</t>
  </si>
  <si>
    <t xml:space="preserve"> Walter Rizzo
(The best equity)</t>
  </si>
  <si>
    <t>Tomato+</t>
  </si>
  <si>
    <t>Luca Masaro
(KPMG Advisory)</t>
  </si>
  <si>
    <t>Elia Lombardo</t>
  </si>
  <si>
    <t>XLAW</t>
  </si>
  <si>
    <t xml:space="preserve">Turboalgor </t>
  </si>
  <si>
    <t>ALTILIA</t>
  </si>
  <si>
    <t xml:space="preserve">Trackting </t>
  </si>
  <si>
    <t>Mia Burton</t>
  </si>
  <si>
    <t>Giancarlo Donadio
(Pandant)</t>
  </si>
  <si>
    <t>Carlo Azzi
(Entopan)</t>
  </si>
  <si>
    <t>Progetto ROSES</t>
  </si>
  <si>
    <t>Alberto Lipari</t>
  </si>
  <si>
    <t>Utopia</t>
  </si>
  <si>
    <t>Inglobe</t>
  </si>
  <si>
    <t>Avat</t>
  </si>
  <si>
    <t>Progetto Busachi</t>
  </si>
  <si>
    <t>Triscovery</t>
  </si>
  <si>
    <t>Alfredo</t>
  </si>
  <si>
    <t>YA.BE</t>
  </si>
  <si>
    <t>C.E.E.P EXPORT</t>
  </si>
  <si>
    <t>Progetto infrarossi</t>
  </si>
  <si>
    <t xml:space="preserve"> BrainSigns</t>
  </si>
  <si>
    <t>Progetto cuocipasta</t>
  </si>
  <si>
    <t>Vite Sicure</t>
  </si>
  <si>
    <t>Infinityhub</t>
  </si>
  <si>
    <t>Westernchain</t>
  </si>
  <si>
    <t>Hm cybersecurity</t>
  </si>
  <si>
    <t>GDP Analytics</t>
  </si>
  <si>
    <t>ReBot</t>
  </si>
  <si>
    <t>FORESEE Biosystems</t>
  </si>
  <si>
    <t>Dual Cam</t>
  </si>
  <si>
    <t>NAnostructured on-demand 3D-printed BIostructureS: NABIS</t>
  </si>
  <si>
    <t>Hydraray</t>
  </si>
  <si>
    <t>GINS - Green and Innovative Nanoparticles Synthesis</t>
  </si>
  <si>
    <t>The Alberobotics PoC Showroom</t>
  </si>
  <si>
    <t>LAMATECH - web-platform for physical activity</t>
  </si>
  <si>
    <t>Advanced personalized tissue engineering approach for congenital diaphragmatic hernia – AVANGER for CDH</t>
  </si>
  <si>
    <t>Intelligent Modules for Secure Societies (IM4SS)</t>
  </si>
  <si>
    <t>DeepFake</t>
  </si>
  <si>
    <t>HyperCube</t>
  </si>
  <si>
    <t>uMbrella</t>
  </si>
  <si>
    <t>Digital Twins of Electric Vehicle Traction Systems</t>
  </si>
  <si>
    <t>An innovative material for new printable dental ceramics</t>
  </si>
  <si>
    <t>Smart Sensing of Elements Stresses (S-sense)</t>
  </si>
  <si>
    <t xml:space="preserve">IBDtool </t>
  </si>
  <si>
    <t>Pulsatility of Inferior Vena Cava</t>
  </si>
  <si>
    <t>MAGIC - Magnetic Gears Innovative Coupling</t>
  </si>
  <si>
    <t>SMart 3D-scAnned and 3D-PRinted paTient specific wouNd dressings for the cutting-edge trEatment of chronic hard-to-cloSe injurieS (SMARTNESS)</t>
  </si>
  <si>
    <t>Ultralight autonomous customizable drone for service robotics</t>
  </si>
  <si>
    <t>Low cost autonomous navigation system for precision agriculture applications</t>
  </si>
  <si>
    <t>FastFood – Focusing microwAve Sensing Technology for Food in-line quality control</t>
  </si>
  <si>
    <t>Proteolabio - Computational platform for protein optimization</t>
  </si>
  <si>
    <t>INTA Systems - BRAIKER</t>
  </si>
  <si>
    <t>TxC (IoT for Classroom)</t>
  </si>
  <si>
    <t>Smart Autonomous Shopping Trolley</t>
  </si>
  <si>
    <t>iFeel</t>
  </si>
  <si>
    <t>Smart Sensing RFID4</t>
  </si>
  <si>
    <t>TMek - The quantitative rapid diagnostic test for malaria</t>
  </si>
  <si>
    <t>Achille, bionic ankle-foot prosthesis</t>
  </si>
  <si>
    <t>PHOENIX: A Big Data Analytics Platform for Precision and Regenerative Medicine</t>
  </si>
  <si>
    <t>CALM: Computer Assisted Laser Microsurgery</t>
  </si>
  <si>
    <t>Development of an in vitro diagnostic (IVD) device for the on-site detection of plant pathogens: the proof of concept using Macrophomina phaseolina   (Acronym: MP102IDENTI-KIT)</t>
  </si>
  <si>
    <t>BIOFIBER Advanced Textured Fiber Dressing</t>
  </si>
  <si>
    <t>NHEMA for Advanced Material Production</t>
  </si>
  <si>
    <t>IN-OF</t>
  </si>
  <si>
    <t xml:space="preserve">ciRcular Economy COnstrUctioN maTerials (RECOUNT)  </t>
  </si>
  <si>
    <t>Non-invasive prenatal genetic testing using circulating fetal cells in maternal blood</t>
  </si>
  <si>
    <t>Digitally Inspired 3D Art and Design</t>
  </si>
  <si>
    <t>ELECTROSPIDER: A BREAKTHROUGH ROBOTIC SYSTEM FOR MUTISCALE AND MULTIMATERIAL MANUFACTURING</t>
  </si>
  <si>
    <t>T-REM3DIE (Tendon REpair MEdical DevIcE)</t>
  </si>
  <si>
    <t>Blue Codec - Small Pixels</t>
  </si>
  <si>
    <t>BinG - Blue Is the New Gold</t>
  </si>
  <si>
    <t>cultura - regenerating systems</t>
  </si>
  <si>
    <t>OPTIMIZED WIRELESS ELECTROCARDIOGRAPH</t>
  </si>
  <si>
    <t>Light Turbidity Spectrometer for Assessing Nanoparticle Concentration and Size (LTS4NanoCaS)</t>
  </si>
  <si>
    <t>+me: Transitional Wearable Companions for the therapy of Autism Spectrum Disorder</t>
  </si>
  <si>
    <t>AILIQUID</t>
  </si>
  <si>
    <t>Easy-Q</t>
  </si>
  <si>
    <t>Fibrous Pure Lime Mortar Matrix Reinforcement system for the historical masonry structures</t>
  </si>
  <si>
    <t>Lie to AI</t>
  </si>
  <si>
    <t>Mr-Safe</t>
  </si>
  <si>
    <t>D-LoaDEr</t>
  </si>
  <si>
    <t>Cryo-Silencer</t>
  </si>
  <si>
    <t>Smart production of a new gasoline engine aftertreatment FWC-GPF with innovative nano-structured catalyst</t>
  </si>
  <si>
    <t>Attitude Test Bench for Testing and Training of Small Sats – TT4Cubesat-ATB</t>
  </si>
  <si>
    <t>ExperimentaLab</t>
  </si>
  <si>
    <t>Synthetic Air Data and Inertial Reference System (SAIFE) for Urban Air Mobility and Unmanned Aerial Vehicles</t>
  </si>
  <si>
    <t>BBSoF - Beyond Biomechanics Sport on Field</t>
  </si>
  <si>
    <t>Breathe HP</t>
  </si>
  <si>
    <t>PulsEcg</t>
  </si>
  <si>
    <t>DIAG-NOSE</t>
  </si>
  <si>
    <t>Recycled Plastic Joints for Earthquake Resilient Buildings</t>
  </si>
  <si>
    <t xml:space="preserve">IoT for Smart Buildings </t>
  </si>
  <si>
    <t>Self-powered wearable device for dehydration
monitoring from real-time sweat analysis</t>
  </si>
  <si>
    <t>Aquila</t>
  </si>
  <si>
    <t>Trentino Alto Adige</t>
  </si>
  <si>
    <t xml:space="preserve">Pisa </t>
  </si>
  <si>
    <t>Università degli Studi di Padova</t>
  </si>
  <si>
    <t>Fondazione Istituto di Ricerca Pediatrica Città della Speranza</t>
  </si>
  <si>
    <t>Fondazione LINKS – Leading Innovation and Knowledge for Society</t>
  </si>
  <si>
    <t>Scuola Normale Superiore di Pisa</t>
  </si>
  <si>
    <t>CNR (Istituto per la Scienza e Tecnologia dei Plasmi)</t>
  </si>
  <si>
    <t>Università di Palermo</t>
  </si>
  <si>
    <t>G. d'Annunzio Università di Chieti-Pescara</t>
  </si>
  <si>
    <t>Università degli Studi di Firenze - MICC</t>
  </si>
  <si>
    <t>Institute of Cognitive Sciences and Technologies, National Research Council of Italy, ISTC-CNR</t>
  </si>
  <si>
    <t>Università della Campania Luigi Vanvitelli</t>
  </si>
  <si>
    <t>Università di Torino</t>
  </si>
  <si>
    <t>Irune Medina</t>
  </si>
  <si>
    <t>Michele Mangini</t>
  </si>
  <si>
    <t>Alessandro Busachi
(BCG)</t>
  </si>
  <si>
    <t>Trapani</t>
  </si>
  <si>
    <t>Fabrizio Badalucco</t>
  </si>
  <si>
    <t>Paolo Mazzari</t>
  </si>
  <si>
    <t>Matteo Alfredo Gelato</t>
  </si>
  <si>
    <t>Salvatore Fiorenza</t>
  </si>
  <si>
    <t>Michele Perbellini</t>
  </si>
  <si>
    <t>Alessandra Losito</t>
  </si>
  <si>
    <t>Nicola Chiaranda
(Prof. Università di Venezia)</t>
  </si>
  <si>
    <t>Rimchain</t>
  </si>
  <si>
    <t>Guglielmo del Giudice</t>
  </si>
  <si>
    <t>AvvocatoFlash</t>
  </si>
  <si>
    <t>Ezio Roppolo</t>
  </si>
  <si>
    <t>Aosta</t>
  </si>
  <si>
    <t>Raffaele Russo</t>
  </si>
  <si>
    <t>Monello</t>
  </si>
  <si>
    <t>Francesco Merone</t>
  </si>
  <si>
    <t xml:space="preserve">Sailon </t>
  </si>
  <si>
    <t>Morsy</t>
  </si>
  <si>
    <t>Farhad Alessandro Mohammadi
(Mamazen)</t>
  </si>
  <si>
    <t>Guido Franzini</t>
  </si>
  <si>
    <t>XJob's</t>
  </si>
  <si>
    <t>Bosco Luigi</t>
  </si>
  <si>
    <t>Progetto startup</t>
  </si>
  <si>
    <t>Zarathustra Technologies</t>
  </si>
  <si>
    <t>Adriano Zoppi</t>
  </si>
  <si>
    <t>Il 30/11/2017, progetto "non compliant con i regolamenti". Viene assegnato a VV3 il 05/03/2020 in seguito ad aggiornamento della doc. inviata dalla quale emerge presenza di OdR</t>
  </si>
  <si>
    <t>Il 19/04/2018, progetto "non compliant con i regolamenti". Viene assegnato a VV2 il 05/03/2020 in seguito ad aggiornamento della doc. inviata dalla quale emerge nuovo stage di vita</t>
  </si>
  <si>
    <t>In tour</t>
  </si>
  <si>
    <t>Palladino Angelo
(For.services)</t>
  </si>
  <si>
    <t>NILA</t>
  </si>
  <si>
    <t>Giuseppe Zucca</t>
  </si>
  <si>
    <t>ACOM/SPARKLE</t>
  </si>
  <si>
    <t>Daniela Concari
(GFVEC)</t>
  </si>
  <si>
    <t>Orway</t>
  </si>
  <si>
    <t>Vittoria Castelluccio
(Fante)</t>
  </si>
  <si>
    <t>NIGHTRAY</t>
  </si>
  <si>
    <t>Fulvio Maggio</t>
  </si>
  <si>
    <t>Progetto centrale idroelettica</t>
  </si>
  <si>
    <t>Enrico Guerra</t>
  </si>
  <si>
    <t>Progetto caffè e thè</t>
  </si>
  <si>
    <t>Iniziativa assegnata a VV2 il 25/07/19. Viene assegnata nuovamente a VV2 il 26/03/20 come Diritto di First Refusal – Invito Innova Venture</t>
  </si>
  <si>
    <t>Get Wearable</t>
  </si>
  <si>
    <t>Contemply</t>
  </si>
  <si>
    <t>WeWealth</t>
  </si>
  <si>
    <t>Niccolò Bienati
(BizPlace)</t>
  </si>
  <si>
    <t>Iniziativa assegnata a VV2 il 06/03/20. Viene assegnata nuovamente a VV2 il 26/03/20 come Diritto di First Refusal – Invito Innova Venture</t>
  </si>
  <si>
    <t>WonderGene</t>
  </si>
  <si>
    <t>Stefania Iacono Pezzillo</t>
  </si>
  <si>
    <t>Grycle</t>
  </si>
  <si>
    <t>Elisabetta Borello
(Bio4Dreams)</t>
  </si>
  <si>
    <t>n,a.</t>
  </si>
  <si>
    <t xml:space="preserve">ID inzialmente assegnato a Blue Codec il 31.01.19. In seguito alla verifica dei POC duplicati all'interno del Dealflow viene riassegnato il 26.03.20 a WonderGene </t>
  </si>
  <si>
    <t>Progetto OraPos</t>
  </si>
  <si>
    <t>Giuseppe Parma</t>
  </si>
  <si>
    <t>GruppoARC</t>
  </si>
  <si>
    <t>Angelo Lazzari</t>
  </si>
  <si>
    <t>Memoryp</t>
  </si>
  <si>
    <t>Vitali Jacopo</t>
  </si>
  <si>
    <t>Storitalia</t>
  </si>
  <si>
    <t>Giovanni Piccinelli</t>
  </si>
  <si>
    <t>Cesare Maifredi
(360 Capital Partners)</t>
  </si>
  <si>
    <t>Inxpect</t>
  </si>
  <si>
    <t>Giuseppe Rigato
(AnniaPartners)</t>
  </si>
  <si>
    <t>Say mooom</t>
  </si>
  <si>
    <t xml:space="preserve">Marco Feligioni </t>
  </si>
  <si>
    <t>Iniziativa assegnata a VV2 il 12/04/19. Viene assegnata nuovamente a VV2 il 16/04/20 come Diritto di First Refusal – Invito Innova Venture</t>
  </si>
  <si>
    <t>AVATR</t>
  </si>
  <si>
    <t>Alessio Gugliotta</t>
  </si>
  <si>
    <t>Francesco Miglietta</t>
  </si>
  <si>
    <t xml:space="preserve">Cornerstyle </t>
  </si>
  <si>
    <t>Alberto Audenino</t>
  </si>
  <si>
    <t>Guido Tommei
(Sviluppo Imprese Centro Italia SGR)</t>
  </si>
  <si>
    <t>Project Joy</t>
  </si>
  <si>
    <t>Giovanni Meschia
(K&amp;L Gates)</t>
  </si>
  <si>
    <t>Hidexe</t>
  </si>
  <si>
    <t>Lac2Lab</t>
  </si>
  <si>
    <t>Jacopo Fanti
(università di Bologna)</t>
  </si>
  <si>
    <t>Sommelier wine box</t>
  </si>
  <si>
    <t>Antonio Iannone
(Thefoodcons)</t>
  </si>
  <si>
    <t>Diego Selva 
(Mediolanum)</t>
  </si>
  <si>
    <t>SKINLABO</t>
  </si>
  <si>
    <t xml:space="preserve"> Edoardo Maggini</t>
  </si>
  <si>
    <t>FenixTech</t>
  </si>
  <si>
    <t>ID inzialmente assegnato a BRAIKER il 04.07.19. In seguito alla verifica dei POC duplicati all'interno del Dealflow viene riassegnato il 30.04.20 a Lac2Lab</t>
  </si>
  <si>
    <t>Federico Palmieri
(BizPlace)</t>
  </si>
  <si>
    <t>Christian Shpilka
(Allatrack)</t>
  </si>
  <si>
    <t>I-Vasc</t>
  </si>
  <si>
    <t>ShadowTrack</t>
  </si>
  <si>
    <t>Eskulabs</t>
  </si>
  <si>
    <t>Prometheus</t>
  </si>
  <si>
    <t>DIGITALIA</t>
  </si>
  <si>
    <t>Ignazio Castiglioni
(HAT)</t>
  </si>
  <si>
    <t>Agri island</t>
  </si>
  <si>
    <t>Giordano Ferrari</t>
  </si>
  <si>
    <t>Valeria Moi (ClubDeal )/ 
Federico Palmieri (BizPlace)</t>
  </si>
  <si>
    <t>Kiev</t>
  </si>
  <si>
    <t>Ucraina</t>
  </si>
  <si>
    <t>Schoolr</t>
  </si>
  <si>
    <t>Cristiano Scarapucci</t>
  </si>
  <si>
    <t>Iniziativa "non compliant con i Regolamenti" al 03/02/2020 per stadio di vita "seed" e assenza di "OdR". Viene rianalizzata il 07/05/20 come Diritto di First Refusal – Invito Innova Venture</t>
  </si>
  <si>
    <t>Nuovo Mercato Coperto</t>
  </si>
  <si>
    <t>Antonio Minguzzi</t>
  </si>
  <si>
    <t>The Graphene Company</t>
  </si>
  <si>
    <t>Paolo Marini</t>
  </si>
  <si>
    <t>AEBi</t>
  </si>
  <si>
    <t>Progetto rigettato il 04/01/2018 per mancanza di documentazione dopo sollecito. Viene riassegnato il 14/05/2020 in seguito all'invio di nuova documentazione.</t>
  </si>
  <si>
    <t>DeepCyber</t>
  </si>
  <si>
    <t xml:space="preserve">Sluurpy </t>
  </si>
  <si>
    <t>Alex Ross
(DelMorgan &amp; Company)</t>
  </si>
  <si>
    <t>Ensysce Biosciences</t>
  </si>
  <si>
    <t>Simone Giovannini</t>
  </si>
  <si>
    <t>Antonio Mauro</t>
  </si>
  <si>
    <t>MIFood</t>
  </si>
  <si>
    <t>Ruben Miranda</t>
  </si>
  <si>
    <t>Provenza Vincenzo</t>
  </si>
  <si>
    <t>RistoM</t>
  </si>
  <si>
    <t>Santa Monica</t>
  </si>
  <si>
    <t>HotelTask</t>
  </si>
  <si>
    <t>FRATHAUS</t>
  </si>
  <si>
    <t>Pantaleo de Gennaro</t>
  </si>
  <si>
    <t>Dmitriy Ageev</t>
  </si>
  <si>
    <t>Joint Capital Partners</t>
  </si>
  <si>
    <t>Franco Fontanesi</t>
  </si>
  <si>
    <t>Sanitex</t>
  </si>
  <si>
    <t>Ecosostenibile.eu</t>
  </si>
  <si>
    <t xml:space="preserve">Epicura </t>
  </si>
  <si>
    <t>Stefano Peroncini</t>
  </si>
  <si>
    <t>Light Science</t>
  </si>
  <si>
    <t>DoggyBell</t>
  </si>
  <si>
    <t>Giovanni Fasano</t>
  </si>
  <si>
    <t>Erson mixer</t>
  </si>
  <si>
    <t>Mario Meloda</t>
  </si>
  <si>
    <t>Luca Salvatore</t>
  </si>
  <si>
    <t>Castignani Matteo</t>
  </si>
  <si>
    <t>Viterbo</t>
  </si>
  <si>
    <t>Elesta</t>
  </si>
  <si>
    <t>Filippo Codazzi
(Invest Italy SIM)</t>
  </si>
  <si>
    <t xml:space="preserve">Move In Bike </t>
  </si>
  <si>
    <t xml:space="preserve"> Cell Receptor</t>
  </si>
  <si>
    <t>Matteo Biscaglia
(Tamburi Investment Partners)</t>
  </si>
  <si>
    <t>Expertise cloud</t>
  </si>
  <si>
    <t>Contamination Lab</t>
  </si>
  <si>
    <t>LEditto</t>
  </si>
  <si>
    <t>AIRA</t>
  </si>
  <si>
    <t>UNIVITA</t>
  </si>
  <si>
    <t>ADRASTOS</t>
  </si>
  <si>
    <t>EASYBI</t>
  </si>
  <si>
    <t>YOVTREND</t>
  </si>
  <si>
    <t>IntegrityKey</t>
  </si>
  <si>
    <t>ID inzialmente assegnato a Progetto_Palmieri il 05.11.19. In seguito alla verifica dei POC duplicati all'interno del Dealflow viene riassegnato il 21.05.20 a Leditto</t>
  </si>
  <si>
    <t xml:space="preserve">ID inzialmente assegnato a PoliCeramics  il 19.11.19. In seguito alla verifica dei POC duplicati all'interno del Dealflow viene riassegnato il 21.05.20 a UNIVITA </t>
  </si>
  <si>
    <t>ID inzialmente assegnato a Praxe il 19.11.19. In seguito alla verifica dei POC duplicati all'interno del Dealflow viene riassegnato il 21.05.20 a AIRA</t>
  </si>
  <si>
    <t>ID inzialmente assegnato a T-Rem3die il 19.11.19. In seguito alla verifica dei POC duplicati all'interno del Dealflow viene riassegnato il 21.05.20 a ADRASTOS</t>
  </si>
  <si>
    <t>ID inzialmente assegnato a Proteolabio il 19.11.19. In seguito alla verifica dei POC duplicati all'interno del Dealflow viene riassegnato il 21.05.20 a EASYBI</t>
  </si>
  <si>
    <t>ID inzialmente assegnato a Cultura  il 19.11.19. In seguito alla verifica dei POC duplicati all'interno del Dealflow viene riassegnato il 21.05.20 a YOVTREND</t>
  </si>
  <si>
    <t>ID inzialmente assegnato a SpectrumLab il 06.12.19. In seguito alla verifica dei POC duplicati all'interno del Dealflow viene riassegnato il 21.05.20 a IntergritKey</t>
  </si>
  <si>
    <t>Quomi</t>
  </si>
  <si>
    <t>Andrea Ferrante
(Startup &amp; Scaleup Coach)</t>
  </si>
  <si>
    <t>Alessandro Yuri Cavallo</t>
  </si>
  <si>
    <t>Luce Technologies</t>
  </si>
  <si>
    <t>Luigi Ammaturo</t>
  </si>
  <si>
    <t>La Caffetteria</t>
  </si>
  <si>
    <t>WorkeRevieW</t>
  </si>
  <si>
    <t>Financial researches</t>
  </si>
  <si>
    <t>RainApp</t>
  </si>
  <si>
    <t>Mario Mariani 
(The net value)</t>
  </si>
  <si>
    <t>ID inzialmente assegnato a Small Pixels il 06.12.19. In seguito alla verifica dei POC duplicati all'interno del Dealflow viene riassegnato il 28.05.20 a RainApp</t>
  </si>
  <si>
    <t>Giuliano La Barbera</t>
  </si>
  <si>
    <t>Coloombus</t>
  </si>
  <si>
    <t>Ankor Game</t>
  </si>
  <si>
    <t>Miami</t>
  </si>
  <si>
    <t>Niccolò Galeazzo</t>
  </si>
  <si>
    <t>Gumpab</t>
  </si>
  <si>
    <t>Alessandro Bettineschi
(Altovalore.net srl)</t>
  </si>
  <si>
    <t>Mattia S. Zucca</t>
  </si>
  <si>
    <t>Trinus</t>
  </si>
  <si>
    <t>Avantaggiato S.</t>
  </si>
  <si>
    <t>TwoInOne</t>
  </si>
  <si>
    <t>Pradolini Stefano</t>
  </si>
  <si>
    <t>Progetto Pradolini</t>
  </si>
  <si>
    <t>Factoryaly</t>
  </si>
  <si>
    <t>Claudio Francavilla</t>
  </si>
  <si>
    <t>Cà Colonna</t>
  </si>
  <si>
    <t>Progetto assegnato il 23/05/19 a VV3, in seguito all'invio di nuova documentazione, essendo stato bocciato da VV3, viene riassegnato il 04/06/20 a VV2.</t>
  </si>
  <si>
    <t>Rieti</t>
  </si>
  <si>
    <t>UpSurgeOn</t>
  </si>
  <si>
    <t>Carlos Capuz Rubio
(m27 Finance GmbH)</t>
  </si>
  <si>
    <t>R2B</t>
  </si>
  <si>
    <t>Davide Villano</t>
  </si>
  <si>
    <t> Aqma Spa</t>
  </si>
  <si>
    <t>Salvatore Ruggiero</t>
  </si>
  <si>
    <t>Paolo Della Torre</t>
  </si>
  <si>
    <t>Progetto_DellaTorre</t>
  </si>
  <si>
    <t>Alessandro Villa
(Sella CIB)</t>
  </si>
  <si>
    <t>Speedy</t>
  </si>
  <si>
    <t>Arezzo</t>
  </si>
  <si>
    <t>Tutored</t>
  </si>
  <si>
    <t>Giuliano Gigli
(Blue Ocean Finance)</t>
  </si>
  <si>
    <t>Kooomo</t>
  </si>
  <si>
    <t>Neil Grogan
(Ardent Advisors Ltd)</t>
  </si>
  <si>
    <t>DeepInspect</t>
  </si>
  <si>
    <t xml:space="preserve">Alkimiya </t>
  </si>
  <si>
    <t>Massimo Mangia</t>
  </si>
  <si>
    <t>INOFEA AG</t>
  </si>
  <si>
    <t>Coderblock</t>
  </si>
  <si>
    <t>Danilo Costa</t>
  </si>
  <si>
    <t>Farmamico</t>
  </si>
  <si>
    <t>RECO2</t>
  </si>
  <si>
    <t xml:space="preserve">Roberto Passaquindici </t>
  </si>
  <si>
    <t>T-Clyp</t>
  </si>
  <si>
    <t>Stefania Gaggini 
(KNET Project)</t>
  </si>
  <si>
    <t>Progetto Caminiti Francesco</t>
  </si>
  <si>
    <t>Antonio Gentile</t>
  </si>
  <si>
    <t>Pyrolytic Eco-Tech</t>
  </si>
  <si>
    <t>Ingenium Tech</t>
  </si>
  <si>
    <t>Domenico Ramazzotti</t>
  </si>
  <si>
    <t>Chiramaz</t>
  </si>
  <si>
    <t xml:space="preserve">IPERVOX </t>
  </si>
  <si>
    <t>Juxhin Radhima</t>
  </si>
  <si>
    <t>ChillClass</t>
  </si>
  <si>
    <t>Stefano Branchini</t>
  </si>
  <si>
    <t>Branchini Company</t>
  </si>
  <si>
    <t>Tunisi</t>
  </si>
  <si>
    <t>Tunisia</t>
  </si>
  <si>
    <t>Iniziativa assegnata a VV2 il 12/04/19. Viene assegnata nuovamente a VV2 il 25/06/20 come Diritto di First Refusal – Invito Innova Venture</t>
  </si>
  <si>
    <t>Progetto 4PL</t>
  </si>
  <si>
    <t>WordLift</t>
  </si>
  <si>
    <t>Progetto_Senza glutine</t>
  </si>
  <si>
    <t>Winci</t>
  </si>
  <si>
    <t>Mo.Re</t>
  </si>
  <si>
    <t>Mattias Cerini
(Algo Capital LTD)</t>
  </si>
  <si>
    <t>Andrea Luca Attanasio
(Università della Calabria)</t>
  </si>
  <si>
    <t>Contotermico</t>
  </si>
  <si>
    <t>MyBA</t>
  </si>
  <si>
    <t>RistAcasa</t>
  </si>
  <si>
    <t>Touch Sport</t>
  </si>
  <si>
    <t>TURBOGEN</t>
  </si>
  <si>
    <t>ID inzialmente assegnato a FORESEE il 06.12.19. In seguito alla verifica dei POC duplicati all'interno del Dealflow viene riassegnato il 02.07.20 a Contotermico</t>
  </si>
  <si>
    <t>ID inzialmente assegnato a Hypercube il 06.12.19. In seguito alla verifica dei POC duplicati all'interno del Dealflow viene riassegnato il 02.07.20 a MyBA</t>
  </si>
  <si>
    <t>ID inzialmente assegnato a Alberobotics il 06.12.19. In seguito alla verifica dei POC duplicati all'interno del Dealflow viene riassegnato il 02.07.20 a RistAcasa</t>
  </si>
  <si>
    <t>SMove</t>
  </si>
  <si>
    <t>ID inzialmente assegnato a Nabis il 06.12.19. In seguito alla verifica dei POC duplicati all'interno del Dealflow viene riassegnato il 02.07.20 a Smove</t>
  </si>
  <si>
    <t>ID inzialmente assegnato a ProgettoUFFIZI il 09.10.20,  In seguito alla verifica dei POC duplicati all'interno del Dealflow viene riassegnato il 02.07.20 a TURBOGEN</t>
  </si>
  <si>
    <t>ID inzialmente assegnato a IBDeHealth il 13.12.19. In seguito alla verifica dei POC duplicati all'interno del Dealflow viene riassegnato il 02.07.20 a Touch Sport</t>
  </si>
  <si>
    <t>AIBarber</t>
  </si>
  <si>
    <t>BitBox</t>
  </si>
  <si>
    <t>Binaffè</t>
  </si>
  <si>
    <t>AB Banking</t>
  </si>
  <si>
    <t>Financial Researches</t>
  </si>
  <si>
    <t>Fabio Morlando
(Collins Dale Capital Partners)</t>
  </si>
  <si>
    <t>Pathos Project</t>
  </si>
  <si>
    <t>99Bros</t>
  </si>
  <si>
    <t>Camiciaondemand</t>
  </si>
  <si>
    <t>Sell in-to-china</t>
  </si>
  <si>
    <t xml:space="preserve">Slymetrix </t>
  </si>
  <si>
    <t>Giulio Piccione
(Lventure)</t>
  </si>
  <si>
    <t>MedicalTech</t>
  </si>
  <si>
    <t>Vittorio Cosma
(Matters2 Ltd.)</t>
  </si>
  <si>
    <t xml:space="preserve"> Newmana International</t>
  </si>
  <si>
    <t>Mattia Volpe</t>
  </si>
  <si>
    <t>Arianna Perini</t>
  </si>
  <si>
    <t>FIMART Italia</t>
  </si>
  <si>
    <t>PetSempre</t>
  </si>
  <si>
    <t>Antonio Grifoni</t>
  </si>
  <si>
    <t>Qodeup</t>
  </si>
  <si>
    <t>Esdebitami</t>
  </si>
  <si>
    <t>Hotbox</t>
  </si>
  <si>
    <t>Danilo Perrotta
(lazio Innova)</t>
  </si>
  <si>
    <t>Antonio Iannone
(lThe food cons)</t>
  </si>
  <si>
    <t>Maatroom</t>
  </si>
  <si>
    <t xml:space="preserve">Lookmove </t>
  </si>
  <si>
    <t>Maxime Danibert</t>
  </si>
  <si>
    <t>Iniziativa assegnata a VV2 l'11/10/2018. Viene assegnata nuovamente a VV2 il 09/07/20 come Diritto di First Refusal – Invito Innova Venture</t>
  </si>
  <si>
    <t>Losanna</t>
  </si>
  <si>
    <t>Pensiero Divino</t>
  </si>
  <si>
    <t>Bione</t>
  </si>
  <si>
    <t>Ruchi Dana</t>
  </si>
  <si>
    <t>Bangalore</t>
  </si>
  <si>
    <t>Witty</t>
  </si>
  <si>
    <t>Andrea Tognoli</t>
  </si>
  <si>
    <t>Metasonixx</t>
  </si>
  <si>
    <t>Brighton</t>
  </si>
  <si>
    <t>Gianluca Memoli</t>
  </si>
  <si>
    <t>Roberto Fazio</t>
  </si>
  <si>
    <t>Portal Technologies</t>
  </si>
  <si>
    <t>MyWoT</t>
  </si>
  <si>
    <t>Claudio Letizia</t>
  </si>
  <si>
    <t xml:space="preserve">Windtime </t>
  </si>
  <si>
    <t>Gianni Vergnao</t>
  </si>
  <si>
    <t xml:space="preserve">YNRA </t>
  </si>
  <si>
    <t>Emotiva</t>
  </si>
  <si>
    <t>Andrea Sempi</t>
  </si>
  <si>
    <t>Alessandro Morandini</t>
  </si>
  <si>
    <t>Progetto risparmio</t>
  </si>
  <si>
    <t>Wetacoo</t>
  </si>
  <si>
    <t>Paolo Risso</t>
  </si>
  <si>
    <t>Musical Mass</t>
  </si>
  <si>
    <t>Sergio Priore
(FinCapitaly Group)</t>
  </si>
  <si>
    <t>Sharing TV</t>
  </si>
  <si>
    <t>FlyTrendy</t>
  </si>
  <si>
    <t>Pelikan</t>
  </si>
  <si>
    <t>lessandro Bettineschi
(Altovalore)</t>
  </si>
  <si>
    <t>Globo</t>
  </si>
  <si>
    <t>Marco Longo</t>
  </si>
  <si>
    <t>eCure</t>
  </si>
  <si>
    <t>Massimo Tacchini</t>
  </si>
  <si>
    <t>Grownnectia</t>
  </si>
  <si>
    <t>Bruno Puricelli 
(Pairstech Capital Management LLP)</t>
  </si>
  <si>
    <t>Luca Lotterio</t>
  </si>
  <si>
    <t xml:space="preserve">RestWorld </t>
  </si>
  <si>
    <t>Easy Export</t>
  </si>
  <si>
    <t>Vincenzo Magliulo</t>
  </si>
  <si>
    <t>Qi4M</t>
  </si>
  <si>
    <t xml:space="preserve">Leafman </t>
  </si>
  <si>
    <t xml:space="preserve">Michael Faro </t>
  </si>
  <si>
    <t>Attiva nel settore della cannabis</t>
  </si>
  <si>
    <t xml:space="preserve">Progetto Ingallinera </t>
  </si>
  <si>
    <t xml:space="preserve">Gaetano Ingallinera </t>
  </si>
  <si>
    <t>ViruSensing</t>
  </si>
  <si>
    <t>Alessandro Pozzi</t>
  </si>
  <si>
    <t>Dental Clear</t>
  </si>
  <si>
    <t>Live Connection</t>
  </si>
  <si>
    <t>Prof. Nicola Illuzzi</t>
  </si>
  <si>
    <t>Ageing Tech</t>
  </si>
  <si>
    <t xml:space="preserve">smartFAB </t>
  </si>
  <si>
    <t>Stefano Peroncini
(Eureka Venture)</t>
  </si>
  <si>
    <t>Michele Amisano
(Chiomenti)</t>
  </si>
  <si>
    <t>Side</t>
  </si>
  <si>
    <t>CO2BanKa</t>
  </si>
  <si>
    <t>San Marino</t>
  </si>
  <si>
    <t>Società basata a San Marino, paese non rientrante nella definizione di "Impresa Non Italiana Consentita" prevista dal Regolamento</t>
  </si>
  <si>
    <t>ALGO BIOTECHNOLOGIES</t>
  </si>
  <si>
    <t>Francesco Brami</t>
  </si>
  <si>
    <t>Change capital</t>
  </si>
  <si>
    <t>Mirko Gabriele</t>
  </si>
  <si>
    <t xml:space="preserve">WizKey </t>
  </si>
  <si>
    <t>Marco Pagani</t>
  </si>
  <si>
    <t>Greenlight</t>
  </si>
  <si>
    <t>Nadeem Mazen</t>
  </si>
  <si>
    <t>Aldo Razzino</t>
  </si>
  <si>
    <t>Open Search Network</t>
  </si>
  <si>
    <t>Netith</t>
  </si>
  <si>
    <t>Franz Di Bella</t>
  </si>
  <si>
    <t>Icemash</t>
  </si>
  <si>
    <t>Donato Menechella
(Law&amp;Finance)</t>
  </si>
  <si>
    <t>Pizza Factory</t>
  </si>
  <si>
    <t xml:space="preserve">Antonio Marchetti </t>
  </si>
  <si>
    <t>Easy Trucking</t>
  </si>
  <si>
    <t xml:space="preserve">Roomless </t>
  </si>
  <si>
    <t>Riccardo Matteoni</t>
  </si>
  <si>
    <t xml:space="preserve">SKWSH </t>
  </si>
  <si>
    <t>Paul Aikhomu</t>
  </si>
  <si>
    <t>I-MARK</t>
  </si>
  <si>
    <t>Enrico Arras</t>
  </si>
  <si>
    <t>Raffaela Spina</t>
  </si>
  <si>
    <t>Arras Group</t>
  </si>
  <si>
    <t>PASS</t>
  </si>
  <si>
    <t>Attività digitali (incubatori e acceleratori) ancora in fase seed</t>
  </si>
  <si>
    <t>WMD</t>
  </si>
  <si>
    <t>Massimo Rossi Seelye</t>
  </si>
  <si>
    <t>Nido</t>
  </si>
  <si>
    <t>Biosensing</t>
  </si>
  <si>
    <t>Natlive</t>
  </si>
  <si>
    <t>Pasquale Tarallo</t>
  </si>
  <si>
    <t xml:space="preserve"> Mike Oliver yacht design</t>
  </si>
  <si>
    <t xml:space="preserve"> Mike Oliver</t>
  </si>
  <si>
    <t>Permano</t>
  </si>
  <si>
    <t>Enrico Brunet</t>
  </si>
  <si>
    <t xml:space="preserve">Transactiva </t>
  </si>
  <si>
    <t>Alberto Zummo</t>
  </si>
  <si>
    <t>BAC platform</t>
  </si>
  <si>
    <t>Renato Salsa
(EY)</t>
  </si>
  <si>
    <t>Anemotech</t>
  </si>
  <si>
    <t xml:space="preserve">Wexplore </t>
  </si>
  <si>
    <t>Alessia Di Iacovo</t>
  </si>
  <si>
    <t>Luigi Sechi</t>
  </si>
  <si>
    <t>Wind Power</t>
  </si>
  <si>
    <t>Luciano Martinoli
(B&amp;M Consulting srl)</t>
  </si>
  <si>
    <t>Surface</t>
  </si>
  <si>
    <t>EX+</t>
  </si>
  <si>
    <t>Gabriele Ingrosso</t>
  </si>
  <si>
    <t>Syndicate Springa</t>
  </si>
  <si>
    <t>Project Alpha</t>
  </si>
  <si>
    <t>Fabio Mondini
(CB Growth Capital)</t>
  </si>
  <si>
    <t>Università degli Studi di Napoli PARTHENOPE</t>
  </si>
  <si>
    <t>SpinUp</t>
  </si>
  <si>
    <t>Bryla</t>
  </si>
  <si>
    <t>Filippo Veronese</t>
  </si>
  <si>
    <t>Melevendi</t>
  </si>
  <si>
    <t>Antonio Prestieri</t>
  </si>
  <si>
    <t xml:space="preserve">Borass </t>
  </si>
  <si>
    <t>Enrico Monaci</t>
  </si>
  <si>
    <t>Gruppo Santiario Italia</t>
  </si>
  <si>
    <t>Dimagrire comodo</t>
  </si>
  <si>
    <t>Maritime Innovation</t>
  </si>
  <si>
    <t>Giorgio Bottà 
(Phoenix Capital Srl)</t>
  </si>
  <si>
    <t>Next Industries</t>
  </si>
  <si>
    <t>Cyber Security Firm</t>
  </si>
  <si>
    <t>Orto di Jack</t>
  </si>
  <si>
    <t>Feat Food</t>
  </si>
  <si>
    <t>L'ID era stato assegnato al progetto "I need tours",  in seguito ad una verifica l'iniziativa era risultata già assegnata all'ID 1213.
L'ID 1639 è stato quindi riassegnato.</t>
  </si>
  <si>
    <t>Caligoo</t>
  </si>
  <si>
    <t>Giuseppe Gullo</t>
  </si>
  <si>
    <t>4phases</t>
  </si>
  <si>
    <t>Getastand </t>
  </si>
  <si>
    <t>Lando</t>
  </si>
  <si>
    <t>PredictiveWorks</t>
  </si>
  <si>
    <t>Leoben Research</t>
  </si>
  <si>
    <t>Jan Otto Brante</t>
  </si>
  <si>
    <t>Boston</t>
  </si>
  <si>
    <t>Camillo Castellani</t>
  </si>
  <si>
    <t>Gabriele Lizzani
(Employerland.it)</t>
  </si>
  <si>
    <t>Lea Krusche</t>
  </si>
  <si>
    <t>Franco Di Cesare</t>
  </si>
  <si>
    <t xml:space="preserve">Varental </t>
  </si>
  <si>
    <t>Giovanni Tulli</t>
  </si>
  <si>
    <t>C&amp;L Therapeutics</t>
  </si>
  <si>
    <t>Esther Moscatel Mendelsohn</t>
  </si>
  <si>
    <t>Gaetano Battaglini</t>
  </si>
  <si>
    <t>I.U.P.</t>
  </si>
  <si>
    <t xml:space="preserve">Olga Iarussi </t>
  </si>
  <si>
    <t>Artisan </t>
  </si>
  <si>
    <t>Cube Controls</t>
  </si>
  <si>
    <t xml:space="preserve">Ipotenusa </t>
  </si>
  <si>
    <t>Mauro Moroni</t>
  </si>
  <si>
    <t>BRACCO</t>
  </si>
  <si>
    <t>Vincenzo Cirillo</t>
  </si>
  <si>
    <t>Davide Fenati</t>
  </si>
  <si>
    <t xml:space="preserve">Beedy </t>
  </si>
  <si>
    <t>Sfera Agricola</t>
  </si>
  <si>
    <t>Andrea Nunnari</t>
  </si>
  <si>
    <t>Grosseto</t>
  </si>
  <si>
    <t>Ing. Giuseppe Arturo
(Startlab)</t>
  </si>
  <si>
    <t>GOO Business</t>
  </si>
  <si>
    <t>Bruno Puricelli
(Pairstech Capital Management)</t>
  </si>
  <si>
    <t>David Marini 
(Giis)</t>
  </si>
  <si>
    <t>A.d.R.I.</t>
  </si>
  <si>
    <t>Jakov Fauković
(ALPHA CAPITALIS)</t>
  </si>
  <si>
    <t>Croazia</t>
  </si>
  <si>
    <t>Zagabria</t>
  </si>
  <si>
    <t>Project manufacturing</t>
  </si>
  <si>
    <t>Dario Musselli</t>
  </si>
  <si>
    <t>Suaru</t>
  </si>
  <si>
    <t>I4</t>
  </si>
  <si>
    <t>Ad Maiorart</t>
  </si>
  <si>
    <t xml:space="preserve">A.K.A. international services </t>
  </si>
  <si>
    <t>Venturi Laura</t>
  </si>
  <si>
    <t xml:space="preserve">S.Alper Civa </t>
  </si>
  <si>
    <t>Miretu</t>
  </si>
  <si>
    <t>Martin Kantor</t>
  </si>
  <si>
    <t>Valentina Cerolini</t>
  </si>
  <si>
    <t>Deesup</t>
  </si>
  <si>
    <t xml:space="preserve">ShoesOff </t>
  </si>
  <si>
    <t>Nicola D’Amicis
(innovation4value)</t>
  </si>
  <si>
    <t>Progetto Telemedicine</t>
  </si>
  <si>
    <t>Giulio Graziani</t>
  </si>
  <si>
    <t>Filippo Quattrocchi</t>
  </si>
  <si>
    <t>RoundApp</t>
  </si>
  <si>
    <t>Alberto Brenna
(Arkios Italy)</t>
  </si>
  <si>
    <t>Project Lucky</t>
  </si>
  <si>
    <t>POC_Miriam Capri</t>
  </si>
  <si>
    <t>POC_Paolo Tortora</t>
  </si>
  <si>
    <t>ViVACE</t>
  </si>
  <si>
    <t>SAN-IT ADC</t>
  </si>
  <si>
    <t>DIG-ITAL-PEN</t>
  </si>
  <si>
    <t>Develop-Players</t>
  </si>
  <si>
    <t>CELTiC</t>
  </si>
  <si>
    <t xml:space="preserve">Aquaponic </t>
  </si>
  <si>
    <t>BSAMPLY</t>
  </si>
  <si>
    <t xml:space="preserve"> Alessio Scaglioso</t>
  </si>
  <si>
    <t>Los Angeles</t>
  </si>
  <si>
    <t>Roberto Lorenzon
(The Go To Market Company)</t>
  </si>
  <si>
    <t>Sharing communication agency</t>
  </si>
  <si>
    <t>The Millionaire's Club</t>
  </si>
  <si>
    <t xml:space="preserve">Ventuno </t>
  </si>
  <si>
    <t>Ines Di Franco</t>
  </si>
  <si>
    <t xml:space="preserve">EYE-TECH </t>
  </si>
  <si>
    <t>Monica Vatteroni</t>
  </si>
  <si>
    <t>Wapi</t>
  </si>
  <si>
    <t>Franco Frijio</t>
  </si>
  <si>
    <t>Projet Mecca</t>
  </si>
  <si>
    <t>Gooodbuy</t>
  </si>
  <si>
    <t>Iniziativa out of scope, assenza OdR ed operativa nel settore del gioco d'azzardo</t>
  </si>
  <si>
    <t>Fitwell</t>
  </si>
  <si>
    <t>Atsushi
(AMconsulting)</t>
  </si>
  <si>
    <t>Renzo Pisu</t>
  </si>
  <si>
    <t>Jet Privati</t>
  </si>
  <si>
    <t>Nikos Sifonios</t>
  </si>
  <si>
    <t>BABB</t>
  </si>
  <si>
    <t>Dog Heroes</t>
  </si>
  <si>
    <t>Pierluigi Consolandi</t>
  </si>
  <si>
    <t>Waste to Green Energy</t>
  </si>
  <si>
    <t>Ilya Antonov</t>
  </si>
  <si>
    <t>CompaXio</t>
  </si>
  <si>
    <t>Gerardo Lando</t>
  </si>
  <si>
    <t>Federico Moro</t>
  </si>
  <si>
    <t>YOYOT</t>
  </si>
  <si>
    <t>Lavoricreativi</t>
  </si>
  <si>
    <t>Berna</t>
  </si>
  <si>
    <t>Giacomo Cirio</t>
  </si>
  <si>
    <t xml:space="preserve">Fliklab </t>
  </si>
  <si>
    <t>Francesco De Luca</t>
  </si>
  <si>
    <t>ONO Exponential Farming</t>
  </si>
  <si>
    <t>Giorgio Zucchetti
(Kpmg)</t>
  </si>
  <si>
    <t>Aptus.AI</t>
  </si>
  <si>
    <t>Andrea Tesei</t>
  </si>
  <si>
    <t>D-Heart</t>
  </si>
  <si>
    <t>Cliked</t>
  </si>
  <si>
    <t>Ugo Pianini</t>
  </si>
  <si>
    <t>Brain Innovation</t>
  </si>
  <si>
    <t>Maria Carla De Maggio
(Università Campus Bio-Medico di Roma)</t>
  </si>
  <si>
    <t>Grottini Lab</t>
  </si>
  <si>
    <t>Teresa Peragine
(Milano Global Advisors)</t>
  </si>
  <si>
    <t>Cyber Guru</t>
  </si>
  <si>
    <t>YOUWREAD</t>
  </si>
  <si>
    <t>Vincenzo Naclerio</t>
  </si>
  <si>
    <t>Maid For a Day</t>
  </si>
  <si>
    <t xml:space="preserve">Synfastpower </t>
  </si>
  <si>
    <t xml:space="preserve">MAT </t>
  </si>
  <si>
    <t>AorticLab Italy</t>
  </si>
  <si>
    <t xml:space="preserve">Qen </t>
  </si>
  <si>
    <t>Luca Tubia
(C&amp;G Capital)</t>
  </si>
  <si>
    <t>Cam.Tv</t>
  </si>
  <si>
    <t>Gianluca Guerra
(Virgil Alternative Investments Uk Ltd)</t>
  </si>
  <si>
    <t>Piezoskin</t>
  </si>
  <si>
    <t>Francesco Guido</t>
  </si>
  <si>
    <t xml:space="preserve">Cynomys </t>
  </si>
  <si>
    <t>Emanuela Matturri</t>
  </si>
  <si>
    <t>Doorway</t>
  </si>
  <si>
    <t>Sounder</t>
  </si>
  <si>
    <t>Andrea Spinelli</t>
  </si>
  <si>
    <t>Nano-Tech</t>
  </si>
  <si>
    <t>Maurizio Petrolani
(Fondo Italiano d'Investimento)</t>
  </si>
  <si>
    <t>DAIMANI</t>
  </si>
  <si>
    <t>Christian Nilson</t>
  </si>
  <si>
    <t>Gianlorenzo Saporiti</t>
  </si>
  <si>
    <t>Helmy</t>
  </si>
  <si>
    <t>Spezia</t>
  </si>
  <si>
    <t>Bioindustry Park</t>
  </si>
  <si>
    <t>StemTV</t>
  </si>
  <si>
    <t>Elisa Sardilli</t>
  </si>
  <si>
    <t xml:space="preserve">Cherrydata </t>
  </si>
  <si>
    <t>Chiara Francalanci</t>
  </si>
  <si>
    <t>Take easy</t>
  </si>
  <si>
    <t>Carlo Delle Foglie</t>
  </si>
  <si>
    <t>Josef Azikov</t>
  </si>
  <si>
    <t xml:space="preserve">Hashbon </t>
  </si>
  <si>
    <t>Fondazione Golinelli</t>
  </si>
  <si>
    <t xml:space="preserve">Genome </t>
  </si>
  <si>
    <t xml:space="preserve">Lighthouse </t>
  </si>
  <si>
    <t xml:space="preserve">Nib Biotec </t>
  </si>
  <si>
    <t xml:space="preserve">Performs </t>
  </si>
  <si>
    <t>Investor Day Fondazione Golinelli</t>
  </si>
  <si>
    <t xml:space="preserve">Iniziativa "non compliant con i Regolamenti" il 28/10/19  per localizzazione geografica (Singapore). Viene assegnata a VV3 il 10/12/2020 per presenza OdR. </t>
  </si>
  <si>
    <t>Marcella Andrea (EIF) / 
Carlo Paris (Argy)</t>
  </si>
  <si>
    <t>Repubblica Ceca</t>
  </si>
  <si>
    <t>Praga</t>
  </si>
  <si>
    <t>Sanycar </t>
  </si>
  <si>
    <t>Enrico Gaia
(Studio EnricoGaia)</t>
  </si>
  <si>
    <t xml:space="preserve">Oristano </t>
  </si>
  <si>
    <t>Revice</t>
  </si>
  <si>
    <t>Antonio Margiotta</t>
  </si>
  <si>
    <t>Australia</t>
  </si>
  <si>
    <t>Pierpaolo Papilj</t>
  </si>
  <si>
    <t>BIORENOVA</t>
  </si>
  <si>
    <t xml:space="preserve">Teramo </t>
  </si>
  <si>
    <t>Avv. Roberto de Bonis
(LCA STUDIO LEGALE)</t>
  </si>
  <si>
    <t>Oversonic Robotics</t>
  </si>
  <si>
    <t>ValueMyBrain</t>
  </si>
  <si>
    <t>DiamSafe</t>
  </si>
  <si>
    <t>Giovanni De Caro</t>
  </si>
  <si>
    <t>Saba Technology</t>
  </si>
  <si>
    <t>Marco Pulcinelli</t>
  </si>
  <si>
    <t>Applaudart</t>
  </si>
  <si>
    <t>Strasiotto Flavio</t>
  </si>
  <si>
    <t>ThinkItaly</t>
  </si>
  <si>
    <t>Riccardo Gianino</t>
  </si>
  <si>
    <t>STOREBOOK</t>
  </si>
  <si>
    <t>Spiiky</t>
  </si>
  <si>
    <t>Matteo Manelli</t>
  </si>
  <si>
    <t>INDIGO.AI</t>
  </si>
  <si>
    <t>Carlo Mammola
(Argan Capital)</t>
  </si>
  <si>
    <t>Marco Messina 
(Iniziativa)</t>
  </si>
  <si>
    <t>AB Techlab</t>
  </si>
  <si>
    <t>Eggtronic</t>
  </si>
  <si>
    <t>ASG</t>
  </si>
  <si>
    <t>Mario Ravelli
(Ravelli &amp; Partners)</t>
  </si>
  <si>
    <t>AgroMateriae</t>
  </si>
  <si>
    <t>Hydro Fern</t>
  </si>
  <si>
    <t>Alghetica</t>
  </si>
  <si>
    <t>KFP - Kitchen FootPrint</t>
  </si>
  <si>
    <t xml:space="preserve"> G-Plus: idrogeno verde dalle reti gas.</t>
  </si>
  <si>
    <t>DCUBE</t>
  </si>
  <si>
    <t>SSiS: Second Skin insulation System</t>
  </si>
  <si>
    <t>Bi-rex</t>
  </si>
  <si>
    <t>Kalya</t>
  </si>
  <si>
    <t>Wolffia</t>
  </si>
  <si>
    <t>AOP4Water</t>
  </si>
  <si>
    <t>EHPO</t>
  </si>
  <si>
    <t>DeltaNova</t>
  </si>
  <si>
    <t>PNI 2020</t>
  </si>
  <si>
    <t>Andrea Marziali
(ARGO Finance)</t>
  </si>
  <si>
    <t>Progetto Disfagia</t>
  </si>
  <si>
    <t>Sunreport</t>
  </si>
  <si>
    <t>Nicola Raffaele Di Matteo</t>
  </si>
  <si>
    <t>Cibario</t>
  </si>
  <si>
    <t>Lorenzo Maio</t>
  </si>
  <si>
    <t xml:space="preserve">Young Pizza </t>
  </si>
  <si>
    <t>Destination italia</t>
  </si>
  <si>
    <t>Ristocall</t>
  </si>
  <si>
    <t>Giulio Montoli
(Lventure)</t>
  </si>
  <si>
    <t>Riccardo Troiano (Orrick)/
Giulio Montoli (Lventure)</t>
  </si>
  <si>
    <t>Siestabio</t>
  </si>
  <si>
    <t>Nicecatch</t>
  </si>
  <si>
    <t xml:space="preserve">Gianluca Sesenna </t>
  </si>
  <si>
    <t>U&amp;O</t>
  </si>
  <si>
    <t xml:space="preserve">Bestogoo </t>
  </si>
  <si>
    <t>Michele De Luca</t>
  </si>
  <si>
    <t>Claudio Calvani
(VVA Debt &amp; Grant)</t>
  </si>
  <si>
    <t>BF Energy</t>
  </si>
  <si>
    <t>Friuli Innovazione</t>
  </si>
  <si>
    <t>XO' Play</t>
  </si>
  <si>
    <t>Andrea Armando</t>
  </si>
  <si>
    <t>Favot R.</t>
  </si>
  <si>
    <t>GIFAV</t>
  </si>
  <si>
    <t>Mental Imagery</t>
  </si>
  <si>
    <t>Giovanni Guarino</t>
  </si>
  <si>
    <t>Novica Mrdovic-Vianello
(Add Value Srl)</t>
  </si>
  <si>
    <t>Progetto Provider of indoor</t>
  </si>
  <si>
    <t>Progetto In-Pharmacy Digital</t>
  </si>
  <si>
    <t>Progetto Smart Robotic Bar System</t>
  </si>
  <si>
    <t>Marco Faita</t>
  </si>
  <si>
    <t>Belvedere</t>
  </si>
  <si>
    <t xml:space="preserve">Biomimesi </t>
  </si>
  <si>
    <t>Paolo Sinopoli</t>
  </si>
  <si>
    <t xml:space="preserve">Ubiquicom </t>
  </si>
  <si>
    <t xml:space="preserve">Stefano Mancuso </t>
  </si>
  <si>
    <t>Eeve</t>
  </si>
  <si>
    <t>Maria Caterina Pizza
(SRI Group Global)</t>
  </si>
  <si>
    <t>Junction</t>
  </si>
  <si>
    <t>Gabriele Rossi
(Aetos Partners)</t>
  </si>
  <si>
    <t>Management</t>
  </si>
  <si>
    <t>Operativo nel settore del gioco d'azzardo (escluso dai Regolamenti)</t>
  </si>
  <si>
    <t>Cristina Bini 
(FII/CDP)</t>
  </si>
  <si>
    <t>(FII/CDP)</t>
  </si>
  <si>
    <t>Fondo di trasferimento tecnologico</t>
  </si>
  <si>
    <t>Fondi di scaleup</t>
  </si>
  <si>
    <t>Gymnasium d’impresa</t>
  </si>
  <si>
    <t>YouMove</t>
  </si>
  <si>
    <t xml:space="preserve">Weexpy </t>
  </si>
  <si>
    <t>Massimiliano Napoleone</t>
  </si>
  <si>
    <t>Matteo Gandolfi</t>
  </si>
  <si>
    <t>Sergio Di Giorgio</t>
  </si>
  <si>
    <t>Christ Phoba</t>
  </si>
  <si>
    <t>CEBAD AGENCY</t>
  </si>
  <si>
    <t>Pick Meal Up</t>
  </si>
  <si>
    <t xml:space="preserve"> Carlo Farina</t>
  </si>
  <si>
    <t>TATAP</t>
  </si>
  <si>
    <t>Vittorio Rossi</t>
  </si>
  <si>
    <t>Massimiliano Brustia</t>
  </si>
  <si>
    <t>Doralia</t>
  </si>
  <si>
    <t xml:space="preserve">Ragnarok </t>
  </si>
  <si>
    <t>Alessandro Soprano
(GCA Altium)</t>
  </si>
  <si>
    <t xml:space="preserve">David AC Whittaker </t>
  </si>
  <si>
    <t>Progetto Accountancy</t>
  </si>
  <si>
    <t>Pistoia</t>
  </si>
  <si>
    <t>Iniziativa assegnata a VV3 in data 17/10/2019, in seguito al rigetto da parte di VV3 e all'aggiornamento ricevuto dalla target in cui si evidenzia inoltre l'assenza di OdR, in data 22/01/2021, il progetto viene riassegnato ai "Fondi di scaleup".</t>
  </si>
  <si>
    <t>Iniziativa "out of scope". Progetto non operativo su tecnologie, prodotti e/o servizi riferibili ai settori delle tecnologie industriali e delle tecnologie digitali</t>
  </si>
  <si>
    <t>ID inzialmente assegnato a Eggtronic il 23/12/2020, in seguito alla verifica di eventuali progetti duplicati all'interno del dealflow, l'ID è stato riassegnato il 22/01/2021 a "Progetto Accountancy"</t>
  </si>
  <si>
    <t>Xella Technologie</t>
  </si>
  <si>
    <t xml:space="preserve">Janak Jyoti Ghosh </t>
  </si>
  <si>
    <t>ReGolf</t>
  </si>
  <si>
    <t>Pier Paolo Beatrizotti</t>
  </si>
  <si>
    <t>Annalisa De Piano</t>
  </si>
  <si>
    <t>Green Tannery</t>
  </si>
  <si>
    <t>NOONCHI</t>
  </si>
  <si>
    <t xml:space="preserve">Lorenzo Scaravelli </t>
  </si>
  <si>
    <t>Belluno</t>
  </si>
  <si>
    <t>Filippo Lorenzi 
(IntendiMe)</t>
  </si>
  <si>
    <t>Fernando Piccirilli
(Kobe Partners)</t>
  </si>
  <si>
    <t>Time Trap</t>
  </si>
  <si>
    <t>Fabio Porchia</t>
  </si>
  <si>
    <t>BIBOT</t>
  </si>
  <si>
    <t>Lecco</t>
  </si>
  <si>
    <t xml:space="preserve">MCES </t>
  </si>
  <si>
    <t>Flavio Carboni
(Biz Dev)</t>
  </si>
  <si>
    <t>MUSICO</t>
  </si>
  <si>
    <t>surgiQ</t>
  </si>
  <si>
    <t>Virtual St. Peter</t>
  </si>
  <si>
    <t>Samuele Badii</t>
  </si>
  <si>
    <t>Antonio Specchia</t>
  </si>
  <si>
    <t>Gabriele Moratti
(Moratti &amp; Partners)</t>
  </si>
  <si>
    <t>Boogie</t>
  </si>
  <si>
    <t>Riccardo Cavalli</t>
  </si>
  <si>
    <t>Marco Montagnani</t>
  </si>
  <si>
    <t>Unitrips</t>
  </si>
  <si>
    <t>Nicola Davanzo</t>
  </si>
  <si>
    <t>Mister Worker</t>
  </si>
  <si>
    <t>Adam's Hand</t>
  </si>
  <si>
    <t>Stefano Tomè</t>
  </si>
  <si>
    <t>Il Carnefice</t>
  </si>
  <si>
    <t>Stefano Giuffrida
(Jast Capital Advisors)</t>
  </si>
  <si>
    <t>SMC</t>
  </si>
  <si>
    <t>Gennaro Iorio</t>
  </si>
  <si>
    <t>Progetto Regali</t>
  </si>
  <si>
    <t>MediaPharma</t>
  </si>
  <si>
    <t>Urbi/ZigZag</t>
  </si>
  <si>
    <t>Loris Lanzellotti
(.Entrepreniston)</t>
  </si>
  <si>
    <t>VARGO</t>
  </si>
  <si>
    <t>Animal's PoP</t>
  </si>
  <si>
    <t xml:space="preserve"> Alessandro Riccardi</t>
  </si>
  <si>
    <t>Maria Luisa Federico</t>
  </si>
  <si>
    <t>Delmar</t>
  </si>
  <si>
    <t>Marco D'addeo</t>
  </si>
  <si>
    <t xml:space="preserve">Enismaro </t>
  </si>
  <si>
    <t>Pjt Value</t>
  </si>
  <si>
    <t>Martina Vianson
(Epyon)</t>
  </si>
  <si>
    <t>IKS TN Srl (XTN)</t>
  </si>
  <si>
    <t>Valerio Citrani</t>
  </si>
  <si>
    <t>DMV</t>
  </si>
  <si>
    <t>Antonello Cerviero</t>
  </si>
  <si>
    <t>Progetto Cerviero</t>
  </si>
  <si>
    <t>Arianna Arienzo</t>
  </si>
  <si>
    <t>VoiceMed</t>
  </si>
  <si>
    <t>Andrea Pomente</t>
  </si>
  <si>
    <t>Irreo</t>
  </si>
  <si>
    <t>Mov.Eng</t>
  </si>
  <si>
    <t>Maria Grazia Civita</t>
  </si>
  <si>
    <t>Alberto Ronco</t>
  </si>
  <si>
    <t>Trainect</t>
  </si>
  <si>
    <t>NOVIS</t>
  </si>
  <si>
    <t>Arianna Ortelli</t>
  </si>
  <si>
    <t xml:space="preserve">Trafold </t>
  </si>
  <si>
    <t xml:space="preserve">Richard Choi </t>
  </si>
  <si>
    <t xml:space="preserve">Diritto di First Refusal – Invito Innova Venture già bocciato il 19/09/2019, il proponente ripresenta l'iniziativa sempre come Diritto di First Refusal – Invito Innova Venture </t>
  </si>
  <si>
    <t>DeepHound</t>
  </si>
  <si>
    <t>David Wallach</t>
  </si>
  <si>
    <t xml:space="preserve">Fit4Meet   </t>
  </si>
  <si>
    <t>Gabriele Quagliata</t>
  </si>
  <si>
    <t>B-COME BILL</t>
  </si>
  <si>
    <t>Mozzi &amp; Co.</t>
  </si>
  <si>
    <t>L’Oceano nel vetro</t>
  </si>
  <si>
    <t>SIMBOX</t>
  </si>
  <si>
    <t>Roberta Facchini
(Ufficio Trasferimento Tecnologico  -
Università Politecnica delle Marche)</t>
  </si>
  <si>
    <t>MeetCult</t>
  </si>
  <si>
    <t>Silvia Montini</t>
  </si>
  <si>
    <t xml:space="preserve">Dormoa.com </t>
  </si>
  <si>
    <t>MDOTM</t>
  </si>
  <si>
    <t>Stefano Marocchi</t>
  </si>
  <si>
    <t>Linee Aeromarine Italiane</t>
  </si>
  <si>
    <t>Ilaria Canestri
(EnVent)</t>
  </si>
  <si>
    <t>LO.GO.</t>
  </si>
  <si>
    <t>Macigno</t>
  </si>
  <si>
    <t>Paolo Minetto
(BRAND ANGEL CONSULTING)</t>
  </si>
  <si>
    <t>MARTECH COMPANY</t>
  </si>
  <si>
    <t>Iniziativa attiva nella ristorazione, settore out of scope dei fondi di scaleup</t>
  </si>
  <si>
    <t>Progetto assegnato il 07/01/21 a VV2, in seguito alla bocciatura di VV2 e all'invio di nuova documentazione dalla quale è emersa la presenza di un OdR italiano, il progetto viene riassegnato il 26/02/21 a VV3</t>
  </si>
  <si>
    <t>Piergiorgio Bassi</t>
  </si>
  <si>
    <t xml:space="preserve">Eveth </t>
  </si>
  <si>
    <t>WELLBEING</t>
  </si>
  <si>
    <t>Lorenzo Danese</t>
  </si>
  <si>
    <t>Home Bag</t>
  </si>
  <si>
    <t>iMask</t>
  </si>
  <si>
    <t xml:space="preserve"> Salvatore Cobuzio
(Marthascottage)</t>
  </si>
  <si>
    <t xml:space="preserve"> Francesco Salamon</t>
  </si>
  <si>
    <t xml:space="preserve">MuYi </t>
  </si>
  <si>
    <t xml:space="preserve">Shanghai </t>
  </si>
  <si>
    <t>Cina</t>
  </si>
  <si>
    <t>Lombardi Trading Group</t>
  </si>
  <si>
    <t>Sathya Lombardi</t>
  </si>
  <si>
    <t xml:space="preserve">Movieday </t>
  </si>
  <si>
    <t>Federico M.A. Caligaris
(CDI Global)</t>
  </si>
  <si>
    <t>Green Fly</t>
  </si>
  <si>
    <t>Nautilis</t>
  </si>
  <si>
    <t>Innovation Pharma</t>
  </si>
  <si>
    <t>Mauro Cofelice</t>
  </si>
  <si>
    <t xml:space="preserve">Natea </t>
  </si>
  <si>
    <t>Area geografica out of scope</t>
  </si>
  <si>
    <t>Oslo</t>
  </si>
  <si>
    <t>Norvegia</t>
  </si>
  <si>
    <t>Diamass</t>
  </si>
  <si>
    <t>Antonio Moniaci</t>
  </si>
  <si>
    <t>ADL Farmaceutici</t>
  </si>
  <si>
    <t>Pierluigi Casolari</t>
  </si>
  <si>
    <t>Slowit</t>
  </si>
  <si>
    <t>Alberto Ceccarelli</t>
  </si>
  <si>
    <t>Platatine</t>
  </si>
  <si>
    <t>Progetto assegnato il 25/09/20 a VV2, in seguito all'invio di nuova documentazione dalla quale è emersa la presenza di un OdR italiano, il progetto viene riassegnato l'11/03/21 al fondo di TT</t>
  </si>
  <si>
    <t>Aghetto</t>
  </si>
  <si>
    <t>Chiara Proserpi</t>
  </si>
  <si>
    <t>OLIMPUS Project</t>
  </si>
  <si>
    <t>Hypex</t>
  </si>
  <si>
    <t>Quid</t>
  </si>
  <si>
    <t>KABOWD</t>
  </si>
  <si>
    <t>Jules Djamegni</t>
  </si>
  <si>
    <t>P&amp;M Applaudart</t>
  </si>
  <si>
    <t>Sportclubby</t>
  </si>
  <si>
    <t xml:space="preserve"> Adriano De Rosa</t>
  </si>
  <si>
    <t>Equity Square</t>
  </si>
  <si>
    <t>Luca Coletta</t>
  </si>
  <si>
    <t>Self driving tractor</t>
  </si>
  <si>
    <t xml:space="preserve">Never Buy </t>
  </si>
  <si>
    <t xml:space="preserve">myHealthbox </t>
  </si>
  <si>
    <t>Roberto Lattuada</t>
  </si>
  <si>
    <t>Deepen</t>
  </si>
  <si>
    <t>Nicola Iaccarino
(PafinLeasing)</t>
  </si>
  <si>
    <t xml:space="preserve">Isendu </t>
  </si>
  <si>
    <t>Cibus Vivendi</t>
  </si>
  <si>
    <t>DBC Medical</t>
  </si>
  <si>
    <t>Ipek Devilder</t>
  </si>
  <si>
    <t>Vitamina</t>
  </si>
  <si>
    <t>Andrea Censoni
(Dpixel)</t>
  </si>
  <si>
    <t>Istella</t>
  </si>
  <si>
    <t>Gianluca Liparoti</t>
  </si>
  <si>
    <t xml:space="preserve">AG Plant 1000 Campanili d’Italia </t>
  </si>
  <si>
    <t>Silvia Bachini</t>
  </si>
  <si>
    <t>FLY FREE AIRWAYS</t>
  </si>
  <si>
    <t>Giada Lombardi</t>
  </si>
  <si>
    <t>Bedfordshire</t>
  </si>
  <si>
    <t>Enrico Remondini</t>
  </si>
  <si>
    <t>DB Connector</t>
  </si>
  <si>
    <t>Angela Carfa</t>
  </si>
  <si>
    <t>ROCKY</t>
  </si>
  <si>
    <t>Zenit</t>
  </si>
  <si>
    <t>Laura Esposito</t>
  </si>
  <si>
    <t>Iniziativa assegnata a VV3 il 23.05.2019, in seguito al rigetto da parte di quest'ultimo e all'invio di nuova documentazione viene riassegnato ai fondi di scaleup in data 25.03.2021</t>
  </si>
  <si>
    <t>Iniziativa ritenuta "non compliant con i Regolamenti" il 04.12.2020, in seguito all'invio di nuova documentazione viene assegnata ai fondi di scaleup in data 25.03.2021</t>
  </si>
  <si>
    <t>L'ID era stato assegnato al progetto "Artisan",  in seguito ad una verifica l'iniziativa era risultata già assegnata all'ID 1686.
L'ID 1894 è stato quindi riassegnato.</t>
  </si>
  <si>
    <t>FlowPay</t>
  </si>
  <si>
    <t>Victoria Project</t>
  </si>
  <si>
    <t>Killo Group</t>
  </si>
  <si>
    <t>1000 Farmacie</t>
  </si>
  <si>
    <t>Data Appeal</t>
  </si>
  <si>
    <t>Fabiola Pellegrini
(Klecha &amp; Co)</t>
  </si>
  <si>
    <t>Vitesy</t>
  </si>
  <si>
    <t>Meat Premium</t>
  </si>
  <si>
    <t>Luigi Iovine
(BNL)</t>
  </si>
  <si>
    <t>Italian District</t>
  </si>
  <si>
    <t>VentureBox</t>
  </si>
  <si>
    <t xml:space="preserve">QLASH </t>
  </si>
  <si>
    <t>PunchLab</t>
  </si>
  <si>
    <t>Kola Tytler</t>
  </si>
  <si>
    <t>Valerio Raco</t>
  </si>
  <si>
    <t>Dropout</t>
  </si>
  <si>
    <t>FRSN</t>
  </si>
  <si>
    <t>Financialresearches</t>
  </si>
  <si>
    <t>Enrico Rosellini</t>
  </si>
  <si>
    <t>Intellix</t>
  </si>
  <si>
    <t>YapPolitics</t>
  </si>
  <si>
    <t>Eli Plotkin</t>
  </si>
  <si>
    <t>Anna Crevatin</t>
  </si>
  <si>
    <t>Recensioni.io</t>
  </si>
  <si>
    <t>Fabio Scisciò
(Ramus &amp; Company AG)</t>
  </si>
  <si>
    <t>AVA Biochem AG</t>
  </si>
  <si>
    <t>Silvia Magi
(Accelera Hub)</t>
  </si>
  <si>
    <t xml:space="preserve">DG1 </t>
  </si>
  <si>
    <t xml:space="preserve">BiosAbbey </t>
  </si>
  <si>
    <t>Gianluca Mastroddi
(InnoSource by Toledo Capital AG)</t>
  </si>
  <si>
    <t>RedDress</t>
  </si>
  <si>
    <t>Hemera</t>
  </si>
  <si>
    <t xml:space="preserve">Andrea Tripodo </t>
  </si>
  <si>
    <t>Ponte Vedra Beach</t>
  </si>
  <si>
    <t>Settore out of scope del fondo di trasferimento tecnologico</t>
  </si>
  <si>
    <t>Maicol Oliviero</t>
  </si>
  <si>
    <t>Design a tessuto metallico vivo</t>
  </si>
  <si>
    <t>Viareggio</t>
  </si>
  <si>
    <t xml:space="preserve">Ipaidthat </t>
  </si>
  <si>
    <t>Saint-Grégoire</t>
  </si>
  <si>
    <t>Daniele Genovesi
(Truffle Capital)</t>
  </si>
  <si>
    <t>FISCALO</t>
  </si>
  <si>
    <t>Giuseppe Maino</t>
  </si>
  <si>
    <t>Alessandro Michelotti</t>
  </si>
  <si>
    <t>Leobersdorf</t>
  </si>
  <si>
    <t>Austria</t>
  </si>
  <si>
    <t>Logsta</t>
  </si>
  <si>
    <t>Osteoplus</t>
  </si>
  <si>
    <t>Fabio Barbagallo</t>
  </si>
  <si>
    <t>Troly</t>
  </si>
  <si>
    <t>Mark Janes
(Exit Velocity)</t>
  </si>
  <si>
    <t>Sydney</t>
  </si>
  <si>
    <t>SartoBikes</t>
  </si>
  <si>
    <t>Biofarm</t>
  </si>
  <si>
    <t>Enrico Tarchi
(Arkioslegal)</t>
  </si>
  <si>
    <t xml:space="preserve">ETCIUU </t>
  </si>
  <si>
    <t>Moneyka</t>
  </si>
  <si>
    <t>Pizzabot</t>
  </si>
  <si>
    <t>Kovyev Alexey</t>
  </si>
  <si>
    <t>Gabriele Caramellino</t>
  </si>
  <si>
    <t>Gelato-go-Pasta-go-Coffee-go</t>
  </si>
  <si>
    <t>Di Pasquale Guthmann</t>
  </si>
  <si>
    <t>Mazzanti Automobili</t>
  </si>
  <si>
    <t>Rascala Boats</t>
  </si>
  <si>
    <t>Spesora</t>
  </si>
  <si>
    <t>Francesco Gazzerino</t>
  </si>
  <si>
    <t>Progetto assegnato il 01/04/2021 al fondo di trasferimento tecnologico, in seguito al rejected da parte di quest'ultimo, il progetto viene riassegnato il 23/04/21 ai fondi di scaleup</t>
  </si>
  <si>
    <t>C.A.I.</t>
  </si>
  <si>
    <t>Maria Grazia Liccardo</t>
  </si>
  <si>
    <t xml:space="preserve">Aviwell </t>
  </si>
  <si>
    <t>Tolosa</t>
  </si>
  <si>
    <t>Philippe Roche
(Inovexus)</t>
  </si>
  <si>
    <t xml:space="preserve">Nurjana Technologies </t>
  </si>
  <si>
    <t>Ca’ Zampa</t>
  </si>
  <si>
    <t>Louis-Armand Weisheimer
(Weissknight Corporate Finance)</t>
  </si>
  <si>
    <t>Premio Italian Master Startup Award/ Ágnes Antal</t>
  </si>
  <si>
    <t>Progetto assegnato il 23/05/19 al fondo di trasferimento tecnologico, in seguito al "rejected" di quest'ultimo e all'invio di nuova documentazione, viene riassegnato ai fondi di scaleup</t>
  </si>
  <si>
    <t>AIO</t>
  </si>
  <si>
    <t>Damiano Robbio</t>
  </si>
  <si>
    <t>Optipack</t>
  </si>
  <si>
    <t>Whitestar</t>
  </si>
  <si>
    <t>Enecolab</t>
  </si>
  <si>
    <t>Enrico Filì
(CdP Lab)</t>
  </si>
  <si>
    <t>Lili Margo</t>
  </si>
  <si>
    <t>Yann Fagniez</t>
  </si>
  <si>
    <t>SetUp</t>
  </si>
  <si>
    <t>Gianluca Rispo</t>
  </si>
  <si>
    <t>BetaGlue Technologies</t>
  </si>
  <si>
    <t xml:space="preserve">Michela </t>
  </si>
  <si>
    <t>CheckSig</t>
  </si>
  <si>
    <t>ZappyRent</t>
  </si>
  <si>
    <t>Ann LoCicero
(smartFAB)</t>
  </si>
  <si>
    <t>Twirgo.com</t>
  </si>
  <si>
    <t>Domenico Nicastro</t>
  </si>
  <si>
    <t>Settore ouf of scope</t>
  </si>
  <si>
    <t>TiroLibre</t>
  </si>
  <si>
    <t>Paolo Vullo</t>
  </si>
  <si>
    <t>Nuvap</t>
  </si>
  <si>
    <t>Healthy Virtuoso</t>
  </si>
  <si>
    <t>Peekaboo</t>
  </si>
  <si>
    <t>Paolo Napolitano</t>
  </si>
  <si>
    <t>Istituto Nazionale Tumori IRCCS Fondazione G. Pascale</t>
  </si>
  <si>
    <t>GoTU</t>
  </si>
  <si>
    <t>Project The Company</t>
  </si>
  <si>
    <t>Carlo Frigato
(ktepartners)</t>
  </si>
  <si>
    <t>Kamel Film</t>
  </si>
  <si>
    <t>Roberto Quagliano</t>
  </si>
  <si>
    <t>Lorenzo Fagiani
(Spring+)</t>
  </si>
  <si>
    <t>Progetto Canapa</t>
  </si>
  <si>
    <t>Aldo Rende
(Italy Innovazioni)</t>
  </si>
  <si>
    <t>Third Reality Hide</t>
  </si>
  <si>
    <t>Stardust</t>
  </si>
  <si>
    <t>Paul Bosse</t>
  </si>
  <si>
    <t>Panoptice</t>
  </si>
  <si>
    <t xml:space="preserve">Rotterdamseweg </t>
  </si>
  <si>
    <t>Hygge</t>
  </si>
  <si>
    <t xml:space="preserve">LetSell </t>
  </si>
  <si>
    <t>Stefano Fumagalli</t>
  </si>
  <si>
    <t>Simone Ciminelli
(Ciminelli Holding)</t>
  </si>
  <si>
    <t>Antonia Verna
(Portolano Cavallo)</t>
  </si>
  <si>
    <t>Dispositivo di energy harvesting</t>
  </si>
  <si>
    <t>Motore autopropulsivo</t>
  </si>
  <si>
    <t>Sono alla ricerca di un partner commerciale non di un investitore</t>
  </si>
  <si>
    <t>Lisbona</t>
  </si>
  <si>
    <t>Portogallo</t>
  </si>
  <si>
    <t>Patrizia Piparo
(MyDraco)</t>
  </si>
  <si>
    <t>Enging</t>
  </si>
  <si>
    <t>Bind Fire</t>
  </si>
  <si>
    <t>Stefano Binotti</t>
  </si>
  <si>
    <t>PonyU</t>
  </si>
  <si>
    <t>Jesús Guzmán</t>
  </si>
  <si>
    <t>Xoolon</t>
  </si>
  <si>
    <t>Andres Moreno
(Corporate Finance)</t>
  </si>
  <si>
    <t>Ristrutturazione Veloce</t>
  </si>
  <si>
    <t>Volvero</t>
  </si>
  <si>
    <t>Marco Filippi</t>
  </si>
  <si>
    <t>Wesii</t>
  </si>
  <si>
    <t>ACE - IntelliGym</t>
  </si>
  <si>
    <t>3Brain</t>
  </si>
  <si>
    <t>HiQ-Nano</t>
  </si>
  <si>
    <t>Federico Smanio
(wylab)</t>
  </si>
  <si>
    <t>Paul Bottero</t>
  </si>
  <si>
    <t>Inmotive</t>
  </si>
  <si>
    <t xml:space="preserve">iNovaRetail </t>
  </si>
  <si>
    <t>Marco Andolfi
(Disignum)</t>
  </si>
  <si>
    <t>Toronto</t>
  </si>
  <si>
    <t>Yaliyomo</t>
  </si>
  <si>
    <t>Nihat Arkan</t>
  </si>
  <si>
    <t>Chino</t>
  </si>
  <si>
    <t>Ninesquared</t>
  </si>
  <si>
    <t>Dosing &amp; Pumps</t>
  </si>
  <si>
    <t>Engagigo</t>
  </si>
  <si>
    <t>Tessa Agritech</t>
  </si>
  <si>
    <t xml:space="preserve"> Scottini Rita
(Trentino Sviluppo)</t>
  </si>
  <si>
    <t>Falorni</t>
  </si>
  <si>
    <t>Bartolo Mililli 
(Confeserfidi)</t>
  </si>
  <si>
    <t>Mida Più</t>
  </si>
  <si>
    <t xml:space="preserve">Filippo Pompili Ferrari </t>
  </si>
  <si>
    <t>Officialis</t>
  </si>
  <si>
    <t>Nello D'Auria</t>
  </si>
  <si>
    <t>Project Nutraceuticals</t>
  </si>
  <si>
    <t>Stefano Romiti
(Antares Advisory)</t>
  </si>
  <si>
    <t>Off Lunch</t>
  </si>
  <si>
    <t>Simone Ridolfi</t>
  </si>
  <si>
    <t xml:space="preserve">Wora </t>
  </si>
  <si>
    <t>Gaetano Sanfilippo</t>
  </si>
  <si>
    <t>Strategic BIM</t>
  </si>
  <si>
    <t>Roberto Demarchi</t>
  </si>
  <si>
    <t>Feedo</t>
  </si>
  <si>
    <t>Ugo Malasomma
(Banca Promos)</t>
  </si>
  <si>
    <t>Giacomo Bider
(Cross Border)</t>
  </si>
  <si>
    <t>Ami Pokè</t>
  </si>
  <si>
    <t>Fixool</t>
  </si>
  <si>
    <t>Corrado Negrini
(Deloitte )</t>
  </si>
  <si>
    <t xml:space="preserve">Gospesa </t>
  </si>
  <si>
    <t>Roberto Cavalletti</t>
  </si>
  <si>
    <t>Mario Ghiotto</t>
  </si>
  <si>
    <t>Service Work Management</t>
  </si>
  <si>
    <t>Nicola Vitiello
(IUVO)</t>
  </si>
  <si>
    <t>Progetto POC Endoscopy</t>
  </si>
  <si>
    <t>USL Bologna</t>
  </si>
  <si>
    <t>Gamera</t>
  </si>
  <si>
    <t>Nextatlas</t>
  </si>
  <si>
    <t>Michele Depalo
(KT&amp;Partners)</t>
  </si>
  <si>
    <t>Massimo Giacomino
(Arkios Italy)</t>
  </si>
  <si>
    <t>Project “Digital Innovation”</t>
  </si>
  <si>
    <t xml:space="preserve">Screevo </t>
  </si>
  <si>
    <t>Yuppi.me</t>
  </si>
  <si>
    <t>Doc.notch</t>
  </si>
  <si>
    <t>Paolo Dipierro
(Lventure)</t>
  </si>
  <si>
    <t>Tuscan Biological Mariculture</t>
  </si>
  <si>
    <t>Giorgio Chiti
(Gccompass)</t>
  </si>
  <si>
    <t>Halles</t>
  </si>
  <si>
    <t>Priscilla Fortini
(Quantum Leap)</t>
  </si>
  <si>
    <t>Maurizio Vendramini
(My Draco)</t>
  </si>
  <si>
    <t>Japal</t>
  </si>
  <si>
    <t>Italian Airways</t>
  </si>
  <si>
    <t>Vincenzo Aniceto De Risi
(Consilia Business Management)</t>
  </si>
  <si>
    <t>Altis</t>
  </si>
  <si>
    <t>Hezi Marueli
(Information Intelligence Association)</t>
  </si>
  <si>
    <t>Authentikate</t>
  </si>
  <si>
    <t>Enrico Vannucci</t>
  </si>
  <si>
    <t>Unishot</t>
  </si>
  <si>
    <t>Marcello Gottini</t>
  </si>
  <si>
    <t>Ginevra Da Frè</t>
  </si>
  <si>
    <t>Velato &amp; Co</t>
  </si>
  <si>
    <t>IoSpedisco.it</t>
  </si>
  <si>
    <t xml:space="preserve">Maurizio Vendramini </t>
  </si>
  <si>
    <t>Iniziativa già assegnata ai fondi di scaleup il 27.06.2019, viene riassegnata il 08.07.2021 dopo essere pervenuta come "Diritto di First Refusal – Invito Innova Venture"</t>
  </si>
  <si>
    <t>Milena Prisco</t>
  </si>
  <si>
    <t>Progetto Impression</t>
  </si>
  <si>
    <t>Paolo Fieni</t>
  </si>
  <si>
    <t xml:space="preserve">HyperCV </t>
  </si>
  <si>
    <t xml:space="preserve">SOLHO </t>
  </si>
  <si>
    <t>Adriano Desideri</t>
  </si>
  <si>
    <t>The Infinity Computer</t>
  </si>
  <si>
    <t>Yaroslav D. Sergeyev</t>
  </si>
  <si>
    <t>Simone Fedeli</t>
  </si>
  <si>
    <t>IOTALAB</t>
  </si>
  <si>
    <t>Francesco Serafino</t>
  </si>
  <si>
    <t>MelanDetect</t>
  </si>
  <si>
    <t>Veve</t>
  </si>
  <si>
    <t xml:space="preserve">Matteo Sansoni </t>
  </si>
  <si>
    <t>Andres Moreno</t>
  </si>
  <si>
    <t>Eyesportwear</t>
  </si>
  <si>
    <t>Alec Shuman</t>
  </si>
  <si>
    <t>Lookthrough</t>
  </si>
  <si>
    <t xml:space="preserve">Herisau </t>
  </si>
  <si>
    <t>Data Rover</t>
  </si>
  <si>
    <t>3Bee</t>
  </si>
  <si>
    <t>Federico Faugno</t>
  </si>
  <si>
    <t xml:space="preserve">Next2U </t>
  </si>
  <si>
    <t>Tony Singh
(GTO)</t>
  </si>
  <si>
    <t>T.P. GROUP</t>
  </si>
  <si>
    <t>Alfredo Giorleo</t>
  </si>
  <si>
    <t>MASTERSKILL</t>
  </si>
  <si>
    <t>Carmine Valerio</t>
  </si>
  <si>
    <t>TipToBe</t>
  </si>
  <si>
    <t>Ernesto Bonetti</t>
  </si>
  <si>
    <t xml:space="preserve">Maurizio Arpa </t>
  </si>
  <si>
    <t>Imbottigliamento acqua</t>
  </si>
  <si>
    <t>Oyster HR</t>
  </si>
  <si>
    <t>Charlotte</t>
  </si>
  <si>
    <t>Progetto già analizzato in data 23/04/2021 viene rianalizzato in data 19/07/2021 poiché pervenuto come "Diritto di First Refusal – Invito Innova Venture"</t>
  </si>
  <si>
    <t>Ilaria Libani
(Università degli studi di Milano)</t>
  </si>
  <si>
    <t>MoWi</t>
  </si>
  <si>
    <t>Flowbioreactor</t>
  </si>
  <si>
    <t>ZanzaRaft</t>
  </si>
  <si>
    <t>Evo-Hand</t>
  </si>
  <si>
    <t>Metamech</t>
  </si>
  <si>
    <t>Wanted</t>
  </si>
  <si>
    <t>MULTIBIOCOAT</t>
  </si>
  <si>
    <t>Novica Mrdovic-Vianello
(Add Value)</t>
  </si>
  <si>
    <t>Tech &amp; Vision</t>
  </si>
  <si>
    <t>ARROE</t>
  </si>
  <si>
    <t>Teresa Stranska
(pichdeck)</t>
  </si>
  <si>
    <t>YABA</t>
  </si>
  <si>
    <t xml:space="preserve"> Alejandro Fresneda</t>
  </si>
  <si>
    <t>Imagensys</t>
  </si>
  <si>
    <t>Nicola Bombieri</t>
  </si>
  <si>
    <t>Maeve</t>
  </si>
  <si>
    <t xml:space="preserve">Ecosteer </t>
  </si>
  <si>
    <t xml:space="preserve">Lampoo </t>
  </si>
  <si>
    <t>Roberto Nigro</t>
  </si>
  <si>
    <t>Heuristik</t>
  </si>
  <si>
    <t xml:space="preserve">Antxon Caballero </t>
  </si>
  <si>
    <t>Invrsion</t>
  </si>
  <si>
    <t>Ottavio Maria Campigli
(Badenoch + Clark)</t>
  </si>
  <si>
    <t>Nurtigo</t>
  </si>
  <si>
    <t>Flade</t>
  </si>
  <si>
    <t>Annunziata Cirillo</t>
  </si>
  <si>
    <t>Biomnigene</t>
  </si>
  <si>
    <t>Gaspard Desplat
(Carmin Finance)</t>
  </si>
  <si>
    <t>Emmai</t>
  </si>
  <si>
    <t>FRI-EL Green House</t>
  </si>
  <si>
    <t>Intensivecare</t>
  </si>
  <si>
    <t>Hearth</t>
  </si>
  <si>
    <t>Vincenzo Vitale
(Incubatore SEI)</t>
  </si>
  <si>
    <t xml:space="preserve">Utego </t>
  </si>
  <si>
    <t>Stefano Musso</t>
  </si>
  <si>
    <t>KIDSO</t>
  </si>
  <si>
    <t>Ventsislav Kostov</t>
  </si>
  <si>
    <t>Stops.com</t>
  </si>
  <si>
    <t>Eitan Chamberlin</t>
  </si>
  <si>
    <t>AerariumChain</t>
  </si>
  <si>
    <t>Maurizio Rea</t>
  </si>
  <si>
    <t>Grovy</t>
  </si>
  <si>
    <t>Justin Adam</t>
  </si>
  <si>
    <t xml:space="preserve">Enzyre </t>
  </si>
  <si>
    <t>Karen Hung
(SilverSky LifeSciences)</t>
  </si>
  <si>
    <t>Italy crowd</t>
  </si>
  <si>
    <t>Augusto Vecchi</t>
  </si>
  <si>
    <t>Giuseppe Labate</t>
  </si>
  <si>
    <t>E-SEA SHARING</t>
  </si>
  <si>
    <t>FitFood Corporation</t>
  </si>
  <si>
    <t>Andrea Iorio</t>
  </si>
  <si>
    <t xml:space="preserve">Unyli </t>
  </si>
  <si>
    <t xml:space="preserve">Valentina Fabbri </t>
  </si>
  <si>
    <t>Vawidi</t>
  </si>
  <si>
    <t>Elite Spare Parts</t>
  </si>
  <si>
    <t>Matteo Dolci</t>
  </si>
  <si>
    <t>smartDONOR</t>
  </si>
  <si>
    <t>Marco Cannemi</t>
  </si>
  <si>
    <t xml:space="preserve">Sooneat </t>
  </si>
  <si>
    <t>Procolo Casella</t>
  </si>
  <si>
    <t>AgentePiù.it</t>
  </si>
  <si>
    <t>Baboop</t>
  </si>
  <si>
    <t>Francesco Frank D'Angela</t>
  </si>
  <si>
    <t>Alessio Vincenzo La Rosa</t>
  </si>
  <si>
    <t>Marietta Bio</t>
  </si>
  <si>
    <t>Vienna</t>
  </si>
  <si>
    <t xml:space="preserve">Raffaele Puglia </t>
  </si>
  <si>
    <t>Sofia</t>
  </si>
  <si>
    <t>Localizzazione out of scope</t>
  </si>
  <si>
    <t>Dussendorf</t>
  </si>
  <si>
    <t>Bergen</t>
  </si>
  <si>
    <t xml:space="preserve">Caltanissetta </t>
  </si>
  <si>
    <t>Progetto mobilità</t>
  </si>
  <si>
    <t>Gennaro Fraddanno</t>
  </si>
  <si>
    <t>Tatatu</t>
  </si>
  <si>
    <t>Giorgio Paglioni</t>
  </si>
  <si>
    <t>Nervio</t>
  </si>
  <si>
    <t>Misgav</t>
  </si>
  <si>
    <t>Talor Sax
(eHealth Ventures)</t>
  </si>
  <si>
    <t xml:space="preserve"> CreationDose</t>
  </si>
  <si>
    <t>Alessandro La Rosa</t>
  </si>
  <si>
    <t>BlockDox</t>
  </si>
  <si>
    <t>Nic Shulman</t>
  </si>
  <si>
    <t>Unblur</t>
  </si>
  <si>
    <t>Alfonso Zamarro</t>
  </si>
  <si>
    <t>Daze Technology</t>
  </si>
  <si>
    <t>Paolo De Stefanis</t>
  </si>
  <si>
    <t>Talete</t>
  </si>
  <si>
    <t>Antonello Corrado</t>
  </si>
  <si>
    <t xml:space="preserve"> Borsino Rifiuti</t>
  </si>
  <si>
    <t>Angelo Ragnatela</t>
  </si>
  <si>
    <t>Winegrid</t>
  </si>
  <si>
    <t>Sonect</t>
  </si>
  <si>
    <t>AIFO-Doorway</t>
  </si>
  <si>
    <t xml:space="preserve">Clothia </t>
  </si>
  <si>
    <t>Gizmogo</t>
  </si>
  <si>
    <t>William Deng</t>
  </si>
  <si>
    <t>GScan OU</t>
  </si>
  <si>
    <t>Andi Hektor</t>
  </si>
  <si>
    <t>Grano Antico</t>
  </si>
  <si>
    <t>Quandopasso</t>
  </si>
  <si>
    <t>Pasquale Castellaneta</t>
  </si>
  <si>
    <t>Ílhavo</t>
  </si>
  <si>
    <t xml:space="preserve">Burlingame </t>
  </si>
  <si>
    <t xml:space="preserve">Steve Gurney </t>
  </si>
  <si>
    <t>Estonia</t>
  </si>
  <si>
    <t>Project Crystal</t>
  </si>
  <si>
    <t>Nissolino</t>
  </si>
  <si>
    <t xml:space="preserve">Rcupero ID </t>
  </si>
  <si>
    <t>Kalif Auditore</t>
  </si>
  <si>
    <t>Orangogo</t>
  </si>
  <si>
    <t>Francesco Andrulli
(Sella Corporate &amp; Investment Banking)</t>
  </si>
  <si>
    <t>SEO TESTER ONLINE</t>
  </si>
  <si>
    <t>Matteo Fiammetta</t>
  </si>
  <si>
    <t>UAF</t>
  </si>
  <si>
    <t>Glickon</t>
  </si>
  <si>
    <t>Peak Fiber Innovations</t>
  </si>
  <si>
    <t>Francesco Meneschincheri</t>
  </si>
  <si>
    <t xml:space="preserve">Replycare </t>
  </si>
  <si>
    <t>Raffaele Nudi</t>
  </si>
  <si>
    <t>Dallenologo</t>
  </si>
  <si>
    <t>Bianca Ventura</t>
  </si>
  <si>
    <t>1Control</t>
  </si>
  <si>
    <t>Francesco Meneschincheri
(Mimosa)</t>
  </si>
  <si>
    <t>Brandup Group</t>
  </si>
  <si>
    <t>Christopher Trummer</t>
  </si>
  <si>
    <t>Celeris Therapeutics</t>
  </si>
  <si>
    <t>VINO.COM</t>
  </si>
  <si>
    <t>Bernabei</t>
  </si>
  <si>
    <t>Elena Vittone</t>
  </si>
  <si>
    <t>Andrea Marziali</t>
  </si>
  <si>
    <t>Pharma &amp; Food Consulting</t>
  </si>
  <si>
    <t xml:space="preserve">Macerata </t>
  </si>
  <si>
    <t>Progetto non operativo su tecnologie, prodotti e/o servizi riferibili ai settori delle tecnologie industriali e delle tecnologie digitali</t>
  </si>
  <si>
    <t>Antonella Beltrame
(INDACO)</t>
  </si>
  <si>
    <t>ActiveLees</t>
  </si>
  <si>
    <t>Elemento</t>
  </si>
  <si>
    <t>Sinestech</t>
  </si>
  <si>
    <t>TooBusy</t>
  </si>
  <si>
    <t>StartCup Veneto</t>
  </si>
  <si>
    <t>AGRO</t>
  </si>
  <si>
    <t>bigdungbag</t>
  </si>
  <si>
    <t>E-STORAGE</t>
  </si>
  <si>
    <t>GreeBee</t>
  </si>
  <si>
    <t xml:space="preserve">Innovation Geo-Materials </t>
  </si>
  <si>
    <t>Tuni-Farm</t>
  </si>
  <si>
    <t>VolMax</t>
  </si>
  <si>
    <t>Wloop - A WaterLoop Future</t>
  </si>
  <si>
    <t>AvanSi</t>
  </si>
  <si>
    <t>CLOD</t>
  </si>
  <si>
    <t>EASY-WELFARE</t>
  </si>
  <si>
    <t>N.E.S. (NeverEndingSystemError)</t>
  </si>
  <si>
    <t>Social Science</t>
  </si>
  <si>
    <t>B4E</t>
  </si>
  <si>
    <t xml:space="preserve">DrinkFul </t>
  </si>
  <si>
    <t>Future World</t>
  </si>
  <si>
    <t>I-UTOPHONE</t>
  </si>
  <si>
    <t>Incontri business2business</t>
  </si>
  <si>
    <t>Plates</t>
  </si>
  <si>
    <t>TextQ SEO</t>
  </si>
  <si>
    <t>Tutoring</t>
  </si>
  <si>
    <t>CADRIA</t>
  </si>
  <si>
    <t>LaserDrone</t>
  </si>
  <si>
    <t>LGG Lighting srl</t>
  </si>
  <si>
    <t>PROFHY  PROcessing service For HYperpure semiconductors</t>
  </si>
  <si>
    <t>Academy per la salute</t>
  </si>
  <si>
    <t>BIOMIP – electrOwetting BIOsensor MIcroRNA Padova</t>
  </si>
  <si>
    <t>DeepSkin</t>
  </si>
  <si>
    <t>DNAswitch: turn on your genes, stop the disease</t>
  </si>
  <si>
    <t xml:space="preserve">Imaging funzionale mediante biomarcatori radioattivi per la diagnosi dei tumori surrenalici secernenti aldosterone </t>
  </si>
  <si>
    <t>Mercà – La spesa con il nutrizionista</t>
  </si>
  <si>
    <t>OptiFish</t>
  </si>
  <si>
    <t>REDREX è un dispositivo basato su A.I. per rilevare il riflesso rosso nei neonati</t>
  </si>
  <si>
    <t>WhatsIn</t>
  </si>
  <si>
    <t>ZEB Scanner</t>
  </si>
  <si>
    <t>M.O.S.A.I.C.O - Muoviamoci Oggi, Scopriamo Assieme Itinerari della Città Originali</t>
  </si>
  <si>
    <t>Energy to Energy</t>
  </si>
  <si>
    <t xml:space="preserve">Francesco Cocchi </t>
  </si>
  <si>
    <t>Ineedtours</t>
  </si>
  <si>
    <t>Iniziativa assegnata a VV2 il 28/10/19. Viene riassegnata ai fondi di scaleup il 06/10/2021 come Diritto di First Refusal – Invito Innova Venture</t>
  </si>
  <si>
    <t>OK HOME</t>
  </si>
  <si>
    <t>Giovanni Beretta Anguissola</t>
  </si>
  <si>
    <t>Abiby</t>
  </si>
  <si>
    <t>Barberino's</t>
  </si>
  <si>
    <t>Genenta Science</t>
  </si>
  <si>
    <t>Settore out of scole</t>
  </si>
  <si>
    <t>HiNelson</t>
  </si>
  <si>
    <t>Macai</t>
  </si>
  <si>
    <t>Meeters</t>
  </si>
  <si>
    <t>PayDo</t>
  </si>
  <si>
    <t>Ultroneo</t>
  </si>
  <si>
    <t>AWorld</t>
  </si>
  <si>
    <t>Wenda</t>
  </si>
  <si>
    <t>MonAI</t>
  </si>
  <si>
    <t>SurgeQ</t>
  </si>
  <si>
    <t>StartupGym</t>
  </si>
  <si>
    <t>Progetto Gallotti</t>
  </si>
  <si>
    <t>Cristina Bini
(CDP)</t>
  </si>
  <si>
    <t xml:space="preserve">Thefaculty </t>
  </si>
  <si>
    <t>Giacomo Rossi</t>
  </si>
  <si>
    <t>Opinio</t>
  </si>
  <si>
    <t>Massimiliano De Simoni
(MDSWORLD)</t>
  </si>
  <si>
    <t xml:space="preserve">Dadol </t>
  </si>
  <si>
    <t>Davide Coccia</t>
  </si>
  <si>
    <t>Nicolas Ancot</t>
  </si>
  <si>
    <t>Evento Digital Magics</t>
  </si>
  <si>
    <t>Parenting</t>
  </si>
  <si>
    <t>Blu Martin</t>
  </si>
  <si>
    <t>Gaetano Giuffre
(Oltre Venture)</t>
  </si>
  <si>
    <t>Claudio Lupica Rinato</t>
  </si>
  <si>
    <t>Celerya</t>
  </si>
  <si>
    <t xml:space="preserve">Torino </t>
  </si>
  <si>
    <t xml:space="preserve">nCore </t>
  </si>
  <si>
    <t>Andrea de Blasi</t>
  </si>
  <si>
    <t>Yogaze</t>
  </si>
  <si>
    <t>DietItaly</t>
  </si>
  <si>
    <t>Mattia Memeo</t>
  </si>
  <si>
    <t>xFarm</t>
  </si>
  <si>
    <t>Alessandra</t>
  </si>
  <si>
    <t>SCUOLAB</t>
  </si>
  <si>
    <t>SaluberMD</t>
  </si>
  <si>
    <t>Bourelly Group</t>
  </si>
  <si>
    <t>Salvatore Rionero
(Protom)</t>
  </si>
  <si>
    <t>Massimo Della Ragione</t>
  </si>
  <si>
    <t>Life Learning</t>
  </si>
  <si>
    <t>Rodrigo Di Lauro</t>
  </si>
  <si>
    <t>Art D’Acquin</t>
  </si>
  <si>
    <t>Thomas D’Acquin GONAI</t>
  </si>
  <si>
    <t xml:space="preserve">Aeraze </t>
  </si>
  <si>
    <t>Massimo Gritti</t>
  </si>
  <si>
    <t>Matteo Tommasini</t>
  </si>
  <si>
    <t>Graphene Company</t>
  </si>
  <si>
    <t>GoCamera</t>
  </si>
  <si>
    <t>Riccardo Di Marco</t>
  </si>
  <si>
    <t>SMANAPP</t>
  </si>
  <si>
    <t>Prato</t>
  </si>
  <si>
    <t xml:space="preserve">Recupero ID </t>
  </si>
  <si>
    <t>Iniziativa assegnata a VV3 il 23/01/2020, in seguito al rigetto da parte di VV3 e all'aggiornamento ricevuto dalla target, il 21/10/2021, il progetto viene riassegnato ai "Fondi di scaleup".</t>
  </si>
  <si>
    <t xml:space="preserve">Euleria </t>
  </si>
  <si>
    <t>Elisabetta Borello
(Bio4dreams)</t>
  </si>
  <si>
    <t>Welmed</t>
  </si>
  <si>
    <t>Marcello Tedeschi
(Alchimia)</t>
  </si>
  <si>
    <t>Massimo Boccia</t>
  </si>
  <si>
    <t>DoctorPass</t>
  </si>
  <si>
    <t>Asti</t>
  </si>
  <si>
    <t>Iride Acque</t>
  </si>
  <si>
    <t>Progetto Mooore</t>
  </si>
  <si>
    <t>Cristian Preiata</t>
  </si>
  <si>
    <t>Velasca</t>
  </si>
  <si>
    <t>Solertix</t>
  </si>
  <si>
    <t xml:space="preserve">Luca Vincelli </t>
  </si>
  <si>
    <t>Wilden</t>
  </si>
  <si>
    <t>Be Safe</t>
  </si>
  <si>
    <t>Progetto Be safe</t>
  </si>
  <si>
    <t>brumbrum</t>
  </si>
  <si>
    <t>Italianway</t>
  </si>
  <si>
    <t>Iniziativa già presente nel DF dei fondi di scaleup, con data antecedente l'avvio del processo di DF centralizzato</t>
  </si>
  <si>
    <t>Brochesia</t>
  </si>
  <si>
    <t>Christian Salvatori</t>
  </si>
  <si>
    <t>Davide Giansoldati</t>
  </si>
  <si>
    <t>Content is King Srl</t>
  </si>
  <si>
    <t>Raleri</t>
  </si>
  <si>
    <t>Massimo Petrusa</t>
  </si>
  <si>
    <t>Nicola D’amicis
(Pragma Finance)</t>
  </si>
  <si>
    <t>Nexton</t>
  </si>
  <si>
    <t>Alberto Porzio</t>
  </si>
  <si>
    <t>SplittyPay</t>
  </si>
  <si>
    <t>Maurizio Mischi</t>
  </si>
  <si>
    <t>Alyon</t>
  </si>
  <si>
    <t>Paolo Barbanti</t>
  </si>
  <si>
    <t>Easy Temp</t>
  </si>
  <si>
    <t>My Social Collection</t>
  </si>
  <si>
    <t>Tomaso Buscema</t>
  </si>
  <si>
    <t>Sabina Grisorio
(Translink Strempel)</t>
  </si>
  <si>
    <t>Zenka</t>
  </si>
  <si>
    <t>Nairobi</t>
  </si>
  <si>
    <t>Kenya</t>
  </si>
  <si>
    <t>MainStreaming</t>
  </si>
  <si>
    <t>Alessandro Rognoni</t>
  </si>
  <si>
    <t>SmartPricing</t>
  </si>
  <si>
    <t>Circuit Mind</t>
  </si>
  <si>
    <t>Basilio Gentile</t>
  </si>
  <si>
    <t>Luca Marazzi</t>
  </si>
  <si>
    <t>Gibo</t>
  </si>
  <si>
    <t>Toduba</t>
  </si>
  <si>
    <t xml:space="preserve">GlaucoT </t>
  </si>
  <si>
    <t>Alperen Acemoglu</t>
  </si>
  <si>
    <t>Istanbul</t>
  </si>
  <si>
    <t>Turchia</t>
  </si>
  <si>
    <t>A Brush</t>
  </si>
  <si>
    <t>Marco Zechini
(Almasta)</t>
  </si>
  <si>
    <t>Danilo Fenu</t>
  </si>
  <si>
    <t>Idea Postura</t>
  </si>
  <si>
    <t>Gianluca Galano
(EY)</t>
  </si>
  <si>
    <t>Pjt Uramaki</t>
  </si>
  <si>
    <t>Dom Terry International</t>
  </si>
  <si>
    <t>Maria Antonietta Zonin
(Immofina)</t>
  </si>
  <si>
    <t>SENS IN</t>
  </si>
  <si>
    <t>Michele Poggipolini</t>
  </si>
  <si>
    <t>QA</t>
  </si>
  <si>
    <t>Gianluca Binini</t>
  </si>
  <si>
    <t>Antonino Cutrupi</t>
  </si>
  <si>
    <t>Pascolatoi</t>
  </si>
  <si>
    <t>Netmoney</t>
  </si>
  <si>
    <t>Edoardo Di Pierro</t>
  </si>
  <si>
    <t>Michele Grassi</t>
  </si>
  <si>
    <t>Elementsworks</t>
  </si>
  <si>
    <t>Moreno Zancato</t>
  </si>
  <si>
    <t>loQal</t>
  </si>
  <si>
    <t>Plentiness</t>
  </si>
  <si>
    <t>Linda Romano</t>
  </si>
  <si>
    <t xml:space="preserve">Cellex </t>
  </si>
  <si>
    <t>Marcello Laurenzio</t>
  </si>
  <si>
    <t>Superba Holdings</t>
  </si>
  <si>
    <t>Marco Cremascoli
(BDO)</t>
  </si>
  <si>
    <t xml:space="preserve">Mirta </t>
  </si>
  <si>
    <t>TRIS Sicilia</t>
  </si>
  <si>
    <t>DIVO DIVA GROUP</t>
  </si>
  <si>
    <t xml:space="preserve"> Alberto Lolli</t>
  </si>
  <si>
    <t>La Valletta</t>
  </si>
  <si>
    <t>Slinkshot</t>
  </si>
  <si>
    <t>Riccardo Petrucci</t>
  </si>
  <si>
    <t>DDIRA&amp;TSE</t>
  </si>
  <si>
    <t>Mariano Pisetta</t>
  </si>
  <si>
    <t>Life Breath</t>
  </si>
  <si>
    <t>Alberto Lolli</t>
  </si>
  <si>
    <t>Comehome</t>
  </si>
  <si>
    <t xml:space="preserve">V-frm </t>
  </si>
  <si>
    <t>Luca Bonamigo
(Corporate Advisory)</t>
  </si>
  <si>
    <t>Italian Eyewear</t>
  </si>
  <si>
    <t>Novameat</t>
  </si>
  <si>
    <t>Themis</t>
  </si>
  <si>
    <t>Compagnia della tavola italiana</t>
  </si>
  <si>
    <t>Zago</t>
  </si>
  <si>
    <t>Gianluca Ottolina</t>
  </si>
  <si>
    <t>Massive</t>
  </si>
  <si>
    <t>Farmacasa</t>
  </si>
  <si>
    <t>Maurizio Vendramini</t>
  </si>
  <si>
    <t>Intellivision</t>
  </si>
  <si>
    <t>Valter Prette</t>
  </si>
  <si>
    <t>Irvine</t>
  </si>
  <si>
    <t>Marco Pasquotti
(Escaluscapital)</t>
  </si>
  <si>
    <t>Esacryo </t>
  </si>
  <si>
    <t>Serranova </t>
  </si>
  <si>
    <t>Olten</t>
  </si>
  <si>
    <t>Slovenia</t>
  </si>
  <si>
    <t>Lubiana</t>
  </si>
  <si>
    <t>Project Gaston</t>
  </si>
  <si>
    <t>Progetto assegnato il 25/01/18 a VV3, in seguito all'invio di nuova documentazione, essendo stato bocciato da VV3, viene riassegnato il 10/12/20 a VV2. In data 05/08/2021 il progetto è stato riassegnato ai fondi di scaleup come Diritto di First Refusal – Invito Innova Venture. In data 01/12/2021 il progetto è stato nuovamente riassegnato ai fondi di scaleup come Diritto di First Refusal – Invito Innova Venture.</t>
  </si>
  <si>
    <t>Airborne Energy Systems (AWES)</t>
  </si>
  <si>
    <t>Aia</t>
  </si>
  <si>
    <t>Fabrizio Nastri</t>
  </si>
  <si>
    <t>Project NEXT</t>
  </si>
  <si>
    <t>Antonio Giametta
(Banca Profilo)</t>
  </si>
  <si>
    <t>Fincommodity</t>
  </si>
  <si>
    <t>Gloria Seveso</t>
  </si>
  <si>
    <t>Fagoterapia Lab</t>
  </si>
  <si>
    <t xml:space="preserve">Simone Maggi </t>
  </si>
  <si>
    <t>Keelt Group</t>
  </si>
  <si>
    <t>Salvatore Peluso
(CdP)</t>
  </si>
  <si>
    <t>Gabriele Italiano</t>
  </si>
  <si>
    <t>Facesite</t>
  </si>
  <si>
    <t>Michele Sangion</t>
  </si>
  <si>
    <t>Cyclando</t>
  </si>
  <si>
    <t>Riccardo Sedola</t>
  </si>
  <si>
    <t>Golee</t>
  </si>
  <si>
    <t>Mennato Fusco 
(M&amp;A - Capital Market)</t>
  </si>
  <si>
    <t>Talet-e</t>
  </si>
  <si>
    <t>Taima Growth</t>
  </si>
  <si>
    <t>Mo Alyasini</t>
  </si>
  <si>
    <t>Project Jade</t>
  </si>
  <si>
    <t>Kevin Tian
(Hawkbridge Capital Partners Inc.)</t>
  </si>
  <si>
    <t>Just Mary</t>
  </si>
  <si>
    <t>Mario Nuti
(Aestas)</t>
  </si>
  <si>
    <t>Domusilla</t>
  </si>
  <si>
    <t>Filippo Torre</t>
  </si>
  <si>
    <t>La cannoleria siciliana</t>
  </si>
  <si>
    <t>Zebras</t>
  </si>
  <si>
    <t>Claudia Meia</t>
  </si>
  <si>
    <t>Klypss</t>
  </si>
  <si>
    <t>Federico Capriata</t>
  </si>
  <si>
    <t>Hi Mark</t>
  </si>
  <si>
    <t>Giulio Odorico</t>
  </si>
  <si>
    <t>MyLab Nutrition</t>
  </si>
  <si>
    <t>Francesco Cerruti
(Italian Tech Alliance)</t>
  </si>
  <si>
    <t>Tundr Tech Corporation</t>
  </si>
  <si>
    <t>Sastre Jules-Arthur</t>
  </si>
  <si>
    <t>Notarify 2.0.</t>
  </si>
  <si>
    <t>Iniziativa "non compliant con i regolamenti" il 16/07/2020 per lo stadio di vita "seed" e per l'assenza di OdR, viene assegnata ai fondi di scaleup il 22/12/2021 come "Diritto di First Refusal – Invito Innova Venture"</t>
  </si>
  <si>
    <t>Oxabyo</t>
  </si>
  <si>
    <t>Saverio Canepa
(Siminvest)</t>
  </si>
  <si>
    <t>Skindrape</t>
  </si>
  <si>
    <t>Stefano Pieragostini</t>
  </si>
  <si>
    <t xml:space="preserve">ACCA INDUSTRIES </t>
  </si>
  <si>
    <t>FintechJobs.Today.</t>
  </si>
  <si>
    <t>MUGO</t>
  </si>
  <si>
    <t>Benedetto Ruggeri</t>
  </si>
  <si>
    <t>Valerio Buniato</t>
  </si>
  <si>
    <t>Claire Lusardi</t>
  </si>
  <si>
    <t>Frankly</t>
  </si>
  <si>
    <t>Lifeed</t>
  </si>
  <si>
    <t>Nohea</t>
  </si>
  <si>
    <t>Marco</t>
  </si>
  <si>
    <t>Craig Mckeon</t>
  </si>
  <si>
    <t>Medical Device</t>
  </si>
  <si>
    <t>Il 16/01/2020 l'iniziativa era entrata in DF in attesa di documentazione congrua</t>
  </si>
  <si>
    <t xml:space="preserve">OPTOSENSING </t>
  </si>
  <si>
    <t>Barbara Ellena</t>
  </si>
  <si>
    <t>AIDD</t>
  </si>
  <si>
    <t>Francesca Spataro</t>
  </si>
  <si>
    <t xml:space="preserve">CNR-IBF (Istituto di Biofisica del CNR- Sede di Palermo) </t>
  </si>
  <si>
    <t>HeArt</t>
  </si>
  <si>
    <t>Anote Music</t>
  </si>
  <si>
    <t xml:space="preserve">Elisa Masera </t>
  </si>
  <si>
    <t xml:space="preserve">QiO </t>
  </si>
  <si>
    <t>Tacita</t>
  </si>
  <si>
    <t>Sboing</t>
  </si>
  <si>
    <t>Salonicco</t>
  </si>
  <si>
    <t>Fotis K. Liotopoulos</t>
  </si>
  <si>
    <t>Riccardo Pipparelli
(Long Term Partners)</t>
  </si>
  <si>
    <t>Bill Divine
(Discovery International)</t>
  </si>
  <si>
    <t>Unobravo</t>
  </si>
  <si>
    <t xml:space="preserve">Zakeke </t>
  </si>
  <si>
    <t>Angelo Coletta</t>
  </si>
  <si>
    <t>Farmakom</t>
  </si>
  <si>
    <t>Corrado Maver</t>
  </si>
  <si>
    <t>SLAQ</t>
  </si>
  <si>
    <t>Preprint</t>
  </si>
  <si>
    <t>DISPLAYGHT</t>
  </si>
  <si>
    <t>CIRCUS</t>
  </si>
  <si>
    <t>ALPI</t>
  </si>
  <si>
    <t>INSTANT</t>
  </si>
  <si>
    <t>HyCat</t>
  </si>
  <si>
    <t>FREENERGY</t>
  </si>
  <si>
    <t>2LIVEr</t>
  </si>
  <si>
    <t>Ospedale San Raffaele</t>
  </si>
  <si>
    <t>DUPDOWN</t>
  </si>
  <si>
    <t>inSight</t>
  </si>
  <si>
    <t>TICK</t>
  </si>
  <si>
    <t>IN DEPTH</t>
  </si>
  <si>
    <t>NeuroSoNew</t>
  </si>
  <si>
    <t>SpinRec</t>
  </si>
  <si>
    <t>Giorgio Recine
(Lira)</t>
  </si>
  <si>
    <t>Salvatore Buccino</t>
  </si>
  <si>
    <t>Microtech</t>
  </si>
  <si>
    <t xml:space="preserve">Sanificaction </t>
  </si>
  <si>
    <t>Aldo Romeo</t>
  </si>
  <si>
    <t>Ciro Orefice</t>
  </si>
  <si>
    <t>Project Test</t>
  </si>
  <si>
    <t>ProsperDTX</t>
  </si>
  <si>
    <t xml:space="preserve">Pankaj Srivastava </t>
  </si>
  <si>
    <t>Binah.ai</t>
  </si>
  <si>
    <t>Regala un albero</t>
  </si>
  <si>
    <t>Nicoletta Foti</t>
  </si>
  <si>
    <t>Sunrise</t>
  </si>
  <si>
    <t>Loris Dedamiani</t>
  </si>
  <si>
    <t>Code RTD</t>
  </si>
  <si>
    <t>Pureair</t>
  </si>
  <si>
    <t>Giorgio Cialone</t>
  </si>
  <si>
    <t>Epicode</t>
  </si>
  <si>
    <t>Aryel</t>
  </si>
  <si>
    <t>Misal G. Memeo</t>
  </si>
  <si>
    <t>Short Hills</t>
  </si>
  <si>
    <t>Stefano Mascetti
(Doorway)</t>
  </si>
  <si>
    <t>Ramat Gan</t>
  </si>
  <si>
    <t>Rentuu</t>
  </si>
  <si>
    <t>Claudio Cardillo</t>
  </si>
  <si>
    <t>Zincsystem</t>
  </si>
  <si>
    <t>Airgloss</t>
  </si>
  <si>
    <t>CO-AI</t>
  </si>
  <si>
    <t>Emmanuele Angione
(Lira)</t>
  </si>
  <si>
    <t>Francesco D’Antonio
(Integrae SIM)</t>
  </si>
  <si>
    <t>All Well</t>
  </si>
  <si>
    <t>Easdebitami</t>
  </si>
  <si>
    <t>Ricardo Oliveira</t>
  </si>
  <si>
    <t>FullyOps</t>
  </si>
  <si>
    <t>Shabosh</t>
  </si>
  <si>
    <t>Raimondo Raffi</t>
  </si>
  <si>
    <t>Iniziativa già presente nel DF dei fondi di scaleup, con data antecedente l'avvio del processo di DF centralizzato. La società ha sede anche in Italia.</t>
  </si>
  <si>
    <t>Pechino</t>
  </si>
  <si>
    <t>Sabrina De Siero</t>
  </si>
  <si>
    <t>Trovabirre</t>
  </si>
  <si>
    <t>Iniziativa pervenuta inizialmente come Diritto di First Refusal – Invito Innova Venture (Data meeting 19/02/2021). In seguito alla ricezione di un nuovo pitch nel quale si chiarisce la presenza di un OdR, viene assegnata al fondo di trasferimento tecnologico in data 09/02/2022.</t>
  </si>
  <si>
    <t xml:space="preserve">Antonio Minguzzi </t>
  </si>
  <si>
    <t>Wesual</t>
  </si>
  <si>
    <t>Lara Antoy
(Lventure)</t>
  </si>
  <si>
    <t>Dafne</t>
  </si>
  <si>
    <t>Rodolfo Lironi</t>
  </si>
  <si>
    <t>Which The Social Network</t>
  </si>
  <si>
    <t>Davide Valota</t>
  </si>
  <si>
    <t>Paolo Mardegan</t>
  </si>
  <si>
    <t>Fido</t>
  </si>
  <si>
    <t>NexToMe</t>
  </si>
  <si>
    <t>Marco Pellegrino
(Neva SGR)</t>
  </si>
  <si>
    <t>Bridge</t>
  </si>
  <si>
    <t>TA-DAAN</t>
  </si>
  <si>
    <t>Tommaso Migliore
(MDOTM)</t>
  </si>
  <si>
    <t>Xport</t>
  </si>
  <si>
    <t>Syndesma</t>
  </si>
  <si>
    <t>Maximiliano Turelli
(Equita)</t>
  </si>
  <si>
    <t>Roberta Ferretti</t>
  </si>
  <si>
    <t xml:space="preserve">Joiupp </t>
  </si>
  <si>
    <t>Dashero</t>
  </si>
  <si>
    <t xml:space="preserve"> Adriano De Arcangelis</t>
  </si>
  <si>
    <t>Lorna Vatta</t>
  </si>
  <si>
    <t>YK-Robotics Srl</t>
  </si>
  <si>
    <t>Greeat</t>
  </si>
  <si>
    <t>Francesco Fimmanò</t>
  </si>
  <si>
    <t>Davide Gullo</t>
  </si>
  <si>
    <t xml:space="preserve">M4SS </t>
  </si>
  <si>
    <t>KPET</t>
  </si>
  <si>
    <t>Luca Freschi</t>
  </si>
  <si>
    <t>100Grammi</t>
  </si>
  <si>
    <t>Jacopo Mattei
(Virgilio Finance)</t>
  </si>
  <si>
    <t>Playwood</t>
  </si>
  <si>
    <t>Patrizia Piparo
(PSP Business Consulting)</t>
  </si>
  <si>
    <t xml:space="preserve"> Las Palmas </t>
  </si>
  <si>
    <t>Valerio Dal Buono</t>
  </si>
  <si>
    <t>IN-House</t>
  </si>
  <si>
    <t xml:space="preserve">Biorek </t>
  </si>
  <si>
    <t>Fabio Venegoni</t>
  </si>
  <si>
    <t>Justep</t>
  </si>
  <si>
    <t>Giuseppe Arturo
(StartLab)</t>
  </si>
  <si>
    <t xml:space="preserve">Planet </t>
  </si>
  <si>
    <t>Prosperino Brando
(QuantYX)</t>
  </si>
  <si>
    <t>enGenome.e</t>
  </si>
  <si>
    <t>Pascol</t>
  </si>
  <si>
    <t>Marco Pontiggia
(4r)</t>
  </si>
  <si>
    <t>Francesco Arculeo</t>
  </si>
  <si>
    <t>MENDRISIO</t>
  </si>
  <si>
    <t>Babette</t>
  </si>
  <si>
    <t>Pharmecure</t>
  </si>
  <si>
    <t>Home Panda</t>
  </si>
  <si>
    <t xml:space="preserve">Viceversa </t>
  </si>
  <si>
    <t>Pietro Cogliani
(Endevor)</t>
  </si>
  <si>
    <t>Francesco G. Leonardi
(Endeavor)</t>
  </si>
  <si>
    <t>Rifò</t>
  </si>
  <si>
    <t>Babaco Market</t>
  </si>
  <si>
    <t>Romualdo Scotto</t>
  </si>
  <si>
    <t>StonePay</t>
  </si>
  <si>
    <t>Vito Lomele</t>
  </si>
  <si>
    <t>Daloom</t>
  </si>
  <si>
    <t>Christian Ciampa
(La Compagnia Holding)</t>
  </si>
  <si>
    <t>Diamantys</t>
  </si>
  <si>
    <t>Vito Giurazza</t>
  </si>
  <si>
    <t>SecBase</t>
  </si>
  <si>
    <t>Podcastory</t>
  </si>
  <si>
    <t>Giovanni Gasperi
(Mid Equity Partners)</t>
  </si>
  <si>
    <t>Design Italia</t>
  </si>
  <si>
    <t>Francesco Cosimo
(Investor kobe)</t>
  </si>
  <si>
    <t>Federico Botta
(GOP)</t>
  </si>
  <si>
    <t>Wallife</t>
  </si>
  <si>
    <t>Matteo Riboldi
(La Compagnia Holding)</t>
  </si>
  <si>
    <t>Letyourboat</t>
  </si>
  <si>
    <t>FlexyGrid</t>
  </si>
  <si>
    <t>Truspace</t>
  </si>
  <si>
    <t>Cristina Bini
(CDP Venture Capital SGR)</t>
  </si>
  <si>
    <t>Manuele Monti
(TechBricks)</t>
  </si>
  <si>
    <t>HiWeiss</t>
  </si>
  <si>
    <t>Enrico Ranzato</t>
  </si>
  <si>
    <t>H24Invent</t>
  </si>
  <si>
    <t>Astorre Modena
(Terra Venture Partners)</t>
  </si>
  <si>
    <t>Pharmaprime</t>
  </si>
  <si>
    <t xml:space="preserve">Untamed </t>
  </si>
  <si>
    <t>Gigger</t>
  </si>
  <si>
    <t>Simone Cimminelli
(Cimminelli Holding)</t>
  </si>
  <si>
    <t>Alessio Davì</t>
  </si>
  <si>
    <t>Tootor</t>
  </si>
  <si>
    <t>FABA</t>
  </si>
  <si>
    <t>Stefano Molino
(CdP Fondo Acceleratori)</t>
  </si>
  <si>
    <t>Trotter Studio Associato</t>
  </si>
  <si>
    <t>MinyMe</t>
  </si>
  <si>
    <t>Davide Lanzoni</t>
  </si>
  <si>
    <t>Marco Nasoni</t>
  </si>
  <si>
    <t>Libes</t>
  </si>
  <si>
    <t>AEV Charging</t>
  </si>
  <si>
    <t>Francesco Nasta
(Wock)</t>
  </si>
  <si>
    <t>Luigi Camilla Rocca</t>
  </si>
  <si>
    <t>inPiazza</t>
  </si>
  <si>
    <t>Next Exhibition</t>
  </si>
  <si>
    <t>Serena Auletta
(Phoenix Italia)</t>
  </si>
  <si>
    <t>30/03/20222</t>
  </si>
  <si>
    <t>SANA SANA</t>
  </si>
  <si>
    <t xml:space="preserve">Simone De Maria </t>
  </si>
  <si>
    <t>iVis Technologies</t>
  </si>
  <si>
    <t>On AIR</t>
  </si>
  <si>
    <t xml:space="preserve"> Gianfranco Scarcella</t>
  </si>
  <si>
    <t>Tesio Pharmaceuticals</t>
  </si>
  <si>
    <t>Bobby Kaiserman
(DelMorgan &amp; Co.)</t>
  </si>
  <si>
    <t>Sergio Beretta</t>
  </si>
  <si>
    <t xml:space="preserve">Earnext </t>
  </si>
  <si>
    <t xml:space="preserve"> Voltaire</t>
  </si>
  <si>
    <t xml:space="preserve">        Tarik Admane
(Chausson Finance)</t>
  </si>
  <si>
    <t>Francesco D'Antonio
(Integrae SIM)</t>
  </si>
  <si>
    <t>Sailogy</t>
  </si>
  <si>
    <t xml:space="preserve"> Joggo.com</t>
  </si>
  <si>
    <t>Francesco Paolo Somma</t>
  </si>
  <si>
    <t>Etienne Sgarbi</t>
  </si>
  <si>
    <t>AthenaBlockchain</t>
  </si>
  <si>
    <t xml:space="preserve">Samplesound </t>
  </si>
  <si>
    <t>Andrea Ricci</t>
  </si>
  <si>
    <t xml:space="preserve">L2F </t>
  </si>
  <si>
    <t>Giancarlo Giurazza</t>
  </si>
  <si>
    <t>Dresso</t>
  </si>
  <si>
    <t>Enrico Pietrelli</t>
  </si>
  <si>
    <t>Bubble Soft</t>
  </si>
  <si>
    <t>Domenico Laudonia</t>
  </si>
  <si>
    <t>PWD Industrial Filtration</t>
  </si>
  <si>
    <t>Igor Klewicki</t>
  </si>
  <si>
    <t xml:space="preserve">Blinkoo </t>
  </si>
  <si>
    <t>Alberto Maria Corolla
(Galaw)</t>
  </si>
  <si>
    <t>Bellinzona</t>
  </si>
  <si>
    <t>Iniziativa assegnata il 02/03/2022 al fondo TT, in seguito al rejected di quest'ultimo viene assegnata in data 12/04/2022 ai fondi di scaleup</t>
  </si>
  <si>
    <t>La società ha una partecipata con sede in Italia</t>
  </si>
  <si>
    <t xml:space="preserve">Monokee </t>
  </si>
  <si>
    <t xml:space="preserve">Connectlab </t>
  </si>
  <si>
    <t>Kelony</t>
  </si>
  <si>
    <t>Roberto de Bonis
(LCA)</t>
  </si>
  <si>
    <t>Matteo Confalonieri</t>
  </si>
  <si>
    <t>IppocraTech</t>
  </si>
  <si>
    <t>Rizieri Mele</t>
  </si>
  <si>
    <t>Searcode</t>
  </si>
  <si>
    <t>Step4business</t>
  </si>
  <si>
    <t>Roberto Ferrari</t>
  </si>
  <si>
    <t>Mogu</t>
  </si>
  <si>
    <t>Stefano Marchetti
(Deutsche Bank)</t>
  </si>
  <si>
    <t>The Edge</t>
  </si>
  <si>
    <t>TYPIQO</t>
  </si>
  <si>
    <t>Alessandro  Badalamenti</t>
  </si>
  <si>
    <t>Mario Terrigno</t>
  </si>
  <si>
    <t>Heatmee</t>
  </si>
  <si>
    <t>Phacil</t>
  </si>
  <si>
    <t>Loïc GACH
(ap-Capital)</t>
  </si>
  <si>
    <t>Luca Masaro
(KPMG)</t>
  </si>
  <si>
    <t>On Charge</t>
  </si>
  <si>
    <t>Maurizio Vendramini 
(My Draco)</t>
  </si>
  <si>
    <t xml:space="preserve">Worldz </t>
  </si>
  <si>
    <t>Pipein</t>
  </si>
  <si>
    <t>Alessandro Minori</t>
  </si>
  <si>
    <t>Qapla'</t>
  </si>
  <si>
    <t>Giuseppe Arturo</t>
  </si>
  <si>
    <t>Nuvyta</t>
  </si>
  <si>
    <t>Teethan</t>
  </si>
  <si>
    <t>10//05/2022</t>
  </si>
  <si>
    <t>GianMarco Perrella
(Arkios Italy)</t>
  </si>
  <si>
    <t>WePlayed</t>
  </si>
  <si>
    <t>Terry Denson</t>
  </si>
  <si>
    <t>Nel DF meeting del 04/10/2019 l'iniziativa era non compliant con i Regolamenti per lo stadio di vita, in seguito all'invio di un nuovo pitch viene assegnata il 10/05/2022 ai fondi di scaleup</t>
  </si>
  <si>
    <t>Nel DF meeting del 10/05/2019 l'iniziativa era non compliant con i Regolamenti per lo stadio di vita, in seguito all'invio di un nuovo pitch viene assegnata il 17/05/2022 ai fondi di scaleup</t>
  </si>
  <si>
    <t>Serenis</t>
  </si>
  <si>
    <t>Popseekl</t>
  </si>
  <si>
    <t>Giancarlo Scanagatta</t>
  </si>
  <si>
    <t>Packaging Machinery</t>
  </si>
  <si>
    <t>Gian Marco Gentile
(Pirola Corporate Finance)</t>
  </si>
  <si>
    <t>Progetto Heart</t>
  </si>
  <si>
    <t xml:space="preserve">iDEAL </t>
  </si>
  <si>
    <t xml:space="preserve">MYWAI </t>
  </si>
  <si>
    <t>Smartbug</t>
  </si>
  <si>
    <t>Lorenzo Allevi
(Oltre Impact)</t>
  </si>
  <si>
    <t xml:space="preserve">Serially </t>
  </si>
  <si>
    <t xml:space="preserve">Blubrake </t>
  </si>
  <si>
    <t>e-Shock</t>
  </si>
  <si>
    <t xml:space="preserve">Blimp </t>
  </si>
  <si>
    <t>Mario Grasso
(Equita K Finance Srl)</t>
  </si>
  <si>
    <t>Iniziativa assegnata il 30/11/2017 al fondo TT, in seguito alla ricezione di nuova documentazione e al cambio dello stadio di vita in data 24/05/2022 viene assegnata ai fondi di scaleup</t>
  </si>
  <si>
    <t>Francesco Crovace
(BlueBull)</t>
  </si>
  <si>
    <t>Future Fashion</t>
  </si>
  <si>
    <t xml:space="preserve">Unguess </t>
  </si>
  <si>
    <t>Fabiola Pellegrini
(Klecha &amp; CO)</t>
  </si>
  <si>
    <t>Erbert</t>
  </si>
  <si>
    <t xml:space="preserve">Lagalene </t>
  </si>
  <si>
    <t>Emiliano Novelli</t>
  </si>
  <si>
    <t>Nutribees</t>
  </si>
  <si>
    <t>Federico Isenburg</t>
  </si>
  <si>
    <t>Iniziativa "non compliant con i regolamenti" il 25/11/2021 per lo stadio di vita "seed" e per l'assenza di OdR, viene assegnata ai fondi di scaleup il 31/05/2022 in seguito all'invio di un nuovo deck</t>
  </si>
  <si>
    <t>Il progetto l'11/06/20 è stato assegnato al fondo di trasferimento tecnologico, in seguito al "rejected" da parte del fondo e all'invio di un nuovo deck l'iniziativa è stata assegnata ai fondi di scaleup il 31/05/2022</t>
  </si>
  <si>
    <t>UniversitiyBox</t>
  </si>
  <si>
    <t xml:space="preserve">Dynamo </t>
  </si>
  <si>
    <t>Alessandro De Luca</t>
  </si>
  <si>
    <t>Mini-idro</t>
  </si>
  <si>
    <t xml:space="preserve">Jobtech </t>
  </si>
  <si>
    <t xml:space="preserve">Kuiri </t>
  </si>
  <si>
    <t>Gabriele Paolini
(We Partner)</t>
  </si>
  <si>
    <t>Green Greener</t>
  </si>
  <si>
    <t>Deagle</t>
  </si>
  <si>
    <t>Cetti Lauteta
(THE EUROPEAN HOUSE)</t>
  </si>
  <si>
    <t>Hermeneutic</t>
  </si>
  <si>
    <t>Lucio San Marco</t>
  </si>
  <si>
    <t>Futura</t>
  </si>
  <si>
    <t>Aldo Campagnola</t>
  </si>
  <si>
    <t>Dottore Commercialista</t>
  </si>
  <si>
    <t xml:space="preserve">Badacare </t>
  </si>
  <si>
    <t>Stefano Pepe</t>
  </si>
  <si>
    <t>Parentube</t>
  </si>
  <si>
    <t>Coinbar</t>
  </si>
  <si>
    <t>Tot</t>
  </si>
  <si>
    <t>Flowbe</t>
  </si>
  <si>
    <t>Lorenzo Ferrari</t>
  </si>
  <si>
    <t>Carlo Tursi</t>
  </si>
  <si>
    <t>Humal Teaser</t>
  </si>
  <si>
    <t>Giovanni Biffi</t>
  </si>
  <si>
    <t xml:space="preserve">Rehouseit </t>
  </si>
  <si>
    <t>Riccardo Frezzato</t>
  </si>
  <si>
    <t>Pjt Visione Digitale Intelligente</t>
  </si>
  <si>
    <t>Pj. Ride</t>
  </si>
  <si>
    <t>Paolo Capaccioni</t>
  </si>
  <si>
    <t>Antonio De Blasio</t>
  </si>
  <si>
    <t>Eoliann</t>
  </si>
  <si>
    <t>Carolina Montagna
(B Heroes)</t>
  </si>
  <si>
    <t xml:space="preserve"> Hyres</t>
  </si>
  <si>
    <t>Paolo Spadoni</t>
  </si>
  <si>
    <t>Gianluca Galgano
(EY)</t>
  </si>
  <si>
    <t>Delivery care</t>
  </si>
  <si>
    <t xml:space="preserve">Kama Sport </t>
  </si>
  <si>
    <t>Obi1</t>
  </si>
  <si>
    <t>Teiacare</t>
  </si>
  <si>
    <t>Pjt. Idroget</t>
  </si>
  <si>
    <t xml:space="preserve">Artistinct </t>
  </si>
  <si>
    <t>Daniele Fazio</t>
  </si>
  <si>
    <t>Paolo Alessi</t>
  </si>
  <si>
    <t>Francesco A. Amoroso</t>
  </si>
  <si>
    <t>CalBatt</t>
  </si>
  <si>
    <t>Kampaay</t>
  </si>
  <si>
    <t>SardexPay</t>
  </si>
  <si>
    <t>Sud Sardegna</t>
  </si>
  <si>
    <t>Carlo Mannoni
(Fondazione Sardegna)</t>
  </si>
  <si>
    <t>Wondder</t>
  </si>
  <si>
    <t>Mihai Streza</t>
  </si>
  <si>
    <t>Vedrai</t>
  </si>
  <si>
    <t>Salvador Becciu</t>
  </si>
  <si>
    <t>Full Audits</t>
  </si>
  <si>
    <t xml:space="preserve"> Faire.ai</t>
  </si>
  <si>
    <t>Gianluigi Davassi</t>
  </si>
  <si>
    <t>D3D</t>
  </si>
  <si>
    <t>Dario Budetti</t>
  </si>
  <si>
    <t>InGeno</t>
  </si>
  <si>
    <t>Alessandro Bruno</t>
  </si>
  <si>
    <t>Pietro Pogliani
(Endeavor)</t>
  </si>
  <si>
    <t>Buenos Aires</t>
  </si>
  <si>
    <t>Argentina</t>
  </si>
  <si>
    <t>Da interlocuzioni con il founder è emerso che la società sta spostando la propria sede a Torino</t>
  </si>
  <si>
    <t>Lucrezia Lucotti 
(360 Capital)</t>
  </si>
  <si>
    <t>Matchplat</t>
  </si>
  <si>
    <t>Marina Raicevic</t>
  </si>
  <si>
    <t>Surgetech</t>
  </si>
  <si>
    <t xml:space="preserve">Archtools </t>
  </si>
  <si>
    <t>Carlo-Felice Balduzzi
(L&amp;B Partners)</t>
  </si>
  <si>
    <t>Yacooba</t>
  </si>
  <si>
    <t>Tereza Stranska</t>
  </si>
  <si>
    <t>Massimo Favuzza</t>
  </si>
  <si>
    <t>Telea Biotech</t>
  </si>
  <si>
    <t>Bikeroom</t>
  </si>
  <si>
    <t>Edmondo Sparano
(Digital Magics)</t>
  </si>
  <si>
    <t xml:space="preserve">Plasma TechMED </t>
  </si>
  <si>
    <t>Società con sede legale a Londra ma con attività rilevanti in Italia</t>
  </si>
  <si>
    <t>Henshin Group</t>
  </si>
  <si>
    <t>Funchal</t>
  </si>
  <si>
    <t>Entopan Innovation</t>
  </si>
  <si>
    <t>Gianluca De Masi</t>
  </si>
  <si>
    <t>Clemente Biondo</t>
  </si>
  <si>
    <t>Elorashop</t>
  </si>
  <si>
    <t>Giovanni Lorenzetto
(KPMG)</t>
  </si>
  <si>
    <t>Her-Age</t>
  </si>
  <si>
    <t>Heaven</t>
  </si>
  <si>
    <t xml:space="preserve">Lipogems </t>
  </si>
  <si>
    <t>Alessandra Scotti
(LIFTT)</t>
  </si>
  <si>
    <t>Alessandra Biglia</t>
  </si>
  <si>
    <t>Christoph Degendorfer</t>
  </si>
  <si>
    <t>Smino</t>
  </si>
  <si>
    <t>Aqua Farm</t>
  </si>
  <si>
    <t>B4i</t>
  </si>
  <si>
    <t>Fontilio</t>
  </si>
  <si>
    <t>Marco Massimo Bertini</t>
  </si>
  <si>
    <t>Olivia</t>
  </si>
  <si>
    <t>Pin Vision</t>
  </si>
  <si>
    <t>MyPad</t>
  </si>
  <si>
    <t>Francesco De Michelis
(MITO Technology)</t>
  </si>
  <si>
    <t xml:space="preserve">Easyrain </t>
  </si>
  <si>
    <t>Francesco Pellone
(Grimaldi Studio Legale)</t>
  </si>
  <si>
    <t>Teseo</t>
  </si>
  <si>
    <t>Younit</t>
  </si>
  <si>
    <t>Cshark</t>
  </si>
  <si>
    <t>AEHRA Automotive</t>
  </si>
  <si>
    <t>Johnix</t>
  </si>
  <si>
    <t>Luca Longhi 
(Azimut direct)</t>
  </si>
  <si>
    <t>Freedome</t>
  </si>
  <si>
    <t>Marco Meoni
(Growth Capital)</t>
  </si>
  <si>
    <t>Pioppo</t>
  </si>
  <si>
    <t>Valeria Lesma</t>
  </si>
  <si>
    <t>Giacomo Lazzarini
(Endeavor)</t>
  </si>
  <si>
    <t>Popularise</t>
  </si>
  <si>
    <t>Iniziativa assegnata il 19/07/2022 al fondo di TT, essendo stata bocciata da quest'ultimo il 25/07/2022 è stata assegnata ai fondi di scaleup</t>
  </si>
  <si>
    <t>Weagle</t>
  </si>
  <si>
    <t>Lorenzo Cerrone</t>
  </si>
  <si>
    <t>Medicilio</t>
  </si>
  <si>
    <t xml:space="preserve">Nibol </t>
  </si>
  <si>
    <t>Riccardo Suardi</t>
  </si>
  <si>
    <t>WaitHero</t>
  </si>
  <si>
    <t xml:space="preserve">Gianandrea Siccardi </t>
  </si>
  <si>
    <t>PotPot</t>
  </si>
  <si>
    <t>Simone Paolino</t>
  </si>
  <si>
    <t>ENDU</t>
  </si>
  <si>
    <t>Riccardo Longobardi</t>
  </si>
  <si>
    <t xml:space="preserve">Yspot </t>
  </si>
  <si>
    <t>Progetto analizzato in data 23/07/2020 e "non compliant con i regolamenti" poiché in fase seed. Progetto rianalizzato il 07/01/2021 poiché pervenuto come: "Diritto di First Refusal – Invito Innova Venture" e ancora in fase seed. In seguito alla ricezione di un nuovo pitch aggiornato il progetto viene assegnato ai fondi di scaleup in data 25/07/2022.</t>
  </si>
  <si>
    <t xml:space="preserve">Manuel Sammartino </t>
  </si>
  <si>
    <t>Youhorn</t>
  </si>
  <si>
    <t>Pietro Pogliani
(Endeavor Italy)</t>
  </si>
  <si>
    <t xml:space="preserve">Caracol </t>
  </si>
  <si>
    <t>FuturED</t>
  </si>
  <si>
    <t xml:space="preserve">BEYOND THE BOX </t>
  </si>
  <si>
    <t>Spine Ovation</t>
  </si>
  <si>
    <t>Bruno Puricelli
(Aleph Finance)</t>
  </si>
  <si>
    <t>Fabiana Martone</t>
  </si>
  <si>
    <t>Futurely</t>
  </si>
  <si>
    <t xml:space="preserve">xStream </t>
  </si>
  <si>
    <t>MUSEUMinBox</t>
  </si>
  <si>
    <t>La Passione</t>
  </si>
  <si>
    <t>Edoardo Gava
(Milano Investment Partner)</t>
  </si>
  <si>
    <t>Alessandro Francescotto
(Excellence Consulenti d’Impresa)</t>
  </si>
  <si>
    <t>Buonappetito</t>
  </si>
  <si>
    <t>Naimoli-Tech</t>
  </si>
  <si>
    <t>Luca Villa</t>
  </si>
  <si>
    <t xml:space="preserve">GaMeap </t>
  </si>
  <si>
    <t>Caslano</t>
  </si>
  <si>
    <t>Ermias De Angeli</t>
  </si>
  <si>
    <t>Massimiliano Costa</t>
  </si>
  <si>
    <t>Develhope</t>
  </si>
  <si>
    <t>Reasoned Art</t>
  </si>
  <si>
    <t>Giulio Bozzo</t>
  </si>
  <si>
    <t xml:space="preserve">Fernando Agrusti </t>
  </si>
  <si>
    <t>Later Pay</t>
  </si>
  <si>
    <t>Progetto assegnato il 10/05/2018 al fondo di trasferimento tecnologico, in seguito al "rejected" di quest'ultimo e all'invio di nuova documentazione, viene riassegnato ai fondi di scaleup</t>
  </si>
  <si>
    <t>Progetto autovetture</t>
  </si>
  <si>
    <t>Call4ideas</t>
  </si>
  <si>
    <t>SphereCube</t>
  </si>
  <si>
    <t>ID riutilizzato in seguito a verifica dalla quale è emerso duplicazione di progetto</t>
  </si>
  <si>
    <t>Vertis Venture 5 Scaleup</t>
  </si>
  <si>
    <t>Marco Celotti
(MCH)</t>
  </si>
  <si>
    <t>Progetto manufacturing</t>
  </si>
  <si>
    <t>Alessandro Gallo
(EIF)</t>
  </si>
  <si>
    <t xml:space="preserve">HRCOFFEE </t>
  </si>
  <si>
    <t>Fluyda</t>
  </si>
  <si>
    <t>Virginia Bassano
(Eight Roads)</t>
  </si>
  <si>
    <t>Akamas</t>
  </si>
  <si>
    <t>Iniziativa ritenuta "non compliant con i Regolamenti" il 19.11.2020, in seguito all'invio di nuova documentazione viene assegnata al fondo VV5 in data 20.09.2022</t>
  </si>
  <si>
    <t>Basilico</t>
  </si>
  <si>
    <t>Tudor Sava</t>
  </si>
  <si>
    <t>Invenium Legaltech</t>
  </si>
  <si>
    <t>Dishcovery</t>
  </si>
  <si>
    <t>Ivan Aimo
(Deliveristo)</t>
  </si>
  <si>
    <t>Drowzee</t>
  </si>
  <si>
    <t>Eidan Tzdaka</t>
  </si>
  <si>
    <t>Coverzen </t>
  </si>
  <si>
    <t>Endeavour Energia</t>
  </si>
  <si>
    <t>Andrea Zoppi
(Studio Zoppi)</t>
  </si>
  <si>
    <t>Wcellars</t>
  </si>
  <si>
    <t xml:space="preserve"> Silla Industries</t>
  </si>
  <si>
    <t>Loquis</t>
  </si>
  <si>
    <t>Riccardo Rainone
(PM &amp; Partners SGR)</t>
  </si>
  <si>
    <t>Alberto Stecca</t>
  </si>
  <si>
    <t>Collegia</t>
  </si>
  <si>
    <t>Da una call preliminare fatta dal team di VV5 è emersa l'intenzione a breve da parte della società di espandarsi in Europa, inclusa l'Italia.</t>
  </si>
  <si>
    <t>Iniziativa assegnata a VV3 il 19/07/2019, in seguito agli aggiornamenti ricevuti, il 27/09/2022, il progetto viene riassegnato al "Fondo Vertis Venture 5 Scaleup".</t>
  </si>
  <si>
    <t>Project Solar Shading</t>
  </si>
  <si>
    <t>Evja</t>
  </si>
  <si>
    <t>Finbase</t>
  </si>
  <si>
    <t>Leonardo Trincia</t>
  </si>
  <si>
    <t>Robert BENE</t>
  </si>
  <si>
    <t>UltraFast EV</t>
  </si>
  <si>
    <t>Bucarest</t>
  </si>
  <si>
    <t>Romania</t>
  </si>
  <si>
    <t>Kytchen</t>
  </si>
  <si>
    <t>Rami Salhi</t>
  </si>
  <si>
    <t>Biorsaf</t>
  </si>
  <si>
    <t xml:space="preserve">Grosseto </t>
  </si>
  <si>
    <t>Adaslab</t>
  </si>
  <si>
    <t xml:space="preserve"> Giorgio Boiani</t>
  </si>
  <si>
    <t>Miscusi</t>
  </si>
  <si>
    <t>Fabio Mondini
(Growth Capital)</t>
  </si>
  <si>
    <t>Federico Parma 
(Delirus Holding)</t>
  </si>
  <si>
    <t>Foorban</t>
  </si>
  <si>
    <t>Starting Finance</t>
  </si>
  <si>
    <t xml:space="preserve">Getfy </t>
  </si>
  <si>
    <t>Cesare Vicentini</t>
  </si>
  <si>
    <t>Virginia Bassano 
(Eight Roads)</t>
  </si>
  <si>
    <t xml:space="preserve">Easypol </t>
  </si>
  <si>
    <t>Angelo Mario Malek</t>
  </si>
  <si>
    <t>Easybill</t>
  </si>
  <si>
    <t>Quickfisco</t>
  </si>
  <si>
    <t>Riccio Antonio
(Invitalia)</t>
  </si>
  <si>
    <t xml:space="preserve">Congrify </t>
  </si>
  <si>
    <t>My Cooking Box</t>
  </si>
  <si>
    <t>Sergio Donadio
(Banca Finint)</t>
  </si>
  <si>
    <t>Laura Di Carlo
(Le Village by CA Milano)</t>
  </si>
  <si>
    <t xml:space="preserve">Creative Live </t>
  </si>
  <si>
    <t>BlockInvest</t>
  </si>
  <si>
    <t>ML cube</t>
  </si>
  <si>
    <t>Ener2crowd</t>
  </si>
  <si>
    <t xml:space="preserve">AlphaMobility </t>
  </si>
  <si>
    <t>Marco Fazi
(Strategy-innovation)</t>
  </si>
  <si>
    <t>AIDA</t>
  </si>
  <si>
    <t>Pikkart</t>
  </si>
  <si>
    <t>Vikey</t>
  </si>
  <si>
    <t xml:space="preserve">Gipstech </t>
  </si>
  <si>
    <t>Carlo Garavaglia
(Gruppo excellence)</t>
  </si>
  <si>
    <t>Progetto Smart Building</t>
  </si>
  <si>
    <t>Valentina Osele
(Alantra)</t>
  </si>
  <si>
    <t>Hydrapred</t>
  </si>
  <si>
    <t>Teta</t>
  </si>
  <si>
    <t>Psicologi Online</t>
  </si>
  <si>
    <t>Emanuele Destro</t>
  </si>
  <si>
    <t>Expert.ai</t>
  </si>
  <si>
    <t>Massimo Imperiali
(Azimut)</t>
  </si>
  <si>
    <t>Leonardo Schirano
(Eversheds Sutherland)</t>
  </si>
  <si>
    <t>Rozes</t>
  </si>
  <si>
    <t xml:space="preserve"> 7Seconds App</t>
  </si>
  <si>
    <t>Composite AI</t>
  </si>
  <si>
    <t>Alter Eco</t>
  </si>
  <si>
    <t>Sergio Z.</t>
  </si>
  <si>
    <t>Iniziativa assegnata il 03/02/2020 al Fondo VV3TT e attuale portfolio company di quest'ultimo. Il 18/10/2022 in seguito all'invio di nuova documentazione viene assegnata al fondo VV5.</t>
  </si>
  <si>
    <t>Out of scope (società quotata)</t>
  </si>
  <si>
    <t xml:space="preserve">Optivo </t>
  </si>
  <si>
    <t>Maurizio Piredda</t>
  </si>
  <si>
    <t xml:space="preserve">Cleafy </t>
  </si>
  <si>
    <t>Enrico Maini</t>
  </si>
  <si>
    <t>MuV Game</t>
  </si>
  <si>
    <t>MultiVu</t>
  </si>
  <si>
    <t>Daniel Gabai
(cukierman)</t>
  </si>
  <si>
    <t>Nova</t>
  </si>
  <si>
    <t>Stoccolma</t>
  </si>
  <si>
    <t>Svezia</t>
  </si>
  <si>
    <t>Alessandra Scotti 
(LIFTT)</t>
  </si>
  <si>
    <t>Drivesec</t>
  </si>
  <si>
    <t>Ugo Parodi Giusino
(Magnisi)</t>
  </si>
  <si>
    <t xml:space="preserve">Tel Aviv </t>
  </si>
  <si>
    <t>La società presenta attività di business nel territorio italiano</t>
  </si>
  <si>
    <t>Il 31/05/2019, il progetto era in fase seed e "non compliant con i regolamenti". Viene assegnato a VV5 il 02/11/2022 in seguito all'invio di nuova documentazione.</t>
  </si>
  <si>
    <t>Cristian Bruletti</t>
  </si>
  <si>
    <t>GreenMod</t>
  </si>
  <si>
    <t>Claudia Del Monte 
(SocialFare)</t>
  </si>
  <si>
    <t>WearMe</t>
  </si>
  <si>
    <t>Andrea Cazzaro</t>
  </si>
  <si>
    <t>H-trips</t>
  </si>
  <si>
    <t>Rumori</t>
  </si>
  <si>
    <t>Giovanni Spaliviero</t>
  </si>
  <si>
    <t>Blauigel</t>
  </si>
  <si>
    <t>Duisburg</t>
  </si>
  <si>
    <t>Jasmin Nezirevic
(Promotheus)</t>
  </si>
  <si>
    <t>Newtec Vascular</t>
  </si>
  <si>
    <t>Liverpool</t>
  </si>
  <si>
    <t>Samantha Barbero 
(Valuex Match)</t>
  </si>
  <si>
    <t>BubblePod</t>
  </si>
  <si>
    <t>UNLIMITED WOMAN</t>
  </si>
  <si>
    <t xml:space="preserve">Francesca Pirrone </t>
  </si>
  <si>
    <t>Michele Costabile</t>
  </si>
  <si>
    <t>Pica</t>
  </si>
  <si>
    <t>Holipay</t>
  </si>
  <si>
    <t>Mattia Destratis</t>
  </si>
  <si>
    <t>Francesco Giovanni Leonardi 
(Endeavor)</t>
  </si>
  <si>
    <t>Lami</t>
  </si>
  <si>
    <t>Crono</t>
  </si>
  <si>
    <t>Iniziativa assegnata il 23/05/2019 al fondo di TT, in seguito all'invio di nuova documentazione l'iniziativa viene assegnata al fondo VV5 l'08/11/2022.</t>
  </si>
  <si>
    <t>Genius lici</t>
  </si>
  <si>
    <t xml:space="preserve">Novalexxa </t>
  </si>
  <si>
    <t xml:space="preserve">Spoki </t>
  </si>
  <si>
    <t xml:space="preserve">Hueval </t>
  </si>
  <si>
    <t xml:space="preserve">Automyo </t>
  </si>
  <si>
    <t>Codex</t>
  </si>
  <si>
    <t>Francesco Giovanni Leonardi
(Endeavor)</t>
  </si>
  <si>
    <t>Vado</t>
  </si>
  <si>
    <t>Carlo Tagliabue</t>
  </si>
  <si>
    <t>LocalShop24</t>
  </si>
  <si>
    <t>Genuine Way</t>
  </si>
  <si>
    <t>Nanotechnology</t>
  </si>
  <si>
    <t>Davide Bona
(Euronext)</t>
  </si>
  <si>
    <t xml:space="preserve">Hercle </t>
  </si>
  <si>
    <t>Humanware</t>
  </si>
  <si>
    <t>Samantha Barbero
(Valuexmatch)</t>
  </si>
  <si>
    <t>ONCOHEROES Biosciences</t>
  </si>
  <si>
    <t>Bizaway</t>
  </si>
  <si>
    <t>Iniziativa in fase seed il 22/09/2021 e quindi "Non compilant con i Regolamenti", in seguito all'invio di nuova documentazione viene assegnata a VV5 il 15/11/2022.</t>
  </si>
  <si>
    <t>Cocobuk</t>
  </si>
  <si>
    <t>Antonio Baldassarre</t>
  </si>
  <si>
    <t>Hacking Talents</t>
  </si>
  <si>
    <t>MiPU</t>
  </si>
  <si>
    <t>Irene Stramaccioni</t>
  </si>
  <si>
    <t>Holidoit</t>
  </si>
  <si>
    <t>Presenza di attività di business svolte in Italia</t>
  </si>
  <si>
    <t xml:space="preserve">Volumio </t>
  </si>
  <si>
    <t xml:space="preserve">Travelastr </t>
  </si>
  <si>
    <t xml:space="preserve">Insoore </t>
  </si>
  <si>
    <t xml:space="preserve">Unify </t>
  </si>
  <si>
    <t>Mattia Pastore</t>
  </si>
  <si>
    <t>Graham Mitchell</t>
  </si>
  <si>
    <t>Emanuela M. Damanti</t>
  </si>
  <si>
    <t>Enrico Scianaro</t>
  </si>
  <si>
    <t>Iniziativa il 27/10/2021 "Non compliant con i regolamenti" poiché in fase seed, in seguito all'invio di nuova documentazione viene assegnata il 22/11/2022 al fondo VV5</t>
  </si>
  <si>
    <t xml:space="preserve">Astrakode </t>
  </si>
  <si>
    <t>Tulou</t>
  </si>
  <si>
    <t xml:space="preserve">Viridis </t>
  </si>
  <si>
    <t>Enrico Marcora</t>
  </si>
  <si>
    <t>Francesco Di Blasio
(BizPlace)</t>
  </si>
  <si>
    <t>Project Mars</t>
  </si>
  <si>
    <t>Vision</t>
  </si>
  <si>
    <t>IV&amp;C Italiana Vending &amp; Catering</t>
  </si>
  <si>
    <t>Raffi Salibian</t>
  </si>
  <si>
    <t>Seashare</t>
  </si>
  <si>
    <t>Simone Di Paola</t>
  </si>
  <si>
    <t>Habacus</t>
  </si>
  <si>
    <t>FLEEP Technologies</t>
  </si>
  <si>
    <t>Innovking</t>
  </si>
  <si>
    <t xml:space="preserve"> Biberist</t>
  </si>
  <si>
    <t xml:space="preserve">Micheline Ricciardi </t>
  </si>
  <si>
    <t>Alessandro Guglietta</t>
  </si>
  <si>
    <t>Remedio</t>
  </si>
  <si>
    <t>Respira</t>
  </si>
  <si>
    <t>Matteo Nobili</t>
  </si>
  <si>
    <t>Lab Evo</t>
  </si>
  <si>
    <t>Conteggio di Tipo originator</t>
  </si>
  <si>
    <t>Etichette di colonna</t>
  </si>
  <si>
    <t>Network di Vertis</t>
  </si>
  <si>
    <t>Team di Vertis</t>
  </si>
  <si>
    <t>Booking Reverse</t>
  </si>
  <si>
    <t>Marco Termine</t>
  </si>
  <si>
    <t>Travit</t>
  </si>
  <si>
    <t>Wabbuo</t>
  </si>
  <si>
    <t>Revving</t>
  </si>
  <si>
    <t>Chris Pettit</t>
  </si>
  <si>
    <t>Tolulope Ariyibi Oke</t>
  </si>
  <si>
    <t>MSBM</t>
  </si>
  <si>
    <t>Lagos</t>
  </si>
  <si>
    <t>Nigeria</t>
  </si>
  <si>
    <t>Alma</t>
  </si>
  <si>
    <t>Pico</t>
  </si>
  <si>
    <t>Giovanni Caroli</t>
  </si>
  <si>
    <t>Alessandro Bettineschi</t>
  </si>
  <si>
    <t>Mister Natura</t>
  </si>
  <si>
    <t>Skycab</t>
  </si>
  <si>
    <t>Mario Mariano</t>
  </si>
  <si>
    <t>JoJolly</t>
  </si>
  <si>
    <t xml:space="preserve"> Antonio Iannone
(The Food Cons)</t>
  </si>
  <si>
    <t>Federico Fini
(Karma VC)</t>
  </si>
  <si>
    <t>Xolo</t>
  </si>
  <si>
    <t>Vita meals</t>
  </si>
  <si>
    <t>Michele Aiello</t>
  </si>
  <si>
    <t>èlevit</t>
  </si>
  <si>
    <t>Federico Smanio
(Wylab)</t>
  </si>
  <si>
    <t>Gymnasio</t>
  </si>
  <si>
    <t xml:space="preserve"> Hygge Dog</t>
  </si>
  <si>
    <t>Daniele Genovesi 
(Cdp)</t>
  </si>
  <si>
    <t>Saverio Canepa
(COOPERA Venture)</t>
  </si>
  <si>
    <t>italianNFT</t>
  </si>
  <si>
    <t>Invisible Cities</t>
  </si>
  <si>
    <t xml:space="preserve">Auting </t>
  </si>
  <si>
    <t>Eathlon</t>
  </si>
  <si>
    <t>Michele Novelli
(Digital Magics)</t>
  </si>
  <si>
    <t>Astra Project</t>
  </si>
  <si>
    <t>Paolo Boschetti</t>
  </si>
  <si>
    <t>Paolo Vivacqua</t>
  </si>
  <si>
    <t>Progetto Blockchain</t>
  </si>
  <si>
    <t>HR.WE Next Data Answer</t>
  </si>
  <si>
    <t xml:space="preserve">Giuseppe Minelli </t>
  </si>
  <si>
    <t xml:space="preserve">Butterfly Decisions </t>
  </si>
  <si>
    <t>d-Metals</t>
  </si>
  <si>
    <t>Massimo Miotto</t>
  </si>
  <si>
    <t>SEEMEP</t>
  </si>
  <si>
    <t>Meder Omuraliev</t>
  </si>
  <si>
    <t>Soul-K</t>
  </si>
  <si>
    <t>Claudio Giuliano
(Innogest)</t>
  </si>
  <si>
    <t>Biškek</t>
  </si>
  <si>
    <t>Kirghizistan</t>
  </si>
  <si>
    <t>Carlo Manconi</t>
  </si>
  <si>
    <t xml:space="preserve">H2D Energy </t>
  </si>
  <si>
    <t>Chiron</t>
  </si>
  <si>
    <t>Emanuele Torlonia
(IAG)</t>
  </si>
  <si>
    <t>Clearbox</t>
  </si>
  <si>
    <t>BonusX</t>
  </si>
  <si>
    <t>Enrico Dente
(Plug and Play)</t>
  </si>
  <si>
    <t>Project Limes</t>
  </si>
  <si>
    <t>Pietro Torrente</t>
  </si>
  <si>
    <t xml:space="preserve">Anthill </t>
  </si>
  <si>
    <t>Riccardo Giacomazzi</t>
  </si>
  <si>
    <t>Andrea Gambini</t>
  </si>
  <si>
    <t>Pemcards</t>
  </si>
  <si>
    <t>MoneyController</t>
  </si>
  <si>
    <t>Cremona</t>
  </si>
  <si>
    <t>Angelo Grampa</t>
  </si>
  <si>
    <t>WeDoit</t>
  </si>
  <si>
    <t>Fabio Servidio</t>
  </si>
  <si>
    <t>Laxxon Medical</t>
  </si>
  <si>
    <t>Nicola De Longis</t>
  </si>
  <si>
    <t>Fdirect</t>
  </si>
  <si>
    <t>Marco Di Tonto</t>
  </si>
  <si>
    <t>Flyted</t>
  </si>
  <si>
    <t>Matteo Mastrangelo</t>
  </si>
  <si>
    <t xml:space="preserve"> Paolo Manetta</t>
  </si>
  <si>
    <t>RE-Lender</t>
  </si>
  <si>
    <t xml:space="preserve">Spinlex </t>
  </si>
  <si>
    <t>Alessandro Russo Anselmi</t>
  </si>
  <si>
    <t xml:space="preserve">Speediti </t>
  </si>
  <si>
    <t>Gianluca Dalessandro</t>
  </si>
  <si>
    <t>Alba Robot</t>
  </si>
  <si>
    <t>Intranet</t>
  </si>
  <si>
    <t>Wopta Assicurazioni</t>
  </si>
  <si>
    <t>Hospitex</t>
  </si>
  <si>
    <t>Leonardo Leoncini
(Advbeca)</t>
  </si>
  <si>
    <t>Air Quality Monitoring</t>
  </si>
  <si>
    <t>Woove</t>
  </si>
  <si>
    <t>Domenico Di Luccia
(Di Luccia &amp; Partners)</t>
  </si>
  <si>
    <t>Pinv</t>
  </si>
  <si>
    <t>Olmar</t>
  </si>
  <si>
    <t>Tconsulta</t>
  </si>
  <si>
    <t>Progetto Pyro</t>
  </si>
  <si>
    <t>Simone Ranucci
(Yolo Group)</t>
  </si>
  <si>
    <t>EVA</t>
  </si>
  <si>
    <t>Simone Belleli
(First Boston Capital)</t>
  </si>
  <si>
    <t>Tommaso Signorini</t>
  </si>
  <si>
    <t>Carlo Alberto Spiga
(Founder Crossed World International)</t>
  </si>
  <si>
    <t>Trixo Esports Gym</t>
  </si>
  <si>
    <t>Antonio Maestro</t>
  </si>
  <si>
    <t>Intales</t>
  </si>
  <si>
    <t>Elia Tuccori</t>
  </si>
  <si>
    <t>Claudio Maria Laruccia</t>
  </si>
  <si>
    <t xml:space="preserve">Progetto Furniture </t>
  </si>
  <si>
    <t>Maria Arena
(MGA S.r.l.)</t>
  </si>
  <si>
    <t>Nepra</t>
  </si>
  <si>
    <t>Progetto Next</t>
  </si>
  <si>
    <t>Egojob</t>
  </si>
  <si>
    <t>Tania Varuni</t>
  </si>
  <si>
    <t>Soundsafe Care</t>
  </si>
  <si>
    <t>Andrea Mariani</t>
  </si>
  <si>
    <t>Iniziativa "non compliant con i regolamenti" il 07/01/2021 per lo stadio di vita "seed" e per l'assenza di OdR, viene assegnata al fondo VV5 il 08/02/2023 in seguito all'invio di un nuovo deck</t>
  </si>
  <si>
    <t>Gaming Esports</t>
  </si>
  <si>
    <t>Paperbox Health</t>
  </si>
  <si>
    <t>Andrea Zaffini
(Pirola Corporate Finance)</t>
  </si>
  <si>
    <t>Progetto Biotech</t>
  </si>
  <si>
    <t>Andrea Mancuso</t>
  </si>
  <si>
    <t>Al.ta Cucina</t>
  </si>
  <si>
    <t>Iniziativa in fase seed il 18/06/2020 e quindi "Non compilant con i Regolamenti", in seguito all'invio di nuova documentazione viene assegnata a VV5 il 22/02/2023.</t>
  </si>
  <si>
    <t>FGS</t>
  </si>
  <si>
    <t>Newtech Vascular</t>
  </si>
  <si>
    <t>Hema Mali</t>
  </si>
  <si>
    <t>ReLearn</t>
  </si>
  <si>
    <t>Riccardo Leonardi</t>
  </si>
  <si>
    <t>VVSUD</t>
  </si>
  <si>
    <t>Hightek</t>
  </si>
  <si>
    <t>RoBiot</t>
  </si>
  <si>
    <t>Project H2</t>
  </si>
  <si>
    <t>Starcks</t>
  </si>
  <si>
    <t>Tunnel Motion</t>
  </si>
  <si>
    <t>MIAV</t>
  </si>
  <si>
    <t>Human Maple</t>
  </si>
  <si>
    <t>Lybra</t>
  </si>
  <si>
    <t>Mercato Itinerante</t>
  </si>
  <si>
    <t>Develop Players</t>
  </si>
  <si>
    <t>Walden</t>
  </si>
  <si>
    <t>Medlea</t>
  </si>
  <si>
    <t>Paolo Gregoratti
(KPMG)</t>
  </si>
  <si>
    <t>Giovanni Caroli
(GCAdvisory)</t>
  </si>
  <si>
    <t>Simone Vivacqua</t>
  </si>
  <si>
    <t>Vincenzo Nuzzo</t>
  </si>
  <si>
    <t>Claudia Del Monte
(SocialFare)</t>
  </si>
  <si>
    <t>Max Seignette</t>
  </si>
  <si>
    <t>Nuwa</t>
  </si>
  <si>
    <t>Daniele Panfilo
(Aindo)</t>
  </si>
  <si>
    <t>Arabat</t>
  </si>
  <si>
    <t>Etna HiTech</t>
  </si>
  <si>
    <t>Matteo Buonomo
(Redfish Group)</t>
  </si>
  <si>
    <t>Filippo Luzzi</t>
  </si>
  <si>
    <t>Osvaldo</t>
  </si>
  <si>
    <t>Francesco Rosso 
(Calibra-T)</t>
  </si>
  <si>
    <t>Project Hypercar</t>
  </si>
  <si>
    <t xml:space="preserve">MatanX </t>
  </si>
  <si>
    <t>Infinty Audio</t>
  </si>
  <si>
    <t>27/02/203</t>
  </si>
  <si>
    <t>I. Kolovrat</t>
  </si>
  <si>
    <t>Giorgio Boiani</t>
  </si>
  <si>
    <t>DeHealth</t>
  </si>
  <si>
    <t>Cheshire</t>
  </si>
  <si>
    <t>Denys Tsvaig</t>
  </si>
  <si>
    <t>Pharmacare</t>
  </si>
  <si>
    <t>Amsterdam</t>
  </si>
  <si>
    <t>Valentina Battista
(Materias)</t>
  </si>
  <si>
    <t>Sanidrink</t>
  </si>
  <si>
    <t>AMPure</t>
  </si>
  <si>
    <t>Avvocatico</t>
  </si>
  <si>
    <t>Sean Csantini</t>
  </si>
  <si>
    <t>Stefano Serbini
(Abslaw)</t>
  </si>
  <si>
    <t>02/03/203</t>
  </si>
  <si>
    <t>Progetto PMI</t>
  </si>
  <si>
    <t>Sbostast</t>
  </si>
  <si>
    <t>Francesco Bertuletti</t>
  </si>
  <si>
    <t>Sblind</t>
  </si>
  <si>
    <t>Thomas Benedetti</t>
  </si>
  <si>
    <t>BeC</t>
  </si>
  <si>
    <t xml:space="preserve">Geniel </t>
  </si>
  <si>
    <t>Lydia Pisanti 
(Limatola Avvocati)</t>
  </si>
  <si>
    <t>Little Italy</t>
  </si>
  <si>
    <t>Sandro Perini</t>
  </si>
  <si>
    <t>Settore out of scope. Non relativo a tecnologie industriali o digitali.</t>
  </si>
  <si>
    <t>E23Delivery</t>
  </si>
  <si>
    <t>Selvaggia Fagioli</t>
  </si>
  <si>
    <t>Ricambipro</t>
  </si>
  <si>
    <t>Giuseppe De Pascale</t>
  </si>
  <si>
    <t>Massa di Carrara</t>
  </si>
  <si>
    <t>Sicily Addict</t>
  </si>
  <si>
    <t>Viraschutz Europe</t>
  </si>
  <si>
    <t>Giulia Tisato 
(Ventive)</t>
  </si>
  <si>
    <t>Piergiorgio Di Lembo
(Synpro Avvocati)</t>
  </si>
  <si>
    <t>Carla Caboni</t>
  </si>
  <si>
    <t>Progetto Ecogass</t>
  </si>
  <si>
    <t>Atrackt</t>
  </si>
  <si>
    <t>Francesco A. d’Aniello</t>
  </si>
  <si>
    <t>Alberto Olivero</t>
  </si>
  <si>
    <t xml:space="preserve">Giandomenico Oliviero </t>
  </si>
  <si>
    <t>Mopso</t>
  </si>
  <si>
    <t>Job Digital Technology</t>
  </si>
  <si>
    <t>Marco Zeo</t>
  </si>
  <si>
    <t xml:space="preserve">Tadan </t>
  </si>
  <si>
    <t>Sede legale a Malta ma la società è operativa anche in Italia</t>
  </si>
  <si>
    <t>Oversonic</t>
  </si>
  <si>
    <t xml:space="preserve">Veradea </t>
  </si>
  <si>
    <t>Flavio Carboni
(Novarum-advisors)</t>
  </si>
  <si>
    <t>Conkilia</t>
  </si>
  <si>
    <t>Brinidisi</t>
  </si>
  <si>
    <t>Massimo Calabrese</t>
  </si>
  <si>
    <t>NTZNS</t>
  </si>
  <si>
    <t>Tallinn</t>
  </si>
  <si>
    <t>Costantino Roselli</t>
  </si>
  <si>
    <t>Mendrisio</t>
  </si>
  <si>
    <t>Drive2GO</t>
  </si>
  <si>
    <t>Naike Romeo</t>
  </si>
  <si>
    <t>Paginemediche</t>
  </si>
  <si>
    <t>Fullness</t>
  </si>
  <si>
    <t>Cile</t>
  </si>
  <si>
    <t>Pedro Comparini</t>
  </si>
  <si>
    <t xml:space="preserve">Twopit </t>
  </si>
  <si>
    <t>Nexyiu Italia</t>
  </si>
  <si>
    <t>Monica Casu
(C&amp;G Capital)</t>
  </si>
  <si>
    <t>Serhat Pala 
(Cross Ocean Ventures)</t>
  </si>
  <si>
    <t>Black Nova</t>
  </si>
  <si>
    <t>PMI Agile</t>
  </si>
  <si>
    <t>Salvatore D’Aniello
(Banca Generali)</t>
  </si>
  <si>
    <t>DigitalMDE</t>
  </si>
  <si>
    <t>ADAPTA</t>
  </si>
  <si>
    <t>TTOP</t>
  </si>
  <si>
    <t>Naste Beauty</t>
  </si>
  <si>
    <t>Chiara Lettieri
(PoliHub)</t>
  </si>
  <si>
    <t>Tulips</t>
  </si>
  <si>
    <t>Matteo Spataro
(Etesio)</t>
  </si>
  <si>
    <t>Sealence</t>
  </si>
  <si>
    <t xml:space="preserve">Neurality </t>
  </si>
  <si>
    <t>White Libra</t>
  </si>
  <si>
    <t>Francesco Acerbi
(MC Advisory)</t>
  </si>
  <si>
    <t>Ineo</t>
  </si>
  <si>
    <t xml:space="preserve">Healthily </t>
  </si>
  <si>
    <t>Couns. Massimo Carnelos
(Head of Innovation - Ministry of Foreign Affairs and International Cooperation of Italy)</t>
  </si>
  <si>
    <t>Progetto tessile</t>
  </si>
  <si>
    <t>iFind</t>
  </si>
  <si>
    <t>FidoCommercialista</t>
  </si>
  <si>
    <t>Francesco Meneschincheri
(BizPlace)</t>
  </si>
  <si>
    <t>iRapido</t>
  </si>
  <si>
    <t>Iniziativa assegnata il 18/02/2020 al fondo di TT. In seguito all'invio di nuova documentazione il 18/04/2023 è stata assegnata a VV5.</t>
  </si>
  <si>
    <t>CibusPay</t>
  </si>
  <si>
    <t>Luce di Sorrento</t>
  </si>
  <si>
    <t>Giovanna Adelizzi</t>
  </si>
  <si>
    <t>Progetto Fintech</t>
  </si>
  <si>
    <t>Antonio Iannone
(The food cons)</t>
  </si>
  <si>
    <t>Bioraffineria Sicilia</t>
  </si>
  <si>
    <t>Calton</t>
  </si>
  <si>
    <t>Dario Annunziata</t>
  </si>
  <si>
    <t>Audacia Innovations</t>
  </si>
  <si>
    <t>Rosario Circo</t>
  </si>
  <si>
    <t>Progetto LAB</t>
  </si>
  <si>
    <t>Silvio Summa</t>
  </si>
  <si>
    <t>GELDIS</t>
  </si>
  <si>
    <t>Studio Alessandrini Gentilini</t>
  </si>
  <si>
    <t>Startgram</t>
  </si>
  <si>
    <t>Luigi Ciavarella</t>
  </si>
  <si>
    <t>Daniele Di Pasquale
(Digital Magics)</t>
  </si>
  <si>
    <t>Cardo</t>
  </si>
  <si>
    <t>Irreo </t>
  </si>
  <si>
    <t>IWT</t>
  </si>
  <si>
    <t>Marco Mensitieri
(Crosshub)</t>
  </si>
  <si>
    <t>HEALLO</t>
  </si>
  <si>
    <t>Lodi</t>
  </si>
  <si>
    <t>Valentina Abruzzeso</t>
  </si>
  <si>
    <t>G&amp;A Pharma</t>
  </si>
  <si>
    <t>Out Of</t>
  </si>
  <si>
    <t>Sofie Van Besien
(EY)</t>
  </si>
  <si>
    <t>Project Time</t>
  </si>
  <si>
    <t>Brussels</t>
  </si>
  <si>
    <t>Belgio</t>
  </si>
  <si>
    <t xml:space="preserve"> Andrea Crudeli 
(IN3 Ventures)</t>
  </si>
  <si>
    <t>R5</t>
  </si>
  <si>
    <t>YesCILENTO</t>
  </si>
  <si>
    <t>Gianluca Giadima di Maulo Errico</t>
  </si>
  <si>
    <t xml:space="preserve">Marco Savini </t>
  </si>
  <si>
    <t>Exit.bio</t>
  </si>
  <si>
    <t>Mario Scuderi
(Integrae SIM)</t>
  </si>
  <si>
    <t>Maurizio Manini</t>
  </si>
  <si>
    <t>RENAESSENCE</t>
  </si>
  <si>
    <t>Easysea</t>
  </si>
  <si>
    <t>Sano e Sazio</t>
  </si>
  <si>
    <t>Francesco Inguscio
(Nuvolab)</t>
  </si>
  <si>
    <t>Eatalico</t>
  </si>
  <si>
    <t>Loliv</t>
  </si>
  <si>
    <t>Goallections</t>
  </si>
  <si>
    <t>Sprintx</t>
  </si>
  <si>
    <t>Immovare</t>
  </si>
  <si>
    <t>Enrico Pitton
(Innovation Booster SL)</t>
  </si>
  <si>
    <t>Assistente Tecnologico</t>
  </si>
  <si>
    <t>Tom Fabbri</t>
  </si>
  <si>
    <t>Total Motion</t>
  </si>
  <si>
    <t>Progetto UGO4BOT</t>
  </si>
  <si>
    <t>Andrea Veronese</t>
  </si>
  <si>
    <t>Who Knocks</t>
  </si>
  <si>
    <t>Progetto Costigliola</t>
  </si>
  <si>
    <t>Romualdo Costi gliola</t>
  </si>
  <si>
    <t>Pierangelo Raiola</t>
  </si>
  <si>
    <t>XTRA</t>
  </si>
  <si>
    <t>Matteo Tiddia</t>
  </si>
  <si>
    <t xml:space="preserve">COGNIVIX </t>
  </si>
  <si>
    <t>Vincenzo D’Antoni
(RP Legal &amp; Tax)</t>
  </si>
  <si>
    <t>Fantix</t>
  </si>
  <si>
    <t xml:space="preserve">Errequadro </t>
  </si>
  <si>
    <t>16/05/203</t>
  </si>
  <si>
    <t>Tito Giuffrida
(Giuffrida &amp; Partners)</t>
  </si>
  <si>
    <t>Domenico Laudonia
(DLVENTURES)</t>
  </si>
  <si>
    <t>ReNow</t>
  </si>
  <si>
    <t>Andrea Terzi</t>
  </si>
  <si>
    <t>Matteo Garbuglia</t>
  </si>
  <si>
    <t xml:space="preserve"> Aura System</t>
  </si>
  <si>
    <t>Abu Dhabi</t>
  </si>
  <si>
    <t>Double 3 Media</t>
  </si>
  <si>
    <t>Eugenio Gervasio
(Elea Academy)</t>
  </si>
  <si>
    <t>Paolo Losito</t>
  </si>
  <si>
    <t>BIOVIIx</t>
  </si>
  <si>
    <t>16/005/2023</t>
  </si>
  <si>
    <t>Voiceme</t>
  </si>
  <si>
    <t>Lorenzo Triboli
(Growth Capital)</t>
  </si>
  <si>
    <t>Leo Schieppati</t>
  </si>
  <si>
    <t>SideWalk</t>
  </si>
  <si>
    <t>Andrea Giannuzzi</t>
  </si>
  <si>
    <t>Cosmico</t>
  </si>
  <si>
    <t>Mauro Ferri</t>
  </si>
  <si>
    <t>Gian Paolo Fausti
(Corporate Finance Advisors)</t>
  </si>
  <si>
    <t>Yoeggs</t>
  </si>
  <si>
    <t>Giovanni Fasano
(Financial Researches)</t>
  </si>
  <si>
    <t>YurekAI</t>
  </si>
  <si>
    <t>Bikevo</t>
  </si>
  <si>
    <t>Giulia Di Capua
(Banca Generali)</t>
  </si>
  <si>
    <t>Pj. Nutri-tech</t>
  </si>
  <si>
    <t>Nico Costantino</t>
  </si>
  <si>
    <t>Crossnection</t>
  </si>
  <si>
    <t>Exelab</t>
  </si>
  <si>
    <t>Lorenzo Guerra</t>
  </si>
  <si>
    <t>Italent</t>
  </si>
  <si>
    <t>Dootbox</t>
  </si>
  <si>
    <t>Lino Franco</t>
  </si>
  <si>
    <t>JUPITER</t>
  </si>
  <si>
    <t xml:space="preserve">Cargospaceworld </t>
  </si>
  <si>
    <t>Davide Panigada</t>
  </si>
  <si>
    <t xml:space="preserve">CyLock </t>
  </si>
  <si>
    <t>Diego Padovan</t>
  </si>
  <si>
    <t>Voiseed</t>
  </si>
  <si>
    <t>Il 28/03/2023 il progetto era stato rigettato per lo stadio di vita, in seguito all'invio di ulteriore documentazione il 19/06/2023 viene assegnato a VV5.</t>
  </si>
  <si>
    <t>FASTA</t>
  </si>
  <si>
    <t>Walkbuy</t>
  </si>
  <si>
    <t>Adriano Ragni</t>
  </si>
  <si>
    <t>Federico Pedron</t>
  </si>
  <si>
    <t>Hugo'Tourist Assistant</t>
  </si>
  <si>
    <t>Nuccio Spatato</t>
  </si>
  <si>
    <t>Edoardo Guerrieri
(Gellify)</t>
  </si>
  <si>
    <t>CyberEvolution</t>
  </si>
  <si>
    <t>Qsee</t>
  </si>
  <si>
    <t>YK Robotics</t>
  </si>
  <si>
    <t xml:space="preserve">Komete </t>
  </si>
  <si>
    <t>Orteat</t>
  </si>
  <si>
    <t>Giulia Fazzini
(Lventure)</t>
  </si>
  <si>
    <t>Karaoke One</t>
  </si>
  <si>
    <t>E-Shopping Advisor</t>
  </si>
  <si>
    <t>Playerself</t>
  </si>
  <si>
    <t>HEU</t>
  </si>
  <si>
    <t>David Landi</t>
  </si>
  <si>
    <t>BrainControl</t>
  </si>
  <si>
    <t>NtPlast</t>
  </si>
  <si>
    <t>Stefano Nuzzo
(Global Strategy)</t>
  </si>
  <si>
    <t xml:space="preserve">POPNEWS </t>
  </si>
  <si>
    <t>In seguito ad ulteriori approfondimenti è emerso che la società ha una sede in Italia</t>
  </si>
  <si>
    <t>Sekurest</t>
  </si>
  <si>
    <t xml:space="preserve">Camify </t>
  </si>
  <si>
    <t>Karim Khaldi</t>
  </si>
  <si>
    <t>Iridea Pharmaceuticals</t>
  </si>
  <si>
    <t>Max van Zandvoort</t>
  </si>
  <si>
    <t>TIME</t>
  </si>
  <si>
    <t>Claudio Crisci</t>
  </si>
  <si>
    <t>Bevy</t>
  </si>
  <si>
    <t>Elena Vittone
(FoundersFactory)</t>
  </si>
  <si>
    <t>ALL MIND</t>
  </si>
  <si>
    <t>Giovanni Toni</t>
  </si>
  <si>
    <t>FlipPark</t>
  </si>
  <si>
    <t>Texstyle</t>
  </si>
  <si>
    <t>EsoSphera</t>
  </si>
  <si>
    <t>Luca Nordio
(KPMG)</t>
  </si>
  <si>
    <t>Nanomnia</t>
  </si>
  <si>
    <t>Robosurf</t>
  </si>
  <si>
    <t>Luca Memoli
(ELITE)</t>
  </si>
  <si>
    <t>Kwzero</t>
  </si>
  <si>
    <t>Giovanni Ciarlo</t>
  </si>
  <si>
    <t>Giovanni Caturano</t>
  </si>
  <si>
    <t>Innoida</t>
  </si>
  <si>
    <t>Ecoplasteam</t>
  </si>
  <si>
    <t>Silvia Cacciapuoti
(SWISS MERCHANT CORPORATION SA)</t>
  </si>
  <si>
    <t>Verbalizza</t>
  </si>
  <si>
    <t>Sara Mervi</t>
  </si>
  <si>
    <t>Vincenzo Faraone</t>
  </si>
  <si>
    <t>MEDITERRANEO LAB 4.0</t>
  </si>
  <si>
    <t>Zebra</t>
  </si>
  <si>
    <t>Giovanni Veroni</t>
  </si>
  <si>
    <t>Lendit</t>
  </si>
  <si>
    <t>Jacopo Mele</t>
  </si>
  <si>
    <t>Sporters</t>
  </si>
  <si>
    <t>Enrico Trombini</t>
  </si>
  <si>
    <t>PowerPill</t>
  </si>
  <si>
    <t>Hagaj Badash
(CdP)</t>
  </si>
  <si>
    <t>Domorental</t>
  </si>
  <si>
    <t>Prrof. Francesco Fimmanò</t>
  </si>
  <si>
    <t xml:space="preserve">Paolo Cistaro </t>
  </si>
  <si>
    <t>Billoo</t>
  </si>
  <si>
    <t xml:space="preserve">NANO </t>
  </si>
  <si>
    <t>Giordano Tintori</t>
  </si>
  <si>
    <t>Antonio D'Angelo</t>
  </si>
  <si>
    <t>Medicud</t>
  </si>
  <si>
    <t>Massimo Ciaglia
(Grownnectia)</t>
  </si>
  <si>
    <t>AMI Medtech</t>
  </si>
  <si>
    <t>Nicolò Sozzi</t>
  </si>
  <si>
    <t xml:space="preserve">Billding </t>
  </si>
  <si>
    <t>Rubyno.Studio</t>
  </si>
  <si>
    <t>Ciro Alessandro Ottieri</t>
  </si>
  <si>
    <t xml:space="preserve">RADICAL HR </t>
  </si>
  <si>
    <t>Reefilla</t>
  </si>
  <si>
    <t>Pietro Balda</t>
  </si>
  <si>
    <t>Finetaste</t>
  </si>
  <si>
    <t>Alessandra Ferri
(Financial Researches )</t>
  </si>
  <si>
    <t>Graziano Paliotta
(Deloitte)</t>
  </si>
  <si>
    <t>GrowNFT</t>
  </si>
  <si>
    <t>ScuolaPay</t>
  </si>
  <si>
    <t>Claudio Cubito</t>
  </si>
  <si>
    <t>Health Triage</t>
  </si>
  <si>
    <t>Luca Petroni
(Petrone Group)</t>
  </si>
  <si>
    <t>4foodies</t>
  </si>
  <si>
    <t>Marco Radovic</t>
  </si>
  <si>
    <t xml:space="preserve">Tuidi </t>
  </si>
  <si>
    <t>Keyless</t>
  </si>
  <si>
    <t>Francesco Nusca</t>
  </si>
  <si>
    <t>Omniscient Neurotechnology</t>
  </si>
  <si>
    <t>Michael Sughrue</t>
  </si>
  <si>
    <t>DrinkMe</t>
  </si>
  <si>
    <t>Crain Mobility</t>
  </si>
  <si>
    <t>Sara Armocida</t>
  </si>
  <si>
    <t xml:space="preserve">OGENUS </t>
  </si>
  <si>
    <t>Luciano Murrone</t>
  </si>
  <si>
    <t>DUOBBRAK</t>
  </si>
  <si>
    <t>Lamberti Lamberto</t>
  </si>
  <si>
    <t xml:space="preserve"> Claudio Vitaggio</t>
  </si>
  <si>
    <t>ECO WASTE ELEVATOR</t>
  </si>
  <si>
    <t>Green Being</t>
  </si>
  <si>
    <t>Lorenzo Cacciani</t>
  </si>
  <si>
    <t>Francesco Cori</t>
  </si>
  <si>
    <t>Asclepio</t>
  </si>
  <si>
    <t>Hagaj Badash
(CDP)</t>
  </si>
  <si>
    <t>Restorative NeuroTechnologies</t>
  </si>
  <si>
    <t>Jan Patrovský</t>
  </si>
  <si>
    <t>Nejcraft</t>
  </si>
  <si>
    <t>Università degli studi di Palermo</t>
  </si>
  <si>
    <t>Lokky</t>
  </si>
  <si>
    <t>Plino</t>
  </si>
  <si>
    <t>Pietro Galimberti</t>
  </si>
  <si>
    <t>SBP</t>
  </si>
  <si>
    <t>Enzo Maria Savelli</t>
  </si>
  <si>
    <t>Fessura</t>
  </si>
  <si>
    <t>Cyclica</t>
  </si>
  <si>
    <t>Omar Cadamuro</t>
  </si>
  <si>
    <t>Yuno.AI</t>
  </si>
  <si>
    <t>Marco Ranieri</t>
  </si>
  <si>
    <t>Wandilogistics</t>
  </si>
  <si>
    <t xml:space="preserve">Emanuele Caldari </t>
  </si>
  <si>
    <t xml:space="preserve">Weeiam </t>
  </si>
  <si>
    <t>2Beezy</t>
  </si>
  <si>
    <t>Digital Waste Management</t>
  </si>
  <si>
    <t>Boniviri</t>
  </si>
  <si>
    <t>Armando Palma
(Arcadia Holding)</t>
  </si>
  <si>
    <t>Ruralis</t>
  </si>
  <si>
    <t>Huna</t>
  </si>
  <si>
    <t>Argo Investor Day by LVenture Group</t>
  </si>
  <si>
    <t>Smartway</t>
  </si>
  <si>
    <t>Citibeats</t>
  </si>
  <si>
    <t>Granada</t>
  </si>
  <si>
    <t>Paulius Cibinskas</t>
  </si>
  <si>
    <t>Friland</t>
  </si>
  <si>
    <t>Mapo Tapo</t>
  </si>
  <si>
    <t>Weforguest</t>
  </si>
  <si>
    <t>Ulisses</t>
  </si>
  <si>
    <t>TELA</t>
  </si>
  <si>
    <t>Innextart</t>
  </si>
  <si>
    <t>Alberto Girotti</t>
  </si>
  <si>
    <t>Distrivia</t>
  </si>
  <si>
    <t>Sida Group</t>
  </si>
  <si>
    <t>Dendron</t>
  </si>
  <si>
    <t>Cromos</t>
  </si>
  <si>
    <t>PlusAdvance</t>
  </si>
  <si>
    <t>Z4Tec</t>
  </si>
  <si>
    <t>Progetto logistica freddo</t>
  </si>
  <si>
    <t>Startup Geeks</t>
  </si>
  <si>
    <t>Bold3D</t>
  </si>
  <si>
    <t>Brand Booster</t>
  </si>
  <si>
    <t>Salute in Cloud</t>
  </si>
  <si>
    <t>Biorek</t>
  </si>
  <si>
    <t>Silvano Salandin
(Verum Investment Partners)</t>
  </si>
  <si>
    <t>Andrea Crudeli
(iN3 Ventures)</t>
  </si>
  <si>
    <t>Enjoystitch</t>
  </si>
  <si>
    <t>Weeiam</t>
  </si>
  <si>
    <t>Antonio Rinaldi</t>
  </si>
  <si>
    <t>Riccione</t>
  </si>
  <si>
    <t>DFAB</t>
  </si>
  <si>
    <t>Daniele Basso</t>
  </si>
  <si>
    <t>Miprons</t>
  </si>
  <si>
    <t>FMB1</t>
  </si>
  <si>
    <t>Giorgio</t>
  </si>
  <si>
    <t>OliHelp</t>
  </si>
  <si>
    <t>TipsHere</t>
  </si>
  <si>
    <t>Newarc</t>
  </si>
  <si>
    <t>Buzzup</t>
  </si>
  <si>
    <t>Welfin</t>
  </si>
  <si>
    <t>DATAFIT</t>
  </si>
  <si>
    <t>YouAddict</t>
  </si>
  <si>
    <t>Impact Hub-Milano</t>
  </si>
  <si>
    <t>Faenza</t>
  </si>
  <si>
    <t>FindMyLost</t>
  </si>
  <si>
    <t>Wine-ly.com</t>
  </si>
  <si>
    <t>Daniele Cimmarrusti</t>
  </si>
  <si>
    <t>Mark One</t>
  </si>
  <si>
    <t>Leonardo Valenti</t>
  </si>
  <si>
    <t>KeyImpresa</t>
  </si>
  <si>
    <t xml:space="preserve">Elephants </t>
  </si>
  <si>
    <t>Manno</t>
  </si>
  <si>
    <t>Paolo Catalano</t>
  </si>
  <si>
    <t xml:space="preserve">Fadabe </t>
  </si>
  <si>
    <t>Giacomo Colongo
(EY)</t>
  </si>
  <si>
    <t>Alessandro Andreola
(KPMG)</t>
  </si>
  <si>
    <t>Project Vending Machine</t>
  </si>
  <si>
    <t>Plutus</t>
  </si>
  <si>
    <t>Jasper Tay</t>
  </si>
  <si>
    <t>TrueScreen</t>
  </si>
  <si>
    <t>Artknit</t>
  </si>
  <si>
    <t>Roberto Imperatrice</t>
  </si>
  <si>
    <t xml:space="preserve">inBetweeners </t>
  </si>
  <si>
    <t>Anqalab</t>
  </si>
  <si>
    <t>Otter Finance</t>
  </si>
  <si>
    <t>Focoos AI</t>
  </si>
  <si>
    <t>Annalisa Mortellaro
(Plug And Play)</t>
  </si>
  <si>
    <t>Arcanus</t>
  </si>
  <si>
    <t>Matteo Beatrice</t>
  </si>
  <si>
    <t>Alessandro Puppo</t>
  </si>
  <si>
    <t>Safurai</t>
  </si>
  <si>
    <t>Demo Day UptoStars</t>
  </si>
  <si>
    <t>Genius Watter</t>
  </si>
  <si>
    <t>Giar Energy</t>
  </si>
  <si>
    <t>SIEve</t>
  </si>
  <si>
    <t>Rithema</t>
  </si>
  <si>
    <t>WAVE</t>
  </si>
  <si>
    <t>Blue Eco Line</t>
  </si>
  <si>
    <t>FRM</t>
  </si>
  <si>
    <t>ARES</t>
  </si>
  <si>
    <t>Biopolimeri</t>
  </si>
  <si>
    <t>All About Water</t>
  </si>
  <si>
    <t>Terra Next</t>
  </si>
  <si>
    <t>Real Bowl</t>
  </si>
  <si>
    <t>Isuschem</t>
  </si>
  <si>
    <t>Flavolife</t>
  </si>
  <si>
    <t>Lebiu</t>
  </si>
  <si>
    <t>Circular Fiber</t>
  </si>
  <si>
    <t>Kinsect</t>
  </si>
  <si>
    <t>Coffeefrom</t>
  </si>
  <si>
    <t>Street Reporter</t>
  </si>
  <si>
    <t>Andrea Spoto</t>
  </si>
  <si>
    <t>TimeIsApp</t>
  </si>
  <si>
    <t>Antonio Francisco Delle Cave</t>
  </si>
  <si>
    <t>Voidless</t>
  </si>
  <si>
    <t>PDF2Cart</t>
  </si>
  <si>
    <t>Gabor Tari</t>
  </si>
  <si>
    <t>Ring33</t>
  </si>
  <si>
    <t xml:space="preserve">Myndoor </t>
  </si>
  <si>
    <t>Francesco Finazzi</t>
  </si>
  <si>
    <t>Audioboost</t>
  </si>
  <si>
    <t>Nicola Cimmino</t>
  </si>
  <si>
    <t>Vercelli</t>
  </si>
  <si>
    <t>Monopoli</t>
  </si>
  <si>
    <t>Subbyx</t>
  </si>
  <si>
    <t>OGmusic</t>
  </si>
  <si>
    <t>Palingen Social Regeneration</t>
  </si>
  <si>
    <t>Marco Maria Mazio</t>
  </si>
  <si>
    <t>Marina Muolo</t>
  </si>
  <si>
    <t>MatiPay</t>
  </si>
  <si>
    <t>Essenza Food &amp; Travel</t>
  </si>
  <si>
    <t>Ivan Silvestri</t>
  </si>
  <si>
    <t>Laborability</t>
  </si>
  <si>
    <t>Zero Carbon</t>
  </si>
  <si>
    <t>CyberTrap</t>
  </si>
  <si>
    <t>Tomas Gallo
(Venionaire Capital Ges)</t>
  </si>
  <si>
    <t>Giovanni Menna
(Grant Thornton)</t>
  </si>
  <si>
    <t>Round Two Interactive</t>
  </si>
  <si>
    <t>Andrea Mancusa</t>
  </si>
  <si>
    <t>RecruZone</t>
  </si>
  <si>
    <t>Davide Donghi</t>
  </si>
  <si>
    <t>Hoomie</t>
  </si>
  <si>
    <t>Alessandro Fidanzia</t>
  </si>
  <si>
    <t>20Energy</t>
  </si>
  <si>
    <t>Giacomo Tuteri
(Advicorp)</t>
  </si>
  <si>
    <t>Project Richie</t>
  </si>
  <si>
    <t>Matteo Andini</t>
  </si>
  <si>
    <t>CSVibes</t>
  </si>
  <si>
    <t xml:space="preserve">Cyberneid </t>
  </si>
  <si>
    <t>ProfessionAI</t>
  </si>
  <si>
    <t>Alteredu</t>
  </si>
  <si>
    <t xml:space="preserve">MinervaS </t>
  </si>
  <si>
    <t xml:space="preserve">Endymion </t>
  </si>
  <si>
    <t>Giuseppe Cofone</t>
  </si>
  <si>
    <t>BestFit</t>
  </si>
  <si>
    <t>Franco Rigamonti</t>
  </si>
  <si>
    <t>Gibilterra</t>
  </si>
  <si>
    <t xml:space="preserve">Amerigo Tognarelli </t>
  </si>
  <si>
    <t>WelcHome</t>
  </si>
  <si>
    <t>Cinebooking.com</t>
  </si>
  <si>
    <t>Gianfranco De Rosa</t>
  </si>
  <si>
    <t>Adam AI</t>
  </si>
  <si>
    <t>Emanuele Balistreri</t>
  </si>
  <si>
    <t xml:space="preserve">Startengy </t>
  </si>
  <si>
    <t>Cosimo Tizzani</t>
  </si>
  <si>
    <t>Michele Cifarelli
(74 Advisory)</t>
  </si>
  <si>
    <t>Pjc Onderon</t>
  </si>
  <si>
    <t>Alessia Poggi</t>
  </si>
  <si>
    <t>Helios Domotics</t>
  </si>
  <si>
    <t>Gianluca Conte
(Azimut Direct)</t>
  </si>
  <si>
    <t>Acotel</t>
  </si>
  <si>
    <t xml:space="preserve">Iniziativa già pervenuta e catalogata come "non compliant" il 25/09/2023 per lo stadio di vita "seed" </t>
  </si>
  <si>
    <t xml:space="preserve">Iniziativa già pervenuta e catalogata come "non compliant" il 24/01/2023 per lo stadio di vita "seed" </t>
  </si>
  <si>
    <t xml:space="preserve">Reportaus </t>
  </si>
  <si>
    <t>Luca Armano</t>
  </si>
  <si>
    <t xml:space="preserve">Knowkube </t>
  </si>
  <si>
    <t>Mirko Clemente</t>
  </si>
  <si>
    <t>Lualtek</t>
  </si>
  <si>
    <t>Luca Occhipinti</t>
  </si>
  <si>
    <t>Arcan</t>
  </si>
  <si>
    <t>Cargoful</t>
  </si>
  <si>
    <t xml:space="preserve">Eudata </t>
  </si>
  <si>
    <t xml:space="preserve">Movenzia </t>
  </si>
  <si>
    <t>UniCredit Start Lab</t>
  </si>
  <si>
    <t>Alessandro Scotto</t>
  </si>
  <si>
    <t xml:space="preserve">ADG </t>
  </si>
  <si>
    <t>GemaTEG</t>
  </si>
  <si>
    <t>Francesco Meneschincheri 
(BizPlace)</t>
  </si>
  <si>
    <t>Zefi</t>
  </si>
  <si>
    <t>Niccolò de Leva
(IAG)</t>
  </si>
  <si>
    <t>Decripto</t>
  </si>
  <si>
    <t>Giorgio Scura</t>
  </si>
  <si>
    <t>Antsy</t>
  </si>
  <si>
    <t>Qadra</t>
  </si>
  <si>
    <t>Omnienergy</t>
  </si>
  <si>
    <t>Digibell</t>
  </si>
  <si>
    <t>Ekore</t>
  </si>
  <si>
    <t>Le Village</t>
  </si>
  <si>
    <t>Matteo Marchesini
(Aiternalex)</t>
  </si>
  <si>
    <t>Poma</t>
  </si>
  <si>
    <t>Pomap</t>
  </si>
  <si>
    <t>MediGenium</t>
  </si>
  <si>
    <t>Green Independence</t>
  </si>
  <si>
    <t>Hyper Wind</t>
  </si>
  <si>
    <t>Bravo Innovation HUB</t>
  </si>
  <si>
    <t>Project Neptune</t>
  </si>
  <si>
    <t>AlgoAI</t>
  </si>
  <si>
    <t>Aleesandro Ramassa</t>
  </si>
  <si>
    <t>NewCOM</t>
  </si>
  <si>
    <t>Bruno Reale</t>
  </si>
  <si>
    <t>Dynamic Brain Lab</t>
  </si>
  <si>
    <t>Nicola Grieco</t>
  </si>
  <si>
    <t>Wall Street Football</t>
  </si>
  <si>
    <t>Lorenzo Plazzotta</t>
  </si>
  <si>
    <t xml:space="preserve">Kleecks </t>
  </si>
  <si>
    <t>Bloomity</t>
  </si>
  <si>
    <t>Antonio Di Palo</t>
  </si>
  <si>
    <t>Mondial Bony Service Investment</t>
  </si>
  <si>
    <t>Riccio Salvatore</t>
  </si>
  <si>
    <t>Alex Colucci</t>
  </si>
  <si>
    <t>ReDrink</t>
  </si>
  <si>
    <t>Mov-Eng</t>
  </si>
  <si>
    <t>Damiano Fratantonio</t>
  </si>
  <si>
    <t>COSMO</t>
  </si>
  <si>
    <t>SmartDHOME</t>
  </si>
  <si>
    <t>Marco Vicamini</t>
  </si>
  <si>
    <t>Prodigy</t>
  </si>
  <si>
    <t>Sara Razzi</t>
  </si>
  <si>
    <t>Mario Pascarella
(FP Corporate Finance)</t>
  </si>
  <si>
    <t>Hypesound</t>
  </si>
  <si>
    <t xml:space="preserve"> Giovanni Veroni</t>
  </si>
  <si>
    <t>Tokyo</t>
  </si>
  <si>
    <t>Giappone</t>
  </si>
  <si>
    <t>Stefano Vendramini
(My Draco)</t>
  </si>
  <si>
    <t>Monaco</t>
  </si>
  <si>
    <t>Cosmic</t>
  </si>
  <si>
    <t>Iniziativa assegnata il 14/12/2017 al fondo TT, in seguito alla ricezione di nuova documentazione e al cambio dello stadio di vita in data 22/11/2023 viene assegnata al fondo di scaleup</t>
  </si>
  <si>
    <t>Davide Rossi
(N1 Advisor)</t>
  </si>
  <si>
    <t>Camelot</t>
  </si>
  <si>
    <t>YesNology</t>
  </si>
  <si>
    <t>Aisidoro</t>
  </si>
  <si>
    <t>ATENA</t>
  </si>
  <si>
    <t>AURELIO</t>
  </si>
  <si>
    <t>BLUE INNOVATION</t>
  </si>
  <si>
    <t>EMBER LAPTOPS</t>
  </si>
  <si>
    <t>CPsec</t>
  </si>
  <si>
    <t>Formile</t>
  </si>
  <si>
    <t>LilJob</t>
  </si>
  <si>
    <t>Monimeds</t>
  </si>
  <si>
    <t>MY BON</t>
  </si>
  <si>
    <t>Viridian</t>
  </si>
  <si>
    <t>Premio Nazionale Innovazione</t>
  </si>
  <si>
    <t>Biomed Pulmonary</t>
  </si>
  <si>
    <t>Fabio Raineri</t>
  </si>
  <si>
    <t>TERRA AI</t>
  </si>
  <si>
    <t>Alessandro Oppizzi</t>
  </si>
  <si>
    <t>30/11/202</t>
  </si>
  <si>
    <t>Hiop</t>
  </si>
  <si>
    <t>Giacomo Barone</t>
  </si>
  <si>
    <t>Project Hoogo</t>
  </si>
  <si>
    <t>Luigi Tittoto
(BGB Weston Ltd.)</t>
  </si>
  <si>
    <t>Brevetti Monachino</t>
  </si>
  <si>
    <t>Prof. Mosè Monachino</t>
  </si>
  <si>
    <t>Niccolò Bonacina 
(Build It Up)</t>
  </si>
  <si>
    <t>Damo</t>
  </si>
  <si>
    <t>Spesati</t>
  </si>
  <si>
    <t>Michele Fodde</t>
  </si>
  <si>
    <t>Foreverland</t>
  </si>
  <si>
    <t>Giuseppe D’Alessandro</t>
  </si>
  <si>
    <t>Bagoff</t>
  </si>
  <si>
    <t>Marco Carleo</t>
  </si>
  <si>
    <t>Bebiip</t>
  </si>
  <si>
    <t>Claudio Junior Florio</t>
  </si>
  <si>
    <t>Squp</t>
  </si>
  <si>
    <t>Advepa Communication</t>
  </si>
  <si>
    <t>OpenMall</t>
  </si>
  <si>
    <t>Alessandro Fiorentino</t>
  </si>
  <si>
    <t xml:space="preserve">BILLD </t>
  </si>
  <si>
    <t>ASEPA ENERGY</t>
  </si>
  <si>
    <t>Progetto Droni</t>
  </si>
  <si>
    <t>Francesco Occhinegro</t>
  </si>
  <si>
    <t>Manuel Marchiori
(C &amp; G Capital)</t>
  </si>
  <si>
    <t>Riccardo Sciortino</t>
  </si>
  <si>
    <t xml:space="preserve">Tutornow </t>
  </si>
  <si>
    <t>Filippo Cattabiani
(KPMG)</t>
  </si>
  <si>
    <t xml:space="preserve">BitCorp </t>
  </si>
  <si>
    <t>Inspector</t>
  </si>
  <si>
    <t>Gerardo Murano</t>
  </si>
  <si>
    <t>Reboot</t>
  </si>
  <si>
    <t xml:space="preserve">Osense </t>
  </si>
  <si>
    <t>Cosimo Cecchini</t>
  </si>
  <si>
    <t>Iniziativa già pervenuta e catalogata come "non compliant" il 22/11/2023 per lo stadio di vita "seed".</t>
  </si>
  <si>
    <t>Mbike</t>
  </si>
  <si>
    <t>Novac</t>
  </si>
  <si>
    <t>Mine Crime</t>
  </si>
  <si>
    <t>SunCubes</t>
  </si>
  <si>
    <t>The Big Wave</t>
  </si>
  <si>
    <t>Trails</t>
  </si>
  <si>
    <t>Widata</t>
  </si>
  <si>
    <t>Sobereye</t>
  </si>
  <si>
    <t>Nicola Nazareno Pirozzi</t>
  </si>
  <si>
    <t>Brio Group</t>
  </si>
  <si>
    <t>Santino Letizia</t>
  </si>
  <si>
    <t>SmartHome</t>
  </si>
  <si>
    <t>Project Welfare</t>
  </si>
  <si>
    <t>Menumal</t>
  </si>
  <si>
    <t>Leopoldo Angelini</t>
  </si>
  <si>
    <t>RistoGO</t>
  </si>
  <si>
    <t>Omega project</t>
  </si>
  <si>
    <t>London</t>
  </si>
  <si>
    <t xml:space="preserve">Alexandra Sedova </t>
  </si>
  <si>
    <t>SkillPRO</t>
  </si>
  <si>
    <t>Mario De Cristofano</t>
  </si>
  <si>
    <t>Cosimo Barberi</t>
  </si>
  <si>
    <t>Purilian</t>
  </si>
  <si>
    <t xml:space="preserve">Biotecna </t>
  </si>
  <si>
    <t xml:space="preserve">Giacomo Maniscalco </t>
  </si>
  <si>
    <t>Stefano Ferioli</t>
  </si>
  <si>
    <t>Agreenet</t>
  </si>
  <si>
    <t>ProtiumFields</t>
  </si>
  <si>
    <t xml:space="preserve">Fausto M. Ventriglia </t>
  </si>
  <si>
    <t>Clean OS</t>
  </si>
  <si>
    <t>Auturo Capasso</t>
  </si>
  <si>
    <t>Mattia Cioffi</t>
  </si>
  <si>
    <t>InnovHealth</t>
  </si>
  <si>
    <t xml:space="preserve">Ipermtch </t>
  </si>
  <si>
    <t>Fabio Mazzero</t>
  </si>
  <si>
    <t>Artiness</t>
  </si>
  <si>
    <t>Paolo Cistaro</t>
  </si>
  <si>
    <t>Lorenzo Zerbinati
(CDI Global)</t>
  </si>
  <si>
    <t>DBE</t>
  </si>
  <si>
    <t>Flavia Cermentini
(KPMG)</t>
  </si>
  <si>
    <t xml:space="preserve">XSpline </t>
  </si>
  <si>
    <t>Giovanni Girlando</t>
  </si>
  <si>
    <t>RepaiRing</t>
  </si>
  <si>
    <t>Simone Cremonini (Alkemia Capital)/
 Enrico Resmini</t>
  </si>
  <si>
    <t>T-Luxy</t>
  </si>
  <si>
    <t>Nort</t>
  </si>
  <si>
    <t>Alessandro Nanni
(MinAdvisor)</t>
  </si>
  <si>
    <t>Acquistoterreno</t>
  </si>
  <si>
    <t>19-01 Holding</t>
  </si>
  <si>
    <t>Renato Sacchetti</t>
  </si>
  <si>
    <t xml:space="preserve">Andrea Buri </t>
  </si>
  <si>
    <t>CityZ</t>
  </si>
  <si>
    <t>JobTech 2</t>
  </si>
  <si>
    <t>Dropper</t>
  </si>
  <si>
    <t>Domenico Galdiero</t>
  </si>
  <si>
    <t xml:space="preserve">Robosan </t>
  </si>
  <si>
    <t>Matteo Elli
(Pariterpartners)</t>
  </si>
  <si>
    <t>Resellify</t>
  </si>
  <si>
    <t>Alessio Autore</t>
  </si>
  <si>
    <t xml:space="preserve">Pack </t>
  </si>
  <si>
    <t>NGR</t>
  </si>
  <si>
    <t>Progetto Podcast</t>
  </si>
  <si>
    <t>Iniziativa assegnata a VV3 il 12/07/2018. In seguito all'invio di nuova documentazione e al cambio dello stadio di sviluppo viene assegnata al fondo VV5.</t>
  </si>
  <si>
    <t>Allyfe</t>
  </si>
  <si>
    <t>Andrea Esquilini
(Capital Venture Consulting)</t>
  </si>
  <si>
    <t>Davide Corradini</t>
  </si>
  <si>
    <t>RisotBox</t>
  </si>
  <si>
    <t>3PW</t>
  </si>
  <si>
    <t xml:space="preserve">Sestre </t>
  </si>
  <si>
    <t xml:space="preserve">YouHealthy </t>
  </si>
  <si>
    <t>Giovanni De Caro
(Volano)</t>
  </si>
  <si>
    <t>Cooabit</t>
  </si>
  <si>
    <t>Takyon</t>
  </si>
  <si>
    <t xml:space="preserve">Logbot </t>
  </si>
  <si>
    <t>Ticketoo</t>
  </si>
  <si>
    <t xml:space="preserve">Homsai </t>
  </si>
  <si>
    <t>AppRover</t>
  </si>
  <si>
    <t>Alto Robotics</t>
  </si>
  <si>
    <t>Marco Guerresi</t>
  </si>
  <si>
    <t>Greta Biolzi</t>
  </si>
  <si>
    <t xml:space="preserve">Avian.io. </t>
  </si>
  <si>
    <t>Kyle Dayne</t>
  </si>
  <si>
    <t>Carol</t>
  </si>
  <si>
    <t>Valerio
(Lumen Ventures)</t>
  </si>
  <si>
    <t>Barletta-Andria-Trani</t>
  </si>
  <si>
    <t>Iniziativa il 26/10/2023 "Non compliant con i regolamenti" poiché in fase seed, in seguito all'invio di nuova documentazione viene assegnata al fondo VV5</t>
  </si>
  <si>
    <t xml:space="preserve">Ogyre </t>
  </si>
  <si>
    <t>Istituto Audiologico Italiano</t>
  </si>
  <si>
    <t>2Hours</t>
  </si>
  <si>
    <t>Manta Aircraft</t>
  </si>
  <si>
    <t>Enerbrain</t>
  </si>
  <si>
    <t>Climate Standard</t>
  </si>
  <si>
    <t>Underscore District</t>
  </si>
  <si>
    <t xml:space="preserve">Empethy </t>
  </si>
  <si>
    <t>Salvatore Peluso
(Contrader Group)</t>
  </si>
  <si>
    <t>MatchGuru</t>
  </si>
  <si>
    <t>WEABIOS</t>
  </si>
  <si>
    <t>Livio Andrea Acerbo</t>
  </si>
  <si>
    <t>Tommaso Moraca
(Bheroes)</t>
  </si>
  <si>
    <t>Alessandro Benzoni</t>
  </si>
  <si>
    <t>Claudio Beretti
(TIP)</t>
  </si>
  <si>
    <t>Céline Georgeon
(Zaz ventures)</t>
  </si>
  <si>
    <t>Elena Martelli
(LVenture)</t>
  </si>
  <si>
    <t>Matteo Parrino</t>
  </si>
  <si>
    <t>Lukfo</t>
  </si>
  <si>
    <t>Claudia Del Monte
(Social Fare)</t>
  </si>
  <si>
    <t>Idra Water</t>
  </si>
  <si>
    <t>Fleder</t>
  </si>
  <si>
    <t>Naspesa Delivery</t>
  </si>
  <si>
    <t>Aravin Aluth</t>
  </si>
  <si>
    <t>Deckx</t>
  </si>
  <si>
    <t>ARD</t>
  </si>
  <si>
    <t>Column</t>
  </si>
  <si>
    <t>Iniziativa il 12/12/2022 "Non compliant con i regolamenti" poiché in fase seed, in seguito all'invio di nuova documentazione viene assegnata al fondo VV5</t>
  </si>
  <si>
    <t>HarvAI</t>
  </si>
  <si>
    <t>Enrico Salzillo</t>
  </si>
  <si>
    <t xml:space="preserve"> Pepper's Ghost</t>
  </si>
  <si>
    <t>Elena Bizzotto
(KPMG)</t>
  </si>
  <si>
    <t>Piick</t>
  </si>
  <si>
    <t>Mattia</t>
  </si>
  <si>
    <t>Boris Cito</t>
  </si>
  <si>
    <t>AdPharma</t>
  </si>
  <si>
    <t>Madò Pasticceria</t>
  </si>
  <si>
    <t>BK Advisory</t>
  </si>
  <si>
    <t>Bruno Basile</t>
  </si>
  <si>
    <t>Sedda Ecology Green</t>
  </si>
  <si>
    <t>Seares</t>
  </si>
  <si>
    <t>MYSE</t>
  </si>
  <si>
    <t>D_WAVE</t>
  </si>
  <si>
    <t>Biagio Longo</t>
  </si>
  <si>
    <t>Fees</t>
  </si>
  <si>
    <t>Chiara Morsa</t>
  </si>
  <si>
    <t>Fidejussioni Digitali</t>
  </si>
  <si>
    <t>Giovanni Pinelli
(Grenn Arrow Capital)</t>
  </si>
  <si>
    <t>Instantbb</t>
  </si>
  <si>
    <t>Salvatore Solito</t>
  </si>
  <si>
    <t>Data Masters</t>
  </si>
  <si>
    <t>FTNet</t>
  </si>
  <si>
    <t>Skipper</t>
  </si>
  <si>
    <t>Houseplus</t>
  </si>
  <si>
    <t xml:space="preserve">Campobasso </t>
  </si>
  <si>
    <t xml:space="preserve">Hotiday </t>
  </si>
  <si>
    <t>UAO</t>
  </si>
  <si>
    <t>Hausme</t>
  </si>
  <si>
    <t>Creative Harbour</t>
  </si>
  <si>
    <t>Profiter</t>
  </si>
  <si>
    <t>Italia Rimborso</t>
  </si>
  <si>
    <t>Diego Antonacci
(Impact Hub)</t>
  </si>
  <si>
    <t>Feedel Ventures</t>
  </si>
  <si>
    <t>Francesco Grande
(EY)</t>
  </si>
  <si>
    <t>Gianfranco Mottola</t>
  </si>
  <si>
    <t>Immobiliallasta</t>
  </si>
  <si>
    <t>Iniziativa già pervenuta e catalogata come "non compliant" il 16/12/2023 per lo stadio di vita "seed".</t>
  </si>
  <si>
    <t>Pietro Reccia
(Renovarum Consulting)</t>
  </si>
  <si>
    <t>Progetto Healthcare</t>
  </si>
  <si>
    <t>Project Connect</t>
  </si>
  <si>
    <t>Matteo Diana
(KPMG)</t>
  </si>
  <si>
    <t>Lusien Haddou</t>
  </si>
  <si>
    <t>Beautycians</t>
  </si>
  <si>
    <t>Stefano Quaglia
(PKF Studio TCL - Tax Consulting Legal)</t>
  </si>
  <si>
    <t xml:space="preserve"> iZ Renewable Luxury</t>
  </si>
  <si>
    <t>Eneri</t>
  </si>
  <si>
    <t xml:space="preserve"> Federico Agazzi</t>
  </si>
  <si>
    <t>AmicoChef</t>
  </si>
  <si>
    <t>Real Gentelman</t>
  </si>
  <si>
    <t>Bikee Bike</t>
  </si>
  <si>
    <t>Obios Diagnostic</t>
  </si>
  <si>
    <t>Andrea Rangone</t>
  </si>
  <si>
    <t>Clausiusstrasse</t>
  </si>
  <si>
    <t>Up2stars</t>
  </si>
  <si>
    <t>ASC27</t>
  </si>
  <si>
    <t>Joule</t>
  </si>
  <si>
    <t>Deepleey</t>
  </si>
  <si>
    <t>Keplera</t>
  </si>
  <si>
    <t xml:space="preserve">eWibe </t>
  </si>
  <si>
    <t>Alfonso Meccariello</t>
  </si>
  <si>
    <t>E-dway</t>
  </si>
  <si>
    <t xml:space="preserve">Graphene </t>
  </si>
  <si>
    <t>Eric Gaulle
(Genesy Advisors)</t>
  </si>
  <si>
    <t>Alessio Fiorese
(Adacta Advisory)</t>
  </si>
  <si>
    <t xml:space="preserve">Vyrus </t>
  </si>
  <si>
    <t xml:space="preserve">Monitora </t>
  </si>
  <si>
    <t xml:space="preserve">Exoid </t>
  </si>
  <si>
    <t>Federico Grilli</t>
  </si>
  <si>
    <t>Luigi Nicastro
(Mazars)</t>
  </si>
  <si>
    <t>BeSight</t>
  </si>
  <si>
    <t>Intrusa</t>
  </si>
  <si>
    <t>Iniziativa già pervenuta e catalogata come "seed" il 05/09/2023 per stadio di vita seed</t>
  </si>
  <si>
    <t>Iobello
(Puglia Sviluppo)</t>
  </si>
  <si>
    <t>TS Broker</t>
  </si>
  <si>
    <t>Massimo Ferraro</t>
  </si>
  <si>
    <t>Athics</t>
  </si>
  <si>
    <t>Panino Giusto</t>
  </si>
  <si>
    <t>Francesco D'antonio
(Integrae SIM)</t>
  </si>
  <si>
    <t>Muscope</t>
  </si>
  <si>
    <t>Bruno Cordioli</t>
  </si>
  <si>
    <t>Roberta Neri
(Byom)</t>
  </si>
  <si>
    <t>Project Meta</t>
  </si>
  <si>
    <t>Pjct Device</t>
  </si>
  <si>
    <t xml:space="preserve">ClimateCharted </t>
  </si>
  <si>
    <t>Lorenzo Campana</t>
  </si>
  <si>
    <t>Hair Bar</t>
  </si>
  <si>
    <t>Kilogram</t>
  </si>
  <si>
    <t>Caboto</t>
  </si>
  <si>
    <t>Fire Investment</t>
  </si>
  <si>
    <t>H-Cube</t>
  </si>
  <si>
    <t>Ask2AI</t>
  </si>
  <si>
    <t>Luca Pezzutti
(Banca Akros)</t>
  </si>
  <si>
    <t>Project Digitalize The Future</t>
  </si>
  <si>
    <t>WAG</t>
  </si>
  <si>
    <t xml:space="preserve">Michele Bottelli </t>
  </si>
  <si>
    <t>STELLAR</t>
  </si>
  <si>
    <t>Gulnigar HAITIWAJI 
(NFINANCE)</t>
  </si>
  <si>
    <t xml:space="preserve"> Mathieu Alexandre</t>
  </si>
  <si>
    <t>Optimum Group</t>
  </si>
  <si>
    <t>Alkmaar</t>
  </si>
  <si>
    <t xml:space="preserve"> Alessandro Romano</t>
  </si>
  <si>
    <t xml:space="preserve">Ittinsect </t>
  </si>
  <si>
    <t>Sofia Moncada</t>
  </si>
  <si>
    <t>Beeing</t>
  </si>
  <si>
    <t>Davide De Lucis</t>
  </si>
  <si>
    <t>Iniziativa già pervenuta e catalogata come "non compliant" il 18/07/2023 per lo stadio di vita "seed".</t>
  </si>
  <si>
    <t>Promarsis</t>
  </si>
  <si>
    <t xml:space="preserve"> Giuseppe Arturo</t>
  </si>
  <si>
    <t xml:space="preserve">Athleticae </t>
  </si>
  <si>
    <t>BallereTTe</t>
  </si>
  <si>
    <t xml:space="preserve">Alberto Calvo </t>
  </si>
  <si>
    <t xml:space="preserve"> Nexo Corporation</t>
  </si>
  <si>
    <t>Marco Raspati</t>
  </si>
  <si>
    <t>CARE SPORT</t>
  </si>
  <si>
    <t>EXE</t>
  </si>
  <si>
    <t>Emanuele Bragiola</t>
  </si>
  <si>
    <t>EndoRail</t>
  </si>
  <si>
    <t>Stefano</t>
  </si>
  <si>
    <t>EZ Lab</t>
  </si>
  <si>
    <t>Francesca Ottier
(CdP)</t>
  </si>
  <si>
    <t>H-Verse</t>
  </si>
  <si>
    <t xml:space="preserve">Wolsal </t>
  </si>
  <si>
    <t xml:space="preserve">Didimora </t>
  </si>
  <si>
    <t xml:space="preserve">Limenet </t>
  </si>
  <si>
    <t>Allelica</t>
  </si>
  <si>
    <t xml:space="preserve">Italia </t>
  </si>
  <si>
    <t>Divinea</t>
  </si>
  <si>
    <t>Sandoli Marco</t>
  </si>
  <si>
    <t>NH2 Tech</t>
  </si>
  <si>
    <t>Claudio Garavaglia
(MGA)</t>
  </si>
  <si>
    <t>Transactionale/Marlene</t>
  </si>
  <si>
    <t>CatLXR</t>
  </si>
  <si>
    <t>Pompili Paolo</t>
  </si>
  <si>
    <t>WeShort</t>
  </si>
  <si>
    <t>Mattia Tricella</t>
  </si>
  <si>
    <t>Marco Savorgnan
(LUM Strategy Innovation)</t>
  </si>
  <si>
    <t>QualeAgenzia.it</t>
  </si>
  <si>
    <t xml:space="preserve">Deposh </t>
  </si>
  <si>
    <t>03//05/2024</t>
  </si>
  <si>
    <t>Claudio Baglieri</t>
  </si>
  <si>
    <t>Giorgio Fornara</t>
  </si>
  <si>
    <t>Digital Téchne</t>
  </si>
  <si>
    <t>AngelEye</t>
  </si>
  <si>
    <t>Nome iniziale: SafetyPool</t>
  </si>
  <si>
    <t>Aenduo</t>
  </si>
  <si>
    <t>Luigi Maria Rocca</t>
  </si>
  <si>
    <t xml:space="preserve">Tuddu </t>
  </si>
  <si>
    <t>Suitefood</t>
  </si>
  <si>
    <t>Prismed</t>
  </si>
  <si>
    <t>Enrico Grassilli</t>
  </si>
  <si>
    <t>InSimili</t>
  </si>
  <si>
    <t>ProGaming Italia</t>
  </si>
  <si>
    <t>Marco Lucchino</t>
  </si>
  <si>
    <t>LianeCare</t>
  </si>
  <si>
    <t>Kosmos</t>
  </si>
  <si>
    <t>CAELUS</t>
  </si>
  <si>
    <t>Smace</t>
  </si>
  <si>
    <t>TextYess</t>
  </si>
  <si>
    <t>Eventvm</t>
  </si>
  <si>
    <t>AcquaMente</t>
  </si>
  <si>
    <t>Shipping Factory</t>
  </si>
  <si>
    <t>DRB</t>
  </si>
  <si>
    <t>Easydance</t>
  </si>
  <si>
    <t>Open Energy</t>
  </si>
  <si>
    <t>Sailes Yes</t>
  </si>
  <si>
    <t>Anna Benini</t>
  </si>
  <si>
    <t>Francesco Di Fausto</t>
  </si>
  <si>
    <t>Giacomo Giacca</t>
  </si>
  <si>
    <t>Francesco Acerbi</t>
  </si>
  <si>
    <t>Silverio Di Girolamo</t>
  </si>
  <si>
    <t>Davide Leardi</t>
  </si>
  <si>
    <t>BlockChainRE</t>
  </si>
  <si>
    <t>Nunzio Guida</t>
  </si>
  <si>
    <t>My Group</t>
  </si>
  <si>
    <t>Ciro Mongillo
(EOS)</t>
  </si>
  <si>
    <t>Hoome.it</t>
  </si>
  <si>
    <t>ACT Blade</t>
  </si>
  <si>
    <t>Andrea Azzolini
(Deloitte)</t>
  </si>
  <si>
    <t>Riccardo De Sutti
(Credite Agricole)</t>
  </si>
  <si>
    <t>Krill design</t>
  </si>
  <si>
    <t>Healthyfood</t>
  </si>
  <si>
    <t>Med58</t>
  </si>
  <si>
    <t>Ristoply</t>
  </si>
  <si>
    <t>myAEDES</t>
  </si>
  <si>
    <t>AiM</t>
  </si>
  <si>
    <t>Marshmallow Games</t>
  </si>
  <si>
    <t>Mygrants</t>
  </si>
  <si>
    <t>Agriverse</t>
  </si>
  <si>
    <t>Vegery (Erebor srl)</t>
  </si>
  <si>
    <t>Nexting</t>
  </si>
  <si>
    <t>American Uncle</t>
  </si>
  <si>
    <t>Farm4trade</t>
  </si>
  <si>
    <t>Tziboo</t>
  </si>
  <si>
    <t>Sun City</t>
  </si>
  <si>
    <t>The PAAC</t>
  </si>
  <si>
    <t>TSS</t>
  </si>
  <si>
    <t>Tendrs</t>
  </si>
  <si>
    <t>Artware</t>
  </si>
  <si>
    <t>Techno Bridge</t>
  </si>
  <si>
    <t xml:space="preserve">Display </t>
  </si>
  <si>
    <t>Live Carter</t>
  </si>
  <si>
    <t>Fatture Automatiche</t>
  </si>
  <si>
    <t>UNIO</t>
  </si>
  <si>
    <t>BionItLabs</t>
  </si>
  <si>
    <t>Hyp-er_objects</t>
  </si>
  <si>
    <t>ClenTech</t>
  </si>
  <si>
    <t>Rombo.ai</t>
  </si>
  <si>
    <t xml:space="preserve">Campania </t>
  </si>
  <si>
    <t xml:space="preserve">Puglia </t>
  </si>
  <si>
    <t>Joseph Grosso</t>
  </si>
  <si>
    <t xml:space="preserve">Diego Antonacci-Impact Hub </t>
  </si>
  <si>
    <t xml:space="preserve">Altri </t>
  </si>
  <si>
    <t>Giovanni De Caro-Volano</t>
  </si>
  <si>
    <t>Benedetto Di Martino-Volano</t>
  </si>
  <si>
    <t xml:space="preserve">Feedel Ventures </t>
  </si>
  <si>
    <t>Luca Lo Presti-Synclab</t>
  </si>
  <si>
    <t xml:space="preserve">Gianfranco Mottola-R&amp;S Advisory </t>
  </si>
  <si>
    <t>Roberto Bambino</t>
  </si>
  <si>
    <t>Bravo Innovation Hub</t>
  </si>
  <si>
    <t>RetailHub</t>
  </si>
  <si>
    <t>Vanessa Coppola
(The Qube Consulting)</t>
  </si>
  <si>
    <t>Paolo Pompili</t>
  </si>
  <si>
    <t>LXR</t>
  </si>
  <si>
    <t xml:space="preserve">DVM </t>
  </si>
  <si>
    <t>Marco Ammirati
(Arkios)</t>
  </si>
  <si>
    <t>MySarma</t>
  </si>
  <si>
    <t xml:space="preserve">Serenade </t>
  </si>
  <si>
    <t>Giacomo Milella</t>
  </si>
  <si>
    <t>BLICC</t>
  </si>
  <si>
    <t>Giuseppe Bonifaci</t>
  </si>
  <si>
    <t xml:space="preserve">WhpAI </t>
  </si>
  <si>
    <t>Edoardo Mustarelli</t>
  </si>
  <si>
    <t>ONE</t>
  </si>
  <si>
    <t>Rodolfo Falletti</t>
  </si>
  <si>
    <t xml:space="preserve">Intellygenza </t>
  </si>
  <si>
    <t>Fantalegends</t>
  </si>
  <si>
    <t>Vertis Venture 6</t>
  </si>
  <si>
    <t xml:space="preserve"> Seamthesis</t>
  </si>
  <si>
    <t>Restaurants Club</t>
  </si>
  <si>
    <t>Holyart</t>
  </si>
  <si>
    <t xml:space="preserve"> Shoppy Code</t>
  </si>
  <si>
    <t>Beforpharma</t>
  </si>
  <si>
    <t>40factory</t>
  </si>
  <si>
    <t>Giusy Stanziola
(UniCredit)</t>
  </si>
  <si>
    <t>Techrail</t>
  </si>
  <si>
    <t>Alessandro Cafagna</t>
  </si>
  <si>
    <t xml:space="preserve">Airizon </t>
  </si>
  <si>
    <t>Giuseppe Carapellese</t>
  </si>
  <si>
    <t>Flywallet</t>
  </si>
  <si>
    <t>Lorenzo Frollini</t>
  </si>
  <si>
    <t xml:space="preserve">Next </t>
  </si>
  <si>
    <t>Paolo Folgarait</t>
  </si>
  <si>
    <t>Stefano Pardini</t>
  </si>
  <si>
    <t>Francesco Passamano</t>
  </si>
  <si>
    <t>WUVDAY</t>
  </si>
  <si>
    <t xml:space="preserve">Rieti </t>
  </si>
  <si>
    <t>Alvise Maniero</t>
  </si>
  <si>
    <t>Brandplane</t>
  </si>
  <si>
    <t>Bufaga</t>
  </si>
  <si>
    <t>Builtdifferent</t>
  </si>
  <si>
    <t>Marco De Palma</t>
  </si>
  <si>
    <t>Datasinc</t>
  </si>
  <si>
    <t>Fflow</t>
  </si>
  <si>
    <t>Enzio Menga</t>
  </si>
  <si>
    <t>Arca Dynamics</t>
  </si>
  <si>
    <t>Astradyne</t>
  </si>
  <si>
    <t>Evolunar</t>
  </si>
  <si>
    <t>In Quattro</t>
  </si>
  <si>
    <t>Kurs Orbital</t>
  </si>
  <si>
    <t>Mespac</t>
  </si>
  <si>
    <t>Ohm Space</t>
  </si>
  <si>
    <t>ORiS – Orbital Recharge in Space</t>
  </si>
  <si>
    <t>Space Products and Innovation SPiN</t>
  </si>
  <si>
    <t>Space V</t>
  </si>
  <si>
    <t>Stellar Project</t>
  </si>
  <si>
    <t>AdapTronics</t>
  </si>
  <si>
    <t xml:space="preserve">Titan4 </t>
  </si>
  <si>
    <t>HIRO Robotics</t>
  </si>
  <si>
    <t>Davide Labolani</t>
  </si>
  <si>
    <t>iFarming</t>
  </si>
  <si>
    <t>InnovationSea</t>
  </si>
  <si>
    <t>Andrea Di Vico</t>
  </si>
  <si>
    <t>Kuriu</t>
  </si>
  <si>
    <t>Antonio Delle Femine 
(EY)</t>
  </si>
  <si>
    <t>lit</t>
  </si>
  <si>
    <t>AccessiBit</t>
  </si>
  <si>
    <t>Centro DCA</t>
  </si>
  <si>
    <t>Dermaself</t>
  </si>
  <si>
    <t>FunniFin</t>
  </si>
  <si>
    <t>Handy Signs</t>
  </si>
  <si>
    <t>GRLS</t>
  </si>
  <si>
    <t>Matteo Prizzon
(a|cube)</t>
  </si>
  <si>
    <t>Sizable Energy</t>
  </si>
  <si>
    <t>Luca Canepa
(PoliHub)</t>
  </si>
  <si>
    <t>Trafficlab</t>
  </si>
  <si>
    <t>Vento CFD</t>
  </si>
  <si>
    <t>BloomLABS</t>
  </si>
  <si>
    <t>Girasole</t>
  </si>
  <si>
    <t>KEET</t>
  </si>
  <si>
    <t>MountainMaps</t>
  </si>
  <si>
    <t>Plantvoice</t>
  </si>
  <si>
    <t>PuntoMare</t>
  </si>
  <si>
    <t>Team VV5</t>
  </si>
  <si>
    <t>Iniziativa assegnata il 1/03/2018 a VV3 TT. In data 19/06/2024, viene riassegnata a VV5 in seguito alla ricezione della nuova documentazione e al cambio di stadio di sviluppo.</t>
  </si>
  <si>
    <t>In data 14/02/2019, il progetto era stato considerato "non compliant con i Regolamenti". In seguito all'invio di nuova documentazione e al cambiamento nella fase di vita (prima seed), in data 19/06/024 l'iniziativa viene assegnata al fondo VV5.</t>
  </si>
  <si>
    <t>In data 19/12/2023, il progetto era stato considerato "non compliant con i Regolamenti". In seguito all'invio di nuova documentazione e al cambiamento nella fase di vita (prima seed), in data 19/06/024 l'iniziativa viene assegnata al fondo VV5.</t>
  </si>
  <si>
    <t>ClubDeal Digital</t>
  </si>
  <si>
    <t>Antonio Chiarello</t>
  </si>
  <si>
    <t>Asset Prophet</t>
  </si>
  <si>
    <t>Nicola Ferrauto</t>
  </si>
  <si>
    <t>Cold Sharing</t>
  </si>
  <si>
    <t>Patrizio Guido Altieri
(BINP)</t>
  </si>
  <si>
    <t>Politecnico di Bari</t>
  </si>
  <si>
    <t>Talentis – GI Startup Program 2024</t>
  </si>
  <si>
    <t>Florence Care</t>
  </si>
  <si>
    <t xml:space="preserve">Leaf </t>
  </si>
  <si>
    <t>Lokit</t>
  </si>
  <si>
    <t>Qsensato</t>
  </si>
  <si>
    <t>In data 10/05/2018, l'iniziativa era stata assegnata al Fondo VV3TT. Essendo terminato il periodo di investimento e avendo ricevuto nuova documentazione, in data 25/06/2024 viene assegnata al Fondo VV5.</t>
  </si>
  <si>
    <t>In data 11/10/2018, l'iniziativa era stata rigettata per documentazione mancante dopo sollecito. A seguito della ricezione di documentazione, l'iniziativa è stata assegnata al Fondo VV5.</t>
  </si>
  <si>
    <t>Authentico</t>
  </si>
  <si>
    <t>Brief</t>
  </si>
  <si>
    <t>Pj Cleaning</t>
  </si>
  <si>
    <t>Emotion Network</t>
  </si>
  <si>
    <t xml:space="preserve">Biolibrary </t>
  </si>
  <si>
    <t>Gevi</t>
  </si>
  <si>
    <t>Hoda</t>
  </si>
  <si>
    <t>Viola</t>
  </si>
  <si>
    <t>Rosso</t>
  </si>
  <si>
    <t>Nubo</t>
  </si>
  <si>
    <t>DoctorApp</t>
  </si>
  <si>
    <t>BOS5</t>
  </si>
  <si>
    <t>Sportwig</t>
  </si>
  <si>
    <t>Giuseppe Coletti</t>
  </si>
  <si>
    <t>Marta Galli
(MGA)</t>
  </si>
  <si>
    <t>Antonio Puce</t>
  </si>
  <si>
    <t>Elena Martelli
(Zest</t>
  </si>
  <si>
    <t>Gianluca Ferranti</t>
  </si>
  <si>
    <t xml:space="preserve">Niccolò de Leva 
(IAG) </t>
  </si>
  <si>
    <t>Dectar</t>
  </si>
  <si>
    <t>In data 01/05/2024, l'iniziativa era stata considerata "non compliant con i Regolamenti". In seguito all'invio di nuova documentazione, in data 03/07/2024 l'iniziativa viene assegnata al Fondo VV6.</t>
  </si>
  <si>
    <t>In data 29/05/2024, l'iniziativa era stata considerata "non compliant con i Regolamenti". In seguito all'invio di nuova documentazione e al cambiamento nella fase di vita (prima seed), in data 03/07/2024 l'iniziativa viene assegnata al Fondo VV5.</t>
  </si>
  <si>
    <t>In data 17/01/2023, l'iniziativa era stata considerata "non compliant con i Regolamenti". In seguito all'invio di nuova documentazione e al cambiamento nella fase di vita (prima seed), in data 03/07/2024 l'iniziativa viene assegnata al Fondo VV5.</t>
  </si>
  <si>
    <t>In data 27/01/2022, l'iniziativa era stata considerata "non compliant con i Regolamenti". In seguito all'invio di nuova documentazione e al cambiamento nella fase di vita (prima seed), in data 03/07/2024 l'iniziativa viene assegnata al Fondo VV5.</t>
  </si>
  <si>
    <t>Quindi</t>
  </si>
  <si>
    <t>In data 08/11/2018, l'iniziativa era stata considerata "non compliant con i Regolamenti". In seguito dell'invio di nuova documentazione e al cambiamento nella fase di vita (prima seed), in data 09/07/2024 l'iniziativa viene assegnata al Fondo VV5.</t>
  </si>
  <si>
    <t>Castless</t>
  </si>
  <si>
    <t>Samuele Molinaro</t>
  </si>
  <si>
    <t>Appart</t>
  </si>
  <si>
    <t>COMET</t>
  </si>
  <si>
    <t>WAFU</t>
  </si>
  <si>
    <t>Francesco Matteoni 
(PoliHub)</t>
  </si>
  <si>
    <t>eFESO</t>
  </si>
  <si>
    <t>Bestie Bite</t>
  </si>
  <si>
    <t>In data 28/06/2018, l'iniziativa era stata assegnata al Fondo VV3 TT. Essendo terminato il periodo di investimento e avendo ricevuto nuova documentazione (con evidenza del cambiamento nella fase di vita), in data 09/07/2024 l'iniziativa viene assegnata al Fondo VV5.</t>
  </si>
  <si>
    <t>Affitti Futuri</t>
  </si>
  <si>
    <t>Bitbrand</t>
  </si>
  <si>
    <t>Casacrowd</t>
  </si>
  <si>
    <t>DMC</t>
  </si>
  <si>
    <t>Drop Me</t>
  </si>
  <si>
    <t>EAT&amp;GO</t>
  </si>
  <si>
    <t>Ebazzy</t>
  </si>
  <si>
    <t>ESG Smart</t>
  </si>
  <si>
    <t>Fleap</t>
  </si>
  <si>
    <t>HostNarrate</t>
  </si>
  <si>
    <t>IDT</t>
  </si>
  <si>
    <t>InnoChain</t>
  </si>
  <si>
    <t>LIQEX</t>
  </si>
  <si>
    <t>Minerva CQ</t>
  </si>
  <si>
    <t>MyVisto</t>
  </si>
  <si>
    <t>Next Couture</t>
  </si>
  <si>
    <t>NGNT</t>
  </si>
  <si>
    <t>PredictionLabs</t>
  </si>
  <si>
    <t>Project Metal</t>
  </si>
  <si>
    <t>Project Skincare</t>
  </si>
  <si>
    <t>SeismicAI</t>
  </si>
  <si>
    <t>Sensoria Health</t>
  </si>
  <si>
    <t>Training Consultancy</t>
  </si>
  <si>
    <t>Dario Salerno 
(Napoli Fintech Lab)</t>
  </si>
  <si>
    <t>Elio Narciso</t>
  </si>
  <si>
    <t>Paolo Fiorini 
(M&amp;A Partners)</t>
  </si>
  <si>
    <t>Stealth Meetup</t>
  </si>
  <si>
    <t>Laura Campagnolo</t>
  </si>
  <si>
    <t>Andrea Maglione</t>
  </si>
  <si>
    <t>Giovanni Toniolo 
(Azimut Direct)</t>
  </si>
  <si>
    <t>Francesco Novello</t>
  </si>
  <si>
    <t>Filippo Manera 
(AIFI)</t>
  </si>
  <si>
    <t>Salvatore Peluso</t>
  </si>
  <si>
    <t>Angelo Piazzolla</t>
  </si>
  <si>
    <t>Fabrizia Pellone 
(Grimaldi Alliance)</t>
  </si>
  <si>
    <t>Pomy</t>
  </si>
  <si>
    <t>Giuliano Maestranzi 
(Law &amp; Tax Consulting)</t>
  </si>
  <si>
    <t>Mario Carbone
(Calibra-T)</t>
  </si>
  <si>
    <t>Noa Segre 
(Zest Group)</t>
  </si>
  <si>
    <t>Francesco Taddei</t>
  </si>
  <si>
    <t>In data 26/10/2023, l'iniziativa era stata considerata "non compliant con i Regolamenti". In seguito all'invio di nuova documentazione e al cambiamento nella fase di vita (prima seed), in data 18/07/2024 l'iniziativa viene assegnata al Fondo VV5.</t>
  </si>
  <si>
    <t>ONLIFE Media</t>
  </si>
  <si>
    <t>Domenico Cavaliere</t>
  </si>
  <si>
    <t xml:space="preserve">Hydrosolar </t>
  </si>
  <si>
    <t>Mori</t>
  </si>
  <si>
    <t>Baze</t>
  </si>
  <si>
    <t xml:space="preserve">Davide Lauria </t>
  </si>
  <si>
    <t>L.I.F.E.</t>
  </si>
  <si>
    <t xml:space="preserve">Leasy </t>
  </si>
  <si>
    <t>Francesco Leonardi 
(Endeavor)</t>
  </si>
  <si>
    <t>Flavio Farroni</t>
  </si>
  <si>
    <t>VESevo</t>
  </si>
  <si>
    <t>RIDEsense</t>
  </si>
  <si>
    <t>Società del gruppo MegaRide</t>
  </si>
  <si>
    <t>Grip Advisor</t>
  </si>
  <si>
    <t>Eventboost</t>
  </si>
  <si>
    <t xml:space="preserve">Franco Bondi </t>
  </si>
  <si>
    <t>PagoDopo</t>
  </si>
  <si>
    <t xml:space="preserve"> Tag Manager Italia</t>
  </si>
  <si>
    <t>TST-5G</t>
  </si>
  <si>
    <t>Norberto Salza</t>
  </si>
  <si>
    <t>Dipendesse da Me</t>
  </si>
  <si>
    <t xml:space="preserve">Sabrina Onofrio </t>
  </si>
  <si>
    <t>Applico</t>
  </si>
  <si>
    <t>Emanuele Bragiola
(Axxeltrova)</t>
  </si>
  <si>
    <t>In seguito all'invio di documentazione (prima non congrua), in data 25/07/2024 l'iniziativa viene assegnata al Fondo VV5.</t>
  </si>
  <si>
    <t>In data 08/11/2022, l'iniziativa era stata considerata "non compliant con i Regolamenti" per fase di vita. In data 25/07/2024, a seguito dell'invio di nuova documentzione, l'iniziativa continua ad essere "non compliant con i Regolamenti" per fase di vita (prodotto sul mercato a partire da ottobre 2024).</t>
  </si>
  <si>
    <t>Paolo Piccoli</t>
  </si>
  <si>
    <t>VerbaLife</t>
  </si>
  <si>
    <t xml:space="preserve">Enveasy </t>
  </si>
  <si>
    <t>Francesco Vingiano</t>
  </si>
  <si>
    <t>Omnis Power</t>
  </si>
  <si>
    <t>Manuel Urzi 
(Startup Geeks)</t>
  </si>
  <si>
    <t>Point-out</t>
  </si>
  <si>
    <t>TEPY</t>
  </si>
  <si>
    <t>Pelomatto</t>
  </si>
  <si>
    <t>SpC International</t>
  </si>
  <si>
    <t>Massimiliano Cristiania</t>
  </si>
  <si>
    <t>Project Vitamin</t>
  </si>
  <si>
    <t>EDEN</t>
  </si>
  <si>
    <t>Dino Vinciguerra</t>
  </si>
  <si>
    <t xml:space="preserve">Barbara Fabbris </t>
  </si>
  <si>
    <t>Project Neapolitan Tailor</t>
  </si>
  <si>
    <t>Gianluca Vassallo
(Calibra-T)</t>
  </si>
  <si>
    <t>HUI</t>
  </si>
  <si>
    <t>Onsu</t>
  </si>
  <si>
    <t>Project Health&amp;Com</t>
  </si>
  <si>
    <t>Project Belle</t>
  </si>
  <si>
    <t>Project Glass</t>
  </si>
  <si>
    <t>Terroir Project</t>
  </si>
  <si>
    <t>Sustainable Packaging Manufacturing Project</t>
  </si>
  <si>
    <t>Luigi Rinaldi
(Enry's Island)</t>
  </si>
  <si>
    <t>Francesco Di Giandomenico
(Russo De Rosa Associati)</t>
  </si>
  <si>
    <t>EXODIA</t>
  </si>
  <si>
    <t>H24Wave</t>
  </si>
  <si>
    <t>Green Paper USA</t>
  </si>
  <si>
    <t>BeyondShape</t>
  </si>
  <si>
    <t>AidaMask</t>
  </si>
  <si>
    <t>Atlas World Sports</t>
  </si>
  <si>
    <t>Aesthetic Management Partner</t>
  </si>
  <si>
    <t>iterro</t>
  </si>
  <si>
    <t>Readtych</t>
  </si>
  <si>
    <t>Displaid</t>
  </si>
  <si>
    <t>Dbridge</t>
  </si>
  <si>
    <t>INTA</t>
  </si>
  <si>
    <t>Blockchainer</t>
  </si>
  <si>
    <t>Pet Paws Spray</t>
  </si>
  <si>
    <t>State1</t>
  </si>
  <si>
    <t>Make it Real</t>
  </si>
  <si>
    <t>Francesco Marotta</t>
  </si>
  <si>
    <t>Davide Marraro
(EY)</t>
  </si>
  <si>
    <t>Massimo Fagioli
(Spada Partners)</t>
  </si>
  <si>
    <t>Dalfilo</t>
  </si>
  <si>
    <t>Avery DeWitt
(Arrowhead Group LLC)</t>
  </si>
  <si>
    <t>Stanislao Gazioso</t>
  </si>
  <si>
    <t>Matthew Batinovic
(Del Morgan &amp; Co.)</t>
  </si>
  <si>
    <t>Mark Crosby</t>
  </si>
  <si>
    <t>Cordova</t>
  </si>
  <si>
    <t>Winfield Hunter
(Del Morgan &amp; Co.)</t>
  </si>
  <si>
    <t xml:space="preserve">Balaton </t>
  </si>
  <si>
    <t>Houston</t>
  </si>
  <si>
    <t>Dylan Mazzei</t>
  </si>
  <si>
    <t>Silvia Marzorati
(KPMG)</t>
  </si>
  <si>
    <t xml:space="preserve">Spin-off frutto della collaborazione tra Scuola Normale Superiore e CNR </t>
  </si>
  <si>
    <t>Eugenio Brunetti
(Polimi)</t>
  </si>
  <si>
    <t>Andrea Bandera</t>
  </si>
  <si>
    <t>Simone Grossi</t>
  </si>
  <si>
    <t>Dialybrid</t>
  </si>
  <si>
    <t>Sandeza</t>
  </si>
  <si>
    <t>Fome</t>
  </si>
  <si>
    <t>Akuis</t>
  </si>
  <si>
    <t>Bibac</t>
  </si>
  <si>
    <t>TechVisory</t>
  </si>
  <si>
    <t>Agora Labs</t>
  </si>
  <si>
    <t>Even2plan</t>
  </si>
  <si>
    <t>RocketDreams</t>
  </si>
  <si>
    <t>Freedhome</t>
  </si>
  <si>
    <t>Cloov</t>
  </si>
  <si>
    <t>Anouk.ai</t>
  </si>
  <si>
    <t>RoxPay</t>
  </si>
  <si>
    <t>Massimo Cossu
(Consulting Studio MC)</t>
  </si>
  <si>
    <t>Alessandro Englaro</t>
  </si>
  <si>
    <t>Tomislav Maksimovic</t>
  </si>
  <si>
    <t>Jacopo Sosio</t>
  </si>
  <si>
    <t>Luigi Visconti</t>
  </si>
  <si>
    <t>Olimpia Santella</t>
  </si>
  <si>
    <t>Daniel Frank</t>
  </si>
  <si>
    <t>CarpeCarbon</t>
  </si>
  <si>
    <t>Chiara Becucci</t>
  </si>
  <si>
    <t>In data 15/12/2021 l'iniziativa era stata considerata "non compliant con i Regolamenti" in quanto in fase seed. A seguito dell'invio di nuova documentazione e al cambiamento nella fase di vita, in data 11/09/2024 l'iniziativa viene assegnata al Fondo VV5.</t>
  </si>
  <si>
    <t>In data 29/05/2024, l'iniziativa era stata considerata "non compliant con i Regolamenti". In seguito all'invio di nuova documentazione (con nessun cambiamento nella fase di vita, ritenuta ancora seed) e considerando la sede al Sud Italia, in data 11/09/2024 l'iniziativa viene assegnata al Fondo VV6.</t>
  </si>
  <si>
    <t>Alphafood</t>
  </si>
  <si>
    <t>Kymia</t>
  </si>
  <si>
    <t>Archimede</t>
  </si>
  <si>
    <t>Ohoskin</t>
  </si>
  <si>
    <t xml:space="preserve">Fintech </t>
  </si>
  <si>
    <t>Xbooks</t>
  </si>
  <si>
    <t>MarketLabs</t>
  </si>
  <si>
    <t>Lexdoit</t>
  </si>
  <si>
    <t>Metacasa</t>
  </si>
  <si>
    <t xml:space="preserve">Grantzy </t>
  </si>
  <si>
    <t>Green Future Project</t>
  </si>
  <si>
    <t>Ganiga</t>
  </si>
  <si>
    <t>Snaproof</t>
  </si>
  <si>
    <t>Fast Food tech</t>
  </si>
  <si>
    <t>Teaser Elettronica</t>
  </si>
  <si>
    <t>Francesca Sattin
(FoolFarm)</t>
  </si>
  <si>
    <t>Università del Salento</t>
  </si>
  <si>
    <t>David Anguillesi</t>
  </si>
  <si>
    <t>Iniziativa nata all'interno del venture builder FoolFarm</t>
  </si>
  <si>
    <t>Maria Juliana Parra</t>
  </si>
  <si>
    <t>Pier Luigi Vitelli
(PwC)</t>
  </si>
  <si>
    <t>Franco Gonella 
(Primo Ventures)</t>
  </si>
  <si>
    <t>Giulia Di Mascio 
(PwC)</t>
  </si>
  <si>
    <t>In data 11/10/2018, l'iniziativa era stata rigettata per documentazione mancante dopo sollecito. A seguito della ricezione di documentazione, in data 19/09/2024 l'iniziativa è stata assegnata al Fondo VV5.</t>
  </si>
  <si>
    <t>FASI</t>
  </si>
  <si>
    <t>Lacta</t>
  </si>
  <si>
    <t>NF&amp;C</t>
  </si>
  <si>
    <t>Seainnova</t>
  </si>
  <si>
    <t>Klear Finance</t>
  </si>
  <si>
    <t>Alpha Impulsion</t>
  </si>
  <si>
    <t>Capsule Corporation</t>
  </si>
  <si>
    <t>Eco Circular</t>
  </si>
  <si>
    <t>Young Platform</t>
  </si>
  <si>
    <t>KHT</t>
  </si>
  <si>
    <t>Ciao Elsa</t>
  </si>
  <si>
    <t>LEB</t>
  </si>
  <si>
    <t>Francesco Marino</t>
  </si>
  <si>
    <t>Vincenzo Mazzella</t>
  </si>
  <si>
    <t xml:space="preserve">Agreen Biosolutions </t>
  </si>
  <si>
    <t>Enrico Montanaro</t>
  </si>
  <si>
    <t>Luca Rovere</t>
  </si>
  <si>
    <t>Cuccio Emanuele
(Clessidra SGR)</t>
  </si>
  <si>
    <t>Massimo Massa</t>
  </si>
  <si>
    <t xml:space="preserve"> Virtual Wings Pacific</t>
  </si>
  <si>
    <t>Melbourne</t>
  </si>
  <si>
    <t>Andrea Gallo</t>
  </si>
  <si>
    <t>Farmacia Europea</t>
  </si>
  <si>
    <t>Deltronics</t>
  </si>
  <si>
    <t>Project Wine</t>
  </si>
  <si>
    <t>Voltaage</t>
  </si>
  <si>
    <t>Carzaa</t>
  </si>
  <si>
    <t>Okta</t>
  </si>
  <si>
    <t>Vr Tourism</t>
  </si>
  <si>
    <t>Love You Travel</t>
  </si>
  <si>
    <t>Petmora</t>
  </si>
  <si>
    <t>Ager Oliva</t>
  </si>
  <si>
    <t>IDer</t>
  </si>
  <si>
    <t>Gianfranco Quaglia</t>
  </si>
  <si>
    <t>Antonio Beneduce</t>
  </si>
  <si>
    <t>Georgiana Ionascu</t>
  </si>
  <si>
    <t xml:space="preserve">Alfonso Consalvo </t>
  </si>
  <si>
    <t>Ha una sede operativa a Caserta</t>
  </si>
  <si>
    <t>Norbert Romfeld</t>
  </si>
  <si>
    <t>Tommaso Dami</t>
  </si>
  <si>
    <t xml:space="preserve">Pistoia </t>
  </si>
  <si>
    <t>MorphCast</t>
  </si>
  <si>
    <t>Matchclick</t>
  </si>
  <si>
    <t>Apposta</t>
  </si>
  <si>
    <t>Active Label</t>
  </si>
  <si>
    <t>NTRLY</t>
  </si>
  <si>
    <t>Società Agricola</t>
  </si>
  <si>
    <t>Yalla Security</t>
  </si>
  <si>
    <t>Medicaly</t>
  </si>
  <si>
    <t>Protein Italy</t>
  </si>
  <si>
    <t>Zenergea</t>
  </si>
  <si>
    <t>Phygtl</t>
  </si>
  <si>
    <t>Etilika</t>
  </si>
  <si>
    <t>Quido</t>
  </si>
  <si>
    <t>Biocentis</t>
  </si>
  <si>
    <t>Lookinglass</t>
  </si>
  <si>
    <t>Domido</t>
  </si>
  <si>
    <t>Stefano Bargagni</t>
  </si>
  <si>
    <t>San Rafael</t>
  </si>
  <si>
    <t>Luigi Tittolo
(BGB Weston)</t>
  </si>
  <si>
    <t>Carlo Ricci</t>
  </si>
  <si>
    <t>Alessandro Fantini</t>
  </si>
  <si>
    <t>Marco Ferrari</t>
  </si>
  <si>
    <t>Luca Petroni</t>
  </si>
  <si>
    <t>Sede operativa a Bari</t>
  </si>
  <si>
    <t>Federica Pasini</t>
  </si>
  <si>
    <t>Alessandro Manfredi
(Tech-Up Accelerator)</t>
  </si>
  <si>
    <t xml:space="preserve">Viterbo </t>
  </si>
  <si>
    <t xml:space="preserve">Bergamo </t>
  </si>
  <si>
    <t>Alfonso Coppola</t>
  </si>
  <si>
    <t>Tommaso Di Bartolo</t>
  </si>
  <si>
    <t>Palo Alto</t>
  </si>
  <si>
    <t>Caterina Banella</t>
  </si>
  <si>
    <t>Fabio Maria Continolo
(Azimut)</t>
  </si>
  <si>
    <t>Archimedeh24</t>
  </si>
  <si>
    <t xml:space="preserve">Sensosan </t>
  </si>
  <si>
    <t>Made In Italy - A.i. - Marketplace</t>
  </si>
  <si>
    <t>Alexa Fast</t>
  </si>
  <si>
    <t>Giuliano Messina</t>
  </si>
  <si>
    <t xml:space="preserve">Cagliari </t>
  </si>
  <si>
    <t>In data 19/06/2024, l'iniziativa era stata considerata "non compliant con i Regolamenti" per fase di vita. In data 10/10/2024, a seguito dell'invio di nuova documentazione e del cambiamento nella fase di vita (primo prototipo costruito e primo contratto "try&amp;buy" firmato), la società viene assegnata al Fondo VV6.</t>
  </si>
  <si>
    <t>In data 29/11/2023, l'iniziativa era stata considerata "non compliant con i Regolamenti" in quanto in fase seed. In seguito all'invio di nuova documentazione ed avendo sede nella regione Puglia, in data 10/10/2024 l'iniziativa viene assegnata al Fondo VV6.</t>
  </si>
  <si>
    <t>In data 10/01/2029, il progetto era stato assegnato al Fondo VV3. In seguito all'invio di nuova documentazione e al termine del periodo di investimento del Fondo VV3, in data 10/10/2024 l'iniziativa viene assegnata al Fondo VV5.</t>
  </si>
  <si>
    <t xml:space="preserve">Oxhy </t>
  </si>
  <si>
    <t>Maurizio Arpa</t>
  </si>
  <si>
    <t xml:space="preserve">Società Italiana di Medicina Naturale </t>
  </si>
  <si>
    <t>Il progetto, ideato dai ricercatori della Società Italiana di Medicina Naturale, sarà realizzato tramite la creazione di una NewCo.</t>
  </si>
  <si>
    <t>Paolo Cellini</t>
  </si>
  <si>
    <t>QuestIT</t>
  </si>
  <si>
    <t>In data 03/07/2024, l'iniziativa era ritenuta "non compliant con i Regolamenti" per fase di vita. In seguito all'invio di nuova documentazione e alla comunicazione di diversi PoC in attivo, in data 15/10/2024 l'iniziativa viene assegnata al Fondo VV5.</t>
  </si>
  <si>
    <t>MinervaSys</t>
  </si>
  <si>
    <t>PausePay</t>
  </si>
  <si>
    <t>TeC</t>
  </si>
  <si>
    <t>Postbiotica</t>
  </si>
  <si>
    <t>Oxoco</t>
  </si>
  <si>
    <t>EggPlant</t>
  </si>
  <si>
    <t>Celery</t>
  </si>
  <si>
    <t>Dottorinsieme</t>
  </si>
  <si>
    <t>Asters</t>
  </si>
  <si>
    <t>Dhom</t>
  </si>
  <si>
    <t>Reiwa</t>
  </si>
  <si>
    <t>Indi</t>
  </si>
  <si>
    <t>FlyKube</t>
  </si>
  <si>
    <t>Roads of Beauty</t>
  </si>
  <si>
    <t>Simone Cimminelli</t>
  </si>
  <si>
    <t>Yumus</t>
  </si>
  <si>
    <t>Gianluca Pace</t>
  </si>
  <si>
    <t>Marco Parente
(Growth Capital)</t>
  </si>
  <si>
    <t>BEF Biosystems</t>
  </si>
  <si>
    <t>Giuseppe Lombardi</t>
  </si>
  <si>
    <t>Typeone Biomaterials</t>
  </si>
  <si>
    <t>TTC (ex B&amp;B)</t>
  </si>
  <si>
    <t>Oloker Therapeutics</t>
  </si>
  <si>
    <t>Mattia Turchetti
(Stealth Meetup)</t>
  </si>
  <si>
    <t>AppLavoro</t>
  </si>
  <si>
    <t>Andrea Messetti</t>
  </si>
  <si>
    <t>Domenico Toscano</t>
  </si>
  <si>
    <t>Lorenzo Castellano
(Quantico Advisory)</t>
  </si>
  <si>
    <t>Stefania Ingannamorte</t>
  </si>
  <si>
    <t>Paolo Giordano</t>
  </si>
  <si>
    <t>Roberto Massa</t>
  </si>
  <si>
    <t>Theralip</t>
  </si>
  <si>
    <t>In data 15/11/2018 l'iniziativa era stata assegnata al Fondo VV3. A seguito dell'invio di nuova documentazione e (i) al termine del periodo di investimento del Fondo VV3 e (ii) al cambiamento nella fase di vita (progetti pilota in corso pagati), in data 22/10/2024 l'iniziativa viene assegnata al Fondo VV5.</t>
  </si>
  <si>
    <t>Domenico Centrone</t>
  </si>
  <si>
    <t>Iniziativa già presente nel DF Fondi scaleup</t>
  </si>
  <si>
    <t>In data 22/10/2024 l'iniziativa era stata considerata "non compliant con i Regolamenti" per localizzazione out of scope. In data 30/10/2024, a seguito di nuove informazioni ricevute (sede spostata in Sardegna), l'iniziativa viene assegnata al Fondo VV5.</t>
  </si>
  <si>
    <t>Bull</t>
  </si>
  <si>
    <t>Mélody Dujardin
(OAK Company)</t>
  </si>
  <si>
    <t>In data 25/09/2024, l'iniziativa era stata considerata "non compliant con i Regolamenti" per mancata documentazione ricevuta. In data 30/10/2024, a seguito della ricezione di documentazione e di nuove informazioni (società con sede in Italia, seguita da un advisor svizzero), l'iniziativa viene assegnata al Fondo VV5.</t>
  </si>
  <si>
    <t xml:space="preserve">Divilo </t>
  </si>
  <si>
    <t>Live Story</t>
  </si>
  <si>
    <t>CyberDart</t>
  </si>
  <si>
    <t>Lanificio Digitale</t>
  </si>
  <si>
    <t>AI-M</t>
  </si>
  <si>
    <t>Epsilon</t>
  </si>
  <si>
    <t>Intellipath AI</t>
  </si>
  <si>
    <t>MedAI</t>
  </si>
  <si>
    <t>MAIND Capital</t>
  </si>
  <si>
    <t>NutriWorld</t>
  </si>
  <si>
    <t>Materia</t>
  </si>
  <si>
    <t>HRgo</t>
  </si>
  <si>
    <t>Francesca Marsella</t>
  </si>
  <si>
    <t>David Ferrini</t>
  </si>
  <si>
    <t xml:space="preserve">K Hero </t>
  </si>
  <si>
    <t>Soluzione sviluppata dalla società Drop Digital Health</t>
  </si>
  <si>
    <t>Nicolò Schiavi</t>
  </si>
  <si>
    <t>Davide Bussetti</t>
  </si>
  <si>
    <t>La società intende finanziare lo sviluppo del nuovo progetto "Sbriciola"</t>
  </si>
  <si>
    <t>Paola Ziraldo
(DealSet)</t>
  </si>
  <si>
    <t xml:space="preserve">Omega </t>
  </si>
  <si>
    <t>Lucrezia Platè</t>
  </si>
  <si>
    <t>Massimo Cerra</t>
  </si>
  <si>
    <t>Francesco Martella</t>
  </si>
  <si>
    <t>Wodzi</t>
  </si>
  <si>
    <t>Weply</t>
  </si>
  <si>
    <t>Pjt Too Good</t>
  </si>
  <si>
    <t>Cassandra</t>
  </si>
  <si>
    <t>LiveLink</t>
  </si>
  <si>
    <t>Stelo</t>
  </si>
  <si>
    <t>Open Grant</t>
  </si>
  <si>
    <t>Exo Lab</t>
  </si>
  <si>
    <t>CloEE</t>
  </si>
  <si>
    <t>Daspren</t>
  </si>
  <si>
    <t>Flash Scientific</t>
  </si>
  <si>
    <t>Paolo Zanni</t>
  </si>
  <si>
    <t>Luca Guizzetti
(Deloitte)</t>
  </si>
  <si>
    <t>Pietro Maria Picogna</t>
  </si>
  <si>
    <t>Sta aprendo una legal entity in Italia</t>
  </si>
  <si>
    <t>Stefano Zanovello</t>
  </si>
  <si>
    <t>Andrea Censoni
(Cariplo Factory)</t>
  </si>
  <si>
    <t>Helsinki</t>
  </si>
  <si>
    <t>Finlandia</t>
  </si>
  <si>
    <t>Rennes</t>
  </si>
  <si>
    <t>Fabio Bravi</t>
  </si>
  <si>
    <t>TPPay</t>
  </si>
  <si>
    <t>Maurizio Rubino</t>
  </si>
  <si>
    <t>Seregno</t>
  </si>
  <si>
    <t>Karrycar</t>
  </si>
  <si>
    <t>RarEarth</t>
  </si>
  <si>
    <t>Traipler</t>
  </si>
  <si>
    <t>YanchWare</t>
  </si>
  <si>
    <t>KOOKone</t>
  </si>
  <si>
    <t>Teach Corner</t>
  </si>
  <si>
    <t>Top World Hotel</t>
  </si>
  <si>
    <t>FRESCA</t>
  </si>
  <si>
    <t>JedAI</t>
  </si>
  <si>
    <t>TAC</t>
  </si>
  <si>
    <t>Santangelo Media Studios</t>
  </si>
  <si>
    <t>Wedelay</t>
  </si>
  <si>
    <t>Jacopo Neri</t>
  </si>
  <si>
    <t>Domenico Laudonia 
(DLVENTURES)</t>
  </si>
  <si>
    <t>Davide Pagliara</t>
  </si>
  <si>
    <t>Quarkpay</t>
  </si>
  <si>
    <t>Alessandro Belleno</t>
  </si>
  <si>
    <t>Tomasz Caracciolo</t>
  </si>
  <si>
    <t>Luca Di Benedetto</t>
  </si>
  <si>
    <t>Fase di vita out of scope</t>
  </si>
  <si>
    <t>Claudia Grippo</t>
  </si>
  <si>
    <t>11/112024</t>
  </si>
  <si>
    <t>In seguito all'invio di documentazione (prima non congrua), in data 12/11/2024 l'iniziativa viene assegnata al Fondo VV5.</t>
  </si>
  <si>
    <t>Lenderwize</t>
  </si>
  <si>
    <t>Slesh (Easylivery)</t>
  </si>
  <si>
    <t xml:space="preserve"> K3RX</t>
  </si>
  <si>
    <t>Francesco Pezcoller</t>
  </si>
  <si>
    <t xml:space="preserve"> FONTENERGON</t>
  </si>
  <si>
    <t>Michele Fonte</t>
  </si>
  <si>
    <t>Credit Service</t>
  </si>
  <si>
    <t>Live Information System</t>
  </si>
  <si>
    <t>BeadRoots</t>
  </si>
  <si>
    <t>ISAAC</t>
  </si>
  <si>
    <t>Soource</t>
  </si>
  <si>
    <t>Pethub</t>
  </si>
  <si>
    <t>Angelo Pozzi</t>
  </si>
  <si>
    <t>Iris Agalliu</t>
  </si>
  <si>
    <t>Nicola Cimmino/Fabiana Martone</t>
  </si>
  <si>
    <t>DomusLearning</t>
  </si>
  <si>
    <t>Nicola Tamberi</t>
  </si>
  <si>
    <t>In data 21/06/2018 l'iniziativa era stata considerata "non compliant con i Regolamenti" per fase di vita. In data 20/11/2024, in seguito all'invio di nuova documentazione e al cambiamento nella fase di vita, l'iniziativa viene assegnata al Fondo VV5.</t>
  </si>
  <si>
    <t>It's Prodigy</t>
  </si>
  <si>
    <t>Fomula Center</t>
  </si>
  <si>
    <t>Proscaenia</t>
  </si>
  <si>
    <t>BigProfiles</t>
  </si>
  <si>
    <t>Meditype</t>
  </si>
  <si>
    <t>17tons</t>
  </si>
  <si>
    <t>AMG</t>
  </si>
  <si>
    <t>RAW</t>
  </si>
  <si>
    <t>Stefano De Pascale 
(Ant Capital)</t>
  </si>
  <si>
    <t>Alessandro Peluso</t>
  </si>
  <si>
    <t>Lorenzo Luce</t>
  </si>
  <si>
    <t>Alberto Pietrangelo</t>
  </si>
  <si>
    <t>Mariga Perlongo</t>
  </si>
  <si>
    <t>Giacomo Colombo</t>
  </si>
  <si>
    <t>In data 15/05/2024 l'iniziativa era stata considerata "non compliant con i Regolamenti" per fase di vita. In data 26/11/2024, in seguito all'invio di nuova documentazione al cambiamento nella fase di vita, l'iniziativa viene assegnata al Fondo VV5.,</t>
  </si>
  <si>
    <t>In data 20/11/2024 l'iniziativa non era stata assegnata a nesusn Fondo per mancanza di documentazione. In data 26/11/2024, in seguito all'invio di documentazione ritenuta congrua, l'iniziativa viene assegnata al Fondo VV5.</t>
  </si>
  <si>
    <t>Rent2Cash</t>
  </si>
  <si>
    <t>Manax</t>
  </si>
  <si>
    <t>Bemyrider</t>
  </si>
  <si>
    <t>Thauma</t>
  </si>
  <si>
    <t>LexCapital</t>
  </si>
  <si>
    <t>SANTELMO</t>
  </si>
  <si>
    <t>Always Friday</t>
  </si>
  <si>
    <t>Xellence AI</t>
  </si>
  <si>
    <t>Lexroom</t>
  </si>
  <si>
    <t>Anima</t>
  </si>
  <si>
    <t>DFU - Igea Pharma</t>
  </si>
  <si>
    <t>Dog-radar</t>
  </si>
  <si>
    <t>Gianpietro Pasquon</t>
  </si>
  <si>
    <t>Fulvio Andriolo
(Open Advisory)</t>
  </si>
  <si>
    <t>Bruno Calcagno</t>
  </si>
  <si>
    <t>Valencia</t>
  </si>
  <si>
    <t>SellUp</t>
  </si>
  <si>
    <t>Gaja Sabatino</t>
  </si>
  <si>
    <t>Giorgio Di Martino</t>
  </si>
  <si>
    <t>Luca Duranti 
(Alkemia Capital)</t>
  </si>
  <si>
    <t>Michele Chierici</t>
  </si>
  <si>
    <t>Gianluca Sordano</t>
  </si>
  <si>
    <t>Marco Di Luca</t>
  </si>
  <si>
    <t>Giuseppe Lorizzo
(EY)</t>
  </si>
  <si>
    <t>Antonio Polite</t>
  </si>
  <si>
    <t>Fase di vita out of scope (prime vendite realizzate nel 2026)</t>
  </si>
  <si>
    <t>Fase di vita out of scope (autorizzazione per la commercializzazione prevista nel secondo trimestre 2028; inizio della distribuzione a fine 2028)</t>
  </si>
  <si>
    <t>Axelo</t>
  </si>
  <si>
    <t>Progetto Sovrana SVA</t>
  </si>
  <si>
    <t>Meedox</t>
  </si>
  <si>
    <t>Progetto Oncosafe</t>
  </si>
  <si>
    <t>MON5</t>
  </si>
  <si>
    <t>Meddle</t>
  </si>
  <si>
    <t>AWRobotics</t>
  </si>
  <si>
    <t>Zephyra</t>
  </si>
  <si>
    <t>Wayla</t>
  </si>
  <si>
    <t>Scouty</t>
  </si>
  <si>
    <t>Geen</t>
  </si>
  <si>
    <t>Franco Bonacini
(Yon)</t>
  </si>
  <si>
    <t>Excantia</t>
  </si>
  <si>
    <t>Joseph Singh</t>
  </si>
  <si>
    <t>In data 05/12/2024, l'iniziativa non è stata assegnata a nessun Fondo per mancata documentazion ricevuta. In data 12/12/2024, a seguito dell'invio di documentazione, l'iniziativa viene assegnata al Fondo VV6.</t>
  </si>
  <si>
    <t>Dario Giuseppe Mauro</t>
  </si>
  <si>
    <t>Ad oggi il prodotto viene realizzato e commercializzato tramite Sagotek S.r.l.</t>
  </si>
  <si>
    <t>BoxxDocks</t>
  </si>
  <si>
    <t>Mach3D</t>
  </si>
  <si>
    <t>Mario Ferretti</t>
  </si>
  <si>
    <t>Matteo Magri</t>
  </si>
  <si>
    <t>Fase di vita out of scope (è appena avvenuto il lancio della soluzione in versione beta)</t>
  </si>
  <si>
    <t>Fase di vita out of scope (c'è solo un progetto/idea; la società non è stata ancora costituita)</t>
  </si>
  <si>
    <t>Fase di vita out of scope (versione 1.0 della soluzione ancora da lanciare; lancio previsto nel 2025)</t>
  </si>
  <si>
    <t>Eco Sistem S. Felice (Sbriciola)</t>
  </si>
  <si>
    <t>20Seconds</t>
  </si>
  <si>
    <t>Zerow</t>
  </si>
  <si>
    <t>Vitruvian</t>
  </si>
  <si>
    <t>Moneyviz</t>
  </si>
  <si>
    <t>Oraigo</t>
  </si>
  <si>
    <t>HER</t>
  </si>
  <si>
    <t>2beautiful</t>
  </si>
  <si>
    <t>Rotonium</t>
  </si>
  <si>
    <t>Infinity 4 Earth</t>
  </si>
  <si>
    <t>Antonio Prigiobbo
(NAStartUp)</t>
  </si>
  <si>
    <t xml:space="preserve">Fase di progettazione ancora in corso e test non ancora avviati. </t>
  </si>
  <si>
    <t>Luigi Casciaro
(Peekaboo)</t>
  </si>
  <si>
    <r>
      <rPr>
        <b/>
        <sz val="11"/>
        <color theme="1"/>
        <rFont val="Calibri"/>
        <family val="2"/>
        <scheme val="minor"/>
      </rPr>
      <t>Stadio di sviluppo della target: "Proof of concept"</t>
    </r>
    <r>
      <rPr>
        <sz val="11"/>
        <color theme="1"/>
        <rFont val="Calibri"/>
        <family val="2"/>
        <scheme val="minor"/>
      </rPr>
      <t xml:space="preserve">
Il progetto è ancora in fase concettuale. L'idea del prodotto/servizio esiste, ma non è stata ancora testata o validata, in quanto, non è stato ancora sviluppato un prodotto/servizio funzionante (solo concept o prototipo base). Vi è mancanza di traction in termini di clienti e fatturato. I proponenti cercano risorse (capitali, competenze) per avviare lo sviluppo.
</t>
    </r>
    <r>
      <rPr>
        <b/>
        <sz val="11"/>
        <color theme="1"/>
        <rFont val="Calibri"/>
        <family val="2"/>
        <scheme val="minor"/>
      </rPr>
      <t xml:space="preserve">Stadio di sviluppo della target: "Seed"
</t>
    </r>
    <r>
      <rPr>
        <sz val="11"/>
        <color theme="1"/>
        <rFont val="Calibri"/>
        <family val="2"/>
        <scheme val="minor"/>
      </rPr>
      <t xml:space="preserve">La startup ha sviluppato un MVP ed ha iniziato a validare il prodotto/servizio sul mercato ed il proprio modello di business. Il prodotto/servizio è in fase di test con il coinvolgimento dei primi utenti, anche al fine di ricevere feedback per migliorare la soluzione. La traction è ancora limitata sia in termini di fatturato che di clienti (es. primi progetti pilota in corso).
</t>
    </r>
    <r>
      <rPr>
        <b/>
        <sz val="11"/>
        <color theme="1"/>
        <rFont val="Calibri"/>
        <family val="2"/>
        <scheme val="minor"/>
      </rPr>
      <t xml:space="preserve">Stadio di sviluppo della target: "Start-up stage/Venture"
</t>
    </r>
    <r>
      <rPr>
        <sz val="11"/>
        <color theme="1"/>
        <rFont val="Calibri"/>
        <family val="2"/>
        <scheme val="minor"/>
      </rPr>
      <t xml:space="preserve">La startup ha dimostrato la validità del proprio prodotto/servizio e del modello di business e si concentra sulla crescita delle metriche chiave (clienti, fatturato).
</t>
    </r>
    <r>
      <rPr>
        <b/>
        <sz val="11"/>
        <color theme="1"/>
        <rFont val="Calibri"/>
        <family val="2"/>
        <scheme val="minor"/>
      </rPr>
      <t xml:space="preserve">Stadio di sviluppo della target: "Other early stage/Late stage"
</t>
    </r>
    <r>
      <rPr>
        <sz val="11"/>
        <color theme="1"/>
        <rFont val="Calibri"/>
        <family val="2"/>
        <scheme val="minor"/>
      </rPr>
      <t xml:space="preserve">La startup è in una fase di crescita avanzata, con un modello di business consolidato e una presenza significativa sul mercato. L'obiettivo è consolidare ulteriormente la propria posizione sul mercato.
</t>
    </r>
    <r>
      <rPr>
        <b/>
        <sz val="11"/>
        <color theme="1"/>
        <rFont val="Calibri"/>
        <family val="2"/>
        <scheme val="minor"/>
      </rPr>
      <t xml:space="preserve">Stadio di sviluppo della target: "Private equity"
</t>
    </r>
    <r>
      <rPr>
        <sz val="11"/>
        <color theme="1"/>
        <rFont val="Calibri"/>
        <family val="2"/>
        <scheme val="minor"/>
      </rPr>
      <t>La società è un’azienda matura con performance economico-finanziarie stabili (ricavi consistenti con una crescita più lenta ma costante, profittabilità raggiunta, flussi di cassa prevedibili).</t>
    </r>
  </si>
  <si>
    <t>Antonietta Caracciuolo</t>
  </si>
  <si>
    <t>Federica Turrisi</t>
  </si>
  <si>
    <t>Davide Bona
(Emintad)</t>
  </si>
  <si>
    <t>In data 05/06/2024, l'iniziativa era stata assegnata al Fondo VV5. In data 17/12/2024, in seguito all'invio di nuova documentazione e all'istituzione del Fondo VV6, l'iniziativa viene assegnata al Fondo VV6.</t>
  </si>
  <si>
    <t>In data 29/05/2024, l'iniziativa era stata assegnata al Fondo VV5. In data 17/12/2024, in seguito all'invio di nuova documentazione e all'istituzione del Fondo VV6, l'iniziativa viene assegnata al Fondo VV6.</t>
  </si>
  <si>
    <t>In data 25/10/2022, l'iniziativa era stata assegnata al Fondo VV5. In data 17/12/2024, in seguito all'invio di nuova documentazione e alla segnalazione di una sede a Cagliari, l'iniziativa viene assegnata al Fondo VV6.</t>
  </si>
  <si>
    <t>Phoenix</t>
  </si>
  <si>
    <t>Matteo Catania</t>
  </si>
  <si>
    <t>This Unique</t>
  </si>
  <si>
    <t>Odibuy</t>
  </si>
  <si>
    <t>Alessandro De Marco</t>
  </si>
  <si>
    <t>Visual Note</t>
  </si>
  <si>
    <t>Confirmo</t>
  </si>
  <si>
    <t>Envify</t>
  </si>
  <si>
    <t>Chef On Demand</t>
  </si>
  <si>
    <t>Marco Cappellini</t>
  </si>
  <si>
    <t>Massimiliano Vitale</t>
  </si>
  <si>
    <t>Giuseppe Macchia</t>
  </si>
  <si>
    <t>In data 24/05/2022 l'iniziativa era stata assegnata ai fondi scaleup. In data 08/01/2025, in seguito all'invio di nuova documentazione e considerata la presenza di una sede al Sud Italia, l'iniziativa viene assegnata al Fondo VV6.</t>
  </si>
  <si>
    <t>In data 5/12/2024, l'iniziativa era stata rigettata per "documentazione mancante dopo sollecito". In data 08/01/2025, l'iniziativa viene considerata "non compliant con i Regolamenti" in quanto la società non è stata ancora costituita.</t>
  </si>
  <si>
    <t>DriveDrop</t>
  </si>
  <si>
    <t>I-VASC</t>
  </si>
  <si>
    <t>QKI Emulsion</t>
  </si>
  <si>
    <t>Game2Value</t>
  </si>
  <si>
    <t>ReWing</t>
  </si>
  <si>
    <t>Scindo Payments</t>
  </si>
  <si>
    <t>Tabomenu</t>
  </si>
  <si>
    <t>Bhblasted</t>
  </si>
  <si>
    <t>Elite Villas</t>
  </si>
  <si>
    <t>Weeshop</t>
  </si>
  <si>
    <t>Boundless Horizons</t>
  </si>
  <si>
    <t>Sentieri</t>
  </si>
  <si>
    <t>Skin Lovers</t>
  </si>
  <si>
    <t>Ephelia</t>
  </si>
  <si>
    <t>Francesco Maria Fratini</t>
  </si>
  <si>
    <t>Stefano Firpo</t>
  </si>
  <si>
    <t>Mraco Ferrara Minolfi
(Fortnes)</t>
  </si>
  <si>
    <t>L'headquarter è in USA (Florida), ma sia il centro di R&amp;S che produttivo sono a Milano. L'iniziativa viene considerata "non compliant con i Regolamenti" in quanto quotata al Nasdaq.</t>
  </si>
  <si>
    <t>Gianmarco Pinto</t>
  </si>
  <si>
    <t>Jacopo Zenzeri</t>
  </si>
  <si>
    <t>Marco Micozzi
(Le Village by CA Milano)</t>
  </si>
  <si>
    <t>Severine Bruwier</t>
  </si>
  <si>
    <t>Giorgio Ventre</t>
  </si>
  <si>
    <t>Si tratta di un gruppo costituito da società attive principalmente nei settori martech, fashion e digital agency. Ha chiuso il 2023 con circa €28 mln di ricavi; ha 64 dipendenti. Rientrando nella definizione di PMI, l'iniziativa viene assegnata al Fondo VV6.</t>
  </si>
  <si>
    <t>Francesco Zaccariello
(Zeta Holding)</t>
  </si>
  <si>
    <t>Devin Visani</t>
  </si>
  <si>
    <t>Patrick Gharapetians</t>
  </si>
  <si>
    <t>Antonio Carvetta</t>
  </si>
  <si>
    <t>Diego Dolciami</t>
  </si>
  <si>
    <t>Franco Mignemi</t>
  </si>
  <si>
    <t>Paolo Sarti
(NOI)</t>
  </si>
  <si>
    <t>In data 19/06/2024, l'iniziativa era stata assegnata al Fondo VV5. In data 115/01/2025, a seguito dell'invio di nuova documentazione e della prossima apertura di una sede in Puglia, l'iniziativa viene assegnata al Fondo VV6.</t>
  </si>
  <si>
    <t>Medsniper</t>
  </si>
  <si>
    <t>Chiara Ferrero Aprato</t>
  </si>
  <si>
    <t>Antimo Fiorillo</t>
  </si>
  <si>
    <t>Attualmente la sede è in Belgio, ma l'attività di sviluppo è in Italia, dove potrebbero o trasferire la sede oppure costituire una società controllata.</t>
  </si>
  <si>
    <t>Fliklab</t>
  </si>
  <si>
    <t>Francesco Bernacchio</t>
  </si>
  <si>
    <t>Requpero</t>
  </si>
  <si>
    <t>In data 17/12/2024, l'iniziativa era stata assegnata al Fondo VV6. In data 21/01/2025, a seguito del rigetto di VV6 (no digital), l'iniziativa viene assegnata al Fondo VV5.</t>
  </si>
  <si>
    <t>Fondo di competenza
(riassegnazione)</t>
  </si>
  <si>
    <t>Fondo di competenza
(assegnazione originaria)</t>
  </si>
  <si>
    <t>A partire dall’assegnazione dei progetti del 22/01/2021, in seguito: 
(i) alla fine del periodo d'investimento del fondo "Vertis Venture 2 Scaleup" avvenuta il 31/12/2020 e, (ii) all'istituzione del nuovo fondo "Vertis Venture 5 Scaleup", nel dealflow centralizzato la terminologia utilizzata per l'attribuzione dei progetti pervenuti è stata modificata come di seguito indicato:
• "Vertis Venture 3 Technology Transfer" modificato in "Fondo di trasferimento tecnologico";
• "Vertis Venture 2 Scaleup" modificato in "Fondi di scaleup", consentendo così come in passato all’investment team la corretta allocazione interna dei progetti in base alle caratteristiche dell’iniziativa.
A partire dal 01/07/2022 è terminato il periodo d'investimento del fondo "Vertis Venture 4 Scaleup Lazio".
A partire dal 31/08/2022 è terminato il periodo d'investimento del fondo "Vertis Venture 3 Technology Transfer".
A partire dal 12/06/2024, viene inserita nella nomenclatura "Fondo di competenza" l'istituendo fondo "Vertis Venture 6" al fine di iniziare ad alimentare la pipeline. A partire dal 05/12/2024, a seguito dell'istituzione del fondo "Vertis Venture 6", le iniziative allocate al Sud Italia vengono prioritariamente assegnate al fondo in questione.
A partire dal 17/12/2024, in linea con quanto previsto all'interno dei regolamenti dei fondi e alle definizioni contenute nel foglio "Definizioni", anche le iniziative in fase seed vengono assegnate al fondo "Vertis Venture 5 Scaleup".
A partire dal 21/01/2025, in linea con quanto previsto all'interno dei regolamenti dei fondi, le iniziative rigettate dal fondo "Vertis Venture 6" ed in linea con la strategia di investimento del fondo "Vertis Venture 5 Scaleup", vengono riassegnate al fondo "Vertis Venture 5 Scaleup".</t>
  </si>
  <si>
    <t>Fondo di competenza (assegnazione originaria)</t>
  </si>
  <si>
    <t>Fondo di competenza (riassegnazione)</t>
  </si>
  <si>
    <t>TimeFlow</t>
  </si>
  <si>
    <t>In data 26/06/2023, l'iniziativa era stata assegnata al Fondo VV5. In data 28/01/2025, a seguito dell'invio di nuova documentazione e della segnalazione della sede in Puglia, l'iniziativa viene assegnata al Fondo VV6.</t>
  </si>
  <si>
    <t>In data 18/07/2024, l'iniziativa era stata assegnata al Fondo VV5. In data 28/01/2025, a seguito dell'invio di nuova documentazione e considerando la sede al Sud Italia, l'iniziativa viene assegnata al Fondo VV6.</t>
  </si>
  <si>
    <t>In data 22/10/2024 l'iniziativa era stata assegnata al Fondo VV5. In data 28/01/2025, a seguito dell'invio di nuova documentazione e considerando la sede al Sud Italia, l'iniziativa viene assegnata al Fondo VV6.</t>
  </si>
  <si>
    <t>Neosperience Health</t>
  </si>
  <si>
    <t>Match</t>
  </si>
  <si>
    <t>TypeaCar</t>
  </si>
  <si>
    <t>Plannest</t>
  </si>
  <si>
    <t>Vinciunfuturo.it</t>
  </si>
  <si>
    <t>Sentinella Avicola</t>
  </si>
  <si>
    <t>Giovanni Demarchi Albengo
(Gyg Investment Partners)</t>
  </si>
  <si>
    <t>Wegoo</t>
  </si>
  <si>
    <t>Simone Gozzi</t>
  </si>
  <si>
    <t>Cosimo Luigi Mattei</t>
  </si>
  <si>
    <t>Giuseppe Carlo</t>
  </si>
  <si>
    <t>Giulio Apollonio</t>
  </si>
  <si>
    <t>In data 26/10/2023, l'iniziativa era stata assegnata al Fondo VV6. In data 28/01/2025, a seguito all'invio di nuova documentazione e considerando la sede al Sud Italia, l'iniziativa viene assegnata al Fondo VV6.</t>
  </si>
  <si>
    <t>In data 22/11/2023, l'iniziativa era stata considerata "non compliant con i Regolamenti" per fase di vita ("seed"). In data 08/01/2025, in seguito all'invio di nuova documentazione, l'iniziativa viene assegnata al Fondo VV6.
In data 08/01/2025, l'iniziativa era stata assegnata al Fondo VV6. In data 28/01/2025, a seguito del rigetto di VV6 (no digital), l'iniziativa viene assegnata al Fondo VV5.</t>
  </si>
  <si>
    <t>In data 15/01/2025, l'iniziativa era stata rigettata per mancata documentazione. In data 21/01/2025, a seguito dell'invio di nuova documentazione, l'iniziativa viene assegnata al Fondo VV6.
In data 21/01/2025, l'iniziativa era stata assegnata al Fondo VV6. In data 28/01/2025, a seguito del rigetto di VV6 (no digital), l'iniziativa viene assegnata al Fondo VV5.</t>
  </si>
  <si>
    <t>In data 21/01/2025, l'iniziativa era stata assegnata al Fondo VV6. In data 28/01/2025, a seguito del rigetto di VV6 (no digital), l'iniziativa viene assegnata al Fondo VV5.</t>
  </si>
  <si>
    <t>In data 11/09/2024, l'iniziativa era stta considerata "non compliant con i Regolamenti". In data 28/01/2025, a seguito dell'invio di nuova documentazione, l'iniziativa viene assegnata al Fondo VV5.</t>
  </si>
  <si>
    <t>Farzati</t>
  </si>
  <si>
    <t>In data 16/10/2023, l'iniziativa era stata assegnata al Fondo VV5. In data 04/02/2025, a seguito dell'invio di nuova documentazione e considerando la sede al Sud Italia, l'iniziativa viene assegnata al Fondo VV6.</t>
  </si>
  <si>
    <t xml:space="preserve">In data 31/10/2023, l'iniziativa era stata considerata "non compliant con i Regolamenti". In seguito all'invio di nuova documentazione e al cambiamento nella fase di vita (prima seed), in data 03/07/2024 l'iniziativa viene assegnata al Fondo VV5.
In data 04/02/2025, a seguito dell'invio di nuova documentazione e considerando la sede al Sud Italia, l'iniziativa viene assegnata al Fondo VV6.
</t>
  </si>
  <si>
    <t>In data 24/05/2022, l'iniziativa era stata assegnata ai fondi di scaleup. In data 04/02/2025, a seguito dell'invio di nuova documentazione e considerando la sede al Sud Italia, l'iniziativa viene assegnata al Fondo VV6.</t>
  </si>
  <si>
    <t>In data 25/10/22, l'iniziativa era stata assegnata al Fondo VV5. In data 04/02/2025, a seguito dell'invio di nuova documentazione e considerando la sede al Sud Italia, l'iniziativa viene assegnata al Fondo VV6.</t>
  </si>
  <si>
    <t>Holifya</t>
  </si>
  <si>
    <t>Powerset</t>
  </si>
  <si>
    <t>BNESIM</t>
  </si>
  <si>
    <t>ZESTFUL NATURAL</t>
  </si>
  <si>
    <t>COCI</t>
  </si>
  <si>
    <t>Jubatus</t>
  </si>
  <si>
    <t>ORAZERO</t>
  </si>
  <si>
    <t>Corem</t>
  </si>
  <si>
    <t>Medical Prime</t>
  </si>
  <si>
    <t>YP Trainer</t>
  </si>
  <si>
    <t>Logogramma</t>
  </si>
  <si>
    <t>S2X</t>
  </si>
  <si>
    <t>In data 22/02/2023 l'iniziativa era stata assegnata al Fondo VV5. In data 04/02/2025, a seguito dell'invio di nuova documentazione e considerando la sede al Sud Italia, l'iniziativa viene assegnata al Fondo VV6.</t>
  </si>
  <si>
    <t>Giacomo Bider
(Growth Capital)</t>
  </si>
  <si>
    <t>Tommaso Garbetta Celletti
(Deloitte)</t>
  </si>
  <si>
    <t>Hong Kong</t>
  </si>
  <si>
    <t>Davide Peruzzo</t>
  </si>
  <si>
    <t>Nicolò Pentassuglia</t>
  </si>
  <si>
    <t>Michele Sibio
(Innovative-RFK)</t>
  </si>
  <si>
    <t>Covision Media</t>
  </si>
  <si>
    <t>AndromedAI</t>
  </si>
  <si>
    <t>Fleequid</t>
  </si>
  <si>
    <t xml:space="preserve">Dronus </t>
  </si>
  <si>
    <t>DST</t>
  </si>
  <si>
    <t>Enrico Giancaterina</t>
  </si>
  <si>
    <t>Avezzano</t>
  </si>
  <si>
    <t>Guardian</t>
  </si>
  <si>
    <t>Fler</t>
  </si>
  <si>
    <t>Pixy.art</t>
  </si>
  <si>
    <t>Equis</t>
  </si>
  <si>
    <t>VirtualE</t>
  </si>
  <si>
    <t>AD cube</t>
  </si>
  <si>
    <t>Ahilab</t>
  </si>
  <si>
    <t>Pathway</t>
  </si>
  <si>
    <t>Similar</t>
  </si>
  <si>
    <t>CrioPurA</t>
  </si>
  <si>
    <t>GenoGra</t>
  </si>
  <si>
    <t>Immunoveg</t>
  </si>
  <si>
    <t>Longevity Pet Solutions</t>
  </si>
  <si>
    <t>PlantBit</t>
  </si>
  <si>
    <t>SMUSH materials</t>
  </si>
  <si>
    <t>Gelato 4ever</t>
  </si>
  <si>
    <t>Tifeo</t>
  </si>
  <si>
    <t>Poleepo</t>
  </si>
  <si>
    <t>Flyrotor</t>
  </si>
  <si>
    <t>Undersdogs</t>
  </si>
  <si>
    <t>Haga 2</t>
  </si>
  <si>
    <t>Giacomo Manaresi
(fndx)</t>
  </si>
  <si>
    <t>Andrea Orlando
(Startup Wise Guys)</t>
  </si>
  <si>
    <t>Sara Falcone
(CDI Global)</t>
  </si>
  <si>
    <t xml:space="preserve">Linari Medical </t>
  </si>
  <si>
    <t>iStory</t>
  </si>
  <si>
    <t>Sede legale a Milano ed operativa a Napoli</t>
  </si>
  <si>
    <t>Equal Education</t>
  </si>
  <si>
    <t>Francesco Clarizi
(A.M.U. Investments)</t>
  </si>
  <si>
    <t>Sensoria Health Inc. controlla la società Sensoria Italia S.r.l. con sede a Napoli, presso la quale sono state già assunte 4 risorse, in quanto intendono realizzare lo sviluppo del prodotto in Italia.
In data 18/07/2024 l'iniziativa era stata assegnata al Fondo VV5. In data 12/02/2025, a seguito dell'invio di nuova documentazione e considerata la sede al Sud Italia, l'iniziativa viene assegnata al Fondo VV6.</t>
  </si>
  <si>
    <t>Andrea Calcagno
(Cloud4Wi)</t>
  </si>
  <si>
    <t>Marco Agostini</t>
  </si>
  <si>
    <t>Prototipi ancora da realizzare</t>
  </si>
  <si>
    <t>Antonio Grassini</t>
  </si>
  <si>
    <t>In data 05/11/2029, l'iniziativa era stata assegnata al Fondo VV2. In data 12/02/2025, a seguito dell'invio di nuova documentazione e considerando la sede al Sud Italia, l'iniziativa viene assegnata al Fondo VV6.</t>
  </si>
  <si>
    <t>In data 13/02/2023, l'iniziativa era stata considerata "non compliant con i Regolamenti" per fase di vita. In data 12/02/2025, a seguito di nuova documentazione, l'iniziativa viene assegnata al Fondo VV5.</t>
  </si>
  <si>
    <t>In data 04/02/2025 l'iniziativa è stata assegnata al Fondo VV5. In data 12/02/2025, a seguito della comunicazione ricevuta sulla sede al Sud Italia, l'iniziativa viene assegnata al Fondo VV6.</t>
  </si>
  <si>
    <t>Lituania</t>
  </si>
  <si>
    <t>Il prodotto è stato sviluppato dal founder di Ocoya, società con sede in Lituania e branch in Italia</t>
  </si>
  <si>
    <t>Cyberating</t>
  </si>
  <si>
    <t>SHE Tower</t>
  </si>
  <si>
    <t>PickEat</t>
  </si>
  <si>
    <t>Acne Revolution</t>
  </si>
  <si>
    <t>Finapp</t>
  </si>
  <si>
    <t>FOODYZER</t>
  </si>
  <si>
    <t>Elephantroom</t>
  </si>
  <si>
    <t>Amalia</t>
  </si>
  <si>
    <t>NutriYou</t>
  </si>
  <si>
    <t>Loqui</t>
  </si>
  <si>
    <t>Discentis</t>
  </si>
  <si>
    <t>Alchemyx</t>
  </si>
  <si>
    <t>Valerio Galli</t>
  </si>
  <si>
    <t>Prototipo ancora da realizzare</t>
  </si>
  <si>
    <t>Prototipo sviluppato ed in uso per alcune aziende di consulenza</t>
  </si>
  <si>
    <t>Domenico Albano</t>
  </si>
  <si>
    <t>MVP ancora da sviluppare</t>
  </si>
  <si>
    <t>Lora Fahmy</t>
  </si>
  <si>
    <t>MVP finalizzato</t>
  </si>
  <si>
    <t xml:space="preserve"> La società dovrebbe ancora essere costituita; MVP ancora da sviluppare</t>
  </si>
  <si>
    <t>Yooond (Flowi)</t>
  </si>
  <si>
    <t>Soluzione attualmente sul mercato in versione MVP</t>
  </si>
  <si>
    <t>Fabio Ferrara</t>
  </si>
  <si>
    <t>In data 01/04/2021 l'iniziativa era stata assegnata ai Fondi scaleup. In data 18/02/2025, a seguito dell'invio di nuova documentazione e considerando la sede al sud Italia, l'iniziativa viene assegnata al Fondo VV6.</t>
  </si>
  <si>
    <t>Zwap (Klaaryo)</t>
  </si>
  <si>
    <t>In data 21/12/2022 l'iniziativa era stata assegnata al Fondo VV5. In data 18/02/2025, a seguito dell'invio di nuova documentazione e considerata la sede al sud Italia, l'iniziativa viene assegnata al Fondo VV6.</t>
  </si>
  <si>
    <t>In data 19/06/2023 l'iniziativa era stata assegnata al Fondo VV5. In data 18/02/20258, a seguito dell'invio di nuova documentazione e considerando la sede al sud Italia, l'iniziativa viene assegnata al Fondo VV6.</t>
  </si>
  <si>
    <t>In data 12/02/2025 l'iniziativa era stata considerata non compliant con i Regolamenti per localizzazione out of scope (sede in UK). In data 18/02/2025, dopo aver ricevuto aggiornamenti sulla presenza di una sede in Italia, l'iniziativa viene assegnata al Fondo VV5.</t>
  </si>
  <si>
    <t>In data 05/12/2025 l'iniziativa è stata assegnata al Fondo VV6. In data 18/02/2025, a seguito della rejection da parte del team VV6 (traction ancora assente sulla piattaforma SaaS; da monitorare), l'iniziativa viene assegnata al Fondo VV5.</t>
  </si>
  <si>
    <t>In data 08/01/2025 l'iniziativa è stata assegnata al Fondo VV6. In data 18/02/2025, a seguito della rejection da parte del team VV6 (dubbi su difendibilità), l'iniziativa viene assegnata al Fondo VV5.</t>
  </si>
  <si>
    <t>Sede operativa a Brindisi, dove sono presenti 8 dipendenti, oltre che a Milano.
In data 04/02/2025 l'iniziativa è stata assegnata al Fondo VV6. In data 18/02/2025, a seguito della rejection da parte del team VV6 (servizio consulenziale), l'iniziativa viene assegnata al Fondo VV5.</t>
  </si>
  <si>
    <t>In data 04/02/2025 l'iniziativa è stata assegnata al Fondo VV6. In data 18/02/2025, a seguito della rejection da parte del team VV6 (servizio consulenziale), l'iniziativa viene assegnata al Fondo VV5.</t>
  </si>
  <si>
    <t>In data 04/02/2025 l'iniziativa è stata assegnata al Fondo VV6. In data 18/02/2025, a seguito della rejection da parte del team VV6 (dubbi su scalabililtà del modello di business), l'iniziativa viene assegnata al Fondo VV5.</t>
  </si>
  <si>
    <t>In data 28/02/2024 l'iniziativa era stata assegnata al Fondo VV5. In data 18/02/2025, a seguito dell'invio di nuova documentazione e considerando la sede al sud Italia, l'iniziativa viene assegnata al Fondo VV6.</t>
  </si>
  <si>
    <t>Mangofit</t>
  </si>
  <si>
    <t>Dritto</t>
  </si>
  <si>
    <t>FairMind</t>
  </si>
  <si>
    <t>Italspazio</t>
  </si>
  <si>
    <t>HumanWE</t>
  </si>
  <si>
    <t>Laminar Pharma</t>
  </si>
  <si>
    <t>Project 342</t>
  </si>
  <si>
    <t>U-Care Medical</t>
  </si>
  <si>
    <t>Rocketsat</t>
  </si>
  <si>
    <t>Alessandro Rimassa
(Radical HR)</t>
  </si>
  <si>
    <t>Francesco Villa
(Le Village by CA)</t>
  </si>
  <si>
    <t>Roberta La Rocca</t>
  </si>
  <si>
    <t>Antonello Bartolone</t>
  </si>
  <si>
    <t>Palma de Mallorca</t>
  </si>
  <si>
    <t>Franco Bonacini
(YON)</t>
  </si>
  <si>
    <t>Lucas Fontaine
(Fournel Advisory)</t>
  </si>
  <si>
    <t>Paolo Borella
(VITA Accelerator)</t>
  </si>
  <si>
    <t>Dylan De Prisco</t>
  </si>
  <si>
    <t>Fase di vita out of scope (società non ancora costituita)</t>
  </si>
  <si>
    <t>In data 15/01/2025, l'iniziativa era stata assegnata al Fondo VV6. In data 25/02/2025, a seguito della rejection del team VV6 (soluzione in beta testing e dubbi su difendibilità, ma da monitorare nei prossimi mesi), l'iniziativa viene assegnata al Fondo VV5.</t>
  </si>
  <si>
    <t>In data 12/02/2025 l'iniziativa era stata assegnata al Fondo VV6. In data 25/02/2025, a seguito della rejection del team VV6 (dubbi du difenbilità), l'iniziativa viene assegnata al Fondo VV5.</t>
  </si>
  <si>
    <t>In data 12/02/2025, l'iniziativa era stata assegnata al Fondo VV6. In data 25/02/2025, a seguito della rejection del team VV6 (no digital), l'iniziativa viene assegnata al Fondo VV5.</t>
  </si>
  <si>
    <t>In data 12/02/2025, l'iniziativa era stata assegnata al Fondo VV6. In data 25/02/2025, a seguito della rejection del team VV6 (tecnologia ancora da validare, round per finanziare i primi PoC, debolezza del carattere digitale), l'iniziativa viene assegnata al Fondo VV5.</t>
  </si>
  <si>
    <t>Senex (Ninacare)</t>
  </si>
  <si>
    <t>In data 08/11/2022, l'iniziativa era stata assegnata al Fondo VV5. In data 25/02/2025, a seguito dell'invio di nuova documentzione e considerando la sede al sud Italia, l'iniziativa viene assegnata al Fondo VV6.</t>
  </si>
  <si>
    <t>Abelio</t>
  </si>
  <si>
    <t>AGRICOBOTS</t>
  </si>
  <si>
    <t>AI-taly Solution</t>
  </si>
  <si>
    <t>Alpha Quantaris</t>
  </si>
  <si>
    <t>BM DIAGNOSTICS</t>
  </si>
  <si>
    <t>Prestatech</t>
  </si>
  <si>
    <t>Bravo!</t>
  </si>
  <si>
    <t>InnFoods</t>
  </si>
  <si>
    <t>Liberty Rider</t>
  </si>
  <si>
    <t>NutriCo</t>
  </si>
  <si>
    <t>D4Next</t>
  </si>
  <si>
    <t>Spacewear</t>
  </si>
  <si>
    <t>EYE4NIR</t>
  </si>
  <si>
    <t>Relifeme</t>
  </si>
  <si>
    <t>DatiSalute</t>
  </si>
  <si>
    <t>Check&amp;Love</t>
  </si>
  <si>
    <t>Floriana Vitale
(IRTOP Consulting)</t>
  </si>
  <si>
    <t>Sede nell'incubatore Campania NewSteel</t>
  </si>
  <si>
    <t>Massimo Varrone
(Campania NewSteel)</t>
  </si>
  <si>
    <t>Anna Maria Roscio
(Intesa San Paolo)</t>
  </si>
  <si>
    <t>Innocenzo Cipolletta</t>
  </si>
  <si>
    <t>Aix-en-Provence</t>
  </si>
  <si>
    <t>Sede legale a Milano ed operativa a Taranto</t>
  </si>
  <si>
    <t>Alessandria</t>
  </si>
  <si>
    <t>Fase di vita out of scope (piattaforma in versione beta ancora da lanciare)</t>
  </si>
  <si>
    <t>Fase di vita out of scope (MVP previsto per la fine del 2025)</t>
  </si>
  <si>
    <t>Toulouse</t>
  </si>
  <si>
    <t>In data 05/09/2023, l'iniziativa era stata considerata "non compliant con i Regolamenti" per fase di vita. In data 05/03/2025, in seguito all'invio di nuova documentazione, l'iniziativa viene assegnata al Fondo VV5.</t>
  </si>
  <si>
    <t>In data 15/01/2025, l'iniziativa era stata assegnata al Fondo VV6. In data 05/03/2025, a seguito della rejection del team VV6, l'iniziativa viene assegnata al Fondo VV5.</t>
  </si>
  <si>
    <t>In data 07/02/2019, l'iniziativa era stata considerata "non compliant con i Regolamenti" per fase di vita. In data 05/03/2025, in seguito all'invio di nuova documentazione, l'iniziativa viene assegnata al Fondo VV5.</t>
  </si>
  <si>
    <t>Sono in corso interlocuzioni con l'originator per avere informazioni circa sede legale ed operativa al fine di indirizzare il dossier ad uno dei fondi.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</si>
</sst>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0"/>
    <numFmt numFmtId="166" formatCode="00.00"/>
  </numFmts>
  <fonts count="68" x14ac:knownFonts="1">
    <font>
      <sz val="11"/>
      <color theme="1"/>
      <name val="Calibri"/>
      <family val="2"/>
      <scheme val="minor"/>
    </font>
    <font>
      <sz val="11"/>
      <color theme="1"/>
      <name val="Calibri"/>
      <family val="2"/>
      <scheme val="minor"/>
    </font>
    <font>
      <sz val="10"/>
      <color theme="1"/>
      <name val="Calibri"/>
      <family val="2"/>
      <scheme val="minor"/>
    </font>
    <font>
      <b/>
      <sz val="10"/>
      <name val="Calibri"/>
      <family val="2"/>
      <scheme val="minor"/>
    </font>
    <font>
      <b/>
      <sz val="12"/>
      <name val="Calibri"/>
      <family val="2"/>
      <scheme val="minor"/>
    </font>
    <font>
      <sz val="11"/>
      <name val="Calibri"/>
      <family val="2"/>
      <scheme val="minor"/>
    </font>
    <font>
      <sz val="10"/>
      <color indexed="81"/>
      <name val="Tahoma"/>
      <family val="2"/>
    </font>
    <font>
      <b/>
      <sz val="11"/>
      <color theme="1"/>
      <name val="Calibri"/>
      <family val="2"/>
      <scheme val="minor"/>
    </font>
    <font>
      <sz val="11"/>
      <color theme="1"/>
      <name val="Calibri"/>
      <family val="2"/>
      <scheme val="minor"/>
    </font>
    <font>
      <b/>
      <sz val="22"/>
      <color theme="0"/>
      <name val="Calibri"/>
      <family val="2"/>
      <scheme val="minor"/>
    </font>
    <font>
      <b/>
      <sz val="16"/>
      <color theme="0"/>
      <name val="Calibri"/>
      <family val="2"/>
      <scheme val="minor"/>
    </font>
    <font>
      <sz val="16"/>
      <color theme="1"/>
      <name val="Calibri"/>
      <family val="2"/>
      <scheme val="minor"/>
    </font>
    <font>
      <b/>
      <sz val="16"/>
      <color rgb="FF002060"/>
      <name val="Calibri"/>
      <family val="2"/>
      <scheme val="minor"/>
    </font>
    <font>
      <b/>
      <sz val="16"/>
      <color theme="2" tint="-0.89999084444715716"/>
      <name val="Calibri"/>
      <family val="2"/>
      <scheme val="minor"/>
    </font>
    <font>
      <b/>
      <sz val="18"/>
      <color theme="0"/>
      <name val="Calibri"/>
      <family val="2"/>
      <scheme val="minor"/>
    </font>
    <font>
      <i/>
      <sz val="11"/>
      <color theme="1"/>
      <name val="Calibri"/>
      <family val="2"/>
      <scheme val="minor"/>
    </font>
    <font>
      <b/>
      <sz val="10"/>
      <name val="Calibri"/>
      <family val="2"/>
      <scheme val="minor"/>
    </font>
    <font>
      <sz val="11"/>
      <color theme="1"/>
      <name val="Calibri"/>
      <family val="2"/>
      <scheme val="minor"/>
    </font>
    <font>
      <sz val="8"/>
      <color theme="1"/>
      <name val="Verdana"/>
      <family val="2"/>
    </font>
    <font>
      <sz val="11"/>
      <color theme="1"/>
      <name val="Calibri"/>
      <family val="2"/>
      <scheme val="minor"/>
    </font>
    <font>
      <b/>
      <sz val="18"/>
      <color theme="0"/>
      <name val="Calibri"/>
      <family val="2"/>
      <scheme val="minor"/>
    </font>
    <font>
      <b/>
      <sz val="12"/>
      <color theme="0"/>
      <name val="Calibri"/>
      <family val="2"/>
      <scheme val="minor"/>
    </font>
    <font>
      <b/>
      <sz val="12"/>
      <name val="Calibri"/>
      <family val="2"/>
      <scheme val="minor"/>
    </font>
    <font>
      <sz val="9"/>
      <color theme="0" tint="-0.499984740745262"/>
      <name val="Calibri"/>
      <family val="2"/>
      <scheme val="minor"/>
    </font>
    <font>
      <sz val="10"/>
      <color rgb="FF000000"/>
      <name val="Times New Roman"/>
      <family val="1"/>
    </font>
    <font>
      <b/>
      <sz val="8"/>
      <name val="Times New Roman"/>
      <family val="1"/>
    </font>
    <font>
      <b/>
      <sz val="8"/>
      <color rgb="FFFFFFFF"/>
      <name val="Times New Roman"/>
      <family val="1"/>
    </font>
    <font>
      <sz val="8"/>
      <color rgb="FF000000"/>
      <name val="Times New Roman"/>
      <family val="1"/>
    </font>
    <font>
      <sz val="8"/>
      <name val="Times New Roman"/>
      <family val="1"/>
    </font>
    <font>
      <b/>
      <sz val="8"/>
      <color rgb="FF000000"/>
      <name val="Times New Roman"/>
      <family val="1"/>
    </font>
    <font>
      <i/>
      <sz val="8"/>
      <name val="Times New Roman"/>
      <family val="1"/>
    </font>
    <font>
      <b/>
      <i/>
      <sz val="16"/>
      <color theme="0"/>
      <name val="Calibri"/>
      <family val="2"/>
      <scheme val="minor"/>
    </font>
    <font>
      <strike/>
      <sz val="11"/>
      <color theme="1"/>
      <name val="Calibri"/>
      <family val="2"/>
      <scheme val="minor"/>
    </font>
    <font>
      <b/>
      <sz val="9"/>
      <color indexed="9"/>
      <name val="Trebuchet MS"/>
      <family val="2"/>
    </font>
    <font>
      <u/>
      <sz val="10"/>
      <color indexed="12"/>
      <name val="Arial"/>
      <family val="2"/>
    </font>
    <font>
      <u/>
      <sz val="9"/>
      <color theme="0"/>
      <name val="Arial"/>
      <family val="2"/>
    </font>
    <font>
      <u/>
      <sz val="9"/>
      <color indexed="12"/>
      <name val="Arial"/>
      <family val="2"/>
    </font>
    <font>
      <sz val="9"/>
      <color theme="1"/>
      <name val="Calibri"/>
      <family val="2"/>
      <scheme val="minor"/>
    </font>
    <font>
      <sz val="9"/>
      <color theme="1"/>
      <name val="Trebuchet MS"/>
      <family val="2"/>
    </font>
    <font>
      <sz val="10"/>
      <color theme="0"/>
      <name val="Trebuchet MS"/>
      <family val="2"/>
    </font>
    <font>
      <b/>
      <sz val="24"/>
      <color rgb="FF003359"/>
      <name val="Trebuchet MS"/>
      <family val="2"/>
    </font>
    <font>
      <b/>
      <sz val="20"/>
      <color rgb="FF003359"/>
      <name val="Trebuchet MS"/>
      <family val="2"/>
    </font>
    <font>
      <sz val="11"/>
      <color rgb="FF003359"/>
      <name val="Calibri"/>
      <family val="2"/>
      <scheme val="minor"/>
    </font>
    <font>
      <b/>
      <sz val="14"/>
      <color rgb="FF003359"/>
      <name val="Calibri"/>
      <family val="2"/>
      <scheme val="minor"/>
    </font>
    <font>
      <b/>
      <sz val="14"/>
      <color rgb="FF003359"/>
      <name val="Trebuchet MS"/>
      <family val="2"/>
    </font>
    <font>
      <b/>
      <sz val="9"/>
      <color rgb="FF003359"/>
      <name val="Trebuchet MS"/>
      <family val="2"/>
    </font>
    <font>
      <b/>
      <sz val="9"/>
      <color rgb="FF003359"/>
      <name val="Calibri"/>
      <family val="2"/>
      <scheme val="minor"/>
    </font>
    <font>
      <sz val="9"/>
      <color rgb="FF003359"/>
      <name val="Calibri"/>
      <family val="2"/>
      <scheme val="minor"/>
    </font>
    <font>
      <b/>
      <sz val="12"/>
      <color indexed="9"/>
      <name val="Trebuchet MS"/>
      <family val="2"/>
    </font>
    <font>
      <sz val="12"/>
      <color rgb="FF003359"/>
      <name val="Trebuchet MS"/>
      <family val="2"/>
    </font>
    <font>
      <b/>
      <sz val="9"/>
      <name val="Trebuchet MS"/>
      <family val="2"/>
    </font>
    <font>
      <sz val="9"/>
      <name val="Trebuchet MS"/>
      <family val="2"/>
    </font>
    <font>
      <b/>
      <sz val="11"/>
      <color indexed="8"/>
      <name val="Calibri"/>
      <family val="2"/>
    </font>
    <font>
      <b/>
      <sz val="11"/>
      <color rgb="FF003359"/>
      <name val="Calibri"/>
      <family val="2"/>
    </font>
    <font>
      <b/>
      <sz val="9"/>
      <color indexed="8"/>
      <name val="Trebuchet MS"/>
      <family val="2"/>
    </font>
    <font>
      <sz val="9"/>
      <color indexed="8"/>
      <name val="Trebuchet MS"/>
      <family val="2"/>
    </font>
    <font>
      <sz val="9"/>
      <color indexed="10"/>
      <name val="Trebuchet MS"/>
      <family val="2"/>
    </font>
    <font>
      <b/>
      <sz val="11"/>
      <color rgb="FFF9461C"/>
      <name val="Calibri"/>
      <family val="2"/>
    </font>
    <font>
      <b/>
      <sz val="11"/>
      <color rgb="FF003359"/>
      <name val="Calibri"/>
      <family val="2"/>
      <scheme val="minor"/>
    </font>
    <font>
      <sz val="11"/>
      <color rgb="FF0070C0"/>
      <name val="Calibri"/>
      <family val="2"/>
      <scheme val="minor"/>
    </font>
    <font>
      <sz val="11"/>
      <color rgb="FFC00000"/>
      <name val="Calibri"/>
      <family val="2"/>
      <scheme val="minor"/>
    </font>
    <font>
      <sz val="11"/>
      <color theme="4"/>
      <name val="Calibri"/>
      <family val="2"/>
      <scheme val="minor"/>
    </font>
    <font>
      <sz val="16"/>
      <name val="Calibri"/>
      <family val="2"/>
      <scheme val="minor"/>
    </font>
    <font>
      <sz val="10"/>
      <name val="Arial"/>
      <family val="2"/>
    </font>
    <font>
      <sz val="10"/>
      <color rgb="FF000000"/>
      <name val="Arial"/>
      <family val="2"/>
    </font>
    <font>
      <sz val="11"/>
      <color rgb="FF002060"/>
      <name val="Calibri"/>
      <family val="2"/>
      <scheme val="minor"/>
    </font>
    <font>
      <sz val="16"/>
      <color rgb="FF0070C0"/>
      <name val="Calibri"/>
      <family val="2"/>
      <scheme val="minor"/>
    </font>
    <font>
      <sz val="16"/>
      <color rgb="FFC00000"/>
      <name val="Calibri"/>
      <family val="2"/>
      <scheme val="minor"/>
    </font>
  </fonts>
  <fills count="21">
    <fill>
      <patternFill patternType="none"/>
    </fill>
    <fill>
      <patternFill patternType="gray125"/>
    </fill>
    <fill>
      <patternFill patternType="darkGray">
        <fgColor theme="0"/>
        <bgColor theme="8" tint="0.59996337778862885"/>
      </patternFill>
    </fill>
    <fill>
      <patternFill patternType="solid">
        <fgColor theme="0" tint="-0.14999847407452621"/>
        <bgColor indexed="64"/>
      </patternFill>
    </fill>
    <fill>
      <patternFill patternType="darkGray">
        <fgColor theme="0"/>
        <bgColor theme="8" tint="0.39994506668294322"/>
      </patternFill>
    </fill>
    <fill>
      <patternFill patternType="solid">
        <fgColor theme="4" tint="0.79998168889431442"/>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rgb="FFC00000"/>
        <bgColor indexed="64"/>
      </patternFill>
    </fill>
    <fill>
      <patternFill patternType="solid">
        <fgColor rgb="FF006600"/>
        <bgColor indexed="64"/>
      </patternFill>
    </fill>
    <fill>
      <patternFill patternType="solid">
        <fgColor rgb="FF002060"/>
        <bgColor indexed="64"/>
      </patternFill>
    </fill>
    <fill>
      <patternFill patternType="solid">
        <fgColor rgb="FFFFFFFF"/>
        <bgColor indexed="64"/>
      </patternFill>
    </fill>
    <fill>
      <patternFill patternType="solid">
        <fgColor theme="9" tint="0.79998168889431442"/>
        <bgColor indexed="64"/>
      </patternFill>
    </fill>
    <fill>
      <patternFill patternType="solid">
        <fgColor theme="0"/>
        <bgColor indexed="64"/>
      </patternFill>
    </fill>
    <fill>
      <patternFill patternType="solid">
        <fgColor rgb="FF003359"/>
        <bgColor indexed="64"/>
      </patternFill>
    </fill>
    <fill>
      <patternFill patternType="solid">
        <fgColor rgb="FF004F79"/>
        <bgColor indexed="64"/>
      </patternFill>
    </fill>
    <fill>
      <patternFill patternType="solid">
        <fgColor rgb="FF007BAD"/>
        <bgColor indexed="64"/>
      </patternFill>
    </fill>
    <fill>
      <patternFill patternType="solid">
        <fgColor rgb="FF00AFD8"/>
        <bgColor indexed="64"/>
      </patternFill>
    </fill>
    <fill>
      <patternFill patternType="solid">
        <fgColor rgb="FF90D7E6"/>
        <bgColor indexed="64"/>
      </patternFill>
    </fill>
    <fill>
      <patternFill patternType="solid">
        <fgColor theme="0" tint="-0.499984740745262"/>
        <bgColor indexed="64"/>
      </patternFill>
    </fill>
    <fill>
      <patternFill patternType="solid">
        <fgColor indexed="9"/>
        <bgColor indexed="64"/>
      </patternFill>
    </fill>
  </fills>
  <borders count="102">
    <border>
      <left/>
      <right/>
      <top/>
      <bottom/>
      <diagonal/>
    </border>
    <border>
      <left/>
      <right style="hair">
        <color theme="3" tint="0.39988402966399123"/>
      </right>
      <top style="thick">
        <color theme="3" tint="0.39994506668294322"/>
      </top>
      <bottom style="thick">
        <color theme="3" tint="0.39994506668294322"/>
      </bottom>
      <diagonal/>
    </border>
    <border>
      <left style="hair">
        <color theme="3" tint="0.39988402966399123"/>
      </left>
      <right style="hair">
        <color theme="3" tint="0.39988402966399123"/>
      </right>
      <top style="thick">
        <color theme="3" tint="0.39994506668294322"/>
      </top>
      <bottom style="thick">
        <color theme="3" tint="0.39994506668294322"/>
      </bottom>
      <diagonal/>
    </border>
    <border>
      <left style="hair">
        <color theme="3" tint="0.39988402966399123"/>
      </left>
      <right/>
      <top style="thick">
        <color theme="3" tint="0.39994506668294322"/>
      </top>
      <bottom style="thick">
        <color theme="3" tint="0.39994506668294322"/>
      </bottom>
      <diagonal/>
    </border>
    <border>
      <left style="thick">
        <color theme="3" tint="0.39991454817346722"/>
      </left>
      <right style="hair">
        <color theme="3" tint="0.39988402966399123"/>
      </right>
      <top style="thick">
        <color theme="3" tint="0.39994506668294322"/>
      </top>
      <bottom style="thick">
        <color theme="3" tint="0.39994506668294322"/>
      </bottom>
      <diagonal/>
    </border>
    <border>
      <left style="thin">
        <color indexed="64"/>
      </left>
      <right style="thin">
        <color indexed="64"/>
      </right>
      <top style="thin">
        <color indexed="64"/>
      </top>
      <bottom style="thin">
        <color indexed="64"/>
      </bottom>
      <diagonal/>
    </border>
    <border>
      <left style="medium">
        <color theme="3" tint="0.39985351115451523"/>
      </left>
      <right style="hair">
        <color theme="3" tint="0.39988402966399123"/>
      </right>
      <top style="thick">
        <color theme="3" tint="0.39994506668294322"/>
      </top>
      <bottom/>
      <diagonal/>
    </border>
    <border>
      <left style="hair">
        <color theme="3" tint="0.39988402966399123"/>
      </left>
      <right/>
      <top style="thick">
        <color theme="3" tint="0.39994506668294322"/>
      </top>
      <bottom/>
      <diagonal/>
    </border>
    <border>
      <left style="hair">
        <color theme="3" tint="0.39988402966399123"/>
      </left>
      <right style="hair">
        <color theme="3" tint="0.39988402966399123"/>
      </right>
      <top style="thick">
        <color theme="3" tint="0.39994506668294322"/>
      </top>
      <bottom/>
      <diagonal/>
    </border>
    <border>
      <left style="hair">
        <color theme="3" tint="0.39991454817346722"/>
      </left>
      <right/>
      <top style="thick">
        <color theme="3" tint="0.39994506668294322"/>
      </top>
      <bottom/>
      <diagonal/>
    </border>
    <border>
      <left style="thick">
        <color theme="3" tint="0.39991454817346722"/>
      </left>
      <right style="thick">
        <color theme="3" tint="0.39991454817346722"/>
      </right>
      <top style="thick">
        <color theme="3" tint="0.39994506668294322"/>
      </top>
      <bottom style="thick">
        <color theme="3" tint="0.3999450666829432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hair">
        <color indexed="64"/>
      </left>
      <right style="hair">
        <color indexed="64"/>
      </right>
      <top style="thin">
        <color theme="0" tint="-0.499984740745262"/>
      </top>
      <bottom style="thin">
        <color theme="0" tint="-0.499984740745262"/>
      </bottom>
      <diagonal/>
    </border>
    <border>
      <left style="thin">
        <color theme="0" tint="-0.499984740745262"/>
      </left>
      <right style="hair">
        <color indexed="64"/>
      </right>
      <top style="thin">
        <color theme="0" tint="-0.499984740745262"/>
      </top>
      <bottom style="thin">
        <color theme="0" tint="-0.499984740745262"/>
      </bottom>
      <diagonal/>
    </border>
    <border>
      <left style="thin">
        <color theme="0" tint="-0.499984740745262"/>
      </left>
      <right style="hair">
        <color theme="0" tint="-0.499984740745262"/>
      </right>
      <top style="hair">
        <color theme="0" tint="-0.499984740745262"/>
      </top>
      <bottom style="hair">
        <color theme="0" tint="-0.499984740745262"/>
      </bottom>
      <diagonal/>
    </border>
    <border>
      <left style="hair">
        <color theme="0" tint="-0.499984740745262"/>
      </left>
      <right style="hair">
        <color theme="0" tint="-0.499984740745262"/>
      </right>
      <top style="hair">
        <color theme="0" tint="-0.499984740745262"/>
      </top>
      <bottom style="hair">
        <color theme="0" tint="-0.499984740745262"/>
      </bottom>
      <diagonal/>
    </border>
    <border>
      <left style="hair">
        <color theme="0" tint="-0.499984740745262"/>
      </left>
      <right style="thin">
        <color theme="0" tint="-0.499984740745262"/>
      </right>
      <top style="hair">
        <color theme="0" tint="-0.499984740745262"/>
      </top>
      <bottom style="hair">
        <color theme="0" tint="-0.499984740745262"/>
      </bottom>
      <diagonal/>
    </border>
    <border>
      <left style="hair">
        <color indexed="64"/>
      </left>
      <right/>
      <top style="thin">
        <color theme="0" tint="-0.499984740745262"/>
      </top>
      <bottom style="thin">
        <color theme="0" tint="-0.499984740745262"/>
      </bottom>
      <diagonal/>
    </border>
    <border>
      <left style="hair">
        <color theme="0" tint="-0.499984740745262"/>
      </left>
      <right/>
      <top style="hair">
        <color theme="0" tint="-0.499984740745262"/>
      </top>
      <bottom style="hair">
        <color theme="0" tint="-0.499984740745262"/>
      </bottom>
      <diagonal/>
    </border>
    <border>
      <left/>
      <right/>
      <top/>
      <bottom style="thin">
        <color theme="0" tint="-0.499984740745262"/>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right style="hair">
        <color theme="0" tint="-0.499984740745262"/>
      </right>
      <top style="hair">
        <color theme="0" tint="-0.499984740745262"/>
      </top>
      <bottom style="hair">
        <color theme="0" tint="-0.499984740745262"/>
      </bottom>
      <diagonal/>
    </border>
    <border>
      <left style="thin">
        <color indexed="64"/>
      </left>
      <right style="thin">
        <color indexed="64"/>
      </right>
      <top/>
      <bottom/>
      <diagonal/>
    </border>
    <border>
      <left style="thin">
        <color theme="0" tint="-0.499984740745262"/>
      </left>
      <right style="thin">
        <color theme="0" tint="-0.499984740745262"/>
      </right>
      <top style="hair">
        <color theme="0" tint="-0.499984740745262"/>
      </top>
      <bottom style="hair">
        <color theme="0" tint="-0.499984740745262"/>
      </bottom>
      <diagonal/>
    </border>
    <border>
      <left style="thin">
        <color rgb="FFE9E9E9"/>
      </left>
      <right style="thin">
        <color rgb="FFE9E9E9"/>
      </right>
      <top style="thin">
        <color rgb="FFE9E9E9"/>
      </top>
      <bottom style="thin">
        <color rgb="FFE9E9E9"/>
      </bottom>
      <diagonal/>
    </border>
    <border>
      <left/>
      <right/>
      <top/>
      <bottom style="thin">
        <color rgb="FFE9E9E9"/>
      </bottom>
      <diagonal/>
    </border>
    <border>
      <left/>
      <right/>
      <top style="thin">
        <color indexed="64"/>
      </top>
      <bottom style="thin">
        <color indexed="64"/>
      </bottom>
      <diagonal/>
    </border>
    <border>
      <left style="thin">
        <color auto="1"/>
      </left>
      <right/>
      <top style="thin">
        <color rgb="FF002060"/>
      </top>
      <bottom/>
      <diagonal/>
    </border>
    <border>
      <left/>
      <right/>
      <top style="thin">
        <color rgb="FF002060"/>
      </top>
      <bottom/>
      <diagonal/>
    </border>
    <border>
      <left/>
      <right style="thin">
        <color rgb="FF002060"/>
      </right>
      <top style="thin">
        <color rgb="FF002060"/>
      </top>
      <bottom/>
      <diagonal/>
    </border>
    <border>
      <left style="thin">
        <color auto="1"/>
      </left>
      <right/>
      <top/>
      <bottom/>
      <diagonal/>
    </border>
    <border>
      <left/>
      <right style="thin">
        <color rgb="FF002060"/>
      </right>
      <top/>
      <bottom/>
      <diagonal/>
    </border>
    <border>
      <left style="thin">
        <color auto="1"/>
      </left>
      <right/>
      <top/>
      <bottom style="thin">
        <color rgb="FF002060"/>
      </bottom>
      <diagonal/>
    </border>
    <border>
      <left/>
      <right/>
      <top/>
      <bottom style="thin">
        <color rgb="FF002060"/>
      </bottom>
      <diagonal/>
    </border>
    <border>
      <left/>
      <right style="thin">
        <color rgb="FF002060"/>
      </right>
      <top/>
      <bottom style="thin">
        <color rgb="FF002060"/>
      </bottom>
      <diagonal/>
    </border>
    <border>
      <left style="thin">
        <color rgb="FFE9E9E9"/>
      </left>
      <right/>
      <top style="thin">
        <color rgb="FFE9E9E9"/>
      </top>
      <bottom style="thin">
        <color rgb="FFE9E9E9"/>
      </bottom>
      <diagonal/>
    </border>
    <border>
      <left style="thin">
        <color theme="0" tint="-0.499984740745262"/>
      </left>
      <right/>
      <top/>
      <bottom/>
      <diagonal/>
    </border>
    <border>
      <left style="thin">
        <color rgb="FF000000"/>
      </left>
      <right style="thin">
        <color theme="0"/>
      </right>
      <top style="thin">
        <color rgb="FF000000"/>
      </top>
      <bottom style="thin">
        <color rgb="FF000000"/>
      </bottom>
      <diagonal/>
    </border>
    <border>
      <left style="thin">
        <color theme="0"/>
      </left>
      <right style="thin">
        <color theme="0"/>
      </right>
      <top style="thin">
        <color rgb="FF000000"/>
      </top>
      <bottom style="thin">
        <color rgb="FF000000"/>
      </bottom>
      <diagonal/>
    </border>
    <border>
      <left style="thin">
        <color theme="0"/>
      </left>
      <right style="thin">
        <color auto="1"/>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style="thin">
        <color rgb="FF000000"/>
      </left>
      <right/>
      <top style="thin">
        <color rgb="FF000000"/>
      </top>
      <bottom/>
      <diagonal/>
    </border>
    <border>
      <left/>
      <right style="thin">
        <color rgb="FF000000"/>
      </right>
      <top/>
      <bottom/>
      <diagonal/>
    </border>
    <border>
      <left style="thin">
        <color rgb="FF000000"/>
      </left>
      <right/>
      <top/>
      <bottom/>
      <diagonal/>
    </border>
    <border>
      <left style="thin">
        <color rgb="FF000000"/>
      </left>
      <right/>
      <top/>
      <bottom style="thin">
        <color rgb="FF000000"/>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style="thin">
        <color rgb="FF000000"/>
      </right>
      <top style="thin">
        <color indexed="64"/>
      </top>
      <bottom/>
      <diagonal/>
    </border>
    <border>
      <left style="thin">
        <color rgb="FF000000"/>
      </left>
      <right style="thin">
        <color indexed="64"/>
      </right>
      <top style="thin">
        <color indexed="64"/>
      </top>
      <bottom/>
      <diagonal/>
    </border>
    <border>
      <left style="thin">
        <color indexed="64"/>
      </left>
      <right style="thin">
        <color rgb="FF000000"/>
      </right>
      <top/>
      <bottom/>
      <diagonal/>
    </border>
    <border>
      <left style="thin">
        <color rgb="FF000000"/>
      </left>
      <right style="thin">
        <color indexed="64"/>
      </right>
      <top/>
      <bottom/>
      <diagonal/>
    </border>
    <border>
      <left style="thin">
        <color indexed="64"/>
      </left>
      <right style="thin">
        <color rgb="FF000000"/>
      </right>
      <top/>
      <bottom style="thin">
        <color indexed="64"/>
      </bottom>
      <diagonal/>
    </border>
    <border>
      <left style="thin">
        <color rgb="FF000000"/>
      </left>
      <right style="thin">
        <color indexed="64"/>
      </right>
      <top/>
      <bottom style="thin">
        <color indexed="64"/>
      </bottom>
      <diagonal/>
    </border>
    <border>
      <left/>
      <right style="thin">
        <color rgb="FF000000"/>
      </right>
      <top/>
      <bottom style="thin">
        <color rgb="FF000000"/>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style="thin">
        <color rgb="FF000000"/>
      </right>
      <top style="thin">
        <color rgb="FF000000"/>
      </top>
      <bottom style="thin">
        <color rgb="FF000000"/>
      </bottom>
      <diagonal/>
    </border>
    <border>
      <left style="thin">
        <color indexed="64"/>
      </left>
      <right style="thin">
        <color rgb="FF000000"/>
      </right>
      <top style="thin">
        <color indexed="64"/>
      </top>
      <bottom style="thin">
        <color indexed="64"/>
      </bottom>
      <diagonal/>
    </border>
    <border>
      <left/>
      <right style="thin">
        <color indexed="64"/>
      </right>
      <top style="thin">
        <color indexed="64"/>
      </top>
      <bottom style="thin">
        <color indexed="64"/>
      </bottom>
      <diagonal/>
    </border>
    <border>
      <left style="thin">
        <color rgb="FF000000"/>
      </left>
      <right style="thin">
        <color indexed="64"/>
      </right>
      <top style="thin">
        <color indexed="64"/>
      </top>
      <bottom style="thin">
        <color indexed="64"/>
      </bottom>
      <diagonal/>
    </border>
    <border>
      <left style="thin">
        <color indexed="64"/>
      </left>
      <right style="thin">
        <color rgb="FF000000"/>
      </right>
      <top style="thin">
        <color rgb="FF000000"/>
      </top>
      <bottom/>
      <diagonal/>
    </border>
    <border>
      <left style="thin">
        <color indexed="64"/>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theme="0" tint="-0.499984740745262"/>
      </top>
      <bottom style="thin">
        <color theme="0" tint="-0.499984740745262"/>
      </bottom>
      <diagonal/>
    </border>
    <border>
      <left/>
      <right/>
      <top style="hair">
        <color theme="0" tint="-0.499984740745262"/>
      </top>
      <bottom style="hair">
        <color theme="0" tint="-0.499984740745262"/>
      </bottom>
      <diagonal/>
    </border>
    <border>
      <left/>
      <right/>
      <top style="thin">
        <color rgb="FFC9DD03"/>
      </top>
      <bottom/>
      <diagonal/>
    </border>
    <border>
      <left/>
      <right/>
      <top/>
      <bottom style="thick">
        <color rgb="FF004F79"/>
      </bottom>
      <diagonal/>
    </border>
    <border>
      <left/>
      <right/>
      <top style="thick">
        <color rgb="FF004F79"/>
      </top>
      <bottom style="thick">
        <color rgb="FF004F79"/>
      </bottom>
      <diagonal/>
    </border>
    <border>
      <left style="thin">
        <color theme="6"/>
      </left>
      <right style="thin">
        <color theme="6"/>
      </right>
      <top style="thin">
        <color theme="6"/>
      </top>
      <bottom style="thin">
        <color theme="6"/>
      </bottom>
      <diagonal/>
    </border>
    <border>
      <left style="thin">
        <color theme="6"/>
      </left>
      <right style="thin">
        <color theme="6"/>
      </right>
      <top style="thin">
        <color theme="6"/>
      </top>
      <bottom/>
      <diagonal/>
    </border>
    <border>
      <left style="hair">
        <color indexed="64"/>
      </left>
      <right style="hair">
        <color indexed="64"/>
      </right>
      <top/>
      <bottom style="hair">
        <color indexed="64"/>
      </bottom>
      <diagonal/>
    </border>
    <border>
      <left/>
      <right style="thin">
        <color theme="0" tint="-0.499984740745262"/>
      </right>
      <top style="hair">
        <color theme="0" tint="-0.499984740745262"/>
      </top>
      <bottom style="hair">
        <color theme="0" tint="-0.499984740745262"/>
      </bottom>
      <diagonal/>
    </border>
    <border>
      <left style="dotted">
        <color theme="0" tint="-0.499984740745262"/>
      </left>
      <right style="dotted">
        <color theme="0" tint="-0.499984740745262"/>
      </right>
      <top style="hair">
        <color theme="0" tint="-0.499984740745262"/>
      </top>
      <bottom style="hair">
        <color theme="0" tint="-0.499984740745262"/>
      </bottom>
      <diagonal/>
    </border>
    <border>
      <left style="thin">
        <color indexed="64"/>
      </left>
      <right style="hair">
        <color indexed="64"/>
      </right>
      <top/>
      <bottom style="hair">
        <color indexed="64"/>
      </bottom>
      <diagonal/>
    </border>
    <border>
      <left style="thin">
        <color indexed="64"/>
      </left>
      <right/>
      <top style="thin">
        <color indexed="64"/>
      </top>
      <bottom/>
      <diagonal/>
    </border>
    <border>
      <left/>
      <right/>
      <top style="thin">
        <color indexed="64"/>
      </top>
      <bottom/>
      <diagonal/>
    </border>
    <border>
      <left style="thin">
        <color theme="0" tint="-0.499984740745262"/>
      </left>
      <right style="hair">
        <color theme="0" tint="-0.499984740745262"/>
      </right>
      <top/>
      <bottom/>
      <diagonal/>
    </border>
    <border>
      <left/>
      <right style="hair">
        <color auto="1"/>
      </right>
      <top/>
      <bottom/>
      <diagonal/>
    </border>
    <border>
      <left style="thin">
        <color theme="0" tint="-0.499984740745262"/>
      </left>
      <right style="hair">
        <color auto="1"/>
      </right>
      <top style="thin">
        <color theme="0" tint="-0.499984740745262"/>
      </top>
      <bottom style="hair">
        <color theme="0" tint="-0.499984740745262"/>
      </bottom>
      <diagonal/>
    </border>
    <border>
      <left style="thin">
        <color theme="0" tint="-0.499984740745262"/>
      </left>
      <right style="hair">
        <color auto="1"/>
      </right>
      <top style="hair">
        <color theme="0" tint="-0.499984740745262"/>
      </top>
      <bottom style="hair">
        <color theme="0" tint="-0.499984740745262"/>
      </bottom>
      <diagonal/>
    </border>
    <border>
      <left style="hair">
        <color theme="0" tint="-0.499984740745262"/>
      </left>
      <right style="hair">
        <color auto="1"/>
      </right>
      <top style="hair">
        <color theme="0" tint="-0.499984740745262"/>
      </top>
      <bottom style="hair">
        <color theme="0" tint="-0.4999847407452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hair">
        <color theme="0" tint="-0.499984740745262"/>
      </bottom>
      <diagonal/>
    </border>
    <border>
      <left/>
      <right style="thin">
        <color theme="0" tint="-0.499984740745262"/>
      </right>
      <top style="thin">
        <color theme="0" tint="-0.499984740745262"/>
      </top>
      <bottom/>
      <diagonal/>
    </border>
    <border>
      <left style="hair">
        <color indexed="64"/>
      </left>
      <right style="hair">
        <color indexed="64"/>
      </right>
      <top style="hair">
        <color indexed="64"/>
      </top>
      <bottom style="hair">
        <color theme="0" tint="-0.499984740745262"/>
      </bottom>
      <diagonal/>
    </border>
    <border>
      <left style="hair">
        <color indexed="64"/>
      </left>
      <right style="hair">
        <color indexed="64"/>
      </right>
      <top style="hair">
        <color theme="0" tint="-0.499984740745262"/>
      </top>
      <bottom style="hair">
        <color theme="0" tint="-0.499984740745262"/>
      </bottom>
      <diagonal/>
    </border>
    <border>
      <left style="hair">
        <color indexed="64"/>
      </left>
      <right style="hair">
        <color indexed="64"/>
      </right>
      <top style="hair">
        <color theme="0" tint="-0.499984740745262"/>
      </top>
      <bottom style="hair">
        <color indexed="64"/>
      </bottom>
      <diagonal/>
    </border>
  </borders>
  <cellStyleXfs count="6">
    <xf numFmtId="0" fontId="0" fillId="0" borderId="0"/>
    <xf numFmtId="9" fontId="1" fillId="0" borderId="0" applyFont="0" applyFill="0" applyBorder="0" applyAlignment="0" applyProtection="0"/>
    <xf numFmtId="0" fontId="24" fillId="0" borderId="0"/>
    <xf numFmtId="0" fontId="34" fillId="0" borderId="0" applyNumberFormat="0" applyFill="0" applyBorder="0" applyAlignment="0" applyProtection="0">
      <alignment vertical="top"/>
      <protection locked="0"/>
    </xf>
    <xf numFmtId="0" fontId="63" fillId="0" borderId="0"/>
    <xf numFmtId="0" fontId="64" fillId="0" borderId="0"/>
  </cellStyleXfs>
  <cellXfs count="559">
    <xf numFmtId="0" fontId="0" fillId="0" borderId="0" xfId="0"/>
    <xf numFmtId="0" fontId="2" fillId="0" borderId="0" xfId="0" applyFont="1" applyAlignment="1">
      <alignment wrapText="1"/>
    </xf>
    <xf numFmtId="0" fontId="2" fillId="0" borderId="0" xfId="0" applyFont="1"/>
    <xf numFmtId="0" fontId="3" fillId="3" borderId="5" xfId="0" applyFont="1" applyFill="1" applyBorder="1" applyAlignment="1">
      <alignment horizontal="center" vertical="center" wrapText="1"/>
    </xf>
    <xf numFmtId="9" fontId="4" fillId="2" borderId="6" xfId="1" applyFont="1" applyFill="1" applyBorder="1" applyAlignment="1">
      <alignment horizontal="center" vertical="center" wrapText="1"/>
    </xf>
    <xf numFmtId="9" fontId="4" fillId="2" borderId="7" xfId="1" applyFont="1" applyFill="1" applyBorder="1" applyAlignment="1">
      <alignment horizontal="center" vertical="center" wrapText="1"/>
    </xf>
    <xf numFmtId="9" fontId="4" fillId="2" borderId="8" xfId="1" applyFont="1" applyFill="1" applyBorder="1" applyAlignment="1">
      <alignment horizontal="center" vertical="center" wrapText="1"/>
    </xf>
    <xf numFmtId="9" fontId="3" fillId="4" borderId="9" xfId="1" applyFont="1" applyFill="1" applyBorder="1" applyAlignment="1">
      <alignment horizontal="center" vertical="center" textRotation="90" wrapText="1"/>
    </xf>
    <xf numFmtId="9" fontId="3" fillId="2" borderId="10" xfId="1" applyFont="1" applyFill="1" applyBorder="1" applyAlignment="1">
      <alignment horizontal="center" vertical="center" textRotation="90" wrapText="1"/>
    </xf>
    <xf numFmtId="9" fontId="4" fillId="2" borderId="1" xfId="1" applyFont="1" applyFill="1" applyBorder="1" applyAlignment="1">
      <alignment horizontal="center" vertical="center" wrapText="1"/>
    </xf>
    <xf numFmtId="9" fontId="4" fillId="2" borderId="2" xfId="1" applyFont="1" applyFill="1" applyBorder="1" applyAlignment="1">
      <alignment horizontal="center" vertical="center" wrapText="1"/>
    </xf>
    <xf numFmtId="9" fontId="4" fillId="2" borderId="3" xfId="1" applyFont="1" applyFill="1" applyBorder="1" applyAlignment="1">
      <alignment horizontal="center" vertical="center" wrapText="1"/>
    </xf>
    <xf numFmtId="9" fontId="4" fillId="2" borderId="4" xfId="1" applyFont="1" applyFill="1" applyBorder="1" applyAlignment="1">
      <alignment horizontal="center" vertical="center" wrapText="1"/>
    </xf>
    <xf numFmtId="0" fontId="5" fillId="0" borderId="0" xfId="0" applyFont="1"/>
    <xf numFmtId="0" fontId="0" fillId="0" borderId="0" xfId="0" pivotButton="1"/>
    <xf numFmtId="14" fontId="0" fillId="0" borderId="0" xfId="0" applyNumberFormat="1" applyAlignment="1">
      <alignment horizontal="left"/>
    </xf>
    <xf numFmtId="9" fontId="0" fillId="0" borderId="0" xfId="1" applyFont="1"/>
    <xf numFmtId="0" fontId="7" fillId="12" borderId="27" xfId="0" applyFont="1" applyFill="1" applyBorder="1" applyAlignment="1">
      <alignment horizontal="center" vertical="center"/>
    </xf>
    <xf numFmtId="0" fontId="7" fillId="6" borderId="27" xfId="0" applyFont="1" applyFill="1" applyBorder="1"/>
    <xf numFmtId="9" fontId="7" fillId="6" borderId="27" xfId="0" applyNumberFormat="1" applyFont="1" applyFill="1" applyBorder="1"/>
    <xf numFmtId="0" fontId="8" fillId="0" borderId="28" xfId="0" applyFont="1" applyBorder="1"/>
    <xf numFmtId="0" fontId="8" fillId="0" borderId="29" xfId="0" applyFont="1" applyBorder="1"/>
    <xf numFmtId="0" fontId="8" fillId="0" borderId="30" xfId="0" applyFont="1" applyBorder="1"/>
    <xf numFmtId="0" fontId="8" fillId="0" borderId="0" xfId="0" applyFont="1"/>
    <xf numFmtId="0" fontId="8" fillId="0" borderId="31" xfId="0" applyFont="1" applyBorder="1"/>
    <xf numFmtId="0" fontId="10" fillId="0" borderId="32" xfId="0" applyFont="1" applyBorder="1" applyAlignment="1">
      <alignment horizontal="center" vertical="center"/>
    </xf>
    <xf numFmtId="0" fontId="11" fillId="0" borderId="0" xfId="0" applyFont="1"/>
    <xf numFmtId="0" fontId="11" fillId="0" borderId="32" xfId="0" applyFont="1" applyBorder="1"/>
    <xf numFmtId="0" fontId="12" fillId="5" borderId="20" xfId="0" applyFont="1" applyFill="1" applyBorder="1" applyAlignment="1">
      <alignment horizontal="center" vertical="center"/>
    </xf>
    <xf numFmtId="14" fontId="12" fillId="5" borderId="21" xfId="0" applyNumberFormat="1" applyFont="1" applyFill="1" applyBorder="1" applyAlignment="1">
      <alignment horizontal="center" vertical="center"/>
    </xf>
    <xf numFmtId="0" fontId="11" fillId="0" borderId="0" xfId="0" applyFont="1" applyAlignment="1">
      <alignment horizontal="center"/>
    </xf>
    <xf numFmtId="0" fontId="13" fillId="0" borderId="32" xfId="0" applyFont="1" applyBorder="1" applyAlignment="1">
      <alignment horizontal="center" vertical="center"/>
    </xf>
    <xf numFmtId="0" fontId="11" fillId="0" borderId="32" xfId="0" applyFont="1" applyBorder="1" applyAlignment="1">
      <alignment horizontal="center" vertical="center"/>
    </xf>
    <xf numFmtId="0" fontId="8" fillId="0" borderId="33" xfId="0" applyFont="1" applyBorder="1"/>
    <xf numFmtId="0" fontId="8" fillId="0" borderId="34" xfId="0" applyFont="1" applyBorder="1"/>
    <xf numFmtId="0" fontId="8" fillId="0" borderId="35" xfId="0" applyFont="1" applyBorder="1"/>
    <xf numFmtId="0" fontId="16" fillId="5" borderId="5" xfId="0" applyFont="1" applyFill="1" applyBorder="1" applyAlignment="1">
      <alignment horizontal="center" vertical="center" wrapText="1"/>
    </xf>
    <xf numFmtId="0" fontId="17" fillId="0" borderId="0" xfId="0" applyFont="1"/>
    <xf numFmtId="0" fontId="17" fillId="6" borderId="5" xfId="0" applyFont="1" applyFill="1" applyBorder="1" applyAlignment="1">
      <alignment horizontal="center"/>
    </xf>
    <xf numFmtId="0" fontId="17" fillId="0" borderId="0" xfId="0" applyFont="1" applyAlignment="1">
      <alignment horizontal="center"/>
    </xf>
    <xf numFmtId="0" fontId="17" fillId="0" borderId="5" xfId="0" applyFont="1" applyBorder="1"/>
    <xf numFmtId="0" fontId="17" fillId="6" borderId="23" xfId="0" applyFont="1" applyFill="1" applyBorder="1" applyAlignment="1">
      <alignment horizontal="center"/>
    </xf>
    <xf numFmtId="0" fontId="17" fillId="6" borderId="5" xfId="0" applyFont="1" applyFill="1" applyBorder="1" applyAlignment="1">
      <alignment horizontal="center" vertical="center"/>
    </xf>
    <xf numFmtId="3" fontId="18" fillId="11" borderId="25" xfId="0" applyNumberFormat="1" applyFont="1" applyFill="1" applyBorder="1" applyAlignment="1">
      <alignment horizontal="center" vertical="center" wrapText="1"/>
    </xf>
    <xf numFmtId="10" fontId="18" fillId="11" borderId="25" xfId="0" applyNumberFormat="1" applyFont="1" applyFill="1" applyBorder="1" applyAlignment="1">
      <alignment horizontal="center" vertical="center" wrapText="1"/>
    </xf>
    <xf numFmtId="0" fontId="18" fillId="11" borderId="25" xfId="0" applyFont="1" applyFill="1" applyBorder="1" applyAlignment="1">
      <alignment horizontal="center" vertical="center" wrapText="1"/>
    </xf>
    <xf numFmtId="0" fontId="18" fillId="11" borderId="36" xfId="0" applyFont="1" applyFill="1" applyBorder="1" applyAlignment="1">
      <alignment horizontal="right" vertical="center" wrapText="1"/>
    </xf>
    <xf numFmtId="0" fontId="18" fillId="11" borderId="25" xfId="0" applyFont="1" applyFill="1" applyBorder="1" applyAlignment="1">
      <alignment horizontal="right" vertical="center" wrapText="1"/>
    </xf>
    <xf numFmtId="0" fontId="17" fillId="11" borderId="26" xfId="0" applyFont="1" applyFill="1" applyBorder="1" applyAlignment="1">
      <alignment horizontal="center"/>
    </xf>
    <xf numFmtId="0" fontId="19" fillId="0" borderId="0" xfId="0" applyFont="1"/>
    <xf numFmtId="0" fontId="21" fillId="8" borderId="13" xfId="0" applyFont="1" applyFill="1" applyBorder="1" applyAlignment="1">
      <alignment horizontal="center" vertical="center" wrapText="1"/>
    </xf>
    <xf numFmtId="0" fontId="21" fillId="8" borderId="12" xfId="0" applyFont="1" applyFill="1" applyBorder="1" applyAlignment="1">
      <alignment horizontal="center" vertical="center" wrapText="1"/>
    </xf>
    <xf numFmtId="0" fontId="21" fillId="8" borderId="17" xfId="0" applyFont="1" applyFill="1" applyBorder="1" applyAlignment="1">
      <alignment horizontal="center" vertical="center" wrapText="1"/>
    </xf>
    <xf numFmtId="0" fontId="22" fillId="7" borderId="11" xfId="0" applyFont="1" applyFill="1" applyBorder="1" applyAlignment="1">
      <alignment horizontal="center" vertical="center" wrapText="1"/>
    </xf>
    <xf numFmtId="0" fontId="22" fillId="7" borderId="21" xfId="0" applyFont="1" applyFill="1" applyBorder="1" applyAlignment="1">
      <alignment horizontal="center" vertical="center" wrapText="1"/>
    </xf>
    <xf numFmtId="0" fontId="22" fillId="7" borderId="20" xfId="0" applyFont="1" applyFill="1" applyBorder="1" applyAlignment="1">
      <alignment horizontal="center" vertical="center" wrapText="1"/>
    </xf>
    <xf numFmtId="0" fontId="19" fillId="0" borderId="14" xfId="0" applyFont="1" applyBorder="1" applyAlignment="1">
      <alignment horizontal="center" vertical="center"/>
    </xf>
    <xf numFmtId="0" fontId="19" fillId="0" borderId="15" xfId="0" applyFont="1" applyBorder="1" applyAlignment="1">
      <alignment horizontal="center" vertical="center"/>
    </xf>
    <xf numFmtId="0" fontId="19" fillId="0" borderId="24" xfId="0" applyFont="1" applyBorder="1" applyAlignment="1">
      <alignment horizontal="center" vertical="center"/>
    </xf>
    <xf numFmtId="14" fontId="19" fillId="0" borderId="16" xfId="0" applyNumberFormat="1" applyFont="1" applyBorder="1" applyAlignment="1">
      <alignment horizontal="center" vertical="center"/>
    </xf>
    <xf numFmtId="0" fontId="19" fillId="0" borderId="16" xfId="0" applyFont="1" applyBorder="1" applyAlignment="1">
      <alignment horizontal="center" vertical="center"/>
    </xf>
    <xf numFmtId="0" fontId="19" fillId="0" borderId="22" xfId="0" applyFont="1" applyBorder="1" applyAlignment="1">
      <alignment horizontal="center" vertical="center"/>
    </xf>
    <xf numFmtId="0" fontId="19" fillId="0" borderId="18" xfId="0" applyFont="1" applyBorder="1" applyAlignment="1">
      <alignment horizontal="center" vertical="center"/>
    </xf>
    <xf numFmtId="14" fontId="19" fillId="6" borderId="16" xfId="0" applyNumberFormat="1" applyFont="1" applyFill="1" applyBorder="1" applyAlignment="1">
      <alignment horizontal="center" vertical="center"/>
    </xf>
    <xf numFmtId="0" fontId="19" fillId="6" borderId="14" xfId="0" applyFont="1" applyFill="1" applyBorder="1" applyAlignment="1">
      <alignment horizontal="center" vertical="center"/>
    </xf>
    <xf numFmtId="0" fontId="19" fillId="6" borderId="15" xfId="0" applyFont="1" applyFill="1" applyBorder="1" applyAlignment="1">
      <alignment horizontal="center" vertical="center"/>
    </xf>
    <xf numFmtId="0" fontId="19" fillId="6" borderId="16" xfId="0" applyFont="1" applyFill="1" applyBorder="1" applyAlignment="1">
      <alignment horizontal="center" vertical="center"/>
    </xf>
    <xf numFmtId="0" fontId="19" fillId="6" borderId="22" xfId="0" applyFont="1" applyFill="1" applyBorder="1" applyAlignment="1">
      <alignment horizontal="center" vertical="center"/>
    </xf>
    <xf numFmtId="0" fontId="19" fillId="6" borderId="18" xfId="0" applyFont="1" applyFill="1" applyBorder="1" applyAlignment="1">
      <alignment horizontal="center" vertical="center"/>
    </xf>
    <xf numFmtId="0" fontId="19" fillId="6" borderId="16" xfId="0" applyFont="1" applyFill="1" applyBorder="1" applyAlignment="1">
      <alignment horizontal="center" vertical="center" wrapText="1"/>
    </xf>
    <xf numFmtId="0" fontId="0" fillId="0" borderId="15" xfId="0" applyBorder="1" applyAlignment="1">
      <alignment horizontal="center" vertical="center"/>
    </xf>
    <xf numFmtId="0" fontId="0" fillId="6" borderId="5" xfId="0" applyFill="1" applyBorder="1" applyAlignment="1">
      <alignment horizontal="center"/>
    </xf>
    <xf numFmtId="0" fontId="0" fillId="0" borderId="16" xfId="0" applyBorder="1" applyAlignment="1">
      <alignment horizontal="center" vertical="center"/>
    </xf>
    <xf numFmtId="0" fontId="0" fillId="0" borderId="15" xfId="0" applyBorder="1" applyAlignment="1">
      <alignment horizontal="center" vertical="center" wrapText="1"/>
    </xf>
    <xf numFmtId="0" fontId="0" fillId="6" borderId="16" xfId="0" applyFill="1" applyBorder="1" applyAlignment="1">
      <alignment horizontal="center" vertical="center" wrapText="1"/>
    </xf>
    <xf numFmtId="0" fontId="0" fillId="0" borderId="14" xfId="0" applyBorder="1" applyAlignment="1">
      <alignment horizontal="center" vertical="center"/>
    </xf>
    <xf numFmtId="0" fontId="0" fillId="6" borderId="15" xfId="0" applyFill="1" applyBorder="1" applyAlignment="1">
      <alignment horizontal="center" vertical="center"/>
    </xf>
    <xf numFmtId="0" fontId="0" fillId="6" borderId="14" xfId="0" applyFill="1" applyBorder="1" applyAlignment="1">
      <alignment horizontal="center" vertical="center"/>
    </xf>
    <xf numFmtId="0" fontId="0" fillId="6" borderId="16" xfId="0" applyFill="1" applyBorder="1" applyAlignment="1">
      <alignment horizontal="center" vertical="center"/>
    </xf>
    <xf numFmtId="0" fontId="0" fillId="6" borderId="5" xfId="0" applyFill="1" applyBorder="1" applyAlignment="1">
      <alignment horizontal="center" vertical="center"/>
    </xf>
    <xf numFmtId="0" fontId="0" fillId="0" borderId="16" xfId="0" applyBorder="1" applyAlignment="1">
      <alignment horizontal="center" vertical="center" wrapText="1"/>
    </xf>
    <xf numFmtId="0" fontId="23" fillId="0" borderId="0" xfId="0" applyFont="1"/>
    <xf numFmtId="0" fontId="15" fillId="0" borderId="0" xfId="0" applyFont="1"/>
    <xf numFmtId="0" fontId="4" fillId="7" borderId="11" xfId="0" applyFont="1" applyFill="1" applyBorder="1" applyAlignment="1">
      <alignment horizontal="center" vertical="center" wrapText="1"/>
    </xf>
    <xf numFmtId="14" fontId="19" fillId="0" borderId="14" xfId="0" applyNumberFormat="1" applyFont="1" applyBorder="1" applyAlignment="1">
      <alignment horizontal="center" vertical="center"/>
    </xf>
    <xf numFmtId="14" fontId="19" fillId="6" borderId="14" xfId="0" applyNumberFormat="1" applyFont="1" applyFill="1" applyBorder="1" applyAlignment="1">
      <alignment horizontal="center" vertical="center"/>
    </xf>
    <xf numFmtId="0" fontId="4" fillId="7" borderId="20" xfId="0" applyFont="1" applyFill="1" applyBorder="1" applyAlignment="1">
      <alignment horizontal="center" vertical="center" wrapText="1"/>
    </xf>
    <xf numFmtId="0" fontId="3" fillId="5" borderId="5" xfId="0" applyFont="1" applyFill="1" applyBorder="1" applyAlignment="1">
      <alignment horizontal="center" vertical="center" wrapText="1"/>
    </xf>
    <xf numFmtId="0" fontId="0" fillId="6" borderId="5" xfId="0" applyFill="1" applyBorder="1" applyAlignment="1">
      <alignment horizontal="center" vertical="center" wrapText="1"/>
    </xf>
    <xf numFmtId="0" fontId="19" fillId="6" borderId="18" xfId="0" applyFont="1" applyFill="1" applyBorder="1" applyAlignment="1">
      <alignment horizontal="center" vertical="center" wrapText="1"/>
    </xf>
    <xf numFmtId="0" fontId="13" fillId="7" borderId="5" xfId="0" applyFont="1" applyFill="1" applyBorder="1" applyAlignment="1">
      <alignment horizontal="center" vertical="center" wrapText="1"/>
    </xf>
    <xf numFmtId="0" fontId="25" fillId="9" borderId="38" xfId="2" applyFont="1" applyFill="1" applyBorder="1" applyAlignment="1">
      <alignment horizontal="center" vertical="center" wrapText="1"/>
    </xf>
    <xf numFmtId="0" fontId="25" fillId="9" borderId="39" xfId="2" applyFont="1" applyFill="1" applyBorder="1" applyAlignment="1">
      <alignment horizontal="center" vertical="center" wrapText="1"/>
    </xf>
    <xf numFmtId="0" fontId="25" fillId="9" borderId="39" xfId="2" applyFont="1" applyFill="1" applyBorder="1" applyAlignment="1">
      <alignment horizontal="right" vertical="center" wrapText="1"/>
    </xf>
    <xf numFmtId="0" fontId="26" fillId="9" borderId="39" xfId="2" applyFont="1" applyFill="1" applyBorder="1" applyAlignment="1">
      <alignment horizontal="center" vertical="center" wrapText="1"/>
    </xf>
    <xf numFmtId="0" fontId="25" fillId="9" borderId="39" xfId="2" applyFont="1" applyFill="1" applyBorder="1" applyAlignment="1">
      <alignment horizontal="left" vertical="center" wrapText="1"/>
    </xf>
    <xf numFmtId="0" fontId="27" fillId="9" borderId="39" xfId="2" applyFont="1" applyFill="1" applyBorder="1" applyAlignment="1">
      <alignment horizontal="center" vertical="center" wrapText="1"/>
    </xf>
    <xf numFmtId="0" fontId="27" fillId="9" borderId="40" xfId="2" applyFont="1" applyFill="1" applyBorder="1" applyAlignment="1">
      <alignment horizontal="center" vertical="center" wrapText="1"/>
    </xf>
    <xf numFmtId="0" fontId="27" fillId="0" borderId="0" xfId="2" applyFont="1" applyAlignment="1">
      <alignment horizontal="left" vertical="top"/>
    </xf>
    <xf numFmtId="0" fontId="27" fillId="3" borderId="41" xfId="2" applyFont="1" applyFill="1" applyBorder="1" applyAlignment="1">
      <alignment horizontal="center" vertical="center" wrapText="1"/>
    </xf>
    <xf numFmtId="1" fontId="27" fillId="3" borderId="41" xfId="2" applyNumberFormat="1" applyFont="1" applyFill="1" applyBorder="1" applyAlignment="1">
      <alignment horizontal="right" vertical="top" shrinkToFit="1"/>
    </xf>
    <xf numFmtId="0" fontId="25" fillId="3" borderId="41" xfId="2" applyFont="1" applyFill="1" applyBorder="1" applyAlignment="1">
      <alignment horizontal="left" vertical="top" wrapText="1"/>
    </xf>
    <xf numFmtId="164" fontId="27" fillId="3" borderId="41" xfId="2" applyNumberFormat="1" applyFont="1" applyFill="1" applyBorder="1" applyAlignment="1">
      <alignment horizontal="left" vertical="center" shrinkToFit="1"/>
    </xf>
    <xf numFmtId="0" fontId="28" fillId="3" borderId="41" xfId="2" applyFont="1" applyFill="1" applyBorder="1" applyAlignment="1">
      <alignment horizontal="left" vertical="center" wrapText="1"/>
    </xf>
    <xf numFmtId="0" fontId="27" fillId="3" borderId="42" xfId="2" applyFont="1" applyFill="1" applyBorder="1" applyAlignment="1">
      <alignment horizontal="center" vertical="center" wrapText="1"/>
    </xf>
    <xf numFmtId="1" fontId="27" fillId="3" borderId="42" xfId="2" applyNumberFormat="1" applyFont="1" applyFill="1" applyBorder="1" applyAlignment="1">
      <alignment horizontal="right" wrapText="1"/>
    </xf>
    <xf numFmtId="0" fontId="29" fillId="3" borderId="42" xfId="2" applyFont="1" applyFill="1" applyBorder="1" applyAlignment="1">
      <alignment horizontal="left" wrapText="1"/>
    </xf>
    <xf numFmtId="164" fontId="27" fillId="3" borderId="42" xfId="2" applyNumberFormat="1" applyFont="1" applyFill="1" applyBorder="1" applyAlignment="1">
      <alignment horizontal="left" vertical="center" shrinkToFit="1"/>
    </xf>
    <xf numFmtId="0" fontId="28" fillId="3" borderId="42" xfId="2" applyFont="1" applyFill="1" applyBorder="1" applyAlignment="1">
      <alignment horizontal="left" vertical="center" wrapText="1"/>
    </xf>
    <xf numFmtId="2" fontId="27" fillId="3" borderId="42" xfId="2" applyNumberFormat="1" applyFont="1" applyFill="1" applyBorder="1" applyAlignment="1">
      <alignment horizontal="left" vertical="center" shrinkToFit="1"/>
    </xf>
    <xf numFmtId="0" fontId="29" fillId="3" borderId="43" xfId="2" applyFont="1" applyFill="1" applyBorder="1" applyAlignment="1">
      <alignment horizontal="left" vertical="center" wrapText="1"/>
    </xf>
    <xf numFmtId="2" fontId="27" fillId="3" borderId="43" xfId="2" applyNumberFormat="1" applyFont="1" applyFill="1" applyBorder="1" applyAlignment="1">
      <alignment horizontal="left" vertical="center" shrinkToFit="1"/>
    </xf>
    <xf numFmtId="0" fontId="28" fillId="3" borderId="43" xfId="2" applyFont="1" applyFill="1" applyBorder="1" applyAlignment="1">
      <alignment horizontal="left" vertical="center" wrapText="1"/>
    </xf>
    <xf numFmtId="0" fontId="27" fillId="3" borderId="42" xfId="2" applyFont="1" applyFill="1" applyBorder="1" applyAlignment="1">
      <alignment horizontal="left" vertical="center" wrapText="1"/>
    </xf>
    <xf numFmtId="0" fontId="27" fillId="3" borderId="42" xfId="2" applyFont="1" applyFill="1" applyBorder="1" applyAlignment="1">
      <alignment horizontal="left" vertical="center"/>
    </xf>
    <xf numFmtId="0" fontId="25" fillId="3" borderId="42" xfId="2" applyFont="1" applyFill="1" applyBorder="1" applyAlignment="1">
      <alignment horizontal="left" vertical="top" wrapText="1"/>
    </xf>
    <xf numFmtId="1" fontId="27" fillId="3" borderId="43" xfId="2" applyNumberFormat="1" applyFont="1" applyFill="1" applyBorder="1" applyAlignment="1">
      <alignment horizontal="left" vertical="center" shrinkToFit="1"/>
    </xf>
    <xf numFmtId="1" fontId="27" fillId="3" borderId="41" xfId="2" applyNumberFormat="1" applyFont="1" applyFill="1" applyBorder="1" applyAlignment="1">
      <alignment horizontal="left" vertical="center" shrinkToFit="1"/>
    </xf>
    <xf numFmtId="0" fontId="27" fillId="3" borderId="43" xfId="2" applyFont="1" applyFill="1" applyBorder="1" applyAlignment="1">
      <alignment horizontal="left" vertical="center" wrapText="1"/>
    </xf>
    <xf numFmtId="0" fontId="27" fillId="3" borderId="44" xfId="2" applyFont="1" applyFill="1" applyBorder="1" applyAlignment="1">
      <alignment horizontal="center" vertical="center" wrapText="1"/>
    </xf>
    <xf numFmtId="164" fontId="27" fillId="3" borderId="43" xfId="2" applyNumberFormat="1" applyFont="1" applyFill="1" applyBorder="1" applyAlignment="1">
      <alignment horizontal="left" vertical="center" shrinkToFit="1"/>
    </xf>
    <xf numFmtId="0" fontId="28" fillId="0" borderId="45" xfId="2" applyFont="1" applyBorder="1" applyAlignment="1">
      <alignment horizontal="center" vertical="center" wrapText="1"/>
    </xf>
    <xf numFmtId="1" fontId="27" fillId="0" borderId="46" xfId="2" applyNumberFormat="1" applyFont="1" applyBorder="1" applyAlignment="1">
      <alignment horizontal="right" vertical="top" shrinkToFit="1"/>
    </xf>
    <xf numFmtId="0" fontId="25" fillId="0" borderId="41" xfId="2" applyFont="1" applyBorder="1" applyAlignment="1">
      <alignment horizontal="left" vertical="top" wrapText="1"/>
    </xf>
    <xf numFmtId="2" fontId="27" fillId="0" borderId="41" xfId="2" applyNumberFormat="1" applyFont="1" applyBorder="1" applyAlignment="1">
      <alignment horizontal="left" vertical="center" shrinkToFit="1"/>
    </xf>
    <xf numFmtId="0" fontId="28" fillId="0" borderId="41" xfId="2" applyFont="1" applyBorder="1" applyAlignment="1">
      <alignment horizontal="left" vertical="center" wrapText="1"/>
    </xf>
    <xf numFmtId="0" fontId="28" fillId="0" borderId="23" xfId="2" applyFont="1" applyBorder="1" applyAlignment="1">
      <alignment horizontal="center" vertical="center" wrapText="1"/>
    </xf>
    <xf numFmtId="1" fontId="27" fillId="0" borderId="42" xfId="2" applyNumberFormat="1" applyFont="1" applyBorder="1" applyAlignment="1">
      <alignment horizontal="right" wrapText="1"/>
    </xf>
    <xf numFmtId="0" fontId="29" fillId="0" borderId="42" xfId="2" applyFont="1" applyBorder="1" applyAlignment="1">
      <alignment horizontal="left" wrapText="1"/>
    </xf>
    <xf numFmtId="2" fontId="27" fillId="0" borderId="42" xfId="2" applyNumberFormat="1" applyFont="1" applyBorder="1" applyAlignment="1">
      <alignment horizontal="left" vertical="center" shrinkToFit="1"/>
    </xf>
    <xf numFmtId="0" fontId="28" fillId="0" borderId="42" xfId="2" applyFont="1" applyBorder="1" applyAlignment="1">
      <alignment horizontal="left" vertical="center" wrapText="1"/>
    </xf>
    <xf numFmtId="164" fontId="27" fillId="0" borderId="42" xfId="2" applyNumberFormat="1" applyFont="1" applyBorder="1" applyAlignment="1">
      <alignment horizontal="left" vertical="center" shrinkToFit="1"/>
    </xf>
    <xf numFmtId="2" fontId="27" fillId="0" borderId="47" xfId="2" applyNumberFormat="1" applyFont="1" applyBorder="1" applyAlignment="1">
      <alignment horizontal="left" vertical="center" shrinkToFit="1"/>
    </xf>
    <xf numFmtId="0" fontId="28" fillId="0" borderId="45" xfId="2" applyFont="1" applyBorder="1" applyAlignment="1">
      <alignment horizontal="left" vertical="center" wrapText="1"/>
    </xf>
    <xf numFmtId="0" fontId="27" fillId="0" borderId="23" xfId="2" applyFont="1" applyBorder="1" applyAlignment="1">
      <alignment horizontal="left" vertical="top"/>
    </xf>
    <xf numFmtId="0" fontId="27" fillId="0" borderId="49" xfId="2" applyFont="1" applyBorder="1" applyAlignment="1">
      <alignment horizontal="left" vertical="center" wrapText="1"/>
    </xf>
    <xf numFmtId="0" fontId="27" fillId="0" borderId="23" xfId="2" applyFont="1" applyBorder="1" applyAlignment="1">
      <alignment horizontal="left" vertical="center" wrapText="1"/>
    </xf>
    <xf numFmtId="164" fontId="27" fillId="0" borderId="49" xfId="2" applyNumberFormat="1" applyFont="1" applyBorder="1" applyAlignment="1">
      <alignment horizontal="left" vertical="center" shrinkToFit="1"/>
    </xf>
    <xf numFmtId="0" fontId="28" fillId="0" borderId="23" xfId="2" applyFont="1" applyBorder="1" applyAlignment="1">
      <alignment horizontal="left" vertical="center" wrapText="1"/>
    </xf>
    <xf numFmtId="2" fontId="27" fillId="0" borderId="49" xfId="2" applyNumberFormat="1" applyFont="1" applyBorder="1" applyAlignment="1">
      <alignment horizontal="left" vertical="center" shrinkToFit="1"/>
    </xf>
    <xf numFmtId="2" fontId="27" fillId="0" borderId="50" xfId="2" applyNumberFormat="1" applyFont="1" applyBorder="1" applyAlignment="1">
      <alignment horizontal="left" vertical="center" shrinkToFit="1"/>
    </xf>
    <xf numFmtId="0" fontId="28" fillId="0" borderId="51" xfId="2" applyFont="1" applyBorder="1" applyAlignment="1">
      <alignment horizontal="left" vertical="center" wrapText="1"/>
    </xf>
    <xf numFmtId="0" fontId="29" fillId="0" borderId="43" xfId="2" applyFont="1" applyBorder="1" applyAlignment="1">
      <alignment horizontal="left" vertical="center" wrapText="1"/>
    </xf>
    <xf numFmtId="2" fontId="27" fillId="0" borderId="43" xfId="2" applyNumberFormat="1" applyFont="1" applyBorder="1" applyAlignment="1">
      <alignment horizontal="left" vertical="center" shrinkToFit="1"/>
    </xf>
    <xf numFmtId="0" fontId="28" fillId="0" borderId="43" xfId="2" applyFont="1" applyBorder="1" applyAlignment="1">
      <alignment horizontal="left" vertical="center" wrapText="1"/>
    </xf>
    <xf numFmtId="0" fontId="28" fillId="0" borderId="51" xfId="2" applyFont="1" applyBorder="1" applyAlignment="1">
      <alignment horizontal="center" vertical="center" wrapText="1"/>
    </xf>
    <xf numFmtId="0" fontId="27" fillId="0" borderId="52" xfId="2" applyFont="1" applyBorder="1" applyAlignment="1">
      <alignment horizontal="left" vertical="center" wrapText="1"/>
    </xf>
    <xf numFmtId="0" fontId="28" fillId="3" borderId="45" xfId="2" applyFont="1" applyFill="1" applyBorder="1" applyAlignment="1">
      <alignment horizontal="center" vertical="center" wrapText="1"/>
    </xf>
    <xf numFmtId="1" fontId="27" fillId="3" borderId="53" xfId="2" applyNumberFormat="1" applyFont="1" applyFill="1" applyBorder="1" applyAlignment="1">
      <alignment horizontal="right" vertical="top" shrinkToFit="1"/>
    </xf>
    <xf numFmtId="0" fontId="25" fillId="3" borderId="54" xfId="2" applyFont="1" applyFill="1" applyBorder="1" applyAlignment="1">
      <alignment horizontal="left" vertical="top" wrapText="1"/>
    </xf>
    <xf numFmtId="0" fontId="27" fillId="3" borderId="46" xfId="2" applyFont="1" applyFill="1" applyBorder="1" applyAlignment="1">
      <alignment horizontal="left" vertical="center" wrapText="1"/>
    </xf>
    <xf numFmtId="0" fontId="28" fillId="3" borderId="23" xfId="2" applyFont="1" applyFill="1" applyBorder="1" applyAlignment="1">
      <alignment horizontal="center" vertical="center" wrapText="1"/>
    </xf>
    <xf numFmtId="1" fontId="27" fillId="3" borderId="55" xfId="2" applyNumberFormat="1" applyFont="1" applyFill="1" applyBorder="1" applyAlignment="1">
      <alignment horizontal="right" wrapText="1"/>
    </xf>
    <xf numFmtId="0" fontId="29" fillId="3" borderId="56" xfId="2" applyFont="1" applyFill="1" applyBorder="1" applyAlignment="1">
      <alignment horizontal="left" wrapText="1"/>
    </xf>
    <xf numFmtId="2" fontId="27" fillId="3" borderId="48" xfId="2" applyNumberFormat="1" applyFont="1" applyFill="1" applyBorder="1" applyAlignment="1">
      <alignment horizontal="left" vertical="center" shrinkToFit="1"/>
    </xf>
    <xf numFmtId="1" fontId="27" fillId="3" borderId="48" xfId="2" applyNumberFormat="1" applyFont="1" applyFill="1" applyBorder="1" applyAlignment="1">
      <alignment horizontal="left" vertical="center" shrinkToFit="1"/>
    </xf>
    <xf numFmtId="164" fontId="27" fillId="3" borderId="48" xfId="2" applyNumberFormat="1" applyFont="1" applyFill="1" applyBorder="1" applyAlignment="1">
      <alignment horizontal="left" vertical="center" shrinkToFit="1"/>
    </xf>
    <xf numFmtId="0" fontId="27" fillId="3" borderId="48" xfId="2" applyFont="1" applyFill="1" applyBorder="1" applyAlignment="1">
      <alignment horizontal="left" vertical="center" wrapText="1"/>
    </xf>
    <xf numFmtId="1" fontId="27" fillId="3" borderId="57" xfId="2" applyNumberFormat="1" applyFont="1" applyFill="1" applyBorder="1" applyAlignment="1">
      <alignment horizontal="right" wrapText="1"/>
    </xf>
    <xf numFmtId="0" fontId="29" fillId="3" borderId="58" xfId="2" applyFont="1" applyFill="1" applyBorder="1" applyAlignment="1">
      <alignment horizontal="left" wrapText="1"/>
    </xf>
    <xf numFmtId="0" fontId="28" fillId="3" borderId="59" xfId="2" applyFont="1" applyFill="1" applyBorder="1" applyAlignment="1">
      <alignment horizontal="left" vertical="center" wrapText="1"/>
    </xf>
    <xf numFmtId="1" fontId="27" fillId="3" borderId="53" xfId="2" applyNumberFormat="1" applyFont="1" applyFill="1" applyBorder="1" applyAlignment="1">
      <alignment horizontal="right" wrapText="1"/>
    </xf>
    <xf numFmtId="164" fontId="27" fillId="3" borderId="46" xfId="2" applyNumberFormat="1" applyFont="1" applyFill="1" applyBorder="1" applyAlignment="1">
      <alignment horizontal="left" vertical="center" shrinkToFit="1"/>
    </xf>
    <xf numFmtId="0" fontId="27" fillId="3" borderId="59" xfId="2" applyFont="1" applyFill="1" applyBorder="1" applyAlignment="1">
      <alignment horizontal="left" vertical="center" wrapText="1"/>
    </xf>
    <xf numFmtId="1" fontId="27" fillId="3" borderId="48" xfId="2" applyNumberFormat="1" applyFont="1" applyFill="1" applyBorder="1" applyAlignment="1">
      <alignment horizontal="right" wrapText="1"/>
    </xf>
    <xf numFmtId="0" fontId="27" fillId="3" borderId="41" xfId="2" applyFont="1" applyFill="1" applyBorder="1" applyAlignment="1">
      <alignment horizontal="left" vertical="center" wrapText="1"/>
    </xf>
    <xf numFmtId="1" fontId="27" fillId="3" borderId="42" xfId="2" applyNumberFormat="1" applyFont="1" applyFill="1" applyBorder="1" applyAlignment="1">
      <alignment horizontal="left" vertical="center" shrinkToFit="1"/>
    </xf>
    <xf numFmtId="0" fontId="28" fillId="0" borderId="60" xfId="2" applyFont="1" applyBorder="1" applyAlignment="1">
      <alignment horizontal="center" vertical="center" wrapText="1"/>
    </xf>
    <xf numFmtId="0" fontId="28" fillId="0" borderId="61" xfId="2" applyFont="1" applyBorder="1" applyAlignment="1">
      <alignment horizontal="center" vertical="center" wrapText="1"/>
    </xf>
    <xf numFmtId="1" fontId="27" fillId="0" borderId="48" xfId="2" applyNumberFormat="1" applyFont="1" applyBorder="1" applyAlignment="1">
      <alignment horizontal="right" wrapText="1"/>
    </xf>
    <xf numFmtId="1" fontId="27" fillId="0" borderId="42" xfId="2" applyNumberFormat="1" applyFont="1" applyBorder="1" applyAlignment="1">
      <alignment horizontal="left" vertical="center" shrinkToFit="1"/>
    </xf>
    <xf numFmtId="0" fontId="27" fillId="0" borderId="48" xfId="2" applyFont="1" applyBorder="1" applyAlignment="1">
      <alignment horizontal="right" wrapText="1"/>
    </xf>
    <xf numFmtId="0" fontId="27" fillId="0" borderId="48" xfId="2" applyFont="1" applyBorder="1" applyAlignment="1">
      <alignment horizontal="right" vertical="center" wrapText="1"/>
    </xf>
    <xf numFmtId="0" fontId="29" fillId="0" borderId="42" xfId="2" applyFont="1" applyBorder="1" applyAlignment="1">
      <alignment horizontal="left" vertical="center" wrapText="1"/>
    </xf>
    <xf numFmtId="0" fontId="27" fillId="0" borderId="42" xfId="2" applyFont="1" applyBorder="1" applyAlignment="1">
      <alignment horizontal="left" vertical="center" wrapText="1"/>
    </xf>
    <xf numFmtId="0" fontId="27" fillId="0" borderId="59" xfId="2" applyFont="1" applyBorder="1" applyAlignment="1">
      <alignment horizontal="right" vertical="center" wrapText="1"/>
    </xf>
    <xf numFmtId="0" fontId="27" fillId="0" borderId="43" xfId="2" applyFont="1" applyBorder="1" applyAlignment="1">
      <alignment horizontal="left" vertical="center" wrapText="1"/>
    </xf>
    <xf numFmtId="0" fontId="28" fillId="3" borderId="60" xfId="2" applyFont="1" applyFill="1" applyBorder="1" applyAlignment="1">
      <alignment horizontal="center" vertical="center" wrapText="1"/>
    </xf>
    <xf numFmtId="1" fontId="27" fillId="3" borderId="46" xfId="2" applyNumberFormat="1" applyFont="1" applyFill="1" applyBorder="1" applyAlignment="1">
      <alignment horizontal="right" vertical="top" shrinkToFit="1"/>
    </xf>
    <xf numFmtId="165" fontId="27" fillId="3" borderId="41" xfId="2" applyNumberFormat="1" applyFont="1" applyFill="1" applyBorder="1" applyAlignment="1">
      <alignment horizontal="left" vertical="center" shrinkToFit="1"/>
    </xf>
    <xf numFmtId="0" fontId="28" fillId="3" borderId="61" xfId="2" applyFont="1" applyFill="1" applyBorder="1" applyAlignment="1">
      <alignment horizontal="center" vertical="center" wrapText="1"/>
    </xf>
    <xf numFmtId="0" fontId="27" fillId="3" borderId="48" xfId="2" applyFont="1" applyFill="1" applyBorder="1" applyAlignment="1">
      <alignment horizontal="right" wrapText="1"/>
    </xf>
    <xf numFmtId="166" fontId="27" fillId="3" borderId="42" xfId="2" applyNumberFormat="1" applyFont="1" applyFill="1" applyBorder="1" applyAlignment="1">
      <alignment horizontal="left" vertical="center" shrinkToFit="1"/>
    </xf>
    <xf numFmtId="0" fontId="27" fillId="3" borderId="48" xfId="2" applyFont="1" applyFill="1" applyBorder="1" applyAlignment="1">
      <alignment horizontal="right" vertical="center" wrapText="1"/>
    </xf>
    <xf numFmtId="0" fontId="29" fillId="3" borderId="42" xfId="2" applyFont="1" applyFill="1" applyBorder="1" applyAlignment="1">
      <alignment horizontal="left" vertical="center" wrapText="1"/>
    </xf>
    <xf numFmtId="0" fontId="27" fillId="3" borderId="59" xfId="2" applyFont="1" applyFill="1" applyBorder="1" applyAlignment="1">
      <alignment horizontal="right" vertical="center" wrapText="1"/>
    </xf>
    <xf numFmtId="0" fontId="27" fillId="0" borderId="45" xfId="2" applyFont="1" applyBorder="1" applyAlignment="1">
      <alignment horizontal="center" vertical="center" wrapText="1"/>
    </xf>
    <xf numFmtId="1" fontId="27" fillId="0" borderId="41" xfId="2" applyNumberFormat="1" applyFont="1" applyBorder="1" applyAlignment="1">
      <alignment horizontal="left" vertical="center" shrinkToFit="1"/>
    </xf>
    <xf numFmtId="0" fontId="27" fillId="0" borderId="23" xfId="2" applyFont="1" applyBorder="1" applyAlignment="1">
      <alignment horizontal="center" vertical="center" wrapText="1"/>
    </xf>
    <xf numFmtId="1" fontId="27" fillId="0" borderId="43" xfId="2" applyNumberFormat="1" applyFont="1" applyBorder="1" applyAlignment="1">
      <alignment horizontal="left" vertical="center" shrinkToFit="1"/>
    </xf>
    <xf numFmtId="0" fontId="25" fillId="0" borderId="42" xfId="2" applyFont="1" applyBorder="1" applyAlignment="1">
      <alignment horizontal="left" vertical="top" wrapText="1"/>
    </xf>
    <xf numFmtId="0" fontId="27" fillId="0" borderId="51" xfId="2" applyFont="1" applyBorder="1" applyAlignment="1">
      <alignment horizontal="center" vertical="center" wrapText="1"/>
    </xf>
    <xf numFmtId="0" fontId="28" fillId="0" borderId="62" xfId="2" applyFont="1" applyBorder="1" applyAlignment="1">
      <alignment horizontal="center" vertical="center" wrapText="1"/>
    </xf>
    <xf numFmtId="1" fontId="27" fillId="0" borderId="63" xfId="2" applyNumberFormat="1" applyFont="1" applyBorder="1" applyAlignment="1">
      <alignment horizontal="right" vertical="top" shrinkToFit="1"/>
    </xf>
    <xf numFmtId="0" fontId="25" fillId="0" borderId="52" xfId="2" applyFont="1" applyBorder="1" applyAlignment="1">
      <alignment horizontal="left" vertical="top" wrapText="1"/>
    </xf>
    <xf numFmtId="1" fontId="27" fillId="3" borderId="63" xfId="2" applyNumberFormat="1" applyFont="1" applyFill="1" applyBorder="1" applyAlignment="1">
      <alignment horizontal="right" vertical="top" shrinkToFit="1"/>
    </xf>
    <xf numFmtId="0" fontId="25" fillId="3" borderId="52" xfId="2" applyFont="1" applyFill="1" applyBorder="1" applyAlignment="1">
      <alignment horizontal="left" vertical="top" wrapText="1"/>
    </xf>
    <xf numFmtId="0" fontId="27" fillId="3" borderId="52" xfId="2" applyFont="1" applyFill="1" applyBorder="1" applyAlignment="1">
      <alignment horizontal="left" vertical="center" wrapText="1"/>
    </xf>
    <xf numFmtId="0" fontId="28" fillId="3" borderId="51" xfId="2" applyFont="1" applyFill="1" applyBorder="1" applyAlignment="1">
      <alignment horizontal="center" vertical="center" wrapText="1"/>
    </xf>
    <xf numFmtId="164" fontId="27" fillId="0" borderId="41" xfId="2" applyNumberFormat="1" applyFont="1" applyBorder="1" applyAlignment="1">
      <alignment horizontal="left" vertical="center" shrinkToFit="1"/>
    </xf>
    <xf numFmtId="0" fontId="27" fillId="0" borderId="41" xfId="2" applyFont="1" applyBorder="1" applyAlignment="1">
      <alignment horizontal="left" vertical="center" wrapText="1"/>
    </xf>
    <xf numFmtId="1" fontId="27" fillId="0" borderId="52" xfId="2" applyNumberFormat="1" applyFont="1" applyBorder="1" applyAlignment="1">
      <alignment horizontal="left" vertical="center" shrinkToFit="1"/>
    </xf>
    <xf numFmtId="0" fontId="28" fillId="0" borderId="52" xfId="2" applyFont="1" applyBorder="1" applyAlignment="1">
      <alignment horizontal="left" vertical="center" wrapText="1"/>
    </xf>
    <xf numFmtId="0" fontId="28" fillId="3" borderId="42" xfId="2" applyFont="1" applyFill="1" applyBorder="1" applyAlignment="1">
      <alignment horizontal="center" vertical="center" wrapText="1"/>
    </xf>
    <xf numFmtId="0" fontId="28" fillId="3" borderId="49" xfId="2" applyFont="1" applyFill="1" applyBorder="1" applyAlignment="1">
      <alignment horizontal="center" vertical="center" wrapText="1"/>
    </xf>
    <xf numFmtId="1" fontId="27" fillId="3" borderId="45" xfId="2" applyNumberFormat="1" applyFont="1" applyFill="1" applyBorder="1" applyAlignment="1">
      <alignment horizontal="right" vertical="top" shrinkToFit="1"/>
    </xf>
    <xf numFmtId="0" fontId="25" fillId="3" borderId="45" xfId="2" applyFont="1" applyFill="1" applyBorder="1" applyAlignment="1">
      <alignment horizontal="left" vertical="center" wrapText="1"/>
    </xf>
    <xf numFmtId="0" fontId="28" fillId="3" borderId="45" xfId="2" applyFont="1" applyFill="1" applyBorder="1" applyAlignment="1">
      <alignment horizontal="left" vertical="center" wrapText="1"/>
    </xf>
    <xf numFmtId="1" fontId="27" fillId="3" borderId="23" xfId="2" applyNumberFormat="1" applyFont="1" applyFill="1" applyBorder="1" applyAlignment="1">
      <alignment horizontal="right" vertical="top" shrinkToFit="1"/>
    </xf>
    <xf numFmtId="0" fontId="25" fillId="3" borderId="23" xfId="2" applyFont="1" applyFill="1" applyBorder="1" applyAlignment="1">
      <alignment horizontal="left" vertical="center" wrapText="1"/>
    </xf>
    <xf numFmtId="0" fontId="27" fillId="3" borderId="23" xfId="2" applyFont="1" applyFill="1" applyBorder="1" applyAlignment="1">
      <alignment horizontal="left" vertical="center" wrapText="1"/>
    </xf>
    <xf numFmtId="0" fontId="28" fillId="3" borderId="23" xfId="2" applyFont="1" applyFill="1" applyBorder="1" applyAlignment="1">
      <alignment horizontal="left" vertical="center" wrapText="1"/>
    </xf>
    <xf numFmtId="0" fontId="27" fillId="3" borderId="45" xfId="2" applyFont="1" applyFill="1" applyBorder="1" applyAlignment="1">
      <alignment horizontal="left" vertical="center" wrapText="1"/>
    </xf>
    <xf numFmtId="0" fontId="27" fillId="3" borderId="51" xfId="2" applyFont="1" applyFill="1" applyBorder="1" applyAlignment="1">
      <alignment horizontal="left" vertical="center" wrapText="1"/>
    </xf>
    <xf numFmtId="0" fontId="25" fillId="3" borderId="60" xfId="2" applyFont="1" applyFill="1" applyBorder="1" applyAlignment="1">
      <alignment horizontal="left" vertical="center" wrapText="1"/>
    </xf>
    <xf numFmtId="0" fontId="27" fillId="3" borderId="60" xfId="2" applyFont="1" applyFill="1" applyBorder="1" applyAlignment="1">
      <alignment horizontal="left" vertical="center" wrapText="1"/>
    </xf>
    <xf numFmtId="0" fontId="27" fillId="3" borderId="62" xfId="2" applyFont="1" applyFill="1" applyBorder="1" applyAlignment="1">
      <alignment horizontal="left" vertical="center" wrapText="1"/>
    </xf>
    <xf numFmtId="1" fontId="27" fillId="3" borderId="64" xfId="2" applyNumberFormat="1" applyFont="1" applyFill="1" applyBorder="1" applyAlignment="1">
      <alignment horizontal="right" vertical="top" shrinkToFit="1"/>
    </xf>
    <xf numFmtId="0" fontId="25" fillId="3" borderId="65" xfId="2" applyFont="1" applyFill="1" applyBorder="1" applyAlignment="1">
      <alignment horizontal="left" vertical="center" wrapText="1"/>
    </xf>
    <xf numFmtId="0" fontId="25" fillId="3" borderId="61" xfId="2" applyFont="1" applyFill="1" applyBorder="1" applyAlignment="1">
      <alignment horizontal="left" vertical="center" wrapText="1"/>
    </xf>
    <xf numFmtId="0" fontId="27" fillId="3" borderId="61" xfId="2" applyFont="1" applyFill="1" applyBorder="1" applyAlignment="1">
      <alignment horizontal="left" vertical="center" wrapText="1"/>
    </xf>
    <xf numFmtId="1" fontId="27" fillId="3" borderId="52" xfId="2" applyNumberFormat="1" applyFont="1" applyFill="1" applyBorder="1" applyAlignment="1">
      <alignment horizontal="right" vertical="top" shrinkToFit="1"/>
    </xf>
    <xf numFmtId="0" fontId="28" fillId="0" borderId="41" xfId="2" applyFont="1" applyBorder="1" applyAlignment="1">
      <alignment horizontal="center" vertical="center" wrapText="1"/>
    </xf>
    <xf numFmtId="1" fontId="27" fillId="0" borderId="41" xfId="2" applyNumberFormat="1" applyFont="1" applyBorder="1" applyAlignment="1">
      <alignment vertical="top" shrinkToFit="1"/>
    </xf>
    <xf numFmtId="0" fontId="25" fillId="0" borderId="41" xfId="2" applyFont="1" applyBorder="1" applyAlignment="1">
      <alignment vertical="top" wrapText="1"/>
    </xf>
    <xf numFmtId="0" fontId="28" fillId="0" borderId="42" xfId="2" applyFont="1" applyBorder="1" applyAlignment="1">
      <alignment horizontal="center" vertical="center" wrapText="1"/>
    </xf>
    <xf numFmtId="1" fontId="27" fillId="0" borderId="42" xfId="2" applyNumberFormat="1" applyFont="1" applyBorder="1" applyAlignment="1">
      <alignment vertical="top" shrinkToFit="1"/>
    </xf>
    <xf numFmtId="0" fontId="25" fillId="0" borderId="42" xfId="2" applyFont="1" applyBorder="1" applyAlignment="1">
      <alignment vertical="top" wrapText="1"/>
    </xf>
    <xf numFmtId="0" fontId="28" fillId="3" borderId="52" xfId="2" applyFont="1" applyFill="1" applyBorder="1" applyAlignment="1">
      <alignment horizontal="center" vertical="center" wrapText="1"/>
    </xf>
    <xf numFmtId="0" fontId="28" fillId="3" borderId="41" xfId="2" applyFont="1" applyFill="1" applyBorder="1" applyAlignment="1">
      <alignment wrapText="1"/>
    </xf>
    <xf numFmtId="0" fontId="28" fillId="0" borderId="49" xfId="2" applyFont="1" applyBorder="1" applyAlignment="1">
      <alignment horizontal="center" vertical="center" wrapText="1"/>
    </xf>
    <xf numFmtId="1" fontId="27" fillId="0" borderId="45" xfId="2" applyNumberFormat="1" applyFont="1" applyBorder="1" applyAlignment="1">
      <alignment horizontal="right" vertical="top" shrinkToFit="1"/>
    </xf>
    <xf numFmtId="0" fontId="25" fillId="0" borderId="60" xfId="2" applyFont="1" applyBorder="1" applyAlignment="1">
      <alignment horizontal="left" vertical="top" wrapText="1"/>
    </xf>
    <xf numFmtId="0" fontId="27" fillId="0" borderId="60" xfId="2" applyFont="1" applyBorder="1" applyAlignment="1">
      <alignment horizontal="left" vertical="center" wrapText="1"/>
    </xf>
    <xf numFmtId="1" fontId="27" fillId="0" borderId="23" xfId="2" applyNumberFormat="1" applyFont="1" applyBorder="1" applyAlignment="1">
      <alignment horizontal="right" vertical="top" shrinkToFit="1"/>
    </xf>
    <xf numFmtId="0" fontId="25" fillId="0" borderId="61" xfId="2" applyFont="1" applyBorder="1" applyAlignment="1">
      <alignment horizontal="left" vertical="top" wrapText="1"/>
    </xf>
    <xf numFmtId="0" fontId="27" fillId="0" borderId="61" xfId="2" applyFont="1" applyBorder="1" applyAlignment="1">
      <alignment horizontal="left" vertical="center" wrapText="1"/>
    </xf>
    <xf numFmtId="0" fontId="28" fillId="0" borderId="60" xfId="2" applyFont="1" applyBorder="1" applyAlignment="1">
      <alignment horizontal="left" vertical="center" wrapText="1"/>
    </xf>
    <xf numFmtId="0" fontId="28" fillId="0" borderId="61" xfId="2" applyFont="1" applyBorder="1" applyAlignment="1">
      <alignment horizontal="left" vertical="center" wrapText="1"/>
    </xf>
    <xf numFmtId="0" fontId="27" fillId="0" borderId="62" xfId="2" applyFont="1" applyBorder="1" applyAlignment="1">
      <alignment horizontal="left" vertical="center" wrapText="1"/>
    </xf>
    <xf numFmtId="0" fontId="28" fillId="0" borderId="62" xfId="2" applyFont="1" applyBorder="1" applyAlignment="1">
      <alignment horizontal="left" vertical="center" wrapText="1"/>
    </xf>
    <xf numFmtId="1" fontId="27" fillId="0" borderId="64" xfId="2" applyNumberFormat="1" applyFont="1" applyBorder="1" applyAlignment="1">
      <alignment horizontal="right" vertical="top" shrinkToFit="1"/>
    </xf>
    <xf numFmtId="0" fontId="25" fillId="0" borderId="66" xfId="2" applyFont="1" applyBorder="1" applyAlignment="1">
      <alignment horizontal="left" vertical="top" wrapText="1"/>
    </xf>
    <xf numFmtId="164" fontId="27" fillId="0" borderId="59" xfId="2" applyNumberFormat="1" applyFont="1" applyBorder="1" applyAlignment="1">
      <alignment horizontal="left" vertical="center" shrinkToFit="1"/>
    </xf>
    <xf numFmtId="1" fontId="27" fillId="0" borderId="43" xfId="2" applyNumberFormat="1" applyFont="1" applyBorder="1" applyAlignment="1">
      <alignment horizontal="right" vertical="top" shrinkToFit="1"/>
    </xf>
    <xf numFmtId="0" fontId="25" fillId="0" borderId="43" xfId="2" applyFont="1" applyBorder="1" applyAlignment="1">
      <alignment horizontal="left" vertical="top" wrapText="1"/>
    </xf>
    <xf numFmtId="1" fontId="27" fillId="0" borderId="52" xfId="2" applyNumberFormat="1" applyFont="1" applyBorder="1" applyAlignment="1">
      <alignment horizontal="right" vertical="top" shrinkToFit="1"/>
    </xf>
    <xf numFmtId="1" fontId="27" fillId="0" borderId="41" xfId="2" applyNumberFormat="1" applyFont="1" applyBorder="1" applyAlignment="1">
      <alignment horizontal="right" vertical="top" shrinkToFit="1"/>
    </xf>
    <xf numFmtId="0" fontId="27" fillId="0" borderId="52" xfId="2" applyFont="1" applyBorder="1" applyAlignment="1">
      <alignment horizontal="left" vertical="top" wrapText="1"/>
    </xf>
    <xf numFmtId="1" fontId="27" fillId="0" borderId="51" xfId="2" applyNumberFormat="1" applyFont="1" applyBorder="1" applyAlignment="1">
      <alignment horizontal="right" vertical="top" shrinkToFit="1"/>
    </xf>
    <xf numFmtId="0" fontId="25" fillId="0" borderId="62" xfId="2" applyFont="1" applyBorder="1" applyAlignment="1">
      <alignment horizontal="left" vertical="top" wrapText="1"/>
    </xf>
    <xf numFmtId="1" fontId="27" fillId="0" borderId="42" xfId="2" applyNumberFormat="1" applyFont="1" applyBorder="1" applyAlignment="1">
      <alignment horizontal="right" vertical="top" shrinkToFit="1"/>
    </xf>
    <xf numFmtId="0" fontId="28" fillId="3" borderId="41" xfId="2" applyFont="1" applyFill="1" applyBorder="1" applyAlignment="1">
      <alignment horizontal="center" vertical="center" wrapText="1"/>
    </xf>
    <xf numFmtId="0" fontId="25" fillId="3" borderId="60" xfId="2" applyFont="1" applyFill="1" applyBorder="1" applyAlignment="1">
      <alignment horizontal="left" vertical="top" wrapText="1"/>
    </xf>
    <xf numFmtId="0" fontId="25" fillId="3" borderId="61" xfId="2" applyFont="1" applyFill="1" applyBorder="1" applyAlignment="1">
      <alignment horizontal="left" vertical="top" wrapText="1"/>
    </xf>
    <xf numFmtId="1" fontId="27" fillId="3" borderId="43" xfId="2" applyNumberFormat="1" applyFont="1" applyFill="1" applyBorder="1" applyAlignment="1">
      <alignment horizontal="right" vertical="top" shrinkToFit="1"/>
    </xf>
    <xf numFmtId="0" fontId="25" fillId="3" borderId="43" xfId="2" applyFont="1" applyFill="1" applyBorder="1" applyAlignment="1">
      <alignment horizontal="left" vertical="top" wrapText="1"/>
    </xf>
    <xf numFmtId="164" fontId="27" fillId="3" borderId="60" xfId="2" applyNumberFormat="1" applyFont="1" applyFill="1" applyBorder="1" applyAlignment="1">
      <alignment horizontal="left" vertical="center" shrinkToFit="1"/>
    </xf>
    <xf numFmtId="0" fontId="28" fillId="3" borderId="60" xfId="2" applyFont="1" applyFill="1" applyBorder="1" applyAlignment="1">
      <alignment horizontal="left" vertical="center" wrapText="1"/>
    </xf>
    <xf numFmtId="164" fontId="27" fillId="3" borderId="61" xfId="2" applyNumberFormat="1" applyFont="1" applyFill="1" applyBorder="1" applyAlignment="1">
      <alignment horizontal="left" vertical="center" shrinkToFit="1"/>
    </xf>
    <xf numFmtId="0" fontId="28" fillId="3" borderId="61" xfId="2" applyFont="1" applyFill="1" applyBorder="1" applyAlignment="1">
      <alignment horizontal="left" vertical="center" wrapText="1"/>
    </xf>
    <xf numFmtId="164" fontId="27" fillId="3" borderId="62" xfId="2" applyNumberFormat="1" applyFont="1" applyFill="1" applyBorder="1" applyAlignment="1">
      <alignment horizontal="left" vertical="center" shrinkToFit="1"/>
    </xf>
    <xf numFmtId="0" fontId="28" fillId="3" borderId="62" xfId="2" applyFont="1" applyFill="1" applyBorder="1" applyAlignment="1">
      <alignment horizontal="left" vertical="center" wrapText="1"/>
    </xf>
    <xf numFmtId="164" fontId="27" fillId="0" borderId="43" xfId="2" applyNumberFormat="1" applyFont="1" applyBorder="1" applyAlignment="1">
      <alignment horizontal="left" vertical="center" shrinkToFit="1"/>
    </xf>
    <xf numFmtId="0" fontId="27" fillId="0" borderId="48" xfId="2" applyFont="1" applyBorder="1" applyAlignment="1">
      <alignment horizontal="left" vertical="center" wrapText="1"/>
    </xf>
    <xf numFmtId="0" fontId="27" fillId="0" borderId="0" xfId="2" applyFont="1" applyAlignment="1">
      <alignment horizontal="center" vertical="center"/>
    </xf>
    <xf numFmtId="0" fontId="27" fillId="0" borderId="0" xfId="2" applyFont="1" applyAlignment="1">
      <alignment horizontal="right" vertical="top"/>
    </xf>
    <xf numFmtId="0" fontId="29" fillId="0" borderId="0" xfId="2" applyFont="1" applyAlignment="1">
      <alignment horizontal="left" vertical="top"/>
    </xf>
    <xf numFmtId="0" fontId="27" fillId="0" borderId="0" xfId="2" applyFont="1" applyAlignment="1">
      <alignment horizontal="left" vertical="center"/>
    </xf>
    <xf numFmtId="0" fontId="4" fillId="7" borderId="71" xfId="0" applyFont="1" applyFill="1" applyBorder="1" applyAlignment="1">
      <alignment horizontal="center" vertical="center" wrapText="1"/>
    </xf>
    <xf numFmtId="0" fontId="19" fillId="6" borderId="15" xfId="0" applyFont="1" applyFill="1" applyBorder="1" applyAlignment="1">
      <alignment horizontal="center" vertical="center" wrapText="1"/>
    </xf>
    <xf numFmtId="0" fontId="19" fillId="0" borderId="15" xfId="0" applyFont="1" applyBorder="1" applyAlignment="1">
      <alignment horizontal="center" vertical="center" wrapText="1"/>
    </xf>
    <xf numFmtId="0" fontId="0" fillId="6" borderId="15" xfId="0" applyFill="1" applyBorder="1" applyAlignment="1">
      <alignment horizontal="center" vertical="center" wrapText="1"/>
    </xf>
    <xf numFmtId="14" fontId="0" fillId="6" borderId="14" xfId="0" applyNumberFormat="1" applyFill="1" applyBorder="1" applyAlignment="1">
      <alignment horizontal="center" vertical="center"/>
    </xf>
    <xf numFmtId="0" fontId="4" fillId="7" borderId="21" xfId="0" applyFont="1" applyFill="1" applyBorder="1" applyAlignment="1">
      <alignment horizontal="center" vertical="center" wrapText="1"/>
    </xf>
    <xf numFmtId="0" fontId="28" fillId="0" borderId="5" xfId="2" applyFont="1" applyBorder="1" applyAlignment="1">
      <alignment horizontal="left" vertical="center" wrapText="1"/>
    </xf>
    <xf numFmtId="0" fontId="28" fillId="0" borderId="65" xfId="2" applyFont="1" applyBorder="1" applyAlignment="1">
      <alignment horizontal="left" vertical="center" wrapText="1"/>
    </xf>
    <xf numFmtId="0" fontId="0" fillId="0" borderId="18" xfId="0" applyBorder="1" applyAlignment="1">
      <alignment horizontal="center" vertical="center"/>
    </xf>
    <xf numFmtId="0" fontId="0" fillId="6" borderId="18" xfId="0" applyFill="1" applyBorder="1" applyAlignment="1">
      <alignment horizontal="center" vertical="center"/>
    </xf>
    <xf numFmtId="0" fontId="0" fillId="0" borderId="14" xfId="0" applyBorder="1" applyAlignment="1">
      <alignment horizontal="center" vertical="center" wrapText="1"/>
    </xf>
    <xf numFmtId="0" fontId="0" fillId="6" borderId="22" xfId="0" applyFill="1" applyBorder="1" applyAlignment="1">
      <alignment horizontal="center" vertical="center"/>
    </xf>
    <xf numFmtId="0" fontId="0" fillId="0" borderId="22" xfId="0" applyBorder="1" applyAlignment="1">
      <alignment horizontal="center" vertical="center"/>
    </xf>
    <xf numFmtId="14" fontId="0" fillId="0" borderId="14" xfId="0" applyNumberFormat="1" applyBorder="1" applyAlignment="1">
      <alignment horizontal="center" vertical="center"/>
    </xf>
    <xf numFmtId="0" fontId="0" fillId="6" borderId="5" xfId="0" applyFill="1" applyBorder="1" applyAlignment="1">
      <alignment horizontal="center" wrapText="1"/>
    </xf>
    <xf numFmtId="0" fontId="19" fillId="0" borderId="16" xfId="0" applyFont="1" applyBorder="1" applyAlignment="1">
      <alignment horizontal="center" vertical="center" wrapText="1"/>
    </xf>
    <xf numFmtId="0" fontId="19" fillId="0" borderId="18" xfId="0" applyFont="1" applyBorder="1" applyAlignment="1">
      <alignment horizontal="center" vertical="center" wrapText="1"/>
    </xf>
    <xf numFmtId="0" fontId="19" fillId="0" borderId="0" xfId="0" applyFont="1" applyAlignment="1">
      <alignment wrapText="1"/>
    </xf>
    <xf numFmtId="0" fontId="19" fillId="6" borderId="22" xfId="0" applyFont="1" applyFill="1" applyBorder="1" applyAlignment="1">
      <alignment horizontal="center" vertical="center" wrapText="1"/>
    </xf>
    <xf numFmtId="0" fontId="19" fillId="6" borderId="72" xfId="0" applyFont="1" applyFill="1" applyBorder="1" applyAlignment="1">
      <alignment horizontal="center" vertical="center" wrapText="1"/>
    </xf>
    <xf numFmtId="0" fontId="19" fillId="0" borderId="72" xfId="0" applyFont="1" applyBorder="1" applyAlignment="1">
      <alignment horizontal="center" vertical="center" wrapText="1"/>
    </xf>
    <xf numFmtId="0" fontId="19" fillId="0" borderId="14" xfId="0" applyFont="1" applyBorder="1" applyAlignment="1">
      <alignment horizontal="center" vertical="center" wrapText="1"/>
    </xf>
    <xf numFmtId="0" fontId="19" fillId="6" borderId="14" xfId="0" applyFont="1" applyFill="1" applyBorder="1" applyAlignment="1">
      <alignment horizontal="center" vertical="center" wrapText="1"/>
    </xf>
    <xf numFmtId="0" fontId="0" fillId="6" borderId="14" xfId="0" applyFill="1" applyBorder="1" applyAlignment="1">
      <alignment horizontal="center" vertical="center" wrapText="1"/>
    </xf>
    <xf numFmtId="0" fontId="0" fillId="0" borderId="72" xfId="0" applyBorder="1" applyAlignment="1">
      <alignment horizontal="center" vertical="center" wrapText="1"/>
    </xf>
    <xf numFmtId="0" fontId="19" fillId="0" borderId="22" xfId="0" applyFont="1" applyBorder="1" applyAlignment="1">
      <alignment horizontal="center" vertical="center" wrapText="1"/>
    </xf>
    <xf numFmtId="14" fontId="0" fillId="0" borderId="16" xfId="0" applyNumberFormat="1" applyBorder="1" applyAlignment="1">
      <alignment horizontal="center" vertical="center"/>
    </xf>
    <xf numFmtId="14" fontId="0" fillId="6" borderId="16" xfId="0" applyNumberFormat="1" applyFill="1" applyBorder="1" applyAlignment="1">
      <alignment horizontal="center" vertical="center"/>
    </xf>
    <xf numFmtId="14" fontId="19" fillId="6" borderId="22" xfId="0" applyNumberFormat="1" applyFont="1" applyFill="1" applyBorder="1" applyAlignment="1">
      <alignment horizontal="center" vertical="center"/>
    </xf>
    <xf numFmtId="14" fontId="19" fillId="0" borderId="22" xfId="0" applyNumberFormat="1" applyFont="1" applyBorder="1" applyAlignment="1">
      <alignment horizontal="center" vertical="center"/>
    </xf>
    <xf numFmtId="0" fontId="0" fillId="13" borderId="14" xfId="0" applyFill="1" applyBorder="1" applyAlignment="1">
      <alignment horizontal="center" vertical="center"/>
    </xf>
    <xf numFmtId="0" fontId="0" fillId="6" borderId="72" xfId="0" applyFill="1" applyBorder="1" applyAlignment="1">
      <alignment horizontal="center" vertical="center" wrapText="1"/>
    </xf>
    <xf numFmtId="0" fontId="33" fillId="14" borderId="0" xfId="0" applyFont="1" applyFill="1" applyAlignment="1">
      <alignment horizontal="left" vertical="center" indent="3"/>
    </xf>
    <xf numFmtId="0" fontId="33" fillId="14" borderId="0" xfId="0" applyFont="1" applyFill="1" applyAlignment="1">
      <alignment horizontal="left" vertical="center" wrapText="1"/>
    </xf>
    <xf numFmtId="0" fontId="35" fillId="14" borderId="73" xfId="3" applyFont="1" applyFill="1" applyBorder="1" applyAlignment="1" applyProtection="1">
      <alignment horizontal="left" vertical="center" wrapText="1"/>
    </xf>
    <xf numFmtId="0" fontId="33" fillId="14" borderId="73" xfId="0" applyFont="1" applyFill="1" applyBorder="1" applyAlignment="1">
      <alignment horizontal="left" vertical="center" wrapText="1"/>
    </xf>
    <xf numFmtId="0" fontId="36" fillId="14" borderId="0" xfId="3" applyFont="1" applyFill="1" applyBorder="1" applyAlignment="1" applyProtection="1">
      <alignment horizontal="left" vertical="center"/>
    </xf>
    <xf numFmtId="0" fontId="33" fillId="15" borderId="0" xfId="0" applyFont="1" applyFill="1" applyAlignment="1">
      <alignment horizontal="left" vertical="center" wrapText="1"/>
    </xf>
    <xf numFmtId="0" fontId="33" fillId="16" borderId="0" xfId="0" applyFont="1" applyFill="1" applyAlignment="1">
      <alignment horizontal="left" vertical="center" wrapText="1"/>
    </xf>
    <xf numFmtId="0" fontId="33" fillId="17" borderId="0" xfId="0" applyFont="1" applyFill="1" applyAlignment="1">
      <alignment horizontal="left" vertical="center" wrapText="1"/>
    </xf>
    <xf numFmtId="0" fontId="33" fillId="18" borderId="0" xfId="0" applyFont="1" applyFill="1" applyAlignment="1">
      <alignment horizontal="left" vertical="center" wrapText="1"/>
    </xf>
    <xf numFmtId="0" fontId="33" fillId="13" borderId="0" xfId="0" applyFont="1" applyFill="1" applyAlignment="1">
      <alignment horizontal="left" vertical="center" wrapText="1"/>
    </xf>
    <xf numFmtId="0" fontId="37" fillId="19" borderId="0" xfId="0" applyFont="1" applyFill="1"/>
    <xf numFmtId="0" fontId="38" fillId="19" borderId="0" xfId="0" applyFont="1" applyFill="1"/>
    <xf numFmtId="0" fontId="35" fillId="14" borderId="0" xfId="3" applyFont="1" applyFill="1" applyBorder="1" applyAlignment="1" applyProtection="1">
      <alignment horizontal="left" vertical="center" wrapText="1"/>
    </xf>
    <xf numFmtId="0" fontId="0" fillId="15" borderId="74" xfId="0" applyFill="1" applyBorder="1"/>
    <xf numFmtId="0" fontId="39" fillId="15" borderId="74" xfId="0" applyFont="1" applyFill="1" applyBorder="1" applyAlignment="1">
      <alignment vertical="center"/>
    </xf>
    <xf numFmtId="0" fontId="39" fillId="15" borderId="74" xfId="0" applyFont="1" applyFill="1" applyBorder="1" applyAlignment="1">
      <alignment horizontal="right" vertical="center"/>
    </xf>
    <xf numFmtId="0" fontId="0" fillId="19" borderId="0" xfId="0" applyFill="1"/>
    <xf numFmtId="0" fontId="40" fillId="13" borderId="74" xfId="0" applyFont="1" applyFill="1" applyBorder="1" applyAlignment="1">
      <alignment horizontal="left" vertical="center"/>
    </xf>
    <xf numFmtId="0" fontId="41" fillId="13" borderId="74" xfId="0" applyFont="1" applyFill="1" applyBorder="1" applyAlignment="1">
      <alignment horizontal="left" vertical="center"/>
    </xf>
    <xf numFmtId="0" fontId="41" fillId="13" borderId="75" xfId="0" applyFont="1" applyFill="1" applyBorder="1" applyAlignment="1">
      <alignment horizontal="left" vertical="center"/>
    </xf>
    <xf numFmtId="0" fontId="42" fillId="19" borderId="0" xfId="0" applyFont="1" applyFill="1"/>
    <xf numFmtId="0" fontId="40" fillId="13" borderId="0" xfId="0" applyFont="1" applyFill="1" applyAlignment="1">
      <alignment horizontal="left" vertical="center"/>
    </xf>
    <xf numFmtId="0" fontId="41" fillId="13" borderId="0" xfId="0" applyFont="1" applyFill="1" applyAlignment="1">
      <alignment horizontal="left" vertical="center" wrapText="1"/>
    </xf>
    <xf numFmtId="0" fontId="41" fillId="13" borderId="0" xfId="0" applyFont="1" applyFill="1" applyAlignment="1">
      <alignment horizontal="left" vertical="center"/>
    </xf>
    <xf numFmtId="0" fontId="43" fillId="13" borderId="0" xfId="0" applyFont="1" applyFill="1" applyAlignment="1">
      <alignment vertical="center"/>
    </xf>
    <xf numFmtId="0" fontId="44" fillId="13" borderId="0" xfId="0" applyFont="1" applyFill="1" applyAlignment="1">
      <alignment horizontal="right"/>
    </xf>
    <xf numFmtId="0" fontId="42" fillId="13" borderId="0" xfId="0" applyFont="1" applyFill="1" applyAlignment="1">
      <alignment vertical="center"/>
    </xf>
    <xf numFmtId="0" fontId="45" fillId="13" borderId="0" xfId="0" applyFont="1" applyFill="1" applyAlignment="1">
      <alignment horizontal="right"/>
    </xf>
    <xf numFmtId="0" fontId="43" fillId="19" borderId="0" xfId="0" applyFont="1" applyFill="1" applyAlignment="1">
      <alignment horizontal="center"/>
    </xf>
    <xf numFmtId="0" fontId="42" fillId="20" borderId="0" xfId="0" applyFont="1" applyFill="1" applyAlignment="1">
      <alignment vertical="center"/>
    </xf>
    <xf numFmtId="0" fontId="48" fillId="13" borderId="0" xfId="0" applyFont="1" applyFill="1" applyAlignment="1">
      <alignment horizontal="left" vertical="center"/>
    </xf>
    <xf numFmtId="0" fontId="49" fillId="13" borderId="0" xfId="0" applyFont="1" applyFill="1" applyAlignment="1">
      <alignment horizontal="left"/>
    </xf>
    <xf numFmtId="0" fontId="49" fillId="13" borderId="0" xfId="0" applyFont="1" applyFill="1" applyAlignment="1">
      <alignment horizontal="right" indent="6"/>
    </xf>
    <xf numFmtId="0" fontId="33" fillId="13" borderId="0" xfId="0" applyFont="1" applyFill="1" applyAlignment="1">
      <alignment horizontal="right"/>
    </xf>
    <xf numFmtId="0" fontId="42" fillId="19" borderId="0" xfId="0" applyFont="1" applyFill="1" applyAlignment="1">
      <alignment vertical="center"/>
    </xf>
    <xf numFmtId="0" fontId="33" fillId="14" borderId="76" xfId="0" applyFont="1" applyFill="1" applyBorder="1" applyAlignment="1">
      <alignment horizontal="left" vertical="center" wrapText="1"/>
    </xf>
    <xf numFmtId="0" fontId="33" fillId="17" borderId="76" xfId="0" applyFont="1" applyFill="1" applyBorder="1" applyAlignment="1">
      <alignment horizontal="left" vertical="center" wrapText="1"/>
    </xf>
    <xf numFmtId="0" fontId="33" fillId="16" borderId="76" xfId="0" applyFont="1" applyFill="1" applyBorder="1" applyAlignment="1">
      <alignment horizontal="left" vertical="center" wrapText="1"/>
    </xf>
    <xf numFmtId="0" fontId="42" fillId="0" borderId="0" xfId="0" applyFont="1" applyAlignment="1">
      <alignment vertical="center"/>
    </xf>
    <xf numFmtId="0" fontId="50" fillId="3" borderId="77" xfId="0" applyFont="1" applyFill="1" applyBorder="1" applyAlignment="1">
      <alignment horizontal="left" vertical="center" wrapText="1"/>
    </xf>
    <xf numFmtId="0" fontId="51" fillId="3" borderId="76" xfId="0" applyFont="1" applyFill="1" applyBorder="1" applyAlignment="1">
      <alignment vertical="center" wrapText="1"/>
    </xf>
    <xf numFmtId="0" fontId="51" fillId="3" borderId="76" xfId="0" applyFont="1" applyFill="1" applyBorder="1" applyAlignment="1">
      <alignment horizontal="left" vertical="center" wrapText="1"/>
    </xf>
    <xf numFmtId="0" fontId="33" fillId="0" borderId="0" xfId="0" quotePrefix="1" applyFont="1" applyAlignment="1">
      <alignment horizontal="right"/>
    </xf>
    <xf numFmtId="0" fontId="33" fillId="0" borderId="0" xfId="0" applyFont="1" applyAlignment="1">
      <alignment horizontal="right"/>
    </xf>
    <xf numFmtId="0" fontId="42" fillId="0" borderId="0" xfId="0" applyFont="1"/>
    <xf numFmtId="1" fontId="51" fillId="3" borderId="76" xfId="0" applyNumberFormat="1" applyFont="1" applyFill="1" applyBorder="1" applyAlignment="1">
      <alignment horizontal="left" vertical="center" wrapText="1"/>
    </xf>
    <xf numFmtId="0" fontId="52" fillId="0" borderId="0" xfId="0" applyFont="1" applyAlignment="1">
      <alignment vertical="center"/>
    </xf>
    <xf numFmtId="0" fontId="50" fillId="0" borderId="76" xfId="0" applyFont="1" applyBorder="1" applyAlignment="1">
      <alignment horizontal="left" vertical="center" wrapText="1"/>
    </xf>
    <xf numFmtId="0" fontId="51" fillId="0" borderId="76" xfId="0" applyFont="1" applyBorder="1" applyAlignment="1">
      <alignment vertical="center" wrapText="1"/>
    </xf>
    <xf numFmtId="0" fontId="51" fillId="0" borderId="76" xfId="0" quotePrefix="1" applyFont="1" applyBorder="1" applyAlignment="1">
      <alignment horizontal="left" vertical="center" wrapText="1"/>
    </xf>
    <xf numFmtId="0" fontId="51" fillId="0" borderId="76" xfId="0" applyFont="1" applyBorder="1" applyAlignment="1">
      <alignment horizontal="left" vertical="center" wrapText="1"/>
    </xf>
    <xf numFmtId="0" fontId="53" fillId="0" borderId="0" xfId="0" applyFont="1" applyAlignment="1">
      <alignment vertical="center"/>
    </xf>
    <xf numFmtId="0" fontId="51" fillId="0" borderId="76" xfId="0" quotePrefix="1" applyFont="1" applyBorder="1" applyAlignment="1">
      <alignment vertical="center" wrapText="1"/>
    </xf>
    <xf numFmtId="0" fontId="54" fillId="0" borderId="76" xfId="0" applyFont="1" applyBorder="1" applyAlignment="1">
      <alignment horizontal="left" vertical="center" wrapText="1"/>
    </xf>
    <xf numFmtId="0" fontId="55" fillId="0" borderId="76" xfId="0" applyFont="1" applyBorder="1" applyAlignment="1">
      <alignment vertical="center" wrapText="1"/>
    </xf>
    <xf numFmtId="0" fontId="55" fillId="0" borderId="76" xfId="0" applyFont="1" applyBorder="1" applyAlignment="1">
      <alignment horizontal="left" vertical="center" wrapText="1"/>
    </xf>
    <xf numFmtId="0" fontId="50" fillId="3" borderId="76" xfId="0" applyFont="1" applyFill="1" applyBorder="1" applyAlignment="1">
      <alignment horizontal="left" vertical="center" wrapText="1"/>
    </xf>
    <xf numFmtId="0" fontId="54" fillId="3" borderId="76" xfId="0" applyFont="1" applyFill="1" applyBorder="1" applyAlignment="1">
      <alignment horizontal="left" vertical="center" wrapText="1"/>
    </xf>
    <xf numFmtId="0" fontId="55" fillId="3" borderId="76" xfId="0" applyFont="1" applyFill="1" applyBorder="1" applyAlignment="1">
      <alignment horizontal="left" vertical="center" wrapText="1"/>
    </xf>
    <xf numFmtId="0" fontId="51" fillId="0" borderId="77" xfId="0" applyFont="1" applyBorder="1" applyAlignment="1">
      <alignment horizontal="left" vertical="center" wrapText="1"/>
    </xf>
    <xf numFmtId="0" fontId="7" fillId="0" borderId="0" xfId="0" applyFont="1" applyAlignment="1">
      <alignment horizontal="center"/>
    </xf>
    <xf numFmtId="0" fontId="51" fillId="3" borderId="76" xfId="0" quotePrefix="1" applyFont="1" applyFill="1" applyBorder="1" applyAlignment="1">
      <alignment horizontal="left" vertical="center" wrapText="1"/>
    </xf>
    <xf numFmtId="0" fontId="51" fillId="3" borderId="76" xfId="0" quotePrefix="1" applyFont="1" applyFill="1" applyBorder="1" applyAlignment="1">
      <alignment vertical="center" wrapText="1"/>
    </xf>
    <xf numFmtId="0" fontId="50" fillId="0" borderId="76" xfId="0" quotePrefix="1" applyFont="1" applyBorder="1" applyAlignment="1">
      <alignment horizontal="left" vertical="center" wrapText="1"/>
    </xf>
    <xf numFmtId="0" fontId="57" fillId="0" borderId="0" xfId="0" applyFont="1" applyAlignment="1">
      <alignment horizontal="right"/>
    </xf>
    <xf numFmtId="0" fontId="58" fillId="0" borderId="0" xfId="0" applyFont="1" applyAlignment="1">
      <alignment vertical="center"/>
    </xf>
    <xf numFmtId="0" fontId="58" fillId="0" borderId="0" xfId="0" applyFont="1"/>
    <xf numFmtId="0" fontId="0" fillId="13" borderId="0" xfId="0" applyFill="1"/>
    <xf numFmtId="0" fontId="50" fillId="13" borderId="76" xfId="0" applyFont="1" applyFill="1" applyBorder="1" applyAlignment="1">
      <alignment horizontal="left" vertical="center" wrapText="1"/>
    </xf>
    <xf numFmtId="0" fontId="51" fillId="13" borderId="76" xfId="0" applyFont="1" applyFill="1" applyBorder="1" applyAlignment="1">
      <alignment vertical="center" wrapText="1"/>
    </xf>
    <xf numFmtId="0" fontId="51" fillId="13" borderId="76" xfId="0" applyFont="1" applyFill="1" applyBorder="1" applyAlignment="1">
      <alignment horizontal="left" vertical="center" wrapText="1"/>
    </xf>
    <xf numFmtId="0" fontId="51" fillId="13" borderId="76" xfId="0" quotePrefix="1" applyFont="1" applyFill="1" applyBorder="1" applyAlignment="1">
      <alignment horizontal="left" vertical="center" wrapText="1"/>
    </xf>
    <xf numFmtId="0" fontId="0" fillId="0" borderId="0" xfId="0" applyAlignment="1">
      <alignment wrapText="1"/>
    </xf>
    <xf numFmtId="14" fontId="19" fillId="6" borderId="79" xfId="0" applyNumberFormat="1" applyFont="1" applyFill="1" applyBorder="1" applyAlignment="1">
      <alignment horizontal="center" vertical="center"/>
    </xf>
    <xf numFmtId="14" fontId="19" fillId="0" borderId="79" xfId="0" applyNumberFormat="1" applyFont="1" applyBorder="1" applyAlignment="1">
      <alignment horizontal="center" vertical="center"/>
    </xf>
    <xf numFmtId="14" fontId="0" fillId="6" borderId="22" xfId="0" applyNumberFormat="1" applyFill="1" applyBorder="1" applyAlignment="1">
      <alignment horizontal="center" vertical="center"/>
    </xf>
    <xf numFmtId="2" fontId="19" fillId="6" borderId="72" xfId="0" applyNumberFormat="1" applyFont="1" applyFill="1" applyBorder="1" applyAlignment="1">
      <alignment horizontal="center" vertical="center" wrapText="1"/>
    </xf>
    <xf numFmtId="14" fontId="0" fillId="0" borderId="79" xfId="0" applyNumberFormat="1" applyBorder="1" applyAlignment="1">
      <alignment horizontal="center" vertical="center"/>
    </xf>
    <xf numFmtId="0" fontId="0" fillId="13" borderId="16" xfId="0" applyFill="1" applyBorder="1" applyAlignment="1">
      <alignment horizontal="center" vertical="center" wrapText="1"/>
    </xf>
    <xf numFmtId="0" fontId="5" fillId="0" borderId="16" xfId="0" applyFont="1" applyBorder="1" applyAlignment="1">
      <alignment horizontal="center" vertical="center"/>
    </xf>
    <xf numFmtId="9" fontId="7" fillId="6" borderId="27" xfId="1" applyFont="1" applyFill="1" applyBorder="1"/>
    <xf numFmtId="0" fontId="0" fillId="6" borderId="72" xfId="0" applyFill="1" applyBorder="1" applyAlignment="1">
      <alignment horizontal="center" vertical="center"/>
    </xf>
    <xf numFmtId="0" fontId="19" fillId="0" borderId="72" xfId="0" applyFont="1" applyBorder="1" applyAlignment="1">
      <alignment horizontal="center" vertical="center"/>
    </xf>
    <xf numFmtId="0" fontId="19" fillId="6" borderId="72" xfId="0" applyFont="1" applyFill="1" applyBorder="1" applyAlignment="1">
      <alignment horizontal="center" vertical="center"/>
    </xf>
    <xf numFmtId="0" fontId="0" fillId="0" borderId="72" xfId="0" applyBorder="1" applyAlignment="1">
      <alignment horizontal="center" vertical="center"/>
    </xf>
    <xf numFmtId="0" fontId="19" fillId="0" borderId="80" xfId="0" applyFont="1" applyBorder="1" applyAlignment="1">
      <alignment horizontal="center" vertical="center" wrapText="1"/>
    </xf>
    <xf numFmtId="0" fontId="19" fillId="6" borderId="80" xfId="0" applyFont="1" applyFill="1" applyBorder="1" applyAlignment="1">
      <alignment horizontal="center" vertical="center" wrapText="1"/>
    </xf>
    <xf numFmtId="0" fontId="0" fillId="0" borderId="80" xfId="0" applyBorder="1" applyAlignment="1">
      <alignment horizontal="center" vertical="center" wrapText="1"/>
    </xf>
    <xf numFmtId="0" fontId="19" fillId="0" borderId="80" xfId="0" applyFont="1" applyBorder="1" applyAlignment="1">
      <alignment horizontal="center" vertical="center"/>
    </xf>
    <xf numFmtId="0" fontId="0" fillId="6" borderId="80" xfId="0" applyFill="1" applyBorder="1" applyAlignment="1">
      <alignment horizontal="center" vertical="center" wrapText="1"/>
    </xf>
    <xf numFmtId="0" fontId="5" fillId="6" borderId="16" xfId="0" applyFont="1" applyFill="1" applyBorder="1" applyAlignment="1">
      <alignment horizontal="center" vertical="center"/>
    </xf>
    <xf numFmtId="0" fontId="11" fillId="0" borderId="81" xfId="0" applyFont="1" applyBorder="1" applyAlignment="1">
      <alignment horizontal="center" vertical="center" wrapText="1"/>
    </xf>
    <xf numFmtId="0" fontId="11" fillId="0" borderId="78" xfId="0" applyFont="1" applyBorder="1" applyAlignment="1">
      <alignment horizontal="center" vertical="center" wrapText="1"/>
    </xf>
    <xf numFmtId="14" fontId="11" fillId="0" borderId="78" xfId="0" applyNumberFormat="1" applyFont="1" applyBorder="1" applyAlignment="1">
      <alignment horizontal="center" vertical="center" wrapText="1"/>
    </xf>
    <xf numFmtId="0" fontId="0" fillId="0" borderId="0" xfId="0" applyAlignment="1">
      <alignment horizontal="left"/>
    </xf>
    <xf numFmtId="0" fontId="5" fillId="6" borderId="72" xfId="0" applyFont="1" applyFill="1" applyBorder="1" applyAlignment="1">
      <alignment horizontal="center" vertical="center"/>
    </xf>
    <xf numFmtId="0" fontId="5" fillId="0" borderId="72" xfId="0" applyFont="1" applyBorder="1" applyAlignment="1">
      <alignment horizontal="center" vertical="center"/>
    </xf>
    <xf numFmtId="0" fontId="19" fillId="13" borderId="80" xfId="0" applyFont="1" applyFill="1" applyBorder="1" applyAlignment="1">
      <alignment horizontal="center" vertical="center" wrapText="1"/>
    </xf>
    <xf numFmtId="0" fontId="0" fillId="0" borderId="84" xfId="0" applyBorder="1" applyAlignment="1">
      <alignment horizontal="center" vertical="center" wrapText="1"/>
    </xf>
    <xf numFmtId="0" fontId="0" fillId="13" borderId="16" xfId="0" applyFill="1" applyBorder="1" applyAlignment="1">
      <alignment horizontal="center" vertical="center"/>
    </xf>
    <xf numFmtId="0" fontId="19" fillId="13" borderId="16" xfId="0" applyFont="1" applyFill="1" applyBorder="1" applyAlignment="1">
      <alignment horizontal="center" vertical="center"/>
    </xf>
    <xf numFmtId="14" fontId="0" fillId="13" borderId="14" xfId="0" applyNumberFormat="1" applyFill="1" applyBorder="1" applyAlignment="1">
      <alignment horizontal="center" vertical="center"/>
    </xf>
    <xf numFmtId="14" fontId="0" fillId="13" borderId="16" xfId="0" applyNumberFormat="1" applyFill="1" applyBorder="1" applyAlignment="1">
      <alignment horizontal="center" vertical="center"/>
    </xf>
    <xf numFmtId="0" fontId="19" fillId="13" borderId="0" xfId="0" applyFont="1" applyFill="1"/>
    <xf numFmtId="0" fontId="19" fillId="13" borderId="14" xfId="0" applyFont="1" applyFill="1" applyBorder="1" applyAlignment="1">
      <alignment horizontal="center" vertical="center"/>
    </xf>
    <xf numFmtId="0" fontId="19" fillId="13" borderId="15" xfId="0" applyFont="1" applyFill="1" applyBorder="1" applyAlignment="1">
      <alignment horizontal="center" vertical="center"/>
    </xf>
    <xf numFmtId="0" fontId="19" fillId="13" borderId="24" xfId="0" applyFont="1" applyFill="1" applyBorder="1" applyAlignment="1">
      <alignment horizontal="center" vertical="center"/>
    </xf>
    <xf numFmtId="14" fontId="19" fillId="13" borderId="14" xfId="0" applyNumberFormat="1" applyFont="1" applyFill="1" applyBorder="1" applyAlignment="1">
      <alignment horizontal="center" vertical="center"/>
    </xf>
    <xf numFmtId="0" fontId="0" fillId="13" borderId="14" xfId="0" applyFill="1" applyBorder="1" applyAlignment="1">
      <alignment horizontal="center" vertical="center" wrapText="1"/>
    </xf>
    <xf numFmtId="0" fontId="0" fillId="13" borderId="15" xfId="0" applyFill="1" applyBorder="1" applyAlignment="1">
      <alignment horizontal="center" vertical="center"/>
    </xf>
    <xf numFmtId="0" fontId="0" fillId="13" borderId="15" xfId="0" applyFill="1" applyBorder="1" applyAlignment="1">
      <alignment horizontal="center" vertical="center" wrapText="1"/>
    </xf>
    <xf numFmtId="0" fontId="0" fillId="13" borderId="22" xfId="0" applyFill="1" applyBorder="1" applyAlignment="1">
      <alignment horizontal="center" vertical="center"/>
    </xf>
    <xf numFmtId="0" fontId="0" fillId="13" borderId="72" xfId="0" applyFill="1" applyBorder="1" applyAlignment="1">
      <alignment horizontal="center" vertical="center"/>
    </xf>
    <xf numFmtId="14" fontId="66" fillId="0" borderId="78" xfId="0" applyNumberFormat="1" applyFont="1" applyBorder="1" applyAlignment="1">
      <alignment horizontal="center" vertical="center" wrapText="1"/>
    </xf>
    <xf numFmtId="14" fontId="62" fillId="0" borderId="78" xfId="0" applyNumberFormat="1" applyFont="1" applyBorder="1" applyAlignment="1">
      <alignment horizontal="center" vertical="center" wrapText="1"/>
    </xf>
    <xf numFmtId="0" fontId="19" fillId="0" borderId="85" xfId="0" applyFont="1" applyBorder="1" applyAlignment="1">
      <alignment wrapText="1"/>
    </xf>
    <xf numFmtId="0" fontId="19" fillId="6" borderId="86" xfId="0" applyFont="1" applyFill="1" applyBorder="1" applyAlignment="1">
      <alignment horizontal="center" vertical="center" wrapText="1"/>
    </xf>
    <xf numFmtId="0" fontId="19" fillId="0" borderId="87" xfId="0" applyFont="1" applyBorder="1" applyAlignment="1">
      <alignment horizontal="center" vertical="center" wrapText="1"/>
    </xf>
    <xf numFmtId="0" fontId="19" fillId="6" borderId="87" xfId="0" applyFont="1" applyFill="1" applyBorder="1" applyAlignment="1">
      <alignment horizontal="center" vertical="center" wrapText="1"/>
    </xf>
    <xf numFmtId="0" fontId="0" fillId="6" borderId="87" xfId="0" applyFill="1" applyBorder="1" applyAlignment="1">
      <alignment horizontal="center" vertical="center" wrapText="1"/>
    </xf>
    <xf numFmtId="0" fontId="0" fillId="0" borderId="87" xfId="0" applyBorder="1" applyAlignment="1">
      <alignment horizontal="center" vertical="center" wrapText="1"/>
    </xf>
    <xf numFmtId="0" fontId="59" fillId="0" borderId="87" xfId="0" applyFont="1" applyBorder="1" applyAlignment="1">
      <alignment horizontal="center" vertical="center" wrapText="1"/>
    </xf>
    <xf numFmtId="0" fontId="19" fillId="6" borderId="88" xfId="0" applyFont="1" applyFill="1" applyBorder="1" applyAlignment="1">
      <alignment horizontal="center" vertical="center" wrapText="1"/>
    </xf>
    <xf numFmtId="0" fontId="19" fillId="0" borderId="88" xfId="0" applyFont="1" applyBorder="1" applyAlignment="1">
      <alignment horizontal="center" vertical="center" wrapText="1"/>
    </xf>
    <xf numFmtId="0" fontId="59" fillId="0" borderId="88" xfId="0" applyFont="1" applyBorder="1" applyAlignment="1">
      <alignment horizontal="center" vertical="center"/>
    </xf>
    <xf numFmtId="0" fontId="0" fillId="0" borderId="88" xfId="0" applyBorder="1" applyAlignment="1">
      <alignment horizontal="center" vertical="center" wrapText="1"/>
    </xf>
    <xf numFmtId="0" fontId="59" fillId="6" borderId="88" xfId="0" applyFont="1" applyFill="1" applyBorder="1" applyAlignment="1">
      <alignment horizontal="center" vertical="center"/>
    </xf>
    <xf numFmtId="0" fontId="0" fillId="6" borderId="88" xfId="0" applyFill="1" applyBorder="1" applyAlignment="1">
      <alignment horizontal="center" vertical="center" wrapText="1"/>
    </xf>
    <xf numFmtId="0" fontId="59" fillId="0" borderId="88" xfId="0" applyFont="1" applyBorder="1" applyAlignment="1">
      <alignment horizontal="center" vertical="center" wrapText="1"/>
    </xf>
    <xf numFmtId="0" fontId="59" fillId="6" borderId="88" xfId="0" applyFont="1" applyFill="1" applyBorder="1" applyAlignment="1">
      <alignment horizontal="center" vertical="center" wrapText="1"/>
    </xf>
    <xf numFmtId="0" fontId="59" fillId="13" borderId="88" xfId="0" applyFont="1" applyFill="1" applyBorder="1" applyAlignment="1">
      <alignment horizontal="center" vertical="center"/>
    </xf>
    <xf numFmtId="0" fontId="61" fillId="6" borderId="88" xfId="0" applyFont="1" applyFill="1" applyBorder="1" applyAlignment="1">
      <alignment horizontal="center" vertical="center"/>
    </xf>
    <xf numFmtId="0" fontId="59" fillId="6" borderId="87" xfId="0" applyFont="1" applyFill="1" applyBorder="1" applyAlignment="1">
      <alignment horizontal="center" vertical="center" wrapText="1"/>
    </xf>
    <xf numFmtId="0" fontId="5" fillId="0" borderId="88" xfId="0" applyFont="1" applyBorder="1" applyAlignment="1">
      <alignment horizontal="center" vertical="center"/>
    </xf>
    <xf numFmtId="0" fontId="19" fillId="6" borderId="87" xfId="0" applyFont="1" applyFill="1" applyBorder="1" applyAlignment="1">
      <alignment horizontal="center" vertical="center"/>
    </xf>
    <xf numFmtId="0" fontId="19" fillId="0" borderId="87" xfId="0" applyFont="1" applyBorder="1" applyAlignment="1">
      <alignment horizontal="center" vertical="center"/>
    </xf>
    <xf numFmtId="0" fontId="19" fillId="6" borderId="88" xfId="0" applyFont="1" applyFill="1" applyBorder="1" applyAlignment="1">
      <alignment horizontal="center" vertical="center"/>
    </xf>
    <xf numFmtId="0" fontId="0" fillId="0" borderId="88" xfId="0" applyBorder="1" applyAlignment="1">
      <alignment horizontal="center" vertical="center"/>
    </xf>
    <xf numFmtId="0" fontId="19" fillId="0" borderId="88" xfId="0" applyFont="1" applyBorder="1" applyAlignment="1">
      <alignment horizontal="center" vertical="center"/>
    </xf>
    <xf numFmtId="0" fontId="0" fillId="6" borderId="88" xfId="0" applyFill="1" applyBorder="1" applyAlignment="1">
      <alignment horizontal="center" vertical="center"/>
    </xf>
    <xf numFmtId="0" fontId="60" fillId="0" borderId="88" xfId="0" applyFont="1" applyBorder="1" applyAlignment="1">
      <alignment horizontal="center" vertical="center"/>
    </xf>
    <xf numFmtId="0" fontId="61" fillId="0" borderId="88" xfId="0" applyFont="1" applyBorder="1" applyAlignment="1">
      <alignment horizontal="center" vertical="center"/>
    </xf>
    <xf numFmtId="0" fontId="60" fillId="0" borderId="88" xfId="0" applyFont="1" applyBorder="1" applyAlignment="1">
      <alignment horizontal="center" vertical="center" wrapText="1"/>
    </xf>
    <xf numFmtId="0" fontId="60" fillId="6" borderId="88" xfId="0" applyFont="1" applyFill="1" applyBorder="1" applyAlignment="1">
      <alignment horizontal="center" vertical="center"/>
    </xf>
    <xf numFmtId="0" fontId="5" fillId="6" borderId="88" xfId="0" applyFont="1" applyFill="1" applyBorder="1" applyAlignment="1">
      <alignment horizontal="center" vertical="center"/>
    </xf>
    <xf numFmtId="0" fontId="65" fillId="6" borderId="88" xfId="0" applyFont="1" applyFill="1" applyBorder="1" applyAlignment="1">
      <alignment horizontal="center" vertical="center"/>
    </xf>
    <xf numFmtId="0" fontId="5" fillId="13" borderId="88" xfId="0" applyFont="1" applyFill="1" applyBorder="1" applyAlignment="1">
      <alignment horizontal="center" vertical="center"/>
    </xf>
    <xf numFmtId="0" fontId="0" fillId="13" borderId="88" xfId="0" applyFill="1" applyBorder="1" applyAlignment="1">
      <alignment horizontal="center" vertical="center"/>
    </xf>
    <xf numFmtId="0" fontId="60" fillId="13" borderId="88" xfId="0" applyFont="1" applyFill="1" applyBorder="1" applyAlignment="1">
      <alignment horizontal="center" vertical="center"/>
    </xf>
    <xf numFmtId="0" fontId="19" fillId="13" borderId="88" xfId="0" applyFont="1" applyFill="1" applyBorder="1" applyAlignment="1">
      <alignment horizontal="center" vertical="center" wrapText="1"/>
    </xf>
    <xf numFmtId="0" fontId="60" fillId="13" borderId="88" xfId="0" applyFont="1" applyFill="1" applyBorder="1" applyAlignment="1">
      <alignment horizontal="center" vertical="center" wrapText="1"/>
    </xf>
    <xf numFmtId="0" fontId="59" fillId="13" borderId="88" xfId="0" applyFont="1" applyFill="1" applyBorder="1" applyAlignment="1">
      <alignment horizontal="center" vertical="center" wrapText="1"/>
    </xf>
    <xf numFmtId="0" fontId="0" fillId="13" borderId="80" xfId="0" applyFill="1" applyBorder="1" applyAlignment="1">
      <alignment horizontal="center" vertical="center" wrapText="1"/>
    </xf>
    <xf numFmtId="0" fontId="5" fillId="0" borderId="88" xfId="0" applyFont="1" applyBorder="1" applyAlignment="1">
      <alignment horizontal="center" vertical="center" wrapText="1"/>
    </xf>
    <xf numFmtId="0" fontId="5" fillId="6" borderId="88" xfId="0" applyFont="1" applyFill="1" applyBorder="1" applyAlignment="1">
      <alignment horizontal="center" vertical="center" wrapText="1"/>
    </xf>
    <xf numFmtId="14" fontId="67" fillId="0" borderId="78" xfId="0" applyNumberFormat="1" applyFont="1" applyBorder="1" applyAlignment="1">
      <alignment horizontal="center" vertical="center" wrapText="1"/>
    </xf>
    <xf numFmtId="0" fontId="60" fillId="6" borderId="88" xfId="0" applyFont="1" applyFill="1" applyBorder="1" applyAlignment="1">
      <alignment horizontal="center" vertical="center" wrapText="1"/>
    </xf>
    <xf numFmtId="0" fontId="4" fillId="7" borderId="13" xfId="0" applyFont="1" applyFill="1" applyBorder="1" applyAlignment="1">
      <alignment horizontal="center" vertical="center" wrapText="1"/>
    </xf>
    <xf numFmtId="0" fontId="19" fillId="6" borderId="97" xfId="0" applyFont="1" applyFill="1" applyBorder="1" applyAlignment="1">
      <alignment horizontal="center" vertical="center" wrapText="1"/>
    </xf>
    <xf numFmtId="0" fontId="59" fillId="0" borderId="72" xfId="0" applyFont="1" applyBorder="1" applyAlignment="1">
      <alignment horizontal="center" vertical="center" wrapText="1"/>
    </xf>
    <xf numFmtId="0" fontId="59" fillId="0" borderId="72" xfId="0" applyFont="1" applyBorder="1" applyAlignment="1">
      <alignment horizontal="center" vertical="center"/>
    </xf>
    <xf numFmtId="0" fontId="59" fillId="6" borderId="72" xfId="0" applyFont="1" applyFill="1" applyBorder="1" applyAlignment="1">
      <alignment horizontal="center" vertical="center"/>
    </xf>
    <xf numFmtId="0" fontId="59" fillId="6" borderId="72" xfId="0" applyFont="1" applyFill="1" applyBorder="1" applyAlignment="1">
      <alignment horizontal="center" vertical="center" wrapText="1"/>
    </xf>
    <xf numFmtId="0" fontId="59" fillId="13" borderId="72" xfId="0" applyFont="1" applyFill="1" applyBorder="1" applyAlignment="1">
      <alignment horizontal="center" vertical="center"/>
    </xf>
    <xf numFmtId="0" fontId="61" fillId="6" borderId="72" xfId="0" applyFont="1" applyFill="1" applyBorder="1" applyAlignment="1">
      <alignment horizontal="center" vertical="center"/>
    </xf>
    <xf numFmtId="0" fontId="60" fillId="0" borderId="72" xfId="0" applyFont="1" applyBorder="1" applyAlignment="1">
      <alignment horizontal="center" vertical="center"/>
    </xf>
    <xf numFmtId="0" fontId="61" fillId="0" borderId="72" xfId="0" applyFont="1" applyBorder="1" applyAlignment="1">
      <alignment horizontal="center" vertical="center"/>
    </xf>
    <xf numFmtId="0" fontId="60" fillId="0" borderId="72" xfId="0" applyFont="1" applyBorder="1" applyAlignment="1">
      <alignment horizontal="center" vertical="center" wrapText="1"/>
    </xf>
    <xf numFmtId="0" fontId="60" fillId="6" borderId="72" xfId="0" applyFont="1" applyFill="1" applyBorder="1" applyAlignment="1">
      <alignment horizontal="center" vertical="center"/>
    </xf>
    <xf numFmtId="0" fontId="65" fillId="6" borderId="72" xfId="0" applyFont="1" applyFill="1" applyBorder="1" applyAlignment="1">
      <alignment horizontal="center" vertical="center"/>
    </xf>
    <xf numFmtId="0" fontId="5" fillId="13" borderId="72" xfId="0" applyFont="1" applyFill="1" applyBorder="1" applyAlignment="1">
      <alignment horizontal="center" vertical="center"/>
    </xf>
    <xf numFmtId="0" fontId="60" fillId="13" borderId="72" xfId="0" applyFont="1" applyFill="1" applyBorder="1" applyAlignment="1">
      <alignment horizontal="center" vertical="center"/>
    </xf>
    <xf numFmtId="0" fontId="19" fillId="13" borderId="72" xfId="0" applyFont="1" applyFill="1" applyBorder="1" applyAlignment="1">
      <alignment horizontal="center" vertical="center" wrapText="1"/>
    </xf>
    <xf numFmtId="0" fontId="60" fillId="13" borderId="72" xfId="0" applyFont="1" applyFill="1" applyBorder="1" applyAlignment="1">
      <alignment horizontal="center" vertical="center" wrapText="1"/>
    </xf>
    <xf numFmtId="0" fontId="59" fillId="13" borderId="72" xfId="0" applyFont="1" applyFill="1" applyBorder="1" applyAlignment="1">
      <alignment horizontal="center" vertical="center" wrapText="1"/>
    </xf>
    <xf numFmtId="0" fontId="5" fillId="0" borderId="72" xfId="0" applyFont="1" applyBorder="1" applyAlignment="1">
      <alignment horizontal="center" vertical="center" wrapText="1"/>
    </xf>
    <xf numFmtId="0" fontId="5" fillId="6" borderId="72" xfId="0" applyFont="1" applyFill="1" applyBorder="1" applyAlignment="1">
      <alignment horizontal="center" vertical="center" wrapText="1"/>
    </xf>
    <xf numFmtId="0" fontId="60" fillId="6" borderId="72" xfId="0" applyFont="1" applyFill="1" applyBorder="1" applyAlignment="1">
      <alignment horizontal="center" vertical="center" wrapText="1"/>
    </xf>
    <xf numFmtId="0" fontId="59" fillId="6" borderId="18" xfId="0" applyFont="1" applyFill="1" applyBorder="1" applyAlignment="1">
      <alignment horizontal="center" vertical="center"/>
    </xf>
    <xf numFmtId="0" fontId="19" fillId="6" borderId="79" xfId="0" applyFont="1" applyFill="1" applyBorder="1" applyAlignment="1">
      <alignment horizontal="center" vertical="center" wrapText="1"/>
    </xf>
    <xf numFmtId="0" fontId="19" fillId="0" borderId="79" xfId="0" applyFont="1" applyBorder="1" applyAlignment="1">
      <alignment horizontal="center" vertical="center" wrapText="1"/>
    </xf>
    <xf numFmtId="0" fontId="0" fillId="6" borderId="79" xfId="0" applyFill="1" applyBorder="1" applyAlignment="1">
      <alignment horizontal="center" vertical="center" wrapText="1"/>
    </xf>
    <xf numFmtId="0" fontId="0" fillId="0" borderId="79" xfId="0" applyBorder="1" applyAlignment="1">
      <alignment horizontal="center" vertical="center" wrapText="1"/>
    </xf>
    <xf numFmtId="14" fontId="0" fillId="6" borderId="79" xfId="0" applyNumberFormat="1" applyFill="1" applyBorder="1" applyAlignment="1">
      <alignment horizontal="center" vertical="center" wrapText="1"/>
    </xf>
    <xf numFmtId="14" fontId="19" fillId="0" borderId="79" xfId="0" applyNumberFormat="1" applyFont="1" applyBorder="1" applyAlignment="1">
      <alignment horizontal="center" vertical="center" wrapText="1"/>
    </xf>
    <xf numFmtId="0" fontId="0" fillId="13" borderId="79" xfId="0" applyFill="1" applyBorder="1" applyAlignment="1">
      <alignment horizontal="center" vertical="center" wrapText="1"/>
    </xf>
    <xf numFmtId="14" fontId="19" fillId="6" borderId="99" xfId="0" applyNumberFormat="1" applyFont="1" applyFill="1" applyBorder="1" applyAlignment="1">
      <alignment horizontal="center" vertical="center"/>
    </xf>
    <xf numFmtId="14" fontId="19" fillId="0" borderId="100" xfId="0" applyNumberFormat="1" applyFont="1" applyBorder="1" applyAlignment="1">
      <alignment horizontal="center" vertical="center"/>
    </xf>
    <xf numFmtId="14" fontId="19" fillId="6" borderId="100" xfId="0" applyNumberFormat="1" applyFont="1" applyFill="1" applyBorder="1" applyAlignment="1">
      <alignment horizontal="center" vertical="center"/>
    </xf>
    <xf numFmtId="14" fontId="0" fillId="6" borderId="100" xfId="0" applyNumberFormat="1" applyFill="1" applyBorder="1" applyAlignment="1">
      <alignment horizontal="center" vertical="center"/>
    </xf>
    <xf numFmtId="14" fontId="0" fillId="0" borderId="100" xfId="0" applyNumberFormat="1" applyBorder="1" applyAlignment="1">
      <alignment horizontal="center" vertical="center"/>
    </xf>
    <xf numFmtId="14" fontId="19" fillId="13" borderId="100" xfId="0" applyNumberFormat="1" applyFont="1" applyFill="1" applyBorder="1" applyAlignment="1">
      <alignment horizontal="center" vertical="center"/>
    </xf>
    <xf numFmtId="0" fontId="19" fillId="6" borderId="24" xfId="0" applyFont="1" applyFill="1" applyBorder="1" applyAlignment="1">
      <alignment horizontal="center" vertical="center"/>
    </xf>
    <xf numFmtId="0" fontId="19" fillId="6" borderId="0" xfId="0" applyFont="1" applyFill="1"/>
    <xf numFmtId="14" fontId="19" fillId="6" borderId="101" xfId="0" applyNumberFormat="1" applyFont="1" applyFill="1" applyBorder="1" applyAlignment="1">
      <alignment horizontal="center" vertical="center"/>
    </xf>
    <xf numFmtId="14" fontId="0" fillId="0" borderId="0" xfId="0" applyNumberFormat="1"/>
    <xf numFmtId="0" fontId="4" fillId="7" borderId="98" xfId="0" applyFont="1" applyFill="1" applyBorder="1" applyAlignment="1">
      <alignment horizontal="center" vertical="center" wrapText="1"/>
    </xf>
    <xf numFmtId="14" fontId="19" fillId="13" borderId="101" xfId="0" applyNumberFormat="1" applyFont="1" applyFill="1" applyBorder="1" applyAlignment="1">
      <alignment horizontal="center" vertical="center"/>
    </xf>
    <xf numFmtId="0" fontId="0" fillId="6" borderId="89" xfId="0" applyFill="1" applyBorder="1" applyAlignment="1">
      <alignment horizontal="left" vertical="top" wrapText="1"/>
    </xf>
    <xf numFmtId="0" fontId="0" fillId="6" borderId="90" xfId="0" applyFill="1" applyBorder="1" applyAlignment="1">
      <alignment horizontal="left" vertical="top" wrapText="1"/>
    </xf>
    <xf numFmtId="0" fontId="0" fillId="6" borderId="91" xfId="0" applyFill="1" applyBorder="1" applyAlignment="1">
      <alignment horizontal="left" vertical="top" wrapText="1"/>
    </xf>
    <xf numFmtId="0" fontId="0" fillId="6" borderId="92" xfId="0" applyFill="1" applyBorder="1" applyAlignment="1">
      <alignment horizontal="left" vertical="top" wrapText="1"/>
    </xf>
    <xf numFmtId="0" fontId="0" fillId="6" borderId="0" xfId="0" applyFill="1" applyAlignment="1">
      <alignment horizontal="left" vertical="top" wrapText="1"/>
    </xf>
    <xf numFmtId="0" fontId="0" fillId="6" borderId="93" xfId="0" applyFill="1" applyBorder="1" applyAlignment="1">
      <alignment horizontal="left" vertical="top" wrapText="1"/>
    </xf>
    <xf numFmtId="0" fontId="0" fillId="6" borderId="94" xfId="0" applyFill="1" applyBorder="1" applyAlignment="1">
      <alignment horizontal="left" vertical="top" wrapText="1"/>
    </xf>
    <xf numFmtId="0" fontId="0" fillId="6" borderId="95" xfId="0" applyFill="1" applyBorder="1" applyAlignment="1">
      <alignment horizontal="left" vertical="top" wrapText="1"/>
    </xf>
    <xf numFmtId="0" fontId="0" fillId="6" borderId="96" xfId="0" applyFill="1" applyBorder="1" applyAlignment="1">
      <alignment horizontal="left" vertical="top" wrapText="1"/>
    </xf>
    <xf numFmtId="0" fontId="10" fillId="9" borderId="19" xfId="0" applyFont="1" applyFill="1" applyBorder="1" applyAlignment="1">
      <alignment horizontal="center" vertical="center"/>
    </xf>
    <xf numFmtId="0" fontId="21" fillId="10" borderId="19" xfId="0" applyFont="1" applyFill="1" applyBorder="1" applyAlignment="1">
      <alignment horizontal="center" vertical="center"/>
    </xf>
    <xf numFmtId="0" fontId="20" fillId="10" borderId="0" xfId="0" applyFont="1" applyFill="1" applyAlignment="1">
      <alignment horizontal="center" vertical="center"/>
    </xf>
    <xf numFmtId="0" fontId="14" fillId="9" borderId="82" xfId="0" applyFont="1" applyFill="1" applyBorder="1" applyAlignment="1">
      <alignment horizontal="center" vertical="center"/>
    </xf>
    <xf numFmtId="0" fontId="14" fillId="9" borderId="83" xfId="0" applyFont="1" applyFill="1" applyBorder="1" applyAlignment="1">
      <alignment horizontal="center" vertical="center"/>
    </xf>
    <xf numFmtId="0" fontId="14" fillId="9" borderId="60" xfId="0" applyFont="1" applyFill="1" applyBorder="1" applyAlignment="1">
      <alignment horizontal="center" vertical="center"/>
    </xf>
    <xf numFmtId="0" fontId="9" fillId="10" borderId="37" xfId="0" applyFont="1" applyFill="1" applyBorder="1" applyAlignment="1">
      <alignment horizontal="center" vertical="center"/>
    </xf>
    <xf numFmtId="0" fontId="9" fillId="10" borderId="0" xfId="0" applyFont="1" applyFill="1" applyAlignment="1">
      <alignment horizontal="center" vertical="center"/>
    </xf>
    <xf numFmtId="0" fontId="27" fillId="0" borderId="41" xfId="2" applyFont="1" applyBorder="1" applyAlignment="1">
      <alignment horizontal="left" vertical="top" wrapText="1"/>
    </xf>
    <xf numFmtId="0" fontId="27" fillId="0" borderId="43" xfId="2" applyFont="1" applyBorder="1" applyAlignment="1">
      <alignment horizontal="left" vertical="top" wrapText="1"/>
    </xf>
    <xf numFmtId="0" fontId="28" fillId="3" borderId="69" xfId="2" applyFont="1" applyFill="1" applyBorder="1" applyAlignment="1">
      <alignment horizontal="left" vertical="top" wrapText="1"/>
    </xf>
    <xf numFmtId="0" fontId="28" fillId="3" borderId="70" xfId="2" applyFont="1" applyFill="1" applyBorder="1" applyAlignment="1">
      <alignment horizontal="left" vertical="top" wrapText="1"/>
    </xf>
    <xf numFmtId="0" fontId="28" fillId="3" borderId="63" xfId="2" applyFont="1" applyFill="1" applyBorder="1" applyAlignment="1">
      <alignment horizontal="left" vertical="top" wrapText="1"/>
    </xf>
    <xf numFmtId="2" fontId="27" fillId="3" borderId="41" xfId="2" applyNumberFormat="1" applyFont="1" applyFill="1" applyBorder="1" applyAlignment="1">
      <alignment horizontal="left" vertical="center" shrinkToFit="1"/>
    </xf>
    <xf numFmtId="2" fontId="27" fillId="3" borderId="42" xfId="2" applyNumberFormat="1" applyFont="1" applyFill="1" applyBorder="1" applyAlignment="1">
      <alignment horizontal="left" vertical="center" shrinkToFit="1"/>
    </xf>
    <xf numFmtId="2" fontId="27" fillId="3" borderId="43" xfId="2" applyNumberFormat="1" applyFont="1" applyFill="1" applyBorder="1" applyAlignment="1">
      <alignment horizontal="left" vertical="center" shrinkToFit="1"/>
    </xf>
    <xf numFmtId="0" fontId="27" fillId="3" borderId="41" xfId="2" applyFont="1" applyFill="1" applyBorder="1" applyAlignment="1">
      <alignment horizontal="left" vertical="center" wrapText="1"/>
    </xf>
    <xf numFmtId="0" fontId="27" fillId="3" borderId="42" xfId="2" applyFont="1" applyFill="1" applyBorder="1" applyAlignment="1">
      <alignment horizontal="left" vertical="center" wrapText="1"/>
    </xf>
    <xf numFmtId="0" fontId="27" fillId="3" borderId="43" xfId="2" applyFont="1" applyFill="1" applyBorder="1" applyAlignment="1">
      <alignment horizontal="left" vertical="center" wrapText="1"/>
    </xf>
    <xf numFmtId="0" fontId="27" fillId="3" borderId="41" xfId="2" applyFont="1" applyFill="1" applyBorder="1" applyAlignment="1">
      <alignment horizontal="left" vertical="top" wrapText="1"/>
    </xf>
    <xf numFmtId="0" fontId="27" fillId="3" borderId="42" xfId="2" applyFont="1" applyFill="1" applyBorder="1" applyAlignment="1">
      <alignment horizontal="left" vertical="top" wrapText="1"/>
    </xf>
    <xf numFmtId="0" fontId="27" fillId="3" borderId="43" xfId="2" applyFont="1" applyFill="1" applyBorder="1" applyAlignment="1">
      <alignment horizontal="left" vertical="top" wrapText="1"/>
    </xf>
    <xf numFmtId="0" fontId="27" fillId="3" borderId="48" xfId="2" applyFont="1" applyFill="1" applyBorder="1" applyAlignment="1">
      <alignment horizontal="left" vertical="top" wrapText="1"/>
    </xf>
    <xf numFmtId="0" fontId="27" fillId="0" borderId="46" xfId="2" applyFont="1" applyBorder="1" applyAlignment="1">
      <alignment horizontal="left" vertical="top" wrapText="1"/>
    </xf>
    <xf numFmtId="0" fontId="27" fillId="0" borderId="48" xfId="2" applyFont="1" applyBorder="1" applyAlignment="1">
      <alignment horizontal="left" vertical="top" wrapText="1"/>
    </xf>
    <xf numFmtId="0" fontId="27" fillId="0" borderId="59" xfId="2" applyFont="1" applyBorder="1" applyAlignment="1">
      <alignment horizontal="left" vertical="top" wrapText="1"/>
    </xf>
    <xf numFmtId="0" fontId="27" fillId="0" borderId="45" xfId="2" applyFont="1" applyBorder="1" applyAlignment="1">
      <alignment horizontal="left" vertical="top" wrapText="1"/>
    </xf>
    <xf numFmtId="0" fontId="27" fillId="0" borderId="23" xfId="2" applyFont="1" applyBorder="1" applyAlignment="1">
      <alignment horizontal="left" vertical="top" wrapText="1"/>
    </xf>
    <xf numFmtId="0" fontId="27" fillId="0" borderId="51" xfId="2" applyFont="1" applyBorder="1" applyAlignment="1">
      <alignment horizontal="left" vertical="top" wrapText="1"/>
    </xf>
    <xf numFmtId="0" fontId="27" fillId="0" borderId="42" xfId="2" applyFont="1" applyBorder="1" applyAlignment="1">
      <alignment horizontal="left" vertical="top" wrapText="1"/>
    </xf>
    <xf numFmtId="0" fontId="27" fillId="0" borderId="67" xfId="2" applyFont="1" applyBorder="1" applyAlignment="1">
      <alignment horizontal="left" vertical="top" wrapText="1"/>
    </xf>
    <xf numFmtId="0" fontId="27" fillId="0" borderId="68" xfId="2" applyFont="1" applyBorder="1" applyAlignment="1">
      <alignment horizontal="left" vertical="top" wrapText="1"/>
    </xf>
    <xf numFmtId="164" fontId="27" fillId="3" borderId="41" xfId="2" applyNumberFormat="1" applyFont="1" applyFill="1" applyBorder="1" applyAlignment="1">
      <alignment horizontal="left" vertical="center" shrinkToFit="1"/>
    </xf>
    <xf numFmtId="164" fontId="27" fillId="3" borderId="42" xfId="2" applyNumberFormat="1" applyFont="1" applyFill="1" applyBorder="1" applyAlignment="1">
      <alignment horizontal="left" vertical="center" shrinkToFit="1"/>
    </xf>
    <xf numFmtId="164" fontId="27" fillId="3" borderId="43" xfId="2" applyNumberFormat="1" applyFont="1" applyFill="1" applyBorder="1" applyAlignment="1">
      <alignment horizontal="left" vertical="center" shrinkToFit="1"/>
    </xf>
    <xf numFmtId="0" fontId="28" fillId="3" borderId="41" xfId="2" applyFont="1" applyFill="1" applyBorder="1" applyAlignment="1">
      <alignment horizontal="left" vertical="center" wrapText="1"/>
    </xf>
    <xf numFmtId="0" fontId="28" fillId="3" borderId="42" xfId="2" applyFont="1" applyFill="1" applyBorder="1" applyAlignment="1">
      <alignment horizontal="left" vertical="center" wrapText="1"/>
    </xf>
    <xf numFmtId="0" fontId="28" fillId="3" borderId="43" xfId="2" applyFont="1" applyFill="1" applyBorder="1" applyAlignment="1">
      <alignment horizontal="left" vertical="center" wrapText="1"/>
    </xf>
    <xf numFmtId="0" fontId="28" fillId="3" borderId="41" xfId="2" applyFont="1" applyFill="1" applyBorder="1" applyAlignment="1">
      <alignment horizontal="left" vertical="top" wrapText="1"/>
    </xf>
    <xf numFmtId="0" fontId="28" fillId="3" borderId="42" xfId="2" applyFont="1" applyFill="1" applyBorder="1" applyAlignment="1">
      <alignment horizontal="left" vertical="top" wrapText="1"/>
    </xf>
    <xf numFmtId="0" fontId="28" fillId="3" borderId="43" xfId="2" applyFont="1" applyFill="1" applyBorder="1" applyAlignment="1">
      <alignment horizontal="left" vertical="top" wrapText="1"/>
    </xf>
    <xf numFmtId="0" fontId="28" fillId="0" borderId="41" xfId="2" applyFont="1" applyBorder="1" applyAlignment="1">
      <alignment horizontal="left" vertical="top" wrapText="1"/>
    </xf>
    <xf numFmtId="0" fontId="28" fillId="0" borderId="42" xfId="2" applyFont="1" applyBorder="1" applyAlignment="1">
      <alignment horizontal="left" vertical="top" wrapText="1"/>
    </xf>
    <xf numFmtId="0" fontId="28" fillId="0" borderId="48" xfId="2" applyFont="1" applyBorder="1" applyAlignment="1">
      <alignment horizontal="left" vertical="top" wrapText="1"/>
    </xf>
    <xf numFmtId="0" fontId="28" fillId="0" borderId="43" xfId="2" applyFont="1" applyBorder="1" applyAlignment="1">
      <alignment horizontal="left" vertical="top" wrapText="1"/>
    </xf>
    <xf numFmtId="0" fontId="25" fillId="3" borderId="41" xfId="2" applyFont="1" applyFill="1" applyBorder="1" applyAlignment="1">
      <alignment horizontal="left" vertical="top" wrapText="1"/>
    </xf>
    <xf numFmtId="0" fontId="25" fillId="3" borderId="42" xfId="2" applyFont="1" applyFill="1" applyBorder="1" applyAlignment="1">
      <alignment horizontal="left" vertical="top" wrapText="1"/>
    </xf>
    <xf numFmtId="0" fontId="25" fillId="3" borderId="43" xfId="2" applyFont="1" applyFill="1" applyBorder="1" applyAlignment="1">
      <alignment horizontal="left" vertical="top" wrapText="1"/>
    </xf>
    <xf numFmtId="0" fontId="27" fillId="3" borderId="46" xfId="2" applyFont="1" applyFill="1" applyBorder="1" applyAlignment="1">
      <alignment horizontal="left" vertical="top" wrapText="1"/>
    </xf>
    <xf numFmtId="0" fontId="46" fillId="13" borderId="0" xfId="0" applyFont="1" applyFill="1" applyAlignment="1">
      <alignment horizontal="left" vertical="top" wrapText="1"/>
    </xf>
    <xf numFmtId="0" fontId="46" fillId="13" borderId="0" xfId="0" applyFont="1" applyFill="1" applyAlignment="1">
      <alignment vertical="top" wrapText="1"/>
    </xf>
  </cellXfs>
  <cellStyles count="6">
    <cellStyle name="Hyperlink 2" xfId="3" xr:uid="{00000000-0005-0000-0000-000000000000}"/>
    <cellStyle name="Normale" xfId="0" builtinId="0"/>
    <cellStyle name="Normale 2" xfId="2" xr:uid="{00000000-0005-0000-0000-000002000000}"/>
    <cellStyle name="Normale 2 2" xfId="5" xr:uid="{00000000-0005-0000-0000-000003000000}"/>
    <cellStyle name="Normale 3" xfId="4" xr:uid="{00000000-0005-0000-0000-000004000000}"/>
    <cellStyle name="Percentuale" xfId="1" builtinId="5"/>
  </cellStyles>
  <dxfs count="132">
    <dxf>
      <font>
        <color theme="5" tint="-0.499984740745262"/>
      </font>
    </dxf>
    <dxf>
      <font>
        <color rgb="FFC00000"/>
      </font>
    </dxf>
    <dxf>
      <font>
        <color rgb="FFFF0000"/>
      </font>
    </dxf>
    <dxf>
      <font>
        <color rgb="FF9C0006"/>
      </font>
    </dxf>
    <dxf>
      <font>
        <color rgb="FF0070C0"/>
      </font>
    </dxf>
    <dxf>
      <font>
        <color rgb="FFC00000"/>
      </font>
    </dxf>
    <dxf>
      <font>
        <color rgb="FFC00000"/>
      </font>
    </dxf>
    <dxf>
      <font>
        <color rgb="FF0070C0"/>
      </font>
    </dxf>
    <dxf>
      <font>
        <color rgb="FFC00000"/>
      </font>
    </dxf>
    <dxf>
      <font>
        <color theme="5" tint="-0.499984740745262"/>
      </font>
    </dxf>
    <dxf>
      <font>
        <color rgb="FFC00000"/>
      </font>
    </dxf>
    <dxf>
      <font>
        <color rgb="FF0070C0"/>
      </font>
    </dxf>
    <dxf>
      <font>
        <color rgb="FF0070C0"/>
      </font>
    </dxf>
    <dxf>
      <font>
        <color rgb="FFC00000"/>
      </font>
    </dxf>
    <dxf>
      <font>
        <color rgb="FFC00000"/>
      </font>
    </dxf>
    <dxf>
      <font>
        <color theme="5" tint="-0.499984740745262"/>
      </font>
    </dxf>
    <dxf>
      <font>
        <color rgb="FFC00000"/>
      </font>
    </dxf>
    <dxf>
      <font>
        <color rgb="FF0070C0"/>
      </font>
    </dxf>
    <dxf>
      <font>
        <color rgb="FFC00000"/>
      </font>
    </dxf>
    <dxf>
      <font>
        <color theme="5" tint="-0.499984740745262"/>
      </font>
    </dxf>
    <dxf>
      <font>
        <color rgb="FFC00000"/>
      </font>
    </dxf>
    <dxf>
      <font>
        <color rgb="FF0070C0"/>
      </font>
    </dxf>
    <dxf>
      <font>
        <color rgb="FF0070C0"/>
      </font>
    </dxf>
    <dxf>
      <font>
        <color rgb="FFC00000"/>
      </font>
    </dxf>
    <dxf>
      <font>
        <color rgb="FF0070C0"/>
      </font>
    </dxf>
    <dxf>
      <font>
        <color rgb="FFC00000"/>
      </font>
    </dxf>
    <dxf>
      <font>
        <color rgb="FFC00000"/>
      </font>
    </dxf>
    <dxf>
      <font>
        <color rgb="FF0070C0"/>
      </font>
    </dxf>
    <dxf>
      <font>
        <color rgb="FFC00000"/>
      </font>
    </dxf>
    <dxf>
      <font>
        <color rgb="FF0070C0"/>
      </font>
    </dxf>
    <dxf>
      <font>
        <color rgb="FFC00000"/>
      </font>
    </dxf>
    <dxf>
      <font>
        <color theme="5" tint="-0.499984740745262"/>
      </font>
    </dxf>
    <dxf>
      <font>
        <color theme="5" tint="-0.499984740745262"/>
      </font>
    </dxf>
    <dxf>
      <font>
        <color rgb="FFC00000"/>
      </font>
    </dxf>
    <dxf>
      <font>
        <color theme="5" tint="-0.499984740745262"/>
      </font>
    </dxf>
    <dxf>
      <font>
        <color rgb="FFC00000"/>
      </font>
    </dxf>
    <dxf>
      <font>
        <color theme="5" tint="-0.499984740745262"/>
      </font>
    </dxf>
    <dxf>
      <font>
        <color rgb="FFC00000"/>
      </font>
    </dxf>
    <dxf>
      <font>
        <color rgb="FFC00000"/>
      </font>
    </dxf>
    <dxf>
      <font>
        <color theme="5" tint="-0.499984740745262"/>
      </font>
    </dxf>
    <dxf>
      <font>
        <color rgb="FFC00000"/>
      </font>
    </dxf>
    <dxf>
      <font>
        <color theme="5" tint="-0.499984740745262"/>
      </font>
    </dxf>
    <dxf>
      <font>
        <color rgb="FFC00000"/>
      </font>
    </dxf>
    <dxf>
      <font>
        <color theme="5" tint="-0.499984740745262"/>
      </font>
    </dxf>
    <dxf>
      <font>
        <color theme="5" tint="-0.499984740745262"/>
      </font>
    </dxf>
    <dxf>
      <font>
        <color rgb="FFC00000"/>
      </font>
    </dxf>
    <dxf>
      <font>
        <color rgb="FFC00000"/>
      </font>
    </dxf>
    <dxf>
      <font>
        <color rgb="FF0070C0"/>
      </font>
    </dxf>
    <dxf>
      <font>
        <color rgb="FFC00000"/>
      </font>
    </dxf>
    <dxf>
      <font>
        <color theme="5" tint="-0.499984740745262"/>
      </font>
    </dxf>
    <dxf>
      <font>
        <color rgb="FF0070C0"/>
      </font>
    </dxf>
    <dxf>
      <font>
        <color rgb="FFC00000"/>
      </font>
    </dxf>
    <dxf>
      <font>
        <color rgb="FFC00000"/>
      </font>
    </dxf>
    <dxf>
      <font>
        <color theme="5" tint="-0.499984740745262"/>
      </font>
    </dxf>
    <dxf>
      <font>
        <color rgb="FFC00000"/>
      </font>
    </dxf>
    <dxf>
      <font>
        <color rgb="FF0070C0"/>
      </font>
    </dxf>
    <dxf>
      <font>
        <color rgb="FF0070C0"/>
      </font>
    </dxf>
    <dxf>
      <font>
        <color rgb="FFC00000"/>
      </font>
    </dxf>
    <dxf>
      <font>
        <color rgb="FFC00000"/>
      </font>
    </dxf>
    <dxf>
      <font>
        <color theme="5" tint="-0.499984740745262"/>
      </font>
    </dxf>
    <dxf>
      <font>
        <color rgb="FFC00000"/>
      </font>
    </dxf>
    <dxf>
      <font>
        <color rgb="FFC00000"/>
      </font>
    </dxf>
    <dxf>
      <font>
        <color theme="5" tint="-0.499984740745262"/>
      </font>
    </dxf>
    <dxf>
      <font>
        <color rgb="FF0070C0"/>
      </font>
    </dxf>
    <dxf>
      <font>
        <color rgb="FF0070C0"/>
      </font>
    </dxf>
    <dxf>
      <font>
        <color rgb="FFC00000"/>
      </font>
    </dxf>
    <dxf>
      <font>
        <color rgb="FFC00000"/>
      </font>
    </dxf>
    <dxf>
      <font>
        <color theme="5" tint="-0.499984740745262"/>
      </font>
    </dxf>
    <dxf>
      <font>
        <color rgb="FF0070C0"/>
      </font>
    </dxf>
    <dxf>
      <font>
        <color rgb="FFC00000"/>
      </font>
    </dxf>
    <dxf>
      <font>
        <color rgb="FFC00000"/>
      </font>
    </dxf>
    <dxf>
      <font>
        <color theme="5" tint="-0.499984740745262"/>
      </font>
    </dxf>
    <dxf>
      <font>
        <color rgb="FFC00000"/>
      </font>
    </dxf>
    <dxf>
      <font>
        <color theme="5" tint="-0.499984740745262"/>
      </font>
    </dxf>
    <dxf>
      <font>
        <color rgb="FF0070C0"/>
      </font>
    </dxf>
    <dxf>
      <font>
        <color rgb="FFC00000"/>
      </font>
    </dxf>
    <dxf>
      <font>
        <color theme="5" tint="-0.499984740745262"/>
      </font>
    </dxf>
    <dxf>
      <font>
        <color rgb="FFC00000"/>
      </font>
    </dxf>
    <dxf>
      <font>
        <color theme="5" tint="-0.499984740745262"/>
      </font>
    </dxf>
    <dxf>
      <font>
        <color rgb="FFC00000"/>
      </font>
    </dxf>
    <dxf>
      <font>
        <color rgb="FF0070C0"/>
      </font>
    </dxf>
    <dxf>
      <font>
        <color rgb="FFC00000"/>
      </font>
    </dxf>
    <dxf>
      <font>
        <color rgb="FFC00000"/>
      </font>
    </dxf>
    <dxf>
      <font>
        <color theme="5" tint="-0.499984740745262"/>
      </font>
    </dxf>
    <dxf>
      <font>
        <color theme="5" tint="-0.499984740745262"/>
      </font>
    </dxf>
    <dxf>
      <font>
        <color rgb="FFC00000"/>
      </font>
    </dxf>
    <dxf>
      <font>
        <color rgb="FFC00000"/>
      </font>
    </dxf>
    <dxf>
      <font>
        <color rgb="FF0070C0"/>
      </font>
    </dxf>
    <dxf>
      <font>
        <color rgb="FFC00000"/>
      </font>
    </dxf>
    <dxf>
      <font>
        <color theme="5" tint="-0.499984740745262"/>
      </font>
    </dxf>
    <dxf>
      <font>
        <color theme="5" tint="-0.499984740745262"/>
      </font>
    </dxf>
    <dxf>
      <font>
        <color rgb="FFC00000"/>
      </font>
    </dxf>
    <dxf>
      <font>
        <color theme="5" tint="-0.499984740745262"/>
      </font>
    </dxf>
    <dxf>
      <font>
        <color rgb="FFC00000"/>
      </font>
    </dxf>
    <dxf>
      <font>
        <color rgb="FF0070C0"/>
      </font>
    </dxf>
    <dxf>
      <font>
        <color rgb="FFC00000"/>
      </font>
    </dxf>
    <dxf>
      <font>
        <color rgb="FFC00000"/>
      </font>
    </dxf>
    <dxf>
      <font>
        <color theme="5" tint="-0.499984740745262"/>
      </font>
    </dxf>
    <dxf>
      <font>
        <color theme="5" tint="-0.499984740745262"/>
      </font>
    </dxf>
    <dxf>
      <font>
        <color rgb="FFC00000"/>
      </font>
    </dxf>
    <dxf>
      <font>
        <color theme="5" tint="-0.499984740745262"/>
      </font>
    </dxf>
    <dxf>
      <font>
        <color rgb="FFC00000"/>
      </font>
    </dxf>
    <dxf>
      <font>
        <color theme="5" tint="-0.499984740745262"/>
      </font>
    </dxf>
    <dxf>
      <font>
        <color rgb="FFC00000"/>
      </font>
    </dxf>
    <dxf>
      <font>
        <color rgb="FFC00000"/>
      </font>
    </dxf>
    <dxf>
      <font>
        <color rgb="FF0070C0"/>
      </font>
    </dxf>
    <dxf>
      <font>
        <color rgb="FF0070C0"/>
      </font>
    </dxf>
    <dxf>
      <font>
        <color rgb="FFC00000"/>
      </font>
    </dxf>
    <dxf>
      <font>
        <color rgb="FFC00000"/>
      </font>
    </dxf>
    <dxf>
      <font>
        <color rgb="FF0070C0"/>
      </font>
    </dxf>
    <dxf>
      <font>
        <color rgb="FF0070C0"/>
      </font>
    </dxf>
    <dxf>
      <font>
        <color rgb="FFC00000"/>
      </font>
    </dxf>
    <dxf>
      <font>
        <color rgb="FF0070C0"/>
      </font>
    </dxf>
    <dxf>
      <font>
        <color rgb="FFC00000"/>
      </font>
    </dxf>
    <dxf>
      <font>
        <color rgb="FF0070C0"/>
      </font>
    </dxf>
    <dxf>
      <font>
        <color rgb="FFC00000"/>
      </font>
    </dxf>
    <dxf>
      <font>
        <color rgb="FF0070C0"/>
      </font>
    </dxf>
    <dxf>
      <font>
        <color rgb="FFC00000"/>
      </font>
    </dxf>
    <dxf>
      <font>
        <color rgb="FF0070C0"/>
      </font>
    </dxf>
    <dxf>
      <font>
        <color rgb="FFC00000"/>
      </font>
    </dxf>
    <dxf>
      <font>
        <color rgb="FF0070C0"/>
      </font>
    </dxf>
    <dxf>
      <font>
        <color rgb="FFC00000"/>
      </font>
    </dxf>
    <dxf>
      <font>
        <color theme="5" tint="-0.499984740745262"/>
      </font>
    </dxf>
    <dxf>
      <font>
        <color rgb="FFC00000"/>
      </font>
    </dxf>
    <dxf>
      <font>
        <color rgb="FFC00000"/>
      </font>
    </dxf>
    <dxf>
      <font>
        <color theme="5" tint="-0.499984740745262"/>
      </font>
    </dxf>
    <dxf>
      <font>
        <color rgb="FFC00000"/>
      </font>
    </dxf>
    <dxf>
      <font>
        <color rgb="FF0070C0"/>
      </font>
    </dxf>
    <dxf>
      <font>
        <color theme="5" tint="-0.499984740745262"/>
      </font>
    </dxf>
    <dxf>
      <font>
        <color rgb="FFC00000"/>
      </font>
    </dxf>
    <dxf>
      <font>
        <color rgb="FF9C0006"/>
      </font>
      <fill>
        <patternFill>
          <bgColor rgb="FFFFC7CE"/>
        </patternFill>
      </fill>
    </dxf>
    <dxf>
      <font>
        <color theme="0"/>
      </font>
      <fill>
        <patternFill>
          <bgColor rgb="FF006600"/>
        </patternFill>
      </fill>
    </dxf>
  </dxfs>
  <tableStyles count="0" defaultTableStyle="TableStyleMedium2" defaultPivotStyle="PivotStyleLight16"/>
  <colors>
    <mruColors>
      <color rgb="FF006600"/>
      <color rgb="FFE9ED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400" b="1" i="0" u="none" strike="noStrike" kern="1200" cap="none" spc="20" baseline="0">
                <a:solidFill>
                  <a:schemeClr val="tx1">
                    <a:lumMod val="50000"/>
                    <a:lumOff val="50000"/>
                  </a:schemeClr>
                </a:solidFill>
                <a:latin typeface="+mn-lt"/>
                <a:ea typeface="+mn-ea"/>
                <a:cs typeface="+mn-cs"/>
              </a:defRPr>
            </a:pPr>
            <a:r>
              <a:rPr lang="it-IT" b="1"/>
              <a:t>Distribuzione geografica</a:t>
            </a:r>
          </a:p>
        </c:rich>
      </c:tx>
      <c:overlay val="0"/>
      <c:spPr>
        <a:noFill/>
        <a:ln>
          <a:noFill/>
        </a:ln>
        <a:effectLst/>
      </c:spPr>
      <c:txPr>
        <a:bodyPr rot="0" spcFirstLastPara="1" vertOverflow="ellipsis" vert="horz" wrap="square" anchor="ctr" anchorCtr="1"/>
        <a:lstStyle/>
        <a:p>
          <a:pPr>
            <a:defRPr sz="1400" b="1" i="0" u="none" strike="noStrike" kern="1200" cap="none" spc="20" baseline="0">
              <a:solidFill>
                <a:schemeClr val="tx1">
                  <a:lumMod val="50000"/>
                  <a:lumOff val="50000"/>
                </a:schemeClr>
              </a:solidFill>
              <a:latin typeface="+mn-lt"/>
              <a:ea typeface="+mn-ea"/>
              <a:cs typeface="+mn-cs"/>
            </a:defRPr>
          </a:pPr>
          <a:endParaRPr lang="it-IT"/>
        </a:p>
      </c:txPr>
    </c:title>
    <c:autoTitleDeleted val="0"/>
    <c:plotArea>
      <c:layout/>
      <c:doughnutChart>
        <c:varyColors val="1"/>
        <c:ser>
          <c:idx val="0"/>
          <c:order val="0"/>
          <c:dPt>
            <c:idx val="0"/>
            <c:bubble3D val="0"/>
            <c:spPr>
              <a:gradFill rotWithShape="1">
                <a:gsLst>
                  <a:gs pos="0">
                    <a:schemeClr val="accent6">
                      <a:tint val="37000"/>
                      <a:lumMod val="110000"/>
                      <a:satMod val="105000"/>
                      <a:tint val="67000"/>
                    </a:schemeClr>
                  </a:gs>
                  <a:gs pos="50000">
                    <a:schemeClr val="accent6">
                      <a:tint val="37000"/>
                      <a:lumMod val="105000"/>
                      <a:satMod val="103000"/>
                      <a:tint val="73000"/>
                    </a:schemeClr>
                  </a:gs>
                  <a:gs pos="100000">
                    <a:schemeClr val="accent6">
                      <a:tint val="37000"/>
                      <a:lumMod val="105000"/>
                      <a:satMod val="109000"/>
                      <a:tint val="81000"/>
                    </a:schemeClr>
                  </a:gs>
                </a:gsLst>
                <a:lin ang="5400000" scaled="0"/>
              </a:gradFill>
              <a:ln w="9525" cap="flat" cmpd="sng" algn="ctr">
                <a:solidFill>
                  <a:schemeClr val="accent6">
                    <a:tint val="37000"/>
                    <a:shade val="95000"/>
                  </a:schemeClr>
                </a:solidFill>
                <a:round/>
              </a:ln>
              <a:effectLst/>
            </c:spPr>
            <c:extLst>
              <c:ext xmlns:c16="http://schemas.microsoft.com/office/drawing/2014/chart" uri="{C3380CC4-5D6E-409C-BE32-E72D297353CC}">
                <c16:uniqueId val="{00000008-97BD-430F-B3F8-050BA8C47C0E}"/>
              </c:ext>
            </c:extLst>
          </c:dPt>
          <c:dPt>
            <c:idx val="1"/>
            <c:bubble3D val="0"/>
            <c:spPr>
              <a:gradFill rotWithShape="1">
                <a:gsLst>
                  <a:gs pos="0">
                    <a:schemeClr val="accent6">
                      <a:tint val="44000"/>
                      <a:lumMod val="110000"/>
                      <a:satMod val="105000"/>
                      <a:tint val="67000"/>
                    </a:schemeClr>
                  </a:gs>
                  <a:gs pos="50000">
                    <a:schemeClr val="accent6">
                      <a:tint val="44000"/>
                      <a:lumMod val="105000"/>
                      <a:satMod val="103000"/>
                      <a:tint val="73000"/>
                    </a:schemeClr>
                  </a:gs>
                  <a:gs pos="100000">
                    <a:schemeClr val="accent6">
                      <a:tint val="44000"/>
                      <a:lumMod val="105000"/>
                      <a:satMod val="109000"/>
                      <a:tint val="81000"/>
                    </a:schemeClr>
                  </a:gs>
                </a:gsLst>
                <a:lin ang="5400000" scaled="0"/>
              </a:gradFill>
              <a:ln w="9525" cap="flat" cmpd="sng" algn="ctr">
                <a:solidFill>
                  <a:schemeClr val="accent6">
                    <a:tint val="44000"/>
                    <a:shade val="95000"/>
                  </a:schemeClr>
                </a:solidFill>
                <a:round/>
              </a:ln>
              <a:effectLst/>
            </c:spPr>
            <c:extLst>
              <c:ext xmlns:c16="http://schemas.microsoft.com/office/drawing/2014/chart" uri="{C3380CC4-5D6E-409C-BE32-E72D297353CC}">
                <c16:uniqueId val="{00000009-97BD-430F-B3F8-050BA8C47C0E}"/>
              </c:ext>
            </c:extLst>
          </c:dPt>
          <c:dPt>
            <c:idx val="2"/>
            <c:bubble3D val="0"/>
            <c:spPr>
              <a:gradFill rotWithShape="1">
                <a:gsLst>
                  <a:gs pos="0">
                    <a:schemeClr val="accent6">
                      <a:tint val="50000"/>
                      <a:lumMod val="110000"/>
                      <a:satMod val="105000"/>
                      <a:tint val="67000"/>
                    </a:schemeClr>
                  </a:gs>
                  <a:gs pos="50000">
                    <a:schemeClr val="accent6">
                      <a:tint val="50000"/>
                      <a:lumMod val="105000"/>
                      <a:satMod val="103000"/>
                      <a:tint val="73000"/>
                    </a:schemeClr>
                  </a:gs>
                  <a:gs pos="100000">
                    <a:schemeClr val="accent6">
                      <a:tint val="50000"/>
                      <a:lumMod val="105000"/>
                      <a:satMod val="109000"/>
                      <a:tint val="81000"/>
                    </a:schemeClr>
                  </a:gs>
                </a:gsLst>
                <a:lin ang="5400000" scaled="0"/>
              </a:gradFill>
              <a:ln w="9525" cap="flat" cmpd="sng" algn="ctr">
                <a:solidFill>
                  <a:schemeClr val="accent6">
                    <a:tint val="50000"/>
                    <a:shade val="95000"/>
                  </a:schemeClr>
                </a:solidFill>
                <a:round/>
              </a:ln>
              <a:effectLst/>
            </c:spPr>
            <c:extLst>
              <c:ext xmlns:c16="http://schemas.microsoft.com/office/drawing/2014/chart" uri="{C3380CC4-5D6E-409C-BE32-E72D297353CC}">
                <c16:uniqueId val="{00000002-97BD-430F-B3F8-050BA8C47C0E}"/>
              </c:ext>
            </c:extLst>
          </c:dPt>
          <c:dPt>
            <c:idx val="3"/>
            <c:bubble3D val="0"/>
            <c:spPr>
              <a:gradFill rotWithShape="1">
                <a:gsLst>
                  <a:gs pos="0">
                    <a:schemeClr val="accent6">
                      <a:tint val="57000"/>
                      <a:lumMod val="110000"/>
                      <a:satMod val="105000"/>
                      <a:tint val="67000"/>
                    </a:schemeClr>
                  </a:gs>
                  <a:gs pos="50000">
                    <a:schemeClr val="accent6">
                      <a:tint val="57000"/>
                      <a:lumMod val="105000"/>
                      <a:satMod val="103000"/>
                      <a:tint val="73000"/>
                    </a:schemeClr>
                  </a:gs>
                  <a:gs pos="100000">
                    <a:schemeClr val="accent6">
                      <a:tint val="57000"/>
                      <a:lumMod val="105000"/>
                      <a:satMod val="109000"/>
                      <a:tint val="81000"/>
                    </a:schemeClr>
                  </a:gs>
                </a:gsLst>
                <a:lin ang="5400000" scaled="0"/>
              </a:gradFill>
              <a:ln w="9525" cap="flat" cmpd="sng" algn="ctr">
                <a:solidFill>
                  <a:schemeClr val="accent6">
                    <a:tint val="57000"/>
                    <a:shade val="95000"/>
                  </a:schemeClr>
                </a:solidFill>
                <a:round/>
              </a:ln>
              <a:effectLst/>
            </c:spPr>
            <c:extLst>
              <c:ext xmlns:c16="http://schemas.microsoft.com/office/drawing/2014/chart" uri="{C3380CC4-5D6E-409C-BE32-E72D297353CC}">
                <c16:uniqueId val="{00000003-97BD-430F-B3F8-050BA8C47C0E}"/>
              </c:ext>
            </c:extLst>
          </c:dPt>
          <c:dPt>
            <c:idx val="4"/>
            <c:bubble3D val="0"/>
            <c:spPr>
              <a:gradFill rotWithShape="1">
                <a:gsLst>
                  <a:gs pos="0">
                    <a:schemeClr val="accent6">
                      <a:tint val="64000"/>
                      <a:lumMod val="110000"/>
                      <a:satMod val="105000"/>
                      <a:tint val="67000"/>
                    </a:schemeClr>
                  </a:gs>
                  <a:gs pos="50000">
                    <a:schemeClr val="accent6">
                      <a:tint val="64000"/>
                      <a:lumMod val="105000"/>
                      <a:satMod val="103000"/>
                      <a:tint val="73000"/>
                    </a:schemeClr>
                  </a:gs>
                  <a:gs pos="100000">
                    <a:schemeClr val="accent6">
                      <a:tint val="64000"/>
                      <a:lumMod val="105000"/>
                      <a:satMod val="109000"/>
                      <a:tint val="81000"/>
                    </a:schemeClr>
                  </a:gs>
                </a:gsLst>
                <a:lin ang="5400000" scaled="0"/>
              </a:gradFill>
              <a:ln w="9525" cap="flat" cmpd="sng" algn="ctr">
                <a:solidFill>
                  <a:schemeClr val="accent6">
                    <a:tint val="64000"/>
                    <a:shade val="95000"/>
                  </a:schemeClr>
                </a:solidFill>
                <a:round/>
              </a:ln>
              <a:effectLst/>
            </c:spPr>
            <c:extLst>
              <c:ext xmlns:c16="http://schemas.microsoft.com/office/drawing/2014/chart" uri="{C3380CC4-5D6E-409C-BE32-E72D297353CC}">
                <c16:uniqueId val="{00000001-97BD-430F-B3F8-050BA8C47C0E}"/>
              </c:ext>
            </c:extLst>
          </c:dPt>
          <c:dPt>
            <c:idx val="5"/>
            <c:bubble3D val="0"/>
            <c:spPr>
              <a:gradFill rotWithShape="1">
                <a:gsLst>
                  <a:gs pos="0">
                    <a:schemeClr val="accent6">
                      <a:tint val="70000"/>
                      <a:lumMod val="110000"/>
                      <a:satMod val="105000"/>
                      <a:tint val="67000"/>
                    </a:schemeClr>
                  </a:gs>
                  <a:gs pos="50000">
                    <a:schemeClr val="accent6">
                      <a:tint val="70000"/>
                      <a:lumMod val="105000"/>
                      <a:satMod val="103000"/>
                      <a:tint val="73000"/>
                    </a:schemeClr>
                  </a:gs>
                  <a:gs pos="100000">
                    <a:schemeClr val="accent6">
                      <a:tint val="70000"/>
                      <a:lumMod val="105000"/>
                      <a:satMod val="109000"/>
                      <a:tint val="81000"/>
                    </a:schemeClr>
                  </a:gs>
                </a:gsLst>
                <a:lin ang="5400000" scaled="0"/>
              </a:gradFill>
              <a:ln w="9525" cap="flat" cmpd="sng" algn="ctr">
                <a:solidFill>
                  <a:schemeClr val="accent6">
                    <a:tint val="70000"/>
                    <a:shade val="95000"/>
                  </a:schemeClr>
                </a:solidFill>
                <a:round/>
              </a:ln>
              <a:effectLst/>
            </c:spPr>
            <c:extLst>
              <c:ext xmlns:c16="http://schemas.microsoft.com/office/drawing/2014/chart" uri="{C3380CC4-5D6E-409C-BE32-E72D297353CC}">
                <c16:uniqueId val="{0000000B-965E-4956-AC61-FBFAA5234FAA}"/>
              </c:ext>
            </c:extLst>
          </c:dPt>
          <c:dPt>
            <c:idx val="6"/>
            <c:bubble3D val="0"/>
            <c:spPr>
              <a:gradFill rotWithShape="1">
                <a:gsLst>
                  <a:gs pos="0">
                    <a:schemeClr val="accent6">
                      <a:tint val="77000"/>
                      <a:lumMod val="110000"/>
                      <a:satMod val="105000"/>
                      <a:tint val="67000"/>
                    </a:schemeClr>
                  </a:gs>
                  <a:gs pos="50000">
                    <a:schemeClr val="accent6">
                      <a:tint val="77000"/>
                      <a:lumMod val="105000"/>
                      <a:satMod val="103000"/>
                      <a:tint val="73000"/>
                    </a:schemeClr>
                  </a:gs>
                  <a:gs pos="100000">
                    <a:schemeClr val="accent6">
                      <a:tint val="77000"/>
                      <a:lumMod val="105000"/>
                      <a:satMod val="109000"/>
                      <a:tint val="81000"/>
                    </a:schemeClr>
                  </a:gs>
                </a:gsLst>
                <a:lin ang="5400000" scaled="0"/>
              </a:gradFill>
              <a:ln w="9525" cap="flat" cmpd="sng" algn="ctr">
                <a:solidFill>
                  <a:schemeClr val="accent6">
                    <a:tint val="77000"/>
                    <a:shade val="95000"/>
                  </a:schemeClr>
                </a:solidFill>
                <a:round/>
              </a:ln>
              <a:effectLst/>
            </c:spPr>
            <c:extLst>
              <c:ext xmlns:c16="http://schemas.microsoft.com/office/drawing/2014/chart" uri="{C3380CC4-5D6E-409C-BE32-E72D297353CC}">
                <c16:uniqueId val="{0000000D-965E-4956-AC61-FBFAA5234FAA}"/>
              </c:ext>
            </c:extLst>
          </c:dPt>
          <c:dPt>
            <c:idx val="7"/>
            <c:bubble3D val="0"/>
            <c:spPr>
              <a:gradFill rotWithShape="1">
                <a:gsLst>
                  <a:gs pos="0">
                    <a:schemeClr val="accent6">
                      <a:tint val="84000"/>
                      <a:lumMod val="110000"/>
                      <a:satMod val="105000"/>
                      <a:tint val="67000"/>
                    </a:schemeClr>
                  </a:gs>
                  <a:gs pos="50000">
                    <a:schemeClr val="accent6">
                      <a:tint val="84000"/>
                      <a:lumMod val="105000"/>
                      <a:satMod val="103000"/>
                      <a:tint val="73000"/>
                    </a:schemeClr>
                  </a:gs>
                  <a:gs pos="100000">
                    <a:schemeClr val="accent6">
                      <a:tint val="84000"/>
                      <a:lumMod val="105000"/>
                      <a:satMod val="109000"/>
                      <a:tint val="81000"/>
                    </a:schemeClr>
                  </a:gs>
                </a:gsLst>
                <a:lin ang="5400000" scaled="0"/>
              </a:gradFill>
              <a:ln w="9525" cap="flat" cmpd="sng" algn="ctr">
                <a:solidFill>
                  <a:schemeClr val="accent6">
                    <a:tint val="84000"/>
                    <a:shade val="95000"/>
                  </a:schemeClr>
                </a:solidFill>
                <a:round/>
              </a:ln>
              <a:effectLst/>
            </c:spPr>
            <c:extLst>
              <c:ext xmlns:c16="http://schemas.microsoft.com/office/drawing/2014/chart" uri="{C3380CC4-5D6E-409C-BE32-E72D297353CC}">
                <c16:uniqueId val="{0000000F-965E-4956-AC61-FBFAA5234FAA}"/>
              </c:ext>
            </c:extLst>
          </c:dPt>
          <c:dPt>
            <c:idx val="8"/>
            <c:bubble3D val="0"/>
            <c:spPr>
              <a:gradFill rotWithShape="1">
                <a:gsLst>
                  <a:gs pos="0">
                    <a:schemeClr val="accent6">
                      <a:tint val="90000"/>
                      <a:lumMod val="110000"/>
                      <a:satMod val="105000"/>
                      <a:tint val="67000"/>
                    </a:schemeClr>
                  </a:gs>
                  <a:gs pos="50000">
                    <a:schemeClr val="accent6">
                      <a:tint val="90000"/>
                      <a:lumMod val="105000"/>
                      <a:satMod val="103000"/>
                      <a:tint val="73000"/>
                    </a:schemeClr>
                  </a:gs>
                  <a:gs pos="100000">
                    <a:schemeClr val="accent6">
                      <a:tint val="90000"/>
                      <a:lumMod val="105000"/>
                      <a:satMod val="109000"/>
                      <a:tint val="81000"/>
                    </a:schemeClr>
                  </a:gs>
                </a:gsLst>
                <a:lin ang="5400000" scaled="0"/>
              </a:gradFill>
              <a:ln w="9525" cap="flat" cmpd="sng" algn="ctr">
                <a:solidFill>
                  <a:schemeClr val="accent6">
                    <a:tint val="90000"/>
                    <a:shade val="95000"/>
                  </a:schemeClr>
                </a:solidFill>
                <a:round/>
              </a:ln>
              <a:effectLst/>
            </c:spPr>
            <c:extLst>
              <c:ext xmlns:c16="http://schemas.microsoft.com/office/drawing/2014/chart" uri="{C3380CC4-5D6E-409C-BE32-E72D297353CC}">
                <c16:uniqueId val="{00000011-965E-4956-AC61-FBFAA5234FAA}"/>
              </c:ext>
            </c:extLst>
          </c:dPt>
          <c:dPt>
            <c:idx val="9"/>
            <c:bubble3D val="0"/>
            <c:spPr>
              <a:gradFill rotWithShape="1">
                <a:gsLst>
                  <a:gs pos="0">
                    <a:schemeClr val="accent6">
                      <a:tint val="97000"/>
                      <a:lumMod val="110000"/>
                      <a:satMod val="105000"/>
                      <a:tint val="67000"/>
                    </a:schemeClr>
                  </a:gs>
                  <a:gs pos="50000">
                    <a:schemeClr val="accent6">
                      <a:tint val="97000"/>
                      <a:lumMod val="105000"/>
                      <a:satMod val="103000"/>
                      <a:tint val="73000"/>
                    </a:schemeClr>
                  </a:gs>
                  <a:gs pos="100000">
                    <a:schemeClr val="accent6">
                      <a:tint val="97000"/>
                      <a:lumMod val="105000"/>
                      <a:satMod val="109000"/>
                      <a:tint val="81000"/>
                    </a:schemeClr>
                  </a:gs>
                </a:gsLst>
                <a:lin ang="5400000" scaled="0"/>
              </a:gradFill>
              <a:ln w="9525" cap="flat" cmpd="sng" algn="ctr">
                <a:solidFill>
                  <a:schemeClr val="accent6">
                    <a:tint val="97000"/>
                    <a:shade val="95000"/>
                  </a:schemeClr>
                </a:solidFill>
                <a:round/>
              </a:ln>
              <a:effectLst/>
            </c:spPr>
            <c:extLst>
              <c:ext xmlns:c16="http://schemas.microsoft.com/office/drawing/2014/chart" uri="{C3380CC4-5D6E-409C-BE32-E72D297353CC}">
                <c16:uniqueId val="{00000013-965E-4956-AC61-FBFAA5234FAA}"/>
              </c:ext>
            </c:extLst>
          </c:dPt>
          <c:dPt>
            <c:idx val="10"/>
            <c:bubble3D val="0"/>
            <c:spPr>
              <a:gradFill rotWithShape="1">
                <a:gsLst>
                  <a:gs pos="0">
                    <a:schemeClr val="accent6">
                      <a:shade val="96000"/>
                      <a:lumMod val="110000"/>
                      <a:satMod val="105000"/>
                      <a:tint val="67000"/>
                    </a:schemeClr>
                  </a:gs>
                  <a:gs pos="50000">
                    <a:schemeClr val="accent6">
                      <a:shade val="96000"/>
                      <a:lumMod val="105000"/>
                      <a:satMod val="103000"/>
                      <a:tint val="73000"/>
                    </a:schemeClr>
                  </a:gs>
                  <a:gs pos="100000">
                    <a:schemeClr val="accent6">
                      <a:shade val="96000"/>
                      <a:lumMod val="105000"/>
                      <a:satMod val="109000"/>
                      <a:tint val="81000"/>
                    </a:schemeClr>
                  </a:gs>
                </a:gsLst>
                <a:lin ang="5400000" scaled="0"/>
              </a:gradFill>
              <a:ln w="9525" cap="flat" cmpd="sng" algn="ctr">
                <a:solidFill>
                  <a:schemeClr val="accent6">
                    <a:shade val="96000"/>
                    <a:shade val="95000"/>
                  </a:schemeClr>
                </a:solidFill>
                <a:round/>
              </a:ln>
              <a:effectLst/>
            </c:spPr>
            <c:extLst>
              <c:ext xmlns:c16="http://schemas.microsoft.com/office/drawing/2014/chart" uri="{C3380CC4-5D6E-409C-BE32-E72D297353CC}">
                <c16:uniqueId val="{00000015-965E-4956-AC61-FBFAA5234FAA}"/>
              </c:ext>
            </c:extLst>
          </c:dPt>
          <c:dPt>
            <c:idx val="11"/>
            <c:bubble3D val="0"/>
            <c:spPr>
              <a:gradFill rotWithShape="1">
                <a:gsLst>
                  <a:gs pos="0">
                    <a:schemeClr val="accent6">
                      <a:shade val="90000"/>
                      <a:lumMod val="110000"/>
                      <a:satMod val="105000"/>
                      <a:tint val="67000"/>
                    </a:schemeClr>
                  </a:gs>
                  <a:gs pos="50000">
                    <a:schemeClr val="accent6">
                      <a:shade val="90000"/>
                      <a:lumMod val="105000"/>
                      <a:satMod val="103000"/>
                      <a:tint val="73000"/>
                    </a:schemeClr>
                  </a:gs>
                  <a:gs pos="100000">
                    <a:schemeClr val="accent6">
                      <a:shade val="90000"/>
                      <a:lumMod val="105000"/>
                      <a:satMod val="109000"/>
                      <a:tint val="81000"/>
                    </a:schemeClr>
                  </a:gs>
                </a:gsLst>
                <a:lin ang="5400000" scaled="0"/>
              </a:gradFill>
              <a:ln w="9525" cap="flat" cmpd="sng" algn="ctr">
                <a:solidFill>
                  <a:schemeClr val="accent6">
                    <a:shade val="90000"/>
                    <a:shade val="95000"/>
                  </a:schemeClr>
                </a:solidFill>
                <a:round/>
              </a:ln>
              <a:effectLst/>
            </c:spPr>
            <c:extLst>
              <c:ext xmlns:c16="http://schemas.microsoft.com/office/drawing/2014/chart" uri="{C3380CC4-5D6E-409C-BE32-E72D297353CC}">
                <c16:uniqueId val="{00000017-965E-4956-AC61-FBFAA5234FAA}"/>
              </c:ext>
            </c:extLst>
          </c:dPt>
          <c:dPt>
            <c:idx val="12"/>
            <c:bubble3D val="0"/>
            <c:spPr>
              <a:gradFill rotWithShape="1">
                <a:gsLst>
                  <a:gs pos="0">
                    <a:schemeClr val="accent6">
                      <a:shade val="83000"/>
                      <a:lumMod val="110000"/>
                      <a:satMod val="105000"/>
                      <a:tint val="67000"/>
                    </a:schemeClr>
                  </a:gs>
                  <a:gs pos="50000">
                    <a:schemeClr val="accent6">
                      <a:shade val="83000"/>
                      <a:lumMod val="105000"/>
                      <a:satMod val="103000"/>
                      <a:tint val="73000"/>
                    </a:schemeClr>
                  </a:gs>
                  <a:gs pos="100000">
                    <a:schemeClr val="accent6">
                      <a:shade val="83000"/>
                      <a:lumMod val="105000"/>
                      <a:satMod val="109000"/>
                      <a:tint val="81000"/>
                    </a:schemeClr>
                  </a:gs>
                </a:gsLst>
                <a:lin ang="5400000" scaled="0"/>
              </a:gradFill>
              <a:ln w="9525" cap="flat" cmpd="sng" algn="ctr">
                <a:solidFill>
                  <a:schemeClr val="accent6">
                    <a:shade val="83000"/>
                    <a:shade val="95000"/>
                  </a:schemeClr>
                </a:solidFill>
                <a:round/>
              </a:ln>
              <a:effectLst/>
            </c:spPr>
            <c:extLst>
              <c:ext xmlns:c16="http://schemas.microsoft.com/office/drawing/2014/chart" uri="{C3380CC4-5D6E-409C-BE32-E72D297353CC}">
                <c16:uniqueId val="{00000019-965E-4956-AC61-FBFAA5234FAA}"/>
              </c:ext>
            </c:extLst>
          </c:dPt>
          <c:dPt>
            <c:idx val="13"/>
            <c:bubble3D val="0"/>
            <c:spPr>
              <a:gradFill rotWithShape="1">
                <a:gsLst>
                  <a:gs pos="0">
                    <a:schemeClr val="accent6">
                      <a:shade val="76000"/>
                      <a:lumMod val="110000"/>
                      <a:satMod val="105000"/>
                      <a:tint val="67000"/>
                    </a:schemeClr>
                  </a:gs>
                  <a:gs pos="50000">
                    <a:schemeClr val="accent6">
                      <a:shade val="76000"/>
                      <a:lumMod val="105000"/>
                      <a:satMod val="103000"/>
                      <a:tint val="73000"/>
                    </a:schemeClr>
                  </a:gs>
                  <a:gs pos="100000">
                    <a:schemeClr val="accent6">
                      <a:shade val="76000"/>
                      <a:lumMod val="105000"/>
                      <a:satMod val="109000"/>
                      <a:tint val="81000"/>
                    </a:schemeClr>
                  </a:gs>
                </a:gsLst>
                <a:lin ang="5400000" scaled="0"/>
              </a:gradFill>
              <a:ln w="9525" cap="flat" cmpd="sng" algn="ctr">
                <a:solidFill>
                  <a:schemeClr val="accent6">
                    <a:shade val="76000"/>
                    <a:shade val="95000"/>
                  </a:schemeClr>
                </a:solidFill>
                <a:round/>
              </a:ln>
              <a:effectLst/>
            </c:spPr>
            <c:extLst>
              <c:ext xmlns:c16="http://schemas.microsoft.com/office/drawing/2014/chart" uri="{C3380CC4-5D6E-409C-BE32-E72D297353CC}">
                <c16:uniqueId val="{0000001B-965E-4956-AC61-FBFAA5234FAA}"/>
              </c:ext>
            </c:extLst>
          </c:dPt>
          <c:dPt>
            <c:idx val="14"/>
            <c:bubble3D val="0"/>
            <c:spPr>
              <a:gradFill rotWithShape="1">
                <a:gsLst>
                  <a:gs pos="0">
                    <a:schemeClr val="accent6">
                      <a:shade val="70000"/>
                      <a:lumMod val="110000"/>
                      <a:satMod val="105000"/>
                      <a:tint val="67000"/>
                    </a:schemeClr>
                  </a:gs>
                  <a:gs pos="50000">
                    <a:schemeClr val="accent6">
                      <a:shade val="70000"/>
                      <a:lumMod val="105000"/>
                      <a:satMod val="103000"/>
                      <a:tint val="73000"/>
                    </a:schemeClr>
                  </a:gs>
                  <a:gs pos="100000">
                    <a:schemeClr val="accent6">
                      <a:shade val="70000"/>
                      <a:lumMod val="105000"/>
                      <a:satMod val="109000"/>
                      <a:tint val="81000"/>
                    </a:schemeClr>
                  </a:gs>
                </a:gsLst>
                <a:lin ang="5400000" scaled="0"/>
              </a:gradFill>
              <a:ln w="9525" cap="flat" cmpd="sng" algn="ctr">
                <a:solidFill>
                  <a:schemeClr val="accent6">
                    <a:shade val="70000"/>
                    <a:shade val="95000"/>
                  </a:schemeClr>
                </a:solidFill>
                <a:round/>
              </a:ln>
              <a:effectLst/>
            </c:spPr>
            <c:extLst>
              <c:ext xmlns:c16="http://schemas.microsoft.com/office/drawing/2014/chart" uri="{C3380CC4-5D6E-409C-BE32-E72D297353CC}">
                <c16:uniqueId val="{0000001D-965E-4956-AC61-FBFAA5234FAA}"/>
              </c:ext>
            </c:extLst>
          </c:dPt>
          <c:dPt>
            <c:idx val="15"/>
            <c:bubble3D val="0"/>
            <c:spPr>
              <a:gradFill rotWithShape="1">
                <a:gsLst>
                  <a:gs pos="0">
                    <a:schemeClr val="accent6">
                      <a:shade val="63000"/>
                      <a:lumMod val="110000"/>
                      <a:satMod val="105000"/>
                      <a:tint val="67000"/>
                    </a:schemeClr>
                  </a:gs>
                  <a:gs pos="50000">
                    <a:schemeClr val="accent6">
                      <a:shade val="63000"/>
                      <a:lumMod val="105000"/>
                      <a:satMod val="103000"/>
                      <a:tint val="73000"/>
                    </a:schemeClr>
                  </a:gs>
                  <a:gs pos="100000">
                    <a:schemeClr val="accent6">
                      <a:shade val="63000"/>
                      <a:lumMod val="105000"/>
                      <a:satMod val="109000"/>
                      <a:tint val="81000"/>
                    </a:schemeClr>
                  </a:gs>
                </a:gsLst>
                <a:lin ang="5400000" scaled="0"/>
              </a:gradFill>
              <a:ln w="9525" cap="flat" cmpd="sng" algn="ctr">
                <a:solidFill>
                  <a:schemeClr val="accent6">
                    <a:shade val="63000"/>
                    <a:shade val="95000"/>
                  </a:schemeClr>
                </a:solidFill>
                <a:round/>
              </a:ln>
              <a:effectLst/>
            </c:spPr>
            <c:extLst>
              <c:ext xmlns:c16="http://schemas.microsoft.com/office/drawing/2014/chart" uri="{C3380CC4-5D6E-409C-BE32-E72D297353CC}">
                <c16:uniqueId val="{0000001F-965E-4956-AC61-FBFAA5234FAA}"/>
              </c:ext>
            </c:extLst>
          </c:dPt>
          <c:dPt>
            <c:idx val="16"/>
            <c:bubble3D val="0"/>
            <c:spPr>
              <a:gradFill rotWithShape="1">
                <a:gsLst>
                  <a:gs pos="0">
                    <a:schemeClr val="accent6">
                      <a:shade val="56000"/>
                      <a:lumMod val="110000"/>
                      <a:satMod val="105000"/>
                      <a:tint val="67000"/>
                    </a:schemeClr>
                  </a:gs>
                  <a:gs pos="50000">
                    <a:schemeClr val="accent6">
                      <a:shade val="56000"/>
                      <a:lumMod val="105000"/>
                      <a:satMod val="103000"/>
                      <a:tint val="73000"/>
                    </a:schemeClr>
                  </a:gs>
                  <a:gs pos="100000">
                    <a:schemeClr val="accent6">
                      <a:shade val="56000"/>
                      <a:lumMod val="105000"/>
                      <a:satMod val="109000"/>
                      <a:tint val="81000"/>
                    </a:schemeClr>
                  </a:gs>
                </a:gsLst>
                <a:lin ang="5400000" scaled="0"/>
              </a:gradFill>
              <a:ln w="9525" cap="flat" cmpd="sng" algn="ctr">
                <a:solidFill>
                  <a:schemeClr val="accent6">
                    <a:shade val="56000"/>
                    <a:shade val="95000"/>
                  </a:schemeClr>
                </a:solidFill>
                <a:round/>
              </a:ln>
              <a:effectLst/>
            </c:spPr>
            <c:extLst>
              <c:ext xmlns:c16="http://schemas.microsoft.com/office/drawing/2014/chart" uri="{C3380CC4-5D6E-409C-BE32-E72D297353CC}">
                <c16:uniqueId val="{00000007-97BD-430F-B3F8-050BA8C47C0E}"/>
              </c:ext>
            </c:extLst>
          </c:dPt>
          <c:dPt>
            <c:idx val="17"/>
            <c:bubble3D val="0"/>
            <c:spPr>
              <a:gradFill rotWithShape="1">
                <a:gsLst>
                  <a:gs pos="0">
                    <a:schemeClr val="accent6">
                      <a:shade val="50000"/>
                      <a:lumMod val="110000"/>
                      <a:satMod val="105000"/>
                      <a:tint val="67000"/>
                    </a:schemeClr>
                  </a:gs>
                  <a:gs pos="50000">
                    <a:schemeClr val="accent6">
                      <a:shade val="50000"/>
                      <a:lumMod val="105000"/>
                      <a:satMod val="103000"/>
                      <a:tint val="73000"/>
                    </a:schemeClr>
                  </a:gs>
                  <a:gs pos="100000">
                    <a:schemeClr val="accent6">
                      <a:shade val="50000"/>
                      <a:lumMod val="105000"/>
                      <a:satMod val="109000"/>
                      <a:tint val="81000"/>
                    </a:schemeClr>
                  </a:gs>
                </a:gsLst>
                <a:lin ang="5400000" scaled="0"/>
              </a:gradFill>
              <a:ln w="9525" cap="flat" cmpd="sng" algn="ctr">
                <a:solidFill>
                  <a:schemeClr val="accent6">
                    <a:shade val="50000"/>
                    <a:shade val="95000"/>
                  </a:schemeClr>
                </a:solidFill>
                <a:round/>
              </a:ln>
              <a:effectLst/>
            </c:spPr>
            <c:extLst>
              <c:ext xmlns:c16="http://schemas.microsoft.com/office/drawing/2014/chart" uri="{C3380CC4-5D6E-409C-BE32-E72D297353CC}">
                <c16:uniqueId val="{00000006-97BD-430F-B3F8-050BA8C47C0E}"/>
              </c:ext>
            </c:extLst>
          </c:dPt>
          <c:dPt>
            <c:idx val="18"/>
            <c:bubble3D val="0"/>
            <c:spPr>
              <a:gradFill rotWithShape="1">
                <a:gsLst>
                  <a:gs pos="0">
                    <a:schemeClr val="accent6">
                      <a:shade val="43000"/>
                      <a:lumMod val="110000"/>
                      <a:satMod val="105000"/>
                      <a:tint val="67000"/>
                    </a:schemeClr>
                  </a:gs>
                  <a:gs pos="50000">
                    <a:schemeClr val="accent6">
                      <a:shade val="43000"/>
                      <a:lumMod val="105000"/>
                      <a:satMod val="103000"/>
                      <a:tint val="73000"/>
                    </a:schemeClr>
                  </a:gs>
                  <a:gs pos="100000">
                    <a:schemeClr val="accent6">
                      <a:shade val="43000"/>
                      <a:lumMod val="105000"/>
                      <a:satMod val="109000"/>
                      <a:tint val="81000"/>
                    </a:schemeClr>
                  </a:gs>
                </a:gsLst>
                <a:lin ang="5400000" scaled="0"/>
              </a:gradFill>
              <a:ln w="9525" cap="flat" cmpd="sng" algn="ctr">
                <a:solidFill>
                  <a:schemeClr val="accent6">
                    <a:shade val="43000"/>
                    <a:shade val="95000"/>
                  </a:schemeClr>
                </a:solidFill>
                <a:round/>
              </a:ln>
              <a:effectLst/>
            </c:spPr>
            <c:extLst>
              <c:ext xmlns:c16="http://schemas.microsoft.com/office/drawing/2014/chart" uri="{C3380CC4-5D6E-409C-BE32-E72D297353CC}">
                <c16:uniqueId val="{00000004-97BD-430F-B3F8-050BA8C47C0E}"/>
              </c:ext>
            </c:extLst>
          </c:dPt>
          <c:dPt>
            <c:idx val="19"/>
            <c:bubble3D val="0"/>
            <c:spPr>
              <a:gradFill rotWithShape="1">
                <a:gsLst>
                  <a:gs pos="0">
                    <a:schemeClr val="accent6">
                      <a:shade val="36000"/>
                      <a:lumMod val="110000"/>
                      <a:satMod val="105000"/>
                      <a:tint val="67000"/>
                    </a:schemeClr>
                  </a:gs>
                  <a:gs pos="50000">
                    <a:schemeClr val="accent6">
                      <a:shade val="36000"/>
                      <a:lumMod val="105000"/>
                      <a:satMod val="103000"/>
                      <a:tint val="73000"/>
                    </a:schemeClr>
                  </a:gs>
                  <a:gs pos="100000">
                    <a:schemeClr val="accent6">
                      <a:shade val="36000"/>
                      <a:lumMod val="105000"/>
                      <a:satMod val="109000"/>
                      <a:tint val="81000"/>
                    </a:schemeClr>
                  </a:gs>
                </a:gsLst>
                <a:lin ang="5400000" scaled="0"/>
              </a:gradFill>
              <a:ln w="9525" cap="flat" cmpd="sng" algn="ctr">
                <a:solidFill>
                  <a:schemeClr val="accent6">
                    <a:shade val="36000"/>
                    <a:shade val="95000"/>
                  </a:schemeClr>
                </a:solidFill>
                <a:round/>
              </a:ln>
              <a:effectLst/>
            </c:spPr>
            <c:extLst>
              <c:ext xmlns:c16="http://schemas.microsoft.com/office/drawing/2014/chart" uri="{C3380CC4-5D6E-409C-BE32-E72D297353CC}">
                <c16:uniqueId val="{00000005-97BD-430F-B3F8-050BA8C47C0E}"/>
              </c:ext>
            </c:extLst>
          </c:dPt>
          <c:dPt>
            <c:idx val="20"/>
            <c:bubble3D val="0"/>
            <c:spPr>
              <a:gradFill rotWithShape="1">
                <a:gsLst>
                  <a:gs pos="0">
                    <a:schemeClr val="accent6">
                      <a:shade val="36000"/>
                      <a:lumMod val="110000"/>
                      <a:satMod val="105000"/>
                      <a:tint val="67000"/>
                    </a:schemeClr>
                  </a:gs>
                  <a:gs pos="50000">
                    <a:schemeClr val="accent6">
                      <a:shade val="36000"/>
                      <a:lumMod val="105000"/>
                      <a:satMod val="103000"/>
                      <a:tint val="73000"/>
                    </a:schemeClr>
                  </a:gs>
                  <a:gs pos="100000">
                    <a:schemeClr val="accent6">
                      <a:shade val="36000"/>
                      <a:lumMod val="105000"/>
                      <a:satMod val="109000"/>
                      <a:tint val="81000"/>
                    </a:schemeClr>
                  </a:gs>
                </a:gsLst>
                <a:lin ang="5400000" scaled="0"/>
              </a:gradFill>
              <a:ln w="9525" cap="flat" cmpd="sng" algn="ctr">
                <a:solidFill>
                  <a:schemeClr val="accent6">
                    <a:shade val="36000"/>
                    <a:shade val="95000"/>
                  </a:schemeClr>
                </a:solidFill>
                <a:round/>
              </a:ln>
              <a:effectLst/>
            </c:spPr>
            <c:extLst>
              <c:ext xmlns:c16="http://schemas.microsoft.com/office/drawing/2014/chart" uri="{C3380CC4-5D6E-409C-BE32-E72D297353CC}">
                <c16:uniqueId val="{00000029-087C-4985-B250-E61503474572}"/>
              </c:ext>
            </c:extLst>
          </c:dPt>
          <c:dLbls>
            <c:dLbl>
              <c:idx val="0"/>
              <c:layout>
                <c:manualLayout>
                  <c:x val="0.19166666666666668"/>
                  <c:y val="-6.4814814814814853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65000"/>
                          <a:lumOff val="35000"/>
                        </a:schemeClr>
                      </a:solidFill>
                      <a:latin typeface="+mn-lt"/>
                      <a:ea typeface="+mn-ea"/>
                      <a:cs typeface="+mn-cs"/>
                    </a:defRPr>
                  </a:pPr>
                  <a:endParaRPr lang="it-IT"/>
                </a:p>
              </c:txPr>
              <c:showLegendKey val="0"/>
              <c:showVal val="0"/>
              <c:showCatName val="1"/>
              <c:showSerName val="0"/>
              <c:showPercent val="1"/>
              <c:showBubbleSize val="0"/>
              <c:extLst>
                <c:ext xmlns:c15="http://schemas.microsoft.com/office/drawing/2012/chart" uri="{CE6537A1-D6FC-4f65-9D91-7224C49458BB}">
                  <c15:layout>
                    <c:manualLayout>
                      <c:w val="9.9069335083114621E-2"/>
                      <c:h val="0.15263888888888888"/>
                    </c:manualLayout>
                  </c15:layout>
                </c:ext>
                <c:ext xmlns:c16="http://schemas.microsoft.com/office/drawing/2014/chart" uri="{C3380CC4-5D6E-409C-BE32-E72D297353CC}">
                  <c16:uniqueId val="{00000008-97BD-430F-B3F8-050BA8C47C0E}"/>
                </c:ext>
              </c:extLst>
            </c:dLbl>
            <c:dLbl>
              <c:idx val="1"/>
              <c:layout>
                <c:manualLayout>
                  <c:x val="0.19166666666666646"/>
                  <c:y val="-6.481481481481481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97BD-430F-B3F8-050BA8C47C0E}"/>
                </c:ext>
              </c:extLst>
            </c:dLbl>
            <c:dLbl>
              <c:idx val="2"/>
              <c:layout>
                <c:manualLayout>
                  <c:x val="0.21666666666666667"/>
                  <c:y val="-4.166666666666666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97BD-430F-B3F8-050BA8C47C0E}"/>
                </c:ext>
              </c:extLst>
            </c:dLbl>
            <c:dLbl>
              <c:idx val="3"/>
              <c:layout>
                <c:manualLayout>
                  <c:x val="0.20277777777777778"/>
                  <c:y val="5.555555555555555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7BD-430F-B3F8-050BA8C47C0E}"/>
                </c:ext>
              </c:extLst>
            </c:dLbl>
            <c:dLbl>
              <c:idx val="4"/>
              <c:layout>
                <c:manualLayout>
                  <c:x val="-0.41388888888888886"/>
                  <c:y val="-0.2623524969218377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7BD-430F-B3F8-050BA8C47C0E}"/>
                </c:ext>
              </c:extLst>
            </c:dLbl>
            <c:dLbl>
              <c:idx val="5"/>
              <c:layout>
                <c:manualLayout>
                  <c:x val="0.18888888888888888"/>
                  <c:y val="2.264272314581949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965E-4956-AC61-FBFAA5234FAA}"/>
                </c:ext>
              </c:extLst>
            </c:dLbl>
            <c:dLbl>
              <c:idx val="6"/>
              <c:layout>
                <c:manualLayout>
                  <c:x val="0.13333333333333322"/>
                  <c:y val="9.509943721244187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D-965E-4956-AC61-FBFAA5234FAA}"/>
                </c:ext>
              </c:extLst>
            </c:dLbl>
            <c:dLbl>
              <c:idx val="8"/>
              <c:layout>
                <c:manualLayout>
                  <c:x val="-0.17499999999999999"/>
                  <c:y val="3.169981240414712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1-965E-4956-AC61-FBFAA5234FAA}"/>
                </c:ext>
              </c:extLst>
            </c:dLbl>
            <c:dLbl>
              <c:idx val="11"/>
              <c:layout>
                <c:manualLayout>
                  <c:x val="-0.23333333333333334"/>
                  <c:y val="0.13585633887491697"/>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7-965E-4956-AC61-FBFAA5234FAA}"/>
                </c:ext>
              </c:extLst>
            </c:dLbl>
            <c:dLbl>
              <c:idx val="13"/>
              <c:layout>
                <c:manualLayout>
                  <c:x val="-0.20833333333333334"/>
                  <c:y val="-5.434253554996682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B-965E-4956-AC61-FBFAA5234FAA}"/>
                </c:ext>
              </c:extLst>
            </c:dLbl>
            <c:dLbl>
              <c:idx val="19"/>
              <c:layout>
                <c:manualLayout>
                  <c:x val="-0.25833333333333336"/>
                  <c:y val="0.12227070498742526"/>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97BD-430F-B3F8-050BA8C47C0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it-IT"/>
              </a:p>
            </c:txPr>
            <c:showLegendKey val="0"/>
            <c:showVal val="0"/>
            <c:showCatName val="1"/>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Statistiche!$B$3:$B$23</c:f>
              <c:strCache>
                <c:ptCount val="21"/>
                <c:pt idx="0">
                  <c:v>Abruzzo</c:v>
                </c:pt>
                <c:pt idx="1">
                  <c:v>Basilicata</c:v>
                </c:pt>
                <c:pt idx="2">
                  <c:v>Calabria</c:v>
                </c:pt>
                <c:pt idx="3">
                  <c:v>Campania</c:v>
                </c:pt>
                <c:pt idx="4">
                  <c:v>Emilia Romagna</c:v>
                </c:pt>
                <c:pt idx="5">
                  <c:v>Friuli Venezia Giulia</c:v>
                </c:pt>
                <c:pt idx="6">
                  <c:v>Lazio</c:v>
                </c:pt>
                <c:pt idx="7">
                  <c:v>Liguria</c:v>
                </c:pt>
                <c:pt idx="8">
                  <c:v>Lombardia</c:v>
                </c:pt>
                <c:pt idx="9">
                  <c:v>Marche</c:v>
                </c:pt>
                <c:pt idx="10">
                  <c:v>Molise</c:v>
                </c:pt>
                <c:pt idx="11">
                  <c:v>Piemonte</c:v>
                </c:pt>
                <c:pt idx="12">
                  <c:v>Puglia</c:v>
                </c:pt>
                <c:pt idx="13">
                  <c:v>Sardegna</c:v>
                </c:pt>
                <c:pt idx="14">
                  <c:v>Sicilia</c:v>
                </c:pt>
                <c:pt idx="15">
                  <c:v>Toscana</c:v>
                </c:pt>
                <c:pt idx="16">
                  <c:v>Trentino-Alto Adige</c:v>
                </c:pt>
                <c:pt idx="17">
                  <c:v>Umbria</c:v>
                </c:pt>
                <c:pt idx="18">
                  <c:v>Valle d'Aosta</c:v>
                </c:pt>
                <c:pt idx="19">
                  <c:v>Veneto</c:v>
                </c:pt>
                <c:pt idx="20">
                  <c:v>Stati Uniti</c:v>
                </c:pt>
              </c:strCache>
            </c:strRef>
          </c:cat>
          <c:val>
            <c:numRef>
              <c:f>Statistiche!$D$3:$D$23</c:f>
              <c:numCache>
                <c:formatCode>0%</c:formatCode>
                <c:ptCount val="21"/>
                <c:pt idx="0">
                  <c:v>1.3232514177693762E-2</c:v>
                </c:pt>
                <c:pt idx="1">
                  <c:v>2.4304617877396704E-3</c:v>
                </c:pt>
                <c:pt idx="2">
                  <c:v>8.9116932217121261E-3</c:v>
                </c:pt>
                <c:pt idx="3">
                  <c:v>6.5622468268971099E-2</c:v>
                </c:pt>
                <c:pt idx="4">
                  <c:v>7.0213340534701588E-2</c:v>
                </c:pt>
                <c:pt idx="5">
                  <c:v>1.7283283823926545E-2</c:v>
                </c:pt>
                <c:pt idx="6">
                  <c:v>0.10450985687280584</c:v>
                </c:pt>
                <c:pt idx="7">
                  <c:v>1.5662975965433434E-2</c:v>
                </c:pt>
                <c:pt idx="8">
                  <c:v>0.20685930326762084</c:v>
                </c:pt>
                <c:pt idx="9">
                  <c:v>3.0245746691871456E-2</c:v>
                </c:pt>
                <c:pt idx="10">
                  <c:v>2.1604104779908181E-3</c:v>
                </c:pt>
                <c:pt idx="11">
                  <c:v>6.2381852551984876E-2</c:v>
                </c:pt>
                <c:pt idx="12">
                  <c:v>3.6186875506346208E-2</c:v>
                </c:pt>
                <c:pt idx="13">
                  <c:v>1.6203078584931137E-2</c:v>
                </c:pt>
                <c:pt idx="14">
                  <c:v>2.4844720496894408E-2</c:v>
                </c:pt>
                <c:pt idx="15">
                  <c:v>4.2128004320820957E-2</c:v>
                </c:pt>
                <c:pt idx="16">
                  <c:v>1.7823386443424252E-2</c:v>
                </c:pt>
                <c:pt idx="17">
                  <c:v>6.4812314339724548E-3</c:v>
                </c:pt>
                <c:pt idx="18">
                  <c:v>5.4010261949770453E-4</c:v>
                </c:pt>
                <c:pt idx="19">
                  <c:v>4.8069133135295705E-2</c:v>
                </c:pt>
                <c:pt idx="20">
                  <c:v>1.7823386443424252E-2</c:v>
                </c:pt>
              </c:numCache>
            </c:numRef>
          </c:val>
          <c:extLst>
            <c:ext xmlns:c16="http://schemas.microsoft.com/office/drawing/2014/chart" uri="{C3380CC4-5D6E-409C-BE32-E72D297353CC}">
              <c16:uniqueId val="{00000000-97BD-430F-B3F8-050BA8C47C0E}"/>
            </c:ext>
          </c:extLst>
        </c:ser>
        <c:dLbls>
          <c:showLegendKey val="0"/>
          <c:showVal val="0"/>
          <c:showCatName val="1"/>
          <c:showSerName val="0"/>
          <c:showPercent val="1"/>
          <c:showBubbleSize val="0"/>
          <c:showLeaderLines val="1"/>
        </c:dLbls>
        <c:firstSliceAng val="0"/>
        <c:holeSize val="50"/>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400" b="1" i="0" u="none" strike="noStrike" kern="1200" cap="none" spc="20" baseline="0">
                <a:solidFill>
                  <a:schemeClr val="tx1">
                    <a:lumMod val="50000"/>
                    <a:lumOff val="50000"/>
                  </a:schemeClr>
                </a:solidFill>
                <a:latin typeface="+mn-lt"/>
                <a:ea typeface="+mn-ea"/>
                <a:cs typeface="+mn-cs"/>
              </a:defRPr>
            </a:pPr>
            <a:r>
              <a:rPr lang="it-IT" b="1"/>
              <a:t>Tipo originator</a:t>
            </a:r>
          </a:p>
        </c:rich>
      </c:tx>
      <c:overlay val="0"/>
      <c:spPr>
        <a:noFill/>
        <a:ln>
          <a:noFill/>
        </a:ln>
        <a:effectLst/>
      </c:spPr>
      <c:txPr>
        <a:bodyPr rot="0" spcFirstLastPara="1" vertOverflow="ellipsis" vert="horz" wrap="square" anchor="ctr" anchorCtr="1"/>
        <a:lstStyle/>
        <a:p>
          <a:pPr>
            <a:defRPr sz="1400" b="1" i="0" u="none" strike="noStrike" kern="1200" cap="none" spc="20" baseline="0">
              <a:solidFill>
                <a:schemeClr val="tx1">
                  <a:lumMod val="50000"/>
                  <a:lumOff val="50000"/>
                </a:schemeClr>
              </a:solidFill>
              <a:latin typeface="+mn-lt"/>
              <a:ea typeface="+mn-ea"/>
              <a:cs typeface="+mn-cs"/>
            </a:defRPr>
          </a:pPr>
          <a:endParaRPr lang="it-IT"/>
        </a:p>
      </c:txPr>
    </c:title>
    <c:autoTitleDeleted val="0"/>
    <c:plotArea>
      <c:layout/>
      <c:doughnutChart>
        <c:varyColors val="1"/>
        <c:ser>
          <c:idx val="0"/>
          <c:order val="0"/>
          <c:dPt>
            <c:idx val="0"/>
            <c:bubble3D val="0"/>
            <c:spPr>
              <a:gradFill rotWithShape="1">
                <a:gsLst>
                  <a:gs pos="0">
                    <a:schemeClr val="accent6">
                      <a:tint val="46000"/>
                      <a:lumMod val="110000"/>
                      <a:satMod val="105000"/>
                      <a:tint val="67000"/>
                    </a:schemeClr>
                  </a:gs>
                  <a:gs pos="50000">
                    <a:schemeClr val="accent6">
                      <a:tint val="46000"/>
                      <a:lumMod val="105000"/>
                      <a:satMod val="103000"/>
                      <a:tint val="73000"/>
                    </a:schemeClr>
                  </a:gs>
                  <a:gs pos="100000">
                    <a:schemeClr val="accent6">
                      <a:tint val="46000"/>
                      <a:lumMod val="105000"/>
                      <a:satMod val="109000"/>
                      <a:tint val="81000"/>
                    </a:schemeClr>
                  </a:gs>
                </a:gsLst>
                <a:lin ang="5400000" scaled="0"/>
              </a:gradFill>
              <a:ln w="9525" cap="flat" cmpd="sng" algn="ctr">
                <a:solidFill>
                  <a:schemeClr val="accent6">
                    <a:tint val="46000"/>
                    <a:shade val="95000"/>
                  </a:schemeClr>
                </a:solidFill>
                <a:round/>
              </a:ln>
              <a:effectLst/>
            </c:spPr>
            <c:extLst>
              <c:ext xmlns:c16="http://schemas.microsoft.com/office/drawing/2014/chart" uri="{C3380CC4-5D6E-409C-BE32-E72D297353CC}">
                <c16:uniqueId val="{00000001-150F-48E9-93E4-2821F556DBCE}"/>
              </c:ext>
            </c:extLst>
          </c:dPt>
          <c:dPt>
            <c:idx val="1"/>
            <c:bubble3D val="0"/>
            <c:spPr>
              <a:gradFill rotWithShape="1">
                <a:gsLst>
                  <a:gs pos="0">
                    <a:schemeClr val="accent6">
                      <a:tint val="62000"/>
                      <a:lumMod val="110000"/>
                      <a:satMod val="105000"/>
                      <a:tint val="67000"/>
                    </a:schemeClr>
                  </a:gs>
                  <a:gs pos="50000">
                    <a:schemeClr val="accent6">
                      <a:tint val="62000"/>
                      <a:lumMod val="105000"/>
                      <a:satMod val="103000"/>
                      <a:tint val="73000"/>
                    </a:schemeClr>
                  </a:gs>
                  <a:gs pos="100000">
                    <a:schemeClr val="accent6">
                      <a:tint val="62000"/>
                      <a:lumMod val="105000"/>
                      <a:satMod val="109000"/>
                      <a:tint val="81000"/>
                    </a:schemeClr>
                  </a:gs>
                </a:gsLst>
                <a:lin ang="5400000" scaled="0"/>
              </a:gradFill>
              <a:ln w="9525" cap="flat" cmpd="sng" algn="ctr">
                <a:solidFill>
                  <a:schemeClr val="accent6">
                    <a:tint val="62000"/>
                    <a:shade val="95000"/>
                  </a:schemeClr>
                </a:solidFill>
                <a:round/>
              </a:ln>
              <a:effectLst/>
            </c:spPr>
            <c:extLst>
              <c:ext xmlns:c16="http://schemas.microsoft.com/office/drawing/2014/chart" uri="{C3380CC4-5D6E-409C-BE32-E72D297353CC}">
                <c16:uniqueId val="{00000003-150F-48E9-93E4-2821F556DBCE}"/>
              </c:ext>
            </c:extLst>
          </c:dPt>
          <c:dPt>
            <c:idx val="2"/>
            <c:bubble3D val="0"/>
            <c:spPr>
              <a:gradFill rotWithShape="1">
                <a:gsLst>
                  <a:gs pos="0">
                    <a:schemeClr val="accent6">
                      <a:tint val="77000"/>
                      <a:lumMod val="110000"/>
                      <a:satMod val="105000"/>
                      <a:tint val="67000"/>
                    </a:schemeClr>
                  </a:gs>
                  <a:gs pos="50000">
                    <a:schemeClr val="accent6">
                      <a:tint val="77000"/>
                      <a:lumMod val="105000"/>
                      <a:satMod val="103000"/>
                      <a:tint val="73000"/>
                    </a:schemeClr>
                  </a:gs>
                  <a:gs pos="100000">
                    <a:schemeClr val="accent6">
                      <a:tint val="77000"/>
                      <a:lumMod val="105000"/>
                      <a:satMod val="109000"/>
                      <a:tint val="81000"/>
                    </a:schemeClr>
                  </a:gs>
                </a:gsLst>
                <a:lin ang="5400000" scaled="0"/>
              </a:gradFill>
              <a:ln w="9525" cap="flat" cmpd="sng" algn="ctr">
                <a:solidFill>
                  <a:schemeClr val="accent6">
                    <a:tint val="77000"/>
                    <a:shade val="95000"/>
                  </a:schemeClr>
                </a:solidFill>
                <a:round/>
              </a:ln>
              <a:effectLst/>
            </c:spPr>
            <c:extLst>
              <c:ext xmlns:c16="http://schemas.microsoft.com/office/drawing/2014/chart" uri="{C3380CC4-5D6E-409C-BE32-E72D297353CC}">
                <c16:uniqueId val="{00000005-150F-48E9-93E4-2821F556DBCE}"/>
              </c:ext>
            </c:extLst>
          </c:dPt>
          <c:dPt>
            <c:idx val="3"/>
            <c:bubble3D val="0"/>
            <c:spPr>
              <a:gradFill rotWithShape="1">
                <a:gsLst>
                  <a:gs pos="0">
                    <a:schemeClr val="accent6">
                      <a:tint val="93000"/>
                      <a:lumMod val="110000"/>
                      <a:satMod val="105000"/>
                      <a:tint val="67000"/>
                    </a:schemeClr>
                  </a:gs>
                  <a:gs pos="50000">
                    <a:schemeClr val="accent6">
                      <a:tint val="93000"/>
                      <a:lumMod val="105000"/>
                      <a:satMod val="103000"/>
                      <a:tint val="73000"/>
                    </a:schemeClr>
                  </a:gs>
                  <a:gs pos="100000">
                    <a:schemeClr val="accent6">
                      <a:tint val="93000"/>
                      <a:lumMod val="105000"/>
                      <a:satMod val="109000"/>
                      <a:tint val="81000"/>
                    </a:schemeClr>
                  </a:gs>
                </a:gsLst>
                <a:lin ang="5400000" scaled="0"/>
              </a:gradFill>
              <a:ln w="9525" cap="flat" cmpd="sng" algn="ctr">
                <a:solidFill>
                  <a:schemeClr val="accent6">
                    <a:tint val="93000"/>
                    <a:shade val="95000"/>
                  </a:schemeClr>
                </a:solidFill>
                <a:round/>
              </a:ln>
              <a:effectLst/>
            </c:spPr>
            <c:extLst>
              <c:ext xmlns:c16="http://schemas.microsoft.com/office/drawing/2014/chart" uri="{C3380CC4-5D6E-409C-BE32-E72D297353CC}">
                <c16:uniqueId val="{00000007-150F-48E9-93E4-2821F556DBCE}"/>
              </c:ext>
            </c:extLst>
          </c:dPt>
          <c:dPt>
            <c:idx val="4"/>
            <c:bubble3D val="0"/>
            <c:spPr>
              <a:gradFill rotWithShape="1">
                <a:gsLst>
                  <a:gs pos="0">
                    <a:schemeClr val="accent6">
                      <a:shade val="92000"/>
                      <a:lumMod val="110000"/>
                      <a:satMod val="105000"/>
                      <a:tint val="67000"/>
                    </a:schemeClr>
                  </a:gs>
                  <a:gs pos="50000">
                    <a:schemeClr val="accent6">
                      <a:shade val="92000"/>
                      <a:lumMod val="105000"/>
                      <a:satMod val="103000"/>
                      <a:tint val="73000"/>
                    </a:schemeClr>
                  </a:gs>
                  <a:gs pos="100000">
                    <a:schemeClr val="accent6">
                      <a:shade val="92000"/>
                      <a:lumMod val="105000"/>
                      <a:satMod val="109000"/>
                      <a:tint val="81000"/>
                    </a:schemeClr>
                  </a:gs>
                </a:gsLst>
                <a:lin ang="5400000" scaled="0"/>
              </a:gradFill>
              <a:ln w="9525" cap="flat" cmpd="sng" algn="ctr">
                <a:solidFill>
                  <a:schemeClr val="accent6">
                    <a:shade val="92000"/>
                    <a:shade val="95000"/>
                  </a:schemeClr>
                </a:solidFill>
                <a:round/>
              </a:ln>
              <a:effectLst/>
            </c:spPr>
            <c:extLst>
              <c:ext xmlns:c16="http://schemas.microsoft.com/office/drawing/2014/chart" uri="{C3380CC4-5D6E-409C-BE32-E72D297353CC}">
                <c16:uniqueId val="{00000009-150F-48E9-93E4-2821F556DBCE}"/>
              </c:ext>
            </c:extLst>
          </c:dPt>
          <c:dPt>
            <c:idx val="5"/>
            <c:bubble3D val="0"/>
            <c:spPr>
              <a:gradFill rotWithShape="1">
                <a:gsLst>
                  <a:gs pos="0">
                    <a:schemeClr val="accent6">
                      <a:shade val="76000"/>
                      <a:lumMod val="110000"/>
                      <a:satMod val="105000"/>
                      <a:tint val="67000"/>
                    </a:schemeClr>
                  </a:gs>
                  <a:gs pos="50000">
                    <a:schemeClr val="accent6">
                      <a:shade val="76000"/>
                      <a:lumMod val="105000"/>
                      <a:satMod val="103000"/>
                      <a:tint val="73000"/>
                    </a:schemeClr>
                  </a:gs>
                  <a:gs pos="100000">
                    <a:schemeClr val="accent6">
                      <a:shade val="76000"/>
                      <a:lumMod val="105000"/>
                      <a:satMod val="109000"/>
                      <a:tint val="81000"/>
                    </a:schemeClr>
                  </a:gs>
                </a:gsLst>
                <a:lin ang="5400000" scaled="0"/>
              </a:gradFill>
              <a:ln w="9525" cap="flat" cmpd="sng" algn="ctr">
                <a:solidFill>
                  <a:schemeClr val="accent6">
                    <a:shade val="76000"/>
                    <a:shade val="95000"/>
                  </a:schemeClr>
                </a:solidFill>
                <a:round/>
              </a:ln>
              <a:effectLst/>
            </c:spPr>
            <c:extLst>
              <c:ext xmlns:c16="http://schemas.microsoft.com/office/drawing/2014/chart" uri="{C3380CC4-5D6E-409C-BE32-E72D297353CC}">
                <c16:uniqueId val="{0000000B-150F-48E9-93E4-2821F556DBCE}"/>
              </c:ext>
            </c:extLst>
          </c:dPt>
          <c:dPt>
            <c:idx val="6"/>
            <c:bubble3D val="0"/>
            <c:spPr>
              <a:gradFill rotWithShape="1">
                <a:gsLst>
                  <a:gs pos="0">
                    <a:schemeClr val="accent6">
                      <a:shade val="61000"/>
                      <a:lumMod val="110000"/>
                      <a:satMod val="105000"/>
                      <a:tint val="67000"/>
                    </a:schemeClr>
                  </a:gs>
                  <a:gs pos="50000">
                    <a:schemeClr val="accent6">
                      <a:shade val="61000"/>
                      <a:lumMod val="105000"/>
                      <a:satMod val="103000"/>
                      <a:tint val="73000"/>
                    </a:schemeClr>
                  </a:gs>
                  <a:gs pos="100000">
                    <a:schemeClr val="accent6">
                      <a:shade val="61000"/>
                      <a:lumMod val="105000"/>
                      <a:satMod val="109000"/>
                      <a:tint val="81000"/>
                    </a:schemeClr>
                  </a:gs>
                </a:gsLst>
                <a:lin ang="5400000" scaled="0"/>
              </a:gradFill>
              <a:ln w="9525" cap="flat" cmpd="sng" algn="ctr">
                <a:solidFill>
                  <a:schemeClr val="accent6">
                    <a:shade val="61000"/>
                    <a:shade val="95000"/>
                  </a:schemeClr>
                </a:solidFill>
                <a:round/>
              </a:ln>
              <a:effectLst/>
            </c:spPr>
            <c:extLst>
              <c:ext xmlns:c16="http://schemas.microsoft.com/office/drawing/2014/chart" uri="{C3380CC4-5D6E-409C-BE32-E72D297353CC}">
                <c16:uniqueId val="{0000000D-150F-48E9-93E4-2821F556DBCE}"/>
              </c:ext>
            </c:extLst>
          </c:dPt>
          <c:dPt>
            <c:idx val="7"/>
            <c:bubble3D val="0"/>
            <c:spPr>
              <a:gradFill rotWithShape="1">
                <a:gsLst>
                  <a:gs pos="0">
                    <a:schemeClr val="accent6">
                      <a:shade val="45000"/>
                      <a:lumMod val="110000"/>
                      <a:satMod val="105000"/>
                      <a:tint val="67000"/>
                    </a:schemeClr>
                  </a:gs>
                  <a:gs pos="50000">
                    <a:schemeClr val="accent6">
                      <a:shade val="45000"/>
                      <a:lumMod val="105000"/>
                      <a:satMod val="103000"/>
                      <a:tint val="73000"/>
                    </a:schemeClr>
                  </a:gs>
                  <a:gs pos="100000">
                    <a:schemeClr val="accent6">
                      <a:shade val="45000"/>
                      <a:lumMod val="105000"/>
                      <a:satMod val="109000"/>
                      <a:tint val="81000"/>
                    </a:schemeClr>
                  </a:gs>
                </a:gsLst>
                <a:lin ang="5400000" scaled="0"/>
              </a:gradFill>
              <a:ln w="9525" cap="flat" cmpd="sng" algn="ctr">
                <a:solidFill>
                  <a:schemeClr val="accent6">
                    <a:shade val="45000"/>
                    <a:shade val="95000"/>
                  </a:schemeClr>
                </a:solidFill>
                <a:round/>
              </a:ln>
              <a:effectLst/>
            </c:spPr>
            <c:extLst>
              <c:ext xmlns:c16="http://schemas.microsoft.com/office/drawing/2014/chart" uri="{C3380CC4-5D6E-409C-BE32-E72D297353CC}">
                <c16:uniqueId val="{0000000F-150F-48E9-93E4-2821F556DBCE}"/>
              </c:ext>
            </c:extLst>
          </c:dPt>
          <c:dPt>
            <c:idx val="8"/>
            <c:bubble3D val="0"/>
            <c:spPr>
              <a:gradFill rotWithShape="1">
                <a:gsLst>
                  <a:gs pos="0">
                    <a:schemeClr val="accent6">
                      <a:shade val="44000"/>
                      <a:lumMod val="110000"/>
                      <a:satMod val="105000"/>
                      <a:tint val="67000"/>
                    </a:schemeClr>
                  </a:gs>
                  <a:gs pos="50000">
                    <a:schemeClr val="accent6">
                      <a:shade val="44000"/>
                      <a:lumMod val="105000"/>
                      <a:satMod val="103000"/>
                      <a:tint val="73000"/>
                    </a:schemeClr>
                  </a:gs>
                  <a:gs pos="100000">
                    <a:schemeClr val="accent6">
                      <a:shade val="44000"/>
                      <a:lumMod val="105000"/>
                      <a:satMod val="109000"/>
                      <a:tint val="81000"/>
                    </a:schemeClr>
                  </a:gs>
                </a:gsLst>
                <a:lin ang="5400000" scaled="0"/>
              </a:gradFill>
              <a:ln w="9525" cap="flat" cmpd="sng" algn="ctr">
                <a:solidFill>
                  <a:schemeClr val="accent6">
                    <a:shade val="44000"/>
                    <a:shade val="95000"/>
                  </a:schemeClr>
                </a:solidFill>
                <a:round/>
              </a:ln>
              <a:effectLst/>
            </c:spPr>
            <c:extLst>
              <c:ext xmlns:c16="http://schemas.microsoft.com/office/drawing/2014/chart" uri="{C3380CC4-5D6E-409C-BE32-E72D297353CC}">
                <c16:uniqueId val="{00000010-25ED-4459-9B9F-59646A8A944E}"/>
              </c:ext>
            </c:extLst>
          </c:dPt>
          <c:dLbls>
            <c:dLbl>
              <c:idx val="0"/>
              <c:layout>
                <c:manualLayout>
                  <c:x val="0.16666666666666677"/>
                  <c:y val="0.13425925925925927"/>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50F-48E9-93E4-2821F556DBCE}"/>
                </c:ext>
              </c:extLst>
            </c:dLbl>
            <c:dLbl>
              <c:idx val="1"/>
              <c:layout>
                <c:manualLayout>
                  <c:x val="0.22545319335083105"/>
                  <c:y val="0.1521817585301837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50F-48E9-93E4-2821F556DBCE}"/>
                </c:ext>
              </c:extLst>
            </c:dLbl>
            <c:dLbl>
              <c:idx val="2"/>
              <c:layout>
                <c:manualLayout>
                  <c:x val="-0.24331714785651792"/>
                  <c:y val="7.004046369203849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150F-48E9-93E4-2821F556DBCE}"/>
                </c:ext>
              </c:extLst>
            </c:dLbl>
            <c:dLbl>
              <c:idx val="3"/>
              <c:layout>
                <c:manualLayout>
                  <c:x val="-6.592279090113741E-2"/>
                  <c:y val="0.215713400408282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150F-48E9-93E4-2821F556DBCE}"/>
                </c:ext>
              </c:extLst>
            </c:dLbl>
            <c:dLbl>
              <c:idx val="4"/>
              <c:layout>
                <c:manualLayout>
                  <c:x val="-0.21903762029746282"/>
                  <c:y val="-2.351487314085739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150F-48E9-93E4-2821F556DBCE}"/>
                </c:ext>
              </c:extLst>
            </c:dLbl>
            <c:dLbl>
              <c:idx val="5"/>
              <c:layout>
                <c:manualLayout>
                  <c:x val="-0.2332751531058618"/>
                  <c:y val="-0.10203521434820648"/>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150F-48E9-93E4-2821F556DBCE}"/>
                </c:ext>
              </c:extLst>
            </c:dLbl>
            <c:dLbl>
              <c:idx val="6"/>
              <c:layout>
                <c:manualLayout>
                  <c:x val="0.39164337270341198"/>
                  <c:y val="-0.10785688247302425"/>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65000"/>
                          <a:lumOff val="35000"/>
                        </a:schemeClr>
                      </a:solidFill>
                      <a:latin typeface="+mn-lt"/>
                      <a:ea typeface="+mn-ea"/>
                      <a:cs typeface="+mn-cs"/>
                    </a:defRPr>
                  </a:pPr>
                  <a:endParaRPr lang="it-IT"/>
                </a:p>
              </c:txPr>
              <c:showLegendKey val="0"/>
              <c:showVal val="0"/>
              <c:showCatName val="1"/>
              <c:showSerName val="0"/>
              <c:showPercent val="1"/>
              <c:showBubbleSize val="0"/>
              <c:extLst>
                <c:ext xmlns:c15="http://schemas.microsoft.com/office/drawing/2012/chart" uri="{CE6537A1-D6FC-4f65-9D91-7224C49458BB}">
                  <c15:layout>
                    <c:manualLayout>
                      <c:w val="0.25788884130069517"/>
                      <c:h val="0.20246320695061629"/>
                    </c:manualLayout>
                  </c15:layout>
                </c:ext>
                <c:ext xmlns:c16="http://schemas.microsoft.com/office/drawing/2014/chart" uri="{C3380CC4-5D6E-409C-BE32-E72D297353CC}">
                  <c16:uniqueId val="{0000000D-150F-48E9-93E4-2821F556DBCE}"/>
                </c:ext>
              </c:extLst>
            </c:dLbl>
            <c:dLbl>
              <c:idx val="7"/>
              <c:layout>
                <c:manualLayout>
                  <c:x val="-0.125"/>
                  <c:y val="-9.722222222222226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F-150F-48E9-93E4-2821F556DBCE}"/>
                </c:ext>
              </c:extLst>
            </c:dLbl>
            <c:dLbl>
              <c:idx val="8"/>
              <c:layout>
                <c:manualLayout>
                  <c:x val="-0.18888888888888888"/>
                  <c:y val="-0.21296296296296299"/>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65000"/>
                          <a:lumOff val="35000"/>
                        </a:schemeClr>
                      </a:solidFill>
                      <a:latin typeface="+mn-lt"/>
                      <a:ea typeface="+mn-ea"/>
                      <a:cs typeface="+mn-cs"/>
                    </a:defRPr>
                  </a:pPr>
                  <a:endParaRPr lang="it-IT"/>
                </a:p>
              </c:txPr>
              <c:showLegendKey val="0"/>
              <c:showVal val="0"/>
              <c:showCatName val="1"/>
              <c:showSerName val="0"/>
              <c:showPercent val="1"/>
              <c:showBubbleSize val="0"/>
              <c:extLst>
                <c:ext xmlns:c15="http://schemas.microsoft.com/office/drawing/2012/chart" uri="{CE6537A1-D6FC-4f65-9D91-7224C49458BB}">
                  <c15:layout>
                    <c:manualLayout>
                      <c:w val="0.15431955380577428"/>
                      <c:h val="0.15726851851851853"/>
                    </c:manualLayout>
                  </c15:layout>
                </c:ext>
                <c:ext xmlns:c16="http://schemas.microsoft.com/office/drawing/2014/chart" uri="{C3380CC4-5D6E-409C-BE32-E72D297353CC}">
                  <c16:uniqueId val="{00000010-25ED-4459-9B9F-59646A8A944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it-IT"/>
              </a:p>
            </c:txPr>
            <c:showLegendKey val="0"/>
            <c:showVal val="0"/>
            <c:showCatName val="1"/>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Statistiche!$B$77:$B$85</c:f>
              <c:strCache>
                <c:ptCount val="9"/>
                <c:pt idx="0">
                  <c:v>Autocandidatura</c:v>
                </c:pt>
                <c:pt idx="1">
                  <c:v>Advisor</c:v>
                </c:pt>
                <c:pt idx="2">
                  <c:v>Investitori professionali</c:v>
                </c:pt>
                <c:pt idx="3">
                  <c:v>Industriali</c:v>
                </c:pt>
                <c:pt idx="4">
                  <c:v>Proprietaria</c:v>
                </c:pt>
                <c:pt idx="5">
                  <c:v>Dottore commercialista</c:v>
                </c:pt>
                <c:pt idx="6">
                  <c:v>Società di revisione</c:v>
                </c:pt>
                <c:pt idx="7">
                  <c:v>Organismi di Ricerca</c:v>
                </c:pt>
                <c:pt idx="8">
                  <c:v>Altri</c:v>
                </c:pt>
              </c:strCache>
            </c:strRef>
          </c:cat>
          <c:val>
            <c:numRef>
              <c:f>Statistiche!$D$77:$D$85</c:f>
              <c:numCache>
                <c:formatCode>0%</c:formatCode>
                <c:ptCount val="9"/>
                <c:pt idx="0">
                  <c:v>0.34413830361966502</c:v>
                </c:pt>
                <c:pt idx="1">
                  <c:v>0.21258779038357645</c:v>
                </c:pt>
                <c:pt idx="2">
                  <c:v>7.9956780118854667E-2</c:v>
                </c:pt>
                <c:pt idx="3">
                  <c:v>2.1609940572663426E-3</c:v>
                </c:pt>
                <c:pt idx="4">
                  <c:v>0.19367909238249595</c:v>
                </c:pt>
                <c:pt idx="5">
                  <c:v>1.4586709886547812E-2</c:v>
                </c:pt>
                <c:pt idx="6">
                  <c:v>1.8908698001080498E-3</c:v>
                </c:pt>
                <c:pt idx="7">
                  <c:v>4.4300378173960021E-2</c:v>
                </c:pt>
                <c:pt idx="8">
                  <c:v>0.10669908157752567</c:v>
                </c:pt>
              </c:numCache>
            </c:numRef>
          </c:val>
          <c:extLst>
            <c:ext xmlns:c16="http://schemas.microsoft.com/office/drawing/2014/chart" uri="{C3380CC4-5D6E-409C-BE32-E72D297353CC}">
              <c16:uniqueId val="{00000028-150F-48E9-93E4-2821F556DBCE}"/>
            </c:ext>
          </c:extLst>
        </c:ser>
        <c:dLbls>
          <c:showLegendKey val="0"/>
          <c:showVal val="0"/>
          <c:showCatName val="1"/>
          <c:showSerName val="0"/>
          <c:showPercent val="1"/>
          <c:showBubbleSize val="0"/>
          <c:showLeaderLines val="1"/>
        </c:dLbls>
        <c:firstSliceAng val="0"/>
        <c:holeSize val="50"/>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400" b="1" i="0" u="none" strike="noStrike" kern="1200" cap="none" spc="20" baseline="0">
                <a:solidFill>
                  <a:schemeClr val="tx1">
                    <a:lumMod val="50000"/>
                    <a:lumOff val="50000"/>
                  </a:schemeClr>
                </a:solidFill>
                <a:latin typeface="+mn-lt"/>
                <a:ea typeface="+mn-ea"/>
                <a:cs typeface="+mn-cs"/>
              </a:defRPr>
            </a:pPr>
            <a:r>
              <a:rPr lang="it-IT" b="1"/>
              <a:t>Documentazione</a:t>
            </a:r>
          </a:p>
        </c:rich>
      </c:tx>
      <c:overlay val="0"/>
      <c:spPr>
        <a:noFill/>
        <a:ln>
          <a:noFill/>
        </a:ln>
        <a:effectLst/>
      </c:spPr>
      <c:txPr>
        <a:bodyPr rot="0" spcFirstLastPara="1" vertOverflow="ellipsis" vert="horz" wrap="square" anchor="ctr" anchorCtr="1"/>
        <a:lstStyle/>
        <a:p>
          <a:pPr>
            <a:defRPr sz="1400" b="1" i="0" u="none" strike="noStrike" kern="1200" cap="none" spc="20" baseline="0">
              <a:solidFill>
                <a:schemeClr val="tx1">
                  <a:lumMod val="50000"/>
                  <a:lumOff val="50000"/>
                </a:schemeClr>
              </a:solidFill>
              <a:latin typeface="+mn-lt"/>
              <a:ea typeface="+mn-ea"/>
              <a:cs typeface="+mn-cs"/>
            </a:defRPr>
          </a:pPr>
          <a:endParaRPr lang="it-IT"/>
        </a:p>
      </c:txPr>
    </c:title>
    <c:autoTitleDeleted val="0"/>
    <c:plotArea>
      <c:layout/>
      <c:doughnutChart>
        <c:varyColors val="1"/>
        <c:ser>
          <c:idx val="0"/>
          <c:order val="0"/>
          <c:dPt>
            <c:idx val="0"/>
            <c:bubble3D val="0"/>
            <c:spPr>
              <a:gradFill rotWithShape="1">
                <a:gsLst>
                  <a:gs pos="0">
                    <a:schemeClr val="accent6">
                      <a:tint val="77000"/>
                      <a:lumMod val="110000"/>
                      <a:satMod val="105000"/>
                      <a:tint val="67000"/>
                    </a:schemeClr>
                  </a:gs>
                  <a:gs pos="50000">
                    <a:schemeClr val="accent6">
                      <a:tint val="77000"/>
                      <a:lumMod val="105000"/>
                      <a:satMod val="103000"/>
                      <a:tint val="73000"/>
                    </a:schemeClr>
                  </a:gs>
                  <a:gs pos="100000">
                    <a:schemeClr val="accent6">
                      <a:tint val="77000"/>
                      <a:lumMod val="105000"/>
                      <a:satMod val="109000"/>
                      <a:tint val="81000"/>
                    </a:schemeClr>
                  </a:gs>
                </a:gsLst>
                <a:lin ang="5400000" scaled="0"/>
              </a:gradFill>
              <a:ln w="9525" cap="flat" cmpd="sng" algn="ctr">
                <a:solidFill>
                  <a:schemeClr val="accent6">
                    <a:tint val="77000"/>
                    <a:shade val="95000"/>
                  </a:schemeClr>
                </a:solidFill>
                <a:round/>
              </a:ln>
              <a:effectLst/>
            </c:spPr>
            <c:extLst>
              <c:ext xmlns:c16="http://schemas.microsoft.com/office/drawing/2014/chart" uri="{C3380CC4-5D6E-409C-BE32-E72D297353CC}">
                <c16:uniqueId val="{00000001-D270-4BAE-BC27-6F6951D41C3C}"/>
              </c:ext>
            </c:extLst>
          </c:dPt>
          <c:dPt>
            <c:idx val="1"/>
            <c:bubble3D val="0"/>
            <c:spPr>
              <a:gradFill rotWithShape="1">
                <a:gsLst>
                  <a:gs pos="0">
                    <a:schemeClr val="accent6">
                      <a:shade val="76000"/>
                      <a:lumMod val="110000"/>
                      <a:satMod val="105000"/>
                      <a:tint val="67000"/>
                    </a:schemeClr>
                  </a:gs>
                  <a:gs pos="50000">
                    <a:schemeClr val="accent6">
                      <a:shade val="76000"/>
                      <a:lumMod val="105000"/>
                      <a:satMod val="103000"/>
                      <a:tint val="73000"/>
                    </a:schemeClr>
                  </a:gs>
                  <a:gs pos="100000">
                    <a:schemeClr val="accent6">
                      <a:shade val="76000"/>
                      <a:lumMod val="105000"/>
                      <a:satMod val="109000"/>
                      <a:tint val="81000"/>
                    </a:schemeClr>
                  </a:gs>
                </a:gsLst>
                <a:lin ang="5400000" scaled="0"/>
              </a:gradFill>
              <a:ln w="9525" cap="flat" cmpd="sng" algn="ctr">
                <a:solidFill>
                  <a:schemeClr val="accent6">
                    <a:shade val="76000"/>
                    <a:shade val="95000"/>
                  </a:schemeClr>
                </a:solidFill>
                <a:round/>
              </a:ln>
              <a:effectLst/>
            </c:spPr>
            <c:extLst>
              <c:ext xmlns:c16="http://schemas.microsoft.com/office/drawing/2014/chart" uri="{C3380CC4-5D6E-409C-BE32-E72D297353CC}">
                <c16:uniqueId val="{00000003-D270-4BAE-BC27-6F6951D41C3C}"/>
              </c:ext>
            </c:extLst>
          </c:dPt>
          <c:dLbls>
            <c:dLbl>
              <c:idx val="0"/>
              <c:layout>
                <c:manualLayout>
                  <c:x val="0.22777777777777766"/>
                  <c:y val="-2.314800287544865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270-4BAE-BC27-6F6951D41C3C}"/>
                </c:ext>
              </c:extLst>
            </c:dLbl>
            <c:dLbl>
              <c:idx val="1"/>
              <c:layout>
                <c:manualLayout>
                  <c:x val="-0.15833333333333335"/>
                  <c:y val="-0.1388888888888889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270-4BAE-BC27-6F6951D41C3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it-IT"/>
              </a:p>
            </c:txPr>
            <c:showLegendKey val="0"/>
            <c:showVal val="0"/>
            <c:showCatName val="1"/>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Statistiche!$B$91:$B$92</c:f>
              <c:strCache>
                <c:ptCount val="2"/>
                <c:pt idx="0">
                  <c:v>Congrua</c:v>
                </c:pt>
                <c:pt idx="1">
                  <c:v>Non congrua</c:v>
                </c:pt>
              </c:strCache>
            </c:strRef>
          </c:cat>
          <c:val>
            <c:numRef>
              <c:f>Statistiche!$D$91:$D$92</c:f>
              <c:numCache>
                <c:formatCode>0%</c:formatCode>
                <c:ptCount val="2"/>
                <c:pt idx="0">
                  <c:v>0.96785521339816316</c:v>
                </c:pt>
                <c:pt idx="1">
                  <c:v>3.2144786601836846E-2</c:v>
                </c:pt>
              </c:numCache>
            </c:numRef>
          </c:val>
          <c:extLst>
            <c:ext xmlns:c16="http://schemas.microsoft.com/office/drawing/2014/chart" uri="{C3380CC4-5D6E-409C-BE32-E72D297353CC}">
              <c16:uniqueId val="{00000010-D270-4BAE-BC27-6F6951D41C3C}"/>
            </c:ext>
          </c:extLst>
        </c:ser>
        <c:dLbls>
          <c:showLegendKey val="0"/>
          <c:showVal val="0"/>
          <c:showCatName val="1"/>
          <c:showSerName val="0"/>
          <c:showPercent val="1"/>
          <c:showBubbleSize val="0"/>
          <c:showLeaderLines val="1"/>
        </c:dLbls>
        <c:firstSliceAng val="0"/>
        <c:holeSize val="50"/>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400" b="1" i="0" u="none" strike="noStrike" kern="1200" cap="none" spc="20" baseline="0">
                <a:solidFill>
                  <a:schemeClr val="tx1">
                    <a:lumMod val="50000"/>
                    <a:lumOff val="50000"/>
                  </a:schemeClr>
                </a:solidFill>
                <a:latin typeface="+mn-lt"/>
                <a:ea typeface="+mn-ea"/>
                <a:cs typeface="+mn-cs"/>
              </a:defRPr>
            </a:pPr>
            <a:r>
              <a:rPr lang="it-IT" b="1"/>
              <a:t>Settore</a:t>
            </a:r>
          </a:p>
        </c:rich>
      </c:tx>
      <c:overlay val="0"/>
      <c:spPr>
        <a:noFill/>
        <a:ln>
          <a:noFill/>
        </a:ln>
        <a:effectLst/>
      </c:spPr>
      <c:txPr>
        <a:bodyPr rot="0" spcFirstLastPara="1" vertOverflow="ellipsis" vert="horz" wrap="square" anchor="ctr" anchorCtr="1"/>
        <a:lstStyle/>
        <a:p>
          <a:pPr>
            <a:defRPr sz="1400" b="1" i="0" u="none" strike="noStrike" kern="1200" cap="none" spc="20" baseline="0">
              <a:solidFill>
                <a:schemeClr val="tx1">
                  <a:lumMod val="50000"/>
                  <a:lumOff val="50000"/>
                </a:schemeClr>
              </a:solidFill>
              <a:latin typeface="+mn-lt"/>
              <a:ea typeface="+mn-ea"/>
              <a:cs typeface="+mn-cs"/>
            </a:defRPr>
          </a:pPr>
          <a:endParaRPr lang="it-IT"/>
        </a:p>
      </c:txPr>
    </c:title>
    <c:autoTitleDeleted val="0"/>
    <c:plotArea>
      <c:layout>
        <c:manualLayout>
          <c:layoutTarget val="inner"/>
          <c:xMode val="edge"/>
          <c:yMode val="edge"/>
          <c:x val="0.3080955818022747"/>
          <c:y val="0.20814523184601924"/>
          <c:w val="0.38380905511811031"/>
          <c:h val="0.63968175853018383"/>
        </c:manualLayout>
      </c:layout>
      <c:doughnutChart>
        <c:varyColors val="1"/>
        <c:ser>
          <c:idx val="0"/>
          <c:order val="0"/>
          <c:dPt>
            <c:idx val="0"/>
            <c:bubble3D val="0"/>
            <c:spPr>
              <a:gradFill rotWithShape="1">
                <a:gsLst>
                  <a:gs pos="0">
                    <a:schemeClr val="accent6">
                      <a:tint val="41000"/>
                      <a:lumMod val="110000"/>
                      <a:satMod val="105000"/>
                      <a:tint val="67000"/>
                    </a:schemeClr>
                  </a:gs>
                  <a:gs pos="50000">
                    <a:schemeClr val="accent6">
                      <a:tint val="41000"/>
                      <a:lumMod val="105000"/>
                      <a:satMod val="103000"/>
                      <a:tint val="73000"/>
                    </a:schemeClr>
                  </a:gs>
                  <a:gs pos="100000">
                    <a:schemeClr val="accent6">
                      <a:tint val="41000"/>
                      <a:lumMod val="105000"/>
                      <a:satMod val="109000"/>
                      <a:tint val="81000"/>
                    </a:schemeClr>
                  </a:gs>
                </a:gsLst>
                <a:lin ang="5400000" scaled="0"/>
              </a:gradFill>
              <a:ln w="9525" cap="flat" cmpd="sng" algn="ctr">
                <a:solidFill>
                  <a:schemeClr val="accent6">
                    <a:tint val="41000"/>
                    <a:shade val="95000"/>
                  </a:schemeClr>
                </a:solidFill>
                <a:round/>
              </a:ln>
              <a:effectLst/>
            </c:spPr>
            <c:extLst>
              <c:ext xmlns:c16="http://schemas.microsoft.com/office/drawing/2014/chart" uri="{C3380CC4-5D6E-409C-BE32-E72D297353CC}">
                <c16:uniqueId val="{00000001-BAB4-436B-8185-7C77EA4CECC6}"/>
              </c:ext>
            </c:extLst>
          </c:dPt>
          <c:dPt>
            <c:idx val="1"/>
            <c:bubble3D val="0"/>
            <c:spPr>
              <a:gradFill rotWithShape="1">
                <a:gsLst>
                  <a:gs pos="0">
                    <a:schemeClr val="accent6">
                      <a:tint val="52000"/>
                      <a:lumMod val="110000"/>
                      <a:satMod val="105000"/>
                      <a:tint val="67000"/>
                    </a:schemeClr>
                  </a:gs>
                  <a:gs pos="50000">
                    <a:schemeClr val="accent6">
                      <a:tint val="52000"/>
                      <a:lumMod val="105000"/>
                      <a:satMod val="103000"/>
                      <a:tint val="73000"/>
                    </a:schemeClr>
                  </a:gs>
                  <a:gs pos="100000">
                    <a:schemeClr val="accent6">
                      <a:tint val="52000"/>
                      <a:lumMod val="105000"/>
                      <a:satMod val="109000"/>
                      <a:tint val="81000"/>
                    </a:schemeClr>
                  </a:gs>
                </a:gsLst>
                <a:lin ang="5400000" scaled="0"/>
              </a:gradFill>
              <a:ln w="9525" cap="flat" cmpd="sng" algn="ctr">
                <a:solidFill>
                  <a:schemeClr val="accent6">
                    <a:tint val="52000"/>
                    <a:shade val="95000"/>
                  </a:schemeClr>
                </a:solidFill>
                <a:round/>
              </a:ln>
              <a:effectLst/>
            </c:spPr>
            <c:extLst>
              <c:ext xmlns:c16="http://schemas.microsoft.com/office/drawing/2014/chart" uri="{C3380CC4-5D6E-409C-BE32-E72D297353CC}">
                <c16:uniqueId val="{00000003-BAB4-436B-8185-7C77EA4CECC6}"/>
              </c:ext>
            </c:extLst>
          </c:dPt>
          <c:dPt>
            <c:idx val="2"/>
            <c:bubble3D val="0"/>
            <c:spPr>
              <a:gradFill rotWithShape="1">
                <a:gsLst>
                  <a:gs pos="0">
                    <a:schemeClr val="accent6">
                      <a:tint val="63000"/>
                      <a:lumMod val="110000"/>
                      <a:satMod val="105000"/>
                      <a:tint val="67000"/>
                    </a:schemeClr>
                  </a:gs>
                  <a:gs pos="50000">
                    <a:schemeClr val="accent6">
                      <a:tint val="63000"/>
                      <a:lumMod val="105000"/>
                      <a:satMod val="103000"/>
                      <a:tint val="73000"/>
                    </a:schemeClr>
                  </a:gs>
                  <a:gs pos="100000">
                    <a:schemeClr val="accent6">
                      <a:tint val="63000"/>
                      <a:lumMod val="105000"/>
                      <a:satMod val="109000"/>
                      <a:tint val="81000"/>
                    </a:schemeClr>
                  </a:gs>
                </a:gsLst>
                <a:lin ang="5400000" scaled="0"/>
              </a:gradFill>
              <a:ln w="9525" cap="flat" cmpd="sng" algn="ctr">
                <a:solidFill>
                  <a:schemeClr val="accent6">
                    <a:tint val="63000"/>
                    <a:shade val="95000"/>
                  </a:schemeClr>
                </a:solidFill>
                <a:round/>
              </a:ln>
              <a:effectLst/>
            </c:spPr>
            <c:extLst>
              <c:ext xmlns:c16="http://schemas.microsoft.com/office/drawing/2014/chart" uri="{C3380CC4-5D6E-409C-BE32-E72D297353CC}">
                <c16:uniqueId val="{00000005-B5F4-4B30-B1F7-83C2C9B419E5}"/>
              </c:ext>
            </c:extLst>
          </c:dPt>
          <c:dPt>
            <c:idx val="3"/>
            <c:bubble3D val="0"/>
            <c:spPr>
              <a:gradFill rotWithShape="1">
                <a:gsLst>
                  <a:gs pos="0">
                    <a:schemeClr val="accent6">
                      <a:tint val="74000"/>
                      <a:lumMod val="110000"/>
                      <a:satMod val="105000"/>
                      <a:tint val="67000"/>
                    </a:schemeClr>
                  </a:gs>
                  <a:gs pos="50000">
                    <a:schemeClr val="accent6">
                      <a:tint val="74000"/>
                      <a:lumMod val="105000"/>
                      <a:satMod val="103000"/>
                      <a:tint val="73000"/>
                    </a:schemeClr>
                  </a:gs>
                  <a:gs pos="100000">
                    <a:schemeClr val="accent6">
                      <a:tint val="74000"/>
                      <a:lumMod val="105000"/>
                      <a:satMod val="109000"/>
                      <a:tint val="81000"/>
                    </a:schemeClr>
                  </a:gs>
                </a:gsLst>
                <a:lin ang="5400000" scaled="0"/>
              </a:gradFill>
              <a:ln w="9525" cap="flat" cmpd="sng" algn="ctr">
                <a:solidFill>
                  <a:schemeClr val="accent6">
                    <a:tint val="74000"/>
                    <a:shade val="95000"/>
                  </a:schemeClr>
                </a:solidFill>
                <a:round/>
              </a:ln>
              <a:effectLst/>
            </c:spPr>
            <c:extLst>
              <c:ext xmlns:c16="http://schemas.microsoft.com/office/drawing/2014/chart" uri="{C3380CC4-5D6E-409C-BE32-E72D297353CC}">
                <c16:uniqueId val="{00000007-B5F4-4B30-B1F7-83C2C9B419E5}"/>
              </c:ext>
            </c:extLst>
          </c:dPt>
          <c:dPt>
            <c:idx val="4"/>
            <c:bubble3D val="0"/>
            <c:spPr>
              <a:gradFill rotWithShape="1">
                <a:gsLst>
                  <a:gs pos="0">
                    <a:schemeClr val="accent6">
                      <a:tint val="84000"/>
                      <a:lumMod val="110000"/>
                      <a:satMod val="105000"/>
                      <a:tint val="67000"/>
                    </a:schemeClr>
                  </a:gs>
                  <a:gs pos="50000">
                    <a:schemeClr val="accent6">
                      <a:tint val="84000"/>
                      <a:lumMod val="105000"/>
                      <a:satMod val="103000"/>
                      <a:tint val="73000"/>
                    </a:schemeClr>
                  </a:gs>
                  <a:gs pos="100000">
                    <a:schemeClr val="accent6">
                      <a:tint val="84000"/>
                      <a:lumMod val="105000"/>
                      <a:satMod val="109000"/>
                      <a:tint val="81000"/>
                    </a:schemeClr>
                  </a:gs>
                </a:gsLst>
                <a:lin ang="5400000" scaled="0"/>
              </a:gradFill>
              <a:ln w="9525" cap="flat" cmpd="sng" algn="ctr">
                <a:solidFill>
                  <a:schemeClr val="accent6">
                    <a:tint val="84000"/>
                    <a:shade val="95000"/>
                  </a:schemeClr>
                </a:solidFill>
                <a:round/>
              </a:ln>
              <a:effectLst/>
            </c:spPr>
            <c:extLst>
              <c:ext xmlns:c16="http://schemas.microsoft.com/office/drawing/2014/chart" uri="{C3380CC4-5D6E-409C-BE32-E72D297353CC}">
                <c16:uniqueId val="{00000009-B5F4-4B30-B1F7-83C2C9B419E5}"/>
              </c:ext>
            </c:extLst>
          </c:dPt>
          <c:dPt>
            <c:idx val="5"/>
            <c:bubble3D val="0"/>
            <c:spPr>
              <a:gradFill rotWithShape="1">
                <a:gsLst>
                  <a:gs pos="0">
                    <a:schemeClr val="accent6">
                      <a:tint val="95000"/>
                      <a:lumMod val="110000"/>
                      <a:satMod val="105000"/>
                      <a:tint val="67000"/>
                    </a:schemeClr>
                  </a:gs>
                  <a:gs pos="50000">
                    <a:schemeClr val="accent6">
                      <a:tint val="95000"/>
                      <a:lumMod val="105000"/>
                      <a:satMod val="103000"/>
                      <a:tint val="73000"/>
                    </a:schemeClr>
                  </a:gs>
                  <a:gs pos="100000">
                    <a:schemeClr val="accent6">
                      <a:tint val="95000"/>
                      <a:lumMod val="105000"/>
                      <a:satMod val="109000"/>
                      <a:tint val="81000"/>
                    </a:schemeClr>
                  </a:gs>
                </a:gsLst>
                <a:lin ang="5400000" scaled="0"/>
              </a:gradFill>
              <a:ln w="9525" cap="flat" cmpd="sng" algn="ctr">
                <a:solidFill>
                  <a:schemeClr val="accent6">
                    <a:tint val="95000"/>
                    <a:shade val="95000"/>
                  </a:schemeClr>
                </a:solidFill>
                <a:round/>
              </a:ln>
              <a:effectLst/>
            </c:spPr>
            <c:extLst>
              <c:ext xmlns:c16="http://schemas.microsoft.com/office/drawing/2014/chart" uri="{C3380CC4-5D6E-409C-BE32-E72D297353CC}">
                <c16:uniqueId val="{0000000B-B5F4-4B30-B1F7-83C2C9B419E5}"/>
              </c:ext>
            </c:extLst>
          </c:dPt>
          <c:dPt>
            <c:idx val="6"/>
            <c:bubble3D val="0"/>
            <c:spPr>
              <a:gradFill rotWithShape="1">
                <a:gsLst>
                  <a:gs pos="0">
                    <a:schemeClr val="accent6">
                      <a:shade val="94000"/>
                      <a:lumMod val="110000"/>
                      <a:satMod val="105000"/>
                      <a:tint val="67000"/>
                    </a:schemeClr>
                  </a:gs>
                  <a:gs pos="50000">
                    <a:schemeClr val="accent6">
                      <a:shade val="94000"/>
                      <a:lumMod val="105000"/>
                      <a:satMod val="103000"/>
                      <a:tint val="73000"/>
                    </a:schemeClr>
                  </a:gs>
                  <a:gs pos="100000">
                    <a:schemeClr val="accent6">
                      <a:shade val="94000"/>
                      <a:lumMod val="105000"/>
                      <a:satMod val="109000"/>
                      <a:tint val="81000"/>
                    </a:schemeClr>
                  </a:gs>
                </a:gsLst>
                <a:lin ang="5400000" scaled="0"/>
              </a:gradFill>
              <a:ln w="9525" cap="flat" cmpd="sng" algn="ctr">
                <a:solidFill>
                  <a:schemeClr val="accent6">
                    <a:shade val="94000"/>
                    <a:shade val="95000"/>
                  </a:schemeClr>
                </a:solidFill>
                <a:round/>
              </a:ln>
              <a:effectLst/>
            </c:spPr>
            <c:extLst>
              <c:ext xmlns:c16="http://schemas.microsoft.com/office/drawing/2014/chart" uri="{C3380CC4-5D6E-409C-BE32-E72D297353CC}">
                <c16:uniqueId val="{0000000D-B5F4-4B30-B1F7-83C2C9B419E5}"/>
              </c:ext>
            </c:extLst>
          </c:dPt>
          <c:dPt>
            <c:idx val="7"/>
            <c:bubble3D val="0"/>
            <c:spPr>
              <a:gradFill rotWithShape="1">
                <a:gsLst>
                  <a:gs pos="0">
                    <a:schemeClr val="accent6">
                      <a:shade val="83000"/>
                      <a:lumMod val="110000"/>
                      <a:satMod val="105000"/>
                      <a:tint val="67000"/>
                    </a:schemeClr>
                  </a:gs>
                  <a:gs pos="50000">
                    <a:schemeClr val="accent6">
                      <a:shade val="83000"/>
                      <a:lumMod val="105000"/>
                      <a:satMod val="103000"/>
                      <a:tint val="73000"/>
                    </a:schemeClr>
                  </a:gs>
                  <a:gs pos="100000">
                    <a:schemeClr val="accent6">
                      <a:shade val="83000"/>
                      <a:lumMod val="105000"/>
                      <a:satMod val="109000"/>
                      <a:tint val="81000"/>
                    </a:schemeClr>
                  </a:gs>
                </a:gsLst>
                <a:lin ang="5400000" scaled="0"/>
              </a:gradFill>
              <a:ln w="9525" cap="flat" cmpd="sng" algn="ctr">
                <a:solidFill>
                  <a:schemeClr val="accent6">
                    <a:shade val="83000"/>
                    <a:shade val="95000"/>
                  </a:schemeClr>
                </a:solidFill>
                <a:round/>
              </a:ln>
              <a:effectLst/>
            </c:spPr>
            <c:extLst>
              <c:ext xmlns:c16="http://schemas.microsoft.com/office/drawing/2014/chart" uri="{C3380CC4-5D6E-409C-BE32-E72D297353CC}">
                <c16:uniqueId val="{0000000F-B5F4-4B30-B1F7-83C2C9B419E5}"/>
              </c:ext>
            </c:extLst>
          </c:dPt>
          <c:dPt>
            <c:idx val="8"/>
            <c:bubble3D val="0"/>
            <c:spPr>
              <a:gradFill rotWithShape="1">
                <a:gsLst>
                  <a:gs pos="0">
                    <a:schemeClr val="accent6">
                      <a:shade val="73000"/>
                      <a:lumMod val="110000"/>
                      <a:satMod val="105000"/>
                      <a:tint val="67000"/>
                    </a:schemeClr>
                  </a:gs>
                  <a:gs pos="50000">
                    <a:schemeClr val="accent6">
                      <a:shade val="73000"/>
                      <a:lumMod val="105000"/>
                      <a:satMod val="103000"/>
                      <a:tint val="73000"/>
                    </a:schemeClr>
                  </a:gs>
                  <a:gs pos="100000">
                    <a:schemeClr val="accent6">
                      <a:shade val="73000"/>
                      <a:lumMod val="105000"/>
                      <a:satMod val="109000"/>
                      <a:tint val="81000"/>
                    </a:schemeClr>
                  </a:gs>
                </a:gsLst>
                <a:lin ang="5400000" scaled="0"/>
              </a:gradFill>
              <a:ln w="9525" cap="flat" cmpd="sng" algn="ctr">
                <a:solidFill>
                  <a:schemeClr val="accent6">
                    <a:shade val="73000"/>
                    <a:shade val="95000"/>
                  </a:schemeClr>
                </a:solidFill>
                <a:round/>
              </a:ln>
              <a:effectLst/>
            </c:spPr>
            <c:extLst>
              <c:ext xmlns:c16="http://schemas.microsoft.com/office/drawing/2014/chart" uri="{C3380CC4-5D6E-409C-BE32-E72D297353CC}">
                <c16:uniqueId val="{00000011-B5F4-4B30-B1F7-83C2C9B419E5}"/>
              </c:ext>
            </c:extLst>
          </c:dPt>
          <c:dPt>
            <c:idx val="9"/>
            <c:bubble3D val="0"/>
            <c:spPr>
              <a:gradFill rotWithShape="1">
                <a:gsLst>
                  <a:gs pos="0">
                    <a:schemeClr val="accent6">
                      <a:shade val="62000"/>
                      <a:lumMod val="110000"/>
                      <a:satMod val="105000"/>
                      <a:tint val="67000"/>
                    </a:schemeClr>
                  </a:gs>
                  <a:gs pos="50000">
                    <a:schemeClr val="accent6">
                      <a:shade val="62000"/>
                      <a:lumMod val="105000"/>
                      <a:satMod val="103000"/>
                      <a:tint val="73000"/>
                    </a:schemeClr>
                  </a:gs>
                  <a:gs pos="100000">
                    <a:schemeClr val="accent6">
                      <a:shade val="62000"/>
                      <a:lumMod val="105000"/>
                      <a:satMod val="109000"/>
                      <a:tint val="81000"/>
                    </a:schemeClr>
                  </a:gs>
                </a:gsLst>
                <a:lin ang="5400000" scaled="0"/>
              </a:gradFill>
              <a:ln w="9525" cap="flat" cmpd="sng" algn="ctr">
                <a:solidFill>
                  <a:schemeClr val="accent6">
                    <a:shade val="62000"/>
                    <a:shade val="95000"/>
                  </a:schemeClr>
                </a:solidFill>
                <a:round/>
              </a:ln>
              <a:effectLst/>
            </c:spPr>
            <c:extLst>
              <c:ext xmlns:c16="http://schemas.microsoft.com/office/drawing/2014/chart" uri="{C3380CC4-5D6E-409C-BE32-E72D297353CC}">
                <c16:uniqueId val="{00000013-B5F4-4B30-B1F7-83C2C9B419E5}"/>
              </c:ext>
            </c:extLst>
          </c:dPt>
          <c:dPt>
            <c:idx val="10"/>
            <c:bubble3D val="0"/>
            <c:spPr>
              <a:gradFill rotWithShape="1">
                <a:gsLst>
                  <a:gs pos="0">
                    <a:schemeClr val="accent6">
                      <a:shade val="51000"/>
                      <a:lumMod val="110000"/>
                      <a:satMod val="105000"/>
                      <a:tint val="67000"/>
                    </a:schemeClr>
                  </a:gs>
                  <a:gs pos="50000">
                    <a:schemeClr val="accent6">
                      <a:shade val="51000"/>
                      <a:lumMod val="105000"/>
                      <a:satMod val="103000"/>
                      <a:tint val="73000"/>
                    </a:schemeClr>
                  </a:gs>
                  <a:gs pos="100000">
                    <a:schemeClr val="accent6">
                      <a:shade val="51000"/>
                      <a:lumMod val="105000"/>
                      <a:satMod val="109000"/>
                      <a:tint val="81000"/>
                    </a:schemeClr>
                  </a:gs>
                </a:gsLst>
                <a:lin ang="5400000" scaled="0"/>
              </a:gradFill>
              <a:ln w="9525" cap="flat" cmpd="sng" algn="ctr">
                <a:solidFill>
                  <a:schemeClr val="accent6">
                    <a:shade val="51000"/>
                    <a:shade val="95000"/>
                  </a:schemeClr>
                </a:solidFill>
                <a:round/>
              </a:ln>
              <a:effectLst/>
            </c:spPr>
            <c:extLst>
              <c:ext xmlns:c16="http://schemas.microsoft.com/office/drawing/2014/chart" uri="{C3380CC4-5D6E-409C-BE32-E72D297353CC}">
                <c16:uniqueId val="{00000020-BAB4-436B-8185-7C77EA4CECC6}"/>
              </c:ext>
            </c:extLst>
          </c:dPt>
          <c:dPt>
            <c:idx val="11"/>
            <c:bubble3D val="0"/>
            <c:spPr>
              <a:gradFill rotWithShape="1">
                <a:gsLst>
                  <a:gs pos="0">
                    <a:schemeClr val="accent6">
                      <a:shade val="40000"/>
                      <a:lumMod val="110000"/>
                      <a:satMod val="105000"/>
                      <a:tint val="67000"/>
                    </a:schemeClr>
                  </a:gs>
                  <a:gs pos="50000">
                    <a:schemeClr val="accent6">
                      <a:shade val="40000"/>
                      <a:lumMod val="105000"/>
                      <a:satMod val="103000"/>
                      <a:tint val="73000"/>
                    </a:schemeClr>
                  </a:gs>
                  <a:gs pos="100000">
                    <a:schemeClr val="accent6">
                      <a:shade val="40000"/>
                      <a:lumMod val="105000"/>
                      <a:satMod val="109000"/>
                      <a:tint val="81000"/>
                    </a:schemeClr>
                  </a:gs>
                </a:gsLst>
                <a:lin ang="5400000" scaled="0"/>
              </a:gradFill>
              <a:ln w="9525" cap="flat" cmpd="sng" algn="ctr">
                <a:solidFill>
                  <a:schemeClr val="accent6">
                    <a:shade val="40000"/>
                    <a:shade val="95000"/>
                  </a:schemeClr>
                </a:solidFill>
                <a:round/>
              </a:ln>
              <a:effectLst/>
            </c:spPr>
            <c:extLst>
              <c:ext xmlns:c16="http://schemas.microsoft.com/office/drawing/2014/chart" uri="{C3380CC4-5D6E-409C-BE32-E72D297353CC}">
                <c16:uniqueId val="{00000017-B5F4-4B30-B1F7-83C2C9B419E5}"/>
              </c:ext>
            </c:extLst>
          </c:dPt>
          <c:dLbls>
            <c:dLbl>
              <c:idx val="0"/>
              <c:layout>
                <c:manualLayout>
                  <c:x val="-0.38493723849372385"/>
                  <c:y val="-0.1804180418041804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AB4-436B-8185-7C77EA4CECC6}"/>
                </c:ext>
              </c:extLst>
            </c:dLbl>
            <c:dLbl>
              <c:idx val="1"/>
              <c:layout>
                <c:manualLayout>
                  <c:x val="9.2886920384951888E-2"/>
                  <c:y val="-0.1715723540453111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AB4-436B-8185-7C77EA4CECC6}"/>
                </c:ext>
              </c:extLst>
            </c:dLbl>
            <c:dLbl>
              <c:idx val="2"/>
              <c:layout>
                <c:manualLayout>
                  <c:x val="0.20641562064156208"/>
                  <c:y val="-0.1672167216721672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B5F4-4B30-B1F7-83C2C9B419E5}"/>
                </c:ext>
              </c:extLst>
            </c:dLbl>
            <c:dLbl>
              <c:idx val="3"/>
              <c:layout>
                <c:manualLayout>
                  <c:x val="0.20083682008368201"/>
                  <c:y val="-5.720572057205720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B5F4-4B30-B1F7-83C2C9B419E5}"/>
                </c:ext>
              </c:extLst>
            </c:dLbl>
            <c:dLbl>
              <c:idx val="4"/>
              <c:layout>
                <c:manualLayout>
                  <c:x val="-0.36262203626220363"/>
                  <c:y val="-0.3080308030803081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B5F4-4B30-B1F7-83C2C9B419E5}"/>
                </c:ext>
              </c:extLst>
            </c:dLbl>
            <c:dLbl>
              <c:idx val="5"/>
              <c:layout>
                <c:manualLayout>
                  <c:x val="0.29288702928870292"/>
                  <c:y val="-3.080308030803088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B5F4-4B30-B1F7-83C2C9B419E5}"/>
                </c:ext>
              </c:extLst>
            </c:dLbl>
            <c:dLbl>
              <c:idx val="6"/>
              <c:layout>
                <c:manualLayout>
                  <c:x val="0.21667825896762904"/>
                  <c:y val="6.280380483463310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D-B5F4-4B30-B1F7-83C2C9B419E5}"/>
                </c:ext>
              </c:extLst>
            </c:dLbl>
            <c:dLbl>
              <c:idx val="7"/>
              <c:layout>
                <c:manualLayout>
                  <c:x val="0.25383542538354242"/>
                  <c:y val="0.1012101210121012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F-B5F4-4B30-B1F7-83C2C9B419E5}"/>
                </c:ext>
              </c:extLst>
            </c:dLbl>
            <c:dLbl>
              <c:idx val="8"/>
              <c:layout>
                <c:manualLayout>
                  <c:x val="-0.27336122733612273"/>
                  <c:y val="0.12321232123212306"/>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1-B5F4-4B30-B1F7-83C2C9B419E5}"/>
                </c:ext>
              </c:extLst>
            </c:dLbl>
            <c:dLbl>
              <c:idx val="9"/>
              <c:layout>
                <c:manualLayout>
                  <c:x val="-0.23988842398884239"/>
                  <c:y val="-1.760176017601760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3-B5F4-4B30-B1F7-83C2C9B419E5}"/>
                </c:ext>
              </c:extLst>
            </c:dLbl>
            <c:dLbl>
              <c:idx val="10"/>
              <c:layout>
                <c:manualLayout>
                  <c:x val="-0.1878893903952383"/>
                  <c:y val="-0.1021726739603094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20-BAB4-436B-8185-7C77EA4CECC6}"/>
                </c:ext>
              </c:extLst>
            </c:dLbl>
            <c:dLbl>
              <c:idx val="11"/>
              <c:layout>
                <c:manualLayout>
                  <c:x val="-0.14783821478382153"/>
                  <c:y val="-0.1408140814081408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7-B5F4-4B30-B1F7-83C2C9B419E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it-IT"/>
              </a:p>
            </c:txPr>
            <c:showLegendKey val="0"/>
            <c:showVal val="0"/>
            <c:showCatName val="1"/>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Statistiche!$B$98:$B$109</c:f>
              <c:strCache>
                <c:ptCount val="12"/>
                <c:pt idx="0">
                  <c:v>Aerospace</c:v>
                </c:pt>
                <c:pt idx="1">
                  <c:v>Agro-food</c:v>
                </c:pt>
                <c:pt idx="2">
                  <c:v>Automotive</c:v>
                </c:pt>
                <c:pt idx="3">
                  <c:v>Biotech</c:v>
                </c:pt>
                <c:pt idx="4">
                  <c:v>Clean Tech</c:v>
                </c:pt>
                <c:pt idx="5">
                  <c:v>Consumer Goods</c:v>
                </c:pt>
                <c:pt idx="6">
                  <c:v>Digital &amp; Media</c:v>
                </c:pt>
                <c:pt idx="7">
                  <c:v>ICT</c:v>
                </c:pt>
                <c:pt idx="8">
                  <c:v>Industrial automation</c:v>
                </c:pt>
                <c:pt idx="9">
                  <c:v>Industrial Goods</c:v>
                </c:pt>
                <c:pt idx="10">
                  <c:v>Med-Tech</c:v>
                </c:pt>
                <c:pt idx="11">
                  <c:v>Services</c:v>
                </c:pt>
              </c:strCache>
            </c:strRef>
          </c:cat>
          <c:val>
            <c:numRef>
              <c:f>Statistiche!$D$98:$D$109</c:f>
              <c:numCache>
                <c:formatCode>0%</c:formatCode>
                <c:ptCount val="12"/>
                <c:pt idx="0">
                  <c:v>6.9773932458833381E-3</c:v>
                </c:pt>
                <c:pt idx="1">
                  <c:v>3.5724253418922693E-2</c:v>
                </c:pt>
                <c:pt idx="2">
                  <c:v>5.0237231370360031E-3</c:v>
                </c:pt>
                <c:pt idx="3">
                  <c:v>4.0189785096288025E-2</c:v>
                </c:pt>
                <c:pt idx="4">
                  <c:v>5.2749092938878035E-2</c:v>
                </c:pt>
                <c:pt idx="5">
                  <c:v>6.4750209321797383E-2</c:v>
                </c:pt>
                <c:pt idx="6">
                  <c:v>0.1641082891431761</c:v>
                </c:pt>
                <c:pt idx="7">
                  <c:v>0.2771420597264862</c:v>
                </c:pt>
                <c:pt idx="8">
                  <c:v>1.4792073681272676E-2</c:v>
                </c:pt>
                <c:pt idx="9">
                  <c:v>7.6751325704716725E-2</c:v>
                </c:pt>
                <c:pt idx="10">
                  <c:v>9.517164387384873E-2</c:v>
                </c:pt>
                <c:pt idx="11">
                  <c:v>0.16662015071169411</c:v>
                </c:pt>
              </c:numCache>
            </c:numRef>
          </c:val>
          <c:extLst>
            <c:ext xmlns:c16="http://schemas.microsoft.com/office/drawing/2014/chart" uri="{C3380CC4-5D6E-409C-BE32-E72D297353CC}">
              <c16:uniqueId val="{00000004-BAB4-436B-8185-7C77EA4CECC6}"/>
            </c:ext>
          </c:extLst>
        </c:ser>
        <c:dLbls>
          <c:showLegendKey val="0"/>
          <c:showVal val="0"/>
          <c:showCatName val="1"/>
          <c:showSerName val="0"/>
          <c:showPercent val="1"/>
          <c:showBubbleSize val="0"/>
          <c:showLeaderLines val="1"/>
        </c:dLbls>
        <c:firstSliceAng val="0"/>
        <c:holeSize val="50"/>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400" b="1" i="0" u="none" strike="noStrike" kern="1200" cap="none" spc="20" baseline="0">
                <a:solidFill>
                  <a:schemeClr val="tx1">
                    <a:lumMod val="50000"/>
                    <a:lumOff val="50000"/>
                  </a:schemeClr>
                </a:solidFill>
                <a:latin typeface="+mn-lt"/>
                <a:ea typeface="+mn-ea"/>
                <a:cs typeface="+mn-cs"/>
              </a:defRPr>
            </a:pPr>
            <a:r>
              <a:rPr lang="it-IT" b="1"/>
              <a:t>Stadio di sviluppo</a:t>
            </a:r>
          </a:p>
        </c:rich>
      </c:tx>
      <c:overlay val="0"/>
      <c:spPr>
        <a:noFill/>
        <a:ln>
          <a:noFill/>
        </a:ln>
        <a:effectLst/>
      </c:spPr>
      <c:txPr>
        <a:bodyPr rot="0" spcFirstLastPara="1" vertOverflow="ellipsis" vert="horz" wrap="square" anchor="ctr" anchorCtr="1"/>
        <a:lstStyle/>
        <a:p>
          <a:pPr>
            <a:defRPr sz="1400" b="1" i="0" u="none" strike="noStrike" kern="1200" cap="none" spc="20" baseline="0">
              <a:solidFill>
                <a:schemeClr val="tx1">
                  <a:lumMod val="50000"/>
                  <a:lumOff val="50000"/>
                </a:schemeClr>
              </a:solidFill>
              <a:latin typeface="+mn-lt"/>
              <a:ea typeface="+mn-ea"/>
              <a:cs typeface="+mn-cs"/>
            </a:defRPr>
          </a:pPr>
          <a:endParaRPr lang="it-IT"/>
        </a:p>
      </c:txPr>
    </c:title>
    <c:autoTitleDeleted val="0"/>
    <c:plotArea>
      <c:layout/>
      <c:doughnutChart>
        <c:varyColors val="1"/>
        <c:ser>
          <c:idx val="0"/>
          <c:order val="0"/>
          <c:dPt>
            <c:idx val="0"/>
            <c:bubble3D val="0"/>
            <c:spPr>
              <a:gradFill rotWithShape="1">
                <a:gsLst>
                  <a:gs pos="0">
                    <a:schemeClr val="accent6">
                      <a:tint val="58000"/>
                      <a:lumMod val="110000"/>
                      <a:satMod val="105000"/>
                      <a:tint val="67000"/>
                    </a:schemeClr>
                  </a:gs>
                  <a:gs pos="50000">
                    <a:schemeClr val="accent6">
                      <a:tint val="58000"/>
                      <a:lumMod val="105000"/>
                      <a:satMod val="103000"/>
                      <a:tint val="73000"/>
                    </a:schemeClr>
                  </a:gs>
                  <a:gs pos="100000">
                    <a:schemeClr val="accent6">
                      <a:tint val="58000"/>
                      <a:lumMod val="105000"/>
                      <a:satMod val="109000"/>
                      <a:tint val="81000"/>
                    </a:schemeClr>
                  </a:gs>
                </a:gsLst>
                <a:lin ang="5400000" scaled="0"/>
              </a:gradFill>
              <a:ln w="9525" cap="flat" cmpd="sng" algn="ctr">
                <a:solidFill>
                  <a:schemeClr val="accent6">
                    <a:tint val="58000"/>
                    <a:shade val="95000"/>
                  </a:schemeClr>
                </a:solidFill>
                <a:round/>
              </a:ln>
              <a:effectLst/>
            </c:spPr>
            <c:extLst>
              <c:ext xmlns:c16="http://schemas.microsoft.com/office/drawing/2014/chart" uri="{C3380CC4-5D6E-409C-BE32-E72D297353CC}">
                <c16:uniqueId val="{00000001-ACE0-4965-8A96-4BE06B5450EC}"/>
              </c:ext>
            </c:extLst>
          </c:dPt>
          <c:dPt>
            <c:idx val="1"/>
            <c:bubble3D val="0"/>
            <c:spPr>
              <a:gradFill rotWithShape="1">
                <a:gsLst>
                  <a:gs pos="0">
                    <a:schemeClr val="accent6">
                      <a:tint val="86000"/>
                      <a:lumMod val="110000"/>
                      <a:satMod val="105000"/>
                      <a:tint val="67000"/>
                    </a:schemeClr>
                  </a:gs>
                  <a:gs pos="50000">
                    <a:schemeClr val="accent6">
                      <a:tint val="86000"/>
                      <a:lumMod val="105000"/>
                      <a:satMod val="103000"/>
                      <a:tint val="73000"/>
                    </a:schemeClr>
                  </a:gs>
                  <a:gs pos="100000">
                    <a:schemeClr val="accent6">
                      <a:tint val="86000"/>
                      <a:lumMod val="105000"/>
                      <a:satMod val="109000"/>
                      <a:tint val="81000"/>
                    </a:schemeClr>
                  </a:gs>
                </a:gsLst>
                <a:lin ang="5400000" scaled="0"/>
              </a:gradFill>
              <a:ln w="9525" cap="flat" cmpd="sng" algn="ctr">
                <a:solidFill>
                  <a:schemeClr val="accent6">
                    <a:tint val="86000"/>
                    <a:shade val="95000"/>
                  </a:schemeClr>
                </a:solidFill>
                <a:round/>
              </a:ln>
              <a:effectLst/>
            </c:spPr>
            <c:extLst>
              <c:ext xmlns:c16="http://schemas.microsoft.com/office/drawing/2014/chart" uri="{C3380CC4-5D6E-409C-BE32-E72D297353CC}">
                <c16:uniqueId val="{00000003-ACE0-4965-8A96-4BE06B5450EC}"/>
              </c:ext>
            </c:extLst>
          </c:dPt>
          <c:dPt>
            <c:idx val="2"/>
            <c:bubble3D val="0"/>
            <c:spPr>
              <a:gradFill rotWithShape="1">
                <a:gsLst>
                  <a:gs pos="0">
                    <a:schemeClr val="accent6">
                      <a:shade val="86000"/>
                      <a:lumMod val="110000"/>
                      <a:satMod val="105000"/>
                      <a:tint val="67000"/>
                    </a:schemeClr>
                  </a:gs>
                  <a:gs pos="50000">
                    <a:schemeClr val="accent6">
                      <a:shade val="86000"/>
                      <a:lumMod val="105000"/>
                      <a:satMod val="103000"/>
                      <a:tint val="73000"/>
                    </a:schemeClr>
                  </a:gs>
                  <a:gs pos="100000">
                    <a:schemeClr val="accent6">
                      <a:shade val="86000"/>
                      <a:lumMod val="105000"/>
                      <a:satMod val="109000"/>
                      <a:tint val="81000"/>
                    </a:schemeClr>
                  </a:gs>
                </a:gsLst>
                <a:lin ang="5400000" scaled="0"/>
              </a:gradFill>
              <a:ln w="9525" cap="flat" cmpd="sng" algn="ctr">
                <a:solidFill>
                  <a:schemeClr val="accent6">
                    <a:shade val="86000"/>
                    <a:shade val="95000"/>
                  </a:schemeClr>
                </a:solidFill>
                <a:round/>
              </a:ln>
              <a:effectLst/>
            </c:spPr>
            <c:extLst>
              <c:ext xmlns:c16="http://schemas.microsoft.com/office/drawing/2014/chart" uri="{C3380CC4-5D6E-409C-BE32-E72D297353CC}">
                <c16:uniqueId val="{00000005-ACE0-4965-8A96-4BE06B5450EC}"/>
              </c:ext>
            </c:extLst>
          </c:dPt>
          <c:dPt>
            <c:idx val="3"/>
            <c:bubble3D val="0"/>
            <c:spPr>
              <a:gradFill rotWithShape="1">
                <a:gsLst>
                  <a:gs pos="0">
                    <a:schemeClr val="accent6">
                      <a:shade val="58000"/>
                      <a:lumMod val="110000"/>
                      <a:satMod val="105000"/>
                      <a:tint val="67000"/>
                    </a:schemeClr>
                  </a:gs>
                  <a:gs pos="50000">
                    <a:schemeClr val="accent6">
                      <a:shade val="58000"/>
                      <a:lumMod val="105000"/>
                      <a:satMod val="103000"/>
                      <a:tint val="73000"/>
                    </a:schemeClr>
                  </a:gs>
                  <a:gs pos="100000">
                    <a:schemeClr val="accent6">
                      <a:shade val="58000"/>
                      <a:lumMod val="105000"/>
                      <a:satMod val="109000"/>
                      <a:tint val="81000"/>
                    </a:schemeClr>
                  </a:gs>
                </a:gsLst>
                <a:lin ang="5400000" scaled="0"/>
              </a:gradFill>
              <a:ln w="9525" cap="flat" cmpd="sng" algn="ctr">
                <a:solidFill>
                  <a:schemeClr val="accent6">
                    <a:shade val="58000"/>
                    <a:shade val="95000"/>
                  </a:schemeClr>
                </a:solidFill>
                <a:round/>
              </a:ln>
              <a:effectLst/>
            </c:spPr>
            <c:extLst>
              <c:ext xmlns:c16="http://schemas.microsoft.com/office/drawing/2014/chart" uri="{C3380CC4-5D6E-409C-BE32-E72D297353CC}">
                <c16:uniqueId val="{00000007-ACE0-4965-8A96-4BE06B5450EC}"/>
              </c:ext>
            </c:extLst>
          </c:dPt>
          <c:dLbls>
            <c:dLbl>
              <c:idx val="0"/>
              <c:layout>
                <c:manualLayout>
                  <c:x val="0.16666666666666666"/>
                  <c:y val="-8.4875562720133283E-17"/>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CE0-4965-8A96-4BE06B5450EC}"/>
                </c:ext>
              </c:extLst>
            </c:dLbl>
            <c:dLbl>
              <c:idx val="1"/>
              <c:layout>
                <c:manualLayout>
                  <c:x val="0.21666666666666667"/>
                  <c:y val="6.018518518518518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CE0-4965-8A96-4BE06B5450EC}"/>
                </c:ext>
              </c:extLst>
            </c:dLbl>
            <c:dLbl>
              <c:idx val="2"/>
              <c:layout>
                <c:manualLayout>
                  <c:x val="0.2388888888888889"/>
                  <c:y val="4.045381009280655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CE0-4965-8A96-4BE06B5450EC}"/>
                </c:ext>
              </c:extLst>
            </c:dLbl>
            <c:dLbl>
              <c:idx val="3"/>
              <c:layout>
                <c:manualLayout>
                  <c:x val="-0.20000000000000004"/>
                  <c:y val="-0.1157407407407407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ACE0-4965-8A96-4BE06B5450E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it-IT"/>
              </a:p>
            </c:txPr>
            <c:showLegendKey val="0"/>
            <c:showVal val="0"/>
            <c:showCatName val="1"/>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Statistiche!$B$115:$B$118</c:f>
              <c:strCache>
                <c:ptCount val="4"/>
                <c:pt idx="0">
                  <c:v>Proof of concept</c:v>
                </c:pt>
                <c:pt idx="1">
                  <c:v>Seed</c:v>
                </c:pt>
                <c:pt idx="2">
                  <c:v>Start-up stage\Venture</c:v>
                </c:pt>
                <c:pt idx="3">
                  <c:v>Other early stage\Late stage</c:v>
                </c:pt>
              </c:strCache>
            </c:strRef>
          </c:cat>
          <c:val>
            <c:numRef>
              <c:f>Statistiche!$D$115:$D$118</c:f>
              <c:numCache>
                <c:formatCode>0%</c:formatCode>
                <c:ptCount val="4"/>
                <c:pt idx="0">
                  <c:v>0.15489813005861011</c:v>
                </c:pt>
                <c:pt idx="1">
                  <c:v>0.32319285514931623</c:v>
                </c:pt>
                <c:pt idx="2">
                  <c:v>0.37901200111638295</c:v>
                </c:pt>
                <c:pt idx="3">
                  <c:v>0.13340775886128942</c:v>
                </c:pt>
              </c:numCache>
            </c:numRef>
          </c:val>
          <c:extLst>
            <c:ext xmlns:c16="http://schemas.microsoft.com/office/drawing/2014/chart" uri="{C3380CC4-5D6E-409C-BE32-E72D297353CC}">
              <c16:uniqueId val="{00000018-ACE0-4965-8A96-4BE06B5450EC}"/>
            </c:ext>
          </c:extLst>
        </c:ser>
        <c:dLbls>
          <c:showLegendKey val="0"/>
          <c:showVal val="0"/>
          <c:showCatName val="1"/>
          <c:showSerName val="0"/>
          <c:showPercent val="1"/>
          <c:showBubbleSize val="0"/>
          <c:showLeaderLines val="1"/>
        </c:dLbls>
        <c:firstSliceAng val="0"/>
        <c:holeSize val="50"/>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400" b="1" i="0" u="none" strike="noStrike" kern="1200" cap="none" spc="20" baseline="0">
                <a:solidFill>
                  <a:schemeClr val="tx1">
                    <a:lumMod val="50000"/>
                    <a:lumOff val="50000"/>
                  </a:schemeClr>
                </a:solidFill>
                <a:latin typeface="+mn-lt"/>
                <a:ea typeface="+mn-ea"/>
                <a:cs typeface="+mn-cs"/>
              </a:defRPr>
            </a:pPr>
            <a:r>
              <a:rPr lang="it-IT" b="1"/>
              <a:t>Fondo</a:t>
            </a:r>
            <a:r>
              <a:rPr lang="it-IT" b="1" baseline="0"/>
              <a:t> di competenza</a:t>
            </a:r>
            <a:endParaRPr lang="it-IT" b="1"/>
          </a:p>
        </c:rich>
      </c:tx>
      <c:overlay val="0"/>
      <c:spPr>
        <a:noFill/>
        <a:ln>
          <a:noFill/>
        </a:ln>
        <a:effectLst/>
      </c:spPr>
      <c:txPr>
        <a:bodyPr rot="0" spcFirstLastPara="1" vertOverflow="ellipsis" vert="horz" wrap="square" anchor="ctr" anchorCtr="1"/>
        <a:lstStyle/>
        <a:p>
          <a:pPr>
            <a:defRPr sz="1400" b="1" i="0" u="none" strike="noStrike" kern="1200" cap="none" spc="20" baseline="0">
              <a:solidFill>
                <a:schemeClr val="tx1">
                  <a:lumMod val="50000"/>
                  <a:lumOff val="50000"/>
                </a:schemeClr>
              </a:solidFill>
              <a:latin typeface="+mn-lt"/>
              <a:ea typeface="+mn-ea"/>
              <a:cs typeface="+mn-cs"/>
            </a:defRPr>
          </a:pPr>
          <a:endParaRPr lang="it-IT"/>
        </a:p>
      </c:txPr>
    </c:title>
    <c:autoTitleDeleted val="0"/>
    <c:plotArea>
      <c:layout/>
      <c:doughnutChart>
        <c:varyColors val="1"/>
        <c:ser>
          <c:idx val="0"/>
          <c:order val="0"/>
          <c:dPt>
            <c:idx val="0"/>
            <c:bubble3D val="0"/>
            <c:spPr>
              <a:gradFill rotWithShape="1">
                <a:gsLst>
                  <a:gs pos="0">
                    <a:schemeClr val="accent6">
                      <a:tint val="65000"/>
                      <a:lumMod val="110000"/>
                      <a:satMod val="105000"/>
                      <a:tint val="67000"/>
                    </a:schemeClr>
                  </a:gs>
                  <a:gs pos="50000">
                    <a:schemeClr val="accent6">
                      <a:tint val="65000"/>
                      <a:lumMod val="105000"/>
                      <a:satMod val="103000"/>
                      <a:tint val="73000"/>
                    </a:schemeClr>
                  </a:gs>
                  <a:gs pos="100000">
                    <a:schemeClr val="accent6">
                      <a:tint val="65000"/>
                      <a:lumMod val="105000"/>
                      <a:satMod val="109000"/>
                      <a:tint val="81000"/>
                    </a:schemeClr>
                  </a:gs>
                </a:gsLst>
                <a:lin ang="5400000" scaled="0"/>
              </a:gradFill>
              <a:ln w="9525" cap="flat" cmpd="sng" algn="ctr">
                <a:solidFill>
                  <a:schemeClr val="accent6">
                    <a:tint val="65000"/>
                    <a:shade val="95000"/>
                  </a:schemeClr>
                </a:solidFill>
                <a:round/>
              </a:ln>
              <a:effectLst/>
            </c:spPr>
            <c:extLst>
              <c:ext xmlns:c16="http://schemas.microsoft.com/office/drawing/2014/chart" uri="{C3380CC4-5D6E-409C-BE32-E72D297353CC}">
                <c16:uniqueId val="{00000001-2E32-4D72-A4DE-E80153D2F442}"/>
              </c:ext>
            </c:extLst>
          </c:dPt>
          <c:dPt>
            <c:idx val="1"/>
            <c:bubble3D val="0"/>
            <c:spPr>
              <a:gradFill rotWithShape="1">
                <a:gsLst>
                  <a:gs pos="0">
                    <a:schemeClr val="accent6">
                      <a:tint val="86000"/>
                      <a:lumMod val="110000"/>
                      <a:satMod val="105000"/>
                      <a:tint val="67000"/>
                    </a:schemeClr>
                  </a:gs>
                  <a:gs pos="50000">
                    <a:schemeClr val="accent6">
                      <a:tint val="86000"/>
                      <a:lumMod val="105000"/>
                      <a:satMod val="103000"/>
                      <a:tint val="73000"/>
                    </a:schemeClr>
                  </a:gs>
                  <a:gs pos="100000">
                    <a:schemeClr val="accent6">
                      <a:tint val="86000"/>
                      <a:lumMod val="105000"/>
                      <a:satMod val="109000"/>
                      <a:tint val="81000"/>
                    </a:schemeClr>
                  </a:gs>
                </a:gsLst>
                <a:lin ang="5400000" scaled="0"/>
              </a:gradFill>
              <a:ln w="9525" cap="flat" cmpd="sng" algn="ctr">
                <a:solidFill>
                  <a:schemeClr val="accent6">
                    <a:tint val="86000"/>
                    <a:shade val="95000"/>
                  </a:schemeClr>
                </a:solidFill>
                <a:round/>
              </a:ln>
              <a:effectLst/>
            </c:spPr>
            <c:extLst>
              <c:ext xmlns:c16="http://schemas.microsoft.com/office/drawing/2014/chart" uri="{C3380CC4-5D6E-409C-BE32-E72D297353CC}">
                <c16:uniqueId val="{00000003-2E32-4D72-A4DE-E80153D2F442}"/>
              </c:ext>
            </c:extLst>
          </c:dPt>
          <c:dPt>
            <c:idx val="2"/>
            <c:bubble3D val="0"/>
            <c:spPr>
              <a:gradFill rotWithShape="1">
                <a:gsLst>
                  <a:gs pos="0">
                    <a:schemeClr val="accent6">
                      <a:shade val="65000"/>
                      <a:lumMod val="110000"/>
                      <a:satMod val="105000"/>
                      <a:tint val="67000"/>
                    </a:schemeClr>
                  </a:gs>
                  <a:gs pos="50000">
                    <a:schemeClr val="accent6">
                      <a:shade val="65000"/>
                      <a:lumMod val="105000"/>
                      <a:satMod val="103000"/>
                      <a:tint val="73000"/>
                    </a:schemeClr>
                  </a:gs>
                  <a:gs pos="100000">
                    <a:schemeClr val="accent6">
                      <a:shade val="65000"/>
                      <a:lumMod val="105000"/>
                      <a:satMod val="109000"/>
                      <a:tint val="81000"/>
                    </a:schemeClr>
                  </a:gs>
                </a:gsLst>
                <a:lin ang="5400000" scaled="0"/>
              </a:gradFill>
              <a:ln w="9525" cap="flat" cmpd="sng" algn="ctr">
                <a:solidFill>
                  <a:schemeClr val="accent6">
                    <a:shade val="65000"/>
                    <a:shade val="95000"/>
                  </a:schemeClr>
                </a:solidFill>
                <a:round/>
              </a:ln>
              <a:effectLst/>
            </c:spPr>
            <c:extLst>
              <c:ext xmlns:c16="http://schemas.microsoft.com/office/drawing/2014/chart" uri="{C3380CC4-5D6E-409C-BE32-E72D297353CC}">
                <c16:uniqueId val="{00000005-2E32-4D72-A4DE-E80153D2F442}"/>
              </c:ext>
            </c:extLst>
          </c:dPt>
          <c:dPt>
            <c:idx val="3"/>
            <c:bubble3D val="0"/>
            <c:spPr>
              <a:gradFill rotWithShape="1">
                <a:gsLst>
                  <a:gs pos="0">
                    <a:schemeClr val="accent6">
                      <a:shade val="58000"/>
                      <a:lumMod val="110000"/>
                      <a:satMod val="105000"/>
                      <a:tint val="67000"/>
                    </a:schemeClr>
                  </a:gs>
                  <a:gs pos="50000">
                    <a:schemeClr val="accent6">
                      <a:shade val="58000"/>
                      <a:lumMod val="105000"/>
                      <a:satMod val="103000"/>
                      <a:tint val="73000"/>
                    </a:schemeClr>
                  </a:gs>
                  <a:gs pos="100000">
                    <a:schemeClr val="accent6">
                      <a:shade val="58000"/>
                      <a:lumMod val="105000"/>
                      <a:satMod val="109000"/>
                      <a:tint val="81000"/>
                    </a:schemeClr>
                  </a:gs>
                </a:gsLst>
                <a:lin ang="5400000" scaled="0"/>
              </a:gradFill>
              <a:ln w="9525" cap="flat" cmpd="sng" algn="ctr">
                <a:solidFill>
                  <a:schemeClr val="accent6">
                    <a:shade val="58000"/>
                    <a:shade val="95000"/>
                  </a:schemeClr>
                </a:solidFill>
                <a:round/>
              </a:ln>
              <a:effectLst/>
            </c:spPr>
            <c:extLst>
              <c:ext xmlns:c16="http://schemas.microsoft.com/office/drawing/2014/chart" uri="{C3380CC4-5D6E-409C-BE32-E72D297353CC}">
                <c16:uniqueId val="{00000006-0ADB-444E-BA90-358AF708E6DF}"/>
              </c:ext>
            </c:extLst>
          </c:dPt>
          <c:dLbls>
            <c:dLbl>
              <c:idx val="0"/>
              <c:layout>
                <c:manualLayout>
                  <c:x val="0.24638531062278293"/>
                  <c:y val="-9.584712801988860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E32-4D72-A4DE-E80153D2F442}"/>
                </c:ext>
              </c:extLst>
            </c:dLbl>
            <c:dLbl>
              <c:idx val="1"/>
              <c:layout>
                <c:manualLayout>
                  <c:x val="-0.20167364016736408"/>
                  <c:y val="8.874232305120276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E32-4D72-A4DE-E80153D2F442}"/>
                </c:ext>
              </c:extLst>
            </c:dLbl>
            <c:dLbl>
              <c:idx val="2"/>
              <c:layout>
                <c:manualLayout>
                  <c:x val="-0.37015341701534171"/>
                  <c:y val="-5.816827352026541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E32-4D72-A4DE-E80153D2F442}"/>
                </c:ext>
              </c:extLst>
            </c:dLbl>
            <c:dLbl>
              <c:idx val="3"/>
              <c:layout>
                <c:manualLayout>
                  <c:x val="-0.15000000000000005"/>
                  <c:y val="-0.11574074074074074"/>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6-0ADB-444E-BA90-358AF708E6D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it-IT"/>
              </a:p>
            </c:txPr>
            <c:showLegendKey val="0"/>
            <c:showVal val="0"/>
            <c:showCatName val="1"/>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Statistiche!$B$125:$B$128</c:f>
              <c:strCache>
                <c:ptCount val="4"/>
                <c:pt idx="0">
                  <c:v>Vertis Venture 2 Scaleup</c:v>
                </c:pt>
                <c:pt idx="1">
                  <c:v>Vertis Venture 3 Technology Transfer</c:v>
                </c:pt>
                <c:pt idx="2">
                  <c:v>Non compliant con i Regolamenti </c:v>
                </c:pt>
                <c:pt idx="3">
                  <c:v>Private Equity</c:v>
                </c:pt>
              </c:strCache>
            </c:strRef>
          </c:cat>
          <c:val>
            <c:numRef>
              <c:f>Statistiche!$D$125:$D$128</c:f>
              <c:numCache>
                <c:formatCode>0%</c:formatCode>
                <c:ptCount val="4"/>
                <c:pt idx="0">
                  <c:v>0.15210717276025676</c:v>
                </c:pt>
                <c:pt idx="1">
                  <c:v>0.17555121406642479</c:v>
                </c:pt>
                <c:pt idx="2">
                  <c:v>0.31509907898409156</c:v>
                </c:pt>
                <c:pt idx="3">
                  <c:v>2.7909572983533353E-3</c:v>
                </c:pt>
              </c:numCache>
            </c:numRef>
          </c:val>
          <c:extLst>
            <c:ext xmlns:c16="http://schemas.microsoft.com/office/drawing/2014/chart" uri="{C3380CC4-5D6E-409C-BE32-E72D297353CC}">
              <c16:uniqueId val="{00000008-2E32-4D72-A4DE-E80153D2F442}"/>
            </c:ext>
          </c:extLst>
        </c:ser>
        <c:dLbls>
          <c:showLegendKey val="0"/>
          <c:showVal val="0"/>
          <c:showCatName val="1"/>
          <c:showSerName val="0"/>
          <c:showPercent val="1"/>
          <c:showBubbleSize val="0"/>
          <c:showLeaderLines val="1"/>
        </c:dLbls>
        <c:firstSliceAng val="0"/>
        <c:holeSize val="50"/>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5</xdr:col>
      <xdr:colOff>419100</xdr:colOff>
      <xdr:row>3</xdr:row>
      <xdr:rowOff>14288</xdr:rowOff>
    </xdr:from>
    <xdr:to>
      <xdr:col>13</xdr:col>
      <xdr:colOff>114300</xdr:colOff>
      <xdr:row>18</xdr:row>
      <xdr:rowOff>42863</xdr:rowOff>
    </xdr:to>
    <xdr:graphicFrame macro="">
      <xdr:nvGraphicFramePr>
        <xdr:cNvPr id="4" name="Grafico 3">
          <a:extLst>
            <a:ext uri="{FF2B5EF4-FFF2-40B4-BE49-F238E27FC236}">
              <a16:creationId xmlns:a16="http://schemas.microsoft.com/office/drawing/2014/main" id="{91EC3605-DFC2-4CEF-9108-06537C4048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419100</xdr:colOff>
      <xdr:row>23</xdr:row>
      <xdr:rowOff>0</xdr:rowOff>
    </xdr:from>
    <xdr:to>
      <xdr:col>13</xdr:col>
      <xdr:colOff>114300</xdr:colOff>
      <xdr:row>38</xdr:row>
      <xdr:rowOff>28575</xdr:rowOff>
    </xdr:to>
    <xdr:graphicFrame macro="">
      <xdr:nvGraphicFramePr>
        <xdr:cNvPr id="5" name="Grafico 4">
          <a:extLst>
            <a:ext uri="{FF2B5EF4-FFF2-40B4-BE49-F238E27FC236}">
              <a16:creationId xmlns:a16="http://schemas.microsoft.com/office/drawing/2014/main" id="{DD9356E9-00B7-459C-933A-F99A7BF9C9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419100</xdr:colOff>
      <xdr:row>40</xdr:row>
      <xdr:rowOff>28575</xdr:rowOff>
    </xdr:from>
    <xdr:to>
      <xdr:col>13</xdr:col>
      <xdr:colOff>114300</xdr:colOff>
      <xdr:row>55</xdr:row>
      <xdr:rowOff>57150</xdr:rowOff>
    </xdr:to>
    <xdr:graphicFrame macro="">
      <xdr:nvGraphicFramePr>
        <xdr:cNvPr id="7" name="Grafico 6">
          <a:extLst>
            <a:ext uri="{FF2B5EF4-FFF2-40B4-BE49-F238E27FC236}">
              <a16:creationId xmlns:a16="http://schemas.microsoft.com/office/drawing/2014/main" id="{6D5BCBF7-806A-4A07-AD64-B315622E60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419100</xdr:colOff>
      <xdr:row>57</xdr:row>
      <xdr:rowOff>9525</xdr:rowOff>
    </xdr:from>
    <xdr:to>
      <xdr:col>13</xdr:col>
      <xdr:colOff>114300</xdr:colOff>
      <xdr:row>80</xdr:row>
      <xdr:rowOff>38100</xdr:rowOff>
    </xdr:to>
    <xdr:graphicFrame macro="">
      <xdr:nvGraphicFramePr>
        <xdr:cNvPr id="8" name="Grafico 7">
          <a:extLst>
            <a:ext uri="{FF2B5EF4-FFF2-40B4-BE49-F238E27FC236}">
              <a16:creationId xmlns:a16="http://schemas.microsoft.com/office/drawing/2014/main" id="{7AC147C8-9045-4D6E-8DDD-44B8D5EB1B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419100</xdr:colOff>
      <xdr:row>81</xdr:row>
      <xdr:rowOff>57150</xdr:rowOff>
    </xdr:from>
    <xdr:to>
      <xdr:col>13</xdr:col>
      <xdr:colOff>114300</xdr:colOff>
      <xdr:row>95</xdr:row>
      <xdr:rowOff>85725</xdr:rowOff>
    </xdr:to>
    <xdr:graphicFrame macro="">
      <xdr:nvGraphicFramePr>
        <xdr:cNvPr id="9" name="Grafico 8">
          <a:extLst>
            <a:ext uri="{FF2B5EF4-FFF2-40B4-BE49-F238E27FC236}">
              <a16:creationId xmlns:a16="http://schemas.microsoft.com/office/drawing/2014/main" id="{BC37C4C6-A85A-4EBF-A411-6A4080A3E0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419100</xdr:colOff>
      <xdr:row>96</xdr:row>
      <xdr:rowOff>133350</xdr:rowOff>
    </xdr:from>
    <xdr:to>
      <xdr:col>13</xdr:col>
      <xdr:colOff>114300</xdr:colOff>
      <xdr:row>110</xdr:row>
      <xdr:rowOff>161925</xdr:rowOff>
    </xdr:to>
    <xdr:graphicFrame macro="">
      <xdr:nvGraphicFramePr>
        <xdr:cNvPr id="10" name="Grafico 9">
          <a:extLst>
            <a:ext uri="{FF2B5EF4-FFF2-40B4-BE49-F238E27FC236}">
              <a16:creationId xmlns:a16="http://schemas.microsoft.com/office/drawing/2014/main" id="{4CBFCC29-1CEA-413A-A56C-7CE47652C0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11205</xdr:colOff>
      <xdr:row>1</xdr:row>
      <xdr:rowOff>78442</xdr:rowOff>
    </xdr:from>
    <xdr:to>
      <xdr:col>2</xdr:col>
      <xdr:colOff>496420</xdr:colOff>
      <xdr:row>8</xdr:row>
      <xdr:rowOff>125143</xdr:rowOff>
    </xdr:to>
    <xdr:pic>
      <xdr:nvPicPr>
        <xdr:cNvPr id="2" name="Picture 1">
          <a:extLst>
            <a:ext uri="{FF2B5EF4-FFF2-40B4-BE49-F238E27FC236}">
              <a16:creationId xmlns:a16="http://schemas.microsoft.com/office/drawing/2014/main" id="{D1327192-6CE7-46FA-878E-13A21D420B4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6005" y="238462"/>
          <a:ext cx="2908375" cy="1113501"/>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biana Martone" refreshedDate="45721.777236574075" createdVersion="8" refreshedVersion="8" minRefreshableVersion="3" recordCount="2641" xr:uid="{00000000-000A-0000-FFFF-FFFF05000000}">
  <cacheSource type="worksheet">
    <worksheetSource ref="F5:Y2646" sheet="Dealflow centrale"/>
  </cacheSource>
  <cacheFields count="20">
    <cacheField name="Check" numFmtId="0">
      <sharedItems/>
    </cacheField>
    <cacheField name="ID" numFmtId="0">
      <sharedItems containsSemiMixedTypes="0" containsString="0" containsNumber="1" containsInteger="1" minValue="1" maxValue="2641"/>
    </cacheField>
    <cacheField name="Data primo contatto" numFmtId="14">
      <sharedItems containsSemiMixedTypes="0" containsNonDate="0" containsDate="1" containsString="0" minDate="2017-07-03T00:00:00" maxDate="2023-01-25T00:00:00"/>
    </cacheField>
    <cacheField name="Data documentazione " numFmtId="14">
      <sharedItems containsDate="1" containsBlank="1" containsMixedTypes="1" minDate="2017-07-03T00:00:00" maxDate="2024-09-19T00:00:00"/>
    </cacheField>
    <cacheField name="Progetto/Società" numFmtId="0">
      <sharedItems containsMixedTypes="1" containsNumber="1" containsInteger="1" minValue="1177" maxValue="1177"/>
    </cacheField>
    <cacheField name="Itala/Estero" numFmtId="0">
      <sharedItems/>
    </cacheField>
    <cacheField name="Città" numFmtId="0">
      <sharedItems/>
    </cacheField>
    <cacheField name="Regione" numFmtId="0">
      <sharedItems containsBlank="1" count="62">
        <s v="Emilia Romagna"/>
        <s v="Calabria"/>
        <s v="Campania"/>
        <s v="Piemonte"/>
        <s v="Lombardia"/>
        <s v="n.a."/>
        <s v="Stati Uniti"/>
        <s v="Lazio"/>
        <s v="Friuli Venezia Giulia"/>
        <s v="Sicilia"/>
        <s v="Toscana"/>
        <s v="Spagna"/>
        <s v="Liguria"/>
        <s v="Puglia"/>
        <s v="Abruzzo"/>
        <s v="Veneto"/>
        <s v="Regno Unito"/>
        <s v="Umbria"/>
        <s v="Francia"/>
        <s v="Marche"/>
        <s v="Germania"/>
        <s v="Trentino-Alto Adige"/>
        <s v="Svizzera"/>
        <s v="Malta"/>
        <s v="Olanda"/>
        <s v="Sardegna"/>
        <s v="Egitto"/>
        <s v="Bulgaria"/>
        <s v="Canada"/>
        <s v="Irlanda"/>
        <s v="India"/>
        <s v="Basilicata"/>
        <s v="Bielorussa"/>
        <s v="Israele"/>
        <s v="Indonesia"/>
        <s v="Molise"/>
        <s v="Lussemburgo"/>
        <s v="Emirati Arabi Uniti"/>
        <s v="Grecia"/>
        <s v="Russia"/>
        <s v="Trentino Alto Adige"/>
        <s v="Valle d'Aosta"/>
        <s v="Ucraina"/>
        <s v="Tunisia"/>
        <s v="San Marino"/>
        <s v="Croazia"/>
        <s v="Repubblica Ceca"/>
        <s v="Cina"/>
        <s v="Norvegia"/>
        <s v="Austria"/>
        <s v="Australia"/>
        <s v="Portogallo"/>
        <s v="Estonia"/>
        <s v="Kenya"/>
        <s v="Turchia"/>
        <s v="Slovenia"/>
        <s v="Argentina"/>
        <s v="Romania"/>
        <s v="Svezia"/>
        <s v="Nigeria"/>
        <s v="Kirghizistan"/>
        <m u="1"/>
      </sharedItems>
    </cacheField>
    <cacheField name="Persona di riferimento Fondo" numFmtId="0">
      <sharedItems containsBlank="1"/>
    </cacheField>
    <cacheField name="Originator" numFmtId="0">
      <sharedItems containsBlank="1"/>
    </cacheField>
    <cacheField name="Tipo originator" numFmtId="0">
      <sharedItems containsBlank="1" count="10">
        <s v="Dottore commercialista"/>
        <s v="Altri"/>
        <s v="Società di revisione"/>
        <s v="Proprietaria"/>
        <s v="Autocandidatura"/>
        <s v="Advisor"/>
        <s v="Investitori professionali"/>
        <s v="Organismi di Ricerca"/>
        <s v="Industriali"/>
        <m u="1"/>
      </sharedItems>
    </cacheField>
    <cacheField name="Documentazione " numFmtId="0">
      <sharedItems/>
    </cacheField>
    <cacheField name="Settori AIFI" numFmtId="0">
      <sharedItems containsBlank="1"/>
    </cacheField>
    <cacheField name="Settori EVCA" numFmtId="0">
      <sharedItems containsBlank="1"/>
    </cacheField>
    <cacheField name="Stadio di sviluppo" numFmtId="0">
      <sharedItems containsBlank="1"/>
    </cacheField>
    <cacheField name="Organsimo di Ricerca" numFmtId="0">
      <sharedItems containsBlank="1"/>
    </cacheField>
    <cacheField name="Fondo di competenza_x000a_(assegnazione originaria)" numFmtId="0">
      <sharedItems/>
    </cacheField>
    <cacheField name="Fondo di competenza_x000a_(riassegnazione)" numFmtId="0">
      <sharedItems containsBlank="1"/>
    </cacheField>
    <cacheField name="Data Meeting" numFmtId="14">
      <sharedItems containsSemiMixedTypes="0" containsNonDate="0" containsDate="1" containsString="0" minDate="2017-10-12T00:00:00" maxDate="2025-03-06T00:00:00"/>
    </cacheField>
    <cacheField name="Note "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biana Martone" refreshedDate="45721.777236921298" createdVersion="8" refreshedVersion="8" minRefreshableVersion="3" recordCount="3703" xr:uid="{E99E4B64-39B4-470C-9EBF-46A1EB468D42}">
  <cacheSource type="worksheet">
    <worksheetSource ref="F5:Y35540" sheet="Dealflow centrale"/>
  </cacheSource>
  <cacheFields count="20">
    <cacheField name="Check" numFmtId="0">
      <sharedItems containsBlank="1"/>
    </cacheField>
    <cacheField name="ID" numFmtId="0">
      <sharedItems containsString="0" containsBlank="1" containsNumber="1" containsInteger="1" minValue="1" maxValue="3702" count="370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m/>
      </sharedItems>
    </cacheField>
    <cacheField name="Data primo contatto" numFmtId="0">
      <sharedItems containsNonDate="0" containsDate="1" containsString="0" containsBlank="1" minDate="2017-07-03T00:00:00" maxDate="2025-03-04T00:00:00" count="1525">
        <d v="2017-10-09T00:00:00"/>
        <d v="2017-10-05T00:00:00"/>
        <d v="2017-10-10T00:00:00"/>
        <d v="2017-10-16T00:00:00"/>
        <d v="2017-10-17T00:00:00"/>
        <d v="2017-10-18T00:00:00"/>
        <d v="2017-10-20T00:00:00"/>
        <d v="2017-10-23T00:00:00"/>
        <d v="2017-10-24T00:00:00"/>
        <d v="2017-10-25T00:00:00"/>
        <d v="2017-10-26T00:00:00"/>
        <d v="2017-10-19T00:00:00"/>
        <d v="2017-10-30T00:00:00"/>
        <d v="2017-10-27T00:00:00"/>
        <d v="2017-11-02T00:00:00"/>
        <d v="2017-11-06T00:00:00"/>
        <d v="2017-10-31T00:00:00"/>
        <d v="2017-11-03T00:00:00"/>
        <d v="2017-11-07T00:00:00"/>
        <d v="2017-11-08T00:00:00"/>
        <d v="2017-11-09T00:00:00"/>
        <d v="2017-11-05T00:00:00"/>
        <d v="2017-11-13T00:00:00"/>
        <d v="2017-11-14T00:00:00"/>
        <d v="2017-11-15T00:00:00"/>
        <d v="2017-11-16T00:00:00"/>
        <d v="2017-11-17T00:00:00"/>
        <d v="2017-11-21T00:00:00"/>
        <d v="2017-11-20T00:00:00"/>
        <d v="2017-11-22T00:00:00"/>
        <d v="2017-11-23T00:00:00"/>
        <d v="2017-11-24T00:00:00"/>
        <d v="2017-11-27T00:00:00"/>
        <d v="2017-11-28T00:00:00"/>
        <d v="2017-11-29T00:00:00"/>
        <d v="2017-11-30T00:00:00"/>
        <d v="2017-12-01T00:00:00"/>
        <d v="2017-12-04T00:00:00"/>
        <d v="2017-12-05T00:00:00"/>
        <d v="2017-12-12T00:00:00"/>
        <d v="2017-12-10T00:00:00"/>
        <d v="2017-12-11T00:00:00"/>
        <d v="2017-12-13T00:00:00"/>
        <d v="2017-12-14T00:00:00"/>
        <d v="2017-12-18T00:00:00"/>
        <d v="2017-12-19T00:00:00"/>
        <d v="2017-12-20T00:00:00"/>
        <d v="2017-12-21T00:00:00"/>
        <d v="2017-12-22T00:00:00"/>
        <d v="2017-12-25T00:00:00"/>
        <d v="2018-01-02T00:00:00"/>
        <d v="2018-01-03T00:00:00"/>
        <d v="2018-01-04T00:00:00"/>
        <d v="2018-01-08T00:00:00"/>
        <d v="2018-01-09T00:00:00"/>
        <d v="2018-01-10T00:00:00"/>
        <d v="2017-07-03T00:00:00"/>
        <d v="2018-01-11T00:00:00"/>
        <d v="2018-01-12T00:00:00"/>
        <d v="2018-01-15T00:00:00"/>
        <d v="2018-01-16T00:00:00"/>
        <d v="2018-01-17T00:00:00"/>
        <d v="2018-01-18T00:00:00"/>
        <d v="2018-01-19T00:00:00"/>
        <d v="2018-01-20T00:00:00"/>
        <d v="2018-01-22T00:00:00"/>
        <d v="2018-01-23T00:00:00"/>
        <d v="2018-01-24T00:00:00"/>
        <d v="2018-01-29T00:00:00"/>
        <d v="2018-01-31T00:00:00"/>
        <d v="2018-02-01T00:00:00"/>
        <d v="2018-02-02T00:00:00"/>
        <d v="2018-02-04T00:00:00"/>
        <d v="2018-02-05T00:00:00"/>
        <d v="2018-02-06T00:00:00"/>
        <d v="2018-02-07T00:00:00"/>
        <d v="2018-02-08T00:00:00"/>
        <d v="2018-02-09T00:00:00"/>
        <d v="2018-02-10T00:00:00"/>
        <d v="2018-02-12T00:00:00"/>
        <d v="2018-02-13T00:00:00"/>
        <d v="2018-02-14T00:00:00"/>
        <d v="2018-02-15T00:00:00"/>
        <d v="2018-02-16T00:00:00"/>
        <d v="2018-02-19T00:00:00"/>
        <d v="2018-02-20T00:00:00"/>
        <d v="2018-02-22T00:00:00"/>
        <d v="2018-02-23T00:00:00"/>
        <d v="2018-02-26T00:00:00"/>
        <d v="2018-02-27T00:00:00"/>
        <d v="2018-02-28T00:00:00"/>
        <d v="2018-03-01T00:00:00"/>
        <d v="2018-03-02T00:00:00"/>
        <d v="2018-03-05T00:00:00"/>
        <d v="2018-03-06T00:00:00"/>
        <d v="2018-03-07T00:00:00"/>
        <d v="2018-03-08T00:00:00"/>
        <d v="2018-03-09T00:00:00"/>
        <d v="2018-03-11T00:00:00"/>
        <d v="2018-03-13T00:00:00"/>
        <d v="2018-03-14T00:00:00"/>
        <d v="2018-03-15T00:00:00"/>
        <d v="2018-03-16T00:00:00"/>
        <d v="2018-03-20T00:00:00"/>
        <d v="2018-03-21T00:00:00"/>
        <d v="2018-03-26T00:00:00"/>
        <d v="2018-03-27T00:00:00"/>
        <d v="2018-03-28T00:00:00"/>
        <d v="2018-03-29T00:00:00"/>
        <d v="2018-03-30T00:00:00"/>
        <d v="2018-04-03T00:00:00"/>
        <d v="2018-04-04T00:00:00"/>
        <d v="2018-04-05T00:00:00"/>
        <d v="2018-04-06T00:00:00"/>
        <d v="2018-04-09T00:00:00"/>
        <d v="2018-04-10T00:00:00"/>
        <d v="2018-04-11T00:00:00"/>
        <d v="2018-04-12T00:00:00"/>
        <d v="2018-04-13T00:00:00"/>
        <d v="2018-04-14T00:00:00"/>
        <d v="2018-04-16T00:00:00"/>
        <d v="2018-04-17T00:00:00"/>
        <d v="2018-04-18T00:00:00"/>
        <d v="2018-04-19T00:00:00"/>
        <d v="2018-04-20T00:00:00"/>
        <d v="2018-04-23T00:00:00"/>
        <d v="2018-04-24T00:00:00"/>
        <d v="2018-04-26T00:00:00"/>
        <d v="2018-05-02T00:00:00"/>
        <d v="2018-04-27T00:00:00"/>
        <d v="2018-05-03T00:00:00"/>
        <d v="2018-05-04T00:00:00"/>
        <d v="2018-05-07T00:00:00"/>
        <d v="2018-05-08T00:00:00"/>
        <d v="2018-05-09T00:00:00"/>
        <d v="2018-05-10T00:00:00"/>
        <d v="2018-05-11T00:00:00"/>
        <d v="2018-05-14T00:00:00"/>
        <d v="2018-05-15T00:00:00"/>
        <d v="2018-05-16T00:00:00"/>
        <d v="2018-05-17T00:00:00"/>
        <d v="2018-05-21T00:00:00"/>
        <d v="2018-05-22T00:00:00"/>
        <d v="2018-05-23T00:00:00"/>
        <d v="2018-05-24T00:00:00"/>
        <d v="2018-05-30T00:00:00"/>
        <d v="2018-05-29T00:00:00"/>
        <d v="2018-05-31T00:00:00"/>
        <d v="2018-06-04T00:00:00"/>
        <d v="2018-06-01T00:00:00"/>
        <d v="2018-06-02T00:00:00"/>
        <d v="2018-06-05T00:00:00"/>
        <d v="2018-06-06T00:00:00"/>
        <d v="2018-06-07T00:00:00"/>
        <d v="2018-06-08T00:00:00"/>
        <d v="2018-06-11T00:00:00"/>
        <d v="2018-06-12T00:00:00"/>
        <d v="2018-06-13T00:00:00"/>
        <d v="2018-06-14T00:00:00"/>
        <d v="2018-06-20T00:00:00"/>
        <d v="2018-06-17T00:00:00"/>
        <d v="2018-06-19T00:00:00"/>
        <d v="2018-06-21T00:00:00"/>
        <d v="2018-06-22T00:00:00"/>
        <d v="2018-06-25T00:00:00"/>
        <d v="2018-06-28T00:00:00"/>
        <d v="2018-06-29T00:00:00"/>
        <d v="2018-07-02T00:00:00"/>
        <d v="2018-07-03T00:00:00"/>
        <d v="2018-06-30T00:00:00"/>
        <d v="2018-07-04T00:00:00"/>
        <d v="2018-07-06T00:00:00"/>
        <d v="2018-07-09T00:00:00"/>
        <d v="2018-07-10T00:00:00"/>
        <d v="2018-07-12T00:00:00"/>
        <d v="2018-07-11T00:00:00"/>
        <d v="2018-07-17T00:00:00"/>
        <d v="2018-07-19T00:00:00"/>
        <d v="2018-07-23T00:00:00"/>
        <d v="2018-07-26T00:00:00"/>
        <d v="2018-07-28T00:00:00"/>
        <d v="2018-07-29T00:00:00"/>
        <d v="2018-07-30T00:00:00"/>
        <d v="2018-07-31T00:00:00"/>
        <d v="2018-08-20T00:00:00"/>
        <d v="2018-08-29T00:00:00"/>
        <d v="2018-08-30T00:00:00"/>
        <d v="2018-09-03T00:00:00"/>
        <d v="2018-09-04T00:00:00"/>
        <d v="2018-08-27T00:00:00"/>
        <d v="2018-09-06T00:00:00"/>
        <d v="2018-09-11T00:00:00"/>
        <d v="2018-09-12T00:00:00"/>
        <d v="2018-09-10T00:00:00"/>
        <d v="2018-09-14T00:00:00"/>
        <d v="2018-09-26T00:00:00"/>
        <d v="2018-09-20T00:00:00"/>
        <d v="2018-09-24T00:00:00"/>
        <d v="2018-09-27T00:00:00"/>
        <d v="2018-09-28T00:00:00"/>
        <d v="2018-09-30T00:00:00"/>
        <d v="2018-10-02T00:00:00"/>
        <d v="2018-10-03T00:00:00"/>
        <d v="2018-10-04T00:00:00"/>
        <d v="2018-10-05T00:00:00"/>
        <d v="2018-10-08T00:00:00"/>
        <d v="2018-10-10T00:00:00"/>
        <d v="2018-10-11T00:00:00"/>
        <d v="2018-10-12T00:00:00"/>
        <d v="2018-10-15T00:00:00"/>
        <d v="2018-10-18T00:00:00"/>
        <d v="2018-10-19T00:00:00"/>
        <d v="2018-10-20T00:00:00"/>
        <d v="2018-10-22T00:00:00"/>
        <d v="2018-10-23T00:00:00"/>
        <d v="2018-10-21T00:00:00"/>
        <d v="2018-10-24T00:00:00"/>
        <d v="2018-10-25T00:00:00"/>
        <d v="2018-10-26T00:00:00"/>
        <d v="2017-10-03T00:00:00"/>
        <d v="2018-10-29T00:00:00"/>
        <d v="2018-10-31T00:00:00"/>
        <d v="2018-11-01T00:00:00"/>
        <d v="2018-11-04T00:00:00"/>
        <d v="2018-11-05T00:00:00"/>
        <d v="2018-11-07T00:00:00"/>
        <d v="2018-11-08T00:00:00"/>
        <d v="2018-11-12T00:00:00"/>
        <d v="2018-11-13T00:00:00"/>
        <d v="2018-11-09T00:00:00"/>
        <d v="2018-11-14T00:00:00"/>
        <d v="2018-11-15T00:00:00"/>
        <d v="2018-11-16T00:00:00"/>
        <d v="2018-11-18T00:00:00"/>
        <d v="2018-11-19T00:00:00"/>
        <d v="2018-11-14T15:00:43"/>
        <d v="2018-11-15T10:36:10"/>
        <d v="2018-11-15T11:04:55"/>
        <d v="2018-11-15T13:37:13"/>
        <d v="2018-10-17T00:00:00"/>
        <d v="2018-11-15T22:51:42"/>
        <d v="2018-11-15T23:31:12"/>
        <d v="2018-11-15T23:48:41"/>
        <d v="2018-11-16T09:41:03"/>
        <d v="2018-11-16T10:14:27"/>
        <d v="2018-11-16T10:46:10"/>
        <d v="2018-11-16T10:53:00"/>
        <d v="2018-11-16T10:59:31"/>
        <d v="2018-11-16T11:01:23"/>
        <d v="2018-11-16T11:44:49"/>
        <d v="2018-11-16T12:06:09"/>
        <d v="2018-11-16T12:16:53"/>
        <d v="2018-11-16T13:12:27"/>
        <d v="2018-11-16T14:57:31"/>
        <d v="2018-11-16T15:08:27"/>
        <d v="2018-11-16T15:14:00"/>
        <d v="2018-11-16T16:06:52"/>
        <d v="2018-11-16T16:23:01"/>
        <d v="2018-11-16T16:47:43"/>
        <d v="2018-11-16T17:06:50"/>
        <d v="2018-11-16T17:20:39"/>
        <d v="2018-11-16T17:24:43"/>
        <d v="2018-11-16T17:25:52"/>
        <d v="2018-11-16T17:58:10"/>
        <d v="2018-11-16T18:07:42"/>
        <d v="2018-11-16T18:19:57"/>
        <d v="2018-11-16T18:29:22"/>
        <d v="2018-11-16T18:49:34"/>
        <d v="2018-11-16T18:56:32"/>
        <d v="2018-11-16T18:58:56"/>
        <d v="2018-11-16T19:01:21"/>
        <d v="2018-11-16T19:40:10"/>
        <d v="2018-11-16T19:43:43"/>
        <d v="2018-11-16T21:25:20"/>
        <d v="2018-11-16T21:35:18"/>
        <d v="2018-11-16T22:05:55"/>
        <d v="2018-11-16T22:26:20"/>
        <d v="2018-11-16T22:49:11"/>
        <d v="2018-11-16T22:54:00"/>
        <d v="2018-11-16T22:58:37"/>
        <d v="2018-11-16T23:18:29"/>
        <d v="2018-11-16T23:59:49"/>
        <d v="2018-11-17T07:38:50"/>
        <d v="2018-11-22T00:00:00"/>
        <d v="2018-11-26T00:00:00"/>
        <d v="2018-11-27T00:00:00"/>
        <d v="2018-11-28T00:00:00"/>
        <d v="2018-11-29T00:00:00"/>
        <d v="2018-11-30T00:00:00"/>
        <d v="2018-12-03T00:00:00"/>
        <d v="2018-12-04T00:00:00"/>
        <d v="2018-12-05T00:00:00"/>
        <d v="2018-12-06T00:00:00"/>
        <d v="2018-12-10T00:00:00"/>
        <d v="2018-12-11T00:00:00"/>
        <d v="2018-12-14T00:00:00"/>
        <d v="2018-12-16T00:00:00"/>
        <d v="2018-12-17T00:00:00"/>
        <d v="2018-12-18T00:00:00"/>
        <d v="2018-12-19T00:00:00"/>
        <d v="2018-12-20T00:00:00"/>
        <d v="2018-12-21T00:00:00"/>
        <d v="2018-12-27T00:00:00"/>
        <d v="2019-01-03T00:00:00"/>
        <d v="2019-01-04T00:00:00"/>
        <d v="2019-01-02T00:00:00"/>
        <d v="2019-01-07T00:00:00"/>
        <d v="2019-01-09T00:00:00"/>
        <d v="2019-01-10T00:00:00"/>
        <d v="2019-01-11T00:00:00"/>
        <d v="2019-01-14T00:00:00"/>
        <d v="2019-01-17T00:00:00"/>
        <d v="2019-01-20T00:00:00"/>
        <d v="2019-01-21T00:00:00"/>
        <d v="2019-01-22T00:00:00"/>
        <d v="2019-01-23T00:00:00"/>
        <d v="2019-01-24T00:00:00"/>
        <d v="2019-01-29T00:00:00"/>
        <d v="2019-01-30T00:00:00"/>
        <d v="2020-03-25T00:00:00"/>
        <d v="2019-01-31T00:00:00"/>
        <d v="2019-02-01T00:00:00"/>
        <d v="2019-02-04T00:00:00"/>
        <d v="2019-02-06T00:00:00"/>
        <d v="2019-02-05T00:00:00"/>
        <d v="2019-02-07T00:00:00"/>
        <d v="2019-02-08T00:00:00"/>
        <d v="2019-02-13T00:00:00"/>
        <d v="2019-02-11T00:00:00"/>
        <d v="2019-02-12T00:00:00"/>
        <d v="2019-02-15T00:00:00"/>
        <d v="2019-02-18T00:00:00"/>
        <d v="2019-02-19T00:00:00"/>
        <d v="2019-02-21T00:00:00"/>
        <d v="2019-02-27T00:00:00"/>
        <d v="2019-02-26T00:00:00"/>
        <d v="2019-02-22T00:00:00"/>
        <d v="2019-02-28T00:00:00"/>
        <d v="2019-03-01T00:00:00"/>
        <d v="2019-03-02T00:00:00"/>
        <d v="2019-03-04T00:00:00"/>
        <d v="2019-03-05T00:00:00"/>
        <d v="2019-03-08T00:00:00"/>
        <d v="2019-03-11T00:00:00"/>
        <d v="2019-03-14T00:00:00"/>
        <d v="2019-03-15T00:00:00"/>
        <d v="2019-03-18T00:00:00"/>
        <d v="2019-03-19T00:00:00"/>
        <d v="2019-03-20T00:00:00"/>
        <d v="2019-03-21T00:00:00"/>
        <d v="2019-03-22T00:00:00"/>
        <d v="2019-03-25T00:00:00"/>
        <d v="2019-03-26T00:00:00"/>
        <d v="2019-03-27T00:00:00"/>
        <d v="2019-03-28T00:00:00"/>
        <d v="2019-03-29T00:00:00"/>
        <d v="2019-04-01T00:00:00"/>
        <d v="2019-04-03T00:00:00"/>
        <d v="2019-04-04T00:00:00"/>
        <d v="2019-04-06T00:00:00"/>
        <d v="2019-04-08T00:00:00"/>
        <d v="2019-04-10T00:00:00"/>
        <d v="2019-04-11T00:00:00"/>
        <d v="2019-04-19T00:00:00"/>
        <d v="2019-04-18T00:00:00"/>
        <d v="2019-04-17T00:00:00"/>
        <d v="2019-04-16T00:00:00"/>
        <d v="2019-04-14T00:00:00"/>
        <d v="2019-04-15T00:00:00"/>
        <d v="2019-04-12T00:00:00"/>
        <d v="2019-04-28T00:00:00"/>
        <d v="2019-04-29T00:00:00"/>
        <d v="2019-04-30T00:00:00"/>
        <d v="2019-05-07T00:00:00"/>
        <d v="2019-05-08T00:00:00"/>
        <d v="2019-05-06T00:00:00"/>
        <d v="2019-05-09T00:00:00"/>
        <d v="2019-05-10T00:00:00"/>
        <d v="2019-05-12T00:00:00"/>
        <d v="2019-05-14T00:00:00"/>
        <d v="2019-05-15T00:00:00"/>
        <d v="2019-05-16T00:00:00"/>
        <d v="2019-05-17T00:00:00"/>
        <d v="2019-05-20T00:00:00"/>
        <d v="2019-05-21T00:00:00"/>
        <d v="2019-05-22T00:00:00"/>
        <d v="2019-05-30T00:00:00"/>
        <d v="2019-05-27T00:00:00"/>
        <d v="2019-05-29T00:00:00"/>
        <d v="2019-05-31T00:00:00"/>
        <d v="2019-06-03T00:00:00"/>
        <d v="2019-06-04T00:00:00"/>
        <d v="2019-06-05T00:00:00"/>
        <d v="2019-06-06T00:00:00"/>
        <d v="2019-06-10T00:00:00"/>
        <d v="2019-06-11T00:00:00"/>
        <d v="2019-06-12T00:00:00"/>
        <d v="2019-06-13T00:00:00"/>
        <d v="2019-06-20T00:00:00"/>
        <d v="2019-06-18T00:00:00"/>
        <d v="2019-06-19T00:00:00"/>
        <d v="2019-06-21T00:00:00"/>
        <d v="2019-06-22T00:00:00"/>
        <d v="2019-06-24T00:00:00"/>
        <d v="2019-06-26T00:00:00"/>
        <d v="2019-06-25T00:00:00"/>
        <d v="2019-07-01T00:00:00"/>
        <d v="2020-04-27T00:00:00"/>
        <d v="2019-07-03T00:00:00"/>
        <d v="2019-07-08T00:00:00"/>
        <d v="2019-07-09T00:00:00"/>
        <d v="2019-07-10T00:00:00"/>
        <d v="2019-07-11T00:00:00"/>
        <d v="2019-07-15T00:00:00"/>
        <d v="2019-07-16T00:00:00"/>
        <d v="2019-07-18T00:00:00"/>
        <d v="2019-07-19T00:00:00"/>
        <d v="2019-07-21T00:00:00"/>
        <d v="2019-07-23T00:00:00"/>
        <d v="2019-07-24T00:00:00"/>
        <d v="2019-07-25T00:00:00"/>
        <d v="2019-07-26T00:00:00"/>
        <d v="2019-07-30T00:00:00"/>
        <d v="2019-08-01T00:00:00"/>
        <d v="2019-08-05T00:00:00"/>
        <d v="2019-08-06T00:00:00"/>
        <d v="2019-08-07T00:00:00"/>
        <d v="2019-08-19T00:00:00"/>
        <d v="2019-08-20T00:00:00"/>
        <d v="2019-08-21T00:00:00"/>
        <d v="2019-08-23T00:00:00"/>
        <d v="2019-08-29T00:00:00"/>
        <d v="2019-08-30T00:00:00"/>
        <d v="2019-09-02T00:00:00"/>
        <d v="2019-09-03T00:00:00"/>
        <d v="2019-09-04T00:00:00"/>
        <d v="2019-09-05T00:00:00"/>
        <d v="2019-09-07T00:00:00"/>
        <d v="2019-09-10T00:00:00"/>
        <d v="2019-09-11T00:00:00"/>
        <d v="2019-09-12T00:00:00"/>
        <d v="2019-09-16T00:00:00"/>
        <d v="2019-09-17T00:00:00"/>
        <d v="2019-09-18T00:00:00"/>
        <d v="2019-09-19T00:00:00"/>
        <d v="2019-09-20T00:00:00"/>
        <d v="2019-09-23T00:00:00"/>
        <d v="2019-09-25T00:00:00"/>
        <d v="2019-09-26T00:00:00"/>
        <d v="2019-09-27T00:00:00"/>
        <d v="2019-09-28T00:00:00"/>
        <d v="2019-09-30T00:00:00"/>
        <d v="2019-10-01T00:00:00"/>
        <d v="2019-10-02T00:00:00"/>
        <d v="2019-10-03T00:00:00"/>
        <d v="2019-10-04T00:00:00"/>
        <d v="2019-10-05T00:00:00"/>
        <d v="2019-10-07T00:00:00"/>
        <d v="2019-10-10T00:00:00"/>
        <d v="2019-10-11T00:00:00"/>
        <d v="2019-10-14T00:00:00"/>
        <d v="2019-10-16T00:00:00"/>
        <d v="2019-01-16T00:00:00"/>
        <d v="2019-10-17T00:00:00"/>
        <d v="2019-10-18T00:00:00"/>
        <d v="2019-10-21T00:00:00"/>
        <d v="2019-10-22T00:00:00"/>
        <d v="2019-10-23T00:00:00"/>
        <d v="2019-10-24T00:00:00"/>
        <d v="2019-10-26T00:00:00"/>
        <d v="2019-10-28T00:00:00"/>
        <d v="2019-10-29T00:00:00"/>
        <d v="2019-10-31T00:00:00"/>
        <d v="2019-11-04T00:00:00"/>
        <d v="2019-11-03T00:00:00"/>
        <d v="2019-10-30T00:00:00"/>
        <d v="2020-05-21T00:00:00"/>
        <d v="2019-11-06T00:00:00"/>
        <d v="2019-11-08T00:00:00"/>
        <d v="2019-11-09T00:00:00"/>
        <d v="2019-11-11T00:00:00"/>
        <d v="2019-11-10T00:00:00"/>
        <d v="2019-11-12T00:00:00"/>
        <d v="2019-11-13T00:00:00"/>
        <d v="2019-11-14T00:00:00"/>
        <d v="2019-11-15T00:00:00"/>
        <d v="2019-11-16T00:00:00"/>
        <d v="2019-11-18T00:00:00"/>
        <d v="2019-11-19T00:00:00"/>
        <d v="2019-11-21T00:00:00"/>
        <d v="2019-11-25T00:00:00"/>
        <d v="2019-11-26T00:00:00"/>
        <d v="2019-11-28T00:00:00"/>
        <d v="2019-11-29T00:00:00"/>
        <d v="2019-11-30T00:00:00"/>
        <d v="2020-05-22T00:00:00"/>
        <d v="2019-12-03T00:00:00"/>
        <d v="2019-12-04T00:00:00"/>
        <d v="2019-12-05T00:00:00"/>
        <d v="2020-06-25T00:00:00"/>
        <d v="2019-12-06T00:00:00"/>
        <d v="2019-12-10T00:00:00"/>
        <d v="2019-12-12T00:00:00"/>
        <d v="2019-12-13T00:00:00"/>
        <d v="2019-12-16T00:00:00"/>
        <d v="2019-12-17T00:00:00"/>
        <d v="2019-12-19T00:00:00"/>
        <d v="2019-12-20T00:00:00"/>
        <d v="2019-12-22T00:00:00"/>
        <d v="2019-12-26T00:00:00"/>
        <d v="2019-12-27T00:00:00"/>
        <d v="2019-12-31T00:00:00"/>
        <d v="2020-01-09T00:00:00"/>
        <d v="2020-01-10T00:00:00"/>
        <d v="2020-01-12T00:00:00"/>
        <d v="2020-01-14T00:00:00"/>
        <d v="2020-01-15T00:00:00"/>
        <d v="2020-01-17T00:00:00"/>
        <d v="2020-01-18T00:00:00"/>
        <d v="2020-01-19T00:00:00"/>
        <d v="2020-01-20T00:00:00"/>
        <d v="2020-01-21T00:00:00"/>
        <d v="2020-01-22T00:00:00"/>
        <d v="2020-01-23T00:00:00"/>
        <d v="2020-01-26T00:00:00"/>
        <d v="2020-01-27T00:00:00"/>
        <d v="2020-01-28T00:00:00"/>
        <d v="2020-01-29T00:00:00"/>
        <d v="2020-01-30T00:00:00"/>
        <d v="2020-01-31T00:00:00"/>
        <d v="2020-02-02T00:00:00"/>
        <d v="2020-01-25T00:00:00"/>
        <d v="2020-02-03T00:00:00"/>
        <d v="2020-02-07T00:00:00"/>
        <d v="2020-02-10T00:00:00"/>
        <d v="2020-02-08T00:00:00"/>
        <d v="2020-02-12T00:00:00"/>
        <d v="2020-02-13T00:00:00"/>
        <d v="2020-02-17T00:00:00"/>
        <d v="2020-02-18T00:00:00"/>
        <d v="2020-02-19T00:00:00"/>
        <d v="2020-02-20T00:00:00"/>
        <d v="2020-02-21T00:00:00"/>
        <d v="2020-02-22T00:00:00"/>
        <d v="2020-02-23T00:00:00"/>
        <d v="2020-02-25T00:00:00"/>
        <d v="2020-02-26T00:00:00"/>
        <d v="2020-02-27T00:00:00"/>
        <d v="2020-02-28T00:00:00"/>
        <d v="2020-03-02T00:00:00"/>
        <d v="2020-03-03T00:00:00"/>
        <d v="2020-03-04T00:00:00"/>
        <d v="2020-03-05T00:00:00"/>
        <d v="2020-03-09T00:00:00"/>
        <d v="2020-03-11T00:00:00"/>
        <d v="2020-03-10T00:00:00"/>
        <d v="2020-03-13T00:00:00"/>
        <d v="2020-03-18T00:00:00"/>
        <d v="2020-03-20T00:00:00"/>
        <d v="2020-03-23T00:00:00"/>
        <d v="2020-03-26T00:00:00"/>
        <d v="2020-03-27T00:00:00"/>
        <d v="2020-03-31T00:00:00"/>
        <d v="2020-04-03T00:00:00"/>
        <d v="2020-04-07T00:00:00"/>
        <d v="2020-04-18T00:00:00"/>
        <d v="2020-04-20T00:00:00"/>
        <d v="2020-04-23T00:00:00"/>
        <d v="2020-04-24T00:00:00"/>
        <d v="2020-04-28T00:00:00"/>
        <d v="2020-04-30T00:00:00"/>
        <d v="2020-05-04T00:00:00"/>
        <d v="2019-05-04T00:00:00"/>
        <d v="2020-05-07T00:00:00"/>
        <d v="2020-05-08T00:00:00"/>
        <d v="2020-05-11T00:00:00"/>
        <d v="2020-05-12T00:00:00"/>
        <d v="2020-05-13T00:00:00"/>
        <d v="2020-05-14T00:00:00"/>
        <d v="2020-05-15T00:00:00"/>
        <d v="2020-05-17T00:00:00"/>
        <d v="2020-05-19T00:00:00"/>
        <d v="2020-05-20T00:00:00"/>
        <d v="2020-05-25T00:00:00"/>
        <d v="2020-05-26T00:00:00"/>
        <d v="2020-05-27T00:00:00"/>
        <d v="2020-05-29T00:00:00"/>
        <d v="2020-05-31T00:00:00"/>
        <d v="2020-06-01T00:00:00"/>
        <d v="2020-06-02T00:00:00"/>
        <d v="2020-06-03T00:00:00"/>
        <d v="2020-06-04T00:00:00"/>
        <d v="2020-06-05T00:00:00"/>
        <d v="2020-06-08T00:00:00"/>
        <d v="2020-06-09T00:00:00"/>
        <d v="2020-06-14T00:00:00"/>
        <d v="2020-06-15T00:00:00"/>
        <d v="2020-06-16T00:00:00"/>
        <d v="2020-06-17T00:00:00"/>
        <d v="2020-06-18T00:00:00"/>
        <d v="2020-06-19T00:00:00"/>
        <d v="2020-06-20T00:00:00"/>
        <d v="2020-06-22T00:00:00"/>
        <d v="2020-06-23T00:00:00"/>
        <d v="2020-06-24T00:00:00"/>
        <d v="2020-06-26T00:00:00"/>
        <d v="2020-06-30T00:00:00"/>
        <d v="2020-07-01T00:00:00"/>
        <d v="2020-07-02T00:00:00"/>
        <d v="2020-07-03T00:00:00"/>
        <d v="2020-07-06T00:00:00"/>
        <d v="2020-07-08T00:00:00"/>
        <d v="2020-07-09T00:00:00"/>
        <d v="2020-07-10T00:00:00"/>
        <d v="2020-07-13T00:00:00"/>
        <d v="2020-07-15T00:00:00"/>
        <d v="2020-07-16T00:00:00"/>
        <d v="2020-07-17T00:00:00"/>
        <d v="2020-07-18T00:00:00"/>
        <d v="2020-07-21T00:00:00"/>
        <d v="2020-07-22T00:00:00"/>
        <d v="2020-07-23T00:00:00"/>
        <d v="2020-07-24T00:00:00"/>
        <d v="2020-07-25T00:00:00"/>
        <d v="2020-07-27T00:00:00"/>
        <d v="2020-07-28T00:00:00"/>
        <d v="2020-07-29T00:00:00"/>
        <d v="2020-07-30T00:00:00"/>
        <d v="2020-07-31T00:00:00"/>
        <d v="2020-08-01T00:00:00"/>
        <d v="2020-08-03T00:00:00"/>
        <d v="2020-08-07T00:00:00"/>
        <d v="2020-08-11T00:00:00"/>
        <d v="2020-09-19T00:00:00"/>
        <d v="2020-08-12T00:00:00"/>
        <d v="2020-08-14T00:00:00"/>
        <d v="2020-08-23T00:00:00"/>
        <d v="2020-08-25T00:00:00"/>
        <d v="2020-08-26T00:00:00"/>
        <d v="2020-08-27T00:00:00"/>
        <d v="2020-08-29T00:00:00"/>
        <d v="2020-09-01T00:00:00"/>
        <d v="2020-09-02T00:00:00"/>
        <d v="2020-09-07T00:00:00"/>
        <d v="2020-09-08T00:00:00"/>
        <d v="2020-09-09T00:00:00"/>
        <d v="2020-09-10T00:00:00"/>
        <d v="2020-09-15T00:00:00"/>
        <d v="2020-09-17T00:00:00"/>
        <d v="2020-09-21T00:00:00"/>
        <d v="2020-09-22T00:00:00"/>
        <d v="2020-09-23T00:00:00"/>
        <d v="2020-09-25T00:00:00"/>
        <d v="2020-09-26T00:00:00"/>
        <d v="2020-09-28T00:00:00"/>
        <d v="2020-09-29T00:00:00"/>
        <d v="2020-10-01T00:00:00"/>
        <d v="2020-10-02T00:00:00"/>
        <d v="2020-10-04T00:00:00"/>
        <d v="2020-10-07T00:00:00"/>
        <d v="2020-10-08T00:00:00"/>
        <d v="2020-10-09T00:00:00"/>
        <d v="2020-10-13T00:00:00"/>
        <d v="2020-10-15T00:00:00"/>
        <d v="2020-10-16T00:00:00"/>
        <d v="2020-10-19T00:00:00"/>
        <d v="2020-10-21T00:00:00"/>
        <d v="2020-10-26T00:00:00"/>
        <d v="2020-10-28T00:00:00"/>
        <d v="2020-10-29T00:00:00"/>
        <d v="2020-10-30T00:00:00"/>
        <d v="2020-11-03T00:00:00"/>
        <d v="2020-11-05T00:00:00"/>
        <d v="2020-11-09T00:00:00"/>
        <d v="2020-11-11T00:00:00"/>
        <d v="2020-11-12T00:00:00"/>
        <d v="2020-11-16T00:00:00"/>
        <d v="2020-11-17T00:00:00"/>
        <d v="2020-11-18T00:00:00"/>
        <d v="2020-11-19T00:00:00"/>
        <d v="2020-11-20T00:00:00"/>
        <d v="2020-11-23T00:00:00"/>
        <d v="2020-11-25T00:00:00"/>
        <d v="2020-11-26T00:00:00"/>
        <d v="2020-11-27T00:00:00"/>
        <d v="2020-11-30T00:00:00"/>
        <d v="2020-12-01T00:00:00"/>
        <d v="2020-12-03T00:00:00"/>
        <d v="2020-12-04T00:00:00"/>
        <d v="2020-12-08T00:00:00"/>
        <d v="2020-12-09T00:00:00"/>
        <d v="2020-12-10T00:00:00"/>
        <d v="2020-12-11T00:00:00"/>
        <d v="2020-12-14T00:00:00"/>
        <d v="2020-12-15T00:00:00"/>
        <d v="2020-12-16T00:00:00"/>
        <d v="2020-12-18T00:00:00"/>
        <d v="2021-01-21T00:00:00"/>
        <d v="2020-12-22T00:00:00"/>
        <d v="2020-12-23T00:00:00"/>
        <d v="2020-12-27T00:00:00"/>
        <d v="2020-12-28T00:00:00"/>
        <d v="2020-12-30T00:00:00"/>
        <d v="2020-12-31T00:00:00"/>
        <d v="2021-01-02T00:00:00"/>
        <d v="2021-01-04T00:00:00"/>
        <d v="2021-01-05T00:00:00"/>
        <d v="2021-01-07T00:00:00"/>
        <d v="2021-01-08T00:00:00"/>
        <d v="2021-01-10T00:00:00"/>
        <d v="2021-01-11T00:00:00"/>
        <d v="2021-01-12T00:00:00"/>
        <d v="2021-01-13T00:00:00"/>
        <d v="2021-01-14T00:00:00"/>
        <d v="2021-01-18T00:00:00"/>
        <d v="2021-01-19T00:00:00"/>
        <d v="2021-01-20T00:00:00"/>
        <d v="2021-01-22T00:00:00"/>
        <d v="2021-01-24T00:00:00"/>
        <d v="2021-01-27T00:00:00"/>
        <d v="2021-01-30T00:00:00"/>
        <d v="2021-02-02T00:00:00"/>
        <d v="2021-02-03T00:00:00"/>
        <d v="2021-02-01T00:00:00"/>
        <d v="2021-02-04T00:00:00"/>
        <d v="2021-02-05T00:00:00"/>
        <d v="2021-02-08T00:00:00"/>
        <d v="2021-02-09T00:00:00"/>
        <d v="2021-02-10T00:00:00"/>
        <d v="2021-02-12T00:00:00"/>
        <d v="2021-02-15T00:00:00"/>
        <d v="2021-02-17T00:00:00"/>
        <d v="2021-02-18T00:00:00"/>
        <d v="2021-02-19T00:00:00"/>
        <d v="2021-02-22T00:00:00"/>
        <d v="2021-02-23T00:00:00"/>
        <d v="2021-02-24T00:00:00"/>
        <d v="2021-02-25T00:00:00"/>
        <d v="2021-02-26T00:00:00"/>
        <d v="2021-02-27T00:00:00"/>
        <d v="2021-02-28T00:00:00"/>
        <d v="2021-03-02T00:00:00"/>
        <d v="2021-03-08T00:00:00"/>
        <d v="2021-03-06T00:00:00"/>
        <d v="2021-03-10T00:00:00"/>
        <d v="2021-03-11T00:00:00"/>
        <d v="2021-03-12T00:00:00"/>
        <d v="2021-03-17T00:00:00"/>
        <d v="2021-03-19T00:00:00"/>
        <d v="2021-03-20T00:00:00"/>
        <d v="2021-03-21T00:00:00"/>
        <d v="2021-03-25T00:00:00"/>
        <d v="2021-03-23T00:00:00"/>
        <d v="2021-03-24T00:00:00"/>
        <d v="2021-03-26T00:00:00"/>
        <d v="2021-03-29T00:00:00"/>
        <d v="2021-03-30T00:00:00"/>
        <d v="2021-04-01T00:00:00"/>
        <d v="2021-04-02T00:00:00"/>
        <d v="2021-04-06T00:00:00"/>
        <d v="2021-04-07T00:00:00"/>
        <d v="2021-04-09T00:00:00"/>
        <d v="2021-04-10T00:00:00"/>
        <d v="2021-04-12T00:00:00"/>
        <d v="2021-04-13T00:00:00"/>
        <d v="2021-04-15T00:00:00"/>
        <d v="2021-04-16T00:00:00"/>
        <d v="2021-04-19T00:00:00"/>
        <d v="2021-04-20T00:00:00"/>
        <d v="2021-04-21T00:00:00"/>
        <d v="2021-04-23T00:00:00"/>
        <d v="2021-04-25T00:00:00"/>
        <d v="2021-04-30T00:00:00"/>
        <d v="2021-05-04T00:00:00"/>
        <d v="2021-05-07T00:00:00"/>
        <d v="2021-05-12T00:00:00"/>
        <d v="2021-05-13T00:00:00"/>
        <d v="2021-05-17T00:00:00"/>
        <d v="2021-05-18T00:00:00"/>
        <d v="2021-05-19T00:00:00"/>
        <d v="2021-05-21T00:00:00"/>
        <d v="2021-05-24T00:00:00"/>
        <d v="2021-05-25T00:00:00"/>
        <d v="2021-05-26T00:00:00"/>
        <d v="2021-05-28T00:00:00"/>
        <d v="2021-05-29T00:00:00"/>
        <d v="2021-05-31T00:00:00"/>
        <d v="2021-06-01T00:00:00"/>
        <d v="2021-06-02T00:00:00"/>
        <d v="2021-06-03T00:00:00"/>
        <d v="2021-06-04T00:00:00"/>
        <d v="2021-06-07T00:00:00"/>
        <d v="2021-06-08T00:00:00"/>
        <d v="2021-06-10T00:00:00"/>
        <d v="2021-06-11T00:00:00"/>
        <d v="2021-06-16T00:00:00"/>
        <d v="2021-06-17T00:00:00"/>
        <d v="2021-06-18T00:00:00"/>
        <d v="2021-06-22T00:00:00"/>
        <d v="2021-06-23T00:00:00"/>
        <d v="2021-06-24T00:00:00"/>
        <d v="2021-06-25T00:00:00"/>
        <d v="2021-06-28T00:00:00"/>
        <d v="2021-06-30T00:00:00"/>
        <d v="2021-07-01T00:00:00"/>
        <d v="2021-07-06T00:00:00"/>
        <d v="2021-07-07T00:00:00"/>
        <d v="2021-07-09T00:00:00"/>
        <d v="2021-07-10T00:00:00"/>
        <d v="2021-07-12T00:00:00"/>
        <d v="2021-07-13T00:00:00"/>
        <d v="2021-07-14T00:00:00"/>
        <d v="2021-07-15T00:00:00"/>
        <d v="2021-07-16T00:00:00"/>
        <d v="2021-07-17T00:00:00"/>
        <d v="2021-07-19T00:00:00"/>
        <d v="2021-07-20T00:00:00"/>
        <d v="2021-07-21T00:00:00"/>
        <d v="2021-07-22T00:00:00"/>
        <d v="2021-07-26T00:00:00"/>
        <d v="2021-07-27T00:00:00"/>
        <d v="2021-07-28T00:00:00"/>
        <d v="2021-07-30T00:00:00"/>
        <d v="2021-08-03T00:00:00"/>
        <d v="2021-08-04T00:00:00"/>
        <d v="2021-08-05T00:00:00"/>
        <d v="2021-08-06T00:00:00"/>
        <d v="2021-08-11T00:00:00"/>
        <d v="2021-08-16T00:00:00"/>
        <d v="2021-08-18T00:00:00"/>
        <d v="2021-08-24T00:00:00"/>
        <d v="2021-08-27T00:00:00"/>
        <d v="2021-08-30T00:00:00"/>
        <d v="2021-08-31T00:00:00"/>
        <d v="2021-09-01T00:00:00"/>
        <d v="2021-09-02T00:00:00"/>
        <d v="2021-09-16T00:00:00"/>
        <d v="2021-09-03T00:00:00"/>
        <d v="2021-09-07T00:00:00"/>
        <d v="2021-09-08T00:00:00"/>
        <d v="2021-09-09T00:00:00"/>
        <d v="2021-09-10T00:00:00"/>
        <d v="2021-09-12T00:00:00"/>
        <d v="2021-09-14T00:00:00"/>
        <d v="2021-09-20T00:00:00"/>
        <d v="2021-09-21T00:00:00"/>
        <d v="2021-09-22T00:00:00"/>
        <d v="2021-09-23T00:00:00"/>
        <d v="2021-09-24T00:00:00"/>
        <d v="2021-09-27T00:00:00"/>
        <d v="2021-09-28T00:00:00"/>
        <d v="2021-09-30T00:00:00"/>
        <d v="2021-10-04T00:00:00"/>
        <d v="2021-10-05T00:00:00"/>
        <d v="2021-10-07T00:00:00"/>
        <d v="2021-10-13T00:00:00"/>
        <d v="2021-10-08T00:00:00"/>
        <d v="2021-10-11T00:00:00"/>
        <d v="2021-10-12T00:00:00"/>
        <d v="2021-10-14T00:00:00"/>
        <d v="2021-10-15T00:00:00"/>
        <d v="2021-10-17T00:00:00"/>
        <d v="2021-10-19T00:00:00"/>
        <d v="2021-10-20T00:00:00"/>
        <d v="2021-10-21T00:00:00"/>
        <d v="2021-10-22T00:00:00"/>
        <d v="2021-10-25T00:00:00"/>
        <d v="2021-10-26T00:00:00"/>
        <d v="2021-10-27T00:00:00"/>
        <d v="2021-10-28T00:00:00"/>
        <d v="2021-10-29T00:00:00"/>
        <d v="2021-11-01T00:00:00"/>
        <d v="2021-11-03T00:00:00"/>
        <d v="2021-11-05T00:00:00"/>
        <d v="2021-11-06T00:00:00"/>
        <d v="2021-11-08T00:00:00"/>
        <d v="2021-11-09T00:00:00"/>
        <d v="2021-11-10T00:00:00"/>
        <d v="2021-11-11T00:00:00"/>
        <d v="2021-11-14T00:00:00"/>
        <d v="2021-11-15T00:00:00"/>
        <d v="2021-11-16T00:00:00"/>
        <d v="2021-11-18T00:00:00"/>
        <d v="2021-11-19T00:00:00"/>
        <d v="2021-11-22T00:00:00"/>
        <d v="2021-11-23T00:00:00"/>
        <d v="2021-11-24T00:00:00"/>
        <d v="2021-11-25T00:00:00"/>
        <d v="2021-11-26T00:00:00"/>
        <d v="2021-12-01T00:00:00"/>
        <d v="2021-12-02T00:00:00"/>
        <d v="2021-12-03T00:00:00"/>
        <d v="2021-12-06T00:00:00"/>
        <d v="2021-12-07T00:00:00"/>
        <d v="2021-12-09T00:00:00"/>
        <d v="2021-12-10T00:00:00"/>
        <d v="2021-12-13T00:00:00"/>
        <d v="2021-12-14T00:00:00"/>
        <d v="2021-12-15T00:00:00"/>
        <d v="2021-12-21T00:00:00"/>
        <d v="2021-12-23T00:00:00"/>
        <d v="2021-12-28T00:00:00"/>
        <d v="2022-01-04T00:00:00"/>
        <d v="2022-01-10T00:00:00"/>
        <d v="2022-01-11T00:00:00"/>
        <d v="2022-01-13T00:00:00"/>
        <d v="2022-01-14T00:00:00"/>
        <d v="2022-01-17T00:00:00"/>
        <d v="2022-01-18T00:00:00"/>
        <d v="2022-01-19T00:00:00"/>
        <d v="2022-01-20T00:00:00"/>
        <d v="2022-01-21T00:00:00"/>
        <d v="2022-01-24T00:00:00"/>
        <d v="2022-01-25T00:00:00"/>
        <d v="2022-01-26T00:00:00"/>
        <d v="2022-01-27T00:00:00"/>
        <d v="2022-01-28T00:00:00"/>
        <d v="2022-02-01T00:00:00"/>
        <d v="2022-02-02T00:00:00"/>
        <d v="2022-02-04T00:00:00"/>
        <d v="2022-02-07T00:00:00"/>
        <d v="2022-02-09T00:00:00"/>
        <d v="2022-02-10T00:00:00"/>
        <d v="2022-02-14T00:00:00"/>
        <d v="2022-02-16T00:00:00"/>
        <d v="2022-02-17T00:00:00"/>
        <d v="2022-02-21T00:00:00"/>
        <d v="2022-02-22T00:00:00"/>
        <d v="2022-02-23T00:00:00"/>
        <d v="2022-02-24T00:00:00"/>
        <d v="2022-02-25T00:00:00"/>
        <d v="2022-09-01T00:00:00"/>
        <d v="2022-02-28T00:00:00"/>
        <d v="2022-03-01T00:00:00"/>
        <d v="2022-03-02T00:00:00"/>
        <d v="2022-03-07T00:00:00"/>
        <d v="2022-03-04T00:00:00"/>
        <d v="2022-03-09T00:00:00"/>
        <d v="2022-03-14T00:00:00"/>
        <d v="2022-03-15T00:00:00"/>
        <d v="2022-03-16T00:00:00"/>
        <d v="2022-03-17T00:00:00"/>
        <d v="2022-03-18T00:00:00"/>
        <d v="2022-03-21T00:00:00"/>
        <d v="2022-03-25T00:00:00"/>
        <d v="2022-03-28T00:00:00"/>
        <d v="2022-03-30T00:00:00"/>
        <d v="2022-04-01T00:00:00"/>
        <d v="2022-04-04T00:00:00"/>
        <d v="2022-04-05T00:00:00"/>
        <d v="2022-04-06T00:00:00"/>
        <d v="2022-04-07T00:00:00"/>
        <d v="2022-04-08T00:00:00"/>
        <d v="2022-04-09T00:00:00"/>
        <d v="2022-04-12T00:00:00"/>
        <d v="2022-04-13T00:00:00"/>
        <d v="2022-04-15T00:00:00"/>
        <d v="2022-04-19T00:00:00"/>
        <d v="2022-04-26T00:00:00"/>
        <d v="2022-04-27T00:00:00"/>
        <d v="2022-04-28T00:00:00"/>
        <d v="2022-05-03T00:00:00"/>
        <d v="2022-05-04T00:00:00"/>
        <d v="2022-05-05T00:00:00"/>
        <d v="2022-05-09T00:00:00"/>
        <d v="2022-05-12T00:00:00"/>
        <d v="2022-05-17T00:00:00"/>
        <d v="2022-05-18T00:00:00"/>
        <d v="2022-05-19T00:00:00"/>
        <d v="2022-05-20T00:00:00"/>
        <d v="2022-05-23T00:00:00"/>
        <d v="2022-05-25T00:00:00"/>
        <d v="2022-05-26T00:00:00"/>
        <d v="2022-05-30T00:00:00"/>
        <d v="2022-05-31T00:00:00"/>
        <d v="2022-06-01T00:00:00"/>
        <d v="2022-06-06T00:00:00"/>
        <d v="2022-06-07T00:00:00"/>
        <d v="2022-06-08T00:00:00"/>
        <d v="2022-06-09T00:00:00"/>
        <d v="2022-06-10T00:00:00"/>
        <d v="2022-06-11T00:00:00"/>
        <d v="2022-06-13T00:00:00"/>
        <d v="2022-06-14T00:00:00"/>
        <d v="2022-06-15T00:00:00"/>
        <d v="2022-06-16T00:00:00"/>
        <d v="2022-06-20T00:00:00"/>
        <d v="2022-06-21T00:00:00"/>
        <d v="2022-06-22T00:00:00"/>
        <d v="2022-06-23T00:00:00"/>
        <d v="2022-06-24T00:00:00"/>
        <d v="2022-06-27T00:00:00"/>
        <d v="2022-06-29T00:00:00"/>
        <d v="2022-06-30T00:00:00"/>
        <d v="2022-07-01T00:00:00"/>
        <d v="2022-07-05T00:00:00"/>
        <d v="2022-07-06T00:00:00"/>
        <d v="2022-07-08T00:00:00"/>
        <d v="2022-07-11T00:00:00"/>
        <d v="2022-07-12T00:00:00"/>
        <d v="2022-07-13T00:00:00"/>
        <d v="2022-07-14T00:00:00"/>
        <d v="2022-07-15T00:00:00"/>
        <d v="2022-07-20T00:00:00"/>
        <d v="2022-07-21T00:00:00"/>
        <d v="2022-07-22T00:00:00"/>
        <d v="2022-07-26T00:00:00"/>
        <d v="2022-07-29T00:00:00"/>
        <d v="2022-08-01T00:00:00"/>
        <d v="2022-08-02T00:00:00"/>
        <d v="2022-08-03T00:00:00"/>
        <d v="2022-08-04T00:00:00"/>
        <d v="2022-08-09T00:00:00"/>
        <d v="2022-08-11T00:00:00"/>
        <d v="2022-08-22T00:00:00"/>
        <d v="2022-08-27T00:00:00"/>
        <d v="2022-08-28T00:00:00"/>
        <d v="2022-09-08T00:00:00"/>
        <d v="2022-09-09T00:00:00"/>
        <d v="2022-09-15T00:00:00"/>
        <d v="2022-09-16T00:00:00"/>
        <d v="2022-09-19T00:00:00"/>
        <d v="2022-09-20T00:00:00"/>
        <d v="2022-09-23T00:00:00"/>
        <d v="2022-09-26T00:00:00"/>
        <d v="2022-09-27T00:00:00"/>
        <d v="2022-09-12T00:00:00"/>
        <d v="2022-09-21T00:00:00"/>
        <d v="2022-10-03T00:00:00"/>
        <d v="2022-09-28T00:00:00"/>
        <d v="2022-09-30T00:00:00"/>
        <d v="2022-10-04T00:00:00"/>
        <d v="2022-10-06T00:00:00"/>
        <d v="2022-10-11T00:00:00"/>
        <d v="2022-10-12T00:00:00"/>
        <d v="2022-10-13T00:00:00"/>
        <d v="2022-10-14T00:00:00"/>
        <d v="2022-10-16T00:00:00"/>
        <d v="2022-10-21T00:00:00"/>
        <d v="2022-10-22T00:00:00"/>
        <d v="2022-10-24T00:00:00"/>
        <d v="2022-10-25T00:00:00"/>
        <d v="2022-10-27T00:00:00"/>
        <d v="2022-10-28T00:00:00"/>
        <d v="2022-11-01T00:00:00"/>
        <d v="2022-11-02T00:00:00"/>
        <d v="2022-11-03T00:00:00"/>
        <d v="2022-11-04T00:00:00"/>
        <d v="2022-11-05T00:00:00"/>
        <d v="2022-11-07T00:00:00"/>
        <d v="2022-11-08T00:00:00"/>
        <d v="2022-11-09T00:00:00"/>
        <d v="2022-11-10T00:00:00"/>
        <d v="2022-11-11T00:00:00"/>
        <d v="2022-11-15T00:00:00"/>
        <d v="2022-11-16T00:00:00"/>
        <d v="2022-11-23T00:00:00"/>
        <d v="2022-11-21T00:00:00"/>
        <d v="2022-11-22T00:00:00"/>
        <d v="2022-11-25T00:00:00"/>
        <d v="2022-11-28T00:00:00"/>
        <d v="2022-11-29T00:00:00"/>
        <d v="2022-11-30T00:00:00"/>
        <d v="2022-12-01T00:00:00"/>
        <d v="2022-12-02T00:00:00"/>
        <d v="2022-12-05T00:00:00"/>
        <d v="2022-12-06T00:00:00"/>
        <d v="2022-12-12T00:00:00"/>
        <d v="2022-12-13T00:00:00"/>
        <d v="2022-12-14T00:00:00"/>
        <d v="2022-12-15T00:00:00"/>
        <d v="2022-12-19T00:00:00"/>
        <d v="2022-12-20T00:00:00"/>
        <d v="2022-12-21T00:00:00"/>
        <d v="2022-12-22T00:00:00"/>
        <d v="2022-12-23T00:00:00"/>
        <d v="2022-12-27T00:00:00"/>
        <d v="2022-12-28T00:00:00"/>
        <d v="2023-01-10T00:00:00"/>
        <d v="2023-01-02T00:00:00"/>
        <d v="2023-01-03T00:00:00"/>
        <d v="2023-01-05T00:00:00"/>
        <d v="2023-01-07T00:00:00"/>
        <d v="2023-01-08T00:00:00"/>
        <d v="2023-01-09T00:00:00"/>
        <d v="2023-01-11T00:00:00"/>
        <d v="2023-01-12T00:00:00"/>
        <d v="2022-12-29T00:00:00"/>
        <d v="2023-01-16T00:00:00"/>
        <d v="2023-01-17T00:00:00"/>
        <d v="2023-01-19T00:00:00"/>
        <d v="2023-01-21T00:00:00"/>
        <d v="2023-01-24T00:00:00"/>
        <d v="2023-01-26T00:00:00"/>
        <d v="2023-01-27T00:00:00"/>
        <d v="2023-02-01T00:00:00"/>
        <d v="2023-02-02T00:00:00"/>
        <d v="2023-02-03T00:00:00"/>
        <d v="2023-02-06T00:00:00"/>
        <d v="2023-02-07T00:00:00"/>
        <d v="2023-02-08T00:00:00"/>
        <d v="2023-02-13T00:00:00"/>
        <d v="2023-02-14T00:00:00"/>
        <d v="2023-02-15T00:00:00"/>
        <d v="2023-02-16T00:00:00"/>
        <d v="2023-02-17T00:00:00"/>
        <d v="2023-02-20T00:00:00"/>
        <d v="2023-02-21T00:00:00"/>
        <d v="2023-02-22T00:00:00"/>
        <d v="2023-02-23T00:00:00"/>
        <d v="2023-02-24T00:00:00"/>
        <d v="2023-02-27T00:00:00"/>
        <d v="2023-02-28T00:00:00"/>
        <d v="2023-03-01T00:00:00"/>
        <d v="2023-03-02T00:00:00"/>
        <d v="2023-03-03T00:00:00"/>
        <d v="2023-03-05T00:00:00"/>
        <d v="2023-03-06T00:00:00"/>
        <d v="2023-03-07T00:00:00"/>
        <d v="2023-03-08T00:00:00"/>
        <d v="2023-03-09T00:00:00"/>
        <d v="2023-03-10T00:00:00"/>
        <d v="2023-03-13T00:00:00"/>
        <d v="2023-03-14T00:00:00"/>
        <d v="2023-03-15T00:00:00"/>
        <d v="2023-03-17T00:00:00"/>
        <d v="2023-03-20T00:00:00"/>
        <d v="2023-03-21T00:00:00"/>
        <d v="2023-03-22T00:00:00"/>
        <d v="2023-03-23T00:00:00"/>
        <d v="2023-03-27T00:00:00"/>
        <d v="2023-03-28T00:00:00"/>
        <d v="2023-03-29T00:00:00"/>
        <d v="2023-03-31T00:00:00"/>
        <d v="2023-04-11T00:00:00"/>
        <d v="2023-04-12T00:00:00"/>
        <d v="2023-04-17T00:00:00"/>
        <d v="2023-04-18T00:00:00"/>
        <d v="2023-04-20T00:00:00"/>
        <d v="2023-04-22T00:00:00"/>
        <d v="2023-04-23T00:00:00"/>
        <d v="2023-04-24T00:00:00"/>
        <d v="2023-04-26T00:00:00"/>
        <d v="2023-04-27T00:00:00"/>
        <d v="2023-04-28T00:00:00"/>
        <d v="2023-04-29T00:00:00"/>
        <d v="2023-05-04T00:00:00"/>
        <d v="2023-05-06T00:00:00"/>
        <d v="2023-05-09T00:00:00"/>
        <d v="2023-05-10T00:00:00"/>
        <d v="2023-05-11T00:00:00"/>
        <d v="2023-05-12T00:00:00"/>
        <d v="2023-05-15T00:00:00"/>
        <d v="2023-05-16T00:00:00"/>
        <d v="2023-05-18T00:00:00"/>
        <d v="2023-05-22T00:00:00"/>
        <d v="2023-05-23T00:00:00"/>
        <d v="2023-05-29T00:00:00"/>
        <d v="2023-05-24T00:00:00"/>
        <d v="2023-05-30T00:00:00"/>
        <d v="2023-05-31T00:00:00"/>
        <d v="2023-06-01T00:00:00"/>
        <d v="2023-06-05T00:00:00"/>
        <d v="2023-06-08T00:00:00"/>
        <d v="2023-06-09T00:00:00"/>
        <d v="2023-06-12T00:00:00"/>
        <d v="2023-06-16T00:00:00"/>
        <d v="2023-06-17T00:00:00"/>
        <d v="2023-06-19T00:00:00"/>
        <d v="2023-06-06T00:00:00"/>
        <d v="2023-06-21T00:00:00"/>
        <d v="2023-06-22T00:00:00"/>
        <d v="2023-06-23T00:00:00"/>
        <d v="2023-06-26T00:00:00"/>
        <d v="2023-06-27T00:00:00"/>
        <d v="2023-06-28T00:00:00"/>
        <d v="2023-06-29T00:00:00"/>
        <d v="2023-07-04T00:00:00"/>
        <d v="2023-06-30T00:00:00"/>
        <d v="2023-07-03T00:00:00"/>
        <d v="2023-07-05T00:00:00"/>
        <d v="2023-07-06T00:00:00"/>
        <d v="2023-07-07T00:00:00"/>
        <d v="2023-07-11T00:00:00"/>
        <d v="2023-07-13T00:00:00"/>
        <d v="2023-07-14T00:00:00"/>
        <d v="2023-07-17T00:00:00"/>
        <d v="2023-07-18T00:00:00"/>
        <d v="2023-07-21T00:00:00"/>
        <d v="2023-07-24T00:00:00"/>
        <d v="2023-07-25T00:00:00"/>
        <d v="2023-07-26T00:00:00"/>
        <d v="2023-07-27T00:00:00"/>
        <d v="2023-08-01T00:00:00"/>
        <d v="2023-08-03T00:00:00"/>
        <d v="2023-08-07T00:00:00"/>
        <d v="2023-08-17T00:00:00"/>
        <d v="2023-08-21T00:00:00"/>
        <d v="2023-08-25T00:00:00"/>
        <d v="2023-08-28T00:00:00"/>
        <d v="2023-08-30T00:00:00"/>
        <d v="2023-08-31T00:00:00"/>
        <d v="2023-09-01T00:00:00"/>
        <d v="2023-09-04T00:00:00"/>
        <d v="2023-09-05T00:00:00"/>
        <d v="2023-09-07T00:00:00"/>
        <d v="2023-09-08T00:00:00"/>
        <d v="2023-09-09T00:00:00"/>
        <d v="2023-09-12T00:00:00"/>
        <d v="2023-09-13T00:00:00"/>
        <d v="2023-09-14T00:00:00"/>
        <d v="2023-09-15T00:00:00"/>
        <d v="2023-09-18T00:00:00"/>
        <d v="2023-09-19T00:00:00"/>
        <d v="2023-09-21T00:00:00"/>
        <d v="2023-09-22T00:00:00"/>
        <d v="2023-09-23T00:00:00"/>
        <d v="2023-09-26T00:00:00"/>
        <d v="2023-09-28T00:00:00"/>
        <d v="2023-10-02T00:00:00"/>
        <d v="2023-10-03T00:00:00"/>
        <d v="2023-10-04T00:00:00"/>
        <d v="2023-10-05T00:00:00"/>
        <d v="2023-10-06T00:00:00"/>
        <d v="2023-10-09T00:00:00"/>
        <d v="2023-10-10T00:00:00"/>
        <d v="2023-10-11T00:00:00"/>
        <d v="2023-10-12T00:00:00"/>
        <d v="2023-10-13T00:00:00"/>
        <d v="2023-10-16T00:00:00"/>
        <d v="2023-10-17T00:00:00"/>
        <d v="2023-10-18T00:00:00"/>
        <d v="2023-10-19T00:00:00"/>
        <d v="2023-10-20T00:00:00"/>
        <d v="2023-10-21T00:00:00"/>
        <d v="2023-10-23T00:00:00"/>
        <d v="2023-10-24T00:00:00"/>
        <d v="2023-10-25T00:00:00"/>
        <d v="2023-10-26T00:00:00"/>
        <d v="2023-10-30T00:00:00"/>
        <d v="2023-11-02T00:00:00"/>
        <d v="2023-11-04T00:00:00"/>
        <d v="2023-11-06T00:00:00"/>
        <d v="2023-11-07T00:00:00"/>
        <d v="2023-11-08T00:00:00"/>
        <d v="2023-11-09T00:00:00"/>
        <d v="2023-11-10T00:00:00"/>
        <d v="2023-11-13T00:00:00"/>
        <d v="2023-11-15T00:00:00"/>
        <d v="2023-11-16T00:00:00"/>
        <d v="2023-11-17T00:00:00"/>
        <d v="2023-11-20T00:00:00"/>
        <d v="2023-11-21T00:00:00"/>
        <d v="2023-11-22T00:00:00"/>
        <d v="2023-11-24T00:00:00"/>
        <d v="2023-11-27T00:00:00"/>
        <d v="2023-11-28T00:00:00"/>
        <d v="2023-11-30T00:00:00"/>
        <d v="2023-12-01T00:00:00"/>
        <d v="2023-12-05T00:00:00"/>
        <d v="2023-12-06T00:00:00"/>
        <d v="2023-12-07T00:00:00"/>
        <d v="2023-12-12T00:00:00"/>
        <d v="2023-12-13T00:00:00"/>
        <d v="2023-12-14T00:00:00"/>
        <d v="2023-12-15T00:00:00"/>
        <d v="2023-12-16T00:00:00"/>
        <d v="2023-12-18T00:00:00"/>
        <d v="2023-12-19T00:00:00"/>
        <d v="2023-12-21T00:00:00"/>
        <d v="2023-12-22T00:00:00"/>
        <d v="2024-01-03T00:00:00"/>
        <d v="2024-01-08T00:00:00"/>
        <d v="2024-01-17T00:00:00"/>
        <d v="2024-01-18T00:00:00"/>
        <d v="2024-01-19T00:00:00"/>
        <d v="2024-01-22T00:00:00"/>
        <d v="2024-01-23T00:00:00"/>
        <d v="2024-01-24T00:00:00"/>
        <d v="2024-01-25T00:00:00"/>
        <d v="2024-01-26T00:00:00"/>
        <d v="2024-01-29T00:00:00"/>
        <d v="2024-01-30T00:00:00"/>
        <d v="2024-01-31T00:00:00"/>
        <d v="2024-02-01T00:00:00"/>
        <d v="2024-02-02T00:00:00"/>
        <d v="2024-02-05T00:00:00"/>
        <d v="2024-02-07T00:00:00"/>
        <d v="2024-02-08T00:00:00"/>
        <d v="2024-02-10T00:00:00"/>
        <d v="2024-02-13T00:00:00"/>
        <d v="2024-02-16T00:00:00"/>
        <d v="2024-02-18T00:00:00"/>
        <d v="2024-02-19T00:00:00"/>
        <d v="2024-02-20T00:00:00"/>
        <d v="2024-02-21T00:00:00"/>
        <d v="2024-02-22T00:00:00"/>
        <d v="2024-02-23T00:00:00"/>
        <d v="2024-02-24T00:00:00"/>
        <d v="2024-02-28T00:00:00"/>
        <d v="2024-02-29T00:00:00"/>
        <d v="2024-03-01T00:00:00"/>
        <d v="2024-03-04T00:00:00"/>
        <d v="2024-03-05T00:00:00"/>
        <d v="2024-03-06T00:00:00"/>
        <d v="2024-02-15T00:00:00"/>
        <d v="2024-03-13T00:00:00"/>
        <d v="2024-03-15T00:00:00"/>
        <d v="2024-03-18T00:00:00"/>
        <d v="2024-03-19T00:00:00"/>
        <d v="2024-03-20T00:00:00"/>
        <d v="2024-03-22T00:00:00"/>
        <d v="2024-03-26T00:00:00"/>
        <d v="2024-03-27T00:00:00"/>
        <d v="2024-03-28T00:00:00"/>
        <d v="2024-03-29T00:00:00"/>
        <d v="2024-04-02T00:00:00"/>
        <d v="2024-04-04T00:00:00"/>
        <d v="2024-04-05T00:00:00"/>
        <d v="2024-04-08T00:00:00"/>
        <d v="2024-04-09T00:00:00"/>
        <d v="2024-04-06T00:00:00"/>
        <d v="2024-04-11T00:00:00"/>
        <d v="2024-04-16T00:00:00"/>
        <d v="2024-12-09T00:00:00"/>
        <d v="2024-04-15T00:00:00"/>
        <d v="2024-04-17T00:00:00"/>
        <d v="2024-04-24T00:00:00"/>
        <d v="2024-04-18T00:00:00"/>
        <d v="2024-04-19T00:00:00"/>
        <d v="2024-04-22T00:00:00"/>
        <d v="2024-04-23T00:00:00"/>
        <d v="2024-04-25T00:00:00"/>
        <d v="2024-04-30T00:00:00"/>
        <d v="2024-05-02T00:00:00"/>
        <d v="2024-05-03T00:00:00"/>
        <d v="2024-05-07T00:00:00"/>
        <d v="2024-05-08T00:00:00"/>
        <d v="2024-05-10T00:00:00"/>
        <d v="2024-05-14T00:00:00"/>
        <d v="2024-05-15T00:00:00"/>
        <d v="2024-05-17T00:00:00"/>
        <d v="2024-05-20T00:00:00"/>
        <d v="2024-05-21T00:00:00"/>
        <d v="2024-05-22T00:00:00"/>
        <d v="2024-05-23T00:00:00"/>
        <d v="2024-05-24T00:00:00"/>
        <d v="2024-05-27T00:00:00"/>
        <d v="2024-05-29T00:00:00"/>
        <d v="2024-05-31T00:00:00"/>
        <d v="2024-06-01T00:00:00"/>
        <d v="2024-06-03T00:00:00"/>
        <d v="2024-06-04T00:00:00"/>
        <d v="2024-06-05T00:00:00"/>
        <d v="2024-06-06T00:00:00"/>
        <d v="2024-06-07T00:00:00"/>
        <d v="2024-06-10T00:00:00"/>
        <d v="2024-06-11T00:00:00"/>
        <d v="2024-06-12T00:00:00"/>
        <d v="2024-06-17T00:00:00"/>
        <d v="2024-06-18T00:00:00"/>
        <d v="2024-06-13T00:00:00"/>
        <d v="2024-06-15T00:00:00"/>
        <d v="2024-06-24T00:00:00"/>
        <d v="2024-06-23T00:00:00"/>
        <d v="2024-06-21T00:00:00"/>
        <d v="2024-06-20T00:00:00"/>
        <d v="2024-06-19T00:00:00"/>
        <d v="2024-06-26T00:00:00"/>
        <d v="2024-06-25T00:00:00"/>
        <d v="2024-06-27T00:00:00"/>
        <d v="2024-06-28T00:00:00"/>
        <d v="2024-07-01T00:00:00"/>
        <d v="2024-07-03T00:00:00"/>
        <d v="2024-07-05T00:00:00"/>
        <d v="2024-07-09T00:00:00"/>
        <d v="2024-07-10T00:00:00"/>
        <d v="2024-07-11T00:00:00"/>
        <d v="2024-07-12T00:00:00"/>
        <d v="2024-07-15T00:00:00"/>
        <d v="2024-07-23T00:00:00"/>
        <d v="2024-07-24T00:00:00"/>
        <d v="2024-07-02T00:00:00"/>
        <d v="2024-07-22T00:00:00"/>
        <d v="2024-07-18T00:00:00"/>
        <d v="2024-07-31T00:00:00"/>
        <d v="2024-07-29T00:00:00"/>
        <d v="2024-07-26T00:00:00"/>
        <d v="2024-07-25T00:00:00"/>
        <d v="2024-08-01T00:00:00"/>
        <d v="2024-08-06T00:00:00"/>
        <d v="2024-08-08T00:00:00"/>
        <d v="2024-08-12T00:00:00"/>
        <d v="2024-08-14T00:00:00"/>
        <d v="2024-08-15T00:00:00"/>
        <d v="2024-08-19T00:00:00"/>
        <d v="2024-08-20T00:00:00"/>
        <d v="2024-08-21T00:00:00"/>
        <d v="2024-08-22T00:00:00"/>
        <d v="2024-08-27T00:00:00"/>
        <d v="2024-08-28T00:00:00"/>
        <d v="2024-09-02T00:00:00"/>
        <d v="2024-09-03T00:00:00"/>
        <d v="2024-09-04T00:00:00"/>
        <d v="2024-09-05T00:00:00"/>
        <d v="2024-08-29T00:00:00"/>
        <d v="2024-09-08T00:00:00"/>
        <d v="2024-09-09T00:00:00"/>
        <d v="2024-09-10T00:00:00"/>
        <d v="2024-08-26T00:00:00"/>
        <d v="2024-09-06T00:00:00"/>
        <d v="2024-09-11T00:00:00"/>
        <d v="2024-09-12T00:00:00"/>
        <d v="2024-09-16T00:00:00"/>
        <d v="2024-09-17T00:00:00"/>
        <d v="2024-09-18T00:00:00"/>
        <d v="2024-09-19T00:00:00"/>
        <d v="2024-09-20T00:00:00"/>
        <d v="2024-09-23T00:00:00"/>
        <d v="2024-09-24T00:00:00"/>
        <d v="2024-09-25T00:00:00"/>
        <d v="2024-09-27T00:00:00"/>
        <d v="2024-09-28T00:00:00"/>
        <d v="2024-10-01T00:00:00"/>
        <d v="2024-10-02T00:00:00"/>
        <d v="2024-10-03T00:00:00"/>
        <d v="2024-10-04T00:00:00"/>
        <d v="2024-10-07T00:00:00"/>
        <d v="2024-10-09T00:00:00"/>
        <d v="2024-10-08T00:00:00"/>
        <d v="2024-10-11T00:00:00"/>
        <d v="2024-10-15T00:00:00"/>
        <d v="2024-10-16T00:00:00"/>
        <d v="2017-09-20T00:00:00"/>
        <d v="2024-10-17T00:00:00"/>
        <d v="2024-10-19T00:00:00"/>
        <d v="2024-10-18T00:00:00"/>
        <d v="2024-10-21T00:00:00"/>
        <d v="2024-10-22T00:00:00"/>
        <d v="2024-10-23T00:00:00"/>
        <d v="2024-10-24T00:00:00"/>
        <d v="2024-10-25T00:00:00"/>
        <d v="2024-11-10T00:00:00"/>
        <d v="2024-10-26T00:00:00"/>
        <d v="2024-10-27T00:00:00"/>
        <d v="2024-10-28T00:00:00"/>
        <d v="2024-10-29T00:00:00"/>
        <d v="2024-10-30T00:00:00"/>
        <d v="2024-10-31T00:00:00"/>
        <d v="2024-11-03T00:00:00"/>
        <d v="2024-11-04T00:00:00"/>
        <d v="2024-11-05T00:00:00"/>
        <d v="2024-11-06T00:00:00"/>
        <d v="2024-11-07T00:00:00"/>
        <d v="2024-11-08T00:00:00"/>
        <d v="2024-11-11T00:00:00"/>
        <d v="2024-11-13T00:00:00"/>
        <d v="2024-11-14T00:00:00"/>
        <d v="2024-11-18T00:00:00"/>
        <d v="2024-11-19T00:00:00"/>
        <d v="2024-11-21T00:00:00"/>
        <d v="2024-11-22T00:00:00"/>
        <d v="2024-11-24T00:00:00"/>
        <d v="2024-11-26T00:00:00"/>
        <d v="2024-11-27T00:00:00"/>
        <d v="2024-11-28T00:00:00"/>
        <d v="2024-11-29T00:00:00"/>
        <d v="2024-12-02T00:00:00"/>
        <d v="2024-12-03T00:00:00"/>
        <d v="2024-12-04T00:00:00"/>
        <d v="2024-11-25T00:00:00"/>
        <d v="2024-12-05T00:00:00"/>
        <d v="2024-12-06T00:00:00"/>
        <d v="2024-12-07T00:00:00"/>
        <d v="2024-12-12T00:00:00"/>
        <d v="2024-12-11T00:00:00"/>
        <d v="2024-12-13T00:00:00"/>
        <d v="2024-12-16T00:00:00"/>
        <d v="2024-12-17T00:00:00"/>
        <d v="2024-12-18T00:00:00"/>
        <d v="2024-12-20T00:00:00"/>
        <d v="2024-12-23T00:00:00"/>
        <d v="2025-01-04T00:00:00"/>
        <d v="2025-01-07T00:00:00"/>
        <d v="2025-01-08T00:00:00"/>
        <d v="2025-01-09T00:00:00"/>
        <d v="2025-01-10T00:00:00"/>
        <d v="2025-01-11T00:00:00"/>
        <d v="2025-01-13T00:00:00"/>
        <d v="2025-01-12T00:00:00"/>
        <d v="2025-01-16T00:00:00"/>
        <d v="2025-01-15T00:00:00"/>
        <d v="2025-01-17T00:00:00"/>
        <d v="2025-01-21T00:00:00"/>
        <d v="2025-01-20T00:00:00"/>
        <d v="2025-01-23T00:00:00"/>
        <d v="2025-01-24T00:00:00"/>
        <d v="2025-01-27T00:00:00"/>
        <d v="2025-01-22T00:00:00"/>
        <d v="2025-01-28T00:00:00"/>
        <d v="2025-01-29T00:00:00"/>
        <d v="2025-01-30T00:00:00"/>
        <d v="2025-01-31T00:00:00"/>
        <d v="2025-02-03T00:00:00"/>
        <d v="2025-02-04T00:00:00"/>
        <d v="2025-02-05T00:00:00"/>
        <d v="2025-02-06T00:00:00"/>
        <d v="2025-02-07T00:00:00"/>
        <d v="2025-02-09T00:00:00"/>
        <d v="2025-02-10T00:00:00"/>
        <d v="2025-02-11T00:00:00"/>
        <d v="2025-02-12T00:00:00"/>
        <d v="2025-02-13T00:00:00"/>
        <d v="2025-02-14T00:00:00"/>
        <d v="2025-02-15T00:00:00"/>
        <d v="2025-02-17T00:00:00"/>
        <d v="2025-02-19T00:00:00"/>
        <d v="2025-02-20T00:00:00"/>
        <d v="2025-02-21T00:00:00"/>
        <d v="2025-02-25T00:00:00"/>
        <d v="2025-02-26T00:00:00"/>
        <d v="2025-02-28T00:00:00"/>
        <d v="2025-03-03T00:00:00"/>
        <d v="2025-02-27T00:00:00"/>
        <m/>
      </sharedItems>
    </cacheField>
    <cacheField name="Data documentazione " numFmtId="0">
      <sharedItems containsDate="1" containsBlank="1" containsMixedTypes="1" minDate="2013-02-21T00:00:00" maxDate="2032-10-27T00:00:00" count="1485">
        <d v="2017-10-15T00:00:00"/>
        <d v="2017-10-05T00:00:00"/>
        <d v="2020-03-04T00:00:00"/>
        <d v="2017-10-10T00:00:00"/>
        <d v="2017-10-16T00:00:00"/>
        <m/>
        <d v="2017-10-17T00:00:00"/>
        <d v="2017-10-18T00:00:00"/>
        <d v="2017-10-20T00:00:00"/>
        <d v="2017-10-31T00:00:00"/>
        <d v="2017-10-23T00:00:00"/>
        <d v="2017-10-24T00:00:00"/>
        <d v="2017-10-25T00:00:00"/>
        <d v="2020-05-08T00:00:00"/>
        <d v="2017-11-14T00:00:00"/>
        <d v="2017-10-19T00:00:00"/>
        <d v="2017-10-30T00:00:00"/>
        <d v="2017-10-27T00:00:00"/>
        <d v="2017-11-02T00:00:00"/>
        <d v="2017-11-08T00:00:00"/>
        <d v="2017-11-06T00:00:00"/>
        <d v="2017-11-03T00:00:00"/>
        <d v="2017-10-26T00:00:00"/>
        <d v="2017-11-07T00:00:00"/>
        <d v="2017-11-09T00:00:00"/>
        <d v="2017-11-05T00:00:00"/>
        <d v="2017-11-13T00:00:00"/>
        <d v="2017-11-27T00:00:00"/>
        <d v="2017-11-24T00:00:00"/>
        <d v="2017-11-15T00:00:00"/>
        <d v="2020-01-07T00:00:00"/>
        <d v="2017-11-16T00:00:00"/>
        <d v="2017-11-17T00:00:00"/>
        <d v="2017-11-21T00:00:00"/>
        <d v="2017-11-20T00:00:00"/>
        <d v="2017-11-22T00:00:00"/>
        <d v="2017-11-23T00:00:00"/>
        <d v="2017-11-28T00:00:00"/>
        <d v="2017-11-29T00:00:00"/>
        <d v="2018-01-08T00:00:00"/>
        <d v="2017-11-30T00:00:00"/>
        <d v="2017-12-06T00:00:00"/>
        <d v="2017-12-04T00:00:00"/>
        <d v="2017-12-05T00:00:00"/>
        <d v="2018-01-04T00:00:00"/>
        <d v="2017-12-14T00:00:00"/>
        <d v="2017-12-18T00:00:00"/>
        <d v="2017-12-19T00:00:00"/>
        <d v="2018-01-12T00:00:00"/>
        <d v="2017-12-20T00:00:00"/>
        <d v="2018-10-23T00:00:00"/>
        <d v="2017-12-22T00:00:00"/>
        <d v="2018-01-02T00:00:00"/>
        <d v="2018-01-03T00:00:00"/>
        <d v="2018-01-09T00:00:00"/>
        <d v="2018-01-10T00:00:00"/>
        <d v="2017-07-03T00:00:00"/>
        <d v="2018-01-11T00:00:00"/>
        <d v="2018-01-15T00:00:00"/>
        <d v="2018-01-18T00:00:00"/>
        <d v="2018-01-16T00:00:00"/>
        <d v="2018-01-17T00:00:00"/>
        <d v="2018-01-19T00:00:00"/>
        <d v="2018-01-20T00:00:00"/>
        <d v="2018-01-26T00:00:00"/>
        <d v="2018-01-22T00:00:00"/>
        <d v="2018-01-23T00:00:00"/>
        <d v="2018-01-24T00:00:00"/>
        <d v="2018-01-25T00:00:00"/>
        <d v="2018-02-01T00:00:00"/>
        <d v="2018-01-31T00:00:00"/>
        <d v="2018-02-02T00:00:00"/>
        <d v="2018-02-05T00:00:00"/>
        <d v="2018-02-06T00:00:00"/>
        <d v="2018-02-07T00:00:00"/>
        <d v="2018-02-08T00:00:00"/>
        <d v="2018-02-09T00:00:00"/>
        <d v="2018-02-26T00:00:00"/>
        <d v="2018-02-12T00:00:00"/>
        <d v="2018-02-13T00:00:00"/>
        <d v="2018-02-14T00:00:00"/>
        <d v="2018-02-15T00:00:00"/>
        <d v="2018-02-23T00:00:00"/>
        <d v="2018-02-16T00:00:00"/>
        <d v="2018-02-19T00:00:00"/>
        <d v="2018-02-27T00:00:00"/>
        <d v="2018-02-20T00:00:00"/>
        <d v="2018-02-22T00:00:00"/>
        <d v="2018-03-14T00:00:00"/>
        <d v="2018-02-28T00:00:00"/>
        <d v="2018-03-01T00:00:00"/>
        <d v="2018-03-02T00:00:00"/>
        <d v="2018-03-05T00:00:00"/>
        <d v="2018-03-06T00:00:00"/>
        <d v="2018-03-07T00:00:00"/>
        <d v="2018-03-08T00:00:00"/>
        <d v="2018-03-09T00:00:00"/>
        <d v="2018-03-11T00:00:00"/>
        <d v="2018-03-13T00:00:00"/>
        <d v="2018-03-16T00:00:00"/>
        <d v="2018-03-21T00:00:00"/>
        <d v="2018-03-20T00:00:00"/>
        <d v="2018-03-26T00:00:00"/>
        <d v="2018-03-27T00:00:00"/>
        <d v="2018-03-28T00:00:00"/>
        <d v="2018-03-29T00:00:00"/>
        <d v="2018-03-30T00:00:00"/>
        <d v="2018-04-03T00:00:00"/>
        <d v="2018-04-04T00:00:00"/>
        <d v="2018-04-05T00:00:00"/>
        <d v="2018-04-06T00:00:00"/>
        <d v="2018-04-18T00:00:00"/>
        <d v="2018-04-09T00:00:00"/>
        <d v="2018-04-10T00:00:00"/>
        <d v="2018-04-11T00:00:00"/>
        <d v="2018-04-20T00:00:00"/>
        <d v="2018-04-13T00:00:00"/>
        <d v="2018-04-14T00:00:00"/>
        <d v="2018-04-16T00:00:00"/>
        <d v="2018-04-17T00:00:00"/>
        <d v="2020-03-02T00:00:00"/>
        <d v="2018-04-19T00:00:00"/>
        <d v="2018-04-23T00:00:00"/>
        <d v="2018-07-03T00:00:00"/>
        <d v="2018-04-24T00:00:00"/>
        <d v="2018-04-26T00:00:00"/>
        <d v="2018-05-03T00:00:00"/>
        <d v="2018-05-07T00:00:00"/>
        <d v="2018-05-02T00:00:00"/>
        <d v="2019-07-18T00:00:00"/>
        <d v="2018-04-27T00:00:00"/>
        <d v="2020-03-11T00:00:00"/>
        <d v="2020-06-26T00:00:00"/>
        <d v="2018-05-08T00:00:00"/>
        <d v="2018-05-09T00:00:00"/>
        <d v="2018-05-10T00:00:00"/>
        <d v="2018-06-01T00:00:00"/>
        <d v="2018-05-17T00:00:00"/>
        <d v="2018-05-11T00:00:00"/>
        <d v="2018-05-14T00:00:00"/>
        <d v="2018-05-18T00:00:00"/>
        <d v="2018-05-15T00:00:00"/>
        <d v="2018-05-13T00:00:00"/>
        <d v="2018-05-19T00:00:00"/>
        <d v="2018-05-21T00:00:00"/>
        <d v="2018-05-22T00:00:00"/>
        <d v="2023-06-06T00:00:00"/>
        <d v="2018-05-23T00:00:00"/>
        <d v="2018-06-03T00:00:00"/>
        <d v="2018-05-24T00:00:00"/>
        <d v="2018-05-30T00:00:00"/>
        <d v="2018-05-29T00:00:00"/>
        <d v="2018-05-31T00:00:00"/>
        <d v="2018-06-04T00:00:00"/>
        <d v="2018-06-02T00:00:00"/>
        <d v="2018-06-06T00:00:00"/>
        <d v="2018-06-05T00:00:00"/>
        <d v="2018-06-14T00:00:00"/>
        <d v="2018-06-07T00:00:00"/>
        <d v="2018-06-08T00:00:00"/>
        <d v="2018-06-11T00:00:00"/>
        <d v="2018-06-12T00:00:00"/>
        <d v="2018-06-13T00:00:00"/>
        <d v="2018-06-20T00:00:00"/>
        <d v="2018-06-28T00:00:00"/>
        <d v="2018-06-21T00:00:00"/>
        <d v="2018-06-22T00:00:00"/>
        <d v="2018-06-25T00:00:00"/>
        <d v="2018-06-29T00:00:00"/>
        <d v="2018-07-02T00:00:00"/>
        <d v="2018-06-30T00:00:00"/>
        <d v="2018-07-04T00:00:00"/>
        <d v="2018-07-06T00:00:00"/>
        <d v="2018-07-09T00:00:00"/>
        <d v="2018-07-10T00:00:00"/>
        <d v="2018-07-12T00:00:00"/>
        <d v="2018-07-11T00:00:00"/>
        <d v="2018-07-19T00:00:00"/>
        <d v="2018-07-26T00:00:00"/>
        <d v="2018-07-28T00:00:00"/>
        <d v="2018-07-30T00:00:00"/>
        <d v="2018-07-31T00:00:00"/>
        <d v="2024-09-18T00:00:00"/>
        <d v="2018-08-20T00:00:00"/>
        <d v="2018-08-29T00:00:00"/>
        <d v="2018-12-20T00:00:00"/>
        <d v="2018-09-06T00:00:00"/>
        <d v="2018-09-03T00:00:00"/>
        <d v="2018-09-20T00:00:00"/>
        <d v="2018-08-27T00:00:00"/>
        <d v="2018-09-04T00:00:00"/>
        <d v="2018-09-11T00:00:00"/>
        <d v="2018-09-18T00:00:00"/>
        <d v="2018-09-14T00:00:00"/>
        <d v="2018-09-26T00:00:00"/>
        <d v="2018-10-20T00:00:00"/>
        <d v="2018-09-24T00:00:00"/>
        <d v="2018-09-27T00:00:00"/>
        <d v="2018-09-28T00:00:00"/>
        <d v="2018-09-30T00:00:00"/>
        <d v="2018-10-02T00:00:00"/>
        <d v="2018-10-04T00:00:00"/>
        <d v="2018-10-17T00:00:00"/>
        <d v="2018-10-05T00:00:00"/>
        <d v="2018-10-08T00:00:00"/>
        <d v="2020-07-07T00:00:00"/>
        <d v="2018-10-10T00:00:00"/>
        <d v="2018-10-11T00:00:00"/>
        <d v="2018-10-12T00:00:00"/>
        <d v="2018-10-30T00:00:00"/>
        <d v="2018-10-18T00:00:00"/>
        <d v="2018-10-19T00:00:00"/>
        <d v="2018-10-22T00:00:00"/>
        <d v="2018-10-29T00:00:00"/>
        <d v="2018-10-24T00:00:00"/>
        <d v="2018-10-25T00:00:00"/>
        <d v="2018-10-26T00:00:00"/>
        <d v="2018-11-07T00:00:00"/>
        <d v="2018-11-01T00:00:00"/>
        <d v="2018-11-04T00:00:00"/>
        <d v="2018-11-05T00:00:00"/>
        <d v="2018-11-08T00:00:00"/>
        <d v="2018-11-12T00:00:00"/>
        <d v="2018-11-13T00:00:00"/>
        <d v="2018-11-09T00:00:00"/>
        <d v="2018-11-14T00:00:00"/>
        <d v="2018-10-31T00:00:00"/>
        <d v="2018-11-15T00:00:00"/>
        <d v="2018-11-16T00:00:00"/>
        <d v="2018-11-18T00:00:00"/>
        <d v="2018-11-19T00:00:00"/>
        <d v="2018-11-14T15:00:43"/>
        <d v="2018-11-15T10:36:10"/>
        <d v="2018-11-15T11:04:55"/>
        <d v="2018-11-15T13:37:13"/>
        <d v="2018-11-15T22:51:42"/>
        <d v="2018-11-15T23:31:12"/>
        <d v="2018-11-15T23:48:41"/>
        <d v="2018-11-16T09:41:03"/>
        <d v="2018-11-16T10:14:27"/>
        <d v="2018-11-16T10:46:10"/>
        <d v="2018-11-16T10:53:00"/>
        <d v="2018-11-16T10:59:31"/>
        <d v="2018-11-16T11:01:23"/>
        <d v="2018-11-16T11:44:49"/>
        <d v="2018-11-16T12:06:09"/>
        <d v="2018-11-16T12:16:53"/>
        <d v="2018-11-16T13:12:27"/>
        <d v="2018-11-16T14:57:31"/>
        <d v="2018-11-16T15:08:27"/>
        <d v="2018-11-16T15:14:00"/>
        <d v="2018-11-16T16:06:52"/>
        <d v="2018-11-16T16:23:01"/>
        <d v="2018-11-16T16:47:43"/>
        <d v="2018-11-16T17:06:50"/>
        <d v="2018-11-16T17:20:39"/>
        <d v="2018-11-16T17:24:43"/>
        <d v="2018-11-16T17:25:52"/>
        <d v="2018-11-16T17:58:10"/>
        <d v="2018-11-16T18:07:42"/>
        <d v="2018-11-16T18:19:57"/>
        <d v="2018-11-16T18:29:22"/>
        <d v="2018-11-16T18:49:34"/>
        <d v="2018-11-16T18:56:32"/>
        <d v="2018-11-16T18:58:56"/>
        <d v="2018-11-16T19:01:21"/>
        <d v="2018-11-16T19:40:10"/>
        <d v="2018-11-16T19:43:43"/>
        <d v="2018-11-16T21:25:20"/>
        <d v="2018-11-16T21:35:18"/>
        <d v="2018-11-16T22:05:55"/>
        <d v="2018-11-16T22:26:20"/>
        <d v="2018-11-16T22:49:11"/>
        <d v="2018-11-16T22:54:00"/>
        <d v="2018-11-16T22:58:37"/>
        <d v="2018-11-16T23:18:29"/>
        <d v="2018-11-16T23:59:49"/>
        <d v="2018-11-17T07:38:50"/>
        <d v="2018-11-22T00:00:00"/>
        <d v="2018-11-26T00:00:00"/>
        <d v="2018-11-27T00:00:00"/>
        <d v="2018-11-28T00:00:00"/>
        <d v="2018-11-29T00:00:00"/>
        <d v="2018-11-30T00:00:00"/>
        <d v="2018-12-03T00:00:00"/>
        <d v="2018-12-07T00:00:00"/>
        <d v="2018-12-06T00:00:00"/>
        <d v="2018-12-05T00:00:00"/>
        <d v="2018-12-10T00:00:00"/>
        <d v="2018-12-11T00:00:00"/>
        <d v="2018-12-14T00:00:00"/>
        <d v="2018-12-16T00:00:00"/>
        <d v="2018-12-17T00:00:00"/>
        <d v="2018-12-19T00:00:00"/>
        <d v="2018-12-18T00:00:00"/>
        <d v="2018-12-21T00:00:00"/>
        <d v="2018-12-27T00:00:00"/>
        <d v="2019-01-04T00:00:00"/>
        <d v="2019-01-02T00:00:00"/>
        <d v="2019-01-07T00:00:00"/>
        <d v="2019-01-09T00:00:00"/>
        <d v="2019-01-10T00:00:00"/>
        <d v="2019-01-11T00:00:00"/>
        <d v="2019-01-14T00:00:00"/>
        <d v="2019-01-17T00:00:00"/>
        <d v="2019-01-21T00:00:00"/>
        <d v="2019-01-22T00:00:00"/>
        <d v="2019-01-23T00:00:00"/>
        <d v="2019-02-14T00:00:00"/>
        <d v="2019-03-06T00:00:00"/>
        <d v="2019-01-29T00:00:00"/>
        <d v="2019-01-30T00:00:00"/>
        <d v="2019-02-25T00:00:00"/>
        <d v="2020-03-25T00:00:00"/>
        <d v="2019-02-13T00:00:00"/>
        <d v="2019-02-01T00:00:00"/>
        <d v="2019-02-04T00:00:00"/>
        <d v="2019-02-06T00:00:00"/>
        <d v="2019-02-05T00:00:00"/>
        <d v="2019-02-07T00:00:00"/>
        <d v="2019-02-08T00:00:00"/>
        <d v="2019-02-11T00:00:00"/>
        <d v="2019-02-12T00:00:00"/>
        <d v="2019-02-15T00:00:00"/>
        <d v="2019-02-18T00:00:00"/>
        <d v="2019-02-19T00:00:00"/>
        <d v="2019-08-28T00:00:00"/>
        <d v="2019-03-05T00:00:00"/>
        <d v="2019-02-21T00:00:00"/>
        <d v="2019-02-27T00:00:00"/>
        <d v="2019-02-22T00:00:00"/>
        <d v="2019-02-28T00:00:00"/>
        <d v="2019-03-14T00:00:00"/>
        <d v="2019-03-01T00:00:00"/>
        <d v="2019-03-04T00:00:00"/>
        <d v="2019-03-08T00:00:00"/>
        <d v="2019-03-11T00:00:00"/>
        <d v="2019-06-13T00:00:00"/>
        <d v="2019-03-18T00:00:00"/>
        <d v="2019-03-21T00:00:00"/>
        <d v="2019-03-19T00:00:00"/>
        <d v="2019-03-20T00:00:00"/>
        <d v="2019-07-03T00:00:00"/>
        <d v="2019-03-28T00:00:00"/>
        <d v="2019-03-22T00:00:00"/>
        <d v="2019-04-01T00:00:00"/>
        <d v="2019-03-27T00:00:00"/>
        <d v="2019-04-10T00:00:00"/>
        <d v="2019-03-29T00:00:00"/>
        <d v="2019-04-07T00:00:00"/>
        <d v="2019-04-15T00:00:00"/>
        <d v="2019-04-03T00:00:00"/>
        <d v="2019-04-04T00:00:00"/>
        <d v="2019-04-06T00:00:00"/>
        <d v="2019-04-08T00:00:00"/>
        <d v="2019-04-09T00:00:00"/>
        <d v="2019-04-11T00:00:00"/>
        <d v="2020-04-09T00:00:00"/>
        <d v="2019-04-18T00:00:00"/>
        <d v="2019-04-17T00:00:00"/>
        <d v="2019-04-16T00:00:00"/>
        <d v="2019-05-09T00:00:00"/>
        <d v="2019-04-30T00:00:00"/>
        <d v="2019-04-23T00:00:00"/>
        <d v="2019-05-06T00:00:00"/>
        <d v="2019-05-29T00:00:00"/>
        <d v="2019-04-12T00:00:00"/>
        <d v="2019-04-28T00:00:00"/>
        <d v="2019-04-29T00:00:00"/>
        <d v="2019-05-07T00:00:00"/>
        <d v="2019-05-08T00:00:00"/>
        <d v="2019-05-21T00:00:00"/>
        <d v="2019-05-17T00:00:00"/>
        <d v="2019-05-12T00:00:00"/>
        <d v="2019-05-14T00:00:00"/>
        <d v="2019-05-16T00:00:00"/>
        <d v="2019-05-15T00:00:00"/>
        <d v="2021-04-27T00:00:00"/>
        <d v="2019-05-20T00:00:00"/>
        <d v="2019-05-22T00:00:00"/>
        <d v="2019-08-01T00:00:00"/>
        <d v="2019-05-30T00:00:00"/>
        <d v="2019-05-27T00:00:00"/>
        <d v="2019-06-07T00:00:00"/>
        <d v="2019-05-31T00:00:00"/>
        <d v="2019-06-03T00:00:00"/>
        <d v="2019-06-04T00:00:00"/>
        <d v="2019-06-05T00:00:00"/>
        <d v="2019-06-06T00:00:00"/>
        <d v="2019-06-10T00:00:00"/>
        <d v="2019-06-11T00:00:00"/>
        <d v="2019-06-19T00:00:00"/>
        <d v="2019-06-12T00:00:00"/>
        <d v="2019-06-20T00:00:00"/>
        <d v="2019-06-18T00:00:00"/>
        <d v="2019-07-06T00:00:00"/>
        <d v="2019-06-21T00:00:00"/>
        <d v="2019-06-22T00:00:00"/>
        <d v="2019-06-24T00:00:00"/>
        <d v="2019-06-26T00:00:00"/>
        <d v="2019-06-25T00:00:00"/>
        <d v="2019-07-01T00:00:00"/>
        <d v="2020-04-27T00:00:00"/>
        <d v="2019-07-08T00:00:00"/>
        <d v="2019-07-09T00:00:00"/>
        <d v="2019-07-10T00:00:00"/>
        <d v="2019-07-11T00:00:00"/>
        <d v="2019-07-16T00:00:00"/>
        <d v="2019-07-19T00:00:00"/>
        <d v="2019-07-21T00:00:00"/>
        <d v="2019-07-23T00:00:00"/>
        <d v="2020-03-20T00:00:00"/>
        <d v="2019-07-25T00:00:00"/>
        <d v="2019-07-26T00:00:00"/>
        <d v="2019-07-30T00:00:00"/>
        <d v="2019-08-05T00:00:00"/>
        <d v="2019-08-30T00:00:00"/>
        <d v="2019-08-06T00:00:00"/>
        <d v="2019-08-07T00:00:00"/>
        <d v="2019-08-19T00:00:00"/>
        <d v="2019-08-21T00:00:00"/>
        <d v="2019-08-29T00:00:00"/>
        <d v="2019-09-11T00:00:00"/>
        <d v="2019-09-09T00:00:00"/>
        <d v="2019-09-04T00:00:00"/>
        <d v="2019-09-05T00:00:00"/>
        <d v="2019-09-07T00:00:00"/>
        <d v="2019-09-10T00:00:00"/>
        <d v="2019-09-12T00:00:00"/>
        <d v="2021-02-23T00:00:00"/>
        <d v="2019-09-17T00:00:00"/>
        <d v="2019-09-18T00:00:00"/>
        <d v="2019-09-19T00:00:00"/>
        <d v="2019-09-20T00:00:00"/>
        <d v="2019-09-23T00:00:00"/>
        <d v="2019-09-25T00:00:00"/>
        <d v="2019-09-26T00:00:00"/>
        <d v="2019-09-27T00:00:00"/>
        <d v="2022-05-05T00:00:00"/>
        <d v="2019-09-30T00:00:00"/>
        <d v="2019-10-01T00:00:00"/>
        <d v="2019-10-02T00:00:00"/>
        <d v="2019-10-07T00:00:00"/>
        <d v="2019-10-04T00:00:00"/>
        <d v="2019-10-05T00:00:00"/>
        <d v="2019-10-10T00:00:00"/>
        <d v="2019-11-11T00:00:00"/>
        <d v="2019-10-11T00:00:00"/>
        <d v="2019-10-14T00:00:00"/>
        <d v="2019-10-16T00:00:00"/>
        <d v="2019-01-16T00:00:00"/>
        <d v="2019-10-17T00:00:00"/>
        <d v="2021-01-20T00:00:00"/>
        <d v="2019-10-18T00:00:00"/>
        <d v="2019-10-21T00:00:00"/>
        <d v="2019-10-22T00:00:00"/>
        <d v="2019-10-23T00:00:00"/>
        <d v="2019-10-24T00:00:00"/>
        <d v="2019-10-30T00:00:00"/>
        <d v="2019-10-28T00:00:00"/>
        <d v="2019-11-01T00:00:00"/>
        <d v="2019-10-29T00:00:00"/>
        <d v="2019-11-04T00:00:00"/>
        <d v="2020-05-21T00:00:00"/>
        <d v="2019-11-07T00:00:00"/>
        <d v="2019-11-08T00:00:00"/>
        <d v="2019-11-12T00:00:00"/>
        <d v="2019-11-10T00:00:00"/>
        <d v="2019-11-13T00:00:00"/>
        <d v="2019-11-14T00:00:00"/>
        <d v="2019-11-15T00:00:00"/>
        <d v="2019-11-16T00:00:00"/>
        <d v="2019-11-18T00:00:00"/>
        <d v="2019-11-19T00:00:00"/>
        <d v="2019-11-21T00:00:00"/>
        <d v="2019-11-25T00:00:00"/>
        <d v="2019-11-26T00:00:00"/>
        <d v="2019-12-18T00:00:00"/>
        <d v="2019-11-28T00:00:00"/>
        <d v="2019-12-10T00:00:00"/>
        <d v="2019-11-29T00:00:00"/>
        <d v="2019-11-30T00:00:00"/>
        <d v="2020-05-22T00:00:00"/>
        <d v="2019-12-03T00:00:00"/>
        <d v="2019-12-04T00:00:00"/>
        <d v="2019-12-05T00:00:00"/>
        <d v="2019-12-06T00:00:00"/>
        <d v="2020-06-25T00:00:00"/>
        <d v="2019-12-15T00:00:00"/>
        <d v="2019-12-12T00:00:00"/>
        <d v="2019-12-13T00:00:00"/>
        <d v="2019-12-16T00:00:00"/>
        <d v="2019-12-17T00:00:00"/>
        <d v="2019-12-19T00:00:00"/>
        <d v="2019-12-20T00:00:00"/>
        <d v="2019-12-22T00:00:00"/>
        <d v="2019-12-27T00:00:00"/>
        <d v="2019-12-31T00:00:00"/>
        <d v="2020-01-09T00:00:00"/>
        <d v="2022-01-10T00:00:00"/>
        <d v="2020-01-10T00:00:00"/>
        <d v="2020-01-12T00:00:00"/>
        <d v="2020-01-14T00:00:00"/>
        <d v="2020-01-15T00:00:00"/>
        <d v="2020-01-17T00:00:00"/>
        <d v="2020-01-24T00:00:00"/>
        <d v="2020-01-18T00:00:00"/>
        <d v="2020-01-19T00:00:00"/>
        <d v="2020-01-20T00:00:00"/>
        <d v="2020-01-21T00:00:00"/>
        <d v="2020-01-22T00:00:00"/>
        <d v="2020-01-23T00:00:00"/>
        <d v="2020-05-04T00:00:00"/>
        <d v="2020-01-26T00:00:00"/>
        <d v="2020-01-27T00:00:00"/>
        <d v="2020-01-28T00:00:00"/>
        <d v="2020-01-29T00:00:00"/>
        <d v="2020-01-30T00:00:00"/>
        <d v="2020-01-31T00:00:00"/>
        <d v="2020-02-02T00:00:00"/>
        <d v="2020-01-25T00:00:00"/>
        <d v="2020-02-03T00:00:00"/>
        <d v="2020-02-07T00:00:00"/>
        <d v="2020-02-10T00:00:00"/>
        <d v="2020-02-08T00:00:00"/>
        <d v="2020-02-12T00:00:00"/>
        <d v="2020-02-13T00:00:00"/>
        <d v="2020-02-17T00:00:00"/>
        <d v="2020-02-18T00:00:00"/>
        <d v="2020-02-19T00:00:00"/>
        <d v="2020-03-01T00:00:00"/>
        <d v="2020-02-21T00:00:00"/>
        <d v="2020-02-22T00:00:00"/>
        <d v="2020-02-25T00:00:00"/>
        <d v="2020-02-28T00:00:00"/>
        <d v="2020-02-27T00:00:00"/>
        <d v="2020-03-13T00:00:00"/>
        <d v="2020-03-24T00:00:00"/>
        <d v="2020-03-03T00:00:00"/>
        <d v="2020-03-06T00:00:00"/>
        <d v="2020-03-09T00:00:00"/>
        <d v="2020-03-10T00:00:00"/>
        <d v="2020-03-23T00:00:00"/>
        <d v="2020-03-19T00:00:00"/>
        <d v="2020-03-18T00:00:00"/>
        <d v="2020-03-26T00:00:00"/>
        <d v="2020-04-03T00:00:00"/>
        <d v="2020-03-31T00:00:00"/>
        <d v="2020-04-07T00:00:00"/>
        <d v="2020-04-18T00:00:00"/>
        <d v="2020-04-20T00:00:00"/>
        <d v="2020-04-23T00:00:00"/>
        <d v="2020-04-24T00:00:00"/>
        <d v="2020-04-28T00:00:00"/>
        <d v="2020-04-30T00:00:00"/>
        <d v="2019-05-04T00:00:00"/>
        <d v="2020-05-07T00:00:00"/>
        <d v="2020-05-11T00:00:00"/>
        <d v="2020-05-14T00:00:00"/>
        <d v="2020-05-13T00:00:00"/>
        <d v="2020-05-19T00:00:00"/>
        <d v="2020-05-15T00:00:00"/>
        <d v="2020-05-20T00:00:00"/>
        <d v="2020-05-25T00:00:00"/>
        <d v="2020-05-26T00:00:00"/>
        <d v="2020-05-27T00:00:00"/>
        <d v="2020-05-29T00:00:00"/>
        <d v="2020-05-31T00:00:00"/>
        <d v="2020-06-01T00:00:00"/>
        <d v="2020-06-09T00:00:00"/>
        <d v="2022-05-25T00:00:00"/>
        <d v="2020-06-04T00:00:00"/>
        <d v="2020-06-05T00:00:00"/>
        <d v="2020-06-08T00:00:00"/>
        <d v="2020-06-14T00:00:00"/>
        <d v="2020-06-15T00:00:00"/>
        <d v="2020-06-16T00:00:00"/>
        <d v="2020-06-18T00:00:00"/>
        <d v="2020-06-19T00:00:00"/>
        <d v="2020-06-20T00:00:00"/>
        <d v="2020-06-22T00:00:00"/>
        <d v="2020-06-23T00:00:00"/>
        <d v="2020-06-24T00:00:00"/>
        <d v="2020-06-30T00:00:00"/>
        <d v="2020-07-01T00:00:00"/>
        <d v="2020-07-02T00:00:00"/>
        <d v="2020-07-03T00:00:00"/>
        <d v="2020-07-06T00:00:00"/>
        <d v="2020-07-08T00:00:00"/>
        <d v="2020-07-09T00:00:00"/>
        <d v="2020-07-10T00:00:00"/>
        <d v="2021-12-15T00:00:00"/>
        <d v="2020-07-13T00:00:00"/>
        <d v="2020-07-15T00:00:00"/>
        <d v="2020-07-16T00:00:00"/>
        <d v="2020-07-17T00:00:00"/>
        <d v="2020-07-18T00:00:00"/>
        <d v="2020-07-21T00:00:00"/>
        <d v="2020-07-22T00:00:00"/>
        <d v="2020-07-23T00:00:00"/>
        <d v="2020-07-31T00:00:00"/>
        <d v="2020-07-25T00:00:00"/>
        <d v="2020-07-27T00:00:00"/>
        <d v="2020-11-12T00:00:00"/>
        <d v="2020-07-28T00:00:00"/>
        <d v="2020-07-29T00:00:00"/>
        <d v="2020-07-30T00:00:00"/>
        <d v="2020-08-01T00:00:00"/>
        <d v="2020-08-03T00:00:00"/>
        <d v="2020-08-07T00:00:00"/>
        <d v="2020-08-11T00:00:00"/>
        <d v="2020-09-19T00:00:00"/>
        <d v="2020-08-12T00:00:00"/>
        <d v="2020-08-14T00:00:00"/>
        <d v="2020-08-23T00:00:00"/>
        <d v="2020-08-25T00:00:00"/>
        <d v="2020-12-06T00:00:00"/>
        <d v="2020-08-29T00:00:00"/>
        <d v="2020-09-03T00:00:00"/>
        <d v="2020-09-01T00:00:00"/>
        <d v="2020-09-02T00:00:00"/>
        <d v="2020-09-07T00:00:00"/>
        <d v="2020-09-08T00:00:00"/>
        <d v="2020-09-09T00:00:00"/>
        <d v="2020-09-10T00:00:00"/>
        <d v="2019-09-16T00:00:00"/>
        <d v="2020-09-15T00:00:00"/>
        <d v="2020-09-17T00:00:00"/>
        <d v="2020-09-21T00:00:00"/>
        <d v="2020-09-22T00:00:00"/>
        <d v="2021-03-10T00:00:00"/>
        <d v="2020-09-23T00:00:00"/>
        <d v="2020-09-25T00:00:00"/>
        <d v="2020-09-26T00:00:00"/>
        <d v="2020-09-28T00:00:00"/>
        <d v="2020-09-29T00:00:00"/>
        <d v="2020-10-01T00:00:00"/>
        <d v="2020-10-02T00:00:00"/>
        <d v="2020-10-04T00:00:00"/>
        <d v="2020-10-07T00:00:00"/>
        <d v="2020-10-08T00:00:00"/>
        <d v="2020-10-13T00:00:00"/>
        <d v="2020-10-15T00:00:00"/>
        <d v="2020-10-22T00:00:00"/>
        <d v="2020-10-19T00:00:00"/>
        <d v="2020-10-21T00:00:00"/>
        <d v="2020-10-26T00:00:00"/>
        <d v="2020-10-28T00:00:00"/>
        <d v="2020-11-20T00:00:00"/>
        <d v="2020-10-29T00:00:00"/>
        <d v="2020-10-30T00:00:00"/>
        <d v="2020-11-03T00:00:00"/>
        <d v="2020-11-05T00:00:00"/>
        <d v="2020-11-09T00:00:00"/>
        <d v="2020-11-10T00:00:00"/>
        <d v="2020-11-11T00:00:00"/>
        <d v="2020-11-16T00:00:00"/>
        <d v="2020-11-17T00:00:00"/>
        <d v="2020-11-23T00:00:00"/>
        <d v="2020-11-18T00:00:00"/>
        <d v="2020-11-19T00:00:00"/>
        <d v="2020-11-26T00:00:00"/>
        <d v="2020-11-25T00:00:00"/>
        <d v="2020-11-27T00:00:00"/>
        <d v="2020-11-30T00:00:00"/>
        <d v="2020-12-01T00:00:00"/>
        <d v="2020-12-03T00:00:00"/>
        <d v="2020-12-04T00:00:00"/>
        <d v="2020-12-08T00:00:00"/>
        <d v="2020-12-09T00:00:00"/>
        <d v="2020-12-10T00:00:00"/>
        <d v="2020-12-11T00:00:00"/>
        <d v="2020-12-14T00:00:00"/>
        <d v="2020-12-15T00:00:00"/>
        <d v="2020-12-18T00:00:00"/>
        <d v="2020-12-16T00:00:00"/>
        <d v="2021-01-21T00:00:00"/>
        <d v="2020-12-22T00:00:00"/>
        <d v="2020-12-23T00:00:00"/>
        <d v="2020-12-27T00:00:00"/>
        <d v="2020-12-30T00:00:00"/>
        <d v="2020-12-31T00:00:00"/>
        <d v="2021-01-04T00:00:00"/>
        <d v="2021-01-05T00:00:00"/>
        <d v="2021-01-07T00:00:00"/>
        <d v="2021-01-08T00:00:00"/>
        <d v="2021-01-10T00:00:00"/>
        <d v="2021-01-11T00:00:00"/>
        <d v="2021-01-12T00:00:00"/>
        <d v="2021-01-13T00:00:00"/>
        <d v="2021-01-14T00:00:00"/>
        <d v="2021-01-18T00:00:00"/>
        <d v="2021-01-19T00:00:00"/>
        <d v="2021-01-22T00:00:00"/>
        <d v="2021-01-24T00:00:00"/>
        <d v="2021-01-27T00:00:00"/>
        <d v="2021-01-30T00:00:00"/>
        <d v="2021-02-02T00:00:00"/>
        <d v="2021-02-03T00:00:00"/>
        <d v="2021-02-04T00:00:00"/>
        <d v="2021-02-05T00:00:00"/>
        <d v="2021-02-15T00:00:00"/>
        <d v="2021-02-09T00:00:00"/>
        <d v="2021-02-10T00:00:00"/>
        <d v="2022-02-02T00:00:00"/>
        <d v="2021-02-17T00:00:00"/>
        <d v="2021-02-18T00:00:00"/>
        <d v="2021-02-19T00:00:00"/>
        <d v="2021-02-22T00:00:00"/>
        <d v="2021-02-24T00:00:00"/>
        <d v="2021-02-25T00:00:00"/>
        <d v="2021-02-26T00:00:00"/>
        <d v="2021-02-27T00:00:00"/>
        <d v="2021-02-28T00:00:00"/>
        <d v="2021-03-02T00:00:00"/>
        <d v="2021-03-08T00:00:00"/>
        <d v="2021-03-06T00:00:00"/>
        <d v="2021-03-11T00:00:00"/>
        <d v="2021-03-12T00:00:00"/>
        <d v="2021-03-17T00:00:00"/>
        <d v="2021-03-25T00:00:00"/>
        <d v="2021-03-19T00:00:00"/>
        <d v="2021-03-20T00:00:00"/>
        <d v="2021-03-21T00:00:00"/>
        <d v="2021-03-23T00:00:00"/>
        <d v="2021-03-24T00:00:00"/>
        <d v="2021-03-26T00:00:00"/>
        <d v="2021-03-29T00:00:00"/>
        <d v="2021-03-30T00:00:00"/>
        <d v="2021-04-01T00:00:00"/>
        <d v="2021-04-02T00:00:00"/>
        <d v="2021-04-06T00:00:00"/>
        <d v="2021-04-07T00:00:00"/>
        <d v="2021-04-09T00:00:00"/>
        <d v="2021-04-10T00:00:00"/>
        <d v="2021-04-12T00:00:00"/>
        <d v="2021-04-13T00:00:00"/>
        <d v="2021-04-15T00:00:00"/>
        <d v="2021-04-16T00:00:00"/>
        <d v="2021-04-19T00:00:00"/>
        <d v="2021-04-20T00:00:00"/>
        <d v="2021-04-21T00:00:00"/>
        <d v="2021-04-23T00:00:00"/>
        <d v="2021-04-25T00:00:00"/>
        <d v="2021-04-30T00:00:00"/>
        <d v="2021-05-04T00:00:00"/>
        <d v="2021-05-07T00:00:00"/>
        <d v="2021-05-18T00:00:00"/>
        <d v="2021-05-12T00:00:00"/>
        <d v="2021-05-13T00:00:00"/>
        <d v="2021-05-17T00:00:00"/>
        <d v="2021-05-19T00:00:00"/>
        <d v="2021-05-21T00:00:00"/>
        <d v="2021-05-24T00:00:00"/>
        <d v="2021-05-25T00:00:00"/>
        <d v="2021-05-26T00:00:00"/>
        <d v="2021-05-28T00:00:00"/>
        <d v="2021-05-29T00:00:00"/>
        <d v="2021-05-31T00:00:00"/>
        <d v="2021-06-01T00:00:00"/>
        <d v="2021-06-02T00:00:00"/>
        <d v="2021-06-03T00:00:00"/>
        <d v="2021-06-04T00:00:00"/>
        <d v="2021-06-07T00:00:00"/>
        <d v="2021-06-08T00:00:00"/>
        <d v="2021-06-17T00:00:00"/>
        <d v="2021-06-14T00:00:00"/>
        <d v="2021-06-10T00:00:00"/>
        <d v="2021-06-11T00:00:00"/>
        <d v="2021-06-16T00:00:00"/>
        <d v="2021-06-18T00:00:00"/>
        <d v="2021-06-22T00:00:00"/>
        <d v="2021-06-23T00:00:00"/>
        <d v="2021-06-24T00:00:00"/>
        <d v="2021-06-25T00:00:00"/>
        <d v="2021-06-28T00:00:00"/>
        <d v="2021-06-30T00:00:00"/>
        <d v="2021-07-01T00:00:00"/>
        <d v="2021-07-06T00:00:00"/>
        <d v="2021-07-07T00:00:00"/>
        <d v="2021-07-09T00:00:00"/>
        <d v="2021-07-10T00:00:00"/>
        <d v="2021-07-12T00:00:00"/>
        <d v="2021-07-13T00:00:00"/>
        <d v="2021-07-14T00:00:00"/>
        <d v="2021-07-15T00:00:00"/>
        <d v="2021-07-16T00:00:00"/>
        <d v="2021-07-17T00:00:00"/>
        <d v="2021-07-19T00:00:00"/>
        <d v="2021-07-20T00:00:00"/>
        <d v="2021-07-21T00:00:00"/>
        <d v="2021-07-22T00:00:00"/>
        <d v="2021-07-26T00:00:00"/>
        <d v="2021-07-27T00:00:00"/>
        <d v="2021-07-28T00:00:00"/>
        <d v="2021-07-30T00:00:00"/>
        <d v="2021-08-03T00:00:00"/>
        <d v="2021-08-04T00:00:00"/>
        <d v="2021-08-05T00:00:00"/>
        <d v="2021-08-06T00:00:00"/>
        <d v="2021-08-11T00:00:00"/>
        <d v="2021-08-16T00:00:00"/>
        <d v="2021-08-18T00:00:00"/>
        <d v="2021-08-24T00:00:00"/>
        <d v="2021-08-27T00:00:00"/>
        <d v="2021-08-30T00:00:00"/>
        <d v="2021-09-02T00:00:00"/>
        <d v="2021-08-31T00:00:00"/>
        <d v="2021-09-01T00:00:00"/>
        <d v="2021-09-16T00:00:00"/>
        <d v="2021-09-03T00:00:00"/>
        <d v="2021-09-07T00:00:00"/>
        <d v="2021-09-08T00:00:00"/>
        <d v="2021-09-20T00:00:00"/>
        <d v="2021-09-10T00:00:00"/>
        <d v="2021-09-12T00:00:00"/>
        <d v="2021-09-14T00:00:00"/>
        <d v="2021-09-21T00:00:00"/>
        <d v="2022-11-15T00:00:00"/>
        <d v="2021-09-22T00:00:00"/>
        <d v="2021-09-23T00:00:00"/>
        <d v="2021-09-24T00:00:00"/>
        <d v="2021-09-27T00:00:00"/>
        <d v="2021-09-28T00:00:00"/>
        <d v="2021-09-30T00:00:00"/>
        <d v="2021-10-04T00:00:00"/>
        <d v="2021-10-05T00:00:00"/>
        <d v="2021-10-07T00:00:00"/>
        <d v="2021-10-13T00:00:00"/>
        <d v="2021-10-08T00:00:00"/>
        <d v="2021-10-11T00:00:00"/>
        <d v="2021-10-12T00:00:00"/>
        <d v="2021-10-21T00:00:00"/>
        <d v="2021-10-14T00:00:00"/>
        <d v="2021-10-15T00:00:00"/>
        <d v="2021-10-17T00:00:00"/>
        <d v="2021-10-19T00:00:00"/>
        <d v="2021-10-25T00:00:00"/>
        <d v="2021-10-27T00:00:00"/>
        <d v="2021-10-20T00:00:00"/>
        <d v="2021-10-22T00:00:00"/>
        <d v="2021-10-26T00:00:00"/>
        <d v="2021-10-28T00:00:00"/>
        <d v="2021-10-29T00:00:00"/>
        <d v="2021-11-01T00:00:00"/>
        <d v="2021-11-03T00:00:00"/>
        <d v="2021-11-05T00:00:00"/>
        <d v="2021-11-06T00:00:00"/>
        <d v="2021-11-08T00:00:00"/>
        <d v="2021-11-09T00:00:00"/>
        <d v="2021-11-10T00:00:00"/>
        <d v="2022-01-17T00:00:00"/>
        <d v="2021-11-11T00:00:00"/>
        <d v="2021-11-14T00:00:00"/>
        <d v="2021-11-15T00:00:00"/>
        <d v="2021-11-19T00:00:00"/>
        <d v="2021-11-16T00:00:00"/>
        <d v="2021-11-22T00:00:00"/>
        <d v="2021-11-23T00:00:00"/>
        <d v="2021-11-24T00:00:00"/>
        <d v="2021-11-25T00:00:00"/>
        <d v="2021-11-26T00:00:00"/>
        <d v="2021-12-01T00:00:00"/>
        <d v="2021-12-02T00:00:00"/>
        <d v="2021-12-03T00:00:00"/>
        <d v="2021-12-06T00:00:00"/>
        <d v="2021-12-07T00:00:00"/>
        <d v="2021-12-09T00:00:00"/>
        <d v="2021-12-10T00:00:00"/>
        <d v="2021-12-13T00:00:00"/>
        <d v="2021-12-14T00:00:00"/>
        <d v="2021-12-21T00:00:00"/>
        <d v="2021-12-23T00:00:00"/>
        <d v="2021-12-28T00:00:00"/>
        <d v="2022-01-04T00:00:00"/>
        <d v="2022-01-11T00:00:00"/>
        <d v="2022-01-13T00:00:00"/>
        <d v="2022-01-14T00:00:00"/>
        <d v="2022-01-18T00:00:00"/>
        <d v="2022-01-19T00:00:00"/>
        <d v="2022-01-20T00:00:00"/>
        <d v="2022-01-27T00:00:00"/>
        <d v="2022-01-21T00:00:00"/>
        <d v="2022-01-24T00:00:00"/>
        <d v="2022-01-25T00:00:00"/>
        <d v="2022-01-26T00:00:00"/>
        <d v="2022-01-28T00:00:00"/>
        <d v="2022-02-04T00:00:00"/>
        <d v="2022-02-07T00:00:00"/>
        <d v="2022-02-09T00:00:00"/>
        <d v="2022-02-10T00:00:00"/>
        <d v="2022-02-14T00:00:00"/>
        <d v="2022-02-16T00:00:00"/>
        <d v="2022-02-17T00:00:00"/>
        <d v="2022-02-21T00:00:00"/>
        <d v="2022-02-22T00:00:00"/>
        <d v="2022-02-23T00:00:00"/>
        <d v="2022-02-24T00:00:00"/>
        <d v="2022-02-25T00:00:00"/>
        <d v="2022-09-01T00:00:00"/>
        <d v="2022-02-28T00:00:00"/>
        <d v="2022-03-01T00:00:00"/>
        <d v="2022-03-02T00:00:00"/>
        <d v="2022-03-07T00:00:00"/>
        <d v="2022-03-04T00:00:00"/>
        <d v="2022-03-09T00:00:00"/>
        <d v="2022-03-14T00:00:00"/>
        <d v="2022-03-15T00:00:00"/>
        <d v="2022-03-16T00:00:00"/>
        <d v="2022-03-17T00:00:00"/>
        <d v="2022-03-18T00:00:00"/>
        <d v="2022-04-04T00:00:00"/>
        <d v="2022-03-25T00:00:00"/>
        <d v="2022-03-28T00:00:00"/>
        <s v="30/03/20222"/>
        <d v="2022-03-30T00:00:00"/>
        <d v="2022-04-01T00:00:00"/>
        <d v="2022-04-05T00:00:00"/>
        <d v="2022-04-06T00:00:00"/>
        <d v="2022-04-07T00:00:00"/>
        <d v="2022-04-08T00:00:00"/>
        <d v="2022-04-09T00:00:00"/>
        <d v="2022-04-12T00:00:00"/>
        <d v="2022-04-13T00:00:00"/>
        <d v="2022-04-15T00:00:00"/>
        <d v="2022-04-26T00:00:00"/>
        <d v="2022-04-19T00:00:00"/>
        <d v="2022-04-27T00:00:00"/>
        <d v="2022-04-28T00:00:00"/>
        <d v="2022-05-03T00:00:00"/>
        <d v="2022-05-12T00:00:00"/>
        <d v="2022-05-09T00:00:00"/>
        <s v="10//05/2022"/>
        <d v="2022-05-04T00:00:00"/>
        <d v="2022-05-17T00:00:00"/>
        <d v="2022-05-18T00:00:00"/>
        <d v="2022-05-19T00:00:00"/>
        <d v="2022-05-20T00:00:00"/>
        <d v="2022-05-23T00:00:00"/>
        <d v="2022-05-26T00:00:00"/>
        <d v="2022-05-30T00:00:00"/>
        <d v="2022-05-31T00:00:00"/>
        <d v="2022-06-01T00:00:00"/>
        <d v="2022-06-06T00:00:00"/>
        <d v="2022-06-07T00:00:00"/>
        <d v="2022-06-08T00:00:00"/>
        <d v="2022-06-09T00:00:00"/>
        <d v="2022-06-10T00:00:00"/>
        <d v="2022-06-11T00:00:00"/>
        <d v="2022-06-13T00:00:00"/>
        <d v="2022-06-14T00:00:00"/>
        <d v="2022-06-15T00:00:00"/>
        <d v="2022-06-16T00:00:00"/>
        <d v="2022-06-20T00:00:00"/>
        <d v="2022-06-21T00:00:00"/>
        <d v="2022-06-22T00:00:00"/>
        <d v="2022-06-23T00:00:00"/>
        <d v="2022-06-24T00:00:00"/>
        <d v="2022-06-27T00:00:00"/>
        <d v="2022-06-29T00:00:00"/>
        <d v="2022-06-30T00:00:00"/>
        <d v="2022-07-01T00:00:00"/>
        <d v="2022-07-05T00:00:00"/>
        <d v="2022-07-06T00:00:00"/>
        <d v="2022-07-08T00:00:00"/>
        <d v="2022-07-11T00:00:00"/>
        <d v="2022-07-12T00:00:00"/>
        <d v="2022-07-13T00:00:00"/>
        <d v="2022-07-14T00:00:00"/>
        <d v="2022-07-15T00:00:00"/>
        <d v="2022-07-20T00:00:00"/>
        <d v="2022-07-21T00:00:00"/>
        <d v="2022-07-22T00:00:00"/>
        <d v="2022-07-26T00:00:00"/>
        <d v="2022-07-29T00:00:00"/>
        <d v="2022-08-03T00:00:00"/>
        <d v="2022-08-02T00:00:00"/>
        <d v="2022-08-04T00:00:00"/>
        <d v="2022-08-09T00:00:00"/>
        <d v="2022-08-11T00:00:00"/>
        <d v="2022-08-22T00:00:00"/>
        <d v="2022-08-27T00:00:00"/>
        <d v="2022-08-28T00:00:00"/>
        <d v="2022-09-08T00:00:00"/>
        <d v="2022-09-09T00:00:00"/>
        <d v="2022-09-15T00:00:00"/>
        <d v="2022-09-16T00:00:00"/>
        <d v="2022-09-19T00:00:00"/>
        <d v="2022-09-20T00:00:00"/>
        <d v="2022-09-23T00:00:00"/>
        <d v="2022-09-26T00:00:00"/>
        <d v="2022-09-27T00:00:00"/>
        <d v="2022-09-12T00:00:00"/>
        <d v="2022-09-21T00:00:00"/>
        <d v="2022-10-03T00:00:00"/>
        <d v="2022-09-28T00:00:00"/>
        <d v="2022-09-30T00:00:00"/>
        <d v="2022-10-04T00:00:00"/>
        <d v="2022-10-06T00:00:00"/>
        <d v="2022-10-11T00:00:00"/>
        <d v="2022-10-12T00:00:00"/>
        <d v="2022-10-13T00:00:00"/>
        <d v="2022-10-14T00:00:00"/>
        <d v="2022-10-16T00:00:00"/>
        <d v="2022-10-21T00:00:00"/>
        <d v="2022-10-22T00:00:00"/>
        <d v="2022-10-24T00:00:00"/>
        <d v="2022-10-25T00:00:00"/>
        <d v="2022-10-27T00:00:00"/>
        <d v="2022-10-28T00:00:00"/>
        <d v="2022-11-01T00:00:00"/>
        <d v="2022-11-02T00:00:00"/>
        <d v="2022-11-03T00:00:00"/>
        <d v="2022-11-04T00:00:00"/>
        <d v="2022-11-05T00:00:00"/>
        <d v="2022-11-07T00:00:00"/>
        <d v="2022-11-08T00:00:00"/>
        <d v="2022-11-09T00:00:00"/>
        <d v="2022-11-10T00:00:00"/>
        <d v="2022-11-11T00:00:00"/>
        <d v="2022-11-16T00:00:00"/>
        <d v="2022-11-23T00:00:00"/>
        <d v="2022-11-21T00:00:00"/>
        <d v="2022-11-22T00:00:00"/>
        <d v="2022-11-25T00:00:00"/>
        <d v="2022-11-28T00:00:00"/>
        <d v="2022-11-29T00:00:00"/>
        <d v="2022-11-30T00:00:00"/>
        <d v="2022-12-01T00:00:00"/>
        <d v="2022-12-02T00:00:00"/>
        <d v="2022-12-05T00:00:00"/>
        <d v="2022-12-06T00:00:00"/>
        <d v="2022-12-12T00:00:00"/>
        <d v="2022-12-13T00:00:00"/>
        <d v="2022-12-14T00:00:00"/>
        <d v="2022-12-15T00:00:00"/>
        <d v="2022-12-19T00:00:00"/>
        <d v="2022-12-20T00:00:00"/>
        <d v="2022-12-21T00:00:00"/>
        <d v="2022-12-22T00:00:00"/>
        <d v="2022-12-23T00:00:00"/>
        <d v="2022-12-27T00:00:00"/>
        <d v="2022-12-28T00:00:00"/>
        <d v="2023-01-10T00:00:00"/>
        <d v="2023-01-02T00:00:00"/>
        <d v="2023-01-03T00:00:00"/>
        <d v="2023-01-11T00:00:00"/>
        <d v="2023-01-07T00:00:00"/>
        <d v="2023-01-08T00:00:00"/>
        <d v="2023-01-09T00:00:00"/>
        <d v="2023-01-12T00:00:00"/>
        <d v="2022-12-29T00:00:00"/>
        <d v="2023-01-16T00:00:00"/>
        <d v="2023-01-17T00:00:00"/>
        <d v="2023-01-19T00:00:00"/>
        <d v="2023-01-25T00:00:00"/>
        <d v="2023-01-24T00:00:00"/>
        <d v="2023-01-26T00:00:00"/>
        <d v="2023-01-27T00:00:00"/>
        <d v="2023-02-01T00:00:00"/>
        <d v="2023-02-02T00:00:00"/>
        <d v="2023-02-03T00:00:00"/>
        <d v="2023-02-06T00:00:00"/>
        <d v="2023-02-07T00:00:00"/>
        <d v="2023-02-08T00:00:00"/>
        <d v="2023-02-13T00:00:00"/>
        <d v="2023-02-14T00:00:00"/>
        <d v="2023-02-15T00:00:00"/>
        <d v="2023-02-16T00:00:00"/>
        <d v="2023-02-17T00:00:00"/>
        <d v="2023-02-20T00:00:00"/>
        <d v="2013-02-21T00:00:00"/>
        <d v="2023-02-22T00:00:00"/>
        <d v="2023-02-23T00:00:00"/>
        <d v="2023-02-24T00:00:00"/>
        <s v="27/02/203"/>
        <d v="2023-02-27T00:00:00"/>
        <d v="2023-02-28T00:00:00"/>
        <d v="2023-03-01T00:00:00"/>
        <s v="02/03/203"/>
        <d v="2023-03-02T00:00:00"/>
        <d v="2023-03-03T00:00:00"/>
        <d v="2023-03-05T00:00:00"/>
        <d v="2023-03-06T00:00:00"/>
        <d v="2023-03-07T00:00:00"/>
        <d v="2023-03-08T00:00:00"/>
        <d v="2023-03-09T00:00:00"/>
        <d v="2023-03-10T00:00:00"/>
        <d v="2023-03-13T00:00:00"/>
        <d v="2023-03-14T00:00:00"/>
        <d v="2023-03-15T00:00:00"/>
        <d v="2023-03-17T00:00:00"/>
        <d v="2023-03-20T00:00:00"/>
        <d v="2023-03-21T00:00:00"/>
        <d v="2023-03-22T00:00:00"/>
        <d v="2023-03-23T00:00:00"/>
        <d v="2023-03-27T00:00:00"/>
        <d v="2023-03-28T00:00:00"/>
        <d v="2023-03-29T00:00:00"/>
        <d v="2023-03-31T00:00:00"/>
        <d v="2023-04-11T00:00:00"/>
        <d v="2023-04-12T00:00:00"/>
        <d v="2023-04-18T00:00:00"/>
        <d v="2023-04-20T00:00:00"/>
        <d v="2023-04-27T00:00:00"/>
        <d v="2023-04-22T00:00:00"/>
        <d v="2023-04-23T00:00:00"/>
        <d v="2023-04-24T00:00:00"/>
        <d v="2023-04-26T00:00:00"/>
        <d v="2023-04-28T00:00:00"/>
        <d v="2023-04-29T00:00:00"/>
        <d v="2023-05-04T00:00:00"/>
        <d v="2023-05-06T00:00:00"/>
        <d v="2023-05-09T00:00:00"/>
        <d v="2023-05-10T00:00:00"/>
        <d v="2023-05-11T00:00:00"/>
        <d v="2023-05-24T00:00:00"/>
        <d v="2023-05-15T00:00:00"/>
        <s v="16/05/203"/>
        <d v="2023-05-16T00:00:00"/>
        <d v="2023-05-18T00:00:00"/>
        <d v="2023-05-22T00:00:00"/>
        <s v="16/005/2023"/>
        <d v="2023-05-23T00:00:00"/>
        <d v="2023-05-29T00:00:00"/>
        <d v="2023-05-30T00:00:00"/>
        <d v="2023-05-31T00:00:00"/>
        <d v="2023-06-01T00:00:00"/>
        <d v="2023-06-05T00:00:00"/>
        <d v="2023-06-08T00:00:00"/>
        <d v="2023-06-09T00:00:00"/>
        <d v="2023-06-12T00:00:00"/>
        <d v="2023-06-16T00:00:00"/>
        <d v="2023-06-17T00:00:00"/>
        <d v="2023-06-19T00:00:00"/>
        <d v="2023-06-21T00:00:00"/>
        <d v="2023-06-22T00:00:00"/>
        <d v="2023-06-23T00:00:00"/>
        <d v="2023-06-26T00:00:00"/>
        <d v="2023-06-27T00:00:00"/>
        <d v="2023-06-28T00:00:00"/>
        <d v="2023-06-29T00:00:00"/>
        <d v="2023-07-04T00:00:00"/>
        <d v="2023-06-30T00:00:00"/>
        <d v="2023-07-03T00:00:00"/>
        <d v="2023-07-05T00:00:00"/>
        <d v="2023-07-06T00:00:00"/>
        <d v="2023-07-07T00:00:00"/>
        <d v="2023-07-11T00:00:00"/>
        <d v="2023-07-13T00:00:00"/>
        <d v="2023-07-14T00:00:00"/>
        <d v="2023-07-17T00:00:00"/>
        <d v="2023-07-18T00:00:00"/>
        <d v="2023-07-21T00:00:00"/>
        <d v="2023-07-24T00:00:00"/>
        <d v="2023-07-25T00:00:00"/>
        <d v="2023-07-26T00:00:00"/>
        <d v="2023-07-27T00:00:00"/>
        <d v="2023-08-01T00:00:00"/>
        <d v="2023-08-03T00:00:00"/>
        <d v="2023-08-07T00:00:00"/>
        <d v="2023-08-17T00:00:00"/>
        <d v="2023-08-21T00:00:00"/>
        <d v="2023-08-25T00:00:00"/>
        <d v="2023-08-28T00:00:00"/>
        <d v="2023-08-30T00:00:00"/>
        <d v="2023-08-31T00:00:00"/>
        <d v="2023-09-01T00:00:00"/>
        <d v="2023-09-04T00:00:00"/>
        <d v="2023-09-05T00:00:00"/>
        <d v="2023-09-07T00:00:00"/>
        <d v="2023-09-08T00:00:00"/>
        <d v="2023-09-09T00:00:00"/>
        <d v="2023-09-12T00:00:00"/>
        <d v="2023-09-13T00:00:00"/>
        <d v="2023-09-14T00:00:00"/>
        <d v="2023-09-15T00:00:00"/>
        <d v="2023-09-18T00:00:00"/>
        <d v="2023-09-19T00:00:00"/>
        <d v="2023-09-21T00:00:00"/>
        <d v="2023-09-22T00:00:00"/>
        <d v="2023-09-23T00:00:00"/>
        <d v="2023-09-26T00:00:00"/>
        <d v="2023-09-28T00:00:00"/>
        <d v="2023-10-02T00:00:00"/>
        <d v="2023-10-03T00:00:00"/>
        <d v="2023-10-04T00:00:00"/>
        <d v="2023-10-05T00:00:00"/>
        <d v="2023-10-06T00:00:00"/>
        <d v="2023-10-09T00:00:00"/>
        <d v="2023-10-10T00:00:00"/>
        <d v="2023-10-11T00:00:00"/>
        <d v="2023-10-12T00:00:00"/>
        <d v="2023-10-13T00:00:00"/>
        <d v="2023-10-16T00:00:00"/>
        <d v="2023-10-17T00:00:00"/>
        <d v="2023-10-18T00:00:00"/>
        <d v="2023-10-19T00:00:00"/>
        <d v="2023-10-20T00:00:00"/>
        <d v="2023-10-21T00:00:00"/>
        <d v="2023-10-23T00:00:00"/>
        <d v="2023-10-24T00:00:00"/>
        <d v="2023-10-25T00:00:00"/>
        <d v="2032-10-26T00:00:00"/>
        <d v="2023-10-30T00:00:00"/>
        <d v="2023-11-02T00:00:00"/>
        <d v="2023-11-04T00:00:00"/>
        <d v="2023-11-06T00:00:00"/>
        <d v="2023-11-07T00:00:00"/>
        <d v="2023-11-08T00:00:00"/>
        <d v="2023-11-09T00:00:00"/>
        <d v="2023-11-10T00:00:00"/>
        <d v="2023-11-13T00:00:00"/>
        <d v="2023-11-15T00:00:00"/>
        <d v="2023-11-16T00:00:00"/>
        <d v="2023-11-17T00:00:00"/>
        <d v="2023-11-20T00:00:00"/>
        <d v="2023-11-21T00:00:00"/>
        <d v="2023-11-22T00:00:00"/>
        <d v="2023-11-24T00:00:00"/>
        <d v="2023-11-27T00:00:00"/>
        <d v="2023-11-28T00:00:00"/>
        <s v="30/11/202"/>
        <d v="2023-11-30T00:00:00"/>
        <d v="2023-12-01T00:00:00"/>
        <d v="2023-12-05T00:00:00"/>
        <d v="2023-12-06T00:00:00"/>
        <d v="2023-12-07T00:00:00"/>
        <d v="2023-12-12T00:00:00"/>
        <d v="2023-12-13T00:00:00"/>
        <d v="2023-12-14T00:00:00"/>
        <d v="2023-12-15T00:00:00"/>
        <d v="2023-12-16T00:00:00"/>
        <d v="2023-12-18T00:00:00"/>
        <d v="2023-12-19T00:00:00"/>
        <d v="2023-12-21T00:00:00"/>
        <d v="2023-12-22T00:00:00"/>
        <d v="2024-01-03T00:00:00"/>
        <d v="2024-01-08T00:00:00"/>
        <d v="2024-01-17T00:00:00"/>
        <d v="2024-01-18T00:00:00"/>
        <d v="2024-01-19T00:00:00"/>
        <d v="2024-01-22T00:00:00"/>
        <d v="2024-01-23T00:00:00"/>
        <d v="2024-01-24T00:00:00"/>
        <d v="2024-01-25T00:00:00"/>
        <d v="2024-01-26T00:00:00"/>
        <d v="2024-01-29T00:00:00"/>
        <d v="2024-01-30T00:00:00"/>
        <d v="2024-01-31T00:00:00"/>
        <d v="2024-02-01T00:00:00"/>
        <d v="2024-02-02T00:00:00"/>
        <d v="2024-02-05T00:00:00"/>
        <d v="2024-02-07T00:00:00"/>
        <d v="2024-02-08T00:00:00"/>
        <d v="2024-02-10T00:00:00"/>
        <d v="2024-02-13T00:00:00"/>
        <d v="2024-02-16T00:00:00"/>
        <d v="2024-02-18T00:00:00"/>
        <d v="2024-02-19T00:00:00"/>
        <d v="2024-02-20T00:00:00"/>
        <d v="2024-02-21T00:00:00"/>
        <d v="2024-02-22T00:00:00"/>
        <d v="2024-02-23T00:00:00"/>
        <d v="2024-02-24T00:00:00"/>
        <d v="2024-02-28T00:00:00"/>
        <d v="2024-02-29T00:00:00"/>
        <d v="2024-03-11T00:00:00"/>
        <d v="2024-03-04T00:00:00"/>
        <d v="2024-03-05T00:00:00"/>
        <d v="2024-03-06T00:00:00"/>
        <d v="2024-02-15T00:00:00"/>
        <d v="2024-03-13T00:00:00"/>
        <d v="2024-03-15T00:00:00"/>
        <d v="2024-03-18T00:00:00"/>
        <d v="2024-03-19T00:00:00"/>
        <d v="2024-03-20T00:00:00"/>
        <d v="2024-03-22T00:00:00"/>
        <d v="2024-03-26T00:00:00"/>
        <d v="2024-03-27T00:00:00"/>
        <d v="2024-03-28T00:00:00"/>
        <d v="2024-03-29T00:00:00"/>
        <d v="2024-04-02T00:00:00"/>
        <d v="2024-04-04T00:00:00"/>
        <d v="2024-04-05T00:00:00"/>
        <d v="2024-04-08T00:00:00"/>
        <d v="2024-04-09T00:00:00"/>
        <d v="2024-04-06T00:00:00"/>
        <d v="2024-04-11T00:00:00"/>
        <d v="2024-04-16T00:00:00"/>
        <d v="2024-12-10T00:00:00"/>
        <d v="2024-04-15T00:00:00"/>
        <d v="2024-04-17T00:00:00"/>
        <d v="2024-04-24T00:00:00"/>
        <d v="2024-04-18T00:00:00"/>
        <d v="2024-04-19T00:00:00"/>
        <d v="2024-04-22T00:00:00"/>
        <d v="2024-04-23T00:00:00"/>
        <d v="2024-04-25T00:00:00"/>
        <d v="2024-04-27T00:00:00"/>
        <d v="2024-04-30T00:00:00"/>
        <d v="2024-05-02T00:00:00"/>
        <s v="03//05/2024"/>
        <d v="2024-05-07T00:00:00"/>
        <d v="2024-05-08T00:00:00"/>
        <d v="2024-05-10T00:00:00"/>
        <d v="2024-05-14T00:00:00"/>
        <d v="2024-05-15T00:00:00"/>
        <d v="2024-05-17T00:00:00"/>
        <d v="2024-05-20T00:00:00"/>
        <d v="2024-05-21T00:00:00"/>
        <d v="2024-05-22T00:00:00"/>
        <d v="2024-05-23T00:00:00"/>
        <d v="2024-05-24T00:00:00"/>
        <d v="2024-05-27T00:00:00"/>
        <d v="2024-05-29T00:00:00"/>
        <d v="2024-05-31T00:00:00"/>
        <d v="2024-06-01T00:00:00"/>
        <d v="2024-06-03T00:00:00"/>
        <d v="2024-06-04T00:00:00"/>
        <d v="2024-06-05T00:00:00"/>
        <d v="2024-06-06T00:00:00"/>
        <d v="2024-06-07T00:00:00"/>
        <d v="2024-06-10T00:00:00"/>
        <d v="2024-06-11T00:00:00"/>
        <d v="2024-06-12T00:00:00"/>
        <d v="2024-06-17T00:00:00"/>
        <d v="2024-06-18T00:00:00"/>
        <d v="2024-06-13T00:00:00"/>
        <d v="2024-06-24T00:00:00"/>
        <d v="2024-06-23T00:00:00"/>
        <d v="2024-06-21T00:00:00"/>
        <d v="2024-06-20T00:00:00"/>
        <d v="2024-06-25T00:00:00"/>
        <d v="2024-06-26T00:00:00"/>
        <d v="2024-06-27T00:00:00"/>
        <d v="2024-06-28T00:00:00"/>
        <d v="2024-07-01T00:00:00"/>
        <d v="2024-07-03T00:00:00"/>
        <d v="2024-07-09T00:00:00"/>
        <d v="2024-07-05T00:00:00"/>
        <d v="2024-07-10T00:00:00"/>
        <d v="2024-07-11T00:00:00"/>
        <d v="2024-07-12T00:00:00"/>
        <d v="2024-07-15T00:00:00"/>
        <d v="2024-07-18T00:00:00"/>
        <d v="2024-07-23T00:00:00"/>
        <d v="2024-07-25T00:00:00"/>
        <d v="2024-07-21T00:00:00"/>
        <d v="2024-07-22T00:00:00"/>
        <d v="2024-07-31T00:00:00"/>
        <d v="2024-07-29T00:00:00"/>
        <d v="2024-07-26T00:00:00"/>
        <d v="2024-08-01T00:00:00"/>
        <d v="2024-08-05T00:00:00"/>
        <d v="2024-08-06T00:00:00"/>
        <d v="2024-08-08T00:00:00"/>
        <d v="2024-08-12T00:00:00"/>
        <d v="2024-08-14T00:00:00"/>
        <d v="2024-08-15T00:00:00"/>
        <d v="2024-08-19T00:00:00"/>
        <d v="2024-08-21T00:00:00"/>
        <d v="2024-08-27T00:00:00"/>
        <d v="2024-08-28T00:00:00"/>
        <d v="2024-09-02T00:00:00"/>
        <d v="2024-09-03T00:00:00"/>
        <d v="2024-09-04T00:00:00"/>
        <d v="2024-09-05T00:00:00"/>
        <d v="2024-09-08T00:00:00"/>
        <d v="2024-09-09T00:00:00"/>
        <d v="2024-09-10T00:00:00"/>
        <d v="2024-09-11T00:00:00"/>
        <d v="2024-09-12T00:00:00"/>
        <d v="2024-09-16T00:00:00"/>
        <d v="2024-09-17T00:00:00"/>
        <d v="2024-09-27T00:00:00"/>
        <d v="2024-09-19T00:00:00"/>
        <d v="2024-09-20T00:00:00"/>
        <d v="2024-09-23T00:00:00"/>
        <d v="2024-09-24T00:00:00"/>
        <d v="2024-09-25T00:00:00"/>
        <d v="2024-09-28T00:00:00"/>
        <d v="2024-10-01T00:00:00"/>
        <d v="2024-10-02T00:00:00"/>
        <d v="2024-10-03T00:00:00"/>
        <d v="2024-10-04T00:00:00"/>
        <d v="2024-10-07T00:00:00"/>
        <d v="2024-10-09T00:00:00"/>
        <d v="2024-10-11T00:00:00"/>
        <d v="2024-10-14T00:00:00"/>
        <d v="2024-10-15T00:00:00"/>
        <d v="2024-10-16T00:00:00"/>
        <d v="2017-09-20T00:00:00"/>
        <d v="2024-10-17T00:00:00"/>
        <d v="2024-10-19T00:00:00"/>
        <d v="2024-10-18T00:00:00"/>
        <d v="2024-10-21T00:00:00"/>
        <d v="2024-10-22T00:00:00"/>
        <d v="2024-10-23T00:00:00"/>
        <d v="2024-10-24T00:00:00"/>
        <d v="2024-10-25T00:00:00"/>
        <d v="2024-11-10T00:00:00"/>
        <d v="2024-10-26T00:00:00"/>
        <d v="2024-10-27T00:00:00"/>
        <d v="2024-10-28T00:00:00"/>
        <d v="2024-10-29T00:00:00"/>
        <d v="2024-10-30T00:00:00"/>
        <d v="2024-10-31T00:00:00"/>
        <d v="2024-11-03T00:00:00"/>
        <d v="2024-11-04T00:00:00"/>
        <d v="2024-11-11T00:00:00"/>
        <d v="2024-11-05T00:00:00"/>
        <d v="2024-11-06T00:00:00"/>
        <d v="2024-11-07T00:00:00"/>
        <d v="2024-11-08T00:00:00"/>
        <s v="11/112024"/>
        <d v="2024-11-13T00:00:00"/>
        <d v="2024-11-14T00:00:00"/>
        <d v="2024-11-20T00:00:00"/>
        <d v="2024-11-18T00:00:00"/>
        <d v="2024-11-19T00:00:00"/>
        <d v="2024-11-21T00:00:00"/>
        <d v="2024-11-22T00:00:00"/>
        <d v="2024-11-24T00:00:00"/>
        <d v="2024-11-26T00:00:00"/>
        <d v="2024-11-27T00:00:00"/>
        <d v="2024-11-28T00:00:00"/>
        <d v="2024-11-29T00:00:00"/>
        <d v="2024-12-02T00:00:00"/>
        <d v="2024-12-05T00:00:00"/>
        <d v="2024-12-18T00:00:00"/>
        <d v="2024-12-04T00:00:00"/>
        <d v="2024-12-06T00:00:00"/>
        <d v="2024-12-07T00:00:00"/>
        <d v="2024-12-09T00:00:00"/>
        <d v="2024-12-12T00:00:00"/>
        <d v="2024-12-13T00:00:00"/>
        <d v="2024-12-17T00:00:00"/>
        <d v="2024-12-14T00:00:00"/>
        <d v="2024-12-16T00:00:00"/>
        <d v="2024-12-11T00:00:00"/>
        <d v="2024-12-20T00:00:00"/>
        <d v="2024-12-23T00:00:00"/>
        <d v="2025-01-04T00:00:00"/>
        <d v="2025-01-07T00:00:00"/>
        <d v="2025-01-08T00:00:00"/>
        <d v="2025-01-09T00:00:00"/>
        <d v="2025-01-10T00:00:00"/>
        <d v="2025-01-11T00:00:00"/>
        <d v="2025-01-13T00:00:00"/>
        <d v="2025-01-16T00:00:00"/>
        <d v="2025-01-15T00:00:00"/>
        <d v="2025-01-20T00:00:00"/>
        <d v="2025-01-21T00:00:00"/>
        <d v="2025-01-23T00:00:00"/>
        <d v="2025-01-24T00:00:00"/>
        <d v="2025-01-27T00:00:00"/>
        <d v="2025-01-28T00:00:00"/>
        <d v="2025-05-29T00:00:00"/>
        <d v="2025-01-29T00:00:00"/>
        <d v="2025-01-30T00:00:00"/>
        <d v="2025-05-31T00:00:00"/>
        <d v="2025-01-31T00:00:00"/>
        <d v="2025-02-03T00:00:00"/>
        <d v="2025-02-04T00:00:00"/>
        <d v="2025-02-05T00:00:00"/>
        <d v="2025-02-06T00:00:00"/>
        <d v="2025-02-07T00:00:00"/>
        <d v="2025-02-09T00:00:00"/>
        <d v="2025-02-10T00:00:00"/>
        <d v="2025-02-11T00:00:00"/>
        <d v="2025-02-12T00:00:00"/>
        <d v="2025-02-13T00:00:00"/>
        <d v="2025-02-14T00:00:00"/>
        <d v="2025-02-15T00:00:00"/>
        <d v="2025-02-17T00:00:00"/>
        <d v="2025-02-19T00:00:00"/>
        <d v="2025-02-20T00:00:00"/>
        <d v="2025-02-21T00:00:00"/>
        <d v="2025-02-24T00:00:00"/>
        <d v="2025-02-25T00:00:00"/>
        <d v="2025-02-26T00:00:00"/>
        <d v="2025-02-28T00:00:00"/>
        <d v="2025-03-03T00:00:00"/>
        <d v="2025-02-27T00:00:00"/>
      </sharedItems>
    </cacheField>
    <cacheField name="Progetto/Società" numFmtId="0">
      <sharedItems containsBlank="1" containsMixedTypes="1" containsNumber="1" containsInteger="1" minValue="1177" maxValue="1177" count="3678">
        <s v="Iotty"/>
        <s v="Ry Gold Zip"/>
        <s v="Neuron Guard"/>
        <s v="MAMA TEST"/>
        <s v="Reios"/>
        <s v="Mukako"/>
        <s v="Progetto_Kon"/>
        <s v="Catch promotion"/>
        <s v="Progetto Paolo Citterio"/>
        <s v="Seeking Care"/>
        <s v="Domec"/>
        <s v="Itimes"/>
        <s v="DeepWave"/>
        <s v="Social Nation"/>
        <s v="Caciocavalloimpiccato"/>
        <s v="Xceed"/>
        <s v="Progetto Daniele Cortolezzis"/>
        <s v="Papem"/>
        <s v="Caldo caldo"/>
        <s v="Strategic Education Group"/>
        <s v="Soundreef"/>
        <s v="Osteria italia"/>
        <s v="Quibee"/>
        <s v="Ono 3D"/>
        <s v="The Grand House"/>
        <s v="BizSpace"/>
        <s v="Winelivery"/>
        <s v="Bjp"/>
        <s v="Xoko"/>
        <s v="Pick-Roll"/>
        <s v="3DnA"/>
        <s v="Bookingbility"/>
        <s v="GymCraft"/>
        <s v="CHT"/>
        <s v="FLEHAP"/>
        <s v="Progetto d'Angelo"/>
        <s v="Know How"/>
        <s v="ENABLE-IoT"/>
        <s v="Satispay"/>
        <s v="Axieme"/>
        <s v="Progetto Impresoft"/>
        <s v="LinUP"/>
        <s v="Watchr"/>
        <s v="Progetto Ivan Spera"/>
        <s v="Fratelli Canalicchio"/>
        <s v="OneSun"/>
        <s v="Evologi"/>
        <s v="Desidoo.com"/>
        <s v="Progetto Giovanni Capussela"/>
        <s v="WOW"/>
        <s v="Amaranto"/>
        <s v="METOOO"/>
        <s v="Postgol"/>
        <s v="Cikala"/>
        <s v="Marioway"/>
        <s v="Soisy"/>
        <s v="Quokky"/>
        <s v=" Bnbsitter"/>
        <s v="Waterview"/>
        <s v="Progetto Innovation Food"/>
        <s v="My good client"/>
        <s v="Albero Bambino"/>
        <s v="Eco Pizza Box"/>
        <s v="SaverOne"/>
        <s v="BauZone"/>
        <s v="TV&amp;TV"/>
        <s v="DIVE"/>
        <s v="Experiences"/>
        <s v="Powahome"/>
        <s v="Natech"/>
        <s v="Together Price"/>
        <s v="Trukeg"/>
        <s v=" Nanotech Liposomes"/>
        <s v="Progetto Plastic bio-degradation"/>
        <s v="Project MotoE"/>
        <s v="Arm23"/>
        <s v="Smart Business Lab"/>
        <s v="Ruleat"/>
        <s v="EasyGi"/>
        <s v="MynPrivacy.com "/>
        <s v="SHARRYLAND"/>
        <s v="HeriwarD"/>
        <s v="Credimi"/>
        <s v="IntendiMe"/>
        <s v="ABIS"/>
        <s v="Romeo &amp; Juliet"/>
        <s v="Nest projects"/>
        <s v="Supermercato24"/>
        <s v="ICan Robotics "/>
        <s v="VRMedia"/>
        <s v="Toothpic"/>
        <s v="Soundbubble_x000a_"/>
        <s v="Wave 4 Energy_x000a_"/>
        <s v="ABZero_x000a_"/>
        <s v="Edometro"/>
        <s v="For&amp;co"/>
        <s v="MCK Therapeutics"/>
        <s v="Mediate"/>
        <s v="Physio sensis"/>
        <s v="Pigmento"/>
        <s v="Siena imaging"/>
        <s v="SienaGenTest"/>
        <s v="Spade"/>
        <s v="Stepride"/>
        <s v="The philos"/>
        <s v="WEART"/>
        <s v="GonioProbe"/>
        <s v="Progetto Cervical cancer"/>
        <s v="Progetto Polyacrilate valve"/>
        <s v="Progetto realtà aumentata"/>
        <s v="Progetto ago medicale"/>
        <s v="BENTUR"/>
        <s v="GEMMA"/>
        <s v="Progetto AUTOMA"/>
        <s v="RHC-MEDCA"/>
        <s v="Shoes Absorber"/>
        <s v="SiLoBe"/>
        <s v="CVING"/>
        <s v="Fast Claims Agreement"/>
        <s v="Job4U.it"/>
        <s v="VRVentus"/>
        <s v="Wallabies"/>
        <s v="AVIOPROTEX"/>
        <s v="Ciclone2"/>
        <s v="corocrono"/>
        <s v="Esperienze di viaggi di lusso online"/>
        <s v="KOALA ELECTRONICS"/>
        <s v="Parklead"/>
        <s v="Re-Historia"/>
        <s v="BESTest"/>
        <s v="My D-test"/>
        <s v="NutraOX"/>
        <s v="Psychosis Prevention Project"/>
        <s v="Soluziona"/>
        <s v="CleverShuttle "/>
        <s v="Clac"/>
        <s v="DigiSky"/>
        <s v="Behere"/>
        <s v="40South Energy Italia"/>
        <s v="Sophia"/>
        <s v="Motorialab"/>
        <s v="Progetto auto wireless"/>
        <s v="Progetto biosimilars pharma"/>
        <s v="Progetto_Antonio Meloni"/>
        <s v="Sindaci in Contatto 2.0"/>
        <s v="Holsys"/>
        <s v="TechMass"/>
        <s v="Thinkin"/>
        <s v="Ecosteer"/>
        <s v="GenLots"/>
        <s v="Movia Project"/>
        <s v="Progetto Viktor"/>
        <s v="Smart Farm"/>
        <s v="Kamawatch"/>
        <s v="Progetto Maurizio Domenichini"/>
        <s v="Milkman"/>
        <s v="Cyber Dyne"/>
        <s v="Oval Money"/>
        <s v="Innovations For Life"/>
        <s v="DIVO DIVA"/>
        <s v="GHOAL"/>
        <s v="Progetto agrobusiness"/>
        <s v="VEASYT"/>
        <s v="Numanova"/>
        <s v="Progetto Massimiliano Baroni"/>
        <s v="Qbit Technologies"/>
        <s v="NAMS"/>
        <s v="Squiredom"/>
        <s v="Resaphene"/>
        <s v="D-Orbit"/>
        <s v="Growish"/>
        <s v="INNAAS"/>
        <s v="RMM"/>
        <s v="Gusto in cucina"/>
        <s v="Ad Move"/>
        <s v="ELSE Corp"/>
        <s v="CIBY"/>
        <s v="Settimocielo"/>
        <s v="Front Row Tribe"/>
        <s v="Maggese Lab"/>
        <s v="2Aspire"/>
        <s v="Chino.io"/>
        <s v="CoRehab"/>
        <s v="HPA"/>
        <s v="PicoSaTs"/>
        <s v="DELUMEN"/>
        <s v="Yakkyo"/>
        <s v="Eyetech"/>
        <s v="Progetto Aldo Bordin"/>
        <s v="Progetto Giulia Colasanti "/>
        <s v="SwishBuy"/>
        <s v="SKUOLA.NET"/>
        <s v="Just Knock"/>
        <n v="1177"/>
        <s v="Progetto Valentina Preziosi "/>
        <s v="Enerblade"/>
        <s v="Digital Football Community"/>
        <s v="WSense "/>
        <s v="Totaloxygen"/>
        <s v="Novatec"/>
        <s v="TripMedic"/>
        <s v="Progetto Be safe"/>
        <s v="GeBol"/>
        <s v="Sixth Sense"/>
        <s v="e-Novia"/>
        <s v="Escalada"/>
        <s v="JS.co.import"/>
        <s v="EccellenTo"/>
        <s v="Progetti_Jury Bonasia"/>
        <s v="Hole in One"/>
        <s v="SOSPEDIATRA"/>
        <s v="Progetto Antonio Rosellini"/>
        <s v="GruppoX"/>
        <s v="Concrete"/>
        <s v="Prestiamoci"/>
        <s v="Dometichs"/>
        <s v="DataChronic"/>
        <s v="Quicon"/>
        <s v="ICE ESPRESSO"/>
        <s v="Comprehendo"/>
        <s v="Envision"/>
        <s v="ASM"/>
        <s v="Progetto Alessandro Nardone"/>
        <s v="I-RFK"/>
        <s v="PALADIN"/>
        <s v="ProDay"/>
        <s v="Instilla"/>
        <s v="Sparkling"/>
        <s v="Progetto Mirko Prili"/>
        <s v="Còlere"/>
        <s v="Hellatron"/>
        <s v="Flowdron"/>
        <s v="Fabvla"/>
        <s v="Adabra"/>
        <s v="KeyCrime"/>
        <s v="The Social Lender"/>
        <s v="Open-V"/>
        <s v="Abyrent"/>
        <s v="A3WP project"/>
        <s v="Puro wear"/>
        <s v="ProxToMe"/>
        <s v="Skylikes"/>
        <s v="Fyberloom"/>
        <s v="HU-MOVE"/>
        <s v="AEQUIP"/>
        <s v="Progetto Surf pool"/>
        <s v="Progetto Michele Cardini "/>
        <s v="Doctor.com"/>
        <s v="WATERLILLY"/>
        <s v="Desmotec"/>
        <s v="NECTAWARE"/>
        <s v="VahGO"/>
        <s v="OpenV"/>
        <s v="Happee Care"/>
        <s v="NanoTune"/>
        <s v="Eco Pets"/>
        <s v="AliveShoes"/>
        <s v="Gestione bollati"/>
        <s v="Ragnikko"/>
        <s v="Progetto Gr3n"/>
        <s v="Foodelux"/>
        <s v="Tondolo"/>
        <s v="MIOAssicuratore"/>
        <s v="Bidoo"/>
        <s v="Destination Health"/>
        <s v="Progetto Paolo Catti"/>
        <s v="GlassUp"/>
        <s v="Future Lab"/>
        <s v="Progetto Prof. Lisini"/>
        <s v="Pegaso"/>
        <s v="Progetto Alberto Romano"/>
        <s v="Rolling Pandas"/>
        <s v="Progetto Diego Barone"/>
        <s v="Jolly Ticket"/>
        <s v="The AvantGarde Group"/>
        <s v="Fashion App Made"/>
        <s v="Glass To Power"/>
        <s v="Progetto schede elettroniche"/>
        <s v="Solergy"/>
        <s v="Camper Company"/>
        <s v="Yolo"/>
        <s v="Easyboat"/>
        <s v="Ultraspecialisti"/>
        <s v="Killo"/>
        <s v="Sartieri"/>
        <s v="Echo"/>
        <s v="Foxwin"/>
        <s v="Eablock"/>
        <s v="Eflavour"/>
        <s v="Emfores"/>
        <s v="Glambnb"/>
        <s v="Hiveguard"/>
        <s v="Maga"/>
        <s v="ICECALL"/>
        <s v="ModernMt"/>
        <s v="Brandon"/>
        <s v="Hotel Sicuro"/>
        <s v="SCUTER"/>
        <s v="MAJORDOME"/>
        <s v="Green Energy Storage"/>
        <s v="Rocketbaby"/>
        <s v="OneCent"/>
        <s v="Infinity Biotech"/>
        <s v="Leafbox"/>
        <s v="RISE"/>
        <s v="Keesy"/>
        <s v="AC Group"/>
        <s v="Politronica"/>
        <s v="Hibye"/>
        <s v="Progetto edgar"/>
        <s v="Fitprime"/>
        <s v="MOODS ENERGY"/>
        <s v="Cablesmart"/>
        <s v="Bermat"/>
        <s v="Tobevy"/>
        <s v="DAKI"/>
        <s v="Moovenda"/>
        <s v="Connexa"/>
        <s v="Altea_Securvip"/>
        <s v="Cyntegrity"/>
        <s v="Arte per te"/>
        <s v="Pasta Evangelists"/>
        <s v="Mongoose"/>
        <s v="Whoosnap"/>
        <s v="Wanderio"/>
        <s v="Fidani"/>
        <s v="Imtech"/>
        <s v="GoodBuyAuto"/>
        <s v="Project Amaranto"/>
        <s v="JetDeploy"/>
        <s v="Robosuit"/>
        <s v="Moveo"/>
        <s v="Gromia"/>
        <s v="BiomimX"/>
        <s v="Mag Shell"/>
        <s v="VisiHOLOgic"/>
        <s v="MOAB"/>
        <s v="mEryLo"/>
        <s v="Zig Zag Sharing"/>
        <s v="DayBreakHotels"/>
        <s v="Shin Software"/>
        <s v="Mon-K"/>
        <s v="KIPPY"/>
        <s v="Indiegala"/>
        <s v="Orchestra"/>
        <s v="Progetto_Tastatore"/>
        <s v="Water Harvesting"/>
        <s v="Progetto_sensore"/>
        <s v="Modelway"/>
        <s v="Yocabe"/>
        <s v="Wearable robotics"/>
        <s v="Ermes"/>
        <s v="YALBY"/>
        <s v="Epi-C"/>
        <s v="Drexcode"/>
        <s v="Megaride"/>
        <s v="Promete"/>
        <s v="Ocore"/>
        <s v="Sailsquare"/>
        <s v="2Projects4All"/>
        <s v="Progetto_Giardino Gabriele"/>
        <s v="Snapback"/>
        <s v="Project Family"/>
        <s v="Wireless rapid tech play"/>
        <s v="COOLTIEd"/>
        <s v="Progetto evaporazione"/>
        <s v="Progetto condensatori"/>
        <s v="IOOOTA"/>
        <s v="Ethicjobs"/>
        <s v="Project green carbon"/>
        <s v="Snowit"/>
        <s v="Serial Chillers"/>
        <s v="AEQ Pharma"/>
        <s v="Italy Innovazioni"/>
        <s v="Network Turistico SudInTour"/>
        <s v="Sibylla"/>
        <s v="Progetto Ultimo Miglio"/>
        <s v="Corinto_Omnidermal"/>
        <s v="Pasero_ECG Watch"/>
        <s v="Progetto Egyptian"/>
        <s v="ARIA3"/>
        <s v="HESP&amp;T"/>
        <s v="Galsor"/>
        <s v="Tiledesk"/>
        <s v="Tilelook"/>
        <s v="Morpheos"/>
        <s v="Homstate"/>
        <s v="Domoki"/>
        <s v="Memento"/>
        <s v="Escooh"/>
        <s v="Checkbonus"/>
        <s v="Scarosso Germany"/>
        <s v="TGP"/>
        <s v="Metering research"/>
        <s v="Forfirm"/>
        <s v="K4A"/>
        <s v="Hyperreality "/>
        <s v="AiroCoffee"/>
        <s v="TRIPOOW"/>
        <s v="Progetto Niccolò Calzetti"/>
        <s v="Progetto_Eugenio Pucci"/>
        <s v="Tiberlab"/>
        <s v="Tweppy"/>
        <s v="Valiria"/>
        <s v="OBDA Systems"/>
        <s v="BRIT"/>
        <s v="INSTALL"/>
        <s v="MotoTrainer"/>
        <s v="Progetto_Renzone"/>
        <s v="Outplayed Gaming"/>
        <s v="TeachTalents "/>
        <s v="Progetto_Luciana Cipriani"/>
        <s v="Nextwin_INVICTUS"/>
        <s v="Bimber"/>
        <s v="Direttoo"/>
        <s v="Ecommearth"/>
        <s v="nrg4You"/>
        <s v="Intellegit"/>
        <s v="Lamperti"/>
        <s v="MrDoc"/>
        <s v="jPlanner "/>
        <s v="Progetto Lighting"/>
        <s v="MotoParking"/>
        <s v="HyperTV"/>
        <s v="Voices"/>
        <s v="AMT"/>
        <s v="3D4MEC"/>
        <s v="Neatoo"/>
        <s v="Blueoak"/>
        <s v="ALEKOS"/>
        <s v="Niso Biomed"/>
        <s v="Biotechware"/>
        <s v="Safen"/>
        <s v="Phi Drive"/>
        <s v="Vivacso"/>
        <s v="Nimble Robotics"/>
        <s v="Deed"/>
        <s v="Aiko"/>
        <s v="Aquasmart Srl"/>
        <s v="Gedy Trass"/>
        <s v="Pinwork"/>
        <s v="AreaWFI"/>
        <s v="Soft Potential"/>
        <s v="Farine Varvello"/>
        <s v="LUCULIO"/>
        <s v="Progetto Fino"/>
        <s v="Webidoo"/>
        <s v="Doc 24"/>
        <s v="Brokenwhat.com"/>
        <s v="Frhome"/>
        <s v="Multiply Labs"/>
        <s v="Aste Gold Selection "/>
        <s v="SPORTRICK"/>
        <s v="Loglica informatica"/>
        <s v="Monitoring Company"/>
        <s v="TESLA'S"/>
        <s v="Gallerist"/>
        <s v="gr3n"/>
        <s v="Morecognition"/>
        <s v="TaxMan"/>
        <s v="Ama"/>
        <s v="Arielab"/>
        <s v="Biomedfood"/>
        <s v="Cedar Solutions"/>
        <s v="Dowsee"/>
        <s v="Duepuntozero"/>
        <s v="Ets"/>
        <s v="Eve"/>
        <s v="Ges"/>
        <s v="Hyperlean"/>
        <s v="Idea Coop"/>
        <s v="Innovacrete"/>
        <s v="Janux"/>
        <s v="Nautes"/>
        <s v="Now"/>
        <s v="Qfarm"/>
        <s v="Revolt"/>
        <s v="Seitec"/>
        <s v="Si2G"/>
        <s v="Sibe"/>
        <s v="Smart Space"/>
        <s v="Strategie"/>
        <s v="Tech4Care"/>
        <s v="Wisense"/>
        <s v="!Chaos"/>
        <s v="Policapillari"/>
        <s v="Clamping"/>
        <s v="Ser.ge.ma"/>
        <s v="KOOPF"/>
        <s v="Profumeria web"/>
        <s v="Space Fly Multiagent"/>
        <s v="MobiMESH"/>
        <s v="MUSA"/>
        <s v="TTG"/>
        <s v="WHEARE"/>
        <s v="New Technologies Developers"/>
        <s v="AnotheReality"/>
        <s v="Amicomed"/>
        <s v="GOODAS"/>
        <s v="Progetto Giulia Ceriani"/>
        <s v="Progetto HODTV"/>
        <s v="Beaconforce"/>
        <s v="VODIVÌ"/>
        <s v="Project “Q”"/>
        <s v="Green Motion"/>
        <s v="HelParkinson"/>
        <s v="Noward"/>
        <s v="Tweegs"/>
        <s v="Nides"/>
        <s v="Azienda green"/>
        <s v="NutriX"/>
        <s v="Kellify"/>
        <s v="Galleria Templari"/>
        <s v="Progetto Solenica"/>
        <s v="SurgiFET"/>
        <s v="RG Yacth"/>
        <s v="Kazed"/>
        <s v="Progetto Photolife"/>
        <s v="Pjt. Emerald"/>
        <s v="Ardesia"/>
        <s v="Optorad"/>
        <s v="Scambiatore di calore"/>
        <s v="Sinter"/>
        <s v="Tuborx"/>
        <s v="Multi rolls"/>
        <s v="MuITA"/>
        <s v="Dorian"/>
        <s v="Dopet"/>
        <s v="Isolpharm"/>
        <s v="Progetto Profileria"/>
        <s v="Carosio"/>
        <s v="Bodoardo"/>
        <s v="Battipede"/>
        <s v="Belingardi"/>
        <s v="Tresso"/>
        <s v="Tamborrini"/>
        <s v="Surace"/>
        <s v="Simonetti"/>
        <s v="Sethi"/>
        <s v="Riggio"/>
        <s v="Quaglia"/>
        <s v="Lamberti"/>
        <s v="Janner"/>
        <s v="Ferraresi"/>
        <s v="Fantilli"/>
        <s v="Delprete"/>
        <s v="Principi Milano"/>
        <s v="Welcome global"/>
        <s v="Spirugrow"/>
        <s v="Talentplayers.com"/>
        <s v="Bluepillow "/>
        <s v="AdvisorEat"/>
        <s v="Zak Pak"/>
        <s v="Busforfun"/>
        <s v="GaiaGo"/>
        <s v="Enjoy Experience"/>
        <s v="Insect"/>
        <s v="Intermedia drones"/>
        <s v="MusicAll"/>
        <s v="My Plant"/>
        <s v="MyViù"/>
        <s v="Remembrane"/>
        <s v="Progetto Bio Res"/>
        <s v="Orobix"/>
        <s v="HOAU"/>
        <s v="Bazaar"/>
        <s v="FlexyDrive"/>
        <s v="Euclidea"/>
        <s v="Relicta "/>
        <s v="Rechallenger.com"/>
        <s v="SoftMining"/>
        <s v="HEKTROS"/>
        <s v="Genoa Instruments"/>
        <s v="BooleBox"/>
        <s v="Influshare"/>
        <s v="Pay2cart"/>
        <s v="ACBC"/>
        <s v="EnSea"/>
        <s v="ErmesLab"/>
        <s v="HUBI-Mosquito"/>
        <s v="MoCa Future Designers"/>
        <s v="MORFO DESIGN"/>
        <s v="NetralMec"/>
        <s v="NOiBS-TLC"/>
        <s v="Relief"/>
        <s v="Relitec"/>
        <s v="Startart"/>
        <s v="VINE40CAST"/>
        <s v="Wanderoo"/>
        <s v="Well-FARE"/>
        <s v="Balance"/>
        <s v="CivilEngine"/>
        <s v="Bluebiloba"/>
        <s v="BeWize"/>
        <s v="Barriera Antiterrorismo Mobile"/>
        <s v="Dottore Online"/>
        <s v="AR Market"/>
        <s v="Verso Technology "/>
        <s v="MYVIP"/>
        <s v="Alcoolique"/>
        <s v="Leaf"/>
        <s v="Adatravel"/>
        <s v="Progetto Alzheimer’s"/>
        <s v="Lucagiù"/>
        <s v="Better Together"/>
        <s v="Progetto Giovanni Salvarani"/>
        <s v="Ambornetti"/>
        <s v="MilanoBike"/>
        <s v="Bestshopping.com"/>
        <s v="Pipeline"/>
        <s v="Phlay project"/>
        <s v="GlassUp2"/>
        <s v="Jungle "/>
        <s v=" Doctor Hail"/>
        <s v="Flowtech"/>
        <s v="Weedster"/>
        <s v="Sweetguest"/>
        <s v="Two Italian Boys"/>
        <s v="Cerealfit"/>
        <s v="Ultra-Performing Photovoltaic Modules using an Innovative Retrofitting"/>
        <s v="GEMMA – Green and Eco-sustainable Materials MAnagement"/>
        <s v="GEDY TRASS - Gear Dynamics Transmission Analysis"/>
        <s v="RF-MEMS: a Technology Enabler for IoT, Manufacturing 4.0 and Aerospace Applications"/>
        <s v="Development of bioadsorbable Mg-alloy implants coated with Plasma Electrolytic Oxidation Process"/>
        <s v="Direct laser writing of textile fibers to selectively induce electrical conductivity"/>
        <s v="Mandibular motion monitoring and rehabilitation by low cost kinesiography"/>
        <s v="Enhanced microforming by means of Electroplastic Effect"/>
        <s v="U-CARE, Medical device for Urine Output monitoring for prediction of Acute Kidney Injury"/>
        <s v="DARK PLASTIC SELECTOR"/>
        <s v="Direct Online Water Sensor for the Environment - DOWSE"/>
        <s v="RETHInK - New generation bonded Rare Earth magneTs recycled from Hard dIsKs"/>
        <s v="ForMICA-For Managing Information &amp; Connecting Archives"/>
        <s v="Design and construction of a new generation of Separation Machines"/>
        <s v="Design and construction of HAP: an automatic Harvester for Apples and Pears"/>
        <s v="Venous Pulse Wave Velocity"/>
        <s v="Audio Rehab Kit for Blind Children "/>
        <s v="MINdSWAP (Morphing wINg calculation-Software for Wind-energy APplication) "/>
        <s v="INNOVATIVE PRODUCTION PROCESS FOR SOLID COMPOSITE PROPELLANT MANUFACTURING BASED ON DEPOSITION AND NEW POLIMERIZATION PROCEDURE"/>
        <s v="SynDiag - AI for augmented Ultrasounds"/>
        <s v="Innovative surface treatments for injection molds"/>
        <s v="Development of indoor/outdoor smart devices for the improvement of people's safety in ordinary and emergency conditions"/>
        <s v="MACLOC – IOT for rehabilitation and training in sport climbing"/>
        <s v="Merlino - the caretaker "/>
        <s v="EndoRo: Endoscopic Robotics"/>
        <s v="Closed - Loop Control of the Injected Mass in Modern Common Rail Diesel Engines"/>
        <s v="SEM (Speech and Sound SEMaphore) - The system that makes noise light "/>
        <s v="Amed"/>
        <s v="Lingue Migranti"/>
        <s v="Saleshub"/>
        <s v="Progetto Birreria"/>
        <s v="Tralcio"/>
        <s v="Radoff"/>
        <s v="Progetto_Sabbatella"/>
        <s v="Easy Eat "/>
        <s v="RI_CREA"/>
        <s v="Checkout Technologies"/>
        <s v="Progetto_Mr.Rissone"/>
        <s v="Sociallibreria"/>
        <s v="Govolt"/>
        <s v="Innovative Technology to Drive &amp; Control Brushless Motors for Aerial Applications"/>
        <s v="Design and construction of pilot plant for gold recovery from PCBs"/>
        <s v="Torodyna"/>
        <s v="Micro-cogeneration unit based on the ORC technology"/>
        <s v="ARETHA - Augmented Reality Heritage"/>
        <s v="Pouch cell sealing method for dye-sensitized solar cells and their easy integration with supercapacitor"/>
        <s v="Novel Multidirectional Perfusion Cannula"/>
        <s v="PROTESO - Personal Protective Exoskeletons"/>
        <s v="Innovative wound compressive devices for optimized scar functionality and aesthetics"/>
        <s v="SR"/>
        <s v="Construction of a plant for deep wood processing"/>
        <s v="K4P"/>
        <s v="Transactionale/Marlene"/>
        <s v="GrapheneUP"/>
        <s v="Pandhora"/>
        <s v="Audio Rehab Kit for Blind Children"/>
        <s v="SetaCHARme"/>
        <s v="VENUS-ROBOT-SWARM:  intelligence and distributed perception  in  underwater environment"/>
        <s v="NuclideApp"/>
        <s v="NWOA"/>
        <s v="Efficient DNA/Cas9 delivery into human Organoids"/>
        <s v="Trace Research Centre"/>
        <s v="Oper.AI, Perform a sustainable work for a sustainable company"/>
        <s v="SPAD arrays as retinal prosthesis"/>
        <s v="CLARE: A Real-Time, Safe, and Secure Software Stack for Artificially-intelligent Cyber-Physical Systems"/>
        <s v="WiseSensing: autonomous wireless sensor for structural health monitoring of wind turbine blades"/>
        <s v="Advanced resonator biosensor for circulating brain-pathology biomarkers detection (BRAIKER)"/>
        <s v="Remo – Digital Rehab Assistant"/>
        <s v="PuRE-FIL antiPathogen REusable air FILter "/>
        <s v="PCC – Plasma Coagulation Controller"/>
        <s v="RoamChain"/>
        <s v="FogAtlas - Driving applications through the Fog"/>
        <s v="A portable and cyber-attack free True Random Number Generator"/>
        <s v="RedCRAB"/>
        <s v="SAMS: Smart Anticounterfeiting Multi-Levels Solutions "/>
        <s v="Advanced multifunctional composite bone cements"/>
        <s v="MindShield - Next Generation Socially Responsible  User Generated Content Moderation System"/>
        <s v="MUltimodal detector for BReast cancer diagnosis and follow up"/>
        <s v="CarbonCanaries"/>
        <s v="The MoonWEC"/>
        <s v="Light-Heart"/>
        <s v="CYCLOTECH-TD"/>
        <s v="SmartRad"/>
        <s v="FastSinter"/>
        <s v="RAPID 3 (Real-time Active PIxel Dosimeter 3) "/>
        <s v="Relicta - innovation of packaging"/>
        <s v="Secure quantum random number generation from quantum processes"/>
        <s v="SASKI"/>
        <s v="H2O-E HV Connector"/>
        <s v="ICECALL: a multifunctional tool for emergency calls management"/>
        <s v="RETICLE - Wear resistant die - casting dies via laser texturing"/>
        <s v="RaFrBio, a glucose RF biosensor"/>
        <s v="RECODE: Rapid Evaluation of upper respiratory circulation based on COmputed tomography and DEep learning"/>
        <s v="Bioresorbable Multifunctional fIber device for Theranostics (B-MIT)"/>
        <s v="Training Box"/>
        <s v="Febe"/>
        <s v="A biodegradable drug-release device to reduce the frequent intraocular injections to one only access in hospital. Mag Shell: when you need, everywhere."/>
        <s v="VSIPMT"/>
        <s v="Atmosmart"/>
        <s v="Asfer"/>
        <s v="Aurea"/>
        <s v="Aurora"/>
        <s v="Electrospider"/>
        <s v="Ishtar"/>
        <s v="Potdr"/>
        <s v="Wrapp-Up"/>
        <s v="Alleantia"/>
        <s v="Codemotion"/>
        <s v="Virtual Immersions in Science (VIS)"/>
        <s v="Entando"/>
        <s v="Exept"/>
        <s v="FI.FF"/>
        <s v="Inparadise"/>
        <s v="Leaf Space"/>
        <s v="iRIP"/>
        <s v="FrescoFrigo"/>
        <s v="Greenrail"/>
        <s v="1ClickFashion "/>
        <s v="Progetto_Canapa medica"/>
        <s v="La Vetri"/>
        <s v="Onedigit"/>
        <s v="Urciuolo Vini"/>
        <s v="Frameblok"/>
        <s v="Miacar"/>
        <s v="Network Intelligence"/>
        <s v="Predixit "/>
        <s v="Progetto_odori"/>
        <s v="TecnoQuadro"/>
        <s v="Backtowork24 "/>
        <s v="Veranu"/>
        <s v="Airmobility "/>
        <s v="Virtuoso"/>
        <s v="Xnext"/>
        <s v="Helbiz"/>
        <s v="Pop-Eye Studio"/>
        <s v="MATT MORO"/>
        <s v="SikeliUP"/>
        <s v="Zingales"/>
        <s v="3DNextech"/>
        <s v="Tulipsmarket"/>
        <s v="Stamp"/>
        <s v="Breldo"/>
        <s v="Progetto Erp"/>
        <s v="Assidigital"/>
        <s v="Lucky Garage"/>
        <s v="Cryptolab Technologies"/>
        <s v="Sharengo"/>
        <s v="OaCP"/>
        <s v="Greater Fool Media"/>
        <s v="Progetto_Laura Gialanella"/>
        <s v="Pjt Epipoli"/>
        <s v="Presto Food"/>
        <s v="ONGIGZ"/>
        <s v="Adcuratio"/>
        <s v="Vaica"/>
        <s v="Barang Loteng"/>
        <s v="Casa Musicale Brusegan"/>
        <s v="Misenum"/>
        <s v="LAB Lavanolo"/>
        <s v="Progetto_Domenico Altavilla"/>
        <s v="Dragonfly"/>
        <s v="Worth Wearing"/>
        <s v="Progetto_Pneumatici"/>
        <s v="Automix"/>
        <s v="Inforeground"/>
        <s v="WeTaxi"/>
        <s v="Colibri"/>
        <s v="BookingSpread"/>
        <s v="Progetto_Seno"/>
        <s v="streaMED.ai"/>
        <s v="WonderGene"/>
        <s v="EP4"/>
        <s v="Relocabroad"/>
        <s v="AICube"/>
        <s v="Progetto_Brusconi Alfredo"/>
        <s v="Sixth Sense2"/>
        <s v="Bank Notes"/>
        <s v="Ouvert"/>
        <s v="HENSHIN"/>
        <s v="Myntech "/>
        <s v="MoMoTe"/>
        <s v="IAS"/>
        <s v="CellDynamics"/>
        <s v="Hooro"/>
        <s v="MetaFyre"/>
        <s v="Luxochain "/>
        <s v="Soccerment"/>
        <s v="Matepool"/>
        <s v="MAXFONE "/>
        <s v=" SublimArt"/>
        <s v="StarTeam"/>
        <s v="Progetto_Proscopio Gianluca"/>
        <s v="YOUNOM "/>
        <s v="ITALEX"/>
        <s v="MORE4MOVE"/>
        <s v="Neuroab"/>
        <s v="Vincix"/>
        <s v="Tripoffering "/>
        <s v="POC_ACCINELLI"/>
        <s v="POC_ALBERTINI"/>
        <s v="POC_ARCHETTI"/>
        <s v="POC_BARBARA"/>
        <s v="POC_BARTOLOMEI"/>
        <s v="POC_BIANCHINI"/>
        <s v="POC_BIONDI"/>
        <s v="POC_BONFIGLIOLI"/>
        <s v="POC_CALZA'"/>
        <s v="POC_CAMPARI"/>
        <s v="POC_CAVANI"/>
        <s v="POC_CERONI"/>
        <s v="POC_CIANI"/>
        <s v="POC_CORAZZA"/>
        <s v="POC_COSTANZO"/>
        <s v="POC_CRISTOFOLINI"/>
        <s v="POC_DARDARI"/>
        <s v="POC_DEMARCHI"/>
        <s v="POC_DIFRANCESCO"/>
        <s v="POC_DOGHIERI"/>
        <s v="POC_FABBRI"/>
        <s v="POC_FERRACIN"/>
        <s v="POC_FRABONI"/>
        <s v="POC_GIACINTIBASCHETTI"/>
        <s v="POC_GRANDI"/>
        <s v="POC_GREPPI"/>
        <s v="POC_GUIDORZI"/>
        <s v="POC_LAURIOLA"/>
        <s v="POC_MARCELLI"/>
        <s v="POC_MAROTTI"/>
        <s v="POC_MARTINEZ"/>
        <s v="POC_MORANDI"/>
        <s v="POC_NERETTI"/>
        <s v="POC_PARPINELLO"/>
        <s v="POC_RAPINO"/>
        <s v="POC_RICCI"/>
        <s v="POC_ROSSI"/>
        <s v="POC_SAMORI'"/>
        <s v="POC_SCAVETTA"/>
        <s v="POC_TONNI"/>
        <s v="POC_VALENTE"/>
        <s v="Mille sole"/>
        <s v="Startef"/>
        <s v="Two Hundred "/>
        <s v="Ciao Natura"/>
        <s v="GlassUp3"/>
        <s v="VOOVIO"/>
        <s v="Italicoon"/>
        <s v="Nustox  "/>
        <s v="Great Product"/>
        <s v="Progetto_Consulstaff"/>
        <s v="Progetto_Carlo Riva"/>
        <s v="2Hire"/>
        <s v="BagBnb"/>
        <s v="Vola in Alto"/>
        <s v="Kyme NanoImaging"/>
        <s v="Tnet"/>
        <s v="Overout"/>
        <s v="Cosaporto.it"/>
        <s v="Progetto_Liborio Di Bartolomeo "/>
        <s v="Verado"/>
        <s v=" The Lepovic Company"/>
        <s v="Salvia"/>
        <s v="IONEXA"/>
        <s v="E-GAP"/>
        <s v="Bringme (JoJob)"/>
        <s v="Music Chains"/>
        <s v="ReStore"/>
        <s v="Fedemar"/>
        <s v="OneWedge"/>
        <s v="Mind the Gum"/>
        <s v="Boxengo"/>
        <s v="Right Food"/>
        <s v="Bellerofonte"/>
        <s v="Blowhammer"/>
        <s v="A+ energy"/>
        <s v="Progetto_Bilotta"/>
        <s v="Wallfarm "/>
        <s v="MAT3D New Material"/>
        <s v="Kiratech"/>
        <s v="Progetto_Giuberchio"/>
        <s v="Project HOME"/>
        <s v="Progetto Fogazza"/>
        <s v="Aircnc"/>
        <s v="Aevum"/>
        <s v="Massimo La Porta"/>
        <s v="Manet Mobile"/>
        <s v="Progetto Mauro Patrini"/>
        <s v="Ludwig"/>
        <s v="Sea-God Eurocoin "/>
        <s v="WeTipp"/>
        <s v="coMwork"/>
        <s v="MyPartMeccanica"/>
        <s v="Barròco"/>
        <s v="Glaboor"/>
        <s v="Glauk"/>
        <s v="Pigro"/>
        <s v="Liscos"/>
        <s v="Global Biomedical Service"/>
        <s v="World Of Orthopaedics"/>
        <s v="Tuscan Tech"/>
        <s v="COMAG "/>
        <s v="SecurSafe"/>
        <s v="Bioinnova Laboratori"/>
        <s v="Concordia"/>
        <s v="Verdemente "/>
        <s v="Noiz"/>
        <s v="PlasticFinder"/>
        <s v="Brandorbi"/>
        <s v="MadHouse&amp;Co."/>
        <s v="Banca IDEA"/>
        <s v="Progetto_Brunetto"/>
        <s v="Orbitare"/>
        <s v="Progetto_Lavorini"/>
        <s v="CarPlanner"/>
        <s v="Igenya"/>
        <s v="Shampora"/>
        <s v="eezylife"/>
        <s v="Roboze"/>
        <s v="MDM Team"/>
        <s v="Ernesto"/>
        <s v="Futurland"/>
        <s v="Hook"/>
        <s v="Mymenu"/>
        <s v="WebDomotica"/>
        <s v="S&amp;V Limited"/>
        <s v="Melligo"/>
        <s v="Fly Tecnology Corporation"/>
        <s v="Test1"/>
        <s v="Moozicore"/>
        <s v="MDPtech"/>
        <s v="AEGLE WEB ADVISORY"/>
        <s v="Antica torrefazione"/>
        <s v="Progetto_Tamburrano"/>
        <s v="Progetto Monetini"/>
        <s v="Friendly score"/>
        <s v="FlyMove"/>
        <s v="Gialle&amp;Co"/>
        <s v="GRAMPiT"/>
        <s v="Poleecy"/>
        <s v="Progetto_Carluccio"/>
        <s v="Progetto_Picano"/>
        <s v="Trendd"/>
        <s v="Execus"/>
        <s v="CryptoFintech"/>
        <s v="Passa&amp;prendi"/>
        <s v="SMART BAD"/>
        <s v="Animal doctor"/>
        <s v="Afrodite Resort"/>
        <s v="Special Tools"/>
        <s v="Scaglionibikes"/>
        <s v="Reset"/>
        <s v="New edil"/>
        <s v="Hexagro"/>
        <s v="Dataware"/>
        <s v="D&amp;D GROUP"/>
        <s v="Brevetto_Alberto Romano"/>
        <s v="Aster"/>
        <s v="Tesla Medical"/>
        <s v="Edgar"/>
        <s v="ATS"/>
        <s v="PREBIOMICS"/>
        <s v="Progetto_Autoscuola Baglieri"/>
        <s v="Progetto_cardiovascolare"/>
        <s v="Docunque"/>
        <s v="CercaOfficina.it"/>
        <s v="Coverholder"/>
        <s v="PLAYJOB"/>
        <s v="C1p8"/>
        <s v="BT Innovachem"/>
        <s v="BioScience Genomics"/>
        <s v="WatAJet"/>
        <s v="UserBot"/>
        <s v="UBT"/>
        <s v="Technosens"/>
        <s v="Springa"/>
        <s v="Salugene"/>
        <s v="Resvalue"/>
        <s v="Rejoint"/>
        <s v="Nonit"/>
        <s v="Nextema"/>
        <s v="L4T"/>
        <s v="Holey"/>
        <s v="DeSwag"/>
        <s v="Cubbit"/>
        <s v="NEURANIX"/>
        <s v="DATV"/>
        <s v="DailyInternship"/>
        <s v="Kineticvibe"/>
        <s v="Progetto_Giovanni  Zonato"/>
        <s v="Ad domum"/>
        <s v="Wildeey"/>
        <s v="Relaxis"/>
        <s v="Bio-nk"/>
        <s v="Threas"/>
        <s v="Regenfix"/>
        <s v="Bacfarm"/>
        <s v="MedicinaVeloce"/>
        <s v="Avnew"/>
        <s v="Stargraph"/>
        <s v="B2Butterfly"/>
        <s v="Progetto_Daniele Luca"/>
        <s v="Stilla"/>
        <s v="MYDAHU"/>
        <s v="Progetto_Track"/>
        <s v="PickMeApp"/>
        <s v="Plasfer"/>
        <s v="KPI6"/>
        <s v="Canax"/>
        <s v="iCare"/>
        <s v="Synapse"/>
        <s v="NaturaleBio"/>
        <s v="Cygnus"/>
        <s v="T-Zoone"/>
        <s v="Organic Bioelectronics"/>
        <s v="Balanced Box"/>
        <s v="CharterClick"/>
        <s v="Progetto_Stanziale"/>
        <s v="Electric Drive Italia"/>
        <s v="3NDiag"/>
        <s v="AST Museum"/>
        <s v="Ingino"/>
        <s v="Eggtronic"/>
        <s v="Keepers"/>
        <s v="Apical"/>
        <s v="Hakuna cloud"/>
        <s v="Kerion"/>
        <s v="Stip"/>
        <s v="Uxgo"/>
        <s v="Ride"/>
        <s v="BlueFox"/>
        <s v="Frhome2"/>
        <s v="Rimborsiamo.com"/>
        <s v="7Skins"/>
        <s v="Rubber Conversion"/>
        <s v="Progetto_bapenda"/>
        <s v="Sharewood"/>
        <s v="Bettiol"/>
        <s v="Delirious"/>
        <s v="Octavus"/>
        <s v="Brainiac"/>
        <s v="Call&amp;Gain"/>
        <s v="ArtView"/>
        <s v="Bee-friends"/>
        <s v="Waste-FREEdge"/>
        <s v="RE - FIBER"/>
        <s v="LIT Café"/>
        <s v="TipicoMarche"/>
        <s v="EatingMeeting"/>
        <s v="Eco-Park"/>
        <s v="Iris"/>
        <s v="Marche Wow Box"/>
        <s v="UGO"/>
        <s v="Food4K"/>
        <s v="Jimob"/>
        <s v="FeedPharma"/>
        <s v="SANEAT"/>
        <s v="Cultura innovativa"/>
        <s v="Blend Up!"/>
        <s v="CReATErRE"/>
        <s v="Here we art"/>
        <s v="Non a Terra, ma nella Terra"/>
        <s v="Identity Formation"/>
        <s v="Vitamin Vape"/>
        <s v="Bookyourprice"/>
        <s v="Progetto_Piva"/>
        <s v="Mperience"/>
        <s v="Progetto_Lettieri"/>
        <s v="Badzar"/>
        <s v="Wisepower"/>
        <s v="Asclepius"/>
        <s v="Social Academy"/>
        <s v="Ip-Garage"/>
        <s v="Social network R&amp;G"/>
        <s v="Serviloo"/>
        <s v="Lac2Lab"/>
        <s v="Progetto Accumolo"/>
        <s v="Elaisian"/>
        <s v="My Lab Nutrition"/>
        <s v="Piadera"/>
        <s v="ENVI-BIO VF"/>
        <s v="Puritalia Automobili "/>
        <s v="Visionaria"/>
        <s v="Argento vivo"/>
        <s v="BIPOD"/>
        <s v="Dimot"/>
        <s v="Eyecan.ai (Training machine)"/>
        <s v="Material Solutions"/>
        <s v="Micro-ReSkin"/>
        <s v="MyoSalus"/>
        <s v="Natura Pro Sun"/>
        <s v="REX"/>
        <s v="SHE-Valve"/>
        <s v="SINBIOSYS"/>
        <s v="Therapomics"/>
        <s v="Wearable Biosensor"/>
        <s v="Vecap.io."/>
        <s v="Aave"/>
        <s v="Washlet"/>
        <s v="Hortown"/>
        <s v="Bonfire"/>
        <s v="KnowAi"/>
        <s v="Matherialize"/>
        <s v="NoVis Lab"/>
        <s v="Nymphaea"/>
        <s v="Wiseair"/>
        <s v="Energy"/>
        <s v="pearLab"/>
        <s v="Hyris"/>
        <s v="Progetto sharing"/>
        <s v="AutoMotoBook"/>
        <s v="Rondine Motor"/>
        <s v="Piattaforma i-Collecting"/>
        <s v="Divecircle"/>
        <s v="Progetto SMaR2"/>
        <s v="Clobot"/>
        <s v="Martha's Cottage"/>
        <s v="Progetto_Giovannini"/>
        <s v="Nuages rouges"/>
        <s v="Artemest"/>
        <s v="Hotels by day"/>
        <s v="Rentberry"/>
        <s v="Paradox Kinetics"/>
        <s v="Novelle Leggere"/>
        <s v="Jobby"/>
        <s v="H VOLTA H"/>
        <s v="Inkdome"/>
        <s v="Progetto_Elisard Feimi"/>
        <s v="SANTI"/>
        <s v="Brandon Box"/>
        <s v="Limolane Hub"/>
        <s v="Slot Advisor"/>
        <s v="Cancerseek"/>
        <s v="PU4RE"/>
        <s v="Ardis "/>
        <s v="NUWA Technologies"/>
        <s v="ARGO"/>
        <s v="Bruschitaly"/>
        <s v="SMITH"/>
        <s v="Domowave"/>
        <s v="PASTASCIUTTA "/>
        <s v="Regensight"/>
        <s v="Nova Stark"/>
        <s v="Forganik "/>
        <s v="Testudo"/>
        <s v="Progetto Moglie"/>
        <s v="E-Motion"/>
        <s v="Busrapido"/>
        <s v="INALGO "/>
        <s v="Hublee"/>
        <s v="Spedire.com"/>
        <s v="HelioƧwitch"/>
        <s v="BioSyn "/>
        <s v="GoGoBus"/>
        <s v="Eligo"/>
        <s v="CashInvoice"/>
        <s v="SlowSud"/>
        <s v="Evotion"/>
        <s v="Smart street lights"/>
        <s v="Is Clean Air Italia"/>
        <s v="F&amp;G"/>
        <s v="3D Dental"/>
        <s v="NEWTEC Tongiani"/>
        <s v="G.R.E.T.Ambiente"/>
        <s v="SOS Medico"/>
        <s v="Hotter Project"/>
        <s v="Progetto_CRO Aviano"/>
        <s v="Soonapse"/>
        <s v="Wastly"/>
        <s v="Medendi "/>
        <s v="Tate"/>
        <s v="EarthBi"/>
        <s v="B2BOOK"/>
        <s v="Fair Winds Digital"/>
        <s v="Cicalia"/>
        <s v="Graffiti for smart city"/>
        <s v="Wibo"/>
        <s v="PhotoFoam"/>
        <s v="ListenSmart"/>
        <s v="FBB-Fire Bird Brigade"/>
        <s v="AGADE"/>
        <s v="Switcho"/>
        <s v="Feed from Food"/>
        <s v="U-Miles"/>
        <s v="Octipay"/>
        <s v="Specto"/>
        <s v="ULIA PHARMA"/>
        <s v="Approxima"/>
        <s v="Bac3Gel"/>
        <s v="Project Big Data"/>
        <s v="Ineedtours"/>
        <s v="Gyala "/>
        <s v="HEREMOS "/>
        <s v="Net Prot"/>
        <s v="Recornea"/>
        <s v="Bourelly Group"/>
        <s v="IGVANA "/>
        <s v="VAIM"/>
        <s v="LenFiber"/>
        <s v="Oreegano"/>
        <s v="Deep Green"/>
        <s v="Project Microalghe"/>
        <s v="Habyt"/>
        <s v="DMSD Audio Tools "/>
        <s v="Morelli Tech"/>
        <s v="Safety environmental engineering "/>
        <s v="Preinvel"/>
        <s v="Ronda Design"/>
        <s v="Befreest"/>
        <s v="Cesynt Advanced Solutions"/>
        <s v="Chainside"/>
        <s v="Visia"/>
        <s v="Numex"/>
        <s v="Leoeluna"/>
        <s v="Emotion Box"/>
        <s v="Remodule"/>
        <s v="Emoj"/>
        <s v="DocuScooter"/>
        <s v="OpenFISH.science "/>
        <s v="Tensegrity Smart"/>
        <s v="Lead-me"/>
        <s v="LEditto"/>
        <s v="Mashcream"/>
        <s v="eFarma"/>
        <s v="Zerynth"/>
        <s v="Flority Fair"/>
        <s v="Etesias"/>
        <s v="Luxury Artisanal"/>
        <s v="Project BIPV"/>
        <s v="Progetto_Saas"/>
        <s v="Amaliarte"/>
        <s v="Smyle"/>
        <s v="VST"/>
        <s v="Minicabit "/>
        <s v="Under the Doormat"/>
        <s v="REGULUS "/>
        <s v="Pyrgus "/>
        <s v="Mnemonica "/>
        <s v=" BarterPlaza"/>
        <s v="AIRA"/>
        <s v="PatchAi"/>
        <s v="Made2day"/>
        <s v="UNIVITA"/>
        <s v="ADRASTOS"/>
        <s v="EASYBI"/>
        <s v="YOVTREND"/>
        <s v="LIQUE-F"/>
        <s v="Trakti"/>
        <s v="Nexman"/>
        <s v="Exofix"/>
        <s v="Cesarine"/>
        <s v="SGM"/>
        <s v="HBI"/>
        <s v="Bettery"/>
        <s v="Graphene-Xt"/>
        <s v="Gluconext"/>
        <s v="Hiro Vs4"/>
        <s v="Wellmicro"/>
        <s v="Biometrica"/>
        <s v="Icaro Mobile"/>
        <s v="Zenati Automobili"/>
        <s v="EAI"/>
        <s v="Biosyntex"/>
        <s v="LampNet"/>
        <s v="Peptitech "/>
        <s v="IntegrityKey"/>
        <s v="RainApp"/>
        <s v="BSNR "/>
        <s v="Progetto Dessert"/>
        <s v="GEOW"/>
        <s v="PACARO"/>
        <s v="Qopsys"/>
        <s v="Contotermico"/>
        <s v="MyBA"/>
        <s v="RistAcasa"/>
        <s v="SMove"/>
        <s v="iComfort"/>
        <s v="Supercap"/>
        <s v="Toratora"/>
        <s v="Touch Sport"/>
        <s v="Daze"/>
        <s v="EyeCan.ai"/>
        <s v="Project Canteen"/>
        <s v="Accumulo"/>
        <s v="TicketEASY"/>
        <s v="Genomeup"/>
        <s v="Codebuilder"/>
        <s v="Mascia network"/>
        <s v="Progetto food"/>
        <s v="M2TEST"/>
        <s v="Infarct Security System"/>
        <s v="TURBOGEN"/>
        <s v="QuicklyPro"/>
        <s v="Overnight"/>
        <s v="E-zone"/>
        <s v="Progetto concentratori solari"/>
        <s v="Progetto rifiuti medicali"/>
        <s v="Neuralya"/>
        <s v="HC_b&amp;b"/>
        <s v="Import For Me"/>
        <s v="Progetto_Sedda"/>
        <s v="Centro per l’educazione alla cittadinanza globale"/>
        <s v="Phononic Vibes"/>
        <s v="XRD"/>
        <s v="Progetto Stanziale"/>
        <s v="Progetto odontoiatra"/>
        <s v="Omnia BPM"/>
        <s v="Tzoone"/>
        <s v="Elmira Industrial Supplies "/>
        <s v="Warmeebox"/>
        <s v="Nuovo metodo diagnostico e kit"/>
        <s v="Giunto polimerico per sospensioni meccaniche di veicoli terrestri leggeri"/>
        <s v="Siero sanguigno per uso nel trattamento di patologie neurodegenerative oftalmologiche"/>
        <s v="Procedimento migliorato per la trasformazione di alcoli alifatici primari in alcoli alifatici superiori"/>
        <s v="Metodo di determinazione della profondità da immagini e relativo sistema"/>
        <s v="Composizione e metodo per promuovere la crescita di piante erbacee e favorire un accumulo di sostanza organica nel terreno"/>
        <s v="Apparato di supporto e raffreddamento di un pannello fotovoltaico"/>
        <s v="Attrezzo ginnico, in particolare per l'allenamento della forza esplosiva"/>
        <s v="Herpesvirus with modified glycoprotein b"/>
        <s v="Piattaforma modulare di vettori fagici per terapia sonodinamica"/>
        <s v="Ceppo di lievito utilizzabile contro infezioni fungine in funghi eduli"/>
        <s v="Metodo e apparato per la comunicazione in sistemi rfid a banda ultra-larga"/>
        <s v="Procedimento per l'ottenimento di derivati fenolici tramite l'utilizzo di glicerol carbonato"/>
        <s v="Metodo di sterilizzazione al plasma"/>
        <s v="Metodo prognostico per melanoma"/>
        <s v="Pannello termofotovoltaico e procedimento di realizzazione di un pannello termofotovoltaico"/>
        <s v="Dispositivo e metodo di realizzazione di concentratori solari luminescenti basati su nanostrutture di silicio"/>
        <s v="Composizione solida per la catalisi eterogenea e relativo procedimento di preparazione"/>
        <s v="Procedimento per il trasferimento di acidi grassi volatili tramite una membrana liquida a base organica"/>
        <s v="Edificio modulare"/>
        <s v="Innovative strategy to enhance the efficiency of brain gene therapy"/>
        <s v="Sistema, metodo e dispositivo per la rilevazione di tannini in un liquido"/>
        <s v="Sistema per localizzare almeno un tag rfid nello spazio, in particolare in un ambiente indoor, e relativo metodo"/>
        <s v="Electrospun fibers for a local release of an anti-inflammatory and a promyelinating drug"/>
        <s v="Transistor elettrochimico organico a base di polimero conduttore e nanoparticelle di alogenuro di ag, agx (x - cl, i, br) come sensore chimico"/>
        <s v="Dispositivo per la stabilizzazione del vino ed altre bevande vegetali e relativo procedimento di stabilizzazione"/>
        <s v="Apparato per alloggiare organismi animali in una condizione ipotermica e ipometabolica controllata e reversibile"/>
        <s v="Impianto e procedimento per la produzione di un condimento a base di olive e pomodoro naturalmente ricco in antiossidanti"/>
        <s v="Modulo di alimentazione elettrica e metodo per assemblarlo"/>
        <s v="Uso di silice mesoporosa"/>
        <s v="Presidio medico per la cura di patologie cutanee e relativo metodo di realizzazione"/>
        <s v="Biological and stand-alone super-capacitors for water treatment"/>
        <s v="Nanoparticelle di silice drogate con una molteplicita' di coloranti caratterizzate da trasferimento di energia ad elevata efficienza e capaci di stokes-shift modulabile"/>
        <s v="Metodo e kit per la diagnosi della sensibilita’ al glutine non associata alla celiachia"/>
        <s v="Dispositivo per colture cellulari"/>
        <s v="Progetto Forklifts"/>
        <s v="Entire Digital"/>
        <s v="Eucarida"/>
        <s v="Wonderful Italy"/>
        <s v="Alfonsino"/>
        <s v="Seon"/>
        <s v="CountFloors"/>
        <s v="Deliveristo"/>
        <s v="Metis"/>
        <s v="Progetto Comincini"/>
        <s v="Aindo"/>
        <s v="Ulisse"/>
        <s v="TrustMeUp"/>
        <s v="Homepal"/>
        <s v="Cosmenetic "/>
        <s v="Project SpicyShip"/>
        <s v="Progetto Rizzo"/>
        <s v="Bikebee"/>
        <s v="Heal Mind "/>
        <s v="Progetto_Cutolo"/>
        <s v="Clutch-e Bag"/>
        <s v="Progetto_Kon2"/>
        <s v="Progetto_Mercuri"/>
        <s v="Universitouch"/>
        <s v="Progetto_Passive Technology"/>
        <s v="Agristeria"/>
        <s v="DeQou"/>
        <s v="Tomato+"/>
        <s v="XLAW"/>
        <s v="Turboalgor "/>
        <s v="ALTILIA"/>
        <s v="Progetto ROSES"/>
        <s v="Trackting "/>
        <s v="Mia Burton"/>
        <s v="Utopia"/>
        <s v="Inglobe"/>
        <s v="Avat"/>
        <s v="Progetto Busachi"/>
        <s v="Triscovery"/>
        <s v="YA.BE"/>
        <s v="Alfredo"/>
        <s v="C.E.E.P EXPORT"/>
        <s v="Progetto infrarossi"/>
        <s v=" BrainSigns"/>
        <s v="Progetto cuocipasta"/>
        <s v="Vite Sicure"/>
        <s v="Infinityhub"/>
        <s v="Westernchain"/>
        <s v="Hm cybersecurity"/>
        <s v="GDP Analytics"/>
        <s v="ReBot"/>
        <s v="FORESEE Biosystems"/>
        <s v="Dual Cam"/>
        <s v="NAnostructured on-demand 3D-printed BIostructureS: NABIS"/>
        <s v="Hydraray"/>
        <s v="GINS - Green and Innovative Nanoparticles Synthesis"/>
        <s v="The Alberobotics PoC Showroom"/>
        <s v="LAMATECH - web-platform for physical activity"/>
        <s v="Advanced personalized tissue engineering approach for congenital diaphragmatic hernia – AVANGER for CDH"/>
        <s v="Intelligent Modules for Secure Societies (IM4SS)"/>
        <s v="DeepFake"/>
        <s v="HyperCube"/>
        <s v="uMbrella"/>
        <s v="Digital Twins of Electric Vehicle Traction Systems"/>
        <s v="An innovative material for new printable dental ceramics"/>
        <s v="Smart Sensing of Elements Stresses (S-sense)"/>
        <s v="IBDtool "/>
        <s v="Pulsatility of Inferior Vena Cava"/>
        <s v="MAGIC - Magnetic Gears Innovative Coupling"/>
        <s v="SMart 3D-scAnned and 3D-PRinted paTient specific wouNd dressings for the cutting-edge trEatment of chronic hard-to-cloSe injurieS (SMARTNESS)"/>
        <s v="Ultralight autonomous customizable drone for service robotics"/>
        <s v="Low cost autonomous navigation system for precision agriculture applications"/>
        <s v="FastFood – Focusing microwAve Sensing Technology for Food in-line quality control"/>
        <s v="Proteolabio - Computational platform for protein optimization"/>
        <s v="INTA Systems - BRAIKER"/>
        <s v="TxC (IoT for Classroom)"/>
        <s v="Smart Autonomous Shopping Trolley"/>
        <s v="iFeel"/>
        <s v="Smart Sensing RFID4"/>
        <s v="TMek - The quantitative rapid diagnostic test for malaria"/>
        <s v="Achille, bionic ankle-foot prosthesis"/>
        <s v="PHOENIX: A Big Data Analytics Platform for Precision and Regenerative Medicine"/>
        <s v="CALM: Computer Assisted Laser Microsurgery"/>
        <s v="Development of an in vitro diagnostic (IVD) device for the on-site detection of plant pathogens: the proof of concept using Macrophomina phaseolina   (Acronym: MP102IDENTI-KIT)"/>
        <s v="BIOFIBER Advanced Textured Fiber Dressing"/>
        <s v="NHEMA for Advanced Material Production"/>
        <s v="IN-OF"/>
        <s v="ciRcular Economy COnstrUctioN maTerials (RECOUNT)  "/>
        <s v="Non-invasive prenatal genetic testing using circulating fetal cells in maternal blood"/>
        <s v="SpectrumLab"/>
        <s v="Digitally Inspired 3D Art and Design"/>
        <s v="ELECTROSPIDER: A BREAKTHROUGH ROBOTIC SYSTEM FOR MUTISCALE AND MULTIMATERIAL MANUFACTURING"/>
        <s v="T-REM3DIE (Tendon REpair MEdical DevIcE)"/>
        <s v="Blue Codec - Small Pixels"/>
        <s v="BinG - Blue Is the New Gold"/>
        <s v="cultura - regenerating systems"/>
        <s v="OPTIMIZED WIRELESS ELECTROCARDIOGRAPH"/>
        <s v="Light Turbidity Spectrometer for Assessing Nanoparticle Concentration and Size (LTS4NanoCaS)"/>
        <s v="+me: Transitional Wearable Companions for the therapy of Autism Spectrum Disorder"/>
        <s v="AILIQUID"/>
        <s v="Easy-Q"/>
        <s v="Fibrous Pure Lime Mortar Matrix Reinforcement system for the historical masonry structures"/>
        <s v="Lie to AI"/>
        <s v="Mr-Safe"/>
        <s v="D-LoaDEr"/>
        <s v="Cryo-Silencer"/>
        <s v="Smart production of a new gasoline engine aftertreatment FWC-GPF with innovative nano-structured catalyst"/>
        <s v="Attitude Test Bench for Testing and Training of Small Sats – TT4Cubesat-ATB"/>
        <s v="ExperimentaLab"/>
        <s v="Synthetic Air Data and Inertial Reference System (SAIFE) for Urban Air Mobility and Unmanned Aerial Vehicles"/>
        <s v="BBSoF - Beyond Biomechanics Sport on Field"/>
        <s v="Breathe HP"/>
        <s v="PulsEcg"/>
        <s v="DIAG-NOSE"/>
        <s v="Recycled Plastic Joints for Earthquake Resilient Buildings"/>
        <s v="IoT for Smart Buildings "/>
        <s v="Self-powered wearable device for dehydration_x000a_monitoring from real-time sweat analysis"/>
        <s v="Rimchain"/>
        <s v="AvvocatoFlash"/>
        <s v="Monello"/>
        <s v="Sailon "/>
        <s v="Morsy"/>
        <s v="XJob's"/>
        <s v="Progetto startup"/>
        <s v="Zarathustra Technologies"/>
        <s v="In tour"/>
        <s v="NILA"/>
        <s v="ACOM/SPARKLE"/>
        <s v="Orway"/>
        <s v="NIGHTRAY"/>
        <s v="Progetto centrale idroelettica"/>
        <s v="Progetto caffè e thè"/>
        <s v="Get Wearable"/>
        <s v="Contemply"/>
        <s v="WeWealth"/>
        <s v="Grycle"/>
        <s v="Progetto OraPos"/>
        <s v="GruppoARC"/>
        <s v="Memoryp"/>
        <s v="Storitalia"/>
        <s v="Inxpect"/>
        <s v="Say mooom"/>
        <s v="AVATR"/>
        <s v="Cornerstyle "/>
        <s v="Alberto Audenino"/>
        <s v="Project Joy"/>
        <s v="Hidexe"/>
        <s v="Sommelier wine box"/>
        <s v="SKINLABO"/>
        <s v="FenixTech"/>
        <s v="ShadowTrack"/>
        <s v="Eskulabs"/>
        <s v="I-Vasc"/>
        <s v="Prometheus"/>
        <s v="DIGITALIA"/>
        <s v="Agri island"/>
        <s v="Schoolr"/>
        <s v="Nuovo Mercato Coperto"/>
        <s v="The Graphene Company"/>
        <s v="AEBi"/>
        <s v="DeepCyber"/>
        <s v="Sluurpy "/>
        <s v="Ensysce Biosciences"/>
        <s v="MIFood"/>
        <s v="RistoM"/>
        <s v="HotelTask"/>
        <s v="FRATHAUS"/>
        <s v="Joint Capital Partners"/>
        <s v="Sanitex"/>
        <s v="Ecosostenibile.eu"/>
        <s v="Epicura "/>
        <s v="Light Science"/>
        <s v="DoggyBell"/>
        <s v="Erson mixer"/>
        <s v="Move In Bike "/>
        <s v="Elesta"/>
        <s v=" Cell Receptor"/>
        <s v="Expertise cloud"/>
        <s v="Quomi"/>
        <s v="Luce Technologies"/>
        <s v="La Caffetteria"/>
        <s v="WorkeRevieW"/>
        <s v="Coloombus"/>
        <s v="Ankor Game"/>
        <s v="Gumpab"/>
        <s v="Trinus"/>
        <s v="TwoInOne"/>
        <s v="Progetto Pradolini"/>
        <s v="Factoryaly"/>
        <s v="Cà Colonna"/>
        <s v="UpSurgeOn"/>
        <s v="R2B"/>
        <s v=" Aqma Spa"/>
        <s v="Progetto_DellaTorre"/>
        <s v="Speedy"/>
        <s v="Tutored"/>
        <s v="Kooomo"/>
        <s v="DeepInspect"/>
        <s v="Alkimiya "/>
        <s v="INOFEA AG"/>
        <s v="Coderblock"/>
        <s v="Farmamico"/>
        <s v="RECO2"/>
        <s v="T-Clyp"/>
        <s v="Pyrolytic Eco-Tech"/>
        <s v="Ingenium Tech"/>
        <s v="Progetto Caminiti Francesco"/>
        <s v="Chiramaz"/>
        <s v="IPERVOX "/>
        <s v="Mo.Re"/>
        <s v="ChillClass"/>
        <s v="Branchini Company"/>
        <s v="Progetto 4PL"/>
        <s v="WordLift"/>
        <s v="Progetto_Senza glutine"/>
        <s v="Winci"/>
        <s v="AIBarber"/>
        <s v="BitBox"/>
        <s v="Binaffè"/>
        <s v="AB Banking"/>
        <s v="Pathos Project"/>
        <s v="99Bros"/>
        <s v="Camiciaondemand"/>
        <s v="Sell in-to-china"/>
        <s v="Slymetrix "/>
        <s v="MedicalTech"/>
        <s v=" Newmana International"/>
        <s v="FIMART Italia"/>
        <s v="PetSempre"/>
        <s v="Qodeup"/>
        <s v="Easdebitami"/>
        <s v="Hotbox"/>
        <s v="Maatroom"/>
        <s v="Lookmove "/>
        <s v="Pensiero Divino"/>
        <s v="Bione"/>
        <s v="Witty"/>
        <s v="Metasonixx"/>
        <s v="Portal Technologies"/>
        <s v="MyWoT"/>
        <s v="Windtime "/>
        <s v="YNRA "/>
        <s v="Emotiva"/>
        <s v="Progetto risparmio"/>
        <s v="Wetacoo"/>
        <s v="Musical Mass"/>
        <s v="Sharing TV"/>
        <s v="FlyTrendy"/>
        <s v="Pelikan"/>
        <s v="Globo"/>
        <s v="eCure"/>
        <s v="Grownnectia"/>
        <s v="RestWorld "/>
        <s v="Easy Export"/>
        <s v="Qi4M"/>
        <s v="Leafman "/>
        <s v="Progetto Ingallinera "/>
        <s v="ViruSensing"/>
        <s v="CO2BanKa"/>
        <s v="Dental Clear"/>
        <s v="Live Connection"/>
        <s v="Ageing Tech"/>
        <s v="smartFAB "/>
        <s v="Side"/>
        <s v="ALGO BIOTECHNOLOGIES"/>
        <s v="Change capital"/>
        <s v="SpinUp"/>
        <s v="WizKey "/>
        <s v="Greenlight"/>
        <s v="Open Search Network"/>
        <s v="Netith"/>
        <s v="Icemash"/>
        <s v="Pizza Factory"/>
        <s v="Easy Trucking"/>
        <s v="Roomless "/>
        <s v="SKWSH "/>
        <s v="I-MARK"/>
        <s v="Arras Group"/>
        <s v="PASS"/>
        <s v="WMD"/>
        <s v="Nido"/>
        <s v="Biosensing"/>
        <s v="Natlive"/>
        <s v=" Mike Oliver yacht design"/>
        <s v="Permano"/>
        <s v="Transactiva "/>
        <s v="BAC platform"/>
        <s v="Anemotech"/>
        <s v="Wexplore "/>
        <s v="Wind Power"/>
        <s v="Surface"/>
        <s v="EX+"/>
        <s v="Syndicate Springa"/>
        <s v="Project Alpha"/>
        <s v="Bryla"/>
        <s v="Melevendi"/>
        <s v="Borass "/>
        <s v="Gruppo Santiario Italia"/>
        <s v="Dimagrire comodo"/>
        <s v="Maritime Innovation"/>
        <s v="Next Industries"/>
        <s v="Cyber Security Firm"/>
        <s v="Orto di Jack"/>
        <s v="Feat Food"/>
        <s v="Caligoo"/>
        <s v="4phases"/>
        <s v="Getastand "/>
        <s v="Lando"/>
        <s v="PredictiveWorks"/>
        <s v="Leoben Research"/>
        <s v="Varental "/>
        <s v="C&amp;L Therapeutics"/>
        <s v="I.U.P."/>
        <s v="Artisan "/>
        <s v="Cube Controls"/>
        <s v="Ipotenusa "/>
        <s v="BRACCO"/>
        <s v="Beedy "/>
        <s v="Sfera Agricola"/>
        <s v="I4"/>
        <s v="GOO Business"/>
        <s v="A.d.R.I."/>
        <s v="Project manufacturing"/>
        <s v="Suaru"/>
        <s v="Ad Maiorart"/>
        <s v="A.K.A. international services "/>
        <s v="Miretu"/>
        <s v="Deesup"/>
        <s v="ShoesOff "/>
        <s v="Progetto Telemedicine"/>
        <s v="RoundApp"/>
        <s v="Sharing communication agency"/>
        <s v="Project Lucky"/>
        <s v="ViVACE"/>
        <s v="SAN-IT ADC"/>
        <s v="DIG-ITAL-PEN"/>
        <s v="Develop-Players"/>
        <s v="CELTiC"/>
        <s v="POC_Miriam Capri"/>
        <s v="Aquaponic "/>
        <s v="POC_Paolo Tortora"/>
        <s v="BSAMPLY"/>
        <s v="The Millionaire's Club"/>
        <s v="Ventuno "/>
        <s v="EYE-TECH "/>
        <s v="Wapi"/>
        <s v="Projet Mecca"/>
        <s v="Gooodbuy"/>
        <s v="Fitwell"/>
        <s v="Jet Privati"/>
        <s v="BABB"/>
        <s v="Dog Heroes"/>
        <s v="Waste to Green Energy"/>
        <s v="CompaXio"/>
        <s v="YOYOT"/>
        <s v="Lavoricreativi"/>
        <s v="Fliklab "/>
        <s v="ONO Exponential Farming"/>
        <s v="Aptus.AI"/>
        <s v="D-Heart"/>
        <s v="Cliked"/>
        <s v="Brain Innovation"/>
        <s v="Grottini Lab"/>
        <s v="Cyber Guru"/>
        <s v="YOUWREAD"/>
        <s v="Maid For a Day"/>
        <s v="Synfastpower "/>
        <s v="MAT "/>
        <s v="AorticLab Italy"/>
        <s v="Qen "/>
        <s v="Cam.Tv"/>
        <s v="Piezoskin"/>
        <s v="Cynomys "/>
        <s v="Doorway"/>
        <s v="Sounder"/>
        <s v="Nano-Tech"/>
        <s v="DAIMANI"/>
        <s v="Helmy"/>
        <s v="StemTV"/>
        <s v="Cherrydata "/>
        <s v="Take easy"/>
        <s v="Hashbon "/>
        <s v="Genome "/>
        <s v="Lighthouse "/>
        <s v="Nib Biotec "/>
        <s v="Performs "/>
        <s v="Sanycar "/>
        <s v="Revice"/>
        <s v="BIORENOVA"/>
        <s v="Oversonic Robotics"/>
        <s v="ValueMyBrain"/>
        <s v="DiamSafe"/>
        <s v="Saba Technology"/>
        <s v="Applaudart"/>
        <s v="ThinkItaly"/>
        <s v="STOREBOOK"/>
        <s v="Spiiky"/>
        <s v="INDIGO.AI"/>
        <s v="AB Techlab"/>
        <s v="Progetto Accountancy"/>
        <s v="ASG"/>
        <s v="AgroMateriae"/>
        <s v="Hydro Fern"/>
        <s v="Alghetica"/>
        <s v="KFP - Kitchen FootPrint"/>
        <s v=" G-Plus: idrogeno verde dalle reti gas."/>
        <s v="DCUBE"/>
        <s v="SSiS: Second Skin insulation System"/>
        <s v="Bi-rex"/>
        <s v="Kalya"/>
        <s v="Wolffia"/>
        <s v="AOP4Water"/>
        <s v="EHPO"/>
        <s v="DeltaNova"/>
        <s v="Progetto Disfagia"/>
        <s v="Sunreport"/>
        <s v="Cibario"/>
        <s v="Young Pizza "/>
        <s v="Destination italia"/>
        <s v="Ristocall"/>
        <s v="Siestabio"/>
        <s v="Nicecatch"/>
        <s v="U&amp;O"/>
        <s v="Bestogoo "/>
        <s v="BF Energy"/>
        <s v="XO' Play"/>
        <s v="GIFAV"/>
        <s v="Mental Imagery"/>
        <s v="Progetto In-Pharmacy Digital"/>
        <s v="Progetto Provider of indoor"/>
        <s v="Progetto Smart Robotic Bar System"/>
        <s v="Belvedere"/>
        <s v="Biomimesi "/>
        <s v="Ubiquicom "/>
        <s v="Eeve"/>
        <s v="Junction"/>
        <s v="Management"/>
        <s v="Gymnasium d’impresa"/>
        <s v="YouMove"/>
        <s v="Weexpy "/>
        <s v="CEBAD AGENCY"/>
        <s v="Pick Meal Up"/>
        <s v="TATAP"/>
        <s v="Doralia"/>
        <s v="Ragnarok "/>
        <s v="Xella Technologie"/>
        <s v="ReGolf"/>
        <s v="Green Tannery"/>
        <s v="NOONCHI"/>
        <s v="Time Trap"/>
        <s v="IKS TN Srl (XTN)"/>
        <s v="BIBOT"/>
        <s v="MCES "/>
        <s v="MUSICO"/>
        <s v="surgiQ"/>
        <s v="Virtual St. Peter"/>
        <s v="Boogie"/>
        <s v="Unitrips"/>
        <s v="Mister Worker"/>
        <s v="Adam's Hand"/>
        <s v="Il Carnefice"/>
        <s v="SMC"/>
        <s v="Progetto Regali"/>
        <s v="MediaPharma"/>
        <s v="Urbi/ZigZag"/>
        <s v="VARGO"/>
        <s v="Animal's PoP"/>
        <s v="Delmar"/>
        <s v="Enismaro "/>
        <s v="Pjt Value"/>
        <s v="DMV"/>
        <s v="Progetto Cerviero"/>
        <s v="VoiceMed"/>
        <s v="Irreo"/>
        <s v="Mov.Eng"/>
        <s v="Trainect"/>
        <s v="NOVIS"/>
        <s v="Trafold "/>
        <s v="DeepHound"/>
        <s v="Fit4Meet   "/>
        <s v="B-COME BILL"/>
        <s v="Mozzi &amp; Co."/>
        <s v="L’Oceano nel vetro"/>
        <s v="MeetCult"/>
        <s v="SIMBOX"/>
        <s v="Dormoa.com "/>
        <s v="MDOTM"/>
        <s v="Linee Aeromarine Italiane"/>
        <s v="LO.GO."/>
        <s v="Macigno"/>
        <s v="MARTECH COMPANY"/>
        <s v="Eveth "/>
        <s v="WELLBEING"/>
        <s v="TimeFlow"/>
        <s v="Home Bag"/>
        <s v="iMask"/>
        <s v="MuYi "/>
        <s v="Lombardi Trading Group"/>
        <s v="Movieday "/>
        <s v="Green Fly"/>
        <s v="Nautilis"/>
        <s v="Innovation Pharma"/>
        <s v="Natea "/>
        <s v="Diamass"/>
        <s v="ADL Farmaceutici"/>
        <s v="Slowit"/>
        <s v="Platatine"/>
        <s v="Aghetto"/>
        <s v="OLIMPUS Project"/>
        <s v="Hypex"/>
        <s v="Quid"/>
        <s v="KABOWD"/>
        <s v="P&amp;M Applaudart"/>
        <s v="Sportclubby"/>
        <s v="Equity Square"/>
        <s v="Self driving tractor"/>
        <s v="Never Buy "/>
        <s v="myHealthbox "/>
        <s v="Deepen"/>
        <s v="Isendu "/>
        <s v="Cibus Vivendi"/>
        <s v="FlowPay"/>
        <s v="DBC Medical"/>
        <s v="DB Connector"/>
        <s v="Vitamina"/>
        <s v="Istella"/>
        <s v="AG Plant 1000 Campanili d’Italia "/>
        <s v="FLY FREE AIRWAYS"/>
        <s v="ROCKY"/>
        <s v="Zenit"/>
        <s v="Victoria Project"/>
        <s v="Killo Group"/>
        <s v="1000 Farmacie"/>
        <s v="Data Appeal"/>
        <s v="Vitesy"/>
        <s v="Meat Premium"/>
        <s v="Italian District"/>
        <s v="VentureBox"/>
        <s v="QLASH "/>
        <s v="PunchLab"/>
        <s v="Dropout"/>
        <s v="FRSN"/>
        <s v="Intellix"/>
        <s v="YapPolitics"/>
        <s v="Recensioni.io"/>
        <s v="AVA Biochem AG"/>
        <s v="DG1 "/>
        <s v="BiosAbbey "/>
        <s v="RedDress"/>
        <s v="Hemera"/>
        <s v="Design a tessuto metallico vivo"/>
        <s v="Ipaidthat "/>
        <s v="FISCALO"/>
        <s v="Logsta"/>
        <s v="Osteoplus"/>
        <s v="Troly"/>
        <s v="SartoBikes"/>
        <s v="Biofarm"/>
        <s v="ETCIUU "/>
        <s v="Moneyka"/>
        <s v="Pizzabot"/>
        <s v="Gelato-go-Pasta-go-Coffee-go"/>
        <s v="Di Pasquale Guthmann"/>
        <s v="Rascala Boats"/>
        <s v="Mazzanti Automobili"/>
        <s v="Spesora"/>
        <s v="C.A.I."/>
        <s v="Aviwell "/>
        <s v="Nurjana Technologies "/>
        <s v="Ca’ Zampa"/>
        <s v="AIO"/>
        <s v="Optipack"/>
        <s v="Whitestar"/>
        <s v="Enecolab"/>
        <s v="Lili Margo"/>
        <s v="SetUp"/>
        <s v="BetaGlue Technologies"/>
        <s v="CheckSig"/>
        <s v="ZappyRent"/>
        <s v="Twirgo.com"/>
        <s v="TiroLibre"/>
        <s v="Nuvap"/>
        <s v="Healthy Virtuoso"/>
        <s v="Peekaboo"/>
        <s v="GoTU"/>
        <s v="Project The Company"/>
        <s v="Kamel Film"/>
        <s v="Progetto Canapa"/>
        <s v="Third Reality Hide"/>
        <s v="Stardust"/>
        <s v="Panoptice"/>
        <s v="Hygge"/>
        <s v="LetSell "/>
        <s v="Dispositivo di energy harvesting"/>
        <s v="Motore autopropulsivo"/>
        <s v="Enging"/>
        <s v="Bind Fire"/>
        <s v="PonyU"/>
        <s v="Xoolon"/>
        <s v="Ristrutturazione Veloce"/>
        <s v="Volvero"/>
        <s v="Wesii"/>
        <s v="ACE - IntelliGym"/>
        <s v="3Brain"/>
        <s v="HiQ-Nano"/>
        <s v="Inmotive"/>
        <s v="iNovaRetail "/>
        <s v="Yaliyomo"/>
        <s v="Tessa Agritech"/>
        <s v="Chino"/>
        <s v="Ninesquared"/>
        <s v="Dosing &amp; Pumps"/>
        <s v="Engagigo"/>
        <s v="Falorni"/>
        <s v="Mida Più"/>
        <s v="Officialis"/>
        <s v="Project Nutraceuticals"/>
        <s v="Off Lunch"/>
        <s v="Wora "/>
        <s v="Strategic BIM"/>
        <s v="Feedo"/>
        <s v="Ami Pokè"/>
        <s v="Fixool"/>
        <s v="Gospesa "/>
        <s v="Service Work Management"/>
        <s v="Progetto POC Endoscopy"/>
        <s v="Gamera"/>
        <s v="Nextatlas"/>
        <s v="Project “Digital Innovation”"/>
        <s v="Screevo "/>
        <s v="Yuppi.me"/>
        <s v="Doc.notch"/>
        <s v="Tuscan Biological Mariculture"/>
        <s v="Halles"/>
        <s v="Japal"/>
        <s v="Italian Airways"/>
        <s v="Altis"/>
        <s v="Authentikate"/>
        <s v="Unishot"/>
        <s v="Velato &amp; Co"/>
        <s v="IoSpedisco.it"/>
        <s v="Progetto Impression"/>
        <s v="HyperCV "/>
        <s v="SOLHO "/>
        <s v="The Infinity Computer"/>
        <s v="IOTALAB"/>
        <s v="MelanDetect"/>
        <s v="Veve"/>
        <s v="Eyesportwear"/>
        <s v="Oyster HR"/>
        <s v="Lookthrough"/>
        <s v="Data Rover"/>
        <s v="3Bee"/>
        <s v="Next2U "/>
        <s v="T.P. GROUP"/>
        <s v="MASTERSKILL"/>
        <s v="TipToBe"/>
        <s v="Imbottigliamento acqua"/>
        <s v="MoWi"/>
        <s v="Flowbioreactor"/>
        <s v="ZanzaRaft"/>
        <s v="Evo-Hand"/>
        <s v="Metamech"/>
        <s v="Wanted"/>
        <s v="MULTIBIOCOAT"/>
        <s v="Tech &amp; Vision"/>
        <s v="ARROE"/>
        <s v="YABA"/>
        <s v="Imagensys"/>
        <s v="Maeve"/>
        <s v="Ecosteer "/>
        <s v="Lampoo "/>
        <s v="Heuristik"/>
        <s v="Invrsion"/>
        <s v="Nurtigo"/>
        <s v="Flade"/>
        <s v="Biomnigene"/>
        <s v="Emmai"/>
        <s v="FRI-EL Green House"/>
        <s v="Intensivecare"/>
        <s v="Hearth"/>
        <s v="Utego "/>
        <s v="KIDSO"/>
        <s v="Stops.com"/>
        <s v="AerariumChain"/>
        <s v="Grovy"/>
        <s v="Enzyre "/>
        <s v="Italy crowd"/>
        <s v="E-SEA SHARING"/>
        <s v="FitFood Corporation"/>
        <s v="Unyli "/>
        <s v="Vawidi"/>
        <s v="Elite Spare Parts"/>
        <s v="smartDONOR"/>
        <s v="Sooneat "/>
        <s v="AgentePiù.it"/>
        <s v="Baboop"/>
        <s v="Marietta Bio"/>
        <s v="Progetto mobilità"/>
        <s v="Tatatu"/>
        <s v="Nervio"/>
        <s v=" CreationDose"/>
        <s v="BlockDox"/>
        <s v="Project Crystal"/>
        <s v="Unblur"/>
        <s v="Daze Technology"/>
        <s v="Talete"/>
        <s v=" Borsino Rifiuti"/>
        <s v="Winegrid"/>
        <s v="Sonect"/>
        <s v="Clothia "/>
        <s v="Gizmogo"/>
        <s v="GScan OU"/>
        <s v="Quandopasso"/>
        <s v="Grano Antico"/>
        <s v="Nissolino"/>
        <s v="Orangogo"/>
        <s v="SEO TESTER ONLINE"/>
        <s v="UAF"/>
        <s v="Glickon"/>
        <s v="Peak Fiber Innovations"/>
        <s v="Replycare "/>
        <s v="Dallenologo"/>
        <s v="1Control"/>
        <s v="Brandup Group"/>
        <s v="Celeris Therapeutics"/>
        <s v="VINO.COM"/>
        <s v="Bernabei"/>
        <s v="Pharma &amp; Food Consulting"/>
        <s v="ActiveLees"/>
        <s v="AGRO"/>
        <s v="bigdungbag"/>
        <s v="E-STORAGE"/>
        <s v="GreeBee"/>
        <s v="Innovation Geo-Materials "/>
        <s v="Tuni-Farm"/>
        <s v="VolMax"/>
        <s v="Wloop - A WaterLoop Future"/>
        <s v="AvanSi"/>
        <s v="CLOD"/>
        <s v="EASY-WELFARE"/>
        <s v="M.O.S.A.I.C.O - Muoviamoci Oggi, Scopriamo Assieme Itinerari della Città Originali"/>
        <s v="N.E.S. (NeverEndingSystemError)"/>
        <s v="Social Science"/>
        <s v="B4E"/>
        <s v="DrinkFul "/>
        <s v="Future World"/>
        <s v="I-UTOPHONE"/>
        <s v="Incontri business2business"/>
        <s v="Plates"/>
        <s v="TextQ SEO"/>
        <s v="TooBusy"/>
        <s v="Tutoring"/>
        <s v="CADRIA"/>
        <s v="Elemento"/>
        <s v="LaserDrone"/>
        <s v="LGG Lighting srl"/>
        <s v="PROFHY  PROcessing service For HYperpure semiconductors"/>
        <s v="Academy per la salute"/>
        <s v="BIOMIP – electrOwetting BIOsensor MIcroRNA Padova"/>
        <s v="DeepSkin"/>
        <s v="DNAswitch: turn on your genes, stop the disease"/>
        <s v="Imaging funzionale mediante biomarcatori radioattivi per la diagnosi dei tumori surrenalici secernenti aldosterone "/>
        <s v="Mercà – La spesa con il nutrizionista"/>
        <s v="OptiFish"/>
        <s v="REDREX è un dispositivo basato su A.I. per rilevare il riflesso rosso nei neonati"/>
        <s v="Sinestech"/>
        <s v="WhatsIn"/>
        <s v="ZEB Scanner"/>
        <s v="Energy to Energy"/>
        <s v="OK HOME"/>
        <s v="Abiby"/>
        <s v="Barberino's"/>
        <s v="Genenta Science"/>
        <s v="HiNelson"/>
        <s v="Macai"/>
        <s v="Meeters"/>
        <s v="PayDo"/>
        <s v="Ultroneo"/>
        <s v="AWorld"/>
        <s v="Wenda"/>
        <s v="Parenting"/>
        <s v="MonAI"/>
        <s v="SurgeQ"/>
        <s v="StartupGym"/>
        <s v="Blu Martin"/>
        <s v="Progetto Gallotti"/>
        <s v="Thefaculty "/>
        <s v="Opinio"/>
        <s v="Dadol "/>
        <s v="Celerya"/>
        <s v="nCore "/>
        <s v="Yogaze"/>
        <s v="DietItaly"/>
        <s v="xFarm"/>
        <s v="SCUOLAB"/>
        <s v="SaluberMD"/>
        <s v="Life Learning"/>
        <s v="Art D’Acquin"/>
        <s v="Aeraze "/>
        <s v="Graphene Company"/>
        <s v="GoCamera"/>
        <s v="SMANAPP"/>
        <s v="Euleria "/>
        <s v="Welmed"/>
        <s v="DoctorPass"/>
        <s v="Iride Acque"/>
        <s v="Progetto Mooore"/>
        <s v="Velasca"/>
        <s v="Solertix"/>
        <s v="Wilden"/>
        <s v="Be Safe"/>
        <s v="brumbrum"/>
        <s v="Italianway"/>
        <s v="Brochesia"/>
        <s v="Content is King Srl"/>
        <s v="Raleri"/>
        <s v="Nexton"/>
        <s v="SplittyPay"/>
        <s v="Alyon"/>
        <s v="Easy Temp"/>
        <s v="My Social Collection"/>
        <s v="Zenka"/>
        <s v="MainStreaming"/>
        <s v="SmartPricing"/>
        <s v="Circuit Mind"/>
        <s v="Gibo"/>
        <s v="Toduba"/>
        <s v="GlaucoT "/>
        <s v="A Brush"/>
        <s v="Idea Postura"/>
        <s v="Pjt Uramaki"/>
        <s v="Dom Terry International"/>
        <s v="SENS IN"/>
        <s v="QA"/>
        <s v="Pascolatoi"/>
        <s v="Netmoney"/>
        <s v="Elementsworks"/>
        <s v="loQal"/>
        <s v="Plentiness"/>
        <s v="Cellex "/>
        <s v="Superba Holdings"/>
        <s v="Mirta "/>
        <s v="TRIS Sicilia"/>
        <s v="DIVO DIVA GROUP"/>
        <s v="Slinkshot"/>
        <s v="DDIRA&amp;TSE"/>
        <s v="Life Breath"/>
        <s v="Comehome"/>
        <s v="V-frm "/>
        <s v="Italian Eyewear"/>
        <s v="Novameat"/>
        <s v="Themis"/>
        <s v="Compagnia della tavola italiana"/>
        <s v="Zago"/>
        <s v="Massive"/>
        <s v="Farmacasa"/>
        <s v="Intellivision"/>
        <s v="Esacryo "/>
        <s v="Serranova "/>
        <s v="Project Gaston"/>
        <s v="Airborne Energy Systems (AWES)"/>
        <s v="Project NEXT"/>
        <s v="Fincommodity"/>
        <s v="Fagoterapia Lab"/>
        <s v="Keelt Group"/>
        <s v="Facesite"/>
        <s v="Cyclando"/>
        <s v="Golee"/>
        <s v="Talet-e"/>
        <s v="Taima Growth"/>
        <s v="Project Jade"/>
        <s v="Just Mary"/>
        <s v="Domusilla"/>
        <s v="La cannoleria siciliana"/>
        <s v="Zebras"/>
        <s v="Klypss"/>
        <s v="Hi Mark"/>
        <s v="MyLab Nutrition"/>
        <s v="Tundr Tech Corporation"/>
        <s v="Notarify 2.0."/>
        <s v="Oxabyo"/>
        <s v="Skindrape"/>
        <s v="ACCA INDUSTRIES "/>
        <s v="FintechJobs.Today."/>
        <s v="MUGO"/>
        <s v="Frankly"/>
        <s v="Lifeed"/>
        <s v="Nohea"/>
        <s v="Medical Device"/>
        <s v="OPTOSENSING "/>
        <s v="AIDD"/>
        <s v="HeArt"/>
        <s v="Anote Music"/>
        <s v="QiO "/>
        <s v="Tacita"/>
        <s v="Sboing"/>
        <s v="Unobravo"/>
        <s v="Zakeke "/>
        <s v="Farmakom"/>
        <s v="SLAQ"/>
        <s v="Preprint"/>
        <s v="DISPLAYGHT"/>
        <s v="CIRCUS"/>
        <s v="ALPI"/>
        <s v="INSTANT"/>
        <s v="HyCat"/>
        <s v="FREENERGY"/>
        <s v="2LIVEr"/>
        <s v="DUPDOWN"/>
        <s v="inSight"/>
        <s v="TICK"/>
        <s v="IN DEPTH"/>
        <s v="NeuroSoNew"/>
        <s v="SpinRec"/>
        <s v="Microtech"/>
        <s v="Sanificaction "/>
        <s v="Aldo Romeo"/>
        <s v="Project Test"/>
        <s v="ProsperDTX"/>
        <s v="Binah.ai"/>
        <s v="Regala un albero"/>
        <s v="Sunrise"/>
        <s v="Code RTD"/>
        <s v="Pureair"/>
        <s v="Epicode"/>
        <s v="Aryel"/>
        <s v="Rentuu"/>
        <s v="Zincsystem"/>
        <s v="Airgloss"/>
        <s v="CO-AI"/>
        <s v="Esdebitami"/>
        <s v="All Well"/>
        <s v="FullyOps"/>
        <s v="Shabosh"/>
        <s v="Trovabirre"/>
        <s v="Wesual"/>
        <s v="Dafne"/>
        <s v="Which The Social Network"/>
        <s v="Fido"/>
        <s v="NexToMe"/>
        <s v="Bridge"/>
        <s v="TA-DAAN"/>
        <s v="Xport"/>
        <s v="Syndesma"/>
        <s v="Joiupp "/>
        <s v="Dashero"/>
        <s v="YK-Robotics Srl"/>
        <s v="Greeat"/>
        <s v="M4SS "/>
        <s v="KPET"/>
        <s v="100Grammi"/>
        <s v="Playwood"/>
        <s v="IN-House"/>
        <s v="Biorek "/>
        <s v="Justep"/>
        <s v="Planet "/>
        <s v="enGenome.e"/>
        <s v="Pascol"/>
        <s v="Progetto autovetture"/>
        <s v="MENDRISIO"/>
        <s v="Babette"/>
        <s v="Pharmecure"/>
        <s v="Home Panda"/>
        <s v="Viceversa "/>
        <s v="Rifò"/>
        <s v="Babaco Market"/>
        <s v="StonePay"/>
        <s v="Daloom"/>
        <s v="Podcastory"/>
        <s v="Diamantys"/>
        <s v="SecBase"/>
        <s v="Design Italia"/>
        <s v="Wallife"/>
        <s v="Letyourboat"/>
        <s v="FlexyGrid"/>
        <s v="Truspace"/>
        <s v="HiWeiss"/>
        <s v="H24Invent"/>
        <s v="Pharmaprime"/>
        <s v="Untamed "/>
        <s v="Gigger"/>
        <s v="Tootor"/>
        <s v="FABA"/>
        <s v="MinyMe"/>
        <s v="Libes"/>
        <s v="AEV Charging"/>
        <s v="inPiazza"/>
        <s v="Next Exhibition"/>
        <s v="SANA SANA"/>
        <s v="iVis Technologies"/>
        <s v="On AIR"/>
        <s v="Tesio Pharmaceuticals"/>
        <s v="Earnext "/>
        <s v=" Voltaire"/>
        <s v="Sailogy"/>
        <s v=" Joggo.com"/>
        <s v="AthenaBlockchain"/>
        <s v="Samplesound "/>
        <s v="L2F "/>
        <s v="Dresso"/>
        <s v="Bubble Soft"/>
        <s v="PWD Industrial Filtration"/>
        <s v="Blinkoo "/>
        <s v="Monokee "/>
        <s v="Connectlab "/>
        <s v="Kelony"/>
        <s v="IppocraTech"/>
        <s v="Searcode"/>
        <s v="Step4business"/>
        <s v="Mogu"/>
        <s v="The Edge"/>
        <s v="TYPIQO"/>
        <s v="Heatmee"/>
        <s v="Phacil"/>
        <s v="On Charge"/>
        <s v="Worldz "/>
        <s v="Pipein"/>
        <s v="Qapla'"/>
        <s v="Nuvyta"/>
        <s v="Teethan"/>
        <s v="WePlayed"/>
        <s v="Serenis"/>
        <s v="Popseekl"/>
        <s v="Packaging Machinery"/>
        <s v="Progetto Heart"/>
        <s v="iDEAL "/>
        <s v="MYWAI "/>
        <s v="Smartbug"/>
        <s v="Erbert"/>
        <s v="Serially "/>
        <s v="Blubrake "/>
        <s v="e-Shock"/>
        <s v="Blimp "/>
        <s v="Tot"/>
        <s v="Future Fashion"/>
        <s v="Unguess "/>
        <s v="Lagalene "/>
        <s v="UniversitiyBox"/>
        <s v="Nutribees"/>
        <s v="Dynamo "/>
        <s v="Mini-idro"/>
        <s v="Jobtech "/>
        <s v="Kuiri "/>
        <s v="Green Greener"/>
        <s v="Deagle"/>
        <s v="Hermeneutic"/>
        <s v="Futura"/>
        <s v="Flowbe"/>
        <s v="Badacare "/>
        <s v="Parentube"/>
        <s v="Coinbar"/>
        <s v="Humal Teaser"/>
        <s v="Rehouseit "/>
        <s v="Pjt Visione Digitale Intelligente"/>
        <s v="Pj. Ride"/>
        <s v=" Hyres"/>
        <s v="Eoliann"/>
        <s v="Delivery care"/>
        <s v="Kama Sport "/>
        <s v="Obi1"/>
        <s v="Teiacare"/>
        <s v="Pjt. Idroget"/>
        <s v="Artistinct "/>
        <s v="CalBatt"/>
        <s v="Kampaay"/>
        <s v="SardexPay"/>
        <s v="Wondder"/>
        <s v="Matchplat"/>
        <s v="Vedrai"/>
        <s v="Full Audits"/>
        <s v=" Faire.ai"/>
        <s v="D3D"/>
        <s v="InGeno"/>
        <s v="Surgetech"/>
        <s v="Archtools "/>
        <s v="Henshin Group"/>
        <s v="Yacooba"/>
        <s v="Telea Biotech"/>
        <s v="Bikeroom"/>
        <s v="Plasma TechMED "/>
        <s v="Elorashop"/>
        <s v="Her-Age"/>
        <s v="Heaven"/>
        <s v="Lipogems "/>
        <s v="Smino"/>
        <s v="Aqua Farm"/>
        <s v="Olivia"/>
        <s v="Pin Vision"/>
        <s v="MyPad"/>
        <s v="Fontilio"/>
        <s v="Easyrain "/>
        <s v="Teseo"/>
        <s v="Younit"/>
        <s v="Cshark"/>
        <s v="AEHRA Automotive"/>
        <s v="Johnix"/>
        <s v="Freedome"/>
        <s v="Pioppo"/>
        <s v="Popularise"/>
        <s v="Weagle"/>
        <s v="Medicilio"/>
        <s v="Nibol "/>
        <s v="WaitHero"/>
        <s v="PotPot"/>
        <s v="ENDU"/>
        <s v="Yspot "/>
        <s v="Youhorn"/>
        <s v="Caracol "/>
        <s v="BEYOND THE BOX "/>
        <s v="Spine Ovation"/>
        <s v="Futurely"/>
        <s v="xStream "/>
        <s v="MUSEUMinBox"/>
        <s v="La Passione"/>
        <s v="Buonappetito"/>
        <s v="Naimoli-Tech"/>
        <s v="GaMeap "/>
        <s v="Develhope"/>
        <s v="Reasoned Art"/>
        <s v="Later Pay"/>
        <s v="SphereCube"/>
        <s v="Progetto manufacturing"/>
        <s v="HRCOFFEE "/>
        <s v="Fluyda"/>
        <s v="Akamas"/>
        <s v="Basilico"/>
        <s v="Invenium Legaltech"/>
        <s v="Dishcovery"/>
        <s v="Drowzee"/>
        <s v="Coverzen "/>
        <s v="Endeavour Energia"/>
        <s v="Wcellars"/>
        <s v=" Silla Industries"/>
        <s v="Loquis"/>
        <s v="Collegia"/>
        <s v="Project Solar Shading"/>
        <s v="Evja"/>
        <s v="Finbase"/>
        <s v="UltraFast EV"/>
        <s v="Kytchen"/>
        <s v="Biorsaf"/>
        <s v="Adaslab"/>
        <s v="Miscusi"/>
        <s v="Foorban"/>
        <s v="Starting Finance"/>
        <s v="Getfy "/>
        <s v="Easypol "/>
        <s v="Easybill"/>
        <s v="Quickfisco"/>
        <s v="Congrify "/>
        <s v="My Cooking Box"/>
        <s v="Creative Live "/>
        <s v="BlockInvest"/>
        <s v="ML cube"/>
        <s v="Ener2crowd"/>
        <s v="AlphaMobility "/>
        <s v="AIDA"/>
        <s v="Pikkart"/>
        <s v="Vikey"/>
        <s v="Gipstech "/>
        <s v="Progetto Smart Building"/>
        <s v="Hydrapred"/>
        <s v="Teta"/>
        <s v="Psicologi Online"/>
        <s v="Expert.ai"/>
        <s v="Composite AI"/>
        <s v="Alter Eco"/>
        <s v="Rozes"/>
        <s v=" 7Seconds App"/>
        <s v="Optivo "/>
        <s v="Cleafy "/>
        <s v="MuV Game"/>
        <s v="MultiVu"/>
        <s v="Nova"/>
        <s v="Drivesec"/>
        <s v="GreenMod"/>
        <s v="WearMe"/>
        <s v="H-trips"/>
        <s v="Rumori"/>
        <s v="Blauigel"/>
        <s v="Newtec Vascular"/>
        <s v="BubblePod"/>
        <s v="Senex (Ninacare)"/>
        <s v="UNLIMITED WOMAN"/>
        <s v="Pica"/>
        <s v="Holipay"/>
        <s v="Lami"/>
        <s v="Crono"/>
        <s v="Astrakode "/>
        <s v="Genius lici"/>
        <s v="Novalexxa "/>
        <s v="Spoki "/>
        <s v="Hueval "/>
        <s v="Automyo "/>
        <s v="Codex"/>
        <s v="Vado"/>
        <s v="LocalShop24"/>
        <s v="Genuine Way"/>
        <s v="Nanotechnology"/>
        <s v="Hercle "/>
        <s v="Humanware"/>
        <s v="ONCOHEROES Biosciences"/>
        <s v="Bizaway"/>
        <s v="Cocobuk"/>
        <s v="Hacking Talents"/>
        <s v="MiPU"/>
        <s v="Holidoit"/>
        <s v="Volumio "/>
        <s v="Tulou"/>
        <s v="Travelastr "/>
        <s v="Insoore "/>
        <s v="Unify "/>
        <s v="Viridis "/>
        <s v="Remedio"/>
        <s v="Project Mars"/>
        <s v="Vision"/>
        <s v="IV&amp;C Italiana Vending &amp; Catering"/>
        <s v="Seashare"/>
        <s v="Habacus"/>
        <s v="FLEEP Technologies"/>
        <s v="Innovking"/>
        <s v="Respira"/>
        <s v="Lab Evo"/>
        <s v="Booking Reverse"/>
        <s v="Travit"/>
        <s v="Wabbuo"/>
        <s v="Revving"/>
        <s v="MSBM"/>
        <s v="Alma"/>
        <s v="Pico"/>
        <s v="Mister Natura"/>
        <s v="Skycab"/>
        <s v="JoJolly"/>
        <s v="Xolo"/>
        <s v="Vita meals"/>
        <s v="èlevit"/>
        <s v="Gymnasio"/>
        <s v=" Hygge Dog"/>
        <s v="italianNFT"/>
        <s v="Invisible Cities"/>
        <s v="Auting "/>
        <s v="Eathlon"/>
        <s v="Astra Project"/>
        <s v="H2D Energy "/>
        <s v="Progetto Blockchain"/>
        <s v="HR.WE Next Data Answer"/>
        <s v="Butterfly Decisions "/>
        <s v="d-Metals"/>
        <s v="SEEMEP"/>
        <s v="Soul-K"/>
        <s v="Chiron"/>
        <s v="Clearbox"/>
        <s v="BonusX"/>
        <s v="Project Limes"/>
        <s v="Anthill "/>
        <s v="Pemcards"/>
        <s v="MoneyController"/>
        <s v="WeDoit"/>
        <s v="Laxxon Medical"/>
        <s v="Fdirect"/>
        <s v="Flyted"/>
        <s v="RE-Lender"/>
        <s v="Spinlex "/>
        <s v="Speediti "/>
        <s v="Alba Robot"/>
        <s v="Intranet"/>
        <s v="Wopta Assicurazioni"/>
        <s v="Hospitex"/>
        <s v="Air Quality Monitoring"/>
        <s v="Woove"/>
        <s v="Pinv"/>
        <s v="Olmar"/>
        <s v="Tconsulta"/>
        <s v="Progetto Pyro"/>
        <s v="EVA"/>
        <s v="Trixo Esports Gym"/>
        <s v="Intales"/>
        <s v="Progetto Furniture "/>
        <s v="Nepra"/>
        <s v="Progetto Next"/>
        <s v="Egojob"/>
        <s v="Soundsafe Care"/>
        <s v="Gaming Esports"/>
        <s v="Paperbox Health"/>
        <s v="Progetto Biotech"/>
        <s v="Al.ta Cucina"/>
        <s v="FGS"/>
        <s v="Newtech Vascular"/>
        <s v="ReLearn"/>
        <s v="Hightek"/>
        <s v="RoBiot"/>
        <s v="Project H2"/>
        <s v="Starcks"/>
        <s v="Tunnel Motion"/>
        <s v="MIAV"/>
        <s v="Human Maple"/>
        <s v="Lybra"/>
        <s v="Mercato Itinerante"/>
        <s v="Develop Players"/>
        <s v="Walden"/>
        <s v="Medlea"/>
        <s v="Nuwa"/>
        <s v="Arabat"/>
        <s v="Etna HiTech"/>
        <s v="Osvaldo"/>
        <s v="Project Hypercar"/>
        <s v="MatanX "/>
        <s v="Infinty Audio"/>
        <s v="DeHealth"/>
        <s v="Pharmacare"/>
        <s v="Sanidrink"/>
        <s v="AMPure"/>
        <s v="Avvocatico"/>
        <s v="Progetto PMI"/>
        <s v="Sbostast"/>
        <s v="Sblind"/>
        <s v="BeC"/>
        <s v="Geniel "/>
        <s v="Little Italy"/>
        <s v="E23Delivery"/>
        <s v="Ricambipro"/>
        <s v="Sicily Addict"/>
        <s v="Viraschutz Europe"/>
        <s v="Progetto Ecogass"/>
        <s v="Atrackt"/>
        <s v="Alberto Olivero"/>
        <s v="Mopso"/>
        <s v="Job Digital Technology"/>
        <s v="Tadan "/>
        <s v="Oversonic"/>
        <s v="Veradea "/>
        <s v="Conkilia"/>
        <s v="NTZNS"/>
        <s v="Drive2GO"/>
        <s v="Paginemediche"/>
        <s v="Fullness"/>
        <s v="Twopit "/>
        <s v="Nexyiu Italia"/>
        <s v="Black Nova"/>
        <s v="PMI Agile"/>
        <s v="DigitalMDE"/>
        <s v="ADAPTA"/>
        <s v="TTOP"/>
        <s v="Naste Beauty"/>
        <s v="Tulips"/>
        <s v="Sealence"/>
        <s v="It's Prodigy"/>
        <s v="Neurality "/>
        <s v="White Libra"/>
        <s v="Ineo"/>
        <s v="Healthily "/>
        <s v="Progetto tessile"/>
        <s v="iFind"/>
        <s v="FidoCommercialista"/>
        <s v="iRapido"/>
        <s v="CibusPay"/>
        <s v="Luce di Sorrento"/>
        <s v="Progetto Fintech"/>
        <s v="Bioraffineria Sicilia"/>
        <s v="Calton"/>
        <s v="Audacia Innovations"/>
        <s v="Progetto LAB"/>
        <s v="GELDIS"/>
        <s v="Startgram"/>
        <s v="R5"/>
        <s v="Cardo"/>
        <s v="Irreo "/>
        <s v="IWT"/>
        <s v="HEALLO"/>
        <s v="G&amp;A Pharma"/>
        <s v="Out Of"/>
        <s v="YesCILENTO"/>
        <s v="Project Time"/>
        <s v="Exit.bio"/>
        <s v="RENAESSENCE"/>
        <s v="Easysea"/>
        <s v="Sano e Sazio"/>
        <s v="Eatalico"/>
        <s v="Loliv"/>
        <s v="Goallections"/>
        <s v="Immovare"/>
        <s v="Assistente Tecnologico"/>
        <s v="Total Motion"/>
        <s v="Progetto UGO4BOT"/>
        <s v="Who Knocks"/>
        <s v="Progetto Costigliola"/>
        <s v="XTRA"/>
        <s v="Slesh (Easylivery)"/>
        <s v="COGNIVIX "/>
        <s v="Fantix"/>
        <s v="Errequadro "/>
        <s v="ReNow"/>
        <s v=" Aura System"/>
        <s v="Double 3 Media"/>
        <s v="BIOVIIx"/>
        <s v="Voiceme"/>
        <s v="SideWalk"/>
        <s v="Cosmico"/>
        <s v="Yoeggs"/>
        <s v="YurekAI"/>
        <s v="Bikevo"/>
        <s v="Pj. Nutri-tech"/>
        <s v="Crossnection"/>
        <s v="Exelab"/>
        <s v="Italent"/>
        <s v="Dootbox"/>
        <s v="JUPITER"/>
        <s v="Cargospaceworld "/>
        <s v="CyLock "/>
        <s v="Voiseed"/>
        <s v="FASTA"/>
        <s v="Walkbuy"/>
        <s v="Zwap (Klaaryo)"/>
        <s v="Hugo'Tourist Assistant"/>
        <s v="CyberEvolution"/>
        <s v="Qsee"/>
        <s v="YK Robotics"/>
        <s v="Komete "/>
        <s v="Orteat"/>
        <s v="Karaoke One"/>
        <s v="E-Shopping Advisor"/>
        <s v="Playerself"/>
        <s v="HEU"/>
        <s v="BrainControl"/>
        <s v="NtPlast"/>
        <s v="POPNEWS "/>
        <s v="Sekurest"/>
        <s v="Camify "/>
        <s v="Iridea Pharmaceuticals"/>
        <s v="TIME"/>
        <s v="Bevy"/>
        <s v="ALL MIND"/>
        <s v="FlipPark"/>
        <s v="Kwzero"/>
        <s v="Texstyle"/>
        <s v="EsoSphera"/>
        <s v="Nanomnia"/>
        <s v="Robosurf"/>
        <s v="Innoida"/>
        <s v="Ecoplasteam"/>
        <s v="Verbalizza"/>
        <s v="MEDITERRANEO LAB 4.0"/>
        <s v="Zebra"/>
        <s v="Lendit"/>
        <s v="Sporters"/>
        <s v="PowerPill"/>
        <s v="Domorental"/>
        <s v="Billoo"/>
        <s v="NANO "/>
        <s v="Medicud"/>
        <s v="AMI Medtech"/>
        <s v="Billding "/>
        <s v="Rubyno.Studio"/>
        <s v="RADICAL HR "/>
        <s v="Reefilla"/>
        <s v="Finetaste"/>
        <s v="GrowNFT"/>
        <s v="ScuolaPay"/>
        <s v="Health Triage"/>
        <s v="4foodies"/>
        <s v="Tuidi "/>
        <s v="Keyless"/>
        <s v="Omniscient Neurotechnology"/>
        <s v="DrinkMe"/>
        <s v="Crain Mobility"/>
        <s v="OGENUS "/>
        <s v="DUOBBRAK"/>
        <s v="ECO WASTE ELEVATOR"/>
        <s v="Green Being"/>
        <s v="Asclepio"/>
        <s v="Restorative NeuroTechnologies"/>
        <s v="Nejcraft"/>
        <s v="Lokky"/>
        <s v="Plino"/>
        <s v="SBP"/>
        <s v="Fessura"/>
        <s v="Cyclica"/>
        <s v="Yuno.AI"/>
        <s v="Wandilogistics"/>
        <s v="Weeiam "/>
        <s v="2Beezy"/>
        <s v="Digital Waste Management"/>
        <s v="Boniviri"/>
        <s v="Ruralis"/>
        <s v="Huna"/>
        <s v="Smartway"/>
        <s v="Citibeats"/>
        <s v="Friland"/>
        <s v="Mapo Tapo"/>
        <s v="Weforguest"/>
        <s v="Ulisses"/>
        <s v="TELA"/>
        <s v="Innextart"/>
        <s v="Distrivia"/>
        <s v="Dendron"/>
        <s v="Cromos"/>
        <s v="PlusAdvance"/>
        <s v="Z4Tec"/>
        <s v="Progetto logistica freddo"/>
        <s v="Bold3D"/>
        <s v="Brand Booster"/>
        <s v="Salute in Cloud"/>
        <s v="Biorek"/>
        <s v="Enjoystitch"/>
        <s v="Weeiam"/>
        <s v="DFAB"/>
        <s v="Miprons"/>
        <s v="FMB1"/>
        <s v="FindMyLost"/>
        <s v="OliHelp"/>
        <s v="TipsHere"/>
        <s v="Newarc"/>
        <s v="Buzzup"/>
        <s v="Welfin"/>
        <s v="Mark One"/>
        <s v="DATAFIT"/>
        <s v="YouAddict"/>
        <s v="Wine-ly.com"/>
        <s v="KeyImpresa"/>
        <s v="Elephants "/>
        <s v="Fadabe "/>
        <s v="Project Vending Machine"/>
        <s v="Plutus"/>
        <s v="TrueScreen"/>
        <s v="Artknit"/>
        <s v="inBetweeners "/>
        <s v="Anqalab"/>
        <s v="Otter Finance"/>
        <s v="Focoos AI"/>
        <s v="Arcanus"/>
        <s v="Safurai"/>
        <s v="Genius Watter"/>
        <s v="Giar Energy"/>
        <s v="SIEve"/>
        <s v="Rithema"/>
        <s v="WAVE"/>
        <s v="Blue Eco Line"/>
        <s v="FRM"/>
        <s v="ARES"/>
        <s v="Biopolimeri"/>
        <s v="All About Water"/>
        <s v="Farzati"/>
        <s v="Real Bowl"/>
        <s v="Isuschem"/>
        <s v="Flavolife"/>
        <s v="Lebiu"/>
        <s v="Circular Fiber"/>
        <s v="Kinsect"/>
        <s v="Coffeefrom"/>
        <s v="Street Reporter"/>
        <s v="TimeIsApp"/>
        <s v="Voidless"/>
        <s v="PDF2Cart"/>
        <s v="Ring33"/>
        <s v="Myndoor "/>
        <s v="Audioboost"/>
        <s v="Subbyx"/>
        <s v="OGmusic"/>
        <s v="Palingen Social Regeneration"/>
        <s v="MatiPay"/>
        <s v="Essenza Food &amp; Travel"/>
        <s v="Laborability"/>
        <s v="Zero Carbon"/>
        <s v="CyberTrap"/>
        <s v="Project Richie"/>
        <s v="Round Two Interactive"/>
        <s v="RecruZone"/>
        <s v="Hoomie"/>
        <s v="20Energy"/>
        <s v="CSVibes"/>
        <s v="Cyberneid "/>
        <s v="ProfessionAI"/>
        <s v="Endymion "/>
        <s v="Alteredu"/>
        <s v="MinervaS "/>
        <s v="BestFit"/>
        <s v="WelcHome"/>
        <s v="Cinebooking.com"/>
        <s v="Adam AI"/>
        <s v="Startengy "/>
        <s v="Pjc Onderon"/>
        <s v="Helios Domotics"/>
        <s v="Acotel"/>
        <s v="Reportaus "/>
        <s v="Knowkube "/>
        <s v="Lualtek"/>
        <s v="Arcan"/>
        <s v="Cargoful"/>
        <s v="Eudata "/>
        <s v="Movenzia "/>
        <s v="ADG "/>
        <s v="GemaTEG"/>
        <s v="Zefi"/>
        <s v="Decripto"/>
        <s v="Antsy"/>
        <s v="Qadra"/>
        <s v="Omnienergy"/>
        <s v="Digibell"/>
        <s v="Ekore"/>
        <s v="Poma"/>
        <s v="Pomap"/>
        <s v="MediGenium"/>
        <s v="Green Independence"/>
        <s v="Hyper Wind"/>
        <s v="Project Neptune"/>
        <s v="AlgoAI"/>
        <s v="NewCOM"/>
        <s v="Dynamic Brain Lab"/>
        <s v="Wall Street Football"/>
        <s v="Kleecks "/>
        <s v="Bloomity"/>
        <s v="Mondial Bony Service Investment"/>
        <s v="ReDrink"/>
        <s v="Mov-Eng"/>
        <s v="COSMO"/>
        <s v="SmartDHOME"/>
        <s v="Prodigy"/>
        <s v="Cosmic"/>
        <s v="Hypesound"/>
        <s v="Camelot"/>
        <s v="YesNology"/>
        <s v="Aisidoro"/>
        <s v="ATENA"/>
        <s v="AURELIO"/>
        <s v="BLUE INNOVATION"/>
        <s v="CPsec"/>
        <s v="EMBER LAPTOPS"/>
        <s v="Formile"/>
        <s v="LilJob"/>
        <s v="Monimeds"/>
        <s v="MY BON"/>
        <s v="Viridian"/>
        <s v="Biomed Pulmonary"/>
        <s v="TERRA AI"/>
        <s v="Hiop"/>
        <s v="Project Hoogo"/>
        <s v="Brevetti Monachino"/>
        <s v="Damo"/>
        <s v="Spesati"/>
        <s v="Foreverland"/>
        <s v="Bagoff"/>
        <s v="Bebiip"/>
        <s v="Squp"/>
        <s v="Advepa Communication"/>
        <s v="OpenMall"/>
        <s v="Sobereye"/>
        <s v="BILLD "/>
        <s v="ASEPA ENERGY"/>
        <s v="Progetto Droni"/>
        <s v="Brio Group"/>
        <s v="Tutornow "/>
        <s v="BitCorp "/>
        <s v="Inspector"/>
        <s v="Reboot"/>
        <s v="Osense "/>
        <s v="Mbike"/>
        <s v="Novac"/>
        <s v="Mine Crime"/>
        <s v="SunCubes"/>
        <s v="The Big Wave"/>
        <s v="Trails"/>
        <s v="Widata"/>
        <s v="SmartHome"/>
        <s v="Project Welfare"/>
        <s v="Menumal"/>
        <s v="RistoGO"/>
        <s v="Omega project"/>
        <s v="SkillPRO"/>
        <s v="Purilian"/>
        <s v="Biotecna "/>
        <s v="Agreenet"/>
        <s v="ProtiumFields"/>
        <s v="Clean OS"/>
        <s v="InnovHealth"/>
        <s v="Ipermtch "/>
        <s v="Artiness"/>
        <s v="JobTech 2"/>
        <s v="DBE"/>
        <s v="XSpline "/>
        <s v="RepaiRing"/>
        <s v="T-Luxy"/>
        <s v="Nort"/>
        <s v="Acquistoterreno"/>
        <s v="19-01 Holding"/>
        <s v="CityZ"/>
        <s v="Dropper"/>
        <s v="Robosan "/>
        <s v="Resellify"/>
        <s v="Pack "/>
        <s v="NGR"/>
        <s v="Progetto Podcast"/>
        <s v="Allyfe"/>
        <s v="RisotBox"/>
        <s v="3PW"/>
        <s v="Sestre "/>
        <s v="YouHealthy "/>
        <s v="Cooabit"/>
        <s v="Takyon"/>
        <s v="Logbot "/>
        <s v="Ticketoo"/>
        <s v="Homsai "/>
        <s v="AppRover"/>
        <s v="Alto Robotics"/>
        <s v="Avian.io. "/>
        <s v="Carol"/>
        <s v="Ogyre "/>
        <s v="Istituto Audiologico Italiano"/>
        <s v="2Hours"/>
        <s v="Manta Aircraft"/>
        <s v="Enerbrain"/>
        <s v="Climate Standard"/>
        <s v="Underscore District"/>
        <s v="Empethy "/>
        <s v="MatchGuru"/>
        <s v="WEABIOS"/>
        <s v="Lukfo"/>
        <s v="Idra Water"/>
        <s v="Column"/>
        <s v="Fleder"/>
        <s v="Naspesa Delivery"/>
        <s v="Deckx"/>
        <s v="ARD"/>
        <s v="HarvAI"/>
        <s v=" Pepper's Ghost"/>
        <s v="Piick"/>
        <s v="AdPharma"/>
        <s v="Madò Pasticceria"/>
        <s v="TTC (ex B&amp;B)"/>
        <s v="Sedda Ecology Green"/>
        <s v="Seares"/>
        <s v="MYSE"/>
        <s v="D_WAVE"/>
        <s v="Fees"/>
        <s v="Fidejussioni Digitali"/>
        <s v="Instantbb"/>
        <s v="Data Masters"/>
        <s v="FTNet"/>
        <s v="Skipper"/>
        <s v="Houseplus"/>
        <s v="Hotiday "/>
        <s v="UAO"/>
        <s v="Hausme"/>
        <s v="Creative Harbour"/>
        <s v="Profiter"/>
        <s v="Italia Rimborso"/>
        <s v="Immobiliallasta"/>
        <s v="Progetto Healthcare"/>
        <s v="Project Connect"/>
        <s v="Real Gentelman"/>
        <s v="Beautycians"/>
        <s v=" iZ Renewable Luxury"/>
        <s v="Eneri"/>
        <s v="AmicoChef"/>
        <s v="Bikee Bike"/>
        <s v="Obios Diagnostic"/>
        <s v="ASC27"/>
        <s v="Joule"/>
        <s v="Deepleey"/>
        <s v="Keplera"/>
        <s v="eWibe "/>
        <s v="E-dway"/>
        <s v="Graphene "/>
        <s v="AngelEye"/>
        <s v="Vyrus "/>
        <s v="Monitora "/>
        <s v="Exoid "/>
        <s v="BeSight"/>
        <s v="Intrusa"/>
        <s v="TS Broker"/>
        <s v="Athics"/>
        <s v="Panino Giusto"/>
        <s v="Muscope"/>
        <s v="Project Meta"/>
        <s v="Pjct Device"/>
        <s v="ClimateCharted "/>
        <s v="Hair Bar"/>
        <s v="Kilogram"/>
        <s v="Caboto"/>
        <s v="Fire Investment"/>
        <s v="H-Cube"/>
        <s v="Ask2AI"/>
        <s v="Project Digitalize The Future"/>
        <s v="WAG"/>
        <s v="STELLAR"/>
        <s v="Optimum Group"/>
        <s v="Ittinsect "/>
        <s v="Beeing"/>
        <s v="20Seconds"/>
        <s v="Promarsis"/>
        <s v="Athleticae "/>
        <s v="Divinea"/>
        <s v="BallereTTe"/>
        <s v=" Nexo Corporation"/>
        <s v="CARE SPORT"/>
        <s v="EXE"/>
        <s v="EndoRail"/>
        <s v="EZ Lab"/>
        <s v="H-Verse"/>
        <s v="Wolsal "/>
        <s v="Didimora "/>
        <s v="Limenet "/>
        <s v="Allelica"/>
        <s v="NH2 Tech"/>
        <s v="CatLXR"/>
        <s v="WeShort"/>
        <s v="QualeAgenzia.it"/>
        <s v="Deposh "/>
        <s v="Digital Téchne"/>
        <s v="Aenduo"/>
        <s v="Tuddu "/>
        <s v="Suitefood"/>
        <s v="Prismed"/>
        <s v="InSimili"/>
        <s v="ProGaming Italia"/>
        <s v="LianeCare"/>
        <s v="Kosmos"/>
        <s v="CAELUS"/>
        <s v="Smace"/>
        <s v="TextYess"/>
        <s v="Eventvm"/>
        <s v="AcquaMente"/>
        <s v="Shipping Factory"/>
        <s v="DRB"/>
        <s v="Easydance"/>
        <s v="Open Energy"/>
        <s v="Sailes Yes"/>
        <s v="BlockChainRE"/>
        <s v="My Group"/>
        <s v="Hoome.it"/>
        <s v="ACT Blade"/>
        <s v="Krill design"/>
        <s v="Healthyfood"/>
        <s v="Med58"/>
        <s v="Ristoply"/>
        <s v="myAEDES"/>
        <s v="AiM"/>
        <s v="Marshmallow Games"/>
        <s v="Mygrants"/>
        <s v="Agriverse"/>
        <s v="Vegery (Erebor srl)"/>
        <s v="Nexting"/>
        <s v="American Uncle"/>
        <s v="Farm4trade"/>
        <s v="Tziboo"/>
        <s v="Sun City"/>
        <s v="The PAAC"/>
        <s v="TSS"/>
        <s v="Tendrs"/>
        <s v="Artware"/>
        <s v="Techno Bridge"/>
        <s v="Display "/>
        <s v="Live Carter"/>
        <s v="Fatture Automatiche"/>
        <s v="UNIO"/>
        <s v="BionItLabs"/>
        <s v="Hyp-er_objects"/>
        <s v="ClenTech"/>
        <s v="Rombo.ai"/>
        <s v="RetailHub"/>
        <s v="LXR"/>
        <s v="DVM "/>
        <s v="MySarma"/>
        <s v="Serenade "/>
        <s v="BLICC"/>
        <s v="WhpAI "/>
        <s v="ONE"/>
        <s v="Intellygenza "/>
        <s v="Fantalegends"/>
        <s v=" Seamthesis"/>
        <s v="Restaurants Club"/>
        <s v="Holyart"/>
        <s v=" Shoppy Code"/>
        <s v="Beforpharma"/>
        <s v="40factory"/>
        <s v="Techrail"/>
        <s v="Airizon "/>
        <s v="WUVDAY"/>
        <s v="Flywallet"/>
        <s v="Next "/>
        <s v="Brandplane"/>
        <s v="Bufaga"/>
        <s v="Builtdifferent"/>
        <s v="Datasinc"/>
        <s v="Fflow"/>
        <s v="AdapTronics"/>
        <s v="Arca Dynamics"/>
        <s v="Astradyne"/>
        <s v="Evolunar"/>
        <s v="In Quattro"/>
        <s v="Kurs Orbital"/>
        <s v="Mespac"/>
        <s v="Ohm Space"/>
        <s v="ORiS – Orbital Recharge in Space"/>
        <s v="Space Products and Innovation SPiN"/>
        <s v="Space V"/>
        <s v="Stellar Project"/>
        <s v="Titan4 "/>
        <s v="HIRO Robotics"/>
        <s v="iFarming"/>
        <s v="InnovationSea"/>
        <s v="Kuriu"/>
        <s v="lit"/>
        <s v="AccessiBit"/>
        <s v="Centro DCA"/>
        <s v="Dermaself"/>
        <s v="FunniFin"/>
        <s v="GRLS"/>
        <s v="Handy Signs"/>
        <s v="Sizable Energy"/>
        <s v="BloomLABS"/>
        <s v="Girasole"/>
        <s v="KEET"/>
        <s v="MountainMaps"/>
        <s v="Plantvoice"/>
        <s v="PuntoMare"/>
        <s v="Trafficlab"/>
        <s v="Vento CFD"/>
        <s v="ClubDeal Digital"/>
        <s v="Asset Prophet"/>
        <s v="Cold Sharing"/>
        <s v="Florence Care"/>
        <s v="Leaf "/>
        <s v="Lokit"/>
        <s v="Qsensato"/>
        <s v="Authentico"/>
        <s v="Brief"/>
        <s v="Pj Cleaning"/>
        <s v="Hydrosolar "/>
        <s v="Emotion Network"/>
        <s v="Biolibrary "/>
        <s v="Gevi"/>
        <s v="Hoda"/>
        <s v="Viola"/>
        <s v="Rosso"/>
        <s v="Dectar"/>
        <s v="Nubo"/>
        <s v="DoctorApp"/>
        <s v="BOS5"/>
        <s v="Sportwig"/>
        <s v="Quindi"/>
        <s v="Castless"/>
        <s v="Appart"/>
        <s v="COMET"/>
        <s v="eFESO"/>
        <s v="WAFU"/>
        <s v="Bestie Bite"/>
        <s v="Project Skincare"/>
        <s v="Affitti Futuri"/>
        <s v="Casacrowd"/>
        <s v="PredictionLabs"/>
        <s v="EAT&amp;GO"/>
        <s v="HostNarrate"/>
        <s v="Drop Me"/>
        <s v="Project Metal"/>
        <s v="MyVisto"/>
        <s v="Fleap"/>
        <s v="Minerva CQ"/>
        <s v="DMC"/>
        <s v="InnoChain"/>
        <s v="Training Consultancy"/>
        <s v="IDT"/>
        <s v="ESG Smart"/>
        <s v="ONLIFE Media"/>
        <s v="Ebazzy"/>
        <s v="LIQEX"/>
        <s v="Sensoria Health"/>
        <s v="Bitbrand"/>
        <s v="SeismicAI"/>
        <s v="Next Couture"/>
        <s v="NGNT"/>
        <s v="Baze"/>
        <s v="PagoDopo"/>
        <s v="L.I.F.E."/>
        <s v="Leasy "/>
        <s v="VESevo"/>
        <s v="RIDEsense"/>
        <s v="Grip Advisor"/>
        <s v="Eventboost"/>
        <s v=" Tag Manager Italia"/>
        <s v="TST-5G"/>
        <s v="Dipendesse da Me"/>
        <s v="Applico"/>
        <s v="VerbaLife"/>
        <s v="Enveasy "/>
        <s v="Omnis Power"/>
        <s v="Point-out"/>
        <s v="TEPY"/>
        <s v="Pelomatto"/>
        <s v="SpC International"/>
        <s v="Project Vitamin"/>
        <s v="EDEN"/>
        <s v="Project Neapolitan Tailor"/>
        <s v="HUI"/>
        <s v="Onsu"/>
        <s v="Project Health&amp;Com"/>
        <s v="Project Belle"/>
        <s v="Project Glass"/>
        <s v="Terroir Project"/>
        <s v="Sustainable Packaging Manufacturing Project"/>
        <s v="Make it Real"/>
        <s v="Green Paper USA"/>
        <s v="Displaid"/>
        <s v="State1"/>
        <s v="Atlas World Sports"/>
        <s v="AidaMask"/>
        <s v="Pet Paws Spray"/>
        <s v="Aesthetic Management Partner"/>
        <s v="iterro"/>
        <s v="Readtych"/>
        <s v="Blockchainer"/>
        <s v="Dbridge"/>
        <s v="INTA"/>
        <s v="BeyondShape"/>
        <s v="Dalfilo"/>
        <s v="EXODIA"/>
        <s v="H24Wave"/>
        <s v="Dialybrid"/>
        <s v="Sandeza"/>
        <s v="Fome"/>
        <s v="Akuis"/>
        <s v="Bibac"/>
        <s v="TechVisory"/>
        <s v="Agora Labs"/>
        <s v="Even2plan"/>
        <s v="RocketDreams"/>
        <s v="Freedhome"/>
        <s v="Cloov"/>
        <s v="Anouk.ai"/>
        <s v="CarpeCarbon"/>
        <s v="RoxPay"/>
        <s v="Snaproof"/>
        <s v="Ganiga"/>
        <s v="Green Future Project"/>
        <s v="Grantzy "/>
        <s v="Metacasa"/>
        <s v="Lexdoit"/>
        <s v="MarketLabs"/>
        <s v="Farmacia Europea"/>
        <s v="Xbooks"/>
        <s v="Fast Food tech"/>
        <s v="Fintech "/>
        <s v="Ohoskin"/>
        <s v="Archimede"/>
        <s v="Kymia"/>
        <s v="Alphafood"/>
        <s v="Teaser Elettronica"/>
        <s v="Bull"/>
        <s v="KHT"/>
        <s v="Young Platform"/>
        <s v="LEB"/>
        <s v="Eco Circular"/>
        <s v="Capsule Corporation"/>
        <s v="Alpha Impulsion"/>
        <s v="Agreen Biosolutions "/>
        <s v="Klear Finance"/>
        <s v="Seainnova"/>
        <s v="NF&amp;C"/>
        <s v="Lacta"/>
        <s v=" Virtual Wings Pacific"/>
        <s v="FASI"/>
        <s v="Ciao Elsa"/>
        <s v="IDer"/>
        <s v="Deltronics"/>
        <s v="Project Wine"/>
        <s v="Voltaage"/>
        <s v="Carzaa"/>
        <s v="Okta"/>
        <s v="Vr Tourism"/>
        <s v="Love You Travel"/>
        <s v="Petmora"/>
        <s v="Ager Oliva"/>
        <s v="MorphCast"/>
        <s v="Matchclick"/>
        <s v="Apposta"/>
        <s v="Active Label"/>
        <s v="NTRLY"/>
        <s v="Società Agricola"/>
        <s v="Yalla Security"/>
        <s v="Medicaly"/>
        <s v="Protein Italy"/>
        <s v="Zenergea"/>
        <s v="Phygtl"/>
        <s v="Etilika"/>
        <s v="Archimedeh24"/>
        <s v="Sensosan "/>
        <s v="Quido"/>
        <s v="Biocentis"/>
        <s v="Made In Italy - A.i. - Marketplace"/>
        <s v="Lookinglass"/>
        <s v="Domido"/>
        <s v="Società Italiana di Medicina Naturale "/>
        <s v="QuestIT"/>
        <s v="Oxhy "/>
        <s v="MinervaSys"/>
        <s v="Yumus"/>
        <s v="PausePay"/>
        <s v="BEF Biosystems"/>
        <s v="Typeone Biomaterials"/>
        <s v="TeC"/>
        <s v="Postbiotica"/>
        <s v="Oxoco"/>
        <s v="Oloker Therapeutics"/>
        <s v="EggPlant"/>
        <s v="Celery"/>
        <s v="AppLavoro"/>
        <s v="Dottorinsieme"/>
        <s v="Asters"/>
        <s v="Dhom"/>
        <s v="Reiwa"/>
        <s v="Indi"/>
        <s v="FlyKube"/>
        <s v="Roads of Beauty"/>
        <s v="Theralip"/>
        <s v="HRgo"/>
        <s v="K Hero "/>
        <s v="Divilo "/>
        <s v="Live Story"/>
        <s v=" K3RX"/>
        <s v="CyberDart"/>
        <s v="Lanificio Digitale"/>
        <s v="Eco Sistem S. Felice (Sbriciola)"/>
        <s v="Omega "/>
        <s v="AI-M"/>
        <s v="Epsilon"/>
        <s v="Lenderwize"/>
        <s v="Intellipath AI"/>
        <s v="MedAI"/>
        <s v="MAIND Capital"/>
        <s v="NutriWorld"/>
        <s v="Materia"/>
        <s v="Wodzi"/>
        <s v="Weply"/>
        <s v="Pjt Too Good"/>
        <s v="Cassandra"/>
        <s v="LiveLink"/>
        <s v="Stelo"/>
        <s v="Open Grant"/>
        <s v="Exo Lab"/>
        <s v="CloEE"/>
        <s v="Daspren"/>
        <s v="TPPay"/>
        <s v="Flash Scientific"/>
        <s v="Karrycar"/>
        <s v="RarEarth"/>
        <s v="Traipler"/>
        <s v="Quarkpay"/>
        <s v="YanchWare"/>
        <s v="KOOKone"/>
        <s v="Teach Corner"/>
        <s v="Top World Hotel"/>
        <s v="FRESCA"/>
        <s v="JedAI"/>
        <s v="TAC"/>
        <s v="Santangelo Media Studios"/>
        <s v="Wedelay"/>
        <s v=" FONTENERGON"/>
        <s v="Credit Service"/>
        <s v="Pethub"/>
        <s v="Live Information System"/>
        <s v="BeadRoots"/>
        <s v="ISAAC"/>
        <s v="Soource"/>
        <s v="DomusLearning"/>
        <s v="Fomula Center"/>
        <s v="Proscaenia"/>
        <s v="BigProfiles"/>
        <s v="Meditype"/>
        <s v="17tons"/>
        <s v="AMG"/>
        <s v="RAW"/>
        <s v="Rent2Cash"/>
        <s v="Manax"/>
        <s v="SellUp"/>
        <s v="Bemyrider"/>
        <s v="Thauma"/>
        <s v="LexCapital"/>
        <s v="SANTELMO"/>
        <s v="Always Friday"/>
        <s v="Xellence AI"/>
        <s v="Lexroom"/>
        <s v="Anima"/>
        <s v="DFU - Igea Pharma"/>
        <s v="Dog-radar"/>
        <s v="Excantia"/>
        <s v="Axelo"/>
        <s v="Progetto Sovrana SVA"/>
        <s v="Meedox"/>
        <s v="Progetto Oncosafe"/>
        <s v="MON5"/>
        <s v="Meddle"/>
        <s v="BoxxDocks"/>
        <s v="AWRobotics"/>
        <s v="Zephyra"/>
        <s v="Mach3D"/>
        <s v="Wayla"/>
        <s v="Scouty"/>
        <s v="Geen"/>
        <s v="Zerow"/>
        <s v="Vitruvian"/>
        <s v="Moneyviz"/>
        <s v="Oraigo"/>
        <s v="HER"/>
        <s v="2beautiful"/>
        <s v="Rotonium"/>
        <s v="Infinity 4 Earth"/>
        <s v="Phoenix"/>
        <s v="Visual Note"/>
        <s v="Odibuy"/>
        <s v="Confirmo"/>
        <s v="Envify"/>
        <s v="Chef On Demand"/>
        <s v="This Unique"/>
        <s v="DriveDrop"/>
        <s v="QKI Emulsion"/>
        <s v="Game2Value"/>
        <s v="ReWing"/>
        <s v="Scindo Payments"/>
        <s v="Tabomenu"/>
        <s v="Bhblasted"/>
        <s v="Elite Villas"/>
        <s v="Weeshop"/>
        <s v="Boundless Horizons"/>
        <s v="Sentieri"/>
        <s v="Skin Lovers"/>
        <s v="Ephelia"/>
        <s v="Medsniper"/>
        <s v="Fliklab"/>
        <s v="Requpero"/>
        <s v="Neosperience Health"/>
        <s v="Match"/>
        <s v="Wegoo"/>
        <s v="TypeaCar"/>
        <s v="Plannest"/>
        <s v="Vinciunfuturo.it"/>
        <s v="Sentinella Avicola"/>
        <s v="Holifya"/>
        <s v="Powerset"/>
        <s v="BNESIM"/>
        <s v="ZESTFUL NATURAL"/>
        <s v="COCI"/>
        <s v="Jubatus"/>
        <s v="ORAZERO"/>
        <s v="Corem"/>
        <s v="Medical Prime"/>
        <s v="YP Trainer"/>
        <s v="Logogramma"/>
        <s v="S2X"/>
        <s v="Covision Media"/>
        <s v="AndromedAI"/>
        <s v="Fleequid"/>
        <s v="Dronus "/>
        <s v="DST"/>
        <s v="Guardian"/>
        <s v="Fler"/>
        <s v="Pixy.art"/>
        <s v="Equis"/>
        <s v="Linari Medical "/>
        <s v="VirtualE"/>
        <s v="iStory"/>
        <s v="AD cube"/>
        <s v="Ahilab"/>
        <s v="Pathway"/>
        <s v="Equal Education"/>
        <s v="Similar"/>
        <s v="CrioPurA"/>
        <s v="GenoGra"/>
        <s v="Immunoveg"/>
        <s v="Longevity Pet Solutions"/>
        <s v="PlantBit"/>
        <s v="SMUSH materials"/>
        <s v="Gelato 4ever"/>
        <s v="Tifeo"/>
        <s v="Poleepo"/>
        <s v="Flyrotor"/>
        <s v="Undersdogs"/>
        <s v="Haga 2"/>
        <s v="Cyberating"/>
        <s v="SHE Tower"/>
        <s v="PickEat"/>
        <s v="Acne Revolution"/>
        <s v="Finapp"/>
        <s v="FOODYZER"/>
        <s v="Elephantroom"/>
        <s v="Yooond (Flowi)"/>
        <s v="Amalia"/>
        <s v="NutriYou"/>
        <s v="Loqui"/>
        <s v="Discentis"/>
        <s v="Alchemyx"/>
        <s v="Mangofit"/>
        <s v="Dritto"/>
        <s v="FairMind"/>
        <s v="Italspazio"/>
        <s v="HumanWE"/>
        <s v="Laminar Pharma"/>
        <s v="Project 342"/>
        <s v="U-Care Medical"/>
        <s v="Rocketsat"/>
        <s v="Abelio"/>
        <s v="AGRICOBOTS"/>
        <s v="AI-taly Solution"/>
        <s v="Alpha Quantaris"/>
        <s v="BM DIAGNOSTICS"/>
        <s v="Prestatech"/>
        <s v="Bravo!"/>
        <s v="InnFoods"/>
        <s v="Liberty Rider"/>
        <s v="NutriCo"/>
        <s v="D4Next"/>
        <s v="Spacewear"/>
        <s v="EYE4NIR"/>
        <s v="Relifeme"/>
        <s v="DatiSalute"/>
        <s v="Check&amp;Love"/>
        <m/>
      </sharedItems>
    </cacheField>
    <cacheField name="Itala/Estero" numFmtId="0">
      <sharedItems containsBlank="1"/>
    </cacheField>
    <cacheField name="Città" numFmtId="0">
      <sharedItems containsBlank="1" count="285">
        <s v="Bologna"/>
        <s v="Cosenza"/>
        <s v="Modena"/>
        <s v="Vico Equense"/>
        <s v="Novara"/>
        <s v="Milano"/>
        <s v="n.a."/>
        <s v="Bergamo"/>
        <s v="Pavia"/>
        <s v="Angri"/>
        <s v="Chicago"/>
        <s v="Roma"/>
        <s v="Gorizia"/>
        <s v="Palermo"/>
        <s v="Firenze"/>
        <s v="Torino"/>
        <s v="San Francisco"/>
        <s v="Napoli"/>
        <s v="Malaga"/>
        <s v="Rende"/>
        <s v="Genova"/>
        <s v="Bari"/>
        <s v="Pescara"/>
        <s v="Avellino"/>
        <s v="Vicenza "/>
        <s v="Londra"/>
        <s v="Salerno"/>
        <s v="Narni"/>
        <s v="Venezia"/>
        <s v="Parma"/>
        <s v="Udine"/>
        <s v="Parigi"/>
        <s v="Giulianova"/>
        <s v="Foggia"/>
        <s v="Quarto"/>
        <s v="Siena"/>
        <s v="Verona"/>
        <s v="Cambridge"/>
        <s v="Catania"/>
        <s v="Padova"/>
        <s v="Benevento"/>
        <s v="Pisa"/>
        <s v="Pomezia"/>
        <s v="Pordenone"/>
        <s v="Trieste"/>
        <s v="belluno "/>
        <s v="San Benedetto del Tronto"/>
        <s v="Berlino"/>
        <s v="Chieti"/>
        <s v="Trento"/>
        <s v="New York"/>
        <s v="Taranto"/>
        <s v="Colonia"/>
        <s v="Firenza"/>
        <s v=" Chexbres"/>
        <s v="Andria"/>
        <s v="Messina"/>
        <s v="Valletta"/>
        <s v="Forlì"/>
        <s v="Terni"/>
        <s v="Oberhaching"/>
        <s v="Rovereto"/>
        <s v="Brescia"/>
        <s v="Madrid"/>
        <s v="Cumbria"/>
        <s v="L'Aquila"/>
        <s v="Barcellona"/>
        <s v="Fermo"/>
        <s v="Treviso"/>
        <s v="Monza"/>
        <s v="Macerata"/>
        <s v="Biella"/>
        <s v="Helmond"/>
        <s v="Castagnola"/>
        <s v="Reggio Emilia"/>
        <s v="Formia"/>
        <s v="Formello"/>
        <s v="Como"/>
        <s v="Lecce"/>
        <s v="Cagliari"/>
        <s v="Povo"/>
        <s v="Piacenza"/>
        <s v="Cesena"/>
        <s v="Bolzano"/>
        <s v="Rimini"/>
        <s v="Francoforte"/>
        <s v="Varese"/>
        <s v="Agrigento"/>
        <s v="Varna"/>
        <s v="Isernia"/>
        <s v="Vancouver"/>
        <s v="Caserta"/>
        <s v="Bari "/>
        <s v="Dublino"/>
        <s v="Ancona"/>
        <s v="Sassari"/>
        <s v="Ascoli Piceno"/>
        <s v="Spoleto"/>
        <s v="Teramo"/>
        <s v="Frosinone"/>
        <s v="Pesaro"/>
        <s v="Ravenna"/>
        <s v="Imola"/>
        <s v="Mumbai"/>
        <s v="Firena"/>
        <s v="Potenza"/>
        <s v="Lucca"/>
        <s v="Pesaro "/>
        <s v="Homel"/>
        <s v="Perugia"/>
        <s v="Catanzaro"/>
        <s v="Savona"/>
        <s v="Mantova"/>
        <s v="Latina"/>
        <s v="Livorno"/>
        <s v="Princeton"/>
        <s v="Tel Aviv"/>
        <s v="Jakarta"/>
        <s v="Brindisi"/>
        <s v="Campobasso"/>
        <s v="Olbia"/>
        <s v="Lugano"/>
        <s v="Reggio Calabria"/>
        <s v="Palma di Maiorca"/>
        <s v="San Sebastian"/>
        <s v="Ginevra"/>
        <s v="Crotone"/>
        <s v="Olbia - Tempio"/>
        <s v="Zurigo"/>
        <s v="Cuneo"/>
        <s v="Ragusa"/>
        <s v="Treviso "/>
        <s v="Verbier"/>
        <s v="Cardiff"/>
        <s v="Ferrara"/>
        <s v="Dubai"/>
        <s v="San Diego"/>
        <s v="Urbino"/>
        <s v="Camerino"/>
        <s v="La Spezia"/>
        <s v="Bologna "/>
        <s v="Siracusa"/>
        <s v="Atene"/>
        <s v="Potters Bar"/>
        <s v="Toma"/>
        <s v="Massa-Carrara"/>
        <s v="Aviano"/>
        <s v="Vicenza"/>
        <s v="Caltanissetta"/>
        <s v="Matera"/>
        <s v="Berlina"/>
        <s v="Ta' Xbiex"/>
        <s v="Mosca"/>
        <s v="Trapani"/>
        <s v="Aquila"/>
        <s v="Pisa "/>
        <s v="Aosta"/>
        <s v="n,a."/>
        <s v="Kiev"/>
        <s v="Rieti"/>
        <s v="Santa Monica"/>
        <s v="Viterbo"/>
        <s v="Miami"/>
        <s v="Arezzo"/>
        <s v="Tunisi"/>
        <s v="Losanna"/>
        <s v="Bangalore"/>
        <s v="Brighton"/>
        <s v="San Marino"/>
        <s v="Boston"/>
        <s v="Grosseto"/>
        <s v="Zagabria"/>
        <s v="Los Angeles"/>
        <s v="Berna"/>
        <s v="Spezia"/>
        <s v="Praga"/>
        <s v="Oristano "/>
        <s v="Teramo "/>
        <s v="Pistoia"/>
        <s v="Belluno"/>
        <s v="Lecco"/>
        <s v="Shanghai "/>
        <s v="Oslo"/>
        <s v="Bedfordshire"/>
        <s v="Ponte Vedra Beach"/>
        <s v="Viareggio"/>
        <s v="Saint-Grégoire"/>
        <s v="Leobersdorf"/>
        <s v="Sydney"/>
        <s v="Tolosa"/>
        <s v="Rotterdamseweg "/>
        <s v="Lisbona"/>
        <s v="Toronto"/>
        <s v="Charlotte"/>
        <s v="Herisau "/>
        <s v="Sofia"/>
        <s v="Dussendorf"/>
        <s v="Vienna"/>
        <s v="Bergen"/>
        <s v="Caltanissetta "/>
        <s v="Misgav"/>
        <s v="Ílhavo"/>
        <s v="Burlingame "/>
        <s v="Chino"/>
        <s v="Estonia"/>
        <s v="Macerata "/>
        <s v="Torino "/>
        <s v="Alessandra"/>
        <s v="Prato"/>
        <s v="Asti"/>
        <s v="Nairobi"/>
        <s v="Istanbul"/>
        <s v="La Valletta"/>
        <s v="Irvine"/>
        <s v="Olten"/>
        <s v="Lubiana"/>
        <s v="Aia"/>
        <s v="Salonicco"/>
        <s v="Short Hills"/>
        <s v="Ramat Gan"/>
        <s v="Pechino"/>
        <s v=" Las Palmas "/>
        <s v="Sondrio"/>
        <s v="Bellinzona"/>
        <s v="Sud Sardegna"/>
        <s v="Buenos Aires"/>
        <s v="Funchal"/>
        <s v="Caslano"/>
        <s v="Bucarest"/>
        <s v="Grosseto "/>
        <s v="Tel Aviv "/>
        <s v="Stoccolma"/>
        <s v="Duisburg"/>
        <s v="Liverpool"/>
        <s v=" Biberist"/>
        <s v="Lagos"/>
        <s v="Biškek"/>
        <s v="Cremona"/>
        <s v="Amsterdam"/>
        <s v="Cheshire"/>
        <s v="Massa di Carrara"/>
        <s v="Brinidisi"/>
        <s v="Tallinn"/>
        <s v="Mendrisio"/>
        <s v="Lodi"/>
        <s v="Brussels"/>
        <s v="Abu Dhabi"/>
        <s v="Granada"/>
        <s v="Riccione"/>
        <s v="Faenza"/>
        <s v="Manno"/>
        <s v="Vercelli"/>
        <s v="Monopoli"/>
        <s v="Gibilterra"/>
        <s v="Tokyo"/>
        <s v="Monaco"/>
        <s v="London"/>
        <s v="Barletta-Andria-Trani"/>
        <s v="Campobasso "/>
        <s v="Clausiusstrasse"/>
        <s v="Alkmaar"/>
        <s v="Rieti "/>
        <s v="Cagliari "/>
        <s v="Mori"/>
        <s v="Pomy"/>
        <s v="Cordova"/>
        <s v="Balaton "/>
        <s v="Houston"/>
        <s v="Melbourne"/>
        <s v="Pistoia "/>
        <s v="San Rafael"/>
        <s v="Viterbo "/>
        <s v="Bergamo "/>
        <s v="Palo Alto"/>
        <s v="Seregno"/>
        <s v="Helsinki"/>
        <s v="Rennes"/>
        <s v="Valencia"/>
        <s v="Hong Kong"/>
        <s v="Avezzano"/>
        <s v="Palma de Mallorca"/>
        <s v="Aix-en-Provence"/>
        <s v="Alessandria"/>
        <s v="Toulouse"/>
        <m/>
      </sharedItems>
    </cacheField>
    <cacheField name="Regione" numFmtId="0">
      <sharedItems containsBlank="1" count="69">
        <s v="Emilia Romagna"/>
        <s v="Calabria"/>
        <s v="Campania"/>
        <s v="Piemonte"/>
        <s v="Lombardia"/>
        <s v="n.a."/>
        <s v="Stati Uniti"/>
        <s v="Lazio"/>
        <s v="Friuli Venezia Giulia"/>
        <s v="Sicilia"/>
        <s v="Toscana"/>
        <s v="Spagna"/>
        <s v="Liguria"/>
        <s v="Puglia"/>
        <s v="Abruzzo"/>
        <s v="Veneto"/>
        <s v="Regno Unito"/>
        <s v="Umbria"/>
        <s v="Francia"/>
        <s v="Marche"/>
        <s v="Germania"/>
        <s v="Trentino-Alto Adige"/>
        <s v="Svizzera"/>
        <s v="Malta"/>
        <s v="Olanda"/>
        <s v="Sardegna"/>
        <s v="Egitto"/>
        <s v="Bulgaria"/>
        <s v="Canada"/>
        <s v="Irlanda"/>
        <s v="India"/>
        <s v="Basilicata"/>
        <s v="Bielorussa"/>
        <s v="Israele"/>
        <s v="Indonesia"/>
        <s v="Molise"/>
        <s v="Lussemburgo"/>
        <s v="Emirati Arabi Uniti"/>
        <s v="Grecia"/>
        <s v="Russia"/>
        <s v="Trentino Alto Adige"/>
        <s v="Valle d'Aosta"/>
        <s v="Ucraina"/>
        <s v="Tunisia"/>
        <s v="San Marino"/>
        <s v="Croazia"/>
        <s v="Repubblica Ceca"/>
        <s v="Cina"/>
        <s v="Norvegia"/>
        <s v="Austria"/>
        <s v="Australia"/>
        <s v="Portogallo"/>
        <s v="Estonia"/>
        <s v="Kenya"/>
        <s v="Turchia"/>
        <s v="Slovenia"/>
        <s v="Argentina"/>
        <s v="Romania"/>
        <s v="Svezia"/>
        <s v="Nigeria"/>
        <s v="Kirghizistan"/>
        <s v="Cile"/>
        <s v="Belgio"/>
        <s v="Gibilterra"/>
        <s v="Giappone"/>
        <s v="Campania "/>
        <s v="Puglia "/>
        <s v="Finlandia"/>
        <m/>
      </sharedItems>
    </cacheField>
    <cacheField name="Persona di riferimento Fondo" numFmtId="0">
      <sharedItems containsBlank="1"/>
    </cacheField>
    <cacheField name="Originator" numFmtId="0">
      <sharedItems containsBlank="1"/>
    </cacheField>
    <cacheField name="Tipo originator" numFmtId="0">
      <sharedItems containsBlank="1"/>
    </cacheField>
    <cacheField name="Documentazione " numFmtId="0">
      <sharedItems containsBlank="1" count="3">
        <s v="Congrua"/>
        <s v="Non congrua"/>
        <m/>
      </sharedItems>
    </cacheField>
    <cacheField name="Settori AIFI" numFmtId="0">
      <sharedItems containsBlank="1"/>
    </cacheField>
    <cacheField name="Settori EVCA" numFmtId="0">
      <sharedItems containsBlank="1" count="62">
        <s v="Consumer electronics"/>
        <s v="Pharmaceuticals and drug delivery"/>
        <s v="Medical devices and supplies"/>
        <s v="Biotechnology"/>
        <s v="Industrial measurement, sensing and control"/>
        <s v="Internet technologies"/>
        <s v="Computer related services: other"/>
        <m/>
        <s v="Healthcare: other"/>
        <s v="Business related software"/>
        <s v="Agriculture: other"/>
        <s v="Crop cultivation"/>
        <s v="Consumer products manufacturing"/>
        <s v="Educational and training products/services"/>
        <s v="Business and industrial services"/>
        <s v="Consumer services: other"/>
        <s v="Software: other"/>
        <s v="Alternative energy"/>
        <s v="Business and industrial products"/>
        <s v="Financial institutions and services"/>
        <s v="Systems software"/>
        <s v="Connectivity, networking and communications software"/>
        <s v="Manufacturing: other"/>
        <s v="Energy: other"/>
        <s v="Consumer goods: other"/>
        <s v="Medical equipment and related software"/>
        <s v="Telecom carriers"/>
        <s v="Means of transport: manufacturing and related"/>
        <s v="Broadcasting, publications and content providers"/>
        <s v="Transportation: other"/>
        <s v="Communications equipment"/>
        <s v="Transportation services"/>
        <s v="Forestry"/>
        <s v="Specialty chemicals"/>
        <s v="Materials"/>
        <s v="Fishing, hunting and animal husbandry"/>
        <s v="Chemical and materials: services"/>
        <s v="Communication: other"/>
        <s v="Chemical and materials: other"/>
        <s v="Environmental services"/>
        <s v="Medical information systems"/>
        <s v="Energy related services"/>
        <s v="Healthcare institutions and services"/>
        <s v="Computer systems and peripherals"/>
        <s v="Hospitality, sports and entertainment facilities"/>
        <s v="Communications and networking services"/>
        <s v="Plastic"/>
        <s v="Real estate"/>
        <s v="Construction"/>
        <s v="Organic chemicals"/>
        <s v="Consumer products retailing"/>
        <s v="Electricity supply"/>
        <s v="Specialty retailers"/>
        <s v="Università di Camerino"/>
        <s v="Drug development technologies"/>
        <s v="End-user software"/>
        <s v="Restaurants, food services"/>
        <s v="Porogetto Comincini"/>
        <s v="Consumer Goods"/>
        <s v="Telecom hardware: other"/>
        <s v="Telecom services, tele/videoconferencing equipment and serv., VoIP"/>
        <s v="Electronic components"/>
      </sharedItems>
    </cacheField>
    <cacheField name="Stadio di sviluppo" numFmtId="0">
      <sharedItems containsBlank="1" count="6">
        <s v="Start-up stage\Venture"/>
        <s v="Proof of concept"/>
        <s v="Seed"/>
        <s v="Other early stage\Late stage"/>
        <s v="Private Equity"/>
        <m/>
      </sharedItems>
    </cacheField>
    <cacheField name="Organsimo di Ricerca" numFmtId="0">
      <sharedItems containsBlank="1" count="101">
        <s v="Assente"/>
        <s v="Università della Calabria"/>
        <s v="Università degli studi di Modena e Reggio Emilia"/>
        <s v="Università di Salerno"/>
        <m/>
        <s v="CREA di Gorizia"/>
        <s v="ARCA di Palermo"/>
        <s v="Università degli Studi di Genova"/>
        <s v="Università degli Studi di Bari Aldo Moro"/>
        <s v="Politecnico di Torino"/>
        <s v="Università di Cosenza"/>
        <s v="CNIT - Consorzio Nazionale Interuniversitario per le Telecomunicazioni"/>
        <s v="University of Cambridge"/>
        <s v="Università del Sannio"/>
        <s v="Università di Cagliari"/>
        <s v="Università di Verona"/>
        <s v="Università Campus Biomedico"/>
        <s v="Scuola Superiore S.Anna"/>
        <s v="Università degli Studi di Firenze"/>
        <s v="Università di Pisa"/>
        <s v="Università di Siena"/>
        <s v="Università di Roma &quot;La Sapienza&quot;"/>
        <s v="Fondazione IRCCS Istituto Nazionale dei Tumori"/>
        <s v="Università degli Studi di Milano"/>
        <s v="Università di Trieste"/>
        <s v="Università di Udine"/>
        <s v="Università degli Studi di Napoli Federico II"/>
        <s v="Fondazione Bruno Kessler"/>
        <s v="Università degli Studi di Palermo"/>
        <s v="Università degli Studi di Messina"/>
        <s v="Università Ca' Foscari Venezia"/>
        <s v="Polihub - Politecnico di Milano"/>
        <s v="HIT - Hub Innovazione Trentino"/>
        <s v="Università dell'Aquila"/>
        <s v="Università di Padova"/>
        <s v="Consiglio Nazionale delle Ricerche (CNR)"/>
        <s v="IIT Istituto Italiano Tecnologia"/>
        <s v="Università degli Studi di Bologna"/>
        <s v="Campania Newsteel"/>
        <s v="Università Bicocca di Milano"/>
        <s v="Contamination Lab Uni Cagliari"/>
        <s v="Polo Meccatronica Rovereto"/>
        <s v="Politecnico di Milano"/>
        <s v="Università Luigi Vanvitelli"/>
        <s v="Istituto Nazionale per la Fisica della Materia"/>
        <s v="Università di Trento"/>
        <s v="Università degli Studi di Roma &quot;Tor Vergata&quot;"/>
        <s v="Università di Catania"/>
        <s v="Università Politecnica delle Marche"/>
        <s v="Istituto Nazionale di Fisica Nucleare"/>
        <s v="Univesrità degli Studi di Sassari"/>
        <s v="Fondazione Istituto Italiano di Tecnologia"/>
        <s v="IMT Lucca"/>
        <s v="Università degli Studi dell'Insubria"/>
        <s v="ENEA"/>
        <s v="Other ODR"/>
        <s v="Scuola Superiore Sant'Anna Pisa"/>
        <s v="Università di Napoli Federico II"/>
        <s v="Scuola Normale Superiore"/>
        <s v="Università del Molise"/>
        <s v="Università degli Studi di Perugia"/>
        <s v="Università di Roma Tre"/>
        <s v="Istituto Italiano di Tecnologia"/>
        <s v="Università degli Studi di Macerata"/>
        <s v="Università di Urbino"/>
        <s v="Università di Camerino"/>
        <s v="Università Cattolica del Sacro Cuore"/>
        <s v="Università di Pavia"/>
        <s v="PTP Science Park"/>
        <s v="Polo Tecnologico Pordenone"/>
        <s v="Centro di Riferimento Oncologico"/>
        <s v="Università degli Studi di Bergamo"/>
        <s v="Fondazione Golinelli"/>
        <s v="ISIRES"/>
        <s v="Tecnopolo Bologna CNR"/>
        <s v="Università della Basilicata"/>
        <s v="DayOne"/>
        <s v="Gran Sasso Science Institute"/>
        <s v="Area Science Park"/>
        <s v="SISSA - Scuola Internazionale Superiore di Studi Avanzati"/>
        <s v="Università degli Studi di Padova"/>
        <s v="Fondazione Istituto di Ricerca Pediatrica Città della Speranza"/>
        <s v="Fondazione LINKS – Leading Innovation and Knowledge for Society"/>
        <s v="Scuola Normale Superiore di Pisa"/>
        <s v="CNR (Istituto per la Scienza e Tecnologia dei Plasmi)"/>
        <s v="Università di Palermo"/>
        <s v="G. d'Annunzio Università di Chieti-Pescara"/>
        <s v="Università degli Studi di Firenze - MICC"/>
        <s v="Institute of Cognitive Sciences and Technologies, National Research Council of Italy, ISTC-CNR"/>
        <s v="Università della Campania Luigi Vanvitelli"/>
        <s v="Università di Torino"/>
        <s v="Università degli Studi di Napoli PARTHENOPE"/>
        <s v="Bioindustry Park"/>
        <s v="Friuli Innovazione"/>
        <s v="Istituto Nazionale Tumori IRCCS Fondazione G. Pascale"/>
        <s v="USL Bologna"/>
        <s v="CNR-IBF (Istituto di Biofisica del CNR- Sede di Palermo) "/>
        <s v="Ospedale San Raffaele"/>
        <s v="Entopan Innovation"/>
        <s v="Politecnico di Bari"/>
        <s v="Università del Salento"/>
      </sharedItems>
    </cacheField>
    <cacheField name="Fondo di competenza_x000a_(assegnazione originaria)" numFmtId="0">
      <sharedItems containsBlank="1" count="10">
        <s v="Vertis Venture 2 Scaleup"/>
        <s v="Vertis Venture 3 Technology Transfer"/>
        <s v="Non compliant con i Regolamenti "/>
        <s v="Rigettato per documentazione mancante dopo sollecito"/>
        <s v="Private Equity"/>
        <s v="Fondi di scaleup"/>
        <s v="Vertis Venture 5 Scaleup"/>
        <s v="Fondo di trasferimento tecnologico"/>
        <s v="Vertis Venture 6"/>
        <m/>
      </sharedItems>
    </cacheField>
    <cacheField name="Fondo di competenza_x000a_(riassegnazione)" numFmtId="0">
      <sharedItems containsBlank="1" count="3">
        <m/>
        <s v="Vertis Venture 6"/>
        <s v="Vertis Venture 5 Scaleup"/>
      </sharedItems>
    </cacheField>
    <cacheField name="Data Meeting" numFmtId="0">
      <sharedItems containsNonDate="0" containsDate="1" containsString="0" containsBlank="1" minDate="2017-10-12T00:00:00" maxDate="2025-03-06T00:00:00" count="343">
        <d v="2017-10-19T00:00:00"/>
        <d v="2017-10-12T00:00:00"/>
        <d v="2020-03-06T00:00:00"/>
        <d v="2017-11-23T00:00:00"/>
        <d v="2017-10-26T00:00:00"/>
        <d v="2017-11-02T00:00:00"/>
        <d v="2018-01-04T00:00:00"/>
        <d v="2020-05-14T00:00:00"/>
        <d v="2017-11-17T00:00:00"/>
        <d v="2017-11-09T00:00:00"/>
        <d v="2017-11-30T00:00:00"/>
        <d v="2020-01-09T00:00:00"/>
        <d v="2019-08-30T00:00:00"/>
        <d v="2022-05-24T00:00:00"/>
        <d v="2018-01-11T00:00:00"/>
        <d v="2017-12-05T00:00:00"/>
        <d v="2023-11-22T00:00:00"/>
        <d v="2018-02-08T00:00:00"/>
        <d v="2017-12-14T00:00:00"/>
        <d v="2018-01-18T00:00:00"/>
        <d v="2017-12-21T00:00:00"/>
        <d v="2018-10-25T00:00:00"/>
        <d v="2018-01-25T00:00:00"/>
        <d v="2018-02-01T00:00:00"/>
        <d v="2021-12-01T00:00:00"/>
        <d v="2018-03-21T00:00:00"/>
        <d v="2018-03-01T00:00:00"/>
        <d v="2018-02-15T00:00:00"/>
        <d v="2018-03-29T00:00:00"/>
        <d v="2018-02-22T00:00:00"/>
        <d v="2018-03-15T00:00:00"/>
        <d v="2024-06-19T00:00:00"/>
        <d v="2018-03-08T00:00:00"/>
        <d v="2018-05-03T00:00:00"/>
        <d v="2018-04-05T00:00:00"/>
        <d v="2018-04-12T00:00:00"/>
        <d v="2018-04-19T00:00:00"/>
        <d v="2018-04-24T00:00:00"/>
        <d v="2018-10-11T00:00:00"/>
        <d v="2019-10-04T00:00:00"/>
        <d v="2018-07-05T00:00:00"/>
        <d v="2018-05-10T00:00:00"/>
        <d v="2019-07-19T00:00:00"/>
        <d v="2019-11-12T00:00:00"/>
        <d v="2022-09-06T00:00:00"/>
        <d v="2024-06-25T00:00:00"/>
        <d v="2019-05-16T00:00:00"/>
        <d v="2018-05-17T00:00:00"/>
        <d v="2018-06-07T00:00:00"/>
        <d v="2018-05-23T00:00:00"/>
        <d v="2018-05-31T00:00:00"/>
        <d v="2018-06-21T00:00:00"/>
        <d v="2018-06-14T00:00:00"/>
        <d v="2024-11-20T00:00:00"/>
        <d v="2018-09-06T00:00:00"/>
        <d v="2018-06-28T00:00:00"/>
        <d v="2024-07-09T00:00:00"/>
        <d v="2018-07-12T00:00:00"/>
        <d v="2024-02-07T00:00:00"/>
        <d v="2018-07-19T00:00:00"/>
        <d v="2018-07-26T00:00:00"/>
        <d v="2018-08-02T00:00:00"/>
        <d v="2024-09-19T00:00:00"/>
        <d v="2018-12-20T00:00:00"/>
        <d v="2019-01-10T00:00:00"/>
        <d v="2018-09-13T00:00:00"/>
        <d v="2019-07-25T00:00:00"/>
        <d v="2018-09-27T00:00:00"/>
        <d v="2018-09-20T00:00:00"/>
        <d v="2018-10-04T00:00:00"/>
        <d v="2018-10-18T00:00:00"/>
        <d v="2020-07-09T00:00:00"/>
        <d v="2018-10-31T00:00:00"/>
        <d v="2018-11-08T00:00:00"/>
        <d v="2018-11-15T00:00:00"/>
        <d v="2024-10-22T00:00:00"/>
        <d v="2018-11-22T00:00:00"/>
        <d v="2018-11-29T00:00:00"/>
        <d v="2018-12-06T00:00:00"/>
        <d v="2018-12-13T00:00:00"/>
        <d v="2024-10-10T00:00:00"/>
        <d v="2019-01-17T00:00:00"/>
        <d v="2019-01-24T00:00:00"/>
        <d v="2019-02-21T00:00:00"/>
        <d v="2019-03-07T00:00:00"/>
        <d v="2019-01-31T00:00:00"/>
        <d v="2019-02-07T00:00:00"/>
        <d v="2019-02-28T00:00:00"/>
        <d v="2020-03-26T00:00:00"/>
        <d v="2019-02-14T00:00:00"/>
        <d v="2025-03-05T00:00:00"/>
        <d v="2019-03-14T00:00:00"/>
        <d v="2019-03-21T00:00:00"/>
        <d v="2019-04-12T00:00:00"/>
        <d v="2019-06-14T00:00:00"/>
        <d v="2019-03-28T00:00:00"/>
        <d v="2019-07-04T00:00:00"/>
        <d v="2019-04-04T00:00:00"/>
        <d v="2019-04-19T00:00:00"/>
        <d v="2020-06-25T00:00:00"/>
        <d v="2020-04-17T00:00:00"/>
        <d v="2019-05-10T00:00:00"/>
        <d v="2019-04-30T00:00:00"/>
        <d v="2019-05-31T00:00:00"/>
        <d v="2020-02-03T00:00:00"/>
        <d v="2022-05-17T00:00:00"/>
        <d v="2019-05-23T00:00:00"/>
        <d v="2021-04-28T00:00:00"/>
        <d v="2021-03-25T00:00:00"/>
        <d v="2022-11-08T00:00:00"/>
        <d v="2020-06-04T00:00:00"/>
        <d v="2022-11-02T00:00:00"/>
        <d v="2019-06-07T00:00:00"/>
        <d v="2019-06-21T00:00:00"/>
        <d v="2019-06-27T00:00:00"/>
        <d v="2019-07-11T00:00:00"/>
        <d v="2021-07-08T00:00:00"/>
        <d v="2020-04-30T00:00:00"/>
        <d v="2022-09-27T00:00:00"/>
        <d v="2019-08-01T00:00:00"/>
        <d v="2019-09-05T00:00:00"/>
        <d v="2019-09-12T00:00:00"/>
        <d v="2019-09-19T00:00:00"/>
        <d v="2021-02-26T00:00:00"/>
        <d v="2019-09-26T00:00:00"/>
        <d v="2022-05-10T00:00:00"/>
        <d v="2019-10-10T00:00:00"/>
        <d v="2019-10-17T00:00:00"/>
        <d v="2021-01-22T00:00:00"/>
        <d v="2019-10-28T00:00:00"/>
        <d v="2021-10-06T00:00:00"/>
        <d v="2020-12-10T00:00:00"/>
        <d v="2019-11-05T00:00:00"/>
        <d v="2025-02-12T00:00:00"/>
        <d v="2020-05-21T00:00:00"/>
        <d v="2019-11-19T00:00:00"/>
        <d v="2019-11-28T00:00:00"/>
        <d v="2019-12-19T00:00:00"/>
        <d v="2019-12-06T00:00:00"/>
        <d v="2019-12-13T00:00:00"/>
        <d v="2020-05-28T00:00:00"/>
        <d v="2020-07-02T00:00:00"/>
        <d v="2022-01-13T00:00:00"/>
        <d v="2020-01-16T00:00:00"/>
        <d v="2020-01-23T00:00:00"/>
        <d v="2021-10-21T00:00:00"/>
        <d v="2020-05-07T00:00:00"/>
        <d v="2022-10-18T00:00:00"/>
        <d v="2020-02-11T00:00:00"/>
        <d v="2020-02-18T00:00:00"/>
        <d v="2023-04-18T00:00:00"/>
        <d v="2020-02-27T00:00:00"/>
        <d v="2020-03-19T00:00:00"/>
        <d v="2020-03-12T00:00:00"/>
        <d v="2020-04-09T00:00:00"/>
        <d v="2020-04-02T00:00:00"/>
        <d v="2020-04-23T00:00:00"/>
        <d v="2020-06-11T00:00:00"/>
        <d v="2022-05-31T00:00:00"/>
        <d v="2020-06-18T00:00:00"/>
        <d v="2023-02-22T00:00:00"/>
        <d v="2020-07-16T00:00:00"/>
        <d v="2021-12-22T00:00:00"/>
        <d v="2020-07-23T00:00:00"/>
        <d v="2022-07-25T00:00:00"/>
        <d v="2020-07-30T00:00:00"/>
        <d v="2020-08-06T00:00:00"/>
        <d v="2020-09-03T00:00:00"/>
        <d v="2020-09-25T00:00:00"/>
        <d v="2020-09-11T00:00:00"/>
        <d v="2020-09-18T00:00:00"/>
        <d v="2021-03-11T00:00:00"/>
        <d v="2020-10-02T00:00:00"/>
        <d v="2020-10-09T00:00:00"/>
        <d v="2020-10-16T00:00:00"/>
        <d v="2020-10-23T00:00:00"/>
        <d v="2020-10-29T00:00:00"/>
        <d v="2020-11-26T00:00:00"/>
        <d v="2020-11-05T00:00:00"/>
        <d v="2020-11-12T00:00:00"/>
        <d v="2020-11-19T00:00:00"/>
        <d v="2022-09-20T00:00:00"/>
        <d v="2020-12-04T00:00:00"/>
        <d v="2020-12-18T00:00:00"/>
        <d v="2020-12-23T00:00:00"/>
        <d v="2021-01-07T00:00:00"/>
        <d v="2023-02-08T00:00:00"/>
        <d v="2021-01-14T00:00:00"/>
        <d v="2021-01-28T00:00:00"/>
        <d v="2021-02-05T00:00:00"/>
        <d v="2021-02-12T00:00:00"/>
        <d v="2021-02-19T00:00:00"/>
        <d v="2022-02-09T00:00:00"/>
        <d v="2021-03-05T00:00:00"/>
        <d v="2021-03-19T00:00:00"/>
        <d v="2021-04-23T00:00:00"/>
        <d v="2021-04-01T00:00:00"/>
        <d v="2025-02-18T00:00:00"/>
        <d v="2021-04-08T00:00:00"/>
        <d v="2021-04-15T00:00:00"/>
        <d v="2021-07-19T00:00:00"/>
        <d v="2021-05-07T00:00:00"/>
        <d v="2021-05-21T00:00:00"/>
        <d v="2021-05-14T00:00:00"/>
        <d v="2021-05-28T00:00:00"/>
        <d v="2021-06-04T00:00:00"/>
        <d v="2021-06-11T00:00:00"/>
        <d v="2021-06-17T00:00:00"/>
        <d v="2021-06-25T00:00:00"/>
        <d v="2021-07-01T00:00:00"/>
        <d v="2021-07-23T00:00:00"/>
        <d v="2021-08-05T00:00:00"/>
        <d v="2021-08-31T00:00:00"/>
        <d v="2021-09-08T00:00:00"/>
        <d v="2021-09-22T00:00:00"/>
        <d v="2021-09-15T00:00:00"/>
        <d v="2022-11-15T00:00:00"/>
        <d v="2021-09-29T00:00:00"/>
        <d v="2021-10-13T00:00:00"/>
        <d v="2022-11-22T00:00:00"/>
        <d v="2021-10-27T00:00:00"/>
        <d v="2021-11-03T00:00:00"/>
        <d v="2021-11-10T00:00:00"/>
        <d v="2022-01-19T00:00:00"/>
        <d v="2021-11-18T00:00:00"/>
        <d v="2021-11-25T00:00:00"/>
        <d v="2021-12-09T00:00:00"/>
        <d v="2021-12-15T00:00:00"/>
        <d v="2024-09-11T00:00:00"/>
        <d v="2022-01-27T00:00:00"/>
        <d v="2022-02-02T00:00:00"/>
        <d v="2024-07-03T00:00:00"/>
        <d v="2022-02-16T00:00:00"/>
        <d v="2022-02-23T00:00:00"/>
        <d v="2022-03-02T00:00:00"/>
        <d v="2022-04-12T00:00:00"/>
        <d v="2022-03-07T00:00:00"/>
        <d v="2022-03-14T00:00:00"/>
        <d v="2022-03-22T00:00:00"/>
        <d v="2022-04-05T00:00:00"/>
        <d v="2022-03-29T00:00:00"/>
        <d v="2022-04-19T00:00:00"/>
        <d v="2022-05-03T00:00:00"/>
        <d v="2022-04-26T00:00:00"/>
        <d v="2024-10-15T00:00:00"/>
        <d v="2025-01-08T00:00:00"/>
        <d v="2025-02-04T00:00:00"/>
        <d v="2022-06-07T00:00:00"/>
        <d v="2022-06-14T00:00:00"/>
        <d v="2022-06-21T00:00:00"/>
        <d v="2022-06-27T00:00:00"/>
        <d v="2022-07-05T00:00:00"/>
        <d v="2022-07-11T00:00:00"/>
        <d v="2022-07-19T00:00:00"/>
        <d v="2022-08-02T00:00:00"/>
        <d v="2022-09-13T00:00:00"/>
        <d v="2022-10-04T00:00:00"/>
        <d v="2022-10-11T00:00:00"/>
        <d v="2024-12-17T00:00:00"/>
        <d v="2022-10-25T00:00:00"/>
        <d v="2024-07-25T00:00:00"/>
        <d v="2025-02-25T00:00:00"/>
        <d v="2022-12-05T00:00:00"/>
        <d v="2022-11-30T00:00:00"/>
        <d v="2024-02-28T00:00:00"/>
        <d v="2022-12-12T00:00:00"/>
        <d v="2022-12-21T00:00:00"/>
        <d v="2023-01-09T00:00:00"/>
        <d v="2023-01-17T00:00:00"/>
        <d v="2023-01-24T00:00:00"/>
        <d v="2023-01-31T00:00:00"/>
        <d v="2023-11-08T00:00:00"/>
        <d v="2023-02-13T00:00:00"/>
        <d v="2023-02-28T00:00:00"/>
        <d v="2023-03-08T00:00:00"/>
        <d v="2023-03-14T00:00:00"/>
        <d v="2023-03-21T00:00:00"/>
        <d v="2023-03-28T00:00:00"/>
        <d v="2023-06-19T00:00:00"/>
        <d v="2023-04-04T00:00:00"/>
        <d v="2023-04-11T00:00:00"/>
        <d v="2023-04-26T00:00:00"/>
        <d v="2023-05-02T00:00:00"/>
        <d v="2023-05-08T00:00:00"/>
        <d v="2023-05-15T00:00:00"/>
        <d v="2023-05-29T00:00:00"/>
        <d v="2023-05-22T00:00:00"/>
        <d v="2023-06-26T00:00:00"/>
        <d v="2025-01-28T00:00:00"/>
        <d v="2023-07-03T00:00:00"/>
        <d v="2023-07-10T00:00:00"/>
        <d v="2023-07-18T00:00:00"/>
        <d v="2024-04-17T00:00:00"/>
        <d v="2023-07-26T00:00:00"/>
        <d v="2023-08-02T00:00:00"/>
        <d v="2023-10-16T00:00:00"/>
        <d v="2023-08-29T00:00:00"/>
        <d v="2024-04-02T00:00:00"/>
        <d v="2023-09-05T00:00:00"/>
        <d v="2023-09-13T00:00:00"/>
        <d v="2023-09-25T00:00:00"/>
        <d v="2023-10-05T00:00:00"/>
        <d v="2023-10-11T00:00:00"/>
        <d v="2024-03-20T00:00:00"/>
        <d v="2024-07-18T00:00:00"/>
        <d v="2024-02-14T00:00:00"/>
        <d v="2023-10-26T00:00:00"/>
        <d v="2023-10-31T00:00:00"/>
        <d v="2023-11-14T00:00:00"/>
        <d v="2023-12-19T00:00:00"/>
        <d v="2023-11-29T00:00:00"/>
        <d v="2023-12-06T00:00:00"/>
        <d v="2023-12-12T00:00:00"/>
        <d v="2024-01-09T00:00:00"/>
        <d v="2024-01-23T00:00:00"/>
        <d v="2024-01-31T00:00:00"/>
        <d v="2024-02-21T00:00:00"/>
        <d v="2024-03-06T00:00:00"/>
        <d v="2024-03-13T00:00:00"/>
        <d v="2024-03-26T00:00:00"/>
        <d v="2024-04-10T00:00:00"/>
        <d v="2024-04-24T00:00:00"/>
        <d v="2024-04-30T00:00:00"/>
        <d v="2024-05-08T00:00:00"/>
        <d v="2024-05-15T00:00:00"/>
        <d v="2024-11-26T00:00:00"/>
        <d v="2024-05-22T00:00:00"/>
        <d v="2024-05-29T00:00:00"/>
        <d v="2024-06-05T00:00:00"/>
        <d v="2024-06-12T00:00:00"/>
        <d v="2025-01-15T00:00:00"/>
        <d v="2024-08-01T00:00:00"/>
        <d v="2024-08-07T00:00:00"/>
        <d v="2024-09-05T00:00:00"/>
        <d v="2024-10-30T00:00:00"/>
        <d v="2024-09-25T00:00:00"/>
        <d v="2024-10-02T00:00:00"/>
        <d v="2024-11-05T00:00:00"/>
        <d v="2024-11-12T00:00:00"/>
        <d v="2024-12-05T00:00:00"/>
        <d v="2024-12-12T00:00:00"/>
        <d v="2025-01-21T00:00:00"/>
        <m/>
      </sharedItems>
    </cacheField>
    <cacheField name="Note " numFmtId="0">
      <sharedItems containsBlank="1" count="299" longText="1">
        <m/>
        <s v="Il 30/11/2017, progetto &quot;non compliant con i regolamenti&quot;. Viene assegnato a VV3 il 05/03/2020 in seguito ad aggiornamento della doc. inviata dalla quale emerge presenza di OdR"/>
        <s v="Extra territorio di competenza fondo VV3"/>
        <s v="Sede anche a Roma "/>
        <s v="Progetto rigettato il 04/01/2018 per mancanza di documentazione dopo sollecito. Viene riassegnato il 14/05/2020 in seguito all'invio di nuova documentazione."/>
        <s v="Riassegnazione a VV3 a seguito di ulteriore anailisi per presenza Organismo di Ricerca"/>
        <s v="Iniziativa già pervenuta e catalogata come &quot;non compliant&quot; il 23/11/2017 per lo stadio di vita &quot;seed&quot; e per l'assenza di OdR. "/>
        <s v="Settore out of scope del fondo VV2"/>
        <s v="Riassegnazione a VV2 per assenza Organismo di Ricerca"/>
        <s v="Assegnato prrovisioriamente da approfondire rapporto Organismo di Ricerca"/>
        <s v="Iniziativa assegnata a VV2 il 30/11/2017. Viene assegnata nuovamente a VV2 il 30/08/19 come Diritto di First Refusal – Invito Innova Venture"/>
        <s v="Organismo di Ricerca non italiano"/>
        <s v="Allineamento con progetti attualmente in pipeline di VV3, precedenti l'avvio del processo"/>
        <s v="Iniziativa assegnata il 30/11/2017 al fondo TT, in seguito alla ricezione di nuova documentazione e al cambio dello stadio di vita in data 24/05/2022 viene assegnata ai fondi di scaleup"/>
        <s v="Iniziativa assegnata il 14/12/2017 al fondo TT, in seguito alla ricezione di nuova documentazione e al cambio dello stadio di vita in data 22/11/2023 viene assegnata al fondo di scaleup"/>
        <s v="Rigettato da VV3 viene riassegnato a VV2"/>
        <s v="Da pianificare incontro"/>
        <s v="Trattasi di uno spin-off delle 3 Università del Friuli Venezia Giulia"/>
        <s v="Anche il settore non è compliant con la strategia d'investimento dei Fondi"/>
        <s v="Progetto già presente nel df di VV2, con data antecedente l'inizio del df centralizzato. Assegnato a VV3 per presenza OdR."/>
        <s v="Sovrapposizione con VV2"/>
        <s v="Settore non compliant: distribuzione prodotti"/>
        <s v="Progetto assegnato il 25/01/18 a VV3, in seguito all'invio di nuova documentazione, essendo stato bocciato da VV3, viene riassegnato il 10/12/20 a VV2. In data 05/08/2021 il progetto è stato riassegnato ai fondi di scaleup come Diritto di First Refusal – Invito Innova Venture. In data 01/12/2021 il progetto è stato nuovamente riassegnato ai fondi di scaleup come Diritto di First Refusal – Invito Innova Venture."/>
        <s v="Setore non compliant"/>
        <s v="Iniziativa assegnata il 1/03/2018 a VV3 TT. In data 19/06/2024, viene riassegnata a VV5 in seguito alla ricezione della nuova documentazione e al cambio di stadio di sviluppo."/>
        <s v="Settore non compliant"/>
        <s v="Assegnato in base alle informazioni fornite dalla mail di presentazione. Manca pitch"/>
        <s v="Operazione di buyout"/>
        <s v="Settore non compliant con i regolamenti"/>
        <s v="Alessandro si occupa del feedback"/>
        <s v="Marta si occupa del feedback"/>
        <s v="Non compliant, in cambio dell' investimento offrono criptovalute e non quote societarie"/>
        <s v="Progetto aseggnato il 19.04.18 a VV2, viene riassegnato sempre a VV2 in seguito a Diritto di First Refusal – Invito Innova Venture"/>
        <s v="Il 19/04/2018, progetto &quot;non compliant con i regolamenti&quot;. Viene assegnato a VV2 il 05/03/2020 in seguito ad aggiornamento della doc. inviata dalla quale emerge nuovo stage di vita"/>
        <s v="Settore non compliant con i regolamenti."/>
        <s v="Iniziativa assegnata a VV2 il 03/05/18. Viene assegnata nuovamente a VV2 il 19/07/19 come Diritto di First Refusal – Invito Innova Venture"/>
        <s v="Iniziativa assegnata a VV2 il 03/05/2018. Viene assegnata nuovamente a VV2 il 12/11/19 come Diritto di First Refusal – Invito Innova Venture"/>
        <s v="Progetto assegnato il 10/05/2018 al fondo di trasferimento tecnologico, in seguito al &quot;rejected&quot; di quest'ultimo e all'invio di nuova documentazione, viene riassegnato ai fondi di scaleup"/>
        <s v="In data 10/05/2018, l'iniziativa era stata assegnata al Fondo VV3TT. Essendo terminato il periodo di investimento e avendo ricevuto nuova documentazione, in data 25/06/2024 viene assegnata al Fondo VV5."/>
        <s v="In data 10.05.2018 il progetto è stato assegnato a VV3. Bocciato da quest'ultimo il 16.05.2019 viene riassegnato a VV2."/>
        <s v="Settore out of scope"/>
        <s v="In data 11/10/2018, l'iniziativa era stata rigettata per documentazione mancante dopo sollecito. A seguito della ricezione di documentazione, l'iniziativa è stata assegnata al Fondo VV5."/>
        <s v="Da rivedere"/>
        <s v="Richiesta di capitali funzionale alla quotazione sulla piattaforma lussemburghese Euro-MTF"/>
        <s v="In data 21/06/2018 l'iniziativa era stata considerata &quot;non compliant con i Regolamenti&quot; per fase di vita. In data 20/11/2024, in seguito all'invio di nuova documentazione e al cambiamento nella fase di vita, l'iniziativa viene assegnata al Fondo VV5."/>
        <s v="In data 28/06/2018, l'iniziativa era stata assegnata al Fondo VV3 TT. Essendo terminato il periodo di investimento e avendo ricevuto nuova documentazione (con evidenza del cambiamento nella fase di vita), in data 09/07/2024 l'iniziativa viene assegnata al Fondo VV5."/>
        <s v="Iniziativa assegnata a VV3 il 12/07/2018. In seguito all'invio di nuova documentazione e al cambio dello stadio di sviluppo viene assegnata al fondo VV5."/>
        <s v="Settore (gioco d'azzardo online) non compliant con i regolamenti"/>
        <s v="In data 11/10/2018, l'iniziativa era stata rigettata per documentazione mancante dopo sollecito. A seguito della ricezione di documentazione, in data 19/09/2024 l'iniziativa è stata assegnata al Fondo VV5."/>
        <s v="Sono oggetto di richiesta di tutela brevettuale"/>
        <s v="Hanno sviluppato l'algoritmo ma deve ancora essere brevettato"/>
        <s v="Il brevetto non è in possesso della società ma dell'azienda costruttrice del prodotto"/>
        <s v="Iniziativa assegnata a VV2 il 06/09/2019. Viene assegnata nuovamente a VV2 il 25/07/19 come Diritto di First Refusal – Invito Innova Venture"/>
        <s v="Settore e business non compliant (nessuna innovazione di prodotto/processo)"/>
        <s v="Il dossier è stato rinumerato con ID 706 a seguito di invio della doc. aalla call di VV3 POC"/>
        <s v="Nazione progetto non compliant con il regolamento"/>
        <s v="Iniziativa assegnata a VV2 l'11/10/2018. Viene assegnata nuovamente a VV2 il 09/07/20 come Diritto di First Refusal – Invito Innova Venture"/>
        <s v="Out of scope non opererativo su tecnologie, prodotti e/o servizi riferibili ai settori delle tecnologie industriali e delle tecnologie digitali"/>
        <s v="Progetto già presente nel df di VV2, con data antecedente l'inizio del df centralizzato. "/>
        <s v="In data 08/11/2018, l'iniziativa era stata considerata &quot;non compliant con i Regolamenti&quot;. In seguito dell'invio di nuova documentazione e al cambiamento nella fase di vita (prima seed), in data 09/07/2024 l'iniziativa viene assegnata al Fondo VV5."/>
        <s v="In data 15/11/2018 l'iniziativa era stata assegnata al Fondo VV3. A seguito dell'invio di nuova documentazione e (i) al termine del periodo di investimento del Fondo VV3 e (ii) al cambiamento nella fase di vita (progetti pilota in corso pagati), in data 22/10/2024 l'iniziativa viene assegnata al Fondo VV5."/>
        <s v="Iniziativa già presente nel DF di VV2 con data antecedente l'avvio del processo di DF centralizzato"/>
        <s v="Progetto in linea anche con la strategia del fondo VV2"/>
        <s v="Progetto in linea anche con la strategia del fondo VV2. Assegnato il 6.12.18 a VV3, a seguito di bocciatura viene riassegnato a VV2."/>
        <s v="Oltre ad essere in fase seed, l'azienda è licenziataria del prodotto il cui brevetto è in capo ad una società francesce"/>
        <s v="Out of scope VV2 non opererativo su tecnologie, prodotti/servizi riferibili ai settori delle tecnologie industriali/digitali"/>
        <s v="In data 10/01/2029, il progetto era stato assegnato al Fondo VV3. In seguito all'invio di nuova documentazione e al termine del periodo di investimento del Fondo VV3, in data 10/10/2024 l'iniziativa viene assegnata al Fondo VV5."/>
        <s v="Impresa che non ha un business rilevante nel territorio italiano"/>
        <s v="Inserita nel deal flow precedentemente con il nome di Fashion Impact. Out of scope VV2 non opererativo su tecnologie, prodotti/servizi riferibili ai settori delle tecnologie industriali/digitali."/>
        <s v="Progetto in linea anche con la strategia del fondo VV2. Assegnato il 31.01.19 a VV3, a seguito di bocciatura viene riassegnato a VV2."/>
        <s v="ID inzialmente assegnato a Blue Codec il 31.01.19. In seguito alla verifica dei POC duplicati all'interno del Dealflow viene riassegnato il 26.03.20 a WonderGene "/>
        <s v="In data 07/02/2019, l'iniziativa era stata considerata &quot;non compliant con i Regolamenti&quot; per fase di vita. In data 05/03/2025, in seguito all'invio di nuova documentazione, l'iniziativa viene assegnata al Fondo VV5."/>
        <s v="Progetto già pervenuto in passato (ID 204) ma in uno stadio di sviluppo seed. Il progetto è ora in una fase di startup risultando in linea anche con la strategia del fondo VV2. Il 7 febbraio 2019 è assegnato a VV3, a seguito di bocciatura di quest'ultimo viene riassegnato a VV2 il 14 marzo 2019"/>
        <s v="In data 14/02/2019, il progetto era stato considerato &quot;non compliant con i Regolamenti&quot;. In seguito all'invio di nuova documentazione e al cambiamento nella fase di vita (prima seed), in data 19/06/024 l'iniziativa viene assegnata al fondo VV5."/>
        <s v="Iniziativa inizialmente denominata Project_Rusu"/>
        <s v="Iniziativa assegnata a VV2 il 07/03/19. Viene assegnata nuovamente a VV2 il 25/07/19 come Diritto di First Refusal – Invito Innova Venture"/>
        <s v="Dossier assegnato il 07.03.2019 a VV3, bocciato da quest'ultimo viene riassegnato a VV2 il 12.04.19."/>
        <s v="Ottenere maggiori info su competitor, mercato e financials"/>
        <s v="Iniziativa catalogata come seed il 14.03.2019, in seguito all'incontro Boost Heroes avvenuto a Roma il 14.06.2019 è stata assegnata a VV2"/>
        <s v="Non compliant per stage di vita e per tipologia di business (apertura di un ristorante)"/>
        <s v="Verificare se originato da OdR"/>
        <s v="Non operativo su tecnologie, prodotti e/o servizi riferibili ai c.d. settori “obiettivo” del Fondo VV3"/>
        <s v="Out of scope VV2, il progetto non opererativo su tecnologie, prodotti/servizi riferibili ai settori delle tecnologie industriali/digitali"/>
        <s v="Diritto di First Refusal – Invito Innova Venture._x000a_Già presenti nel DF, non avevano dato seguito alla richiesta di documentazione."/>
        <s v="Out of scope VV2, il progetto è non opererativo su tecnologie, prodotti/servizi riferibili ai settori delle tecnologie industriali/digitali"/>
        <s v="L'azienda è in una situazione di crisi non necessita di capitali per sviluppo o crescita ma per una riorganizzazione societaria"/>
        <s v="Diritto di First Refusal – Invito Innova Venture"/>
        <s v="Iniziativa assegnata a VV2 il 12/04/19. Viene assegnata nuovamente a VV2 il 25/06/20 come Diritto di First Refusal – Invito Innova Venture"/>
        <s v="Iniziativa assegnata a VV2 il 12/04/19. Viene assegnata nuovamente a VV2 il 16/04/20 come Diritto di First Refusal – Invito Innova Venture"/>
        <s v="Da valutare"/>
        <s v="Info sullo stadio attuale "/>
        <s v="Outo of scope.Richiesta di capitali per consolidamento debito."/>
        <s v="Iniziativa assegnata a VV2 il 10/05/19. Viene assegnata nuovamente a VV2 il 3/2/20 come Diritto di First Refusal – Invito Innova Venture"/>
        <s v="Nel DF meeting del 10/05/2019 l'iniziativa era non compliant con i Regolamenti per lo stadio di vita, in seguito all'invio di un nuovo pitch viene assegnata il 17/05/2022 ai fondi di scaleup"/>
        <s v="Progetto assegnato il 23/05/19 al fondo di trasferimento tecnologico, in seguito al &quot;rejected&quot; di quest'ultimo e all'invio di nuova documentazione, viene riassegnato ai fondi di scaleup"/>
        <s v="Iniziativa assegnata a VV3 il 23.05.2019, in seguito al rigetto da parte di quest'ultimo e all'invio di nuova documentazione viene riassegnato ai fondi di scaleup in data 25.03.2021"/>
        <s v="Iniziativa assegnata il 23/05/2019 al fondo di TT, in seguito all'invio di nuova documentazione l'iniziativa viene assegnata al fondo VV5 l'08/11/2022."/>
        <s v="Progetto assegnato il 23/05/19 a VV3, in seguito all'invio di nuova documentazione, essendo stato bocciato da VV3, viene riassegnato il 04/06/20 a VV2."/>
        <s v="Il 31/05/2019, il progetto era in fase seed e &quot;non compliant con i regolamenti&quot;. Viene assegnato a VV5 il 02/11/2022 in seguito all'invio di nuova documentazione."/>
        <s v="Da approfondire lo stadio di vita"/>
        <s v="Progetto già pervenuto sotto altro nome (ID450) _x000a_ed assegnato a VV2"/>
        <s v="Iniziativa assegnata a VV2 il 21/6/19. Viene assegnata nuovamente a VV2 il 3/2/20 come Diritto di First Refusal – Invito Innova Venture"/>
        <s v="Progetto già presente nel DF di VV2 poiché pervenuto antecedentemente l'avvio delle attività del DF centralizzato"/>
        <s v="Iniziativa già assegnata ai fondi di scaleup il 27.06.2019, viene riassegnata il 08.07.2021 dopo essere pervenuta come &quot;Diritto di First Refusal – Invito Innova Venture&quot;"/>
        <s v="ID inzialmente assegnato a BRAIKER il 04.07.19. In seguito alla verifica dei POC duplicati all'interno del Dealflow viene riassegnato il 30.04.20 a Lac2Lab"/>
        <s v="EAU sono fuori dallo scope geografico dei Fondi"/>
        <s v="Iniziativa assegnata a VV3 il 19/07/2019, in seguito agli aggiornamenti ricevuti, il 27/09/2022, il progetto viene riassegnato al &quot;Fondo Vertis Venture 5 Scaleup&quot;."/>
        <s v="Iniziativa assegnata a VV2 il 25/07/19. Viene assegnata nuovamente a VV2 il 26/03/20 come Diritto di First Refusal – Invito Innova Venture"/>
        <s v="Progetto già presente nel DF di VV2 poiché pervenuto antecedentemente l'avvio delle attività del DF centralizzato.  Diritto di First Refusal – Invito Innova Venture"/>
        <s v="Diritto di First Refusal – Invito Innova Venture già bocciato il 19/09/2019, il proponente ripresenta l'iniziativa sempre come Diritto di First Refusal – Invito Innova Venture "/>
        <s v="Nel DF meeting del 04/10/2019 l'iniziativa era non compliant con i Regolamenti per lo stadio di vita, in seguito all'invio di un nuovo pitch viene assegnata il 10/05/2022 ai fondi di scaleup"/>
        <s v="Il founder è alla ricerca di un Investitore finanziario e non di un Venture Capitalist"/>
        <s v="Iniziativa segnalata da Paolo Barberis il 10/10/19, non ha dato seguito ad una richiesta pitch. Viene segnalata nuovamente l'11/11/19 da Valiante."/>
        <s v="Iniziativa assegnata a VV3 in data 17/10/2019, in seguito al rigetto da parte di VV3 e all'aggiornamento ricevuto dalla target in cui si evidenzia inoltre l'assenza di OdR, in data 22/01/2021, il progetto viene riassegnato ai &quot;Fondi di scaleup&quot;."/>
        <s v="Iniziativa assegnata a VV2 il 28/10/19. Viene riassegnata ai fondi di scaleup il 06/10/2021 come Diritto di First Refusal – Invito Innova Venture"/>
        <s v="Iniziativa &quot;non compliant con i Regolamenti&quot; il 28/10/19  per localizzazione geografica (Singapore). Viene assegnata a VV3 il 10/12/2020 per presenza OdR. "/>
        <s v="Out of scope VV2. Il progetto non è opererativo su tecnologie, prodotti/servizi riferibili ai settori delle tecnologie industriali/digitali"/>
        <s v="In data 05/11/2029, l'iniziativa era stata assegnata al Fondo VV2. In data 12/02/2025, a seguito dell'invio di nuova documentazione e considerando la sede al Sud Italia, l'iniziativa viene assegnata al Fondo VV6."/>
        <s v="ID inzialmente assegnato a Progetto_Palmieri il 05.11.19. In seguito alla verifica dei POC duplicati all'interno del Dealflow viene riassegnato il 21.05.20 a Leditto"/>
        <s v="ID inzialmente assegnato a Praxe il 19.11.19. In seguito alla verifica dei POC duplicati all'interno del Dealflow viene riassegnato il 21.05.20 a AIRA"/>
        <s v="ID inzialmente assegnato a PoliCeramics  il 19.11.19. In seguito alla verifica dei POC duplicati all'interno del Dealflow viene riassegnato il 21.05.20 a UNIVITA "/>
        <s v="ID inzialmente assegnato a T-Rem3die il 19.11.19. In seguito alla verifica dei POC duplicati all'interno del Dealflow viene riassegnato il 21.05.20 a ADRASTOS"/>
        <s v="ID inzialmente assegnato a Proteolabio il 19.11.19. In seguito alla verifica dei POC duplicati all'interno del Dealflow viene riassegnato il 21.05.20 a EASYBI"/>
        <s v="ID inzialmente assegnato a Cultura  il 19.11.19. In seguito alla verifica dei POC duplicati all'interno del Dealflow viene riassegnato il 21.05.20 a YOVTREND"/>
        <s v="ID inzialmente assegnato a SpectrumLab il 06.12.19. In seguito alla verifica dei POC duplicati all'interno del Dealflow viene riassegnato il 21.05.20 a IntergritKey"/>
        <s v="ID inzialmente assegnato a Small Pixels il 06.12.19. In seguito alla verifica dei POC duplicati all'interno del Dealflow viene riassegnato il 28.05.20 a RainApp"/>
        <s v="ID inzialmente assegnato a FORESEE il 06.12.19. In seguito alla verifica dei POC duplicati all'interno del Dealflow viene riassegnato il 02.07.20 a Contotermico"/>
        <s v="ID inzialmente assegnato a Hypercube il 06.12.19. In seguito alla verifica dei POC duplicati all'interno del Dealflow viene riassegnato il 02.07.20 a MyBA"/>
        <s v="ID inzialmente assegnato a Alberobotics il 06.12.19. In seguito alla verifica dei POC duplicati all'interno del Dealflow viene riassegnato il 02.07.20 a RistAcasa"/>
        <s v="ID inzialmente assegnato a Nabis il 06.12.19. In seguito alla verifica dei POC duplicati all'interno del Dealflow viene riassegnato il 02.07.20 a Smove"/>
        <s v="ID inzialmente assegnato a IBDeHealth il 13.12.19. In seguito alla verifica dei POC duplicati all'interno del Dealflow viene riassegnato il 02.07.20 a Touch Sport"/>
        <s v="ID inzialmente assegnato a ProgettoUFFIZI il 09.10.20,  In seguito alla verifica dei POC duplicati all'interno del Dealflow viene riassegnato il 02.07.20 a TURBOGEN"/>
        <s v="Il 16/01/2020 l'iniziativa era entrata in DF in attesa di documentazione congrua"/>
        <s v="Iniziativa assegnata a VV3 il 23/01/2020, in seguito al rigetto da parte di VV3 e all'aggiornamento ricevuto dalla target, il 21/10/2021, il progetto viene riassegnato ai &quot;Fondi di scaleup&quot;."/>
        <s v="POC Uni Bologna"/>
        <s v="Iniziativa &quot;non compliant con i Regolamenti&quot; al 03/02/2020 per stadio di vita &quot;seed&quot; e assenza di &quot;OdR&quot;. Viene rianalizzata il 07/05/20 come Diritto di First Refusal – Invito Innova Venture"/>
        <s v="Iniziativa assegnata il 03/02/2020 al Fondo VV3TT e attuale portfolio company di quest'ultimo. Il 18/10/2022 in seguito all'invio di nuova documentazione viene assegnata al fondo VV5."/>
        <s v="Iniziativa assegnata il 18/02/2020 al fondo di TT. In seguito all'invio di nuova documentazione il 18/04/2023 è stata assegnata a VV5."/>
        <s v="Iniziativa assegnata a VV2 il 06/03/20. Viene assegnata nuovamente a VV2 il 26/03/20 come Diritto di First Refusal – Invito Innova Venture"/>
        <s v="Il progetto l'11/06/20 è stato assegnato al fondo di trasferimento tecnologico, in seguito al &quot;rejected&quot; da parte del fondo e all'invio di un nuovo deck l'iniziativa è stata assegnata ai fondi di scaleup il 31/05/2022"/>
        <s v="Iniziativa in fase seed il 18/06/2020 e quindi &quot;Non compilant con i Regolamenti&quot;, in seguito all'invio di nuova documentazione viene assegnata a VV5 il 22/02/2023."/>
        <s v="Iniziativa &quot;non compliant con i regolamenti&quot; il 16/07/2020 per lo stadio di vita &quot;seed&quot; e per l'assenza di OdR, viene assegnata ai fondi di scaleup il 22/12/2021 come &quot;Diritto di First Refusal – Invito Innova Venture&quot;"/>
        <s v="Progetto analizzato in data 23/07/2020 e &quot;non compliant con i regolamenti&quot; poiché in fase seed. Progetto rianalizzato il 07/01/2021 poiché pervenuto come: &quot;Diritto di First Refusal – Invito Innova Venture&quot; e ancora in fase seed. In seguito alla ricezione di un nuovo pitch aggiornato il progetto viene assegnato ai fondi di scaleup in data 25/07/2022."/>
        <s v="Attiva nel settore della cannabis"/>
        <s v="Società basata a San Marino, paese non rientrante nella definizione di &quot;Impresa Non Italiana Consentita&quot; prevista dal Regolamento"/>
        <s v="L'ID era stato assegnato al progetto &quot;I need tours&quot;,  in seguito ad una verifica l'iniziativa era risultata già assegnata all'ID 1213._x000a_L'ID 1639 è stato quindi riassegnato."/>
        <s v="Attività digitali (incubatori e acceleratori) ancora in fase seed"/>
        <s v="Progetto assegnato il 25/09/20 a VV2, in seguito all'invio di nuova documentazione dalla quale è emersa la presenza di un OdR italiano, il progetto viene riassegnato l'11/03/21 al fondo di TT"/>
        <s v="Iniziativa out of scope, assenza OdR ed operativa nel settore del gioco d'azzardo"/>
        <s v="Iniziativa ritenuta &quot;non compliant con i Regolamenti&quot; il 19.11.2020, in seguito all'invio di nuova documentazione viene assegnata al fondo VV5 in data 20.09.2022"/>
        <s v="Iniziativa ritenuta &quot;non compliant con i Regolamenti&quot; il 04.12.2020, in seguito all'invio di nuova documentazione viene assegnata ai fondi di scaleup in data 25.03.2021"/>
        <s v="ID inzialmente assegnato a Eggtronic il 23/12/2020, in seguito alla verifica di eventuali progetti duplicati all'interno del dealflow, l'ID è stato riassegnato il 22/01/2021 a &quot;Progetto Accountancy&quot;"/>
        <s v="Progetto assegnato il 07/01/21 a VV2, in seguito alla bocciatura di VV2 e all'invio di nuova documentazione dalla quale è emersa la presenza di un OdR italiano, il progetto viene riassegnato il 26/02/21 a VV3"/>
        <s v="Iniziativa &quot;non compliant con i regolamenti&quot; il 07/01/2021 per lo stadio di vita &quot;seed&quot; e per l'assenza di OdR, viene assegnata al fondo VV5 il 08/02/2023 in seguito all'invio di un nuovo deck"/>
        <s v="Operativo nel settore del gioco d'azzardo (escluso dai Regolamenti)"/>
        <s v="Iniziativa &quot;out of scope&quot;. Progetto non operativo su tecnologie, prodotti e/o servizi riferibili ai settori delle tecnologie industriali e delle tecnologie digitali"/>
        <s v="Iniziativa pervenuta inizialmente come Diritto di First Refusal – Invito Innova Venture (Data meeting 19/02/2021). In seguito alla ricezione di un nuovo pitch nel quale si chiarisce la presenza di un OdR, viene assegnata al fondo di trasferimento tecnologico in data 09/02/2022."/>
        <s v="Settore ouf of scope"/>
        <s v="Iniziativa attiva nella ristorazione, settore out of scope dei fondi di scaleup"/>
        <s v="Area geografica out of scope"/>
        <s v="Progetto assegnato il 01/04/2021 al fondo di trasferimento tecnologico, in seguito al rejected da parte di quest'ultimo, il progetto viene riassegnato il 23/04/21 ai fondi di scaleup"/>
        <s v="In data 01/04/2021 l'iniziativa era stata assegnata ai Fondi scaleup. In data 18/02/2025, a seguito dell'invio di nuova documentazione e considerando la sede al sud Italia, l'iniziativa viene assegnata al Fondo VV6."/>
        <s v="Settore out of scope del fondo di trasferimento tecnologico"/>
        <s v="Progetto già analizzato in data 23/04/2021 viene rianalizzato in data 19/07/2021 poiché pervenuto come &quot;Diritto di First Refusal – Invito Innova Venture&quot;"/>
        <s v="Sono alla ricerca di un partner commerciale non di un investitore"/>
        <s v="Localizzazione out of scope"/>
        <s v="Rcupero ID "/>
        <s v="Iniziativa in fase seed il 22/09/2021 e quindi &quot;Non compilant con i Regolamenti&quot;, in seguito all'invio di nuova documentazione viene assegnata a VV5 il 15/11/2022."/>
        <s v="Progetto non operativo su tecnologie, prodotti e/o servizi riferibili ai settori delle tecnologie industriali e delle tecnologie digitali"/>
        <s v="Settore out of scole"/>
        <s v="Recupero ID "/>
        <s v="Iniziativa il 27/10/2021 &quot;Non compliant con i regolamenti&quot; poiché in fase seed, in seguito all'invio di nuova documentazione viene assegnata il 22/11/2022 al fondo VV5"/>
        <s v="Iniziativa già presente nel DF dei fondi di scaleup, con data antecedente l'avvio del processo di DF centralizzato"/>
        <s v="Iniziativa &quot;non compliant con i regolamenti&quot; il 25/11/2021 per lo stadio di vita &quot;seed&quot; e per l'assenza di OdR, viene assegnata ai fondi di scaleup il 31/05/2022 in seguito all'invio di un nuovo deck"/>
        <s v="In data 15/12/2021 l'iniziativa era stata considerata &quot;non compliant con i Regolamenti&quot; in quanto in fase seed. A seguito dell'invio di nuova documentazione e al cambiamento nella fase di vita, in data 11/09/2024 l'iniziativa viene assegnata al Fondo VV5."/>
        <s v="In data 27/01/2022, l'iniziativa era stata considerata &quot;non compliant con i Regolamenti&quot;. In seguito all'invio di nuova documentazione e al cambiamento nella fase di vita (prima seed), in data 03/07/2024 l'iniziativa viene assegnata al Fondo VV5."/>
        <s v="Iniziativa già presente nel DF dei fondi di scaleup, con data antecedente l'avvio del processo di DF centralizzato. La società ha sede anche in Italia."/>
        <s v="Iniziativa assegnata il 02/03/2022 al fondo TT, in seguito al rejected di quest'ultimo viene assegnata in data 12/04/2022 ai fondi di scaleup"/>
        <s v="ID riutilizzato in seguito a verifica dalla quale è emerso duplicazione di progetto"/>
        <s v="La società ha una partecipata con sede in Italia"/>
        <s v="In data 03/07/2024, l'iniziativa era ritenuta &quot;non compliant con i Regolamenti&quot; per fase di vita. In seguito all'invio di nuova documentazione e alla comunicazione di diversi PoC in attivo, in data 15/10/2024 l'iniziativa viene assegnata al Fondo VV5."/>
        <s v="In data 24/05/2022 l'iniziativa era stata assegnata ai fondi scaleup. In data 08/01/2025, in seguito all'invio di nuova documentazione e considerata la presenza di una sede al Sud Italia, l'iniziativa viene assegnata al Fondo VV6."/>
        <s v="In data 24/05/2022, l'iniziativa era stata assegnata ai fondi di scaleup. In data 04/02/2025, a seguito dell'invio di nuova documentazione e considerando la sede al Sud Italia, l'iniziativa viene assegnata al Fondo VV6."/>
        <s v="Da interlocuzioni con il founder è emerso che la società sta spostando la propria sede a Torino"/>
        <s v="Società con sede legale a Londra ma con attività rilevanti in Italia"/>
        <s v="Iniziativa assegnata il 19/07/2022 al fondo di TT, essendo stata bocciata da quest'ultimo il 25/07/2022 è stata assegnata ai fondi di scaleup"/>
        <s v="Da una call preliminare fatta dal team di VV5 è emersa l'intenzione a breve da parte della società di espandarsi in Europa, inclusa l'Italia."/>
        <s v="Out of scope (società quotata)"/>
        <s v="In data 25/10/2022, l'iniziativa era stata assegnata al Fondo VV5. In data 17/12/2024, in seguito all'invio di nuova documentazione e alla segnalazione di una sede a Cagliari, l'iniziativa viene assegnata al Fondo VV6."/>
        <s v="In data 25/10/22, l'iniziativa era stata assegnata al Fondo VV5. In data 04/02/2025, a seguito dell'invio di nuova documentazione e considerando la sede al Sud Italia, l'iniziativa viene assegnata al Fondo VV6."/>
        <s v="La società presenta attività di business nel territorio italiano"/>
        <s v="In data 08/11/2022, l'iniziativa era stata considerata &quot;non compliant con i Regolamenti&quot; per fase di vita. In data 25/07/2024, a seguito dell'invio di nuova documentzione, l'iniziativa continua ad essere &quot;non compliant con i Regolamenti&quot; per fase di vita (prodotto sul mercato a partire da ottobre 2024)."/>
        <s v="In data 08/11/2022, l'iniziativa era stata assegnata al Fondo VV5. In data 25/02/2025, a seguito dell'invio di nuova documentzione e considerando la sede al sud Italia, l'iniziativa viene assegnata al Fondo VV6."/>
        <s v="Presenza di attività di business svolte in Italia"/>
        <s v="Iniziativa il 12/12/2022 &quot;Non compliant con i regolamenti&quot; poiché in fase seed, in seguito all'invio di nuova documentazione viene assegnata al fondo VV5"/>
        <s v="In data 21/12/2022 l'iniziativa era stata assegnata al Fondo VV5. In data 18/02/2025, a seguito dell'invio di nuova documentazione e considerata la sede al sud Italia, l'iniziativa viene assegnata al Fondo VV6."/>
        <s v="In data 17/01/2023, l'iniziativa era stata considerata &quot;non compliant con i Regolamenti&quot;. In seguito all'invio di nuova documentazione e al cambiamento nella fase di vita (prima seed), in data 03/07/2024 l'iniziativa viene assegnata al Fondo VV5."/>
        <s v="Iniziativa già pervenuta e catalogata come &quot;non compliant&quot; il 24/01/2023 per lo stadio di vita &quot;seed&quot; "/>
        <s v="In data 13/02/2023, l'iniziativa era stata considerata &quot;non compliant con i Regolamenti&quot; per fase di vita. In data 12/02/2025, a seguito di nuova documentazione, l'iniziativa viene assegnata al Fondo VV5."/>
        <s v="In data 22/02/2023 l'iniziativa era stata assegnata al Fondo VV5. In data 04/02/2025, a seguito dell'invio di nuova documentazione e considerando la sede al Sud Italia, l'iniziativa viene assegnata al Fondo VV6."/>
        <s v="Settore out of scope. Non relativo a tecnologie industriali o digitali."/>
        <s v="Sede legale a Malta ma la società è operativa anche in Italia"/>
        <s v="Il 28/03/2023 il progetto era stato rigettato per lo stadio di vita, in seguito all'invio di ulteriore documentazione il 19/06/2023 viene assegnato a VV5."/>
        <s v="In data 01/05/2024, l'iniziativa era stata considerata &quot;non compliant con i Regolamenti&quot;. In seguito all'invio di nuova documentazione, in data 03/07/2024 l'iniziativa viene assegnata al Fondo VV6."/>
        <s v="In data 19/06/2023 l'iniziativa era stata assegnata al Fondo VV5. In data 18/02/20258, a seguito dell'invio di nuova documentazione e considerando la sede al sud Italia, l'iniziativa viene assegnata al Fondo VV6."/>
        <s v="In seguito ad ulteriori approfondimenti è emerso che la società ha una sede in Italia"/>
        <s v="In data 26/06/2023, l'iniziativa era stata assegnata al Fondo VV5. In data 28/01/2025, a seguito dell'invio di nuova documentazione e della segnalazione della sede in Puglia, l'iniziativa viene assegnata al Fondo VV6."/>
        <s v="Iniziativa già pervenuta e catalogata come &quot;non compliant&quot; il 18/07/2023 per lo stadio di vita &quot;seed&quot;."/>
        <s v="Iniziativa già pervenuta e catalogata come &quot;seed&quot; il 05/09/2023 per stadio di vita seed"/>
        <s v="In data 05/09/2023, l'iniziativa era stata considerata &quot;non compliant con i Regolamenti&quot; per fase di vita. In data 05/03/2025, in seguito all'invio di nuova documentazione, l'iniziativa viene assegnata al Fondo VV5."/>
        <s v="Iniziativa già pervenuta e catalogata come &quot;non compliant&quot; il 25/09/2023 per lo stadio di vita &quot;seed&quot; "/>
        <s v="Iniziativa già pervenuta e catalogata come &quot;non compliant&quot; il 16/12/2023 per lo stadio di vita &quot;seed&quot;."/>
        <s v="In data 16/10/2023, l'iniziativa era stata assegnata al Fondo VV5. In data 04/02/2025, a seguito dell'invio di nuova documentazione e considerando la sede al Sud Italia, l'iniziativa viene assegnata al Fondo VV6."/>
        <s v="In data 26/10/2023, l'iniziativa era stata considerata &quot;non compliant con i Regolamenti&quot;. In seguito all'invio di nuova documentazione e al cambiamento nella fase di vita (prima seed), in data 18/07/2024 l'iniziativa viene assegnata al Fondo VV5."/>
        <s v="Iniziativa il 26/10/2023 &quot;Non compliant con i regolamenti&quot; poiché in fase seed, in seguito all'invio di nuova documentazione viene assegnata al fondo VV5"/>
        <s v="In data 26/10/2023, l'iniziativa era stata assegnata al Fondo VV6. In data 28/01/2025, a seguito all'invio di nuova documentazione e considerando la sede al Sud Italia, l'iniziativa viene assegnata al Fondo VV6."/>
        <s v="In data 31/10/2023, l'iniziativa era stata considerata &quot;non compliant con i Regolamenti&quot;. In seguito all'invio di nuova documentazione e al cambiamento nella fase di vita (prima seed), in data 03/07/2024 l'iniziativa viene assegnata al Fondo VV5._x000a_In data 04/02/2025, a seguito dell'invio di nuova documentazione e considerando la sede al Sud Italia, l'iniziativa viene assegnata al Fondo VV6._x000a_"/>
        <s v="In data 22/11/2023, l'iniziativa era stata considerata &quot;non compliant con i Regolamenti&quot; per fase di vita (&quot;seed&quot;). In data 08/01/2025, in seguito all'invio di nuova documentazione, l'iniziativa viene assegnata al Fondo VV6._x000a_In data 08/01/2025, l'iniziativa era stata assegnata al Fondo VV6. In data 28/01/2025, a seguito del rigetto di VV6 (no digital), l'iniziativa viene assegnata al Fondo VV5."/>
        <s v="Iniziativa già pervenuta e catalogata come &quot;non compliant&quot; il 22/11/2023 per lo stadio di vita &quot;seed&quot;."/>
        <s v="In data 29/11/2023, l'iniziativa era stata considerata &quot;non compliant con i Regolamenti&quot; in quanto in fase seed. In seguito all'invio di nuova documentazione ed avendo sede nella regione Puglia, in data 10/10/2024 l'iniziativa viene assegnata al Fondo VV6."/>
        <s v="In data 19/12/2023, il progetto era stato considerato &quot;non compliant con i Regolamenti&quot;. In seguito all'invio di nuova documentazione e al cambiamento nella fase di vita (prima seed), in data 19/06/024 l'iniziativa viene assegnata al fondo VV5."/>
        <s v="In data 28/02/2024 l'iniziativa era stata assegnata al Fondo VV5. In data 18/02/2025, a seguito dell'invio di nuova documentazione e considerando la sede al sud Italia, l'iniziativa viene assegnata al Fondo VV6."/>
        <s v="Nome iniziale: SafetyPool"/>
        <s v="In data 15/05/2024 l'iniziativa era stata considerata &quot;non compliant con i Regolamenti&quot; per fase di vita. In data 26/11/2024, in seguito all'invio di nuova documentazione al cambiamento nella fase di vita, l'iniziativa viene assegnata al Fondo VV5.,"/>
        <s v="In data 29/05/2024, l'iniziativa era stata considerata &quot;non compliant con i Regolamenti&quot;. In seguito all'invio di nuova documentazione (con nessun cambiamento nella fase di vita, ritenuta ancora seed) e considerando la sede al Sud Italia, in data 11/09/2024 l'iniziativa viene assegnata al Fondo VV6."/>
        <s v="In data 29/05/2024, l'iniziativa era stata considerata &quot;non compliant con i Regolamenti&quot;. In seguito all'invio di nuova documentazione e al cambiamento nella fase di vita (prima seed), in data 03/07/2024 l'iniziativa viene assegnata al Fondo VV5."/>
        <s v="In data 29/05/2024, l'iniziativa era stata assegnata al Fondo VV5. In data 17/12/2024, in seguito all'invio di nuova documentazione e all'istituzione del Fondo VV6, l'iniziativa viene assegnata al Fondo VV6."/>
        <s v="In data 05/06/2024, l'iniziativa era stata assegnata al Fondo VV5. In data 17/12/2024, in seguito all'invio di nuova documentazione e all'istituzione del Fondo VV6, l'iniziativa viene assegnata al Fondo VV6."/>
        <s v="In data 19/06/2024, l'iniziativa era stata considerata &quot;non compliant con i Regolamenti&quot; per fase di vita. In data 10/10/2024, a seguito dell'invio di nuova documentazione e del cambiamento nella fase di vita (primo prototipo costruito e primo contratto &quot;try&amp;buy&quot; firmato), la società viene assegnata al Fondo VV6."/>
        <s v="In data 19/06/2024, l'iniziativa era stata assegnata al Fondo VV5. In data 115/01/2025, a seguito dell'invio di nuova documentazione e della prossima apertura di una sede in Puglia, l'iniziativa viene assegnata al Fondo VV6."/>
        <s v="In seguito all'invio di documentazione (prima non congrua), in data 25/07/2024 l'iniziativa viene assegnata al Fondo VV5."/>
        <s v="In data 18/07/2024, l'iniziativa era stata assegnata al Fondo VV5. In data 28/01/2025, a seguito dell'invio di nuova documentazione e considerando la sede al Sud Italia, l'iniziativa viene assegnata al Fondo VV6."/>
        <s v="Sensoria Health Inc. controlla la società Sensoria Italia S.r.l. con sede a Napoli, presso la quale sono state già assunte 4 risorse, in quanto intendono realizzare lo sviluppo del prodotto in Italia._x000a_In data 18/07/2024 l'iniziativa era stata assegnata al Fondo VV5. In data 12/02/2025, a seguito dell'invio di nuova documentazione e considerata la sede al Sud Italia, l'iniziativa viene assegnata al Fondo VV6."/>
        <s v="Società del gruppo MegaRide"/>
        <s v="Spin-off frutto della collaborazione tra Scuola Normale Superiore e CNR "/>
        <s v="In data 11/09/2024, l'iniziativa era stta considerata &quot;non compliant con i Regolamenti&quot;. In data 28/01/2025, a seguito dell'invio di nuova documentazione, l'iniziativa viene assegnata al Fondo VV5."/>
        <s v="Iniziativa nata all'interno del venture builder FoolFarm"/>
        <s v="In data 25/09/2024, l'iniziativa era stata considerata &quot;non compliant con i Regolamenti&quot; per mancata documentazione ricevuta. In data 30/10/2024, a seguito della ricezione di documentazione e di nuove informazioni (società con sede in Italia, seguita da un advisor svizzero), l'iniziativa viene assegnata al Fondo VV5."/>
        <s v="Ha una sede operativa a Caserta"/>
        <s v="Sede operativa a Bari"/>
        <s v="Il progetto, ideato dai ricercatori della Società Italiana di Medicina Naturale, sarà realizzato tramite la creazione di una NewCo."/>
        <s v="Iniziativa già presente nel DF Fondi scaleup"/>
        <s v="In data 22/10/2024 l'iniziativa era stata assegnata al Fondo VV5. In data 28/01/2025, a seguito dell'invio di nuova documentazione e considerando la sede al Sud Italia, l'iniziativa viene assegnata al Fondo VV6."/>
        <s v="In data 22/10/2024 l'iniziativa era stata considerata &quot;non compliant con i Regolamenti&quot; per localizzazione out of scope. In data 30/10/2024, a seguito di nuove informazioni ricevute (sede spostata in Sardegna), l'iniziativa viene assegnata al Fondo VV5."/>
        <s v="Soluzione sviluppata dalla società Drop Digital Health"/>
        <s v="La società intende finanziare lo sviluppo del nuovo progetto &quot;Sbriciola&quot;"/>
        <s v="Sta aprendo una legal entity in Italia"/>
        <s v="In seguito all'invio di documentazione (prima non congrua), in data 12/11/2024 l'iniziativa viene assegnata al Fondo VV5."/>
        <s v="Fase di vita out of scope"/>
        <s v="In data 20/11/2024 l'iniziativa non era stata assegnata a nesusn Fondo per mancanza di documentazione. In data 26/11/2024, in seguito all'invio di documentazione ritenuta congrua, l'iniziativa viene assegnata al Fondo VV5."/>
        <s v="In data 05/12/2025 l'iniziativa è stata assegnata al Fondo VV6. In data 18/02/2025, a seguito della rejection da parte del team VV6 (traction ancora assente sulla piattaforma SaaS; da monitorare), l'iniziativa viene assegnata al Fondo VV5."/>
        <s v="Fase di vita out of scope (prime vendite realizzate nel 2026)"/>
        <s v="In data 05/12/2024, l'iniziativa non è stata assegnata a nessun Fondo per mancata documentazion ricevuta. In data 12/12/2024, a seguito dell'invio di documentazione, l'iniziativa viene assegnata al Fondo VV6."/>
        <s v="Fase di vita out of scope (autorizzazione per la commercializzazione prevista nel secondo trimestre 2028; inizio della distribuzione a fine 2028)"/>
        <s v="In data 5/12/2024, l'iniziativa era stata rigettata per &quot;documentazione mancante dopo sollecito&quot;. In data 08/01/2025, l'iniziativa viene considerata &quot;non compliant con i Regolamenti&quot; in quanto la società non è stata ancora costituita."/>
        <s v="Fase di vita out of scope (versione 1.0 della soluzione ancora da lanciare; lancio previsto nel 2025)"/>
        <s v="Fase di vita out of scope (c'è solo un progetto/idea; la società non è stata ancora costituita)"/>
        <s v="Ad oggi il prodotto viene realizzato e commercializzato tramite Sagotek S.r.l."/>
        <s v="Fase di vita out of scope (è appena avvenuto il lancio della soluzione in versione beta)"/>
        <s v="Fase di progettazione ancora in corso e test non ancora avviati. "/>
        <s v="In data 17/12/2024, l'iniziativa era stata assegnata al Fondo VV6. In data 21/01/2025, a seguito del rigetto di VV6 (no digital), l'iniziativa viene assegnata al Fondo VV5."/>
        <s v="In data 08/01/2025 l'iniziativa è stata assegnata al Fondo VV6. In data 18/02/2025, a seguito della rejection da parte del team VV6 (dubbi su difendibilità), l'iniziativa viene assegnata al Fondo VV5."/>
        <s v="L'headquarter è in USA (Florida), ma sia il centro di R&amp;S che produttivo sono a Milano. L'iniziativa viene considerata &quot;non compliant con i Regolamenti&quot; in quanto quotata al Nasdaq."/>
        <s v="Si tratta di un gruppo costituito da società attive principalmente nei settori martech, fashion e digital agency. Ha chiuso il 2023 con circa €28 mln di ricavi; ha 64 dipendenti. Rientrando nella definizione di PMI, l'iniziativa viene assegnata al Fondo VV6."/>
        <s v="In data 15/01/2025, l'iniziativa era stata assegnata al Fondo VV6. In data 05/03/2025, a seguito della rejection del team VV6, l'iniziativa viene assegnata al Fondo VV5."/>
        <s v="In data 15/01/2025, l'iniziativa era stata assegnata al Fondo VV6. In data 25/02/2025, a seguito della rejection del team VV6 (soluzione in beta testing e dubbi su difendibilità, ma da monitorare nei prossimi mesi), l'iniziativa viene assegnata al Fondo VV5."/>
        <s v="In data 15/01/2025, l'iniziativa era stata rigettata per mancata documentazione. In data 21/01/2025, a seguito dell'invio di nuova documentazione, l'iniziativa viene assegnata al Fondo VV6._x000a_In data 21/01/2025, l'iniziativa era stata assegnata al Fondo VV6. In data 28/01/2025, a seguito del rigetto di VV6 (no digital), l'iniziativa viene assegnata al Fondo VV5."/>
        <s v="Attualmente la sede è in Belgio, ma l'attività di sviluppo è in Italia, dove potrebbero o trasferire la sede oppure costituire una società controllata."/>
        <s v="In data 21/01/2025, l'iniziativa era stata assegnata al Fondo VV6. In data 28/01/2025, a seguito del rigetto di VV6 (no digital), l'iniziativa viene assegnata al Fondo VV5."/>
        <s v="Sede operativa a Brindisi, dove sono presenti 8 dipendenti, oltre che a Milano._x000a_In data 04/02/2025 l'iniziativa è stata assegnata al Fondo VV6. In data 18/02/2025, a seguito della rejection da parte del team VV6 (servizio consulenziale), l'iniziativa viene assegnata al Fondo VV5."/>
        <s v="In data 04/02/2025 l'iniziativa è stata assegnata al Fondo VV5. In data 12/02/2025, a seguito della comunicazione ricevuta sulla sede al Sud Italia, l'iniziativa viene assegnata al Fondo VV6."/>
        <s v="In data 04/02/2025 l'iniziativa è stata assegnata al Fondo VV6. In data 18/02/2025, a seguito della rejection da parte del team VV6 (servizio consulenziale), l'iniziativa viene assegnata al Fondo VV5."/>
        <s v="In data 04/02/2025 l'iniziativa è stata assegnata al Fondo VV6. In data 18/02/2025, a seguito della rejection da parte del team VV6 (dubbi su scalabililtà del modello di business), l'iniziativa viene assegnata al Fondo VV5."/>
        <s v="Il prodotto è stato sviluppato dal founder di Ocoya, società con sede in Lituania e branch in Italia"/>
        <s v="In data 12/02/2025 l'iniziativa era stata considerata non compliant con i Regolamenti per localizzazione out of scope (sede in UK). In data 18/02/2025, dopo aver ricevuto aggiornamenti sulla presenza di una sede in Italia, l'iniziativa viene assegnata al Fondo VV5."/>
        <s v="Sede legale a Milano ed operativa a Napoli"/>
        <s v="In data 12/02/2025 l'iniziativa era stata assegnata al Fondo VV6. In data 25/02/2025, a seguito della rejection del team VV6 (dubbi du difenbilità), l'iniziativa viene assegnata al Fondo VV5."/>
        <s v="In data 12/02/2025, l'iniziativa era stata assegnata al Fondo VV6. In data 25/02/2025, a seguito della rejection del team VV6 (tecnologia ancora da validare, round per finanziare i primi PoC, debolezza del carattere digitale), l'iniziativa viene assegnata al Fondo VV5."/>
        <s v="In data 12/02/2025, l'iniziativa era stata assegnata al Fondo VV6. In data 25/02/2025, a seguito della rejection del team VV6 (no digital), l'iniziativa viene assegnata al Fondo VV5."/>
        <s v="Prototipi ancora da realizzare"/>
        <s v="Prototipo sviluppato ed in uso per alcune aziende di consulenza"/>
        <s v="Prototipo ancora da realizzare"/>
        <s v=" La società dovrebbe ancora essere costituita; MVP ancora da sviluppare"/>
        <s v="MVP finalizzato"/>
        <s v="Soluzione attualmente sul mercato in versione MVP"/>
        <s v="MVP ancora da sviluppare"/>
        <s v="Fase di vita out of scope (società non ancora costituita)"/>
        <s v="Sede legale a Milano ed operativa a Taranto"/>
        <s v="Fase di vita out of scope (piattaforma in versione beta ancora da lanciare)"/>
        <s v="Fase di vita out of scope (MVP previsto per la fine del 2025)"/>
        <s v="Sono in corso interlocuzioni con l'originator per avere informazioni circa sede legale ed operativa al fine di indirizzare il dossier ad uno dei fondi."/>
        <s v="Sede nell'incubatore Campania NewSteel"/>
        <s v="Sede operativa a Brindisi, dove sono presenti 8 dipendenti, oltre che a Milano." u="1"/>
        <s v="Nonostante la sede risulti Milano (in data 04/02/2025 l'iniziativa viene assegnata al Fondo VV5), l'iniziativa è stata segnalata per il Fondo VV6 che procederà con gli approfondimenti." u="1"/>
        <s v="Sensoria Health Inc. controlla la società Sensoria Italia S.r.l. con sede a Napoli, presso la quale sono state già assunte 4 risorse, in quanto intendono realizzare lo sviluppo del prodotto in Italia." u="1"/>
        <s v="Nonostante la sede risulti Milano (per cui, in data 04/02/2025 l'iniziativa viene assegnata al Fondo VV5), l'iniziativa è stata segnalata per il Fondo VV6 che procederà con gli approfondimenti." u="1"/>
        <s v="In data 31/10/2023, l'iniziativa era stata considerata &quot;non compliant con i Regolamenti&quot;. In seguito all'invio di nuova documentazione e al cambiamento nella fase di vita (prima seed), in data 03/07/2024 l'iniziativa viene assegnata al Fondo VV5." u="1"/>
        <s v="In data 22/11/2023, l'iniziativa era stata considerata &quot;non compliant con i Regolamenti&quot; per fase di vita (&quot;seed&quot;). In data 08/01/2025, in seguito all'invio di nuova documentazione, l'iniziativa viene assegnata al Fondo VV6." u="1"/>
        <s v="In data 15/01/2025, l'iniziativa era stata rigettata per mancata documentazione. In data 21/01/2025, a seguito dell'invio di nuova documentazione, l'iniziativa viene assegnata al Fondo VV6." u="1"/>
      </sharedItems>
    </cacheField>
  </cacheFields>
  <extLst>
    <ext xmlns:x14="http://schemas.microsoft.com/office/spreadsheetml/2009/9/main" uri="{725AE2AE-9491-48be-B2B4-4EB974FC3084}">
      <x14:pivotCacheDefinition pivotCacheId="19226356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41">
  <r>
    <s v="OK"/>
    <n v="1"/>
    <d v="2017-10-09T00:00:00"/>
    <d v="2017-10-15T00:00:00"/>
    <s v="Iotty"/>
    <s v="Italia"/>
    <s v="Bologna"/>
    <x v="0"/>
    <s v="Amedeo Giurazza"/>
    <s v="Francesco Pellone"/>
    <x v="0"/>
    <s v="Congrua"/>
    <s v="ICT"/>
    <s v="Consumer electronics"/>
    <s v="Start-up stage\Venture"/>
    <s v="Assente"/>
    <s v="Vertis Venture 2 Scaleup"/>
    <m/>
    <d v="2017-10-19T00:00:00"/>
    <m/>
  </r>
  <r>
    <s v="OK"/>
    <n v="2"/>
    <d v="2017-10-05T00:00:00"/>
    <d v="2017-10-05T00:00:00"/>
    <s v="Ry Gold Zip"/>
    <s v="Italia"/>
    <s v="Cosenza"/>
    <x v="1"/>
    <m/>
    <s v="Aniello D'Auria"/>
    <x v="1"/>
    <s v="Congrua"/>
    <s v="Biotech"/>
    <s v="Pharmaceuticals and drug delivery"/>
    <s v="Proof of concept"/>
    <s v="Università della Calabria"/>
    <s v="Vertis Venture 3 Technology Transfer"/>
    <m/>
    <d v="2017-10-12T00:00:00"/>
    <m/>
  </r>
  <r>
    <s v="OK"/>
    <n v="3"/>
    <d v="2017-10-10T00:00:00"/>
    <d v="2020-03-04T00:00:00"/>
    <s v="Neuron Guard"/>
    <s v="Italia"/>
    <s v="Modena"/>
    <x v="0"/>
    <s v="Giacomo Giurazza"/>
    <s v="Ubaldo Soligno (EY)"/>
    <x v="2"/>
    <s v="Congrua"/>
    <s v="Med-Tech"/>
    <s v="Medical devices and supplies"/>
    <s v="Seed"/>
    <s v="Università degli studi di Modena e Reggio Emilia"/>
    <s v="Vertis Venture 3 Technology Transfer"/>
    <m/>
    <d v="2020-03-06T00:00:00"/>
    <s v="Il 30/11/2017, progetto &quot;non compliant con i regolamenti&quot;. Viene assegnato a VV3 il 05/03/2020 in seguito ad aggiornamento della doc. inviata dalla quale emerge presenza di OdR"/>
  </r>
  <r>
    <s v="OK"/>
    <n v="4"/>
    <d v="2017-10-05T00:00:00"/>
    <d v="2017-10-05T00:00:00"/>
    <s v="MAMA TEST"/>
    <s v="Italia"/>
    <s v="Vico Equense"/>
    <x v="2"/>
    <s v="Paolo Santoro"/>
    <m/>
    <x v="3"/>
    <s v="Congrua"/>
    <s v="Biotech"/>
    <s v="Biotechnology"/>
    <s v="Seed"/>
    <s v="Università di Salerno"/>
    <s v="Vertis Venture 3 Technology Transfer"/>
    <m/>
    <d v="2017-10-12T00:00:00"/>
    <m/>
  </r>
  <r>
    <s v="OK"/>
    <n v="5"/>
    <d v="2017-10-10T00:00:00"/>
    <d v="2017-10-10T00:00:00"/>
    <s v="Reios"/>
    <s v="Italia"/>
    <s v="Novara"/>
    <x v="3"/>
    <s v="Mauro Odorico"/>
    <s v="Avv. Pierantonio Luceri"/>
    <x v="1"/>
    <s v="Congrua"/>
    <s v="Industrial Goods"/>
    <s v="Industrial measurement, sensing and control"/>
    <s v="Start-up stage\Venture"/>
    <s v="Assente"/>
    <s v="Vertis Venture 2 Scaleup"/>
    <m/>
    <d v="2017-10-12T00:00:00"/>
    <m/>
  </r>
  <r>
    <s v="OK"/>
    <n v="6"/>
    <d v="2017-10-16T00:00:00"/>
    <d v="2017-10-16T00:00:00"/>
    <s v="Mukako"/>
    <s v="Italia"/>
    <s v="Milano"/>
    <x v="4"/>
    <s v="Nicola Redi"/>
    <m/>
    <x v="3"/>
    <s v="Congrua"/>
    <s v="Digital &amp; Media"/>
    <s v="Internet technologies"/>
    <s v="Other early stage\Late stage"/>
    <s v="Assente"/>
    <s v="Vertis Venture 2 Scaleup"/>
    <m/>
    <d v="2017-10-19T00:00:00"/>
    <m/>
  </r>
  <r>
    <s v="OK"/>
    <n v="7"/>
    <d v="2017-10-16T00:00:00"/>
    <d v="2017-10-16T00:00:00"/>
    <s v="Progetto_Kon"/>
    <s v="Italia"/>
    <s v="n.a."/>
    <x v="5"/>
    <m/>
    <m/>
    <x v="4"/>
    <s v="Congrua"/>
    <s v="ICT"/>
    <s v="Computer related services: other"/>
    <s v="Private Equity"/>
    <s v="Assente"/>
    <s v="Non compliant con i Regolamenti "/>
    <m/>
    <d v="2017-10-19T00:00:00"/>
    <m/>
  </r>
  <r>
    <s v="OK"/>
    <n v="8"/>
    <d v="2017-10-16T00:00:00"/>
    <m/>
    <s v="Catch promotion"/>
    <s v="Italia"/>
    <s v="Bergamo"/>
    <x v="4"/>
    <m/>
    <m/>
    <x v="4"/>
    <s v="Non congrua"/>
    <m/>
    <m/>
    <m/>
    <m/>
    <s v="Rigettato per documentazione mancante dopo sollecito"/>
    <m/>
    <d v="2017-11-23T00:00:00"/>
    <m/>
  </r>
  <r>
    <s v="OK"/>
    <n v="9"/>
    <d v="2017-10-17T00:00:00"/>
    <m/>
    <s v="Progetto Paolo Citterio"/>
    <s v="Italia"/>
    <s v="Milano"/>
    <x v="4"/>
    <m/>
    <m/>
    <x v="4"/>
    <s v="Non congrua"/>
    <m/>
    <m/>
    <m/>
    <m/>
    <s v="Rigettato per documentazione mancante dopo sollecito"/>
    <m/>
    <d v="2017-11-23T00:00:00"/>
    <m/>
  </r>
  <r>
    <s v="OK"/>
    <n v="10"/>
    <d v="2017-10-17T00:00:00"/>
    <d v="2017-10-17T00:00:00"/>
    <s v="Seeking Care"/>
    <s v="Italia"/>
    <s v="Pavia"/>
    <x v="4"/>
    <m/>
    <m/>
    <x v="4"/>
    <s v="Congrua"/>
    <s v="Digital &amp; Media"/>
    <s v="Healthcare: other"/>
    <s v="Proof of concept"/>
    <s v="Assente"/>
    <s v="Non compliant con i Regolamenti "/>
    <m/>
    <d v="2017-10-19T00:00:00"/>
    <m/>
  </r>
  <r>
    <s v="OK"/>
    <n v="11"/>
    <d v="2017-10-18T00:00:00"/>
    <d v="2017-10-18T00:00:00"/>
    <s v="Domec"/>
    <s v="Italia"/>
    <s v="Milano"/>
    <x v="4"/>
    <s v="Amedeo Giurazza"/>
    <s v="Giovanni Pinelli "/>
    <x v="5"/>
    <s v="Congrua"/>
    <s v="Services"/>
    <s v="Business related software"/>
    <s v="Other early stage\Late stage"/>
    <s v="Assente"/>
    <s v="Vertis Venture 2 Scaleup"/>
    <m/>
    <d v="2017-10-19T00:00:00"/>
    <m/>
  </r>
  <r>
    <s v="OK"/>
    <n v="12"/>
    <d v="2017-10-18T00:00:00"/>
    <d v="2017-10-18T00:00:00"/>
    <s v="Itimes"/>
    <s v="Italia"/>
    <s v="Angri"/>
    <x v="2"/>
    <m/>
    <s v="Rosario Corrado Mancino (CM Advisor)"/>
    <x v="5"/>
    <s v="Congrua"/>
    <s v="Digital &amp; Media"/>
    <s v="Internet technologies"/>
    <s v="Start-up stage\Venture"/>
    <s v="Assente"/>
    <s v="Vertis Venture 2 Scaleup"/>
    <m/>
    <d v="2017-10-19T00:00:00"/>
    <m/>
  </r>
  <r>
    <s v="OK"/>
    <n v="13"/>
    <d v="2017-10-18T00:00:00"/>
    <d v="2017-10-18T00:00:00"/>
    <s v="DeepWave"/>
    <s v="Estero"/>
    <s v="Chicago"/>
    <x v="6"/>
    <s v="Amedeo Giurazza"/>
    <s v="Franco Cortese"/>
    <x v="4"/>
    <s v="Congrua"/>
    <s v="Med-Tech"/>
    <s v="Biotechnology"/>
    <s v="Seed"/>
    <s v="Assente"/>
    <s v="Non compliant con i Regolamenti "/>
    <m/>
    <d v="2017-10-19T00:00:00"/>
    <s v="Extra territorio di competenza fondo VV3"/>
  </r>
  <r>
    <s v="OK"/>
    <n v="14"/>
    <d v="2017-10-18T00:00:00"/>
    <d v="2017-10-18T00:00:00"/>
    <s v="Social Nation"/>
    <s v="Italia"/>
    <s v="Milano"/>
    <x v="4"/>
    <m/>
    <s v="Cristina Bini _x000a_(FII/CDP)"/>
    <x v="6"/>
    <s v="Congrua"/>
    <s v="Digital &amp; Media"/>
    <s v="Computer related services: other"/>
    <s v="Start-up stage\Venture"/>
    <s v="Assente"/>
    <s v="Vertis Venture 2 Scaleup"/>
    <m/>
    <d v="2017-10-19T00:00:00"/>
    <m/>
  </r>
  <r>
    <s v="OK"/>
    <n v="15"/>
    <d v="2017-10-18T00:00:00"/>
    <d v="2017-10-18T00:00:00"/>
    <s v="Caciocavalloimpiccato"/>
    <s v="Italia"/>
    <s v="Roma"/>
    <x v="7"/>
    <s v="Amedeo Giurazza"/>
    <m/>
    <x v="4"/>
    <s v="Congrua"/>
    <s v="Agro-food"/>
    <s v="Agriculture: other"/>
    <s v="Start-up stage\Venture"/>
    <s v="Assente"/>
    <s v="Vertis Venture 2 Scaleup"/>
    <m/>
    <d v="2017-10-19T00:00:00"/>
    <m/>
  </r>
  <r>
    <s v="OK"/>
    <n v="16"/>
    <d v="2017-10-20T00:00:00"/>
    <d v="2017-10-20T00:00:00"/>
    <s v="Xceed"/>
    <s v="Italia"/>
    <s v="Milano"/>
    <x v="4"/>
    <s v="Mauro Odorico"/>
    <s v="Nader Sabbaghian (360 Capital Partners)"/>
    <x v="6"/>
    <s v="Congrua"/>
    <s v="Digital &amp; Media"/>
    <s v="Internet technologies"/>
    <s v="Other early stage\Late stage"/>
    <s v="Assente"/>
    <s v="Vertis Venture 2 Scaleup"/>
    <m/>
    <d v="2017-10-26T00:00:00"/>
    <m/>
  </r>
  <r>
    <s v="OK"/>
    <n v="17"/>
    <d v="2017-10-20T00:00:00"/>
    <d v="2017-10-20T00:00:00"/>
    <s v="Progetto Daniele Cortolezzis"/>
    <s v="Italia"/>
    <s v="Gorizia"/>
    <x v="8"/>
    <s v="Roberto della Marina"/>
    <m/>
    <x v="3"/>
    <s v="Congrua"/>
    <s v="Agro-food"/>
    <s v="Crop cultivation"/>
    <s v="Proof of concept"/>
    <s v="CREA di Gorizia"/>
    <s v="Vertis Venture 3 Technology Transfer"/>
    <m/>
    <d v="2017-10-26T00:00:00"/>
    <m/>
  </r>
  <r>
    <s v="OK"/>
    <n v="18"/>
    <d v="2017-10-20T00:00:00"/>
    <d v="2017-10-20T00:00:00"/>
    <s v="Papem"/>
    <s v="Italia"/>
    <s v="Palermo"/>
    <x v="9"/>
    <s v="Giulio Valiante"/>
    <m/>
    <x v="3"/>
    <s v="Congrua"/>
    <s v="Digital &amp; Media"/>
    <s v="Internet technologies"/>
    <s v="Other early stage\Late stage"/>
    <s v="Assente"/>
    <s v="Vertis Venture 2 Scaleup"/>
    <m/>
    <d v="2017-10-26T00:00:00"/>
    <m/>
  </r>
  <r>
    <s v="OK"/>
    <n v="19"/>
    <d v="2017-10-20T00:00:00"/>
    <d v="2017-10-31T00:00:00"/>
    <s v="Caldo caldo"/>
    <s v="Italia"/>
    <s v="n.a."/>
    <x v="5"/>
    <s v="Renato Vannucci"/>
    <m/>
    <x v="3"/>
    <s v="Congrua"/>
    <s v="Agro-food"/>
    <s v="Consumer products manufacturing"/>
    <s v="Start-up stage\Venture"/>
    <s v="Assente"/>
    <s v="Vertis Venture 2 Scaleup"/>
    <m/>
    <d v="2017-11-02T00:00:00"/>
    <m/>
  </r>
  <r>
    <s v="OK"/>
    <n v="20"/>
    <d v="2017-10-20T00:00:00"/>
    <d v="2017-10-20T00:00:00"/>
    <s v="Strategic Education Group"/>
    <s v="Italia"/>
    <s v="Roma"/>
    <x v="7"/>
    <s v="Amedeo Giurazza"/>
    <m/>
    <x v="3"/>
    <s v="Congrua"/>
    <s v="Services"/>
    <s v="Educational and training products/services"/>
    <s v="Private Equity"/>
    <s v="Assente"/>
    <s v="Private Equity"/>
    <m/>
    <d v="2017-10-26T00:00:00"/>
    <m/>
  </r>
  <r>
    <s v="OK"/>
    <n v="21"/>
    <d v="2017-10-23T00:00:00"/>
    <d v="2017-10-23T00:00:00"/>
    <s v="Soundreef"/>
    <s v="Italia"/>
    <s v="Roma"/>
    <x v="7"/>
    <s v="Mauro Odorico"/>
    <m/>
    <x v="3"/>
    <s v="Congrua"/>
    <s v="Services"/>
    <s v="Business and industrial services"/>
    <s v="Other early stage\Late stage"/>
    <s v="Assente"/>
    <s v="Vertis Venture 2 Scaleup"/>
    <m/>
    <d v="2017-10-26T00:00:00"/>
    <m/>
  </r>
  <r>
    <s v="OK"/>
    <n v="22"/>
    <d v="2017-10-23T00:00:00"/>
    <m/>
    <s v="Osteria italia"/>
    <s v="Italia"/>
    <s v="Firenze"/>
    <x v="10"/>
    <m/>
    <s v="Daniela Delsordo"/>
    <x v="4"/>
    <s v="Non congrua"/>
    <m/>
    <m/>
    <m/>
    <m/>
    <s v="Rigettato per documentazione mancante dopo sollecito"/>
    <m/>
    <d v="2018-01-04T00:00:00"/>
    <m/>
  </r>
  <r>
    <s v="OK"/>
    <n v="23"/>
    <d v="2017-10-24T00:00:00"/>
    <d v="2017-10-31T00:00:00"/>
    <s v="Quibee"/>
    <s v="Italia"/>
    <s v="Torino"/>
    <x v="3"/>
    <s v="Nicola Redi"/>
    <m/>
    <x v="3"/>
    <s v="Congrua"/>
    <s v="Digital &amp; Media"/>
    <s v="Internet technologies"/>
    <s v="Start-up stage\Venture"/>
    <s v="Assente"/>
    <s v="Vertis Venture 2 Scaleup"/>
    <m/>
    <d v="2017-11-02T00:00:00"/>
    <m/>
  </r>
  <r>
    <s v="OK"/>
    <n v="24"/>
    <d v="2017-10-23T00:00:00"/>
    <d v="2017-10-23T00:00:00"/>
    <s v="Ono 3D"/>
    <s v="Estero"/>
    <s v="San Francisco"/>
    <x v="6"/>
    <s v="Mauro Odorico"/>
    <m/>
    <x v="3"/>
    <s v="Congrua"/>
    <s v="Industrial Goods"/>
    <s v="Industrial measurement, sensing and control"/>
    <s v="Other early stage\Late stage"/>
    <s v="Assente"/>
    <s v="Vertis Venture 2 Scaleup"/>
    <m/>
    <d v="2017-10-26T00:00:00"/>
    <s v="Sede anche a Roma "/>
  </r>
  <r>
    <s v="OK"/>
    <n v="25"/>
    <d v="2017-10-24T00:00:00"/>
    <d v="2017-10-24T00:00:00"/>
    <s v="The Grand House"/>
    <s v="Italia"/>
    <s v="Roma"/>
    <x v="7"/>
    <m/>
    <s v="Cristina Bini _x000a_(FII/CDP)"/>
    <x v="6"/>
    <s v="Congrua"/>
    <s v="Services"/>
    <s v="Internet technologies"/>
    <s v="Start-up stage\Venture"/>
    <s v="Assente"/>
    <s v="Vertis Venture 2 Scaleup"/>
    <m/>
    <d v="2017-10-26T00:00:00"/>
    <m/>
  </r>
  <r>
    <s v="OK"/>
    <n v="26"/>
    <d v="2017-10-25T00:00:00"/>
    <d v="2017-10-25T00:00:00"/>
    <s v="BizSpace"/>
    <s v="Italia"/>
    <s v="Milano"/>
    <x v="4"/>
    <m/>
    <s v="Nicolò Muzzana (Thymosbc)"/>
    <x v="5"/>
    <s v="Congrua"/>
    <s v="Services"/>
    <s v="Internet technologies"/>
    <s v="Seed"/>
    <s v="Assente"/>
    <s v="Non compliant con i Regolamenti "/>
    <m/>
    <d v="2017-10-26T00:00:00"/>
    <m/>
  </r>
  <r>
    <s v="OK"/>
    <n v="27"/>
    <d v="2017-10-25T00:00:00"/>
    <d v="2017-10-25T00:00:00"/>
    <s v="Winelivery"/>
    <s v="Italia"/>
    <s v="Milano"/>
    <x v="4"/>
    <m/>
    <s v="Paolo Intermite (Nem SGR)"/>
    <x v="6"/>
    <s v="Congrua"/>
    <s v="Services"/>
    <s v="Consumer services: other"/>
    <s v="Other early stage\Late stage"/>
    <s v="Assente"/>
    <s v="Vertis Venture 2 Scaleup"/>
    <m/>
    <d v="2017-10-26T00:00:00"/>
    <m/>
  </r>
  <r>
    <s v="OK"/>
    <n v="28"/>
    <d v="2017-10-25T00:00:00"/>
    <d v="2017-10-25T00:00:00"/>
    <s v="Bjp"/>
    <s v="Italia"/>
    <s v="Milano"/>
    <x v="4"/>
    <s v="Giulio Valiante"/>
    <m/>
    <x v="3"/>
    <s v="Congrua"/>
    <s v="Services"/>
    <s v="Consumer services: other"/>
    <s v="Other early stage\Late stage"/>
    <s v="Assente"/>
    <s v="Vertis Venture 2 Scaleup"/>
    <m/>
    <d v="2017-10-26T00:00:00"/>
    <m/>
  </r>
  <r>
    <s v="OK"/>
    <n v="29"/>
    <d v="2017-10-25T00:00:00"/>
    <d v="2017-10-25T00:00:00"/>
    <s v="Xoko"/>
    <s v="Italia"/>
    <s v="Napoli"/>
    <x v="2"/>
    <s v="Amedeo Giurazza"/>
    <s v="Gennaro Tesone (Digital Magics)"/>
    <x v="6"/>
    <s v="Congrua"/>
    <s v="Digital &amp; Media"/>
    <s v="Internet technologies"/>
    <s v="Other early stage\Late stage"/>
    <s v="Assente"/>
    <s v="Vertis Venture 2 Scaleup"/>
    <m/>
    <d v="2017-10-26T00:00:00"/>
    <m/>
  </r>
  <r>
    <s v="OK"/>
    <n v="30"/>
    <d v="2017-10-26T00:00:00"/>
    <d v="2020-05-08T00:00:00"/>
    <s v="Pick-Roll"/>
    <s v="Italia"/>
    <s v="Roma"/>
    <x v="7"/>
    <m/>
    <s v="Dario Ferretti"/>
    <x v="4"/>
    <s v="Congrua"/>
    <s v="Digital &amp; Media"/>
    <s v="Internet technologies"/>
    <s v="Start-up stage\Venture"/>
    <s v="Assente"/>
    <s v="Vertis Venture 2 Scaleup"/>
    <m/>
    <d v="2020-05-14T00:00:00"/>
    <s v="Progetto rigettato il 04/01/2018 per mancanza di documentazione dopo sollecito. Viene riassegnato il 14/05/2020 in seguito all'invio di nuova documentazione."/>
  </r>
  <r>
    <s v="OK"/>
    <n v="31"/>
    <d v="2017-10-25T00:00:00"/>
    <d v="2017-11-14T00:00:00"/>
    <s v="3DnA"/>
    <s v="Italia"/>
    <s v="Napoli"/>
    <x v="2"/>
    <s v="Renato Vannucci"/>
    <s v="Fabio d'Andria (Panafin)"/>
    <x v="5"/>
    <s v="Congrua"/>
    <s v="Services"/>
    <s v="Software: other"/>
    <s v="Start-up stage\Venture"/>
    <s v="Assente"/>
    <s v="Vertis Venture 2 Scaleup"/>
    <m/>
    <d v="2017-11-17T00:00:00"/>
    <m/>
  </r>
  <r>
    <s v="OK"/>
    <n v="32"/>
    <d v="2017-10-19T00:00:00"/>
    <d v="2017-10-19T00:00:00"/>
    <s v="Bookingbility"/>
    <s v="Italia"/>
    <s v="Palermo"/>
    <x v="9"/>
    <s v="Renato Vannucci"/>
    <s v="Gennaro Tesone (Digital Magics)"/>
    <x v="6"/>
    <s v="Congrua"/>
    <s v="Services"/>
    <s v="Internet technologies"/>
    <s v="Other early stage\Late stage"/>
    <s v="ARCA di Palermo"/>
    <s v="Vertis Venture 3 Technology Transfer"/>
    <m/>
    <d v="2017-11-02T00:00:00"/>
    <m/>
  </r>
  <r>
    <s v="OK"/>
    <n v="33"/>
    <d v="2017-10-23T00:00:00"/>
    <d v="2017-10-23T00:00:00"/>
    <s v="GymCraft"/>
    <s v="Estero"/>
    <s v="Malaga"/>
    <x v="11"/>
    <s v="Giulio Valiante"/>
    <s v="Riccardo Fisogni"/>
    <x v="5"/>
    <s v="Congrua"/>
    <s v="Digital &amp; Media"/>
    <s v="Internet technologies"/>
    <s v="Other early stage\Late stage"/>
    <s v="Assente"/>
    <s v="Vertis Venture 2 Scaleup"/>
    <m/>
    <d v="2017-11-02T00:00:00"/>
    <m/>
  </r>
  <r>
    <s v="OK"/>
    <n v="34"/>
    <d v="2017-10-30T00:00:00"/>
    <d v="2017-10-30T00:00:00"/>
    <s v="CHT"/>
    <s v="Italia"/>
    <s v="Rende"/>
    <x v="1"/>
    <s v="Salvatore Panico"/>
    <m/>
    <x v="3"/>
    <s v="Congrua"/>
    <s v="Med-Tech"/>
    <s v="Medical devices and supplies"/>
    <s v="Seed"/>
    <s v="Università della Calabria"/>
    <s v="Vertis Venture 3 Technology Transfer"/>
    <m/>
    <d v="2017-11-02T00:00:00"/>
    <m/>
  </r>
  <r>
    <s v="OK"/>
    <n v="35"/>
    <d v="2017-10-30T00:00:00"/>
    <d v="2017-10-30T00:00:00"/>
    <s v="FLEHAP"/>
    <s v="Italia"/>
    <s v="Genova"/>
    <x v="12"/>
    <s v="Salvatore Panico"/>
    <m/>
    <x v="3"/>
    <s v="Congrua"/>
    <s v="Clean Tech"/>
    <s v="Alternative energy"/>
    <s v="Proof of concept"/>
    <s v="Università degli Studi di Genova"/>
    <s v="Vertis Venture 3 Technology Transfer"/>
    <m/>
    <d v="2017-11-02T00:00:00"/>
    <m/>
  </r>
  <r>
    <s v="OK"/>
    <n v="36"/>
    <d v="2017-10-30T00:00:00"/>
    <d v="2017-10-30T00:00:00"/>
    <s v="Progetto d'Angelo"/>
    <s v="Italia"/>
    <s v="Bari"/>
    <x v="13"/>
    <s v="Salvatore Panico"/>
    <m/>
    <x v="3"/>
    <s v="Congrua"/>
    <s v="Industrial Goods"/>
    <s v="Business and industrial products"/>
    <s v="Proof of concept"/>
    <s v="Università degli Studi di Bari Aldo Moro"/>
    <s v="Vertis Venture 3 Technology Transfer"/>
    <m/>
    <d v="2017-11-02T00:00:00"/>
    <m/>
  </r>
  <r>
    <s v="OK"/>
    <n v="37"/>
    <d v="2017-10-27T00:00:00"/>
    <d v="2017-10-27T00:00:00"/>
    <s v="Know How"/>
    <s v="Italia"/>
    <s v="Pescara"/>
    <x v="14"/>
    <s v="Amedeo Giurazza"/>
    <m/>
    <x v="3"/>
    <s v="Congrua"/>
    <s v="Digital &amp; Media"/>
    <s v="Internet technologies"/>
    <s v="Start-up stage\Venture"/>
    <s v="Assente"/>
    <s v="Vertis Venture 2 Scaleup"/>
    <m/>
    <d v="2017-11-02T00:00:00"/>
    <m/>
  </r>
  <r>
    <s v="OK"/>
    <n v="38"/>
    <d v="2017-10-30T00:00:00"/>
    <d v="2017-10-30T00:00:00"/>
    <s v="ENABLE-IoT"/>
    <s v="Italia"/>
    <s v="Avellino"/>
    <x v="2"/>
    <m/>
    <s v="Sergio Lapenna"/>
    <x v="4"/>
    <s v="Congrua"/>
    <s v="ICT"/>
    <s v="Business related software"/>
    <s v="Proof of concept"/>
    <s v="Assente"/>
    <s v="Non compliant con i Regolamenti "/>
    <m/>
    <d v="2017-11-09T00:00:00"/>
    <m/>
  </r>
  <r>
    <s v="OK"/>
    <n v="39"/>
    <d v="2017-11-02T00:00:00"/>
    <d v="2017-11-02T00:00:00"/>
    <s v="Satispay"/>
    <s v="Italia"/>
    <s v="Milano"/>
    <x v="4"/>
    <s v="Giulio Valiante"/>
    <m/>
    <x v="3"/>
    <s v="Congrua"/>
    <s v="Services"/>
    <s v="Financial institutions and services"/>
    <s v="Other early stage\Late stage"/>
    <s v="Assente"/>
    <s v="Vertis Venture 2 Scaleup"/>
    <m/>
    <d v="2017-11-02T00:00:00"/>
    <m/>
  </r>
  <r>
    <s v="OK"/>
    <n v="40"/>
    <d v="2017-11-02T00:00:00"/>
    <d v="2017-11-08T00:00:00"/>
    <s v="Axieme"/>
    <s v="Italia"/>
    <s v="Torino"/>
    <x v="3"/>
    <m/>
    <s v="Edoardo Monaco"/>
    <x v="4"/>
    <s v="Congrua"/>
    <s v="Services"/>
    <s v="Financial institutions and services"/>
    <s v="Start-up stage\Venture"/>
    <s v="Assente"/>
    <s v="Vertis Venture 2 Scaleup"/>
    <m/>
    <d v="2017-11-09T00:00:00"/>
    <m/>
  </r>
  <r>
    <s v="OK"/>
    <n v="41"/>
    <d v="2017-11-02T00:00:00"/>
    <d v="2017-11-02T00:00:00"/>
    <s v="Progetto Impresoft"/>
    <s v="Italia"/>
    <s v="Vicenza "/>
    <x v="15"/>
    <m/>
    <s v="Alfio Alessi (EMINTAD)"/>
    <x v="5"/>
    <s v="Congrua"/>
    <s v="ICT"/>
    <s v="Systems software"/>
    <s v="Other early stage\Late stage"/>
    <s v="Assente"/>
    <s v="Vertis Venture 2 Scaleup"/>
    <m/>
    <d v="2017-11-09T00:00:00"/>
    <m/>
  </r>
  <r>
    <s v="OK"/>
    <n v="42"/>
    <d v="2017-11-06T00:00:00"/>
    <d v="2017-11-06T00:00:00"/>
    <s v="LinUP"/>
    <s v="Italia"/>
    <s v="Napoli"/>
    <x v="2"/>
    <s v="Amedeo Giurazza"/>
    <m/>
    <x v="3"/>
    <s v="Congrua"/>
    <s v="ICT"/>
    <s v="Connectivity, networking and communications software"/>
    <s v="Other early stage\Late stage"/>
    <s v="Assente"/>
    <s v="Vertis Venture 2 Scaleup"/>
    <m/>
    <d v="2017-11-09T00:00:00"/>
    <m/>
  </r>
  <r>
    <s v="OK"/>
    <n v="43"/>
    <d v="2017-10-31T00:00:00"/>
    <d v="2017-10-31T00:00:00"/>
    <s v="Watchr"/>
    <s v="Estero"/>
    <s v="Londra"/>
    <x v="16"/>
    <s v="Mauro Odorico"/>
    <m/>
    <x v="3"/>
    <s v="Congrua"/>
    <s v="Digital &amp; Media"/>
    <s v="Internet technologies"/>
    <s v="Other early stage\Late stage"/>
    <s v="Assente"/>
    <s v="Vertis Venture 2 Scaleup"/>
    <m/>
    <d v="2017-11-09T00:00:00"/>
    <m/>
  </r>
  <r>
    <s v="OK"/>
    <n v="44"/>
    <d v="2017-11-03T00:00:00"/>
    <d v="2017-11-03T00:00:00"/>
    <s v="Progetto Ivan Spera"/>
    <s v="Italia"/>
    <s v="Salerno"/>
    <x v="2"/>
    <m/>
    <s v="Gualtiero De Felice "/>
    <x v="1"/>
    <s v="Congrua"/>
    <s v="Industrial Goods"/>
    <s v="Business and industrial products"/>
    <s v="Proof of concept"/>
    <s v="Assente"/>
    <s v="Non compliant con i Regolamenti "/>
    <m/>
    <d v="2017-11-09T00:00:00"/>
    <m/>
  </r>
  <r>
    <s v="OK"/>
    <n v="45"/>
    <d v="2017-11-03T00:00:00"/>
    <d v="2017-11-03T00:00:00"/>
    <s v="Fratelli Canalicchio"/>
    <s v="Italia"/>
    <s v="Narni"/>
    <x v="17"/>
    <m/>
    <s v="Giuseppe Donvito (P101)"/>
    <x v="6"/>
    <s v="Congrua"/>
    <s v="Industrial Goods"/>
    <s v="Manufacturing: other"/>
    <s v="Private Equity"/>
    <s v="Assente"/>
    <s v="Private Equity"/>
    <m/>
    <d v="2017-11-09T00:00:00"/>
    <m/>
  </r>
  <r>
    <s v="OK"/>
    <n v="46"/>
    <d v="2017-10-26T00:00:00"/>
    <d v="2017-10-26T00:00:00"/>
    <s v="OneSun"/>
    <s v="Italia"/>
    <s v="Milano"/>
    <x v="4"/>
    <m/>
    <s v="Rita Verderosa (CDP)"/>
    <x v="6"/>
    <s v="Congrua"/>
    <s v="Clean Tech"/>
    <s v="Energy: other"/>
    <s v="Start-up stage\Venture"/>
    <s v="Assente"/>
    <s v="Vertis Venture 2 Scaleup"/>
    <m/>
    <d v="2017-11-09T00:00:00"/>
    <m/>
  </r>
  <r>
    <s v="OK"/>
    <n v="47"/>
    <d v="2017-11-06T00:00:00"/>
    <d v="2017-11-06T00:00:00"/>
    <s v="Evologi"/>
    <s v="Italia"/>
    <s v="Venezia"/>
    <x v="15"/>
    <m/>
    <s v="Giuseppe Rigato _x000a_(Annia Partners)"/>
    <x v="5"/>
    <s v="Congrua"/>
    <s v="ICT"/>
    <s v="Systems software"/>
    <s v="Other early stage\Late stage"/>
    <s v="Assente"/>
    <s v="Vertis Venture 2 Scaleup"/>
    <m/>
    <d v="2017-11-09T00:00:00"/>
    <m/>
  </r>
  <r>
    <s v="OK"/>
    <n v="48"/>
    <d v="2017-11-06T00:00:00"/>
    <d v="2017-11-06T00:00:00"/>
    <s v="Desidoo.com"/>
    <s v="Italia"/>
    <s v="Torino"/>
    <x v="3"/>
    <s v="Paolo Santoro"/>
    <m/>
    <x v="3"/>
    <s v="Congrua"/>
    <s v="Digital &amp; Media"/>
    <s v="Internet technologies"/>
    <s v="Other early stage\Late stage"/>
    <s v="Assente"/>
    <s v="Vertis Venture 2 Scaleup"/>
    <m/>
    <d v="2017-11-09T00:00:00"/>
    <m/>
  </r>
  <r>
    <s v="OK"/>
    <n v="49"/>
    <d v="2017-11-06T00:00:00"/>
    <m/>
    <s v="Progetto Giovanni Capussela"/>
    <s v="Italia"/>
    <s v="n.a."/>
    <x v="5"/>
    <m/>
    <s v="Giovanni Capussela"/>
    <x v="4"/>
    <s v="Non congrua"/>
    <m/>
    <m/>
    <m/>
    <m/>
    <s v="Rigettato per documentazione mancante dopo sollecito"/>
    <m/>
    <d v="2018-01-04T00:00:00"/>
    <m/>
  </r>
  <r>
    <s v="OK"/>
    <n v="50"/>
    <d v="2017-11-07T00:00:00"/>
    <m/>
    <s v="WOW"/>
    <s v="Italia"/>
    <s v="Milano"/>
    <x v="4"/>
    <s v="Renato Vannucci"/>
    <m/>
    <x v="3"/>
    <s v="Non congrua"/>
    <m/>
    <m/>
    <m/>
    <m/>
    <s v="Rigettato per documentazione mancante dopo sollecito"/>
    <m/>
    <d v="2018-01-04T00:00:00"/>
    <m/>
  </r>
  <r>
    <s v="OK"/>
    <n v="51"/>
    <d v="2017-11-02T00:00:00"/>
    <d v="2017-11-02T00:00:00"/>
    <s v="Amaranto"/>
    <s v="Italia"/>
    <s v="Parma"/>
    <x v="0"/>
    <m/>
    <s v="Luigi Cadonici"/>
    <x v="4"/>
    <s v="Congrua"/>
    <s v="Agro-food"/>
    <s v="Consumer products manufacturing"/>
    <s v="Private Equity"/>
    <s v="Assente"/>
    <s v="Private Equity"/>
    <m/>
    <d v="2017-11-09T00:00:00"/>
    <m/>
  </r>
  <r>
    <s v="OK"/>
    <n v="52"/>
    <d v="2017-11-08T00:00:00"/>
    <d v="2017-11-08T00:00:00"/>
    <s v="METOOO"/>
    <s v="Italia"/>
    <s v="Napoli"/>
    <x v="2"/>
    <s v="Giacomo Giurazza"/>
    <m/>
    <x v="3"/>
    <s v="Congrua"/>
    <s v="Digital &amp; Media"/>
    <s v="Internet technologies"/>
    <s v="Other early stage\Late stage"/>
    <s v="Assente"/>
    <s v="Vertis Venture 2 Scaleup"/>
    <m/>
    <d v="2017-11-09T00:00:00"/>
    <m/>
  </r>
  <r>
    <s v="OK"/>
    <n v="53"/>
    <d v="2017-11-07T00:00:00"/>
    <d v="2017-11-07T00:00:00"/>
    <s v="Postgol"/>
    <s v="Italia"/>
    <s v="Milano"/>
    <x v="4"/>
    <m/>
    <s v="Fosca Sanviti"/>
    <x v="4"/>
    <s v="Congrua"/>
    <s v="ICT"/>
    <s v="Computer related services: other"/>
    <s v="Other early stage\Late stage"/>
    <s v="Assente"/>
    <s v="Vertis Venture 2 Scaleup"/>
    <m/>
    <d v="2017-11-09T00:00:00"/>
    <m/>
  </r>
  <r>
    <s v="OK"/>
    <n v="54"/>
    <d v="2017-11-09T00:00:00"/>
    <m/>
    <s v="Cikala"/>
    <s v="Italia"/>
    <s v="Napoli"/>
    <x v="2"/>
    <m/>
    <s v="Martina Norcaro"/>
    <x v="4"/>
    <s v="Non congrua"/>
    <m/>
    <m/>
    <m/>
    <m/>
    <s v="Rigettato per documentazione mancante dopo sollecito"/>
    <m/>
    <d v="2018-01-04T00:00:00"/>
    <m/>
  </r>
  <r>
    <s v="OK"/>
    <n v="55"/>
    <d v="2017-11-09T00:00:00"/>
    <d v="2017-11-09T00:00:00"/>
    <s v="Marioway"/>
    <s v="Italia"/>
    <s v="Bergamo"/>
    <x v="4"/>
    <s v="Amedeo Giurazza"/>
    <m/>
    <x v="3"/>
    <s v="Congrua"/>
    <s v="Med-Tech"/>
    <s v="Consumer products manufacturing"/>
    <s v="Start-up stage\Venture"/>
    <s v="Assente"/>
    <s v="Vertis Venture 2 Scaleup"/>
    <m/>
    <d v="2017-11-17T00:00:00"/>
    <m/>
  </r>
  <r>
    <s v="OK"/>
    <n v="56"/>
    <d v="2017-11-05T00:00:00"/>
    <d v="2017-11-05T00:00:00"/>
    <s v="Soisy"/>
    <s v="Italia"/>
    <s v="Milano"/>
    <x v="4"/>
    <s v="Alessandro Pontari"/>
    <m/>
    <x v="3"/>
    <s v="Congrua"/>
    <s v="Services"/>
    <s v="Financial institutions and services"/>
    <s v="Start-up stage\Venture"/>
    <s v="Assente"/>
    <s v="Vertis Venture 2 Scaleup"/>
    <m/>
    <d v="2017-11-17T00:00:00"/>
    <m/>
  </r>
  <r>
    <s v="OK"/>
    <n v="57"/>
    <d v="2017-11-09T00:00:00"/>
    <d v="2017-11-09T00:00:00"/>
    <s v="Quokky"/>
    <s v="Italia"/>
    <s v="Udine"/>
    <x v="8"/>
    <m/>
    <s v="Ruggero Frezza (M31)"/>
    <x v="6"/>
    <s v="Congrua"/>
    <s v="ICT"/>
    <s v="Systems software"/>
    <s v="Start-up stage\Venture"/>
    <s v="Assente"/>
    <s v="Vertis Venture 2 Scaleup"/>
    <m/>
    <d v="2017-11-17T00:00:00"/>
    <m/>
  </r>
  <r>
    <s v="OK"/>
    <n v="58"/>
    <d v="2017-11-09T00:00:00"/>
    <d v="2017-11-13T00:00:00"/>
    <s v=" Bnbsitter"/>
    <s v="Italia"/>
    <s v="Parigi"/>
    <x v="18"/>
    <m/>
    <s v="Marc Sudreau (Chausson Finance)"/>
    <x v="5"/>
    <s v="Congrua"/>
    <s v="Services"/>
    <s v="Internet technologies"/>
    <s v="Other early stage\Late stage"/>
    <s v="Assente"/>
    <s v="Vertis Venture 2 Scaleup"/>
    <m/>
    <d v="2017-11-17T00:00:00"/>
    <m/>
  </r>
  <r>
    <s v="OK"/>
    <n v="59"/>
    <d v="2017-11-13T00:00:00"/>
    <d v="2017-11-13T00:00:00"/>
    <s v="Waterview"/>
    <s v="Italia"/>
    <s v="Torino"/>
    <x v="3"/>
    <m/>
    <s v="Silvano Bernardi (Club degli Investitori)"/>
    <x v="6"/>
    <s v="Congrua"/>
    <s v="ICT"/>
    <s v="Internet technologies"/>
    <s v="Start-up stage\Venture"/>
    <s v="Politecnico di Torino"/>
    <s v="Vertis Venture 3 Technology Transfer"/>
    <m/>
    <d v="2017-11-30T00:00:00"/>
    <s v="Riassegnazione a VV3 a seguito di ulteriore anailisi per presenza Organismo di Ricerca"/>
  </r>
  <r>
    <s v="OK"/>
    <n v="60"/>
    <d v="2017-11-14T00:00:00"/>
    <d v="2017-11-27T00:00:00"/>
    <s v="Progetto Innovation Food"/>
    <s v="Italia"/>
    <s v="n.a."/>
    <x v="5"/>
    <m/>
    <s v="Fabio Tesei  (Thymosbc)"/>
    <x v="5"/>
    <s v="Congrua"/>
    <s v="Agro-food"/>
    <s v="Consumer products manufacturing"/>
    <s v="Proof of concept"/>
    <s v="Università di Cosenza"/>
    <s v="Vertis Venture 3 Technology Transfer"/>
    <m/>
    <d v="2017-11-30T00:00:00"/>
    <m/>
  </r>
  <r>
    <s v="OK"/>
    <n v="61"/>
    <d v="2017-11-14T00:00:00"/>
    <d v="2017-11-14T00:00:00"/>
    <s v="My good client"/>
    <s v="Italia"/>
    <s v="Giulianova"/>
    <x v="14"/>
    <s v="Renato Vannucci"/>
    <m/>
    <x v="3"/>
    <s v="Congrua"/>
    <s v="Services"/>
    <s v="Business related software"/>
    <s v="Other early stage\Late stage"/>
    <s v="Assente"/>
    <s v="Vertis Venture 2 Scaleup"/>
    <m/>
    <d v="2017-11-17T00:00:00"/>
    <m/>
  </r>
  <r>
    <s v="OK"/>
    <n v="62"/>
    <d v="2017-11-14T00:00:00"/>
    <d v="2017-11-24T00:00:00"/>
    <s v="Albero Bambino"/>
    <s v="Italia"/>
    <s v="Firenze"/>
    <x v="10"/>
    <m/>
    <s v="Massimiliano Crescioli"/>
    <x v="4"/>
    <s v="Congrua"/>
    <s v="Consumer Goods"/>
    <s v="Consumer goods: other"/>
    <s v="Start-up stage\Venture"/>
    <s v="Assente"/>
    <s v="Vertis Venture 2 Scaleup"/>
    <m/>
    <d v="2017-11-30T00:00:00"/>
    <m/>
  </r>
  <r>
    <s v="OK"/>
    <n v="63"/>
    <d v="2017-11-15T00:00:00"/>
    <d v="2017-11-15T00:00:00"/>
    <s v="Eco Pizza Box"/>
    <s v="Italia"/>
    <s v="Foggia"/>
    <x v="13"/>
    <s v="Renato Vannucci"/>
    <m/>
    <x v="3"/>
    <s v="Congrua"/>
    <s v="Industrial Goods"/>
    <s v="Manufacturing: other"/>
    <s v="Seed"/>
    <s v="Assente"/>
    <s v="Non compliant con i Regolamenti "/>
    <m/>
    <d v="2017-11-23T00:00:00"/>
    <m/>
  </r>
  <r>
    <s v="OK"/>
    <n v="64"/>
    <d v="2017-11-09T00:00:00"/>
    <d v="2017-11-09T00:00:00"/>
    <s v="SaverOne"/>
    <s v="Italia"/>
    <s v="Quarto"/>
    <x v="2"/>
    <s v="Amedeo Giurazza"/>
    <m/>
    <x v="3"/>
    <s v="Congrua"/>
    <s v="Med-Tech"/>
    <s v="Medical equipment and related software"/>
    <s v="Other early stage\Late stage"/>
    <s v="Assente"/>
    <s v="Vertis Venture 2 Scaleup"/>
    <m/>
    <d v="2017-11-17T00:00:00"/>
    <m/>
  </r>
  <r>
    <s v="OK"/>
    <n v="65"/>
    <d v="2017-11-15T00:00:00"/>
    <m/>
    <s v="BauZone"/>
    <s v="Italia"/>
    <s v="Milano"/>
    <x v="4"/>
    <m/>
    <s v="Claudio Cillo"/>
    <x v="4"/>
    <s v="Non congrua"/>
    <m/>
    <m/>
    <m/>
    <m/>
    <s v="Rigettato per documentazione mancante dopo sollecito"/>
    <m/>
    <d v="2018-01-04T00:00:00"/>
    <m/>
  </r>
  <r>
    <s v="OK"/>
    <n v="66"/>
    <d v="2017-11-15T00:00:00"/>
    <d v="2020-01-07T00:00:00"/>
    <s v="TV&amp;TV"/>
    <s v="Italia"/>
    <s v="Firenze"/>
    <x v="10"/>
    <m/>
    <s v="Joshua Mendella"/>
    <x v="4"/>
    <s v="Congrua"/>
    <s v="ICT"/>
    <s v="Telecom carriers"/>
    <s v="Start-up stage\Venture"/>
    <s v="Assente"/>
    <s v="Vertis Venture 2 Scaleup"/>
    <m/>
    <d v="2020-01-09T00:00:00"/>
    <s v="Iniziativa già pervenuta e catalogata come &quot;non compliant&quot; il 23/11/2017 per lo stadio di vita &quot;seed&quot; e per l'assenza di OdR. "/>
  </r>
  <r>
    <s v="OK"/>
    <n v="67"/>
    <d v="2017-11-16T00:00:00"/>
    <d v="2017-11-16T00:00:00"/>
    <s v="DIVE"/>
    <s v="Italia"/>
    <s v="Firenze"/>
    <x v="10"/>
    <m/>
    <s v="Marco Belmondo (Epic SIM)"/>
    <x v="5"/>
    <s v="Congrua"/>
    <s v="Services"/>
    <s v="Business and industrial services"/>
    <s v="Other early stage\Late stage"/>
    <s v="Assente"/>
    <s v="Non compliant con i Regolamenti "/>
    <m/>
    <d v="2017-11-23T00:00:00"/>
    <s v="Settore out of scope del fondo VV2"/>
  </r>
  <r>
    <s v="OK"/>
    <n v="68"/>
    <d v="2017-11-17T00:00:00"/>
    <d v="2017-11-17T00:00:00"/>
    <s v="Experiences"/>
    <s v="Italia"/>
    <s v="Napoli"/>
    <x v="2"/>
    <m/>
    <s v="Francesca Esposito"/>
    <x v="4"/>
    <s v="Congrua"/>
    <s v="Digital &amp; Media"/>
    <s v="Internet technologies"/>
    <s v="Seed"/>
    <s v="Assente"/>
    <s v="Non compliant con i Regolamenti "/>
    <m/>
    <d v="2017-11-23T00:00:00"/>
    <m/>
  </r>
  <r>
    <s v="OK"/>
    <n v="69"/>
    <d v="2017-11-17T00:00:00"/>
    <d v="2017-11-17T00:00:00"/>
    <s v="Powahome"/>
    <s v="Italia"/>
    <s v="Roma"/>
    <x v="7"/>
    <m/>
    <s v="Augusto Coppola (Luiss EnLabs)"/>
    <x v="6"/>
    <s v="Congrua"/>
    <s v="ICT"/>
    <s v="Consumer electronics"/>
    <s v="Start-up stage\Venture"/>
    <s v="Assente"/>
    <s v="Vertis Venture 2 Scaleup"/>
    <m/>
    <d v="2017-11-30T00:00:00"/>
    <s v="Riassegnazione a VV2 per assenza Organismo di Ricerca"/>
  </r>
  <r>
    <s v="OK"/>
    <n v="70"/>
    <d v="2017-11-17T00:00:00"/>
    <d v="2017-11-17T00:00:00"/>
    <s v="Natech"/>
    <s v="Italia"/>
    <s v="Siena"/>
    <x v="10"/>
    <s v="Nicola Redi"/>
    <m/>
    <x v="3"/>
    <s v="Congrua"/>
    <s v="ICT"/>
    <s v="Business and industrial products"/>
    <s v="Seed"/>
    <s v="CNIT - Consorzio Nazionale Interuniversitario per le Telecomunicazioni"/>
    <s v="Vertis Venture 3 Technology Transfer"/>
    <m/>
    <d v="2017-11-30T00:00:00"/>
    <s v="Assegnato prrovisioriamente da approfondire rapporto Organismo di Ricerca"/>
  </r>
  <r>
    <s v="OK"/>
    <n v="71"/>
    <d v="2017-11-17T00:00:00"/>
    <d v="2017-11-17T00:00:00"/>
    <s v="Together Price"/>
    <s v="Italia"/>
    <s v="Roma"/>
    <x v="7"/>
    <m/>
    <s v="Augusto Coppola (Luiss EnLabs)"/>
    <x v="6"/>
    <s v="Congrua"/>
    <s v="Digital &amp; Media"/>
    <s v="Internet technologies"/>
    <s v="Start-up stage\Venture"/>
    <s v="Assente"/>
    <s v="Vertis Venture 2 Scaleup"/>
    <m/>
    <d v="2019-08-30T00:00:00"/>
    <s v="Iniziativa assegnata a VV2 il 30/11/2017. Viene assegnata nuovamente a VV2 il 30/08/19 come Diritto di First Refusal – Invito Innova Venture"/>
  </r>
  <r>
    <s v="OK"/>
    <n v="72"/>
    <d v="2017-11-21T00:00:00"/>
    <d v="2017-11-21T00:00:00"/>
    <s v="Trukeg"/>
    <s v="Italia"/>
    <s v="Verona"/>
    <x v="15"/>
    <m/>
    <s v="Marco Ghelli"/>
    <x v="0"/>
    <s v="Congrua"/>
    <s v="Industrial Goods"/>
    <s v="Business and industrial products"/>
    <s v="Start-up stage\Venture"/>
    <s v="Assente"/>
    <s v="Vertis Venture 2 Scaleup"/>
    <m/>
    <d v="2017-11-23T00:00:00"/>
    <m/>
  </r>
  <r>
    <s v="OK"/>
    <n v="73"/>
    <d v="2017-11-21T00:00:00"/>
    <d v="2017-11-21T00:00:00"/>
    <s v=" Nanotech Liposomes"/>
    <s v="Italia"/>
    <s v="Salerno"/>
    <x v="2"/>
    <m/>
    <s v="Valerio de Martino"/>
    <x v="0"/>
    <s v="Congrua"/>
    <s v="Biotech"/>
    <s v="Biotechnology"/>
    <s v="Proof of concept"/>
    <s v="Università di Salerno"/>
    <s v="Vertis Venture 3 Technology Transfer"/>
    <m/>
    <d v="2017-11-23T00:00:00"/>
    <m/>
  </r>
  <r>
    <s v="OK"/>
    <n v="74"/>
    <d v="2017-11-20T00:00:00"/>
    <d v="2017-11-20T00:00:00"/>
    <s v="Progetto Plastic bio-degradation"/>
    <s v="Estero"/>
    <s v="Cambridge"/>
    <x v="16"/>
    <m/>
    <s v="Scuderi Mario (Invitaliaventures)"/>
    <x v="6"/>
    <s v="Congrua"/>
    <s v="Biotech"/>
    <s v="Biotechnology"/>
    <s v="Proof of concept"/>
    <s v="University of Cambridge"/>
    <s v="Non compliant con i Regolamenti "/>
    <m/>
    <d v="2017-11-23T00:00:00"/>
    <s v="Organismo di Ricerca non italiano"/>
  </r>
  <r>
    <s v="OK"/>
    <n v="75"/>
    <d v="2017-11-21T00:00:00"/>
    <d v="2017-11-21T00:00:00"/>
    <s v="Project MotoE"/>
    <s v="Italia"/>
    <s v="n.a."/>
    <x v="5"/>
    <m/>
    <s v="Alberto Cerri (Collins Dale Capital Partners)"/>
    <x v="5"/>
    <s v="Congrua"/>
    <s v="Automotive"/>
    <s v="Means of transport: manufacturing and related"/>
    <s v="Start-up stage\Venture"/>
    <s v="Assente"/>
    <s v="Vertis Venture 2 Scaleup"/>
    <m/>
    <d v="2017-11-23T00:00:00"/>
    <m/>
  </r>
  <r>
    <s v="OK"/>
    <n v="76"/>
    <d v="2017-11-21T00:00:00"/>
    <d v="2017-11-21T00:00:00"/>
    <s v="Arm23"/>
    <s v="Italia"/>
    <s v="Catania"/>
    <x v="9"/>
    <m/>
    <s v="Fabrizio Pescatori (Giotto SIM)"/>
    <x v="5"/>
    <s v="Congrua"/>
    <s v="ICT"/>
    <s v="Industrial measurement, sensing and control"/>
    <s v="Start-up stage\Venture"/>
    <s v="Assente"/>
    <s v="Vertis Venture 2 Scaleup"/>
    <m/>
    <d v="2017-11-30T00:00:00"/>
    <m/>
  </r>
  <r>
    <s v="OK"/>
    <n v="77"/>
    <d v="2017-11-22T00:00:00"/>
    <d v="2017-11-22T00:00:00"/>
    <s v="Smart Business Lab"/>
    <s v="Italia"/>
    <s v="Milano"/>
    <x v="4"/>
    <m/>
    <s v="Flavio Venturi"/>
    <x v="4"/>
    <s v="Congrua"/>
    <s v="Services"/>
    <s v="Business and industrial services"/>
    <s v="Other early stage\Late stage"/>
    <s v="Assente"/>
    <s v="Vertis Venture 2 Scaleup"/>
    <m/>
    <d v="2017-11-23T00:00:00"/>
    <m/>
  </r>
  <r>
    <s v="OK"/>
    <n v="78"/>
    <d v="2017-11-22T00:00:00"/>
    <d v="2017-11-22T00:00:00"/>
    <s v="Ruleat"/>
    <s v="Italia"/>
    <s v="Roma"/>
    <x v="7"/>
    <m/>
    <s v="Augusto Coppola (Luiss EnLabs)"/>
    <x v="6"/>
    <s v="Congrua"/>
    <s v="ICT"/>
    <s v="Software: other"/>
    <s v="Start-up stage\Venture"/>
    <s v="Assente"/>
    <s v="Vertis Venture 2 Scaleup"/>
    <m/>
    <d v="2017-11-30T00:00:00"/>
    <s v="Riassegnazione a VV2 per assenza Organismo di Ricerca"/>
  </r>
  <r>
    <s v="OK"/>
    <n v="79"/>
    <d v="2017-11-23T00:00:00"/>
    <d v="2017-11-23T00:00:00"/>
    <s v="EasyGi"/>
    <s v="Italia"/>
    <s v="Milano"/>
    <x v="4"/>
    <m/>
    <s v="Giovanni Fasano _x000a_(Financialresearches)"/>
    <x v="5"/>
    <s v="Congrua"/>
    <s v="Consumer Goods"/>
    <s v="Consumer products manufacturing"/>
    <s v="Seed"/>
    <s v="Assente"/>
    <s v="Non compliant con i Regolamenti "/>
    <m/>
    <d v="2017-11-30T00:00:00"/>
    <m/>
  </r>
  <r>
    <s v="OK"/>
    <n v="80"/>
    <d v="2017-11-24T00:00:00"/>
    <m/>
    <s v="MynPrivacy.com "/>
    <s v="Italia"/>
    <s v="Milano"/>
    <x v="4"/>
    <m/>
    <s v="Marco Amato"/>
    <x v="4"/>
    <s v="Non congrua"/>
    <m/>
    <m/>
    <m/>
    <m/>
    <s v="Rigettato per documentazione mancante dopo sollecito"/>
    <m/>
    <d v="2018-01-04T00:00:00"/>
    <m/>
  </r>
  <r>
    <s v="OK"/>
    <n v="81"/>
    <d v="2017-11-24T00:00:00"/>
    <d v="2017-11-24T00:00:00"/>
    <s v="SHARRYLAND"/>
    <s v="Italia"/>
    <s v="Padova"/>
    <x v="15"/>
    <m/>
    <s v="Alberto Gotti"/>
    <x v="5"/>
    <s v="Congrua"/>
    <s v="Digital &amp; Media"/>
    <s v="Internet technologies"/>
    <s v="Seed"/>
    <s v="Assente"/>
    <s v="Non compliant con i Regolamenti "/>
    <m/>
    <d v="2017-11-30T00:00:00"/>
    <m/>
  </r>
  <r>
    <s v="OK"/>
    <n v="82"/>
    <d v="2017-11-24T00:00:00"/>
    <d v="2017-11-24T00:00:00"/>
    <s v="HeriwarD"/>
    <s v="Italia"/>
    <s v="Benevento"/>
    <x v="2"/>
    <s v="Amedeo Giurazza"/>
    <m/>
    <x v="3"/>
    <s v="Congrua"/>
    <s v="Digital &amp; Media"/>
    <s v="Internet technologies"/>
    <s v="Seed"/>
    <s v="Università del Sannio"/>
    <s v="Vertis Venture 3 Technology Transfer"/>
    <m/>
    <d v="2017-11-30T00:00:00"/>
    <m/>
  </r>
  <r>
    <s v="OK"/>
    <n v="83"/>
    <d v="2017-11-24T00:00:00"/>
    <d v="2017-11-24T00:00:00"/>
    <s v="Credimi"/>
    <s v="Italia"/>
    <s v="Milano"/>
    <x v="4"/>
    <s v="Giulio Valiante"/>
    <m/>
    <x v="3"/>
    <s v="Congrua"/>
    <s v="Services"/>
    <s v="Financial institutions and services"/>
    <s v="Other early stage\Late stage"/>
    <s v="Assente"/>
    <s v="Vertis Venture 2 Scaleup"/>
    <m/>
    <d v="2017-11-30T00:00:00"/>
    <m/>
  </r>
  <r>
    <s v="OK"/>
    <n v="84"/>
    <d v="2017-11-24T00:00:00"/>
    <d v="2017-11-24T00:00:00"/>
    <s v="IntendiMe"/>
    <s v="Italia"/>
    <s v="Milano"/>
    <x v="4"/>
    <s v="Giulio Valiante"/>
    <m/>
    <x v="3"/>
    <s v="Congrua"/>
    <s v="Med-Tech"/>
    <s v="Medical devices and supplies"/>
    <s v="Seed"/>
    <s v="Università di Cagliari"/>
    <s v="Vertis Venture 3 Technology Transfer"/>
    <m/>
    <d v="2017-11-30T00:00:00"/>
    <m/>
  </r>
  <r>
    <s v="OK"/>
    <n v="85"/>
    <d v="2017-11-27T00:00:00"/>
    <d v="2017-11-27T00:00:00"/>
    <s v="ABIS"/>
    <s v="Italia"/>
    <s v="Verona"/>
    <x v="15"/>
    <m/>
    <s v="Ivan Boesso_x000a_ (Veneto Innovazione)"/>
    <x v="1"/>
    <s v="Congrua"/>
    <s v="ICT"/>
    <s v="Software: other"/>
    <s v="Seed"/>
    <s v="Università di Verona"/>
    <s v="Vertis Venture 3 Technology Transfer"/>
    <m/>
    <d v="2017-11-30T00:00:00"/>
    <m/>
  </r>
  <r>
    <s v="OK"/>
    <n v="86"/>
    <d v="2017-11-27T00:00:00"/>
    <d v="2017-11-27T00:00:00"/>
    <s v="Romeo &amp; Juliet"/>
    <s v="Italia"/>
    <s v="Pisa"/>
    <x v="10"/>
    <m/>
    <s v="Davide Leinardi"/>
    <x v="4"/>
    <s v="Congrua"/>
    <s v="Digital &amp; Media"/>
    <s v="Broadcasting, publications and content providers"/>
    <s v="Proof of concept"/>
    <s v="Assente"/>
    <s v="Non compliant con i Regolamenti "/>
    <m/>
    <d v="2017-11-30T00:00:00"/>
    <m/>
  </r>
  <r>
    <s v="OK"/>
    <n v="87"/>
    <d v="2017-11-28T00:00:00"/>
    <m/>
    <s v="Nest projects"/>
    <s v="Italia"/>
    <s v="n.a."/>
    <x v="5"/>
    <s v="Nicola Redi"/>
    <m/>
    <x v="3"/>
    <s v="Non congrua"/>
    <m/>
    <m/>
    <m/>
    <m/>
    <s v="Rigettato per documentazione mancante dopo sollecito"/>
    <m/>
    <d v="2018-01-04T00:00:00"/>
    <m/>
  </r>
  <r>
    <s v="OK"/>
    <n v="88"/>
    <d v="2017-11-28T00:00:00"/>
    <d v="2017-11-28T00:00:00"/>
    <s v="Supermercato24"/>
    <s v="Italia"/>
    <s v="Milano"/>
    <x v="4"/>
    <m/>
    <s v="Cesare Maifredi _x000a_(360 Capital Partners)"/>
    <x v="6"/>
    <s v="Congrua"/>
    <s v="Services"/>
    <s v="Transportation: other"/>
    <s v="Other early stage\Late stage"/>
    <s v="Assente"/>
    <s v="Vertis Venture 2 Scaleup"/>
    <m/>
    <d v="2017-11-30T00:00:00"/>
    <m/>
  </r>
  <r>
    <s v="OK"/>
    <n v="89"/>
    <d v="2017-11-29T00:00:00"/>
    <d v="2017-11-29T00:00:00"/>
    <s v="ICan Robotics "/>
    <s v="Italia"/>
    <s v="Pomezia"/>
    <x v="7"/>
    <s v="Nicola Redi"/>
    <m/>
    <x v="3"/>
    <s v="Congrua"/>
    <s v="Med-Tech"/>
    <s v="Medical devices and supplies"/>
    <s v="Proof of concept"/>
    <s v="Università Campus Biomedico"/>
    <s v="Vertis Venture 3 Technology Transfer"/>
    <m/>
    <d v="2017-11-30T00:00:00"/>
    <s v="Allineamento con progetti attualmente in pipeline di VV3, precedenti l'avvio del processo"/>
  </r>
  <r>
    <s v="OK"/>
    <n v="90"/>
    <d v="2017-11-29T00:00:00"/>
    <d v="2017-11-29T00:00:00"/>
    <s v="VRMedia"/>
    <s v="Italia"/>
    <s v="Pisa"/>
    <x v="10"/>
    <s v="Nicola Redi"/>
    <m/>
    <x v="3"/>
    <s v="Congrua"/>
    <s v="Industrial Goods"/>
    <s v="Communications equipment"/>
    <s v="Proof of concept"/>
    <s v="Scuola Superiore S.Anna"/>
    <s v="Vertis Venture 3 Technology Transfer"/>
    <m/>
    <d v="2017-11-30T00:00:00"/>
    <s v="Allineamento con progetti attualmente in pipeline di VV3, precedenti l'avvio del processo"/>
  </r>
  <r>
    <s v="OK"/>
    <n v="91"/>
    <d v="2017-11-29T00:00:00"/>
    <d v="2017-11-29T00:00:00"/>
    <s v="Toothpic"/>
    <s v="Italia"/>
    <s v="Torino"/>
    <x v="3"/>
    <s v="Nicola Redi"/>
    <m/>
    <x v="3"/>
    <s v="Congrua"/>
    <s v="ICT"/>
    <s v="Software: other"/>
    <s v="Proof of concept"/>
    <s v="Politecnico di Torino"/>
    <s v="Vertis Venture 3 Technology Transfer"/>
    <m/>
    <d v="2017-11-30T00:00:00"/>
    <s v="Allineamento con progetti attualmente in pipeline di VV3, precedenti l'avvio del processo"/>
  </r>
  <r>
    <s v="OK"/>
    <n v="92"/>
    <d v="2017-11-29T00:00:00"/>
    <d v="2017-11-29T00:00:00"/>
    <s v="Soundbubble_x000a_"/>
    <s v="Italia"/>
    <s v="Torino"/>
    <x v="3"/>
    <s v="Nicola Redi"/>
    <m/>
    <x v="3"/>
    <s v="Congrua"/>
    <s v="ICT"/>
    <s v="Software: other"/>
    <s v="Proof of concept"/>
    <s v="Politecnico di Torino"/>
    <s v="Vertis Venture 3 Technology Transfer"/>
    <m/>
    <d v="2017-11-30T00:00:00"/>
    <s v="Allineamento con progetti attualmente in pipeline di VV3, precedenti l'avvio del processo"/>
  </r>
  <r>
    <s v="OK"/>
    <n v="93"/>
    <d v="2017-11-29T00:00:00"/>
    <d v="2017-11-29T00:00:00"/>
    <s v="Wave 4 Energy_x000a_"/>
    <s v="Italia"/>
    <s v="Torino"/>
    <x v="3"/>
    <s v="Nicola Redi"/>
    <m/>
    <x v="3"/>
    <s v="Congrua"/>
    <s v="Clean Tech"/>
    <s v="Alternative energy"/>
    <s v="Proof of concept"/>
    <s v="Politecnico di Torino"/>
    <s v="Vertis Venture 3 Technology Transfer"/>
    <m/>
    <d v="2017-11-30T00:00:00"/>
    <s v="Allineamento con progetti attualmente in pipeline di VV3, precedenti l'avvio del processo"/>
  </r>
  <r>
    <s v="OK"/>
    <n v="94"/>
    <d v="2017-11-29T00:00:00"/>
    <d v="2017-11-29T00:00:00"/>
    <s v="ABZero_x000a_"/>
    <s v="Italia"/>
    <s v="Pisa"/>
    <x v="10"/>
    <m/>
    <s v="StartCup Toscana"/>
    <x v="1"/>
    <s v="Congrua"/>
    <s v="Services"/>
    <s v="Transportation services"/>
    <s v="Proof of concept"/>
    <s v="Scuola Superiore S.Anna"/>
    <s v="Vertis Venture 3 Technology Transfer"/>
    <m/>
    <d v="2017-11-30T00:00:00"/>
    <s v="Allineamento con progetti attualmente in pipeline di VV3, precedenti l'avvio del processo"/>
  </r>
  <r>
    <s v="OK"/>
    <n v="95"/>
    <d v="2017-11-29T00:00:00"/>
    <d v="2017-11-29T00:00:00"/>
    <s v="Edometro"/>
    <s v="Italia"/>
    <s v="Pisa"/>
    <x v="10"/>
    <m/>
    <s v="StartCup Toscana"/>
    <x v="1"/>
    <s v="Congrua"/>
    <s v="Med-Tech"/>
    <s v="Medical devices and supplies"/>
    <s v="Proof of concept"/>
    <s v="Scuola Superiore S.Anna"/>
    <s v="Vertis Venture 3 Technology Transfer"/>
    <m/>
    <d v="2017-11-30T00:00:00"/>
    <m/>
  </r>
  <r>
    <s v="OK"/>
    <n v="96"/>
    <d v="2017-11-29T00:00:00"/>
    <d v="2017-11-29T00:00:00"/>
    <s v="For&amp;co"/>
    <s v="Italia"/>
    <s v="Firenze"/>
    <x v="10"/>
    <m/>
    <s v="StartCup Toscana"/>
    <x v="1"/>
    <s v="Congrua"/>
    <s v="Agro-food"/>
    <s v="Forestry"/>
    <s v="Proof of concept"/>
    <s v="Università degli Studi di Firenze"/>
    <s v="Vertis Venture 3 Technology Transfer"/>
    <m/>
    <d v="2017-11-30T00:00:00"/>
    <m/>
  </r>
  <r>
    <s v="OK"/>
    <n v="97"/>
    <d v="2017-11-29T00:00:00"/>
    <d v="2017-11-29T00:00:00"/>
    <s v="MCK Therapeutics"/>
    <s v="Italia"/>
    <s v="Firenze"/>
    <x v="10"/>
    <m/>
    <s v="StartCup Toscana"/>
    <x v="1"/>
    <s v="Congrua"/>
    <s v="Biotech"/>
    <s v="Biotechnology"/>
    <s v="Proof of concept"/>
    <s v="Università degli Studi di Firenze"/>
    <s v="Vertis Venture 3 Technology Transfer"/>
    <m/>
    <d v="2017-11-30T00:00:00"/>
    <m/>
  </r>
  <r>
    <s v="OK"/>
    <n v="98"/>
    <d v="2017-11-29T00:00:00"/>
    <d v="2017-11-29T00:00:00"/>
    <s v="Mediate"/>
    <s v="Italia"/>
    <s v="Pisa"/>
    <x v="10"/>
    <m/>
    <s v="StartCup Toscana"/>
    <x v="1"/>
    <s v="Congrua"/>
    <s v="Med-Tech"/>
    <s v="Medical devices and supplies"/>
    <s v="Proof of concept"/>
    <s v="Scuola Superiore S.Anna"/>
    <s v="Vertis Venture 3 Technology Transfer"/>
    <m/>
    <d v="2017-11-30T00:00:00"/>
    <m/>
  </r>
  <r>
    <s v="OK"/>
    <n v="99"/>
    <d v="2017-11-29T00:00:00"/>
    <d v="2017-11-29T00:00:00"/>
    <s v="Physio sensis"/>
    <s v="Italia"/>
    <s v="Pisa"/>
    <x v="10"/>
    <m/>
    <s v="StartCup Toscana"/>
    <x v="1"/>
    <s v="Congrua"/>
    <s v="Biotech"/>
    <s v="Biotechnology"/>
    <s v="Proof of concept"/>
    <s v="Università di Pisa"/>
    <s v="Vertis Venture 3 Technology Transfer"/>
    <m/>
    <d v="2017-11-30T00:00:00"/>
    <m/>
  </r>
  <r>
    <s v="OK"/>
    <n v="100"/>
    <d v="2017-11-29T00:00:00"/>
    <d v="2017-11-29T00:00:00"/>
    <s v="Pigmento"/>
    <s v="Italia"/>
    <s v="Firenze"/>
    <x v="10"/>
    <m/>
    <s v="StartCup Toscana"/>
    <x v="1"/>
    <s v="Congrua"/>
    <s v="Industrial Goods"/>
    <s v="Specialty chemicals"/>
    <s v="Proof of concept"/>
    <s v="Università degli Studi di Firenze"/>
    <s v="Vertis Venture 3 Technology Transfer"/>
    <m/>
    <d v="2017-11-30T00:00:00"/>
    <m/>
  </r>
  <r>
    <s v="OK"/>
    <n v="101"/>
    <d v="2017-11-29T00:00:00"/>
    <d v="2017-11-29T00:00:00"/>
    <s v="Siena imaging"/>
    <s v="Italia"/>
    <s v="Siena"/>
    <x v="10"/>
    <m/>
    <s v="StartCup Toscana"/>
    <x v="1"/>
    <s v="Congrua"/>
    <s v="Med-Tech"/>
    <s v="Medical devices and supplies"/>
    <s v="Proof of concept"/>
    <s v="Università di Siena"/>
    <s v="Vertis Venture 3 Technology Transfer"/>
    <m/>
    <d v="2017-11-30T00:00:00"/>
    <m/>
  </r>
  <r>
    <s v="OK"/>
    <n v="102"/>
    <d v="2017-11-29T00:00:00"/>
    <d v="2017-11-29T00:00:00"/>
    <s v="SienaGenTest"/>
    <s v="Italia"/>
    <s v="Siena"/>
    <x v="10"/>
    <m/>
    <s v="StartCup Toscana"/>
    <x v="1"/>
    <s v="Congrua"/>
    <s v="Biotech"/>
    <s v="Biotechnology"/>
    <s v="Proof of concept"/>
    <s v="Università di Siena"/>
    <s v="Vertis Venture 3 Technology Transfer"/>
    <m/>
    <d v="2017-11-30T00:00:00"/>
    <m/>
  </r>
  <r>
    <s v="OK"/>
    <n v="103"/>
    <d v="2017-11-29T00:00:00"/>
    <d v="2017-11-29T00:00:00"/>
    <s v="Spade"/>
    <s v="Italia"/>
    <s v="Firenze"/>
    <x v="10"/>
    <m/>
    <s v="StartCup Toscana"/>
    <x v="1"/>
    <s v="Congrua"/>
    <s v="Biotech"/>
    <s v="Biotechnology"/>
    <s v="Proof of concept"/>
    <s v="Università degli Studi di Firenze"/>
    <s v="Vertis Venture 3 Technology Transfer"/>
    <m/>
    <d v="2017-11-30T00:00:00"/>
    <m/>
  </r>
  <r>
    <s v="OK"/>
    <n v="104"/>
    <d v="2017-11-29T00:00:00"/>
    <d v="2017-11-29T00:00:00"/>
    <s v="Stepride"/>
    <s v="Italia"/>
    <s v="Pisa"/>
    <x v="10"/>
    <m/>
    <s v="StartCup Toscana"/>
    <x v="1"/>
    <s v="Congrua"/>
    <s v="Industrial Goods"/>
    <s v="Transportation: other"/>
    <s v="Proof of concept"/>
    <s v="Università di Pisa"/>
    <s v="Vertis Venture 3 Technology Transfer"/>
    <m/>
    <d v="2017-11-30T00:00:00"/>
    <m/>
  </r>
  <r>
    <s v="OK"/>
    <n v="105"/>
    <d v="2017-11-29T00:00:00"/>
    <d v="2017-11-29T00:00:00"/>
    <s v="The philos"/>
    <s v="Italia"/>
    <s v="Pisa"/>
    <x v="10"/>
    <m/>
    <s v="StartCup Toscana"/>
    <x v="1"/>
    <s v="Congrua"/>
    <s v="ICT"/>
    <s v="Business and industrial services"/>
    <s v="Proof of concept"/>
    <s v="Università di Pisa"/>
    <s v="Vertis Venture 3 Technology Transfer"/>
    <m/>
    <d v="2017-11-30T00:00:00"/>
    <m/>
  </r>
  <r>
    <s v="OK"/>
    <n v="106"/>
    <d v="2017-11-29T00:00:00"/>
    <d v="2017-11-29T00:00:00"/>
    <s v="WEART"/>
    <s v="Italia"/>
    <s v="Siena"/>
    <x v="10"/>
    <m/>
    <s v="StartCup Toscana"/>
    <x v="1"/>
    <s v="Congrua"/>
    <s v="ICT"/>
    <s v="Industrial measurement, sensing and control"/>
    <s v="Other early stage\Late stage"/>
    <s v="Università di Siena"/>
    <s v="Fondi di scaleup"/>
    <m/>
    <d v="2022-05-24T00:00:00"/>
    <s v="Iniziativa assegnata il 30/11/2017 al fondo TT, in seguito alla ricezione di nuova documentazione e al cambio dello stadio di vita in data 24/05/2022 viene assegnata ai fondi di scaleup"/>
  </r>
  <r>
    <s v="OK"/>
    <n v="107"/>
    <d v="2017-11-29T00:00:00"/>
    <d v="2017-11-29T00:00:00"/>
    <s v="GonioProbe"/>
    <s v="Italia"/>
    <s v="Roma"/>
    <x v="10"/>
    <s v="Nicola Redi"/>
    <m/>
    <x v="3"/>
    <s v="Congrua"/>
    <s v="Med-Tech"/>
    <s v="Medical devices and supplies"/>
    <s v="Proof of concept"/>
    <s v="Università di Roma &quot;La Sapienza&quot;"/>
    <s v="Vertis Venture 3 Technology Transfer"/>
    <m/>
    <d v="2017-11-30T00:00:00"/>
    <m/>
  </r>
  <r>
    <s v="OK"/>
    <n v="108"/>
    <d v="2017-11-29T00:00:00"/>
    <d v="2017-11-29T00:00:00"/>
    <s v="Progetto Cervical cancer"/>
    <s v="Italia"/>
    <s v="Milano"/>
    <x v="4"/>
    <s v="Nicola Redi"/>
    <m/>
    <x v="3"/>
    <s v="Congrua"/>
    <s v="Med-Tech"/>
    <s v="Medical devices and supplies"/>
    <s v="Proof of concept"/>
    <s v="Fondazione IRCCS Istituto Nazionale dei Tumori"/>
    <s v="Vertis Venture 3 Technology Transfer"/>
    <m/>
    <d v="2017-11-30T00:00:00"/>
    <s v="Assegnato prrovisioriamente da approfondire rapporto Organismo di Ricerca"/>
  </r>
  <r>
    <s v="OK"/>
    <n v="109"/>
    <d v="2017-11-29T00:00:00"/>
    <d v="2017-11-29T00:00:00"/>
    <s v="Progetto Polyacrilate valve"/>
    <s v="Italia"/>
    <s v="Milano"/>
    <x v="4"/>
    <s v="Nicola Redi"/>
    <m/>
    <x v="3"/>
    <s v="Congrua"/>
    <s v="Med-Tech"/>
    <s v="Medical devices and supplies"/>
    <s v="Proof of concept"/>
    <s v="Università degli Studi di Milano"/>
    <s v="Vertis Venture 3 Technology Transfer"/>
    <m/>
    <d v="2017-11-30T00:00:00"/>
    <s v="Assegnato prrovisioriamente da approfondire rapporto Organismo di Ricerca"/>
  </r>
  <r>
    <s v="OK"/>
    <n v="110"/>
    <d v="2017-11-29T00:00:00"/>
    <d v="2018-01-08T00:00:00"/>
    <s v="Progetto realtà aumentata"/>
    <s v="Italia"/>
    <s v="Milano"/>
    <x v="4"/>
    <m/>
    <s v="Ripalta Gammino _x000a_(BacktoWork24)"/>
    <x v="1"/>
    <s v="Congrua"/>
    <s v="ICT"/>
    <s v="Industrial measurement, sensing and control"/>
    <s v="Start-up stage\Venture"/>
    <s v="Assente"/>
    <s v="Vertis Venture 2 Scaleup"/>
    <m/>
    <d v="2018-01-11T00:00:00"/>
    <m/>
  </r>
  <r>
    <s v="OK"/>
    <n v="111"/>
    <d v="2017-11-30T00:00:00"/>
    <d v="2017-11-30T00:00:00"/>
    <s v="Progetto ago medicale"/>
    <s v="Italia"/>
    <s v="Benevento"/>
    <x v="2"/>
    <s v="Nicola Redi"/>
    <m/>
    <x v="3"/>
    <s v="Congrua"/>
    <s v="Med-Tech"/>
    <s v="Medical devices and supplies"/>
    <s v="Proof of concept"/>
    <s v="Università del Sannio"/>
    <s v="Vertis Venture 3 Technology Transfer"/>
    <m/>
    <d v="2017-11-30T00:00:00"/>
    <m/>
  </r>
  <r>
    <s v="OK"/>
    <n v="112"/>
    <d v="2017-11-30T00:00:00"/>
    <d v="2017-11-30T00:00:00"/>
    <s v="BENTUR"/>
    <s v="Italia"/>
    <s v="Pordenone"/>
    <x v="8"/>
    <m/>
    <s v="StartCup FGV"/>
    <x v="1"/>
    <s v="Congrua"/>
    <s v="Agro-food"/>
    <s v="Crop cultivation"/>
    <s v="Proof of concept"/>
    <s v="Assente"/>
    <s v="Non compliant con i Regolamenti "/>
    <m/>
    <d v="2017-11-30T00:00:00"/>
    <m/>
  </r>
  <r>
    <s v="OK"/>
    <n v="113"/>
    <d v="2017-11-30T00:00:00"/>
    <d v="2017-11-30T00:00:00"/>
    <s v="GEMMA"/>
    <s v="Italia"/>
    <s v="Trieste"/>
    <x v="8"/>
    <m/>
    <s v="StartCup FGV"/>
    <x v="1"/>
    <s v="Congrua"/>
    <s v="Clean Tech"/>
    <s v="Materials"/>
    <s v="Proof of concept"/>
    <s v="Assente"/>
    <s v="Non compliant con i Regolamenti "/>
    <m/>
    <d v="2017-11-30T00:00:00"/>
    <m/>
  </r>
  <r>
    <s v="OK"/>
    <n v="114"/>
    <d v="2017-11-30T00:00:00"/>
    <d v="2017-11-30T00:00:00"/>
    <s v="Progetto AUTOMA"/>
    <s v="Italia"/>
    <s v="Trieste"/>
    <x v="8"/>
    <m/>
    <s v="StartCup FGV"/>
    <x v="1"/>
    <s v="Congrua"/>
    <s v="ICT"/>
    <s v="Consumer electronics"/>
    <s v="Seed"/>
    <s v="Assente"/>
    <s v="Non compliant con i Regolamenti "/>
    <m/>
    <d v="2017-11-30T00:00:00"/>
    <m/>
  </r>
  <r>
    <s v="OK"/>
    <n v="115"/>
    <d v="2017-11-30T00:00:00"/>
    <d v="2017-11-30T00:00:00"/>
    <s v="RHC-MEDCA"/>
    <s v="Italia"/>
    <s v="Trieste"/>
    <x v="8"/>
    <m/>
    <s v="StartCup FGV"/>
    <x v="1"/>
    <s v="Congrua"/>
    <s v="Clean Tech"/>
    <s v="Alternative energy"/>
    <s v="Proof of concept"/>
    <s v="Università di Trieste"/>
    <s v="Vertis Venture 3 Technology Transfer"/>
    <m/>
    <d v="2017-11-30T00:00:00"/>
    <m/>
  </r>
  <r>
    <s v="OK"/>
    <n v="116"/>
    <d v="2017-11-30T00:00:00"/>
    <d v="2017-11-30T00:00:00"/>
    <s v="Shoes Absorber"/>
    <s v="Italia"/>
    <s v="belluno "/>
    <x v="15"/>
    <m/>
    <s v="StartCup FGV"/>
    <x v="1"/>
    <s v="Congrua"/>
    <s v="Clean Tech"/>
    <s v="Alternative energy"/>
    <s v="Seed"/>
    <s v="Assente"/>
    <s v="Non compliant con i Regolamenti "/>
    <m/>
    <d v="2017-11-30T00:00:00"/>
    <m/>
  </r>
  <r>
    <s v="OK"/>
    <n v="117"/>
    <d v="2017-11-30T00:00:00"/>
    <d v="2017-11-30T00:00:00"/>
    <s v="SiLoBe"/>
    <s v="Italia"/>
    <s v="n.a."/>
    <x v="5"/>
    <m/>
    <s v="StartCup FGV"/>
    <x v="1"/>
    <s v="Congrua"/>
    <s v="Agro-food"/>
    <s v="Fishing, hunting and animal husbandry"/>
    <s v="Proof of concept"/>
    <s v="Assente"/>
    <s v="Non compliant con i Regolamenti "/>
    <m/>
    <d v="2017-11-30T00:00:00"/>
    <m/>
  </r>
  <r>
    <s v="OK"/>
    <n v="118"/>
    <d v="2017-11-30T00:00:00"/>
    <d v="2017-11-30T00:00:00"/>
    <s v="CVING"/>
    <s v="Italia"/>
    <s v="San Benedetto del Tronto"/>
    <x v="19"/>
    <m/>
    <s v="StartCup FGV"/>
    <x v="1"/>
    <s v="Congrua"/>
    <s v="Services"/>
    <s v="Business and industrial services"/>
    <s v="Start-up stage\Venture"/>
    <s v="Assente"/>
    <s v="Vertis Venture 2 Scaleup"/>
    <m/>
    <d v="2017-12-05T00:00:00"/>
    <m/>
  </r>
  <r>
    <s v="OK"/>
    <n v="119"/>
    <d v="2017-11-30T00:00:00"/>
    <d v="2017-11-30T00:00:00"/>
    <s v="Fast Claims Agreement"/>
    <s v="Italia"/>
    <s v="n.a."/>
    <x v="5"/>
    <m/>
    <s v="StartCup FGV"/>
    <x v="1"/>
    <s v="Congrua"/>
    <s v="ICT"/>
    <s v="Software: other"/>
    <s v="Proof of concept"/>
    <s v="Assente"/>
    <s v="Non compliant con i Regolamenti "/>
    <m/>
    <d v="2017-11-30T00:00:00"/>
    <m/>
  </r>
  <r>
    <s v="OK"/>
    <n v="120"/>
    <d v="2017-11-30T00:00:00"/>
    <d v="2017-11-30T00:00:00"/>
    <s v="Job4U.it"/>
    <s v="Italia"/>
    <s v="Trieste"/>
    <x v="8"/>
    <m/>
    <s v="StartCup FGV"/>
    <x v="1"/>
    <s v="Congrua"/>
    <s v="Services"/>
    <s v="Business and industrial services"/>
    <s v="Start-up stage\Venture"/>
    <s v="Assente"/>
    <s v="Vertis Venture 2 Scaleup"/>
    <m/>
    <d v="2017-12-05T00:00:00"/>
    <m/>
  </r>
  <r>
    <s v="OK"/>
    <n v="121"/>
    <d v="2017-11-30T00:00:00"/>
    <d v="2017-11-30T00:00:00"/>
    <s v="VRVentus"/>
    <s v="Italia"/>
    <s v="n.a."/>
    <x v="5"/>
    <m/>
    <s v="StartCup FGV"/>
    <x v="1"/>
    <s v="Congrua"/>
    <s v="ICT"/>
    <s v="Transportation services"/>
    <s v="Proof of concept"/>
    <s v="Assente"/>
    <s v="Non compliant con i Regolamenti "/>
    <m/>
    <d v="2017-11-30T00:00:00"/>
    <m/>
  </r>
  <r>
    <s v="OK"/>
    <n v="122"/>
    <d v="2017-11-30T00:00:00"/>
    <d v="2017-11-30T00:00:00"/>
    <s v="Wallabies"/>
    <s v="Italia"/>
    <s v="Milano"/>
    <x v="4"/>
    <m/>
    <s v="StartCup FGV"/>
    <x v="1"/>
    <s v="Congrua"/>
    <s v="ICT"/>
    <s v="Software: other"/>
    <s v="Proof of concept"/>
    <s v="Assente"/>
    <s v="Non compliant con i Regolamenti "/>
    <m/>
    <d v="2017-11-30T00:00:00"/>
    <m/>
  </r>
  <r>
    <s v="OK"/>
    <n v="123"/>
    <d v="2017-11-30T00:00:00"/>
    <d v="2017-11-30T00:00:00"/>
    <s v="AVIOPROTEX"/>
    <s v="Italia"/>
    <s v="n.a."/>
    <x v="5"/>
    <m/>
    <s v="StartCup FGV"/>
    <x v="1"/>
    <s v="Congrua"/>
    <s v="Industrial Goods"/>
    <s v="Chemical and materials: services"/>
    <s v="Proof of concept"/>
    <s v="Assente"/>
    <s v="Non compliant con i Regolamenti "/>
    <m/>
    <d v="2017-11-30T00:00:00"/>
    <m/>
  </r>
  <r>
    <s v="OK"/>
    <n v="124"/>
    <d v="2017-11-30T00:00:00"/>
    <d v="2017-11-30T00:00:00"/>
    <s v="Ciclone2"/>
    <s v="Italia"/>
    <s v="n.a."/>
    <x v="5"/>
    <m/>
    <s v="StartCup FGV"/>
    <x v="1"/>
    <s v="Congrua"/>
    <s v="Industrial Goods"/>
    <s v="Industrial measurement, sensing and control"/>
    <s v="Seed"/>
    <s v="Assente"/>
    <s v="Non compliant con i Regolamenti "/>
    <m/>
    <d v="2017-11-30T00:00:00"/>
    <m/>
  </r>
  <r>
    <s v="OK"/>
    <n v="125"/>
    <d v="2017-11-30T00:00:00"/>
    <d v="2017-11-30T00:00:00"/>
    <s v="corocrono"/>
    <s v="Italia"/>
    <s v="Udine"/>
    <x v="8"/>
    <m/>
    <s v="StartCup FGV"/>
    <x v="1"/>
    <s v="Congrua"/>
    <s v="Industrial Goods"/>
    <s v="Industrial measurement, sensing and control"/>
    <s v="Seed"/>
    <s v="Assente"/>
    <s v="Non compliant con i Regolamenti "/>
    <m/>
    <d v="2017-11-30T00:00:00"/>
    <m/>
  </r>
  <r>
    <s v="OK"/>
    <n v="126"/>
    <d v="2017-11-30T00:00:00"/>
    <d v="2017-11-30T00:00:00"/>
    <s v="Esperienze di viaggi di lusso online"/>
    <s v="Italia"/>
    <s v="n.a."/>
    <x v="5"/>
    <m/>
    <s v="StartCup FGV"/>
    <x v="1"/>
    <s v="Congrua"/>
    <s v="Digital &amp; Media"/>
    <s v="Software: other"/>
    <s v="Proof of concept"/>
    <s v="Assente"/>
    <s v="Non compliant con i Regolamenti "/>
    <m/>
    <d v="2017-11-30T00:00:00"/>
    <m/>
  </r>
  <r>
    <s v="OK"/>
    <n v="127"/>
    <d v="2017-11-30T00:00:00"/>
    <d v="2017-11-30T00:00:00"/>
    <s v="KOALA ELECTRONICS"/>
    <s v="Italia"/>
    <s v="Udine"/>
    <x v="8"/>
    <m/>
    <s v="StartCup FGV"/>
    <x v="1"/>
    <s v="Congrua"/>
    <s v="Services"/>
    <s v="Business and industrial services"/>
    <s v="Seed"/>
    <s v="Università di Udine"/>
    <s v="Vertis Venture 3 Technology Transfer"/>
    <m/>
    <d v="2017-11-30T00:00:00"/>
    <m/>
  </r>
  <r>
    <s v="OK"/>
    <n v="128"/>
    <d v="2017-11-30T00:00:00"/>
    <d v="2017-11-30T00:00:00"/>
    <s v="Parklead"/>
    <s v="Italia"/>
    <s v="n.a."/>
    <x v="8"/>
    <m/>
    <s v="StartCup FGV"/>
    <x v="1"/>
    <s v="Congrua"/>
    <s v="Digital &amp; Media"/>
    <s v="Software: other"/>
    <s v="Seed"/>
    <s v="Assente"/>
    <s v="Non compliant con i Regolamenti "/>
    <m/>
    <d v="2017-11-30T00:00:00"/>
    <m/>
  </r>
  <r>
    <s v="OK"/>
    <n v="129"/>
    <d v="2017-11-30T00:00:00"/>
    <d v="2017-11-30T00:00:00"/>
    <s v="Re-Historia"/>
    <s v="Italia"/>
    <s v="Udine"/>
    <x v="8"/>
    <m/>
    <s v="StartCup FGV"/>
    <x v="1"/>
    <s v="Congrua"/>
    <s v="Services"/>
    <s v="Business and industrial services"/>
    <s v="Proof of concept"/>
    <s v="Università di Udine"/>
    <s v="Vertis Venture 3 Technology Transfer"/>
    <m/>
    <d v="2017-11-30T00:00:00"/>
    <m/>
  </r>
  <r>
    <s v="OK"/>
    <n v="130"/>
    <d v="2017-11-30T00:00:00"/>
    <d v="2017-11-30T00:00:00"/>
    <s v="BESTest"/>
    <s v="Italia"/>
    <s v="Trieste"/>
    <x v="8"/>
    <m/>
    <s v="StartCup FGV"/>
    <x v="1"/>
    <s v="Congrua"/>
    <s v="Med-Tech"/>
    <s v="Medical devices and supplies"/>
    <s v="Proof of concept"/>
    <s v="Università di Trieste"/>
    <s v="Vertis Venture 3 Technology Transfer"/>
    <m/>
    <d v="2017-11-30T00:00:00"/>
    <m/>
  </r>
  <r>
    <s v="OK"/>
    <n v="131"/>
    <d v="2017-11-30T00:00:00"/>
    <d v="2017-11-30T00:00:00"/>
    <s v="My D-test"/>
    <s v="Italia"/>
    <s v="Trieste"/>
    <x v="8"/>
    <m/>
    <s v="StartCup FGV"/>
    <x v="1"/>
    <s v="Congrua"/>
    <s v="Med-Tech"/>
    <s v="Medical devices and supplies"/>
    <s v="Proof of concept"/>
    <s v="Assente"/>
    <s v="Non compliant con i Regolamenti "/>
    <m/>
    <d v="2017-11-30T00:00:00"/>
    <m/>
  </r>
  <r>
    <s v="OK"/>
    <n v="132"/>
    <d v="2017-11-30T00:00:00"/>
    <d v="2017-11-30T00:00:00"/>
    <s v="NutraOX"/>
    <s v="Italia"/>
    <s v="n.a."/>
    <x v="5"/>
    <m/>
    <s v="StartCup FGV"/>
    <x v="1"/>
    <s v="Congrua"/>
    <s v="Biotech"/>
    <s v="Biotechnology"/>
    <s v="Proof of concept"/>
    <s v="Assente"/>
    <s v="Non compliant con i Regolamenti "/>
    <m/>
    <d v="2017-11-30T00:00:00"/>
    <m/>
  </r>
  <r>
    <s v="OK"/>
    <n v="133"/>
    <d v="2017-11-30T00:00:00"/>
    <d v="2017-11-30T00:00:00"/>
    <s v="Psychosis Prevention Project"/>
    <s v="Italia"/>
    <s v="Trieste"/>
    <x v="8"/>
    <m/>
    <s v="StartCup FGV"/>
    <x v="1"/>
    <s v="Congrua"/>
    <s v="Med-Tech"/>
    <s v="Medical devices and supplies"/>
    <s v="Proof of concept"/>
    <s v="Assente"/>
    <s v="Non compliant con i Regolamenti "/>
    <m/>
    <d v="2017-11-30T00:00:00"/>
    <m/>
  </r>
  <r>
    <s v="OK"/>
    <n v="134"/>
    <d v="2017-11-30T00:00:00"/>
    <d v="2017-11-30T00:00:00"/>
    <s v="Soluziona"/>
    <s v="Italia"/>
    <s v="Pordenone"/>
    <x v="8"/>
    <m/>
    <s v="StartCup FGV"/>
    <x v="1"/>
    <s v="Congrua"/>
    <s v="Med-Tech"/>
    <s v="Medical devices and supplies"/>
    <s v="Start-up stage\Venture"/>
    <s v="Assente"/>
    <s v="Vertis Venture 2 Scaleup"/>
    <m/>
    <d v="2017-12-05T00:00:00"/>
    <m/>
  </r>
  <r>
    <s v="OK"/>
    <n v="135"/>
    <d v="2017-11-30T00:00:00"/>
    <d v="2017-11-30T00:00:00"/>
    <s v="CleverShuttle "/>
    <s v="Estero"/>
    <s v="Berlino"/>
    <x v="20"/>
    <m/>
    <s v="Gordian Braun"/>
    <x v="4"/>
    <s v="Congrua"/>
    <s v="Services"/>
    <s v="Transportation services"/>
    <s v="Start-up stage\Venture"/>
    <s v="Assente"/>
    <s v="Vertis Venture 2 Scaleup"/>
    <m/>
    <d v="2017-12-05T00:00:00"/>
    <m/>
  </r>
  <r>
    <s v="OK"/>
    <n v="136"/>
    <d v="2017-12-01T00:00:00"/>
    <m/>
    <s v="Clac"/>
    <s v="Italia"/>
    <s v="Chieti"/>
    <x v="14"/>
    <m/>
    <m/>
    <x v="4"/>
    <s v="Non congrua"/>
    <m/>
    <m/>
    <m/>
    <m/>
    <s v="Rigettato per documentazione mancante dopo sollecito"/>
    <m/>
    <d v="2018-01-11T00:00:00"/>
    <m/>
  </r>
  <r>
    <s v="OK"/>
    <n v="137"/>
    <d v="2017-12-04T00:00:00"/>
    <d v="2017-12-06T00:00:00"/>
    <s v="DigiSky"/>
    <s v="Italia"/>
    <s v="Torino"/>
    <x v="3"/>
    <m/>
    <s v="Paolo Pari _x000a_(Always)"/>
    <x v="1"/>
    <s v="Congrua"/>
    <s v="ICT"/>
    <s v="Communication: other"/>
    <s v="Start-up stage\Venture"/>
    <s v="Politecnico di Torino"/>
    <s v="Vertis Venture 5 Scaleup"/>
    <m/>
    <d v="2023-11-22T00:00:00"/>
    <s v="Iniziativa assegnata il 14/12/2017 al fondo TT, in seguito alla ricezione di nuova documentazione e al cambio dello stadio di vita in data 22/11/2023 viene assegnata al fondo di scaleup"/>
  </r>
  <r>
    <s v="OK"/>
    <n v="138"/>
    <d v="2017-12-04T00:00:00"/>
    <d v="2017-12-04T00:00:00"/>
    <s v="Behere"/>
    <s v="Italia"/>
    <s v="n.a."/>
    <x v="0"/>
    <m/>
    <s v="Giovanni Maldarizzi _x000a_(Marco Polo Advisor)"/>
    <x v="5"/>
    <s v="Congrua"/>
    <s v="Services"/>
    <s v="Communication: other"/>
    <s v="Start-up stage\Venture"/>
    <s v="Assente"/>
    <s v="Vertis Venture 2 Scaleup"/>
    <m/>
    <d v="2017-12-05T00:00:00"/>
    <m/>
  </r>
  <r>
    <s v="OK"/>
    <n v="139"/>
    <d v="2017-12-04T00:00:00"/>
    <d v="2017-12-04T00:00:00"/>
    <s v="40South Energy Italia"/>
    <s v="Estero"/>
    <s v="Londra"/>
    <x v="16"/>
    <m/>
    <s v="Caludio Giuliano (innogest)"/>
    <x v="6"/>
    <s v="Congrua"/>
    <s v="Clean Tech"/>
    <s v="Alternative energy"/>
    <s v="Other early stage\Late stage"/>
    <s v="Assente"/>
    <s v="Vertis Venture 2 Scaleup"/>
    <m/>
    <d v="2017-12-05T00:00:00"/>
    <m/>
  </r>
  <r>
    <s v="OK"/>
    <n v="140"/>
    <d v="2017-12-04T00:00:00"/>
    <d v="2017-12-04T00:00:00"/>
    <s v="Sophia"/>
    <s v="Italia"/>
    <s v="Napoli"/>
    <x v="2"/>
    <m/>
    <s v="Francesca Perone (Unicredit)"/>
    <x v="6"/>
    <s v="Congrua"/>
    <s v="Services"/>
    <s v="Business and industrial services"/>
    <s v="Other early stage\Late stage"/>
    <s v="Università degli Studi di Napoli Federico II"/>
    <s v="Vertis Venture 2 Scaleup"/>
    <m/>
    <d v="2018-02-08T00:00:00"/>
    <s v="Rigettato da VV3 viene riassegnato a VV2"/>
  </r>
  <r>
    <s v="OK"/>
    <n v="141"/>
    <d v="2017-12-05T00:00:00"/>
    <d v="2017-12-05T00:00:00"/>
    <s v="Motorialab"/>
    <s v="Italia"/>
    <s v="Trento"/>
    <x v="21"/>
    <s v="Nicola Redi"/>
    <m/>
    <x v="3"/>
    <s v="Congrua"/>
    <s v="Services"/>
    <s v="Business and industrial services"/>
    <s v="Seed"/>
    <s v="Fondazione Bruno Kessler"/>
    <s v="Vertis Venture 3 Technology Transfer"/>
    <m/>
    <d v="2017-12-05T00:00:00"/>
    <m/>
  </r>
  <r>
    <s v="OK"/>
    <n v="142"/>
    <d v="2017-12-12T00:00:00"/>
    <m/>
    <s v="Progetto auto wireless"/>
    <s v="Estero"/>
    <s v="New York"/>
    <x v="6"/>
    <s v="Nicola Redi"/>
    <m/>
    <x v="3"/>
    <s v="Non congrua"/>
    <m/>
    <m/>
    <m/>
    <m/>
    <s v="Rigettato per documentazione mancante dopo sollecito"/>
    <m/>
    <d v="2017-12-14T00:00:00"/>
    <m/>
  </r>
  <r>
    <s v="OK"/>
    <n v="143"/>
    <d v="2017-12-10T00:00:00"/>
    <m/>
    <s v="Progetto biosimilars pharma"/>
    <s v="Italia"/>
    <s v="n.a."/>
    <x v="5"/>
    <m/>
    <s v="Leonida Mattiozzi"/>
    <x v="4"/>
    <s v="Non congrua"/>
    <m/>
    <m/>
    <m/>
    <m/>
    <s v="Rigettato per documentazione mancante dopo sollecito"/>
    <m/>
    <d v="2017-12-14T00:00:00"/>
    <m/>
  </r>
  <r>
    <s v="OK"/>
    <n v="144"/>
    <d v="2017-12-11T00:00:00"/>
    <m/>
    <s v="Progetto_Antonio Meloni"/>
    <s v="Italia"/>
    <s v="n.a."/>
    <x v="5"/>
    <m/>
    <s v="Antonio Meloni"/>
    <x v="4"/>
    <s v="Non congrua"/>
    <m/>
    <m/>
    <m/>
    <m/>
    <s v="Rigettato per documentazione mancante dopo sollecito"/>
    <m/>
    <d v="2017-12-14T00:00:00"/>
    <m/>
  </r>
  <r>
    <s v="OK"/>
    <n v="145"/>
    <d v="2017-12-11T00:00:00"/>
    <d v="2018-01-04T00:00:00"/>
    <s v="Sindaci in Contatto 2.0"/>
    <s v="Italia"/>
    <s v="Napoli"/>
    <x v="2"/>
    <s v="Amedeo Giurazza"/>
    <m/>
    <x v="3"/>
    <s v="Congrua"/>
    <s v="ICT"/>
    <s v="Software: other"/>
    <s v="Other early stage\Late stage"/>
    <s v="Assente"/>
    <s v="Non compliant con i Regolamenti "/>
    <m/>
    <d v="2018-01-18T00:00:00"/>
    <s v="Da pianificare incontro"/>
  </r>
  <r>
    <s v="OK"/>
    <n v="146"/>
    <d v="2017-12-13T00:00:00"/>
    <m/>
    <s v="Holsys"/>
    <s v="Italia"/>
    <s v="Taranto"/>
    <x v="13"/>
    <m/>
    <s v="Vittorio Maraghini Garrone _x000a_(H-Farm)"/>
    <x v="1"/>
    <s v="Non congrua"/>
    <m/>
    <m/>
    <m/>
    <m/>
    <s v="Rigettato per documentazione mancante dopo sollecito"/>
    <m/>
    <d v="2017-12-21T00:00:00"/>
    <m/>
  </r>
  <r>
    <s v="OK"/>
    <n v="147"/>
    <d v="2017-12-13T00:00:00"/>
    <m/>
    <s v="TechMass"/>
    <s v="Estero"/>
    <s v="Colonia"/>
    <x v="20"/>
    <m/>
    <s v="Vittorio Maraghini Garrone _x000a_(H-Farm)"/>
    <x v="1"/>
    <s v="Non congrua"/>
    <m/>
    <m/>
    <m/>
    <m/>
    <s v="Rigettato per documentazione mancante dopo sollecito"/>
    <m/>
    <d v="2017-12-21T00:00:00"/>
    <m/>
  </r>
  <r>
    <s v="OK"/>
    <n v="148"/>
    <d v="2017-12-13T00:00:00"/>
    <m/>
    <s v="Thinkin"/>
    <s v="Italia"/>
    <s v="Trento"/>
    <x v="21"/>
    <m/>
    <s v="Vittorio Maraghini Garrone _x000a_(H-Farm)"/>
    <x v="1"/>
    <s v="Non congrua"/>
    <m/>
    <m/>
    <m/>
    <m/>
    <s v="Rigettato per documentazione mancante dopo sollecito"/>
    <m/>
    <d v="2017-12-21T00:00:00"/>
    <m/>
  </r>
  <r>
    <s v="OK"/>
    <n v="149"/>
    <d v="2017-12-13T00:00:00"/>
    <m/>
    <s v="Ecosteer"/>
    <s v="Italia"/>
    <s v="Firenza"/>
    <x v="10"/>
    <m/>
    <s v="Vittorio Maraghini Garrone _x000a_(H-Farm)"/>
    <x v="1"/>
    <s v="Non congrua"/>
    <m/>
    <m/>
    <m/>
    <m/>
    <s v="Rigettato per documentazione mancante dopo sollecito"/>
    <m/>
    <d v="2017-12-21T00:00:00"/>
    <m/>
  </r>
  <r>
    <s v="OK"/>
    <n v="150"/>
    <d v="2017-12-13T00:00:00"/>
    <m/>
    <s v="GenLots"/>
    <s v="Estero"/>
    <s v=" Chexbres"/>
    <x v="22"/>
    <m/>
    <s v="Vittorio Maraghini Garrone _x000a_(H-Farm)"/>
    <x v="1"/>
    <s v="Non congrua"/>
    <m/>
    <m/>
    <m/>
    <m/>
    <s v="Rigettato per documentazione mancante dopo sollecito"/>
    <m/>
    <d v="2017-12-21T00:00:00"/>
    <m/>
  </r>
  <r>
    <s v="OK"/>
    <n v="151"/>
    <d v="2017-12-14T00:00:00"/>
    <d v="2017-12-14T00:00:00"/>
    <s v="Movia Project"/>
    <s v="Italia"/>
    <s v="n.a."/>
    <x v="5"/>
    <m/>
    <s v="Gabriele Piaggesi"/>
    <x v="4"/>
    <s v="Congrua"/>
    <s v="ICT"/>
    <s v="Computer related services: other"/>
    <s v="Seed"/>
    <s v="Assente"/>
    <s v="Non compliant con i Regolamenti "/>
    <m/>
    <d v="2017-12-21T00:00:00"/>
    <m/>
  </r>
  <r>
    <s v="OK"/>
    <n v="152"/>
    <d v="2017-12-18T00:00:00"/>
    <d v="2017-12-18T00:00:00"/>
    <s v="Progetto Viktor"/>
    <s v="Italia"/>
    <s v="Bergamo"/>
    <x v="4"/>
    <m/>
    <s v="Alberto Gotti"/>
    <x v="5"/>
    <s v="Congrua"/>
    <s v="Med-Tech"/>
    <s v="Medical devices and supplies"/>
    <s v="Seed"/>
    <s v="Assente"/>
    <s v="Non compliant con i Regolamenti "/>
    <m/>
    <d v="2017-12-21T00:00:00"/>
    <m/>
  </r>
  <r>
    <s v="OK"/>
    <n v="153"/>
    <d v="2017-12-19T00:00:00"/>
    <d v="2017-12-19T00:00:00"/>
    <s v="Smart Farm"/>
    <s v="Italia"/>
    <s v="Palermo"/>
    <x v="9"/>
    <m/>
    <s v="Gennaro Tesone (Digital Magics)"/>
    <x v="6"/>
    <s v="Congrua"/>
    <s v="ICT"/>
    <s v="Software: other"/>
    <s v="Seed"/>
    <s v="Università degli Studi di Palermo"/>
    <s v="Vertis Venture 3 Technology Transfer"/>
    <m/>
    <d v="2017-12-21T00:00:00"/>
    <m/>
  </r>
  <r>
    <s v="OK"/>
    <n v="154"/>
    <d v="2017-12-19T00:00:00"/>
    <m/>
    <s v="Kamawatch"/>
    <s v="Italia"/>
    <s v="Andria"/>
    <x v="13"/>
    <m/>
    <m/>
    <x v="4"/>
    <s v="Non congrua"/>
    <m/>
    <m/>
    <m/>
    <m/>
    <s v="Rigettato per documentazione mancante dopo sollecito"/>
    <m/>
    <d v="2017-12-21T00:00:00"/>
    <m/>
  </r>
  <r>
    <s v="OK"/>
    <n v="155"/>
    <d v="2017-12-18T00:00:00"/>
    <d v="2018-01-12T00:00:00"/>
    <s v="Progetto Maurizio Domenichini"/>
    <s v="Italia"/>
    <s v="n.a."/>
    <x v="15"/>
    <m/>
    <s v="Maurizio Domenichini"/>
    <x v="4"/>
    <s v="Congrua"/>
    <s v="Industrial Goods"/>
    <s v="Manufacturing: other"/>
    <s v="Seed"/>
    <s v="Assente"/>
    <s v="Non compliant con i Regolamenti "/>
    <m/>
    <d v="2018-01-18T00:00:00"/>
    <m/>
  </r>
  <r>
    <s v="OK"/>
    <n v="156"/>
    <d v="2017-12-20T00:00:00"/>
    <d v="2017-12-20T00:00:00"/>
    <s v="Milkman"/>
    <s v="Italia"/>
    <s v="Milano"/>
    <x v="4"/>
    <m/>
    <s v="Cesare Maifredi _x000a_(360 Capital Partners)"/>
    <x v="6"/>
    <s v="Congrua"/>
    <s v="Services"/>
    <s v="Transportation services"/>
    <s v="Other early stage\Late stage"/>
    <s v="Assente"/>
    <s v="Vertis Venture 2 Scaleup"/>
    <m/>
    <d v="2017-12-21T00:00:00"/>
    <m/>
  </r>
  <r>
    <s v="OK"/>
    <n v="157"/>
    <d v="2017-12-20T00:00:00"/>
    <d v="2017-12-20T00:00:00"/>
    <s v="Cyber Dyne"/>
    <s v="Italia"/>
    <s v="Bari"/>
    <x v="13"/>
    <s v="Mauro Odorico"/>
    <m/>
    <x v="3"/>
    <s v="Congrua"/>
    <s v="ICT"/>
    <s v="Software: other"/>
    <s v="Other early stage\Late stage"/>
    <s v="Assente"/>
    <s v="Vertis Venture 2 Scaleup"/>
    <m/>
    <d v="2017-12-21T00:00:00"/>
    <m/>
  </r>
  <r>
    <s v="OK"/>
    <n v="158"/>
    <d v="2017-12-21T00:00:00"/>
    <d v="2018-10-23T00:00:00"/>
    <s v="Oval Money"/>
    <s v="Estero"/>
    <s v="Londra"/>
    <x v="16"/>
    <m/>
    <s v="Edoardo Benede"/>
    <x v="4"/>
    <s v="Congrua"/>
    <s v="Services"/>
    <s v="Financial institutions and services"/>
    <s v="Start-up stage\Venture"/>
    <s v="Assente"/>
    <s v="Vertis Venture 2 Scaleup"/>
    <m/>
    <d v="2018-10-25T00:00:00"/>
    <m/>
  </r>
  <r>
    <s v="OK"/>
    <n v="159"/>
    <d v="2017-12-22T00:00:00"/>
    <d v="2017-12-22T00:00:00"/>
    <s v="Innovations For Life"/>
    <s v="Italia"/>
    <s v="Messina"/>
    <x v="9"/>
    <m/>
    <s v="Gabriele Crisafulli"/>
    <x v="4"/>
    <s v="Congrua"/>
    <s v="Agro-food"/>
    <s v="Agriculture: other"/>
    <s v="Proof of concept"/>
    <s v="Università degli Studi di Messina"/>
    <s v="Vertis Venture 3 Technology Transfer"/>
    <m/>
    <d v="2018-01-04T00:00:00"/>
    <m/>
  </r>
  <r>
    <s v="OK"/>
    <n v="160"/>
    <d v="2017-12-25T00:00:00"/>
    <m/>
    <s v="DIVO DIVA"/>
    <s v="Estero"/>
    <s v="Valletta"/>
    <x v="23"/>
    <m/>
    <s v="François-Xavier Mariani"/>
    <x v="4"/>
    <s v="Non congrua"/>
    <m/>
    <m/>
    <m/>
    <m/>
    <s v="Rigettato per documentazione mancante dopo sollecito"/>
    <m/>
    <d v="2018-02-08T00:00:00"/>
    <m/>
  </r>
  <r>
    <s v="OK"/>
    <n v="161"/>
    <d v="2018-01-02T00:00:00"/>
    <d v="2018-01-02T00:00:00"/>
    <s v="GHOAL"/>
    <s v="Italia"/>
    <s v="Milano"/>
    <x v="4"/>
    <m/>
    <s v="Giuseppe Capece Minutolo"/>
    <x v="5"/>
    <s v="Congrua"/>
    <s v="Clean Tech"/>
    <s v="Alternative energy"/>
    <s v="Seed"/>
    <s v="Assente"/>
    <s v="Non compliant con i Regolamenti "/>
    <m/>
    <d v="2018-01-04T00:00:00"/>
    <m/>
  </r>
  <r>
    <s v="OK"/>
    <n v="162"/>
    <d v="2018-01-02T00:00:00"/>
    <d v="2018-01-12T00:00:00"/>
    <s v="Progetto agrobusiness"/>
    <s v="Italia"/>
    <s v="Forlì"/>
    <x v="0"/>
    <m/>
    <s v="Gian Luca Bagnara"/>
    <x v="4"/>
    <s v="Congrua"/>
    <s v="Agro-food"/>
    <s v="Agriculture: other"/>
    <s v="Other early stage\Late stage"/>
    <s v="Assente"/>
    <s v="Vertis Venture 2 Scaleup"/>
    <m/>
    <d v="2018-01-18T00:00:00"/>
    <m/>
  </r>
  <r>
    <s v="OK"/>
    <n v="163"/>
    <d v="2017-12-20T00:00:00"/>
    <d v="2017-12-20T00:00:00"/>
    <s v="VEASYT"/>
    <s v="Italia"/>
    <s v="Venezia"/>
    <x v="8"/>
    <m/>
    <s v="Francesco Menegoni _x000a_(glifecompany)"/>
    <x v="5"/>
    <s v="Congrua"/>
    <s v="Services"/>
    <s v="Business and industrial services"/>
    <s v="Start-up stage\Venture"/>
    <s v="Università Ca' Foscari Venezia"/>
    <s v="Vertis Venture 3 Technology Transfer"/>
    <m/>
    <d v="2018-01-04T00:00:00"/>
    <m/>
  </r>
  <r>
    <s v="OK"/>
    <n v="164"/>
    <d v="2018-01-03T00:00:00"/>
    <d v="2018-01-03T00:00:00"/>
    <s v="Numanova"/>
    <s v="Italia"/>
    <s v="Terni"/>
    <x v="17"/>
    <m/>
    <s v="Pierpaolo Mosca _x000a_(PwC)"/>
    <x v="2"/>
    <s v="Congrua"/>
    <s v="Industrial Goods"/>
    <s v="Chemical and materials: other"/>
    <s v="Start-up stage\Venture"/>
    <s v="Assente"/>
    <s v="Vertis Venture 2 Scaleup"/>
    <m/>
    <d v="2018-01-04T00:00:00"/>
    <m/>
  </r>
  <r>
    <s v="OK"/>
    <n v="165"/>
    <d v="2018-01-03T00:00:00"/>
    <d v="2018-01-03T00:00:00"/>
    <s v="Progetto Massimiliano Baroni"/>
    <s v="Italia"/>
    <s v="Modena"/>
    <x v="0"/>
    <m/>
    <s v="Massimiliano Baroni"/>
    <x v="4"/>
    <s v="Congrua"/>
    <s v="Services"/>
    <s v="Financial institutions and services"/>
    <s v="Proof of concept"/>
    <s v="Assente"/>
    <s v="Non compliant con i Regolamenti "/>
    <m/>
    <d v="2018-01-11T00:00:00"/>
    <m/>
  </r>
  <r>
    <s v="OK"/>
    <n v="166"/>
    <d v="2018-01-04T00:00:00"/>
    <d v="2018-01-04T00:00:00"/>
    <s v="Qbit Technologies"/>
    <s v="Italia"/>
    <s v="Venezia"/>
    <x v="15"/>
    <m/>
    <s v="Alex Bellesia"/>
    <x v="4"/>
    <s v="Congrua"/>
    <s v="ICT"/>
    <s v="Industrial measurement, sensing and control"/>
    <s v="Other early stage\Late stage"/>
    <s v="Assente"/>
    <s v="Vertis Venture 2 Scaleup"/>
    <m/>
    <d v="2018-01-11T00:00:00"/>
    <m/>
  </r>
  <r>
    <s v="OK"/>
    <n v="167"/>
    <d v="2018-01-08T00:00:00"/>
    <d v="2018-01-08T00:00:00"/>
    <s v="NAMS"/>
    <s v="Italia"/>
    <s v="Udine"/>
    <x v="8"/>
    <s v="Roberto della Marina"/>
    <m/>
    <x v="3"/>
    <s v="Congrua"/>
    <s v="ICT"/>
    <s v="Business and industrial products"/>
    <s v="Proof of concept"/>
    <s v="Università di Trieste"/>
    <s v="Vertis Venture 3 Technology Transfer"/>
    <m/>
    <d v="2018-01-11T00:00:00"/>
    <s v="Trattasi di uno spin-off delle 3 Università del Friuli Venezia Giulia"/>
  </r>
  <r>
    <s v="OK"/>
    <n v="168"/>
    <d v="2018-01-09T00:00:00"/>
    <d v="2018-01-09T00:00:00"/>
    <s v="Squiredom"/>
    <s v="Italia"/>
    <s v="n.a."/>
    <x v="5"/>
    <m/>
    <s v="Marta Bongioanni _x000a_(Financial Researches)"/>
    <x v="5"/>
    <s v="Congrua"/>
    <s v="Consumer Goods"/>
    <s v="Manufacturing: other"/>
    <s v="Seed"/>
    <s v="Assente"/>
    <s v="Non compliant con i Regolamenti "/>
    <m/>
    <d v="2018-01-11T00:00:00"/>
    <s v="Anche il settore non è compliant con la strategia d'investimento dei Fondi"/>
  </r>
  <r>
    <s v="OK"/>
    <n v="169"/>
    <d v="2018-01-10T00:00:00"/>
    <d v="2018-01-10T00:00:00"/>
    <s v="Resaphene"/>
    <s v="Estero"/>
    <s v="Oberhaching"/>
    <x v="20"/>
    <m/>
    <s v="Yaw Ofe-Boakye _x000a_(The Chapel Project Advisory)"/>
    <x v="5"/>
    <s v="Congrua"/>
    <s v="Med-Tech"/>
    <s v="Medical devices and supplies"/>
    <s v="Other early stage\Late stage"/>
    <s v="Assente"/>
    <s v="Vertis Venture 2 Scaleup"/>
    <m/>
    <d v="2018-01-11T00:00:00"/>
    <m/>
  </r>
  <r>
    <s v="OK"/>
    <n v="170"/>
    <d v="2017-07-03T00:00:00"/>
    <d v="2017-07-03T00:00:00"/>
    <s v="D-Orbit"/>
    <s v="Italia"/>
    <s v="Milano"/>
    <x v="4"/>
    <s v="Nicola Redi"/>
    <m/>
    <x v="3"/>
    <s v="Congrua"/>
    <s v="Aerospace"/>
    <s v="Business and industrial products"/>
    <s v="Other early stage\Late stage"/>
    <s v="Università degli Studi di Firenze"/>
    <s v="Vertis Venture 3 Technology Transfer"/>
    <m/>
    <d v="2018-01-11T00:00:00"/>
    <s v="Progetto già presente nel df di VV2, con data antecedente l'inizio del df centralizzato. Assegnato a VV3 per presenza OdR."/>
  </r>
  <r>
    <s v="OK"/>
    <n v="171"/>
    <d v="2018-01-10T00:00:00"/>
    <d v="2018-01-10T00:00:00"/>
    <s v="Growish"/>
    <s v="Italia"/>
    <s v="Milano"/>
    <x v="4"/>
    <m/>
    <s v="Michele Novelli _x000a_(Digital Magics)"/>
    <x v="6"/>
    <s v="Congrua"/>
    <s v="Services"/>
    <s v="Financial institutions and services"/>
    <s v="Other early stage\Late stage"/>
    <s v="Assente"/>
    <s v="Vertis Venture 2 Scaleup"/>
    <m/>
    <d v="2018-01-11T00:00:00"/>
    <m/>
  </r>
  <r>
    <s v="OK"/>
    <n v="172"/>
    <d v="2018-01-10T00:00:00"/>
    <d v="2018-01-10T00:00:00"/>
    <s v="INNAAS"/>
    <s v="Italia"/>
    <s v="Roma"/>
    <x v="7"/>
    <m/>
    <s v="Davide Ruggiero"/>
    <x v="5"/>
    <s v="Congrua"/>
    <s v="ICT"/>
    <s v="Systems software"/>
    <s v="Other early stage\Late stage"/>
    <s v="Assente"/>
    <s v="Vertis Venture 2 Scaleup"/>
    <m/>
    <d v="2018-01-11T00:00:00"/>
    <m/>
  </r>
  <r>
    <s v="OK"/>
    <n v="173"/>
    <d v="2018-01-11T00:00:00"/>
    <d v="2018-01-11T00:00:00"/>
    <s v="RMM"/>
    <s v="Italia"/>
    <s v="n.a."/>
    <x v="5"/>
    <m/>
    <s v="Damiano Bonacchi"/>
    <x v="4"/>
    <s v="Congrua"/>
    <s v="Industrial automation"/>
    <s v="Industrial measurement, sensing and control"/>
    <s v="Seed"/>
    <s v="Assente"/>
    <s v="Non compliant con i Regolamenti "/>
    <m/>
    <d v="2018-01-18T00:00:00"/>
    <m/>
  </r>
  <r>
    <s v="OK"/>
    <n v="174"/>
    <d v="2018-01-11T00:00:00"/>
    <d v="2018-01-11T00:00:00"/>
    <s v="Gusto in cucina"/>
    <s v="Italia"/>
    <s v="Bari"/>
    <x v="13"/>
    <m/>
    <s v="Benedetto Bottoni _x000a_(Thymosbc)"/>
    <x v="5"/>
    <s v="Congrua"/>
    <s v="Agro-food"/>
    <s v="Consumer products manufacturing"/>
    <s v="Other early stage\Late stage"/>
    <s v="Assente"/>
    <s v="Vertis Venture 2 Scaleup"/>
    <m/>
    <d v="2018-01-18T00:00:00"/>
    <m/>
  </r>
  <r>
    <s v="OK"/>
    <n v="175"/>
    <d v="2018-01-12T00:00:00"/>
    <d v="2018-01-12T00:00:00"/>
    <s v="Ad Move"/>
    <s v="Italia"/>
    <s v="Milano"/>
    <x v="4"/>
    <m/>
    <s v="Pierluigi Borlè _x000a_(Banca Profilo)"/>
    <x v="5"/>
    <s v="Congrua"/>
    <s v="Services"/>
    <s v="Communication: other"/>
    <s v="Other early stage\Late stage"/>
    <s v="Assente"/>
    <s v="Vertis Venture 2 Scaleup"/>
    <m/>
    <d v="2018-01-18T00:00:00"/>
    <m/>
  </r>
  <r>
    <s v="OK"/>
    <n v="176"/>
    <d v="2018-01-12T00:00:00"/>
    <d v="2018-01-12T00:00:00"/>
    <s v="ELSE Corp"/>
    <s v="Italia"/>
    <s v="Milano"/>
    <x v="4"/>
    <m/>
    <s v="Montagni Marco (BDO) e _x000a_Beretta Giorgio (BDO)"/>
    <x v="2"/>
    <s v="Congrua"/>
    <s v="ICT"/>
    <s v="Software: other"/>
    <s v="Start-up stage\Venture"/>
    <s v="Polihub - Politecnico di Milano"/>
    <s v="Vertis Venture 3 Technology Transfer"/>
    <m/>
    <d v="2018-01-18T00:00:00"/>
    <s v="Sovrapposizione con VV2"/>
  </r>
  <r>
    <s v="OK"/>
    <n v="177"/>
    <d v="2018-01-15T00:00:00"/>
    <d v="2018-01-15T00:00:00"/>
    <s v="CIBY"/>
    <s v="Italia"/>
    <s v="n.a."/>
    <x v="5"/>
    <s v="Alessandro Pontari"/>
    <m/>
    <x v="3"/>
    <s v="Congrua"/>
    <s v="ICT"/>
    <s v="Software: other"/>
    <s v="Seed"/>
    <s v="Assente"/>
    <s v="Non compliant con i Regolamenti "/>
    <m/>
    <d v="2018-01-18T00:00:00"/>
    <m/>
  </r>
  <r>
    <s v="OK"/>
    <n v="178"/>
    <d v="2018-01-15T00:00:00"/>
    <d v="2018-01-18T00:00:00"/>
    <s v="Settimocielo"/>
    <s v="Italia"/>
    <s v="Bergamo"/>
    <x v="4"/>
    <m/>
    <s v="Alberto Sangalli"/>
    <x v="4"/>
    <s v="Congrua"/>
    <s v="Agro-food"/>
    <s v="Consumer products manufacturing"/>
    <s v="Start-up stage\Venture"/>
    <s v="Assente"/>
    <s v="Vertis Venture 2 Scaleup"/>
    <m/>
    <d v="2018-01-25T00:00:00"/>
    <m/>
  </r>
  <r>
    <s v="OK"/>
    <n v="179"/>
    <d v="2018-01-16T00:00:00"/>
    <d v="2018-01-16T00:00:00"/>
    <s v="Front Row Tribe"/>
    <s v="Italia"/>
    <s v="MIlano"/>
    <x v="4"/>
    <m/>
    <s v="Olimpia Pitacco"/>
    <x v="4"/>
    <s v="Congrua"/>
    <s v="Digital &amp; Media"/>
    <s v="Internet technologies"/>
    <s v="Other early stage\Late stage"/>
    <s v="Assente"/>
    <s v="Vertis Venture 2 Scaleup"/>
    <m/>
    <d v="2018-01-18T00:00:00"/>
    <m/>
  </r>
  <r>
    <s v="OK"/>
    <n v="180"/>
    <d v="2018-01-16T00:00:00"/>
    <d v="2018-01-16T00:00:00"/>
    <s v="Maggese Lab"/>
    <s v="Italia"/>
    <s v="Trento"/>
    <x v="21"/>
    <s v="Venture Factory"/>
    <m/>
    <x v="3"/>
    <s v="Congrua"/>
    <s v="Agro-food"/>
    <s v="Agriculture: other"/>
    <s v="Seed"/>
    <s v="HIT - Hub Innovazione Trentino"/>
    <s v="Vertis Venture 3 Technology Transfer"/>
    <m/>
    <d v="2018-01-18T00:00:00"/>
    <m/>
  </r>
  <r>
    <s v="OK"/>
    <n v="181"/>
    <d v="2018-01-16T00:00:00"/>
    <d v="2018-01-16T00:00:00"/>
    <s v="2Aspire"/>
    <s v="Italia"/>
    <s v="Trento"/>
    <x v="21"/>
    <s v="Venture Factory"/>
    <m/>
    <x v="3"/>
    <s v="Congrua"/>
    <s v="ICT"/>
    <s v="Internet technologies"/>
    <s v="Seed"/>
    <s v="HIT - Hub Innovazione Trentino"/>
    <s v="Vertis Venture 3 Technology Transfer"/>
    <m/>
    <d v="2018-01-18T00:00:00"/>
    <m/>
  </r>
  <r>
    <s v="OK"/>
    <n v="182"/>
    <d v="2018-01-16T00:00:00"/>
    <d v="2018-01-16T00:00:00"/>
    <s v="Chino.io"/>
    <s v="Italia"/>
    <s v="Rovereto"/>
    <x v="21"/>
    <s v="Venture Factory"/>
    <m/>
    <x v="3"/>
    <s v="Congrua"/>
    <s v="ICT"/>
    <s v="Internet technologies"/>
    <s v="Start-up stage\Venture"/>
    <s v="HIT - Hub Innovazione Trentino"/>
    <s v="Vertis Venture 3 Technology Transfer"/>
    <m/>
    <d v="2018-01-18T00:00:00"/>
    <s v="Sovrapposizione con VV2"/>
  </r>
  <r>
    <s v="OK"/>
    <n v="183"/>
    <d v="2018-01-16T00:00:00"/>
    <d v="2018-01-16T00:00:00"/>
    <s v="CoRehab"/>
    <s v="Italia"/>
    <s v="Trento"/>
    <x v="21"/>
    <s v="Venture Factory"/>
    <m/>
    <x v="3"/>
    <s v="Congrua"/>
    <s v="Med-Tech"/>
    <s v="Medical devices and supplies"/>
    <s v="Other early stage\Late stage"/>
    <s v="HIT - Hub Innovazione Trentino"/>
    <s v="Vertis Venture 3 Technology Transfer"/>
    <m/>
    <d v="2018-01-18T00:00:00"/>
    <s v="Sovrapposizione con VV2"/>
  </r>
  <r>
    <s v="OK"/>
    <n v="184"/>
    <d v="2018-01-16T00:00:00"/>
    <d v="2018-01-16T00:00:00"/>
    <s v="HPA"/>
    <s v="Italia"/>
    <s v="Trento"/>
    <x v="21"/>
    <s v="Venture Factory"/>
    <m/>
    <x v="3"/>
    <s v="Congrua"/>
    <s v="Services"/>
    <s v="Business and industrial services"/>
    <s v="Seed"/>
    <s v="HIT - Hub Innovazione Trentino"/>
    <s v="Vertis Venture 3 Technology Transfer"/>
    <m/>
    <d v="2018-01-18T00:00:00"/>
    <m/>
  </r>
  <r>
    <s v="OK"/>
    <n v="185"/>
    <d v="2018-01-17T00:00:00"/>
    <d v="2018-01-17T00:00:00"/>
    <s v="PicoSaTs"/>
    <s v="Italia"/>
    <s v="Trieste"/>
    <x v="8"/>
    <s v="Nicola Redi"/>
    <m/>
    <x v="3"/>
    <s v="Congrua"/>
    <s v="Aerospace"/>
    <s v="Business and industrial products"/>
    <s v="Start-up stage\Venture"/>
    <s v="Università di Trieste"/>
    <s v="Vertis Venture 3 Technology Transfer"/>
    <m/>
    <d v="2018-01-18T00:00:00"/>
    <s v="Sovrapposizione con VV2"/>
  </r>
  <r>
    <s v="OK"/>
    <n v="186"/>
    <d v="2018-01-18T00:00:00"/>
    <d v="2018-01-18T00:00:00"/>
    <s v="DELUMEN"/>
    <s v="Italia"/>
    <s v="Roma"/>
    <x v="7"/>
    <m/>
    <s v="Valerio Rossi"/>
    <x v="4"/>
    <s v="Congrua"/>
    <s v="Consumer Goods"/>
    <s v="Consumer products manufacturing"/>
    <s v="Seed"/>
    <s v="Assente"/>
    <s v="Non compliant con i Regolamenti "/>
    <m/>
    <d v="2018-01-25T00:00:00"/>
    <m/>
  </r>
  <r>
    <s v="OK"/>
    <n v="187"/>
    <d v="2018-01-18T00:00:00"/>
    <d v="2018-01-18T00:00:00"/>
    <s v="Yakkyo"/>
    <s v="Italia"/>
    <s v="Bari"/>
    <x v="13"/>
    <s v="Amedeo Giurazza"/>
    <m/>
    <x v="3"/>
    <s v="Congrua"/>
    <s v="Digital &amp; Media"/>
    <s v="Internet technologies"/>
    <s v="Other early stage\Late stage"/>
    <s v="Assente"/>
    <s v="Vertis Venture 2 Scaleup"/>
    <m/>
    <d v="2018-01-25T00:00:00"/>
    <m/>
  </r>
  <r>
    <s v="OK"/>
    <n v="188"/>
    <d v="2018-01-19T00:00:00"/>
    <d v="2018-01-19T00:00:00"/>
    <s v="Eyetech"/>
    <s v="Italia"/>
    <s v="Trento"/>
    <x v="21"/>
    <m/>
    <s v="Massimo Vanzi _x000a_(Italian Angels For Growth)"/>
    <x v="6"/>
    <s v="Congrua"/>
    <s v="Biotech"/>
    <s v="Biotechnology"/>
    <s v="Seed"/>
    <s v="Scuola Superiore S.Anna"/>
    <s v="Vertis Venture 3 Technology Transfer"/>
    <m/>
    <d v="2018-01-25T00:00:00"/>
    <m/>
  </r>
  <r>
    <s v="OK"/>
    <n v="189"/>
    <d v="2018-01-20T00:00:00"/>
    <d v="2018-01-20T00:00:00"/>
    <s v="Progetto Aldo Bordin"/>
    <s v="Italia"/>
    <s v="n.a."/>
    <x v="5"/>
    <m/>
    <s v="Aldo Bordin"/>
    <x v="4"/>
    <s v="Congrua"/>
    <s v="Clean Tech"/>
    <s v="Alternative energy"/>
    <s v="Proof of concept"/>
    <s v="Assente"/>
    <s v="Non compliant con i Regolamenti "/>
    <m/>
    <d v="2018-01-25T00:00:00"/>
    <m/>
  </r>
  <r>
    <s v="OK"/>
    <n v="190"/>
    <d v="2018-01-22T00:00:00"/>
    <d v="2018-01-26T00:00:00"/>
    <s v="Progetto Giulia Colasanti "/>
    <s v="Italia"/>
    <s v="Roma"/>
    <x v="7"/>
    <m/>
    <s v="Giulia Colasanti"/>
    <x v="4"/>
    <s v="Congrua"/>
    <s v="Services"/>
    <s v="Broadcasting, publications and content providers"/>
    <s v="Seed"/>
    <s v="Assente"/>
    <s v="Non compliant con i Regolamenti "/>
    <m/>
    <d v="2018-02-01T00:00:00"/>
    <m/>
  </r>
  <r>
    <s v="OK"/>
    <n v="191"/>
    <d v="2018-01-22T00:00:00"/>
    <d v="2018-01-22T00:00:00"/>
    <s v="SwishBuy"/>
    <s v="Italia"/>
    <s v="n.a."/>
    <x v="5"/>
    <m/>
    <s v="Desirè Mentesana"/>
    <x v="4"/>
    <s v="Congrua"/>
    <s v="ICT"/>
    <s v="Systems software"/>
    <s v="Seed"/>
    <s v="Assente"/>
    <s v="Non compliant con i Regolamenti "/>
    <m/>
    <d v="2018-01-25T00:00:00"/>
    <m/>
  </r>
  <r>
    <s v="OK"/>
    <n v="192"/>
    <d v="2018-01-23T00:00:00"/>
    <d v="2018-01-23T00:00:00"/>
    <s v="SKUOLA.NET"/>
    <s v="Italia"/>
    <s v="Roma"/>
    <x v="7"/>
    <m/>
    <s v="Alfio Alessi _x000a_(Emintad)"/>
    <x v="5"/>
    <s v="Congrua"/>
    <s v="Services"/>
    <s v="Educational and training products/services"/>
    <s v="Other early stage\Late stage"/>
    <s v="Assente"/>
    <s v="Vertis Venture 2 Scaleup"/>
    <m/>
    <d v="2018-01-25T00:00:00"/>
    <m/>
  </r>
  <r>
    <s v="OK"/>
    <n v="193"/>
    <d v="2018-01-23T00:00:00"/>
    <d v="2018-01-23T00:00:00"/>
    <s v="Just Knock"/>
    <s v="Italia"/>
    <s v="Milano"/>
    <x v="4"/>
    <m/>
    <s v="Marco de Palma _x000a_(Digital Magics)"/>
    <x v="6"/>
    <s v="Congrua"/>
    <s v="Services"/>
    <s v="Business and industrial services"/>
    <s v="Other early stage\Late stage"/>
    <s v="Assente"/>
    <s v="Vertis Venture 2 Scaleup"/>
    <m/>
    <d v="2018-01-25T00:00:00"/>
    <m/>
  </r>
  <r>
    <s v="OK"/>
    <n v="194"/>
    <d v="2018-01-23T00:00:00"/>
    <d v="2018-01-23T00:00:00"/>
    <n v="1177"/>
    <s v="Italia"/>
    <s v="Brescia"/>
    <x v="4"/>
    <m/>
    <s v="Luca Mannucci _x000a_(Endeavor)"/>
    <x v="5"/>
    <s v="Congrua"/>
    <s v="Industrial automation"/>
    <s v="Business and industrial products"/>
    <s v="Other early stage\Late stage"/>
    <s v="Assente"/>
    <s v="Vertis Venture 2 Scaleup"/>
    <m/>
    <d v="2018-01-25T00:00:00"/>
    <m/>
  </r>
  <r>
    <s v="OK"/>
    <n v="195"/>
    <d v="2018-01-24T00:00:00"/>
    <d v="2018-01-24T00:00:00"/>
    <s v="Progetto Valentina Preziosi "/>
    <s v="Italia"/>
    <s v="Napoli"/>
    <x v="2"/>
    <s v="Amedeo Giurazza"/>
    <m/>
    <x v="3"/>
    <s v="Congrua"/>
    <s v="Biotech"/>
    <s v="Biotechnology"/>
    <s v="Proof of concept"/>
    <s v="Università degli Studi di Napoli Federico II"/>
    <s v="Vertis Venture 3 Technology Transfer"/>
    <m/>
    <d v="2018-01-25T00:00:00"/>
    <m/>
  </r>
  <r>
    <s v="OK"/>
    <n v="196"/>
    <d v="2018-01-24T00:00:00"/>
    <d v="2018-01-25T00:00:00"/>
    <s v="Enerblade"/>
    <s v="Italia"/>
    <s v="Milano"/>
    <x v="4"/>
    <m/>
    <s v="Giancola Angelo"/>
    <x v="4"/>
    <s v="Congrua"/>
    <s v="Services"/>
    <s v="Business and industrial services"/>
    <s v="Start-up stage\Venture"/>
    <s v="Assente"/>
    <s v="Non compliant con i Regolamenti "/>
    <m/>
    <d v="2018-02-01T00:00:00"/>
    <s v="Settore non compliant: distribuzione prodotti"/>
  </r>
  <r>
    <s v="OK"/>
    <n v="197"/>
    <d v="2018-01-24T00:00:00"/>
    <d v="2018-01-25T00:00:00"/>
    <s v="Digital Football Community"/>
    <s v="Estero"/>
    <s v="Madrid"/>
    <x v="11"/>
    <m/>
    <s v="Ruber Garcia"/>
    <x v="4"/>
    <s v="Congrua"/>
    <s v="Digital &amp; Media"/>
    <s v="Internet technologies"/>
    <s v="Start-up stage\Venture"/>
    <s v="Assente"/>
    <s v="Vertis Venture 2 Scaleup"/>
    <m/>
    <d v="2018-02-01T00:00:00"/>
    <m/>
  </r>
  <r>
    <s v="OK"/>
    <n v="198"/>
    <d v="2018-01-24T00:00:00"/>
    <d v="2018-01-24T00:00:00"/>
    <s v="WSense "/>
    <s v="Italia"/>
    <s v="Roma"/>
    <x v="7"/>
    <m/>
    <s v="Marcella Andrea (EIF) / _x000a_Carlo Paris (Argy)"/>
    <x v="6"/>
    <s v="Congrua"/>
    <s v="ICT"/>
    <s v="Software: other"/>
    <s v="Start-up stage\Venture"/>
    <s v="Università di Roma &quot;La Sapienza&quot;"/>
    <s v="Fondi di scaleup"/>
    <m/>
    <d v="2021-12-01T00:00:00"/>
    <s v="Progetto assegnato il 25/01/18 a VV3, in seguito all'invio di nuova documentazione, essendo stato bocciato da VV3, viene riassegnato il 10/12/20 a VV2. In data 05/08/2021 il progetto è stato riassegnato ai fondi di scaleup come Diritto di First Refusal – Invito Innova Venture. In data 01/12/2021 il progetto è stato nuovamente riassegnato ai fondi di scaleup come Diritto di First Refusal – Invito Innova Venture."/>
  </r>
  <r>
    <s v="OK"/>
    <n v="199"/>
    <d v="2018-01-24T00:00:00"/>
    <d v="2018-01-24T00:00:00"/>
    <s v="Totaloxygen"/>
    <s v="Estero"/>
    <s v="Cumbria"/>
    <x v="16"/>
    <m/>
    <s v="Michael Naimski "/>
    <x v="4"/>
    <s v="Congrua"/>
    <s v="Industrial Goods"/>
    <s v="Consumer products manufacturing"/>
    <s v="Other early stage\Late stage"/>
    <s v="Assente"/>
    <s v="Non compliant con i Regolamenti "/>
    <m/>
    <d v="2018-02-01T00:00:00"/>
    <m/>
  </r>
  <r>
    <s v="OK"/>
    <n v="200"/>
    <d v="2018-01-24T00:00:00"/>
    <d v="2018-01-24T00:00:00"/>
    <s v="Novatec"/>
    <s v="Italia"/>
    <s v="L'Aquila"/>
    <x v="14"/>
    <s v="Nicola Redi"/>
    <m/>
    <x v="3"/>
    <s v="Congrua"/>
    <s v="Industrial automation"/>
    <s v="Industrial measurement, sensing and control"/>
    <s v="Start-up stage\Venture"/>
    <s v="Università dell'Aquila"/>
    <s v="Vertis Venture 3 Technology Transfer"/>
    <m/>
    <d v="2018-02-01T00:00:00"/>
    <m/>
  </r>
  <r>
    <s v="OK"/>
    <n v="201"/>
    <d v="2018-01-29T00:00:00"/>
    <d v="2018-02-01T00:00:00"/>
    <s v="TripMedic"/>
    <s v="Estero"/>
    <s v="Barcellona"/>
    <x v="11"/>
    <m/>
    <s v="Filippo Meloni"/>
    <x v="4"/>
    <s v="Congrua"/>
    <s v="Services"/>
    <s v="Internet technologies"/>
    <s v="Start-up stage\Venture"/>
    <s v="Assente"/>
    <s v="Vertis Venture 2 Scaleup"/>
    <m/>
    <d v="2018-02-08T00:00:00"/>
    <m/>
  </r>
  <r>
    <s v="OK"/>
    <n v="202"/>
    <d v="2018-01-31T00:00:00"/>
    <d v="2018-01-31T00:00:00"/>
    <s v="Progetto Be safe"/>
    <s v="Italia"/>
    <s v="n.a."/>
    <x v="5"/>
    <s v="Roberto della Marina"/>
    <m/>
    <x v="3"/>
    <s v="Congrua"/>
    <s v="Med-Tech"/>
    <s v="Medical devices and supplies"/>
    <s v="Proof of concept"/>
    <s v="Università di Padova"/>
    <s v="Vertis Venture 3 Technology Transfer"/>
    <m/>
    <d v="2018-02-01T00:00:00"/>
    <m/>
  </r>
  <r>
    <s v="OK"/>
    <n v="203"/>
    <d v="2018-01-31T00:00:00"/>
    <d v="2018-01-31T00:00:00"/>
    <s v="GeBol"/>
    <s v="Italia"/>
    <s v="n.a."/>
    <x v="5"/>
    <m/>
    <s v="n.a."/>
    <x v="4"/>
    <s v="Congrua"/>
    <s v="ICT"/>
    <s v="Software: other"/>
    <s v="Seed"/>
    <s v="Assente"/>
    <s v="Non compliant con i Regolamenti "/>
    <m/>
    <d v="2018-02-01T00:00:00"/>
    <m/>
  </r>
  <r>
    <s v="OK"/>
    <n v="204"/>
    <d v="2018-01-31T00:00:00"/>
    <d v="2018-01-31T00:00:00"/>
    <s v="Sixth Sense"/>
    <s v="Italia"/>
    <s v="Roma"/>
    <x v="7"/>
    <m/>
    <s v="Francesco Castaldelli _x000a_(Sviluppo Imprese Centro Italia SGR)"/>
    <x v="6"/>
    <s v="Congrua"/>
    <s v="ICT"/>
    <s v="Software: other"/>
    <s v="Seed"/>
    <s v="Scuola Superiore S.Anna"/>
    <s v="Vertis Venture 3 Technology Transfer"/>
    <m/>
    <d v="2018-02-01T00:00:00"/>
    <m/>
  </r>
  <r>
    <s v="OK"/>
    <n v="205"/>
    <d v="2018-01-31T00:00:00"/>
    <d v="2018-01-31T00:00:00"/>
    <s v="e-Novia"/>
    <s v="Italia"/>
    <s v="Milano"/>
    <x v="4"/>
    <s v="Mauro Odorico"/>
    <m/>
    <x v="3"/>
    <s v="Congrua"/>
    <s v="Services"/>
    <s v="Business and industrial services"/>
    <s v="Other early stage\Late stage"/>
    <s v="Assente"/>
    <s v="Vertis Venture 2 Scaleup"/>
    <m/>
    <d v="2018-02-01T00:00:00"/>
    <m/>
  </r>
  <r>
    <s v="OK"/>
    <n v="206"/>
    <d v="2018-02-01T00:00:00"/>
    <d v="2018-02-01T00:00:00"/>
    <s v="Escalada"/>
    <s v="Italia"/>
    <s v="Napoli"/>
    <x v="2"/>
    <m/>
    <s v="Giuseppe Apicella _x000a_(Banca Promos)"/>
    <x v="6"/>
    <s v="Congrua"/>
    <s v="Services"/>
    <s v="Communication: other"/>
    <s v="Start-up stage\Venture"/>
    <s v="Assente"/>
    <s v="Vertis Venture 2 Scaleup"/>
    <m/>
    <d v="2018-02-01T00:00:00"/>
    <m/>
  </r>
  <r>
    <s v="OK"/>
    <n v="207"/>
    <d v="2018-02-01T00:00:00"/>
    <d v="2018-02-01T00:00:00"/>
    <s v="JS.co.import"/>
    <s v="Italia"/>
    <s v="Fermo"/>
    <x v="19"/>
    <m/>
    <s v="Simone Rodolfi"/>
    <x v="4"/>
    <s v="Congrua"/>
    <s v="Consumer Goods"/>
    <s v="Consumer goods: other"/>
    <s v="Seed"/>
    <s v="Assente"/>
    <s v="Non compliant con i Regolamenti "/>
    <m/>
    <d v="2018-02-08T00:00:00"/>
    <m/>
  </r>
  <r>
    <s v="OK"/>
    <n v="208"/>
    <d v="2018-02-02T00:00:00"/>
    <d v="2018-02-02T00:00:00"/>
    <s v="EccellenTo"/>
    <s v="Italia"/>
    <s v="Torino"/>
    <x v="3"/>
    <m/>
    <s v="Vilma PIPINO"/>
    <x v="4"/>
    <s v="Congrua"/>
    <s v="Consumer Goods"/>
    <s v="Consumer goods: other"/>
    <s v="Seed"/>
    <s v="Assente"/>
    <s v="Non compliant con i Regolamenti "/>
    <m/>
    <d v="2018-02-08T00:00:00"/>
    <m/>
  </r>
  <r>
    <s v="OK"/>
    <n v="209"/>
    <d v="2018-02-04T00:00:00"/>
    <m/>
    <s v="Progetti_Jury Bonasia"/>
    <s v="Italia"/>
    <s v="n.a."/>
    <x v="5"/>
    <m/>
    <s v="Progetti_Jury Bonasia"/>
    <x v="4"/>
    <s v="Non congrua"/>
    <m/>
    <m/>
    <m/>
    <m/>
    <s v="Rigettato per documentazione mancante dopo sollecito"/>
    <m/>
    <d v="2018-03-21T00:00:00"/>
    <m/>
  </r>
  <r>
    <s v="OK"/>
    <n v="210"/>
    <d v="2018-02-05T00:00:00"/>
    <d v="2018-02-05T00:00:00"/>
    <s v="Hole in One"/>
    <s v="Italia"/>
    <s v="Milano"/>
    <x v="4"/>
    <m/>
    <s v="Vincenzo Vitelli"/>
    <x v="0"/>
    <s v="Congrua"/>
    <s v="Agro-food"/>
    <s v="Agriculture: other"/>
    <s v="Other early stage\Late stage"/>
    <s v="Assente"/>
    <s v="Vertis Venture 2 Scaleup"/>
    <m/>
    <d v="2018-02-08T00:00:00"/>
    <m/>
  </r>
  <r>
    <s v="OK"/>
    <n v="211"/>
    <d v="2018-02-05T00:00:00"/>
    <d v="2018-02-05T00:00:00"/>
    <s v="SOSPEDIATRA"/>
    <s v="Italia"/>
    <s v="Taranto"/>
    <x v="13"/>
    <m/>
    <s v="Alessandro Basso "/>
    <x v="4"/>
    <s v="Congrua"/>
    <s v="Services"/>
    <s v="Internet technologies"/>
    <s v="Start-up stage\Venture"/>
    <s v="Assente"/>
    <s v="Vertis Venture 2 Scaleup"/>
    <m/>
    <d v="2018-02-08T00:00:00"/>
    <m/>
  </r>
  <r>
    <s v="OK"/>
    <n v="212"/>
    <d v="2018-02-05T00:00:00"/>
    <m/>
    <s v="Progetto Antonio Rosellini"/>
    <s v="Italia"/>
    <s v="n.a."/>
    <x v="5"/>
    <m/>
    <s v="Antonio Rosellini "/>
    <x v="4"/>
    <s v="Non congrua"/>
    <m/>
    <m/>
    <m/>
    <m/>
    <s v="Rigettato per documentazione mancante dopo sollecito"/>
    <m/>
    <d v="2018-03-21T00:00:00"/>
    <m/>
  </r>
  <r>
    <s v="OK"/>
    <n v="213"/>
    <d v="2018-02-06T00:00:00"/>
    <d v="2018-02-06T00:00:00"/>
    <s v="GruppoX"/>
    <s v="Italia"/>
    <s v="Venezia"/>
    <x v="8"/>
    <m/>
    <s v="Anna Gervasoni _x000a_(AIFI)"/>
    <x v="6"/>
    <s v="Congrua"/>
    <s v="Industrial Goods"/>
    <s v="Materials"/>
    <s v="Proof of concept"/>
    <s v="Consiglio Nazionale delle Ricerche (CNR)"/>
    <s v="Vertis Venture 3 Technology Transfer"/>
    <m/>
    <d v="2018-03-01T00:00:00"/>
    <m/>
  </r>
  <r>
    <s v="OK"/>
    <n v="214"/>
    <d v="2018-02-07T00:00:00"/>
    <d v="2018-02-07T00:00:00"/>
    <s v="Concrete"/>
    <s v="Italia"/>
    <s v="n.a."/>
    <x v="5"/>
    <s v="Giulio Valiante"/>
    <m/>
    <x v="3"/>
    <s v="Congrua"/>
    <s v="Services"/>
    <s v="Internet technologies"/>
    <s v="Start-up stage\Venture"/>
    <s v="Assente"/>
    <s v="Vertis Venture 2 Scaleup"/>
    <m/>
    <d v="2018-02-08T00:00:00"/>
    <m/>
  </r>
  <r>
    <s v="OK"/>
    <n v="215"/>
    <d v="2018-02-05T00:00:00"/>
    <d v="2018-02-05T00:00:00"/>
    <s v="Prestiamoci"/>
    <s v="Italia"/>
    <s v="Milano"/>
    <x v="4"/>
    <s v="Amedeo Giurazza"/>
    <m/>
    <x v="3"/>
    <s v="Congrua"/>
    <s v="Services"/>
    <s v="Financial institutions and services"/>
    <s v="Other early stage\Late stage"/>
    <s v="Assente"/>
    <s v="Vertis Venture 2 Scaleup"/>
    <m/>
    <d v="2018-02-08T00:00:00"/>
    <m/>
  </r>
  <r>
    <s v="OK"/>
    <n v="216"/>
    <d v="2018-02-07T00:00:00"/>
    <d v="2018-02-07T00:00:00"/>
    <s v="Dometichs"/>
    <s v="Italia"/>
    <s v="Torino"/>
    <x v="3"/>
    <m/>
    <s v="Francesco D'Antonio  _x000a_(Iniziativa)"/>
    <x v="5"/>
    <s v="Congrua"/>
    <s v="ICT"/>
    <s v="Consumer electronics"/>
    <s v="Start-up stage\Venture"/>
    <s v="Assente"/>
    <s v="Vertis Venture 2 Scaleup"/>
    <m/>
    <d v="2018-02-08T00:00:00"/>
    <m/>
  </r>
  <r>
    <s v="OK"/>
    <n v="217"/>
    <d v="2018-02-07T00:00:00"/>
    <d v="2018-02-07T00:00:00"/>
    <s v="DataChronic"/>
    <s v="Italia"/>
    <s v="Milano"/>
    <x v="4"/>
    <m/>
    <s v="Francesco D'Antonio  _x000a_(Iniziativa)"/>
    <x v="5"/>
    <s v="Congrua"/>
    <s v="ICT"/>
    <s v="Systems software"/>
    <s v="Other early stage\Late stage"/>
    <s v="Assente"/>
    <s v="Vertis Venture 2 Scaleup"/>
    <m/>
    <d v="2018-02-08T00:00:00"/>
    <m/>
  </r>
  <r>
    <s v="OK"/>
    <n v="218"/>
    <d v="2018-02-08T00:00:00"/>
    <d v="2018-02-08T00:00:00"/>
    <s v="Quicon"/>
    <s v="Italia"/>
    <s v="Napoli"/>
    <x v="2"/>
    <m/>
    <s v="Aniello D'Auria"/>
    <x v="1"/>
    <s v="Congrua"/>
    <s v="Services"/>
    <s v="Internet technologies"/>
    <s v="Start-up stage\Venture"/>
    <s v="Assente"/>
    <s v="Vertis Venture 2 Scaleup"/>
    <m/>
    <d v="2018-02-15T00:00:00"/>
    <m/>
  </r>
  <r>
    <s v="OK"/>
    <n v="219"/>
    <d v="2018-02-09T00:00:00"/>
    <d v="2018-02-09T00:00:00"/>
    <s v="ICE ESPRESSO"/>
    <s v="Italia"/>
    <s v="Roma"/>
    <x v="7"/>
    <m/>
    <s v="Roberto Rinaldi"/>
    <x v="1"/>
    <s v="Congrua"/>
    <s v="Industrial Goods"/>
    <s v="Manufacturing: other"/>
    <s v="Seed"/>
    <s v="Assente"/>
    <s v="Non compliant con i Regolamenti "/>
    <m/>
    <d v="2018-02-15T00:00:00"/>
    <m/>
  </r>
  <r>
    <s v="OK"/>
    <n v="220"/>
    <d v="2018-02-09T00:00:00"/>
    <d v="2018-02-09T00:00:00"/>
    <s v="Comprehendo"/>
    <s v="Italia"/>
    <s v="Genova"/>
    <x v="12"/>
    <m/>
    <s v="Fabrizia Pellone _x000a_(Pellone e Associati)"/>
    <x v="0"/>
    <s v="Congrua"/>
    <s v="Industrial automation"/>
    <s v="Industrial measurement, sensing and control"/>
    <s v="Proof of concept"/>
    <s v="IIT Istituto Italiano Tecnologia"/>
    <s v="Vertis Venture 3 Technology Transfer"/>
    <m/>
    <d v="2018-02-15T00:00:00"/>
    <m/>
  </r>
  <r>
    <s v="OK"/>
    <n v="221"/>
    <d v="2018-02-10T00:00:00"/>
    <d v="2018-02-26T00:00:00"/>
    <s v="Envision"/>
    <s v="Italia"/>
    <s v="Roma"/>
    <x v="7"/>
    <m/>
    <s v="Raffaele Bini"/>
    <x v="0"/>
    <s v="Congrua"/>
    <s v="Services"/>
    <s v="Environmental services"/>
    <s v="Start-up stage\Venture"/>
    <s v="Assente"/>
    <s v="Vertis Venture 2 Scaleup"/>
    <m/>
    <d v="2018-03-01T00:00:00"/>
    <m/>
  </r>
  <r>
    <s v="OK"/>
    <n v="222"/>
    <d v="2018-02-12T00:00:00"/>
    <d v="2018-02-12T00:00:00"/>
    <s v="ASM"/>
    <s v="Italia"/>
    <s v="n.a."/>
    <x v="5"/>
    <s v="Paolo Santoro"/>
    <m/>
    <x v="3"/>
    <s v="Congrua"/>
    <s v="Services"/>
    <s v="Financial institutions and services"/>
    <s v="Seed"/>
    <s v="Assente"/>
    <s v="Non compliant con i Regolamenti "/>
    <m/>
    <d v="2018-02-15T00:00:00"/>
    <m/>
  </r>
  <r>
    <s v="OK"/>
    <n v="223"/>
    <d v="2018-02-12T00:00:00"/>
    <m/>
    <s v="Progetto Alessandro Nardone"/>
    <s v="Italia"/>
    <s v="n.a."/>
    <x v="5"/>
    <m/>
    <s v=" Alessandro Nardone"/>
    <x v="4"/>
    <s v="Non congrua"/>
    <m/>
    <m/>
    <m/>
    <m/>
    <s v="Rigettato per documentazione mancante dopo sollecito"/>
    <m/>
    <d v="2018-03-21T00:00:00"/>
    <m/>
  </r>
  <r>
    <s v="OK"/>
    <n v="224"/>
    <d v="2018-02-13T00:00:00"/>
    <d v="2018-02-13T00:00:00"/>
    <s v="I-RFK"/>
    <s v="Italia"/>
    <s v="Milano"/>
    <x v="4"/>
    <m/>
    <s v="Lorenzo Barra _x000a_(EY)"/>
    <x v="5"/>
    <s v="Congrua"/>
    <s v="Services"/>
    <s v="Financial institutions and services"/>
    <s v="Start-up stage\Venture"/>
    <s v="Assente"/>
    <s v="Non compliant con i Regolamenti "/>
    <m/>
    <d v="2018-02-15T00:00:00"/>
    <s v="Setore non compliant"/>
  </r>
  <r>
    <s v="OK"/>
    <n v="225"/>
    <d v="2018-02-13T00:00:00"/>
    <d v="2018-02-13T00:00:00"/>
    <s v="PALADIN"/>
    <s v="Italia"/>
    <s v="Milano"/>
    <x v="4"/>
    <m/>
    <s v="Francesco Alessandrini Gentili"/>
    <x v="5"/>
    <s v="Congrua"/>
    <s v="Digital &amp; Media"/>
    <s v="Internet technologies"/>
    <s v="Other early stage\Late stage"/>
    <s v="Assente"/>
    <s v="Vertis Venture 2 Scaleup"/>
    <m/>
    <d v="2018-02-15T00:00:00"/>
    <m/>
  </r>
  <r>
    <s v="OK"/>
    <n v="226"/>
    <d v="2018-02-14T00:00:00"/>
    <d v="2018-02-14T00:00:00"/>
    <s v="ProDay"/>
    <s v="Italia"/>
    <s v="Napoli"/>
    <x v="2"/>
    <m/>
    <s v="Porfirio Parascandola"/>
    <x v="4"/>
    <s v="Congrua"/>
    <s v="Digital &amp; Media"/>
    <s v="Internet technologies"/>
    <s v="Seed"/>
    <s v="Assente"/>
    <s v="Non compliant con i Regolamenti "/>
    <m/>
    <d v="2018-02-15T00:00:00"/>
    <m/>
  </r>
  <r>
    <s v="OK"/>
    <n v="227"/>
    <d v="2018-02-15T00:00:00"/>
    <m/>
    <s v="Instilla"/>
    <s v="Italia"/>
    <s v="MIlano"/>
    <x v="4"/>
    <m/>
    <s v="Luca Del Mese"/>
    <x v="4"/>
    <s v="Non congrua"/>
    <m/>
    <m/>
    <m/>
    <m/>
    <s v="Rigettato per documentazione mancante dopo sollecito"/>
    <m/>
    <d v="2018-03-29T00:00:00"/>
    <m/>
  </r>
  <r>
    <s v="OK"/>
    <n v="228"/>
    <d v="2018-02-15T00:00:00"/>
    <d v="2018-02-15T00:00:00"/>
    <s v="Sparkling"/>
    <s v="Italia"/>
    <s v="MIlano"/>
    <x v="4"/>
    <m/>
    <s v="Astorre Modena _x000a_(Terra VP)"/>
    <x v="6"/>
    <s v="Congrua"/>
    <s v="Services"/>
    <s v="Financial institutions and services"/>
    <s v="Other early stage\Late stage"/>
    <s v="Assente"/>
    <s v="Vertis Venture 2 Scaleup"/>
    <m/>
    <d v="2018-02-22T00:00:00"/>
    <m/>
  </r>
  <r>
    <s v="OK"/>
    <n v="229"/>
    <d v="2018-02-15T00:00:00"/>
    <d v="2018-02-23T00:00:00"/>
    <s v="Progetto Mirko Prili"/>
    <s v="Italia"/>
    <s v="n.a."/>
    <x v="5"/>
    <m/>
    <s v="Mirko Prili"/>
    <x v="4"/>
    <s v="Congrua"/>
    <s v="Biotech"/>
    <s v="Healthcare: other"/>
    <s v="Seed"/>
    <s v="Assente"/>
    <s v="Non compliant con i Regolamenti "/>
    <m/>
    <d v="2018-03-01T00:00:00"/>
    <m/>
  </r>
  <r>
    <s v="OK"/>
    <n v="230"/>
    <d v="2018-02-16T00:00:00"/>
    <d v="2018-02-16T00:00:00"/>
    <s v="Còlere"/>
    <s v="Italia"/>
    <s v="Treviso"/>
    <x v="15"/>
    <m/>
    <s v="Enrico Moro"/>
    <x v="4"/>
    <s v="Congrua"/>
    <s v="Digital &amp; Media"/>
    <s v="Internet technologies"/>
    <s v="Seed"/>
    <s v="Assente"/>
    <s v="Non compliant con i Regolamenti "/>
    <m/>
    <d v="2018-02-22T00:00:00"/>
    <m/>
  </r>
  <r>
    <s v="OK"/>
    <n v="231"/>
    <d v="2018-02-19T00:00:00"/>
    <d v="2018-02-19T00:00:00"/>
    <s v="Hellatron"/>
    <s v="Italia"/>
    <s v="Milano"/>
    <x v="4"/>
    <m/>
    <s v="Luca Maran _x000a_(DeA Capital)"/>
    <x v="6"/>
    <s v="Congrua"/>
    <s v="Clean Tech"/>
    <s v="Environmental services"/>
    <s v="Start-up stage\Venture"/>
    <s v="Assente"/>
    <s v="Vertis Venture 2 Scaleup"/>
    <m/>
    <d v="2018-02-22T00:00:00"/>
    <m/>
  </r>
  <r>
    <s v="OK"/>
    <n v="232"/>
    <d v="2018-02-19T00:00:00"/>
    <d v="2018-02-27T00:00:00"/>
    <s v="Flowdron"/>
    <s v="Italia"/>
    <s v="Monza"/>
    <x v="4"/>
    <m/>
    <s v="Rudy Lazzarin"/>
    <x v="4"/>
    <s v="Congrua"/>
    <s v="Aerospace"/>
    <s v="Transportation services"/>
    <s v="Start-up stage\Venture"/>
    <s v="Assente"/>
    <s v="Vertis Venture 2 Scaleup"/>
    <m/>
    <d v="2018-03-01T00:00:00"/>
    <m/>
  </r>
  <r>
    <s v="OK"/>
    <n v="233"/>
    <d v="2018-02-19T00:00:00"/>
    <d v="2018-02-19T00:00:00"/>
    <s v="Fabvla"/>
    <s v="Italia"/>
    <s v="Treviso"/>
    <x v="15"/>
    <m/>
    <s v="Giuseppe Rigato _x000a_(Annia Partners)"/>
    <x v="5"/>
    <s v="Congrua"/>
    <s v="Services"/>
    <s v="Internet technologies"/>
    <s v="Start-up stage\Venture"/>
    <s v="Assente"/>
    <s v="Vertis Venture 2 Scaleup"/>
    <m/>
    <d v="2018-02-22T00:00:00"/>
    <m/>
  </r>
  <r>
    <s v="OK"/>
    <n v="234"/>
    <d v="2018-02-20T00:00:00"/>
    <d v="2018-02-20T00:00:00"/>
    <s v="Adabra"/>
    <s v="Italia"/>
    <s v="Milano"/>
    <x v="4"/>
    <m/>
    <s v="Alessio Beverina _x000a_(Panakes)"/>
    <x v="6"/>
    <s v="Congrua"/>
    <s v="Services"/>
    <s v="Software: other"/>
    <s v="Start-up stage\Venture"/>
    <s v="Assente"/>
    <s v="Vertis Venture 2 Scaleup"/>
    <m/>
    <d v="2018-02-22T00:00:00"/>
    <m/>
  </r>
  <r>
    <s v="OK"/>
    <n v="235"/>
    <d v="2018-02-22T00:00:00"/>
    <d v="2018-02-22T00:00:00"/>
    <s v="KeyCrime"/>
    <s v="Italia"/>
    <s v="Milano"/>
    <x v="4"/>
    <m/>
    <s v=" Luciano Balbo_x000a_(Oltre Venture)"/>
    <x v="6"/>
    <s v="Congrua"/>
    <s v="ICT"/>
    <s v="Systems software"/>
    <s v="Start-up stage\Venture"/>
    <s v="Assente"/>
    <s v="Vertis Venture 2 Scaleup"/>
    <m/>
    <d v="2018-03-01T00:00:00"/>
    <m/>
  </r>
  <r>
    <s v="OK"/>
    <n v="236"/>
    <d v="2018-02-22T00:00:00"/>
    <d v="2018-02-22T00:00:00"/>
    <s v="The Social Lender"/>
    <s v="Italia"/>
    <s v="Milano"/>
    <x v="4"/>
    <m/>
    <s v="Silvano Salandin"/>
    <x v="4"/>
    <s v="Congrua"/>
    <s v="Services"/>
    <s v="Financial institutions and services"/>
    <s v="Start-up stage\Venture"/>
    <s v="Assente"/>
    <s v="Vertis Venture 2 Scaleup"/>
    <m/>
    <d v="2018-03-01T00:00:00"/>
    <m/>
  </r>
  <r>
    <s v="OK"/>
    <n v="237"/>
    <d v="2018-02-23T00:00:00"/>
    <d v="2018-02-23T00:00:00"/>
    <s v="Open-V"/>
    <s v="Italia"/>
    <s v="Milano"/>
    <x v="4"/>
    <m/>
    <s v="Domenico Laudonia_x000a_(Italian Brand Factory)"/>
    <x v="6"/>
    <s v="Congrua"/>
    <s v="ICT"/>
    <s v="Software: other"/>
    <s v="Start-up stage\Venture"/>
    <s v="Assente"/>
    <s v="Vertis Venture 2 Scaleup"/>
    <m/>
    <d v="2018-03-01T00:00:00"/>
    <m/>
  </r>
  <r>
    <s v="OK"/>
    <n v="238"/>
    <d v="2018-02-23T00:00:00"/>
    <d v="2018-02-23T00:00:00"/>
    <s v="Abyrent"/>
    <s v="Italia"/>
    <s v="Bologna"/>
    <x v="0"/>
    <m/>
    <s v="Antonino Vizzini"/>
    <x v="4"/>
    <s v="Congrua"/>
    <s v="Services"/>
    <s v="Business and industrial services"/>
    <s v="Seed"/>
    <s v="Assente"/>
    <s v="Non compliant con i Regolamenti "/>
    <m/>
    <d v="2018-03-01T00:00:00"/>
    <m/>
  </r>
  <r>
    <s v="OK"/>
    <n v="239"/>
    <d v="2018-02-23T00:00:00"/>
    <d v="2018-02-26T00:00:00"/>
    <s v="A3WP project"/>
    <s v="Italia"/>
    <s v="Novara"/>
    <x v="4"/>
    <m/>
    <s v="Davide Giuliano"/>
    <x v="4"/>
    <s v="Congrua"/>
    <s v="Services"/>
    <s v="Business and industrial services"/>
    <s v="Seed"/>
    <s v="Assente"/>
    <s v="Non compliant con i Regolamenti "/>
    <m/>
    <d v="2018-03-01T00:00:00"/>
    <m/>
  </r>
  <r>
    <s v="OK"/>
    <n v="240"/>
    <d v="2018-02-26T00:00:00"/>
    <d v="2018-02-26T00:00:00"/>
    <s v="Puro wear"/>
    <s v="Italia"/>
    <s v="Milano"/>
    <x v="4"/>
    <m/>
    <s v="Francesco Calabretta"/>
    <x v="4"/>
    <s v="Congrua"/>
    <s v="Consumer Goods"/>
    <s v="Business and industrial products"/>
    <s v="Seed"/>
    <s v="Assente"/>
    <s v="Non compliant con i Regolamenti "/>
    <m/>
    <d v="2018-03-01T00:00:00"/>
    <m/>
  </r>
  <r>
    <s v="OK"/>
    <n v="241"/>
    <d v="2018-02-26T00:00:00"/>
    <d v="2018-02-26T00:00:00"/>
    <s v="ProxToMe"/>
    <s v="Estero"/>
    <s v="San Francisco"/>
    <x v="6"/>
    <m/>
    <s v="Domenico Nesci_x000a_(Lventure)"/>
    <x v="6"/>
    <s v="Congrua"/>
    <s v="ICT"/>
    <s v="Systems software"/>
    <s v="Start-up stage\Venture"/>
    <s v="Assente"/>
    <s v="Vertis Venture 2 Scaleup"/>
    <m/>
    <d v="2018-03-01T00:00:00"/>
    <m/>
  </r>
  <r>
    <s v="OK"/>
    <n v="242"/>
    <d v="2018-02-27T00:00:00"/>
    <d v="2018-02-27T00:00:00"/>
    <s v="Skylikes"/>
    <s v="Italia"/>
    <s v="Catania"/>
    <x v="9"/>
    <m/>
    <s v="Luca Martino"/>
    <x v="4"/>
    <s v="Congrua"/>
    <s v="Digital &amp; Media"/>
    <s v="Consumer electronics"/>
    <s v="Start-up stage\Venture"/>
    <s v="Assente"/>
    <s v="Vertis Venture 2 Scaleup"/>
    <m/>
    <d v="2018-03-01T00:00:00"/>
    <m/>
  </r>
  <r>
    <s v="OK"/>
    <n v="243"/>
    <d v="2018-02-28T00:00:00"/>
    <d v="2018-03-14T00:00:00"/>
    <s v="Fyberloom"/>
    <s v="Italia"/>
    <s v="Verona"/>
    <x v="15"/>
    <m/>
    <s v="Maria Antonietta Zonin"/>
    <x v="4"/>
    <s v="Congrua"/>
    <s v="ICT"/>
    <s v="Systems software"/>
    <s v="Seed"/>
    <s v="Assente"/>
    <s v="Non compliant con i Regolamenti "/>
    <m/>
    <d v="2018-03-15T00:00:00"/>
    <m/>
  </r>
  <r>
    <s v="OK"/>
    <n v="244"/>
    <d v="2018-02-28T00:00:00"/>
    <d v="2018-02-28T00:00:00"/>
    <s v="HU-MOVE"/>
    <s v="Italia"/>
    <s v="Pisa"/>
    <x v="10"/>
    <m/>
    <s v="Paola Cacciatori_x000a_(Università di Pisa)"/>
    <x v="7"/>
    <s v="Congrua"/>
    <s v="Med-Tech"/>
    <s v="Medical devices and supplies"/>
    <s v="Proof of concept"/>
    <s v="Università di Pisa"/>
    <s v="Vertis Venture 3 Technology Transfer"/>
    <m/>
    <d v="2018-03-01T00:00:00"/>
    <m/>
  </r>
  <r>
    <s v="OK"/>
    <n v="245"/>
    <d v="2018-02-28T00:00:00"/>
    <d v="2018-02-28T00:00:00"/>
    <s v="AEQUIP"/>
    <s v="Italia"/>
    <s v="Torino"/>
    <x v="3"/>
    <s v="Venture Factory"/>
    <m/>
    <x v="3"/>
    <s v="Congrua"/>
    <s v="Biotech"/>
    <s v="Biotechnology"/>
    <s v="Start-up stage\Venture"/>
    <s v="Politecnico di Torino"/>
    <s v="Vertis Venture 5 Scaleup"/>
    <m/>
    <d v="2024-06-19T00:00:00"/>
    <s v="Iniziativa assegnata il 1/03/2018 a VV3 TT. In data 19/06/2024, viene riassegnata a VV5 in seguito alla ricezione della nuova documentazione e al cambio di stadio di sviluppo."/>
  </r>
  <r>
    <s v="OK"/>
    <n v="246"/>
    <d v="2018-02-28T00:00:00"/>
    <d v="2018-03-01T00:00:00"/>
    <s v="Progetto Surf pool"/>
    <s v="Italia"/>
    <s v="n.a."/>
    <x v="5"/>
    <m/>
    <s v="Luca Busolli"/>
    <x v="4"/>
    <s v="Congrua"/>
    <s v="Services"/>
    <s v="Business and industrial services"/>
    <s v="Seed"/>
    <s v="Assente"/>
    <s v="Non compliant con i Regolamenti "/>
    <m/>
    <d v="2018-03-08T00:00:00"/>
    <m/>
  </r>
  <r>
    <s v="OK"/>
    <n v="247"/>
    <d v="2018-02-28T00:00:00"/>
    <d v="2018-03-14T00:00:00"/>
    <s v="Progetto Michele Cardini "/>
    <s v="Italia"/>
    <s v="Macerata"/>
    <x v="19"/>
    <m/>
    <s v="Michele Cardini "/>
    <x v="4"/>
    <s v="Congrua"/>
    <s v="Services"/>
    <s v="Business and industrial services"/>
    <s v="Seed"/>
    <s v="Assente"/>
    <s v="Non compliant con i Regolamenti "/>
    <m/>
    <d v="2018-03-15T00:00:00"/>
    <m/>
  </r>
  <r>
    <s v="OK"/>
    <n v="248"/>
    <d v="2018-03-01T00:00:00"/>
    <d v="2018-03-01T00:00:00"/>
    <s v="Doctor.com"/>
    <s v="Italia"/>
    <s v="Napoli"/>
    <x v="2"/>
    <m/>
    <s v="Antonio Lepore"/>
    <x v="4"/>
    <s v="Congrua"/>
    <s v="Digital &amp; Media"/>
    <s v="Internet technologies"/>
    <s v="Seed"/>
    <s v="Assente"/>
    <s v="Non compliant con i Regolamenti "/>
    <m/>
    <d v="2018-03-08T00:00:00"/>
    <m/>
  </r>
  <r>
    <s v="OK"/>
    <n v="249"/>
    <d v="2018-03-02T00:00:00"/>
    <d v="2018-03-02T00:00:00"/>
    <s v="WATERLILLY"/>
    <s v="Italia"/>
    <s v="Torino"/>
    <x v="3"/>
    <s v="Venture Factory"/>
    <m/>
    <x v="3"/>
    <s v="Congrua"/>
    <s v="Clean Tech"/>
    <s v="Energy: other"/>
    <s v="Proof of concept"/>
    <s v="Politecnico di Torino"/>
    <s v="Vertis Venture 3 Technology Transfer"/>
    <m/>
    <d v="2018-03-08T00:00:00"/>
    <m/>
  </r>
  <r>
    <s v="OK"/>
    <n v="250"/>
    <d v="2018-03-02T00:00:00"/>
    <d v="2018-03-02T00:00:00"/>
    <s v="Desmotec"/>
    <s v="Italia"/>
    <s v="Biella"/>
    <x v="3"/>
    <m/>
    <s v="Fabio Mondini_x000a_(Crossborder)"/>
    <x v="5"/>
    <s v="Congrua"/>
    <s v="Industrial Goods"/>
    <s v="Manufacturing: other"/>
    <s v="Other early stage\Late stage"/>
    <s v="Assente"/>
    <s v="Vertis Venture 2 Scaleup"/>
    <m/>
    <d v="2018-03-08T00:00:00"/>
    <m/>
  </r>
  <r>
    <s v="OK"/>
    <n v="251"/>
    <d v="2018-03-01T00:00:00"/>
    <d v="2018-03-01T00:00:00"/>
    <s v="NECTAWARE"/>
    <s v="Italia"/>
    <s v="Roma"/>
    <x v="7"/>
    <s v="Giulio Valiante"/>
    <m/>
    <x v="3"/>
    <s v="Congrua"/>
    <s v="ICT"/>
    <s v="Software: other"/>
    <s v="Seed"/>
    <s v="Assente"/>
    <s v="Non compliant con i Regolamenti "/>
    <m/>
    <d v="2018-03-08T00:00:00"/>
    <m/>
  </r>
  <r>
    <s v="OK"/>
    <n v="252"/>
    <d v="2018-03-02T00:00:00"/>
    <d v="2018-03-02T00:00:00"/>
    <s v="VahGO"/>
    <s v="Italia"/>
    <s v="Milano"/>
    <x v="4"/>
    <m/>
    <s v="Stefano Oddo"/>
    <x v="4"/>
    <s v="Congrua"/>
    <s v="ICT"/>
    <s v="Internet technologies"/>
    <s v="Start-up stage\Venture"/>
    <s v="Assente"/>
    <s v="Vertis Venture 2 Scaleup"/>
    <m/>
    <d v="2018-03-08T00:00:00"/>
    <m/>
  </r>
  <r>
    <s v="OK"/>
    <n v="253"/>
    <d v="2018-03-02T00:00:00"/>
    <d v="2018-03-02T00:00:00"/>
    <s v="OpenV"/>
    <s v="Italia"/>
    <s v="Milano"/>
    <x v="4"/>
    <m/>
    <s v="Carlo Moser"/>
    <x v="5"/>
    <s v="Congrua"/>
    <s v="ICT"/>
    <s v="Software: other"/>
    <s v="Seed"/>
    <s v="Assente"/>
    <s v="Non compliant con i Regolamenti "/>
    <m/>
    <d v="2018-03-08T00:00:00"/>
    <m/>
  </r>
  <r>
    <s v="OK"/>
    <n v="254"/>
    <d v="2018-03-02T00:00:00"/>
    <d v="2018-03-02T00:00:00"/>
    <s v="Happee Care"/>
    <s v="Italia"/>
    <s v="n.a."/>
    <x v="5"/>
    <m/>
    <s v="Angelo Giovanni Ien"/>
    <x v="4"/>
    <s v="Congrua"/>
    <s v="Med-Tech"/>
    <s v="Medical devices and supplies"/>
    <s v="Seed"/>
    <s v="Assente"/>
    <s v="Non compliant con i Regolamenti "/>
    <m/>
    <d v="2018-03-08T00:00:00"/>
    <m/>
  </r>
  <r>
    <s v="OK"/>
    <n v="255"/>
    <d v="2018-03-05T00:00:00"/>
    <d v="2018-03-05T00:00:00"/>
    <s v="NanoTune"/>
    <s v="Italia"/>
    <s v="Torino"/>
    <x v="3"/>
    <s v="Venture Factory"/>
    <m/>
    <x v="3"/>
    <s v="Congrua"/>
    <s v="Services"/>
    <s v="Environmental services"/>
    <s v="Proof of concept"/>
    <s v="Politecnico di Torino"/>
    <s v="Vertis Venture 3 Technology Transfer"/>
    <m/>
    <d v="2018-03-08T00:00:00"/>
    <m/>
  </r>
  <r>
    <s v="OK"/>
    <n v="256"/>
    <d v="2018-03-05T00:00:00"/>
    <d v="2018-03-05T00:00:00"/>
    <s v="Eco Pets"/>
    <s v="Italia"/>
    <s v="Milano"/>
    <x v="4"/>
    <m/>
    <s v="Dario Piazzi"/>
    <x v="4"/>
    <s v="Congrua"/>
    <s v="Industrial Goods"/>
    <s v="Manufacturing: other"/>
    <s v="Start-up stage\Venture"/>
    <s v="Assente"/>
    <s v="Non compliant con i Regolamenti "/>
    <m/>
    <d v="2018-03-08T00:00:00"/>
    <s v="Settore non compliant"/>
  </r>
  <r>
    <s v="OK"/>
    <n v="257"/>
    <d v="2018-03-05T00:00:00"/>
    <d v="2018-03-05T00:00:00"/>
    <s v="AliveShoes"/>
    <s v="Estero"/>
    <s v="Helmond"/>
    <x v="24"/>
    <s v="Giulio Valiante"/>
    <m/>
    <x v="3"/>
    <s v="Congrua"/>
    <s v="Consumer Goods"/>
    <s v="Business and industrial products"/>
    <s v="Start-up stage\Venture"/>
    <s v="Assente"/>
    <s v="Vertis Venture 2 Scaleup"/>
    <m/>
    <d v="2018-03-08T00:00:00"/>
    <m/>
  </r>
  <r>
    <s v="OK"/>
    <n v="258"/>
    <d v="2018-03-06T00:00:00"/>
    <d v="2018-03-06T00:00:00"/>
    <s v="Gestione bollati"/>
    <s v="Italia"/>
    <s v="Verona"/>
    <x v="15"/>
    <m/>
    <m/>
    <x v="4"/>
    <s v="Congrua"/>
    <s v="ICT"/>
    <s v="Systems software"/>
    <s v="Seed"/>
    <s v="Assente"/>
    <s v="Non compliant con i Regolamenti "/>
    <m/>
    <d v="2018-03-08T00:00:00"/>
    <m/>
  </r>
  <r>
    <s v="OK"/>
    <n v="259"/>
    <d v="2018-03-06T00:00:00"/>
    <d v="2018-03-06T00:00:00"/>
    <s v="Ragnikko"/>
    <s v="Italia"/>
    <s v="Parma"/>
    <x v="0"/>
    <m/>
    <s v="Francesco Lerose"/>
    <x v="4"/>
    <s v="Congrua"/>
    <s v="Industrial Goods"/>
    <s v="Manufacturing: other"/>
    <s v="Seed"/>
    <s v="Assente"/>
    <s v="Non compliant con i Regolamenti "/>
    <m/>
    <d v="2018-03-08T00:00:00"/>
    <m/>
  </r>
  <r>
    <s v="OK"/>
    <n v="260"/>
    <d v="2018-03-06T00:00:00"/>
    <d v="2018-03-06T00:00:00"/>
    <s v="Progetto Gr3n"/>
    <s v="Estero"/>
    <s v="Castagnola"/>
    <x v="22"/>
    <m/>
    <s v="Edoardo  Bosio_x000a_(embed Capital)"/>
    <x v="5"/>
    <s v="Congrua"/>
    <s v="Services"/>
    <s v="Environmental services"/>
    <s v="Start-up stage\Venture"/>
    <s v="Assente"/>
    <s v="Vertis Venture 2 Scaleup"/>
    <m/>
    <d v="2018-03-08T00:00:00"/>
    <m/>
  </r>
  <r>
    <s v="OK"/>
    <n v="261"/>
    <d v="2018-03-07T00:00:00"/>
    <d v="2018-03-07T00:00:00"/>
    <s v="Foodelux"/>
    <s v="Italia"/>
    <s v="Reggio Emilia"/>
    <x v="0"/>
    <m/>
    <s v="Riccardo Matarazzo_x000a_(Equo Partners)"/>
    <x v="5"/>
    <s v="Congrua"/>
    <s v="Agro-food"/>
    <s v="Agriculture: other"/>
    <s v="Start-up stage\Venture"/>
    <s v="Assente"/>
    <s v="Vertis Venture 2 Scaleup"/>
    <m/>
    <d v="2018-03-08T00:00:00"/>
    <m/>
  </r>
  <r>
    <s v="OK"/>
    <n v="262"/>
    <d v="2018-03-07T00:00:00"/>
    <d v="2018-03-07T00:00:00"/>
    <s v="Tondolo"/>
    <s v="Italia"/>
    <s v="Torino"/>
    <x v="3"/>
    <m/>
    <s v="Tondolo Francesco"/>
    <x v="4"/>
    <s v="Congrua"/>
    <s v="Services"/>
    <s v="Computer related services: other"/>
    <s v="Proof of concept"/>
    <s v="Politecnico di Torino"/>
    <s v="Vertis Venture 3 Technology Transfer"/>
    <m/>
    <d v="2018-03-08T00:00:00"/>
    <m/>
  </r>
  <r>
    <s v="OK"/>
    <n v="263"/>
    <d v="2018-03-07T00:00:00"/>
    <d v="2018-03-07T00:00:00"/>
    <s v="MIOAssicuratore"/>
    <s v="Italia"/>
    <s v="Roma"/>
    <x v="7"/>
    <m/>
    <s v="Marco Trombetti _x000a_(Translated)"/>
    <x v="6"/>
    <s v="Congrua"/>
    <s v="Services"/>
    <s v="Financial institutions and services"/>
    <s v="Start-up stage\Venture"/>
    <s v="Assente"/>
    <s v="Vertis Venture 2 Scaleup"/>
    <m/>
    <d v="2018-03-08T00:00:00"/>
    <m/>
  </r>
  <r>
    <s v="OK"/>
    <n v="264"/>
    <d v="2018-03-08T00:00:00"/>
    <d v="2018-03-08T00:00:00"/>
    <s v="Bidoo"/>
    <s v="Estero"/>
    <s v="Londra"/>
    <x v="16"/>
    <m/>
    <s v="Fabrizia Pellone _x000a_(Pellone e Associati)"/>
    <x v="0"/>
    <s v="Congrua"/>
    <s v="Digital &amp; Media"/>
    <s v="Internet technologies"/>
    <s v="Other early stage\Late stage"/>
    <s v="Assente"/>
    <s v="Vertis Venture 2 Scaleup"/>
    <m/>
    <d v="2018-03-15T00:00:00"/>
    <m/>
  </r>
  <r>
    <s v="OK"/>
    <n v="265"/>
    <d v="2018-03-08T00:00:00"/>
    <d v="2018-03-08T00:00:00"/>
    <s v="Destination Health"/>
    <s v="Italia"/>
    <s v="Milano"/>
    <x v="4"/>
    <m/>
    <s v="Michele Calzolari _x000a_(Assosim)"/>
    <x v="6"/>
    <s v="Congrua"/>
    <s v="Services"/>
    <s v="Healthcare: other"/>
    <s v="Start-up stage\Venture"/>
    <s v="Assente"/>
    <s v="Vertis Venture 2 Scaleup"/>
    <m/>
    <d v="2018-03-15T00:00:00"/>
    <m/>
  </r>
  <r>
    <s v="OK"/>
    <n v="266"/>
    <d v="2018-03-09T00:00:00"/>
    <m/>
    <s v="Progetto Paolo Catti"/>
    <s v="Italia"/>
    <s v="n.a."/>
    <x v="5"/>
    <m/>
    <s v="Paolo Catti"/>
    <x v="4"/>
    <s v="Non congrua"/>
    <m/>
    <m/>
    <m/>
    <m/>
    <s v="Rigettato per documentazione mancante dopo sollecito"/>
    <m/>
    <d v="2018-05-03T00:00:00"/>
    <m/>
  </r>
  <r>
    <s v="OK"/>
    <n v="267"/>
    <d v="2018-03-09T00:00:00"/>
    <d v="2018-03-09T00:00:00"/>
    <s v="GlassUp"/>
    <s v="Italia"/>
    <s v="Bologna"/>
    <x v="0"/>
    <m/>
    <s v=" Franco Bonacini _x000a_(Gradiente SGR)"/>
    <x v="6"/>
    <s v="Congrua"/>
    <s v="ICT"/>
    <s v="Industrial measurement, sensing and control"/>
    <s v="Seed"/>
    <s v="Università degli Studi di Bologna"/>
    <s v="Vertis Venture 3 Technology Transfer"/>
    <m/>
    <d v="2018-03-15T00:00:00"/>
    <m/>
  </r>
  <r>
    <s v="OK"/>
    <n v="268"/>
    <d v="2018-03-09T00:00:00"/>
    <m/>
    <s v="Future Lab"/>
    <s v="Italia"/>
    <s v="Verona"/>
    <x v="15"/>
    <m/>
    <s v="Francesco Ulian"/>
    <x v="4"/>
    <s v="Non congrua"/>
    <m/>
    <m/>
    <m/>
    <m/>
    <s v="Rigettato per documentazione mancante dopo sollecito"/>
    <m/>
    <d v="2018-05-03T00:00:00"/>
    <m/>
  </r>
  <r>
    <s v="OK"/>
    <n v="269"/>
    <d v="2018-03-11T00:00:00"/>
    <d v="2018-03-11T00:00:00"/>
    <s v="Progetto Prof. Lisini"/>
    <s v="Italia"/>
    <s v="Padova"/>
    <x v="15"/>
    <m/>
    <s v="Luciano Balbo_x000a_(Oltreventure)"/>
    <x v="6"/>
    <s v="Congrua"/>
    <s v="Clean Tech"/>
    <s v="Energy: other"/>
    <s v="Proof of concept"/>
    <s v="Università di Padova"/>
    <s v="Vertis Venture 3 Technology Transfer"/>
    <m/>
    <d v="2018-03-15T00:00:00"/>
    <s v="Assegnato in base alle informazioni fornite dalla mail di presentazione. Manca pitch"/>
  </r>
  <r>
    <s v="OK"/>
    <n v="270"/>
    <d v="2018-03-13T00:00:00"/>
    <d v="2018-03-13T00:00:00"/>
    <s v="Pegaso"/>
    <s v="Estero"/>
    <s v="n.a."/>
    <x v="5"/>
    <m/>
    <s v="Cristina Salmón Sobremazas_x000a_(Abra Invest)"/>
    <x v="5"/>
    <s v="Congrua"/>
    <s v="Digital &amp; Media"/>
    <s v="Internet technologies"/>
    <s v="Other early stage\Late stage"/>
    <s v="Assente"/>
    <s v="Vertis Venture 2 Scaleup"/>
    <m/>
    <d v="2018-03-15T00:00:00"/>
    <m/>
  </r>
  <r>
    <s v="OK"/>
    <n v="271"/>
    <d v="2018-03-14T00:00:00"/>
    <d v="2018-03-14T00:00:00"/>
    <s v="Progetto Alberto Romano"/>
    <s v="Italia"/>
    <s v="Napoli"/>
    <x v="2"/>
    <m/>
    <s v="Alberto Romano"/>
    <x v="4"/>
    <s v="Congrua"/>
    <s v="Consumer Goods"/>
    <s v="Manufacturing: other"/>
    <s v="Seed"/>
    <s v="Campania Newsteel"/>
    <s v="Vertis Venture 3 Technology Transfer"/>
    <m/>
    <d v="2018-03-15T00:00:00"/>
    <m/>
  </r>
  <r>
    <s v="OK"/>
    <n v="272"/>
    <d v="2018-03-14T00:00:00"/>
    <d v="2018-03-14T00:00:00"/>
    <s v="Rolling Pandas"/>
    <s v="Italia"/>
    <s v="Milano"/>
    <x v="4"/>
    <m/>
    <s v="Andrea Spaggiari"/>
    <x v="4"/>
    <s v="Congrua"/>
    <s v="Digital &amp; Media"/>
    <s v="Internet technologies"/>
    <s v="Start-up stage\Venture"/>
    <s v="Assente"/>
    <s v="Vertis Venture 2 Scaleup"/>
    <m/>
    <d v="2018-03-15T00:00:00"/>
    <m/>
  </r>
  <r>
    <s v="OK"/>
    <n v="273"/>
    <d v="2018-03-15T00:00:00"/>
    <m/>
    <s v="Progetto Diego Barone"/>
    <s v="Italia"/>
    <s v="n.a."/>
    <x v="5"/>
    <m/>
    <s v="Diego Barone"/>
    <x v="4"/>
    <s v="Non congrua"/>
    <m/>
    <m/>
    <m/>
    <m/>
    <s v="Rigettato per documentazione mancante dopo sollecito"/>
    <m/>
    <d v="2018-05-03T00:00:00"/>
    <m/>
  </r>
  <r>
    <s v="OK"/>
    <n v="274"/>
    <d v="2018-03-16T00:00:00"/>
    <d v="2018-03-16T00:00:00"/>
    <s v="Jolly Ticket"/>
    <s v="Italia"/>
    <s v="Catania"/>
    <x v="9"/>
    <s v="Paolo Santoro"/>
    <m/>
    <x v="3"/>
    <s v="Congrua"/>
    <s v="Digital &amp; Media"/>
    <s v="Internet technologies"/>
    <s v="Start-up stage\Venture"/>
    <s v="Assente"/>
    <s v="Vertis Venture 2 Scaleup"/>
    <m/>
    <d v="2018-03-21T00:00:00"/>
    <m/>
  </r>
  <r>
    <s v="OK"/>
    <n v="275"/>
    <d v="2018-03-20T00:00:00"/>
    <d v="2018-03-21T00:00:00"/>
    <s v="The AvantGarde Group"/>
    <s v="Italia"/>
    <s v="Milano"/>
    <x v="4"/>
    <m/>
    <s v="Alessandro Zamboni"/>
    <x v="4"/>
    <s v="Congrua"/>
    <s v="Services"/>
    <s v="Business and industrial products"/>
    <s v="Start-up stage\Venture"/>
    <s v="Assente"/>
    <s v="Vertis Venture 2 Scaleup"/>
    <m/>
    <d v="2018-03-29T00:00:00"/>
    <m/>
  </r>
  <r>
    <s v="OK"/>
    <n v="276"/>
    <d v="2018-03-20T00:00:00"/>
    <d v="2018-03-20T00:00:00"/>
    <s v="Fashion App Made"/>
    <s v="Italia"/>
    <s v="Formia"/>
    <x v="7"/>
    <m/>
    <s v="Domenico Miorelli"/>
    <x v="4"/>
    <s v="Congrua"/>
    <s v="Digital &amp; Media"/>
    <s v="Internet technologies"/>
    <s v="Seed"/>
    <s v="Assente"/>
    <s v="Non compliant con i Regolamenti "/>
    <m/>
    <d v="2018-03-21T00:00:00"/>
    <m/>
  </r>
  <r>
    <s v="OK"/>
    <n v="277"/>
    <d v="2018-03-20T00:00:00"/>
    <d v="2018-03-20T00:00:00"/>
    <s v="Glass To Power"/>
    <s v="Italia"/>
    <s v="MIlano"/>
    <x v="4"/>
    <m/>
    <s v="Giorgio Beretta_x000a_(BDO)"/>
    <x v="5"/>
    <s v="Congrua"/>
    <s v="Clean Tech"/>
    <s v="Alternative energy"/>
    <s v="Seed"/>
    <s v="Università Bicocca di Milano"/>
    <s v="Vertis Venture 3 Technology Transfer"/>
    <m/>
    <d v="2018-03-21T00:00:00"/>
    <m/>
  </r>
  <r>
    <s v="OK"/>
    <n v="278"/>
    <d v="2018-03-21T00:00:00"/>
    <d v="2018-03-21T00:00:00"/>
    <s v="Progetto schede elettroniche"/>
    <s v="Italia"/>
    <s v="n.a."/>
    <x v="5"/>
    <m/>
    <s v="Benedetto Bottoni_x000a_(Tymosbc)"/>
    <x v="5"/>
    <s v="Congrua"/>
    <s v="ICT"/>
    <s v="Business and industrial products"/>
    <s v="Private Equity"/>
    <s v="Assente"/>
    <s v="Private Equity"/>
    <m/>
    <d v="2018-03-29T00:00:00"/>
    <s v="Operazione di buyout"/>
  </r>
  <r>
    <s v="OK"/>
    <n v="279"/>
    <d v="2018-03-26T00:00:00"/>
    <d v="2018-03-26T00:00:00"/>
    <s v="Solergy"/>
    <s v="Italia"/>
    <s v="Formello"/>
    <x v="7"/>
    <m/>
    <s v="GianPaolo Di Dio_x000a_(Fondo Italiano d'investimento)"/>
    <x v="6"/>
    <s v="Congrua"/>
    <s v="Clean Tech"/>
    <s v="Alternative energy"/>
    <s v="Other early stage\Late stage"/>
    <s v="Assente"/>
    <s v="Vertis Venture 2 Scaleup"/>
    <m/>
    <d v="2018-03-29T00:00:00"/>
    <m/>
  </r>
  <r>
    <s v="OK"/>
    <n v="280"/>
    <d v="2018-03-27T00:00:00"/>
    <d v="2018-03-27T00:00:00"/>
    <s v="Camper Company"/>
    <s v="Italia"/>
    <s v="Udine"/>
    <x v="8"/>
    <m/>
    <s v="Guido Cassella"/>
    <x v="4"/>
    <s v="Congrua"/>
    <s v="Services"/>
    <s v="Consumer services: other"/>
    <s v="Other early stage\Late stage"/>
    <s v="Assente"/>
    <s v="Non compliant con i Regolamenti "/>
    <m/>
    <d v="2018-03-29T00:00:00"/>
    <s v="Settore non compliant con i regolamenti"/>
  </r>
  <r>
    <s v="OK"/>
    <n v="281"/>
    <d v="2018-03-28T00:00:00"/>
    <d v="2018-03-28T00:00:00"/>
    <s v="Yolo"/>
    <s v="Italia"/>
    <s v="Milano"/>
    <x v="4"/>
    <s v="Giulio Valiante"/>
    <m/>
    <x v="3"/>
    <s v="Congrua"/>
    <s v="Services"/>
    <s v="Financial institutions and services"/>
    <s v="Other early stage\Late stage"/>
    <s v="Assente"/>
    <s v="Vertis Venture 2 Scaleup"/>
    <m/>
    <d v="2018-03-29T00:00:00"/>
    <m/>
  </r>
  <r>
    <s v="OK"/>
    <n v="282"/>
    <d v="2018-03-29T00:00:00"/>
    <d v="2018-03-29T00:00:00"/>
    <s v="Easyboat"/>
    <s v="Italia"/>
    <s v="Como"/>
    <x v="4"/>
    <m/>
    <s v="Luca Forlani"/>
    <x v="4"/>
    <s v="Congrua"/>
    <s v="Digital &amp; Media"/>
    <s v="Internet technologies"/>
    <s v="Seed"/>
    <s v="Assente"/>
    <s v="Non compliant con i Regolamenti "/>
    <m/>
    <d v="2018-04-05T00:00:00"/>
    <m/>
  </r>
  <r>
    <s v="OK"/>
    <n v="283"/>
    <d v="2018-03-29T00:00:00"/>
    <d v="2018-03-29T00:00:00"/>
    <s v="Ultraspecialisti"/>
    <s v="Italia"/>
    <s v="Milano"/>
    <x v="4"/>
    <m/>
    <s v="Antonio Sammarco"/>
    <x v="4"/>
    <s v="Congrua"/>
    <s v="Services"/>
    <s v="Medical information systems"/>
    <s v="Seed"/>
    <s v="Assente"/>
    <s v="Non compliant con i Regolamenti "/>
    <m/>
    <d v="2018-04-05T00:00:00"/>
    <s v="Alessandro si occupa del feedback"/>
  </r>
  <r>
    <s v="OK"/>
    <n v="284"/>
    <d v="2018-03-29T00:00:00"/>
    <d v="2018-03-29T00:00:00"/>
    <s v="Killo"/>
    <s v="Italia"/>
    <s v="Milano"/>
    <x v="4"/>
    <m/>
    <s v="Brian Viola"/>
    <x v="4"/>
    <s v="Congrua"/>
    <s v="ICT"/>
    <s v="Software: other"/>
    <s v="Seed"/>
    <s v="Assente"/>
    <s v="Non compliant con i Regolamenti "/>
    <m/>
    <d v="2018-04-05T00:00:00"/>
    <m/>
  </r>
  <r>
    <s v="OK"/>
    <n v="285"/>
    <d v="2018-03-30T00:00:00"/>
    <d v="2018-03-30T00:00:00"/>
    <s v="Sartieri"/>
    <s v="Italia"/>
    <s v="Lecce"/>
    <x v="13"/>
    <m/>
    <s v="Oscar Santi"/>
    <x v="4"/>
    <s v="Congrua"/>
    <s v="Digital &amp; Media"/>
    <s v="Internet technologies"/>
    <s v="Start-up stage\Venture"/>
    <s v="Assente"/>
    <s v="Vertis Venture 2 Scaleup"/>
    <m/>
    <d v="2018-04-05T00:00:00"/>
    <m/>
  </r>
  <r>
    <s v="OK"/>
    <n v="286"/>
    <d v="2018-04-03T00:00:00"/>
    <d v="2018-04-03T00:00:00"/>
    <s v="Echo"/>
    <s v="Italia"/>
    <s v="Pavia"/>
    <x v="4"/>
    <m/>
    <s v="Tommaso Parmigiani"/>
    <x v="4"/>
    <s v="Congrua"/>
    <s v="Digital &amp; Media"/>
    <s v="Internet technologies"/>
    <s v="Start-up stage\Venture"/>
    <s v="Assente"/>
    <s v="Vertis Venture 2 Scaleup"/>
    <m/>
    <d v="2018-04-05T00:00:00"/>
    <m/>
  </r>
  <r>
    <s v="OK"/>
    <n v="287"/>
    <d v="2018-04-04T00:00:00"/>
    <d v="2018-04-04T00:00:00"/>
    <s v="Foxwin"/>
    <s v="Italia"/>
    <s v="Udine"/>
    <x v="8"/>
    <m/>
    <s v="Movva Raghu_x000a_(CDI Italia, SEI &amp; CDILabs)"/>
    <x v="4"/>
    <s v="Congrua"/>
    <s v="Services"/>
    <s v="Business and industrial services"/>
    <s v="Start-up stage\Venture"/>
    <s v="Assente"/>
    <s v="Non compliant con i Regolamenti "/>
    <m/>
    <d v="2018-04-05T00:00:00"/>
    <s v="Marta si occupa del feedback"/>
  </r>
  <r>
    <s v="OK"/>
    <n v="288"/>
    <d v="2018-04-05T00:00:00"/>
    <d v="2018-04-05T00:00:00"/>
    <s v="Eablock"/>
    <s v="Italia"/>
    <s v="Cagliari"/>
    <x v="25"/>
    <s v="Roberto della Marina"/>
    <m/>
    <x v="3"/>
    <s v="Congrua"/>
    <s v="ICT"/>
    <s v="Business and industrial services"/>
    <s v="Seed"/>
    <s v="Contamination Lab Uni Cagliari"/>
    <s v="Vertis Venture 3 Technology Transfer"/>
    <m/>
    <d v="2018-04-12T00:00:00"/>
    <m/>
  </r>
  <r>
    <s v="OK"/>
    <n v="289"/>
    <d v="2018-04-05T00:00:00"/>
    <d v="2018-04-05T00:00:00"/>
    <s v="Eflavour"/>
    <s v="Italia"/>
    <s v="Cagliari"/>
    <x v="25"/>
    <s v="Roberto della Marina"/>
    <m/>
    <x v="3"/>
    <s v="Congrua"/>
    <s v="Services"/>
    <s v="Business and industrial services"/>
    <s v="Seed"/>
    <s v="Contamination Lab Uni Cagliari"/>
    <s v="Vertis Venture 3 Technology Transfer"/>
    <m/>
    <d v="2018-04-12T00:00:00"/>
    <m/>
  </r>
  <r>
    <s v="OK"/>
    <n v="290"/>
    <d v="2018-04-05T00:00:00"/>
    <d v="2018-04-05T00:00:00"/>
    <s v="Emfores"/>
    <s v="Italia"/>
    <s v="Cagliari"/>
    <x v="25"/>
    <s v="Roberto della Marina"/>
    <m/>
    <x v="3"/>
    <s v="Congrua"/>
    <s v="Services"/>
    <s v="Energy related services"/>
    <s v="Seed"/>
    <s v="Contamination Lab Uni Cagliari"/>
    <s v="Vertis Venture 3 Technology Transfer"/>
    <m/>
    <d v="2018-04-12T00:00:00"/>
    <m/>
  </r>
  <r>
    <s v="OK"/>
    <n v="291"/>
    <d v="2018-04-05T00:00:00"/>
    <d v="2018-04-05T00:00:00"/>
    <s v="Glambnb"/>
    <s v="Italia"/>
    <s v="Cagliari"/>
    <x v="25"/>
    <s v="Roberto della Marina"/>
    <m/>
    <x v="3"/>
    <s v="Congrua"/>
    <s v="Digital &amp; Media"/>
    <s v="Internet technologies"/>
    <s v="Seed"/>
    <s v="Contamination Lab Uni Cagliari"/>
    <s v="Vertis Venture 3 Technology Transfer"/>
    <m/>
    <d v="2018-04-12T00:00:00"/>
    <m/>
  </r>
  <r>
    <s v="OK"/>
    <n v="292"/>
    <d v="2018-04-05T00:00:00"/>
    <d v="2018-04-05T00:00:00"/>
    <s v="Hiveguard"/>
    <s v="Italia"/>
    <s v="Cagliari"/>
    <x v="25"/>
    <s v="Roberto della Marina"/>
    <m/>
    <x v="3"/>
    <s v="Congrua"/>
    <s v="Services"/>
    <s v="Business and industrial services"/>
    <s v="Seed"/>
    <s v="Contamination Lab Uni Cagliari"/>
    <s v="Vertis Venture 3 Technology Transfer"/>
    <m/>
    <d v="2018-04-12T00:00:00"/>
    <m/>
  </r>
  <r>
    <s v="OK"/>
    <n v="293"/>
    <d v="2018-04-05T00:00:00"/>
    <d v="2018-04-05T00:00:00"/>
    <s v="Maga"/>
    <s v="Italia"/>
    <s v="Cagliari"/>
    <x v="25"/>
    <s v="Roberto della Marina"/>
    <m/>
    <x v="3"/>
    <s v="Congrua"/>
    <s v="Med-Tech"/>
    <s v="Medical devices and supplies"/>
    <s v="Seed"/>
    <s v="Contamination Lab Uni Cagliari"/>
    <s v="Vertis Venture 3 Technology Transfer"/>
    <m/>
    <d v="2018-04-12T00:00:00"/>
    <m/>
  </r>
  <r>
    <s v="OK"/>
    <n v="294"/>
    <d v="2018-04-05T00:00:00"/>
    <d v="2018-04-05T00:00:00"/>
    <s v="ICECALL"/>
    <s v="Italia"/>
    <s v="Trento"/>
    <x v="21"/>
    <s v="Roberto della Marina"/>
    <m/>
    <x v="3"/>
    <s v="Congrua"/>
    <s v="Med-Tech"/>
    <s v="Healthcare institutions and services"/>
    <s v="Seed"/>
    <s v="Fondazione Bruno Kessler"/>
    <s v="Vertis Venture 3 Technology Transfer"/>
    <m/>
    <d v="2018-04-12T00:00:00"/>
    <m/>
  </r>
  <r>
    <s v="OK"/>
    <n v="295"/>
    <d v="2018-04-05T00:00:00"/>
    <d v="2018-04-05T00:00:00"/>
    <s v="ModernMt"/>
    <s v="Italia"/>
    <s v="Trento"/>
    <x v="21"/>
    <s v="Roberto della Marina"/>
    <m/>
    <x v="3"/>
    <s v="Congrua"/>
    <s v="Services"/>
    <s v="Business and industrial services"/>
    <s v="Seed"/>
    <s v="Fondazione Bruno Kessler"/>
    <s v="Vertis Venture 3 Technology Transfer"/>
    <m/>
    <d v="2018-04-12T00:00:00"/>
    <m/>
  </r>
  <r>
    <s v="OK"/>
    <n v="296"/>
    <d v="2018-04-06T00:00:00"/>
    <d v="2018-04-06T00:00:00"/>
    <s v="Brandon"/>
    <s v="Italia"/>
    <s v="Milano"/>
    <x v="4"/>
    <s v="Amedeo Giurazza"/>
    <m/>
    <x v="3"/>
    <s v="Congrua"/>
    <s v="Digital &amp; Media"/>
    <s v="Internet technologies"/>
    <s v="Other early stage\Late stage"/>
    <s v="Assente"/>
    <s v="Vertis Venture 2 Scaleup"/>
    <m/>
    <d v="2018-04-12T00:00:00"/>
    <m/>
  </r>
  <r>
    <s v="OK"/>
    <n v="297"/>
    <d v="2018-04-09T00:00:00"/>
    <d v="2018-04-18T00:00:00"/>
    <s v="Hotel Sicuro"/>
    <s v="Italia"/>
    <s v="Benevento"/>
    <x v="2"/>
    <m/>
    <s v="Antonella Pagnozzi"/>
    <x v="4"/>
    <s v="Congrua"/>
    <s v="Services"/>
    <s v="Business and industrial services"/>
    <s v="Other early stage\Late stage"/>
    <s v="Assente"/>
    <s v="Non compliant con i Regolamenti "/>
    <m/>
    <d v="2018-04-19T00:00:00"/>
    <s v="Settore non compliant"/>
  </r>
  <r>
    <s v="OK"/>
    <n v="298"/>
    <d v="2018-04-09T00:00:00"/>
    <d v="2018-04-09T00:00:00"/>
    <s v="SCUTER"/>
    <s v="Italia"/>
    <s v="Roma"/>
    <x v="7"/>
    <m/>
    <s v="Paolo Cellini_x000a_(PI Campus)"/>
    <x v="5"/>
    <s v="Congrua"/>
    <s v="Services"/>
    <s v="Transportation services"/>
    <s v="Start-up stage\Venture"/>
    <s v="Assente"/>
    <s v="Vertis Venture 2 Scaleup"/>
    <m/>
    <d v="2018-04-12T00:00:00"/>
    <m/>
  </r>
  <r>
    <s v="OK"/>
    <n v="299"/>
    <d v="2018-04-10T00:00:00"/>
    <d v="2018-04-10T00:00:00"/>
    <s v="MAJORDOME"/>
    <s v="Italia"/>
    <s v="n.a."/>
    <x v="5"/>
    <m/>
    <s v="Guillaume Bogaert"/>
    <x v="4"/>
    <s v="Congrua"/>
    <s v="ICT"/>
    <s v="Computer systems and peripherals"/>
    <s v="Seed"/>
    <s v="Assente"/>
    <s v="Non compliant con i Regolamenti "/>
    <m/>
    <d v="2018-04-12T00:00:00"/>
    <m/>
  </r>
  <r>
    <s v="OK"/>
    <n v="300"/>
    <d v="2018-04-10T00:00:00"/>
    <d v="2018-04-10T00:00:00"/>
    <s v="Green Energy Storage"/>
    <s v="Italia"/>
    <s v="Povo"/>
    <x v="21"/>
    <s v="Paolo Santoro"/>
    <m/>
    <x v="3"/>
    <s v="Congrua"/>
    <s v="Clean Tech"/>
    <s v="Alternative energy"/>
    <s v="Start-up stage\Venture"/>
    <s v="Assente"/>
    <s v="Vertis Venture 2 Scaleup"/>
    <m/>
    <d v="2018-04-12T00:00:00"/>
    <m/>
  </r>
  <r>
    <s v="OK"/>
    <n v="301"/>
    <d v="2018-04-10T00:00:00"/>
    <d v="2018-04-10T00:00:00"/>
    <s v="Rocketbaby"/>
    <s v="Italia"/>
    <s v="Milano"/>
    <x v="4"/>
    <m/>
    <s v="Diego Selva_x000a_(Mediolanum)"/>
    <x v="6"/>
    <s v="Congrua"/>
    <s v="Digital &amp; Media"/>
    <s v="Internet technologies"/>
    <s v="Other early stage\Late stage"/>
    <s v="Assente"/>
    <s v="Vertis Venture 2 Scaleup"/>
    <m/>
    <d v="2018-04-12T00:00:00"/>
    <m/>
  </r>
  <r>
    <s v="OK"/>
    <n v="302"/>
    <d v="2018-04-11T00:00:00"/>
    <d v="2018-04-11T00:00:00"/>
    <s v="OneCent"/>
    <s v="Italia"/>
    <s v="Milano"/>
    <x v="4"/>
    <m/>
    <s v="Viktor"/>
    <x v="4"/>
    <s v="Congrua"/>
    <s v="Digital &amp; Media"/>
    <s v="Internet technologies"/>
    <s v="Seed"/>
    <s v="Assente"/>
    <s v="Non compliant con i Regolamenti "/>
    <m/>
    <d v="2018-04-12T00:00:00"/>
    <m/>
  </r>
  <r>
    <s v="OK"/>
    <n v="303"/>
    <d v="2018-04-12T00:00:00"/>
    <d v="2018-04-20T00:00:00"/>
    <s v="Infinity Biotech"/>
    <s v="Italia"/>
    <s v="Piacenza"/>
    <x v="0"/>
    <m/>
    <s v="Stefano Ciampolini_x000a_(Medscience Ventures)"/>
    <x v="6"/>
    <s v="Congrua"/>
    <s v="Services"/>
    <s v="Healthcare institutions and services"/>
    <s v="Start-up stage\Venture"/>
    <s v="Assente"/>
    <s v="Vertis Venture 2 Scaleup"/>
    <m/>
    <d v="2018-04-24T00:00:00"/>
    <m/>
  </r>
  <r>
    <s v="OK"/>
    <n v="304"/>
    <d v="2018-04-13T00:00:00"/>
    <d v="2018-04-13T00:00:00"/>
    <s v="Leafbox"/>
    <s v="Italia"/>
    <s v="Cesena"/>
    <x v="0"/>
    <m/>
    <s v="Stefano Rubboli"/>
    <x v="4"/>
    <s v="Congrua"/>
    <s v="Digital &amp; Media"/>
    <s v="Internet technologies"/>
    <s v="Seed"/>
    <s v="Assente"/>
    <s v="Non compliant con i Regolamenti "/>
    <m/>
    <d v="2018-04-19T00:00:00"/>
    <m/>
  </r>
  <r>
    <s v="OK"/>
    <n v="305"/>
    <d v="2018-04-13T00:00:00"/>
    <d v="2018-04-13T00:00:00"/>
    <s v="RISE"/>
    <s v="Italia"/>
    <s v="Pisa"/>
    <x v="10"/>
    <s v="Nicola Redi"/>
    <m/>
    <x v="3"/>
    <s v="Congrua"/>
    <s v="Industrial automation"/>
    <s v="Industrial measurement, sensing and control"/>
    <s v="Proof of concept"/>
    <s v="Scuola Superiore S.Anna"/>
    <s v="Vertis Venture 3 Technology Transfer"/>
    <m/>
    <d v="2018-04-19T00:00:00"/>
    <m/>
  </r>
  <r>
    <s v="OK"/>
    <n v="306"/>
    <d v="2018-04-13T00:00:00"/>
    <d v="2018-04-13T00:00:00"/>
    <s v="Keesy"/>
    <s v="Italia"/>
    <s v="Firenze"/>
    <x v="10"/>
    <m/>
    <s v="Andrea Mastalli_x000a_(Sclack)"/>
    <x v="8"/>
    <s v="Congrua"/>
    <s v="Services"/>
    <s v="Business and industrial services"/>
    <s v="Start-up stage\Venture"/>
    <s v="Assente"/>
    <s v="Vertis Venture 2 Scaleup"/>
    <m/>
    <d v="2018-04-19T00:00:00"/>
    <m/>
  </r>
  <r>
    <s v="OK"/>
    <n v="307"/>
    <d v="2018-04-14T00:00:00"/>
    <d v="2018-04-14T00:00:00"/>
    <s v="AC Group"/>
    <s v="Italia"/>
    <s v="Roma"/>
    <x v="7"/>
    <s v="Paolo Santoro"/>
    <m/>
    <x v="3"/>
    <s v="Congrua"/>
    <s v="ICT"/>
    <s v="Systems software"/>
    <s v="Other early stage\Late stage"/>
    <s v="Assente"/>
    <s v="Vertis Venture 2 Scaleup"/>
    <m/>
    <d v="2018-04-19T00:00:00"/>
    <m/>
  </r>
  <r>
    <s v="OK"/>
    <n v="308"/>
    <d v="2018-04-16T00:00:00"/>
    <d v="2018-04-16T00:00:00"/>
    <s v="Politronica"/>
    <s v="Italia"/>
    <s v="Torino"/>
    <x v="3"/>
    <m/>
    <s v="Investment Showcase Torino"/>
    <x v="1"/>
    <s v="Congrua"/>
    <s v="Industrial Goods"/>
    <s v="Industrial measurement, sensing and control"/>
    <s v="Other early stage\Late stage"/>
    <s v="Assente"/>
    <s v="Non compliant con i Regolamenti "/>
    <m/>
    <d v="2018-04-19T00:00:00"/>
    <s v="Non compliant, in cambio dell' investimento offrono criptovalute e non quote societarie"/>
  </r>
  <r>
    <s v="OK"/>
    <n v="309"/>
    <d v="2018-04-16T00:00:00"/>
    <d v="2018-04-16T00:00:00"/>
    <s v="Hibye"/>
    <s v="Italia"/>
    <s v="Milano"/>
    <x v="4"/>
    <m/>
    <s v="Investment Showcase Torino"/>
    <x v="1"/>
    <s v="Congrua"/>
    <s v="Digital &amp; Media"/>
    <s v="Internet technologies"/>
    <s v="Start-up stage\Venture"/>
    <s v="Assente"/>
    <s v="Vertis Venture 2 Scaleup"/>
    <m/>
    <d v="2018-04-19T00:00:00"/>
    <m/>
  </r>
  <r>
    <s v="OK"/>
    <n v="310"/>
    <d v="2018-04-16T00:00:00"/>
    <d v="2018-04-16T00:00:00"/>
    <s v="Progetto edgar"/>
    <s v="Italia"/>
    <s v="Bolzano"/>
    <x v="21"/>
    <m/>
    <s v="Walter Coraccio_x000a_(Sclak)"/>
    <x v="8"/>
    <s v="Congrua"/>
    <s v="Services"/>
    <s v="Internet technologies"/>
    <s v="Seed"/>
    <s v="Assente"/>
    <s v="Non compliant con i Regolamenti "/>
    <m/>
    <d v="2018-04-19T00:00:00"/>
    <m/>
  </r>
  <r>
    <s v="OK"/>
    <n v="311"/>
    <d v="2018-04-16T00:00:00"/>
    <d v="2018-04-16T00:00:00"/>
    <s v="Fitprime"/>
    <s v="Italia"/>
    <s v="Roma"/>
    <x v="7"/>
    <m/>
    <s v="Walter Coraccio_x000a_(Sclak)"/>
    <x v="8"/>
    <s v="Congrua"/>
    <s v="Services"/>
    <s v="Hospitality, sports and entertainment facilities"/>
    <s v="Start-up stage\Venture"/>
    <s v="Assente"/>
    <s v="Vertis Venture 2 Scaleup"/>
    <m/>
    <d v="2018-04-19T00:00:00"/>
    <m/>
  </r>
  <r>
    <s v="OK"/>
    <n v="312"/>
    <d v="2018-04-16T00:00:00"/>
    <m/>
    <s v="MOODS ENERGY"/>
    <s v="Italia"/>
    <s v="Rimini"/>
    <x v="0"/>
    <m/>
    <s v="Cristiano D'Anna"/>
    <x v="4"/>
    <s v="Non congrua"/>
    <m/>
    <m/>
    <m/>
    <m/>
    <s v="Rigettato per documentazione mancante dopo sollecito"/>
    <m/>
    <d v="2018-10-11T00:00:00"/>
    <m/>
  </r>
  <r>
    <s v="OK"/>
    <n v="313"/>
    <d v="2018-04-17T00:00:00"/>
    <d v="2018-04-20T00:00:00"/>
    <s v="Cablesmart"/>
    <s v="Italia"/>
    <s v="Torino"/>
    <x v="3"/>
    <s v="Venture Factory"/>
    <m/>
    <x v="3"/>
    <s v="Congrua"/>
    <s v="Services"/>
    <s v="Transportation: other"/>
    <s v="Seed"/>
    <s v="Politecnico di Torino"/>
    <s v="Vertis Venture 3 Technology Transfer"/>
    <m/>
    <d v="2018-05-03T00:00:00"/>
    <m/>
  </r>
  <r>
    <s v="OK"/>
    <n v="314"/>
    <d v="2018-04-17T00:00:00"/>
    <d v="2018-04-17T00:00:00"/>
    <s v="Bermat"/>
    <s v="Italia"/>
    <s v="Rovereto"/>
    <x v="21"/>
    <s v="Venture Factory"/>
    <m/>
    <x v="3"/>
    <s v="Congrua"/>
    <s v="Industrial Goods"/>
    <s v="Manufacturing: other"/>
    <s v="Seed"/>
    <s v="Polo Meccatronica Rovereto"/>
    <s v="Vertis Venture 3 Technology Transfer"/>
    <m/>
    <d v="2018-04-19T00:00:00"/>
    <m/>
  </r>
  <r>
    <s v="OK"/>
    <n v="315"/>
    <d v="2018-04-17T00:00:00"/>
    <d v="2018-04-17T00:00:00"/>
    <s v="Tobevy"/>
    <s v="Italia"/>
    <s v="Foggia"/>
    <x v="13"/>
    <m/>
    <s v="Paolo Gorgoglione"/>
    <x v="4"/>
    <s v="Congrua"/>
    <s v="Digital &amp; Media"/>
    <s v="Internet technologies"/>
    <s v="Start-up stage\Venture"/>
    <s v="Assente"/>
    <s v="Vertis Venture 2 Scaleup"/>
    <m/>
    <d v="2018-04-19T00:00:00"/>
    <m/>
  </r>
  <r>
    <s v="OK"/>
    <n v="316"/>
    <d v="2018-04-17T00:00:00"/>
    <d v="2018-04-17T00:00:00"/>
    <s v="DAKI"/>
    <s v="Italia"/>
    <s v="Napoli"/>
    <x v="2"/>
    <s v="Renato Vannucci/_x000a_Roberto della Marina"/>
    <m/>
    <x v="3"/>
    <s v="Congrua"/>
    <s v="ICT"/>
    <s v="Systems software"/>
    <s v="Seed"/>
    <s v="Università degli Studi di Napoli Federico II"/>
    <s v="Vertis Venture 3 Technology Transfer"/>
    <m/>
    <d v="2018-04-19T00:00:00"/>
    <m/>
  </r>
  <r>
    <s v="OK"/>
    <n v="317"/>
    <d v="2018-04-17T00:00:00"/>
    <d v="2018-04-17T00:00:00"/>
    <s v="Moovenda"/>
    <s v="Italia"/>
    <s v="Roma"/>
    <x v="7"/>
    <m/>
    <s v="Eva Baldassin_x000a_(Green Capital)"/>
    <x v="6"/>
    <s v="Congrua"/>
    <s v="Services"/>
    <s v="Software: other"/>
    <s v="Other early stage\Late stage"/>
    <s v="Assente"/>
    <s v="Vertis Venture 2 Scaleup"/>
    <m/>
    <d v="2019-10-04T00:00:00"/>
    <s v="Progetto aseggnato il 19.04.18 a VV2, viene riassegnato sempre a VV2 in seguito a Diritto di First Refusal – Invito Innova Venture"/>
  </r>
  <r>
    <s v="OK"/>
    <n v="318"/>
    <d v="2018-04-18T00:00:00"/>
    <d v="2020-03-02T00:00:00"/>
    <s v="Connexa"/>
    <s v="Italia"/>
    <s v="Roma"/>
    <x v="7"/>
    <m/>
    <s v="Cristina Bini _x000a_(FII/CDP)"/>
    <x v="6"/>
    <s v="Congrua"/>
    <s v="Services"/>
    <s v="Financial institutions and services"/>
    <s v="Start-up stage\Venture"/>
    <s v="Assente"/>
    <s v="Vertis Venture 2 Scaleup"/>
    <m/>
    <d v="2020-03-06T00:00:00"/>
    <s v="Il 19/04/2018, progetto &quot;non compliant con i regolamenti&quot;. Viene assegnato a VV2 il 05/03/2020 in seguito ad aggiornamento della doc. inviata dalla quale emerge nuovo stage di vita"/>
  </r>
  <r>
    <s v="OK"/>
    <n v="319"/>
    <d v="2018-04-18T00:00:00"/>
    <d v="2018-04-18T00:00:00"/>
    <s v="Altea_Securvip"/>
    <s v="Italia"/>
    <s v="Milano"/>
    <x v="4"/>
    <s v="Giulio Valiante"/>
    <m/>
    <x v="3"/>
    <s v="Congrua"/>
    <s v="ICT"/>
    <s v="Systems software"/>
    <s v="Other early stage\Late stage"/>
    <s v="Assente"/>
    <s v="Vertis Venture 2 Scaleup"/>
    <m/>
    <d v="2018-04-19T00:00:00"/>
    <m/>
  </r>
  <r>
    <s v="OK"/>
    <n v="320"/>
    <d v="2018-04-19T00:00:00"/>
    <d v="2018-04-19T00:00:00"/>
    <s v="Cyntegrity"/>
    <s v="Estero"/>
    <s v="Francoforte"/>
    <x v="20"/>
    <m/>
    <s v="Ralph Zahn_x000a_(Livenity)"/>
    <x v="6"/>
    <s v="Congrua"/>
    <s v="ICT"/>
    <s v="Systems software"/>
    <s v="Start-up stage\Venture"/>
    <s v="Assente"/>
    <s v="Vertis Venture 2 Scaleup"/>
    <m/>
    <d v="2018-04-24T00:00:00"/>
    <m/>
  </r>
  <r>
    <s v="OK"/>
    <n v="321"/>
    <d v="2018-04-20T00:00:00"/>
    <d v="2018-04-20T00:00:00"/>
    <s v="Arte per te"/>
    <s v="Estero"/>
    <s v="Palermo"/>
    <x v="9"/>
    <m/>
    <s v="Leonardo La Bara"/>
    <x v="4"/>
    <s v="Congrua"/>
    <s v="Services"/>
    <s v="Business and industrial services"/>
    <s v="Seed"/>
    <s v="Assente"/>
    <s v="Non compliant con i Regolamenti "/>
    <m/>
    <d v="2018-04-24T00:00:00"/>
    <m/>
  </r>
  <r>
    <s v="OK"/>
    <n v="322"/>
    <d v="2018-04-23T00:00:00"/>
    <d v="2018-04-23T00:00:00"/>
    <s v="Pasta Evangelists"/>
    <s v="Estero"/>
    <s v="Londra"/>
    <x v="16"/>
    <m/>
    <s v="Alessandro Savelli"/>
    <x v="4"/>
    <s v="Congrua"/>
    <s v="Agro-food"/>
    <s v="Business and industrial services"/>
    <s v="Start-up stage\Venture"/>
    <s v="Assente"/>
    <s v="Vertis Venture 2 Scaleup"/>
    <m/>
    <d v="2018-04-24T00:00:00"/>
    <m/>
  </r>
  <r>
    <s v="OK"/>
    <n v="323"/>
    <d v="2018-04-23T00:00:00"/>
    <d v="2018-07-03T00:00:00"/>
    <s v="Mongoose"/>
    <s v="Italia"/>
    <s v="n.a."/>
    <x v="5"/>
    <m/>
    <s v="Mariano Cerbone"/>
    <x v="4"/>
    <s v="Congrua"/>
    <s v="ICT"/>
    <s v="Systems software"/>
    <s v="Seed"/>
    <s v="Assente"/>
    <s v="Non compliant con i Regolamenti "/>
    <m/>
    <d v="2018-07-05T00:00:00"/>
    <m/>
  </r>
  <r>
    <s v="OK"/>
    <n v="324"/>
    <d v="2018-04-24T00:00:00"/>
    <d v="2018-04-24T00:00:00"/>
    <s v="Whoosnap"/>
    <s v="Italia"/>
    <s v="Roma"/>
    <x v="7"/>
    <m/>
    <s v="Domenico Nesci_x000a_(Lventure)"/>
    <x v="6"/>
    <s v="Congrua"/>
    <s v="Digital &amp; Media"/>
    <s v="Internet technologies"/>
    <s v="Other early stage\Late stage"/>
    <s v="Assente"/>
    <s v="Vertis Venture 2 Scaleup"/>
    <m/>
    <d v="2018-04-24T00:00:00"/>
    <m/>
  </r>
  <r>
    <s v="OK"/>
    <n v="325"/>
    <d v="2018-04-24T00:00:00"/>
    <d v="2018-04-24T00:00:00"/>
    <s v="Wanderio"/>
    <s v="Italia"/>
    <s v="Roma"/>
    <x v="7"/>
    <m/>
    <s v="Domenico Nesci"/>
    <x v="6"/>
    <s v="Congrua"/>
    <s v="Digital &amp; Media"/>
    <s v="Internet technologies"/>
    <s v="Other early stage\Late stage"/>
    <s v="Assente"/>
    <s v="Vertis Venture 2 Scaleup"/>
    <m/>
    <d v="2018-04-24T00:00:00"/>
    <m/>
  </r>
  <r>
    <s v="OK"/>
    <n v="326"/>
    <d v="2018-04-24T00:00:00"/>
    <d v="2018-04-24T00:00:00"/>
    <s v="Fidani"/>
    <s v="Italia"/>
    <s v="Giulianova"/>
    <x v="14"/>
    <s v="Paolo Santoro"/>
    <m/>
    <x v="3"/>
    <s v="Congrua"/>
    <s v="Agro-food"/>
    <s v="Consumer products manufacturing"/>
    <s v="Start-up stage\Venture"/>
    <s v="Assente"/>
    <s v="Non compliant con i Regolamenti "/>
    <m/>
    <d v="2018-05-03T00:00:00"/>
    <s v="Settore non compliant con i regolamenti."/>
  </r>
  <r>
    <s v="OK"/>
    <n v="327"/>
    <d v="2018-04-24T00:00:00"/>
    <m/>
    <s v="Imtech"/>
    <s v="Italia"/>
    <s v="Varese"/>
    <x v="4"/>
    <m/>
    <s v="Marco Invernizzi"/>
    <x v="4"/>
    <s v="Non congrua"/>
    <m/>
    <m/>
    <m/>
    <m/>
    <s v="Rigettato per documentazione mancante dopo sollecito"/>
    <m/>
    <d v="2018-10-11T00:00:00"/>
    <m/>
  </r>
  <r>
    <s v="OK"/>
    <n v="328"/>
    <d v="2018-04-24T00:00:00"/>
    <d v="2018-04-24T00:00:00"/>
    <s v="GoodBuyAuto"/>
    <s v="Italia"/>
    <s v="Milano"/>
    <x v="4"/>
    <s v="Amedeo Giurazza"/>
    <m/>
    <x v="3"/>
    <s v="Congrua"/>
    <s v="Digital &amp; Media"/>
    <s v="Internet technologies"/>
    <s v="Other early stage\Late stage"/>
    <s v="Assente"/>
    <s v="Vertis Venture 2 Scaleup"/>
    <m/>
    <d v="2018-05-03T00:00:00"/>
    <m/>
  </r>
  <r>
    <s v="OK"/>
    <n v="329"/>
    <d v="2018-04-26T00:00:00"/>
    <d v="2018-04-26T00:00:00"/>
    <s v="Project Amaranto"/>
    <s v="Italia"/>
    <s v="n.a."/>
    <x v="5"/>
    <m/>
    <s v="Raffi Salibian_x000a_(GCA Altium)"/>
    <x v="5"/>
    <s v="Congrua"/>
    <s v="Services"/>
    <s v="Business and industrial services"/>
    <s v="Private Equity"/>
    <s v="Assente"/>
    <s v="Private Equity"/>
    <m/>
    <d v="2018-05-03T00:00:00"/>
    <m/>
  </r>
  <r>
    <s v="OK"/>
    <n v="330"/>
    <d v="2018-05-02T00:00:00"/>
    <d v="2018-05-03T00:00:00"/>
    <s v="JetDeploy"/>
    <s v="Italia"/>
    <s v="n.a."/>
    <x v="5"/>
    <m/>
    <s v="Andrea Rabbaglietti"/>
    <x v="4"/>
    <s v="Congrua"/>
    <s v="ICT"/>
    <s v="Software: other"/>
    <s v="Seed"/>
    <s v="Assente"/>
    <s v="Non compliant con i Regolamenti "/>
    <m/>
    <d v="2018-05-10T00:00:00"/>
    <m/>
  </r>
  <r>
    <s v="OK"/>
    <n v="331"/>
    <d v="2018-04-26T00:00:00"/>
    <d v="2018-05-07T00:00:00"/>
    <s v="Robosuit"/>
    <s v="Italia"/>
    <s v="n.a."/>
    <x v="5"/>
    <m/>
    <s v="Pierluigi Borlè _x000a_(Banca Profilo)"/>
    <x v="5"/>
    <s v="Congrua"/>
    <s v="Industrial automation"/>
    <s v="Industrial measurement, sensing and control"/>
    <s v="Seed"/>
    <s v="Scuola Superiore S.Anna"/>
    <s v="Vertis Venture 3 Technology Transfer"/>
    <m/>
    <d v="2018-05-10T00:00:00"/>
    <m/>
  </r>
  <r>
    <s v="OK"/>
    <n v="332"/>
    <d v="2018-05-02T00:00:00"/>
    <d v="2018-05-02T00:00:00"/>
    <s v="Moveo"/>
    <s v="Italia"/>
    <s v="Padova"/>
    <x v="15"/>
    <s v="Roberto della Marina"/>
    <m/>
    <x v="3"/>
    <s v="Congrua"/>
    <s v="Med-Tech"/>
    <s v="Medical devices and supplies"/>
    <s v="Seed"/>
    <s v="Università di Padova"/>
    <s v="Vertis Venture 3 Technology Transfer"/>
    <m/>
    <d v="2018-05-03T00:00:00"/>
    <m/>
  </r>
  <r>
    <s v="OK"/>
    <n v="333"/>
    <d v="2018-05-02T00:00:00"/>
    <d v="2019-07-18T00:00:00"/>
    <s v="Gromia"/>
    <s v="Italia"/>
    <s v="Milano"/>
    <x v="4"/>
    <s v="Giulio Valiante"/>
    <m/>
    <x v="3"/>
    <s v="Congrua"/>
    <s v="Digital &amp; Media"/>
    <s v="Internet technologies"/>
    <s v="Start-up stage\Venture"/>
    <s v="Assente"/>
    <s v="Vertis Venture 2 Scaleup"/>
    <m/>
    <d v="2019-07-19T00:00:00"/>
    <s v="Iniziativa assegnata a VV2 il 03/05/18. Viene assegnata nuovamente a VV2 il 19/07/19 come Diritto di First Refusal – Invito Innova Venture"/>
  </r>
  <r>
    <s v="OK"/>
    <n v="334"/>
    <d v="2018-04-27T00:00:00"/>
    <d v="2018-04-27T00:00:00"/>
    <s v="BiomimX"/>
    <s v="Italia"/>
    <s v="Milano"/>
    <x v="4"/>
    <s v="Nicola Redi"/>
    <m/>
    <x v="3"/>
    <s v="Congrua"/>
    <s v="Med-Tech"/>
    <s v="Medical devices and supplies"/>
    <s v="Seed"/>
    <s v="Politecnico di Milano"/>
    <s v="Vertis Venture 3 Technology Transfer"/>
    <m/>
    <d v="2018-05-03T00:00:00"/>
    <m/>
  </r>
  <r>
    <s v="OK"/>
    <n v="335"/>
    <d v="2018-04-27T00:00:00"/>
    <d v="2018-04-27T00:00:00"/>
    <s v="Mag Shell"/>
    <s v="Italia"/>
    <s v="Milano"/>
    <x v="4"/>
    <s v="Nicola Redi"/>
    <m/>
    <x v="3"/>
    <s v="Congrua"/>
    <s v="Med-Tech"/>
    <s v="Medical devices and supplies"/>
    <s v="Seed"/>
    <s v="Politecnico di Milano"/>
    <s v="Vertis Venture 3 Technology Transfer"/>
    <m/>
    <d v="2018-05-03T00:00:00"/>
    <m/>
  </r>
  <r>
    <s v="OK"/>
    <n v="336"/>
    <d v="2018-04-27T00:00:00"/>
    <d v="2018-04-27T00:00:00"/>
    <s v="VisiHOLOgic"/>
    <s v="Italia"/>
    <s v="Milano"/>
    <x v="4"/>
    <s v="Nicola Redi"/>
    <m/>
    <x v="3"/>
    <s v="Congrua"/>
    <s v="ICT"/>
    <s v="Software: other"/>
    <s v="Seed"/>
    <s v="Politecnico di Milano"/>
    <s v="Vertis Venture 3 Technology Transfer"/>
    <m/>
    <d v="2018-05-03T00:00:00"/>
    <m/>
  </r>
  <r>
    <s v="OK"/>
    <n v="337"/>
    <d v="2018-04-27T00:00:00"/>
    <d v="2018-04-27T00:00:00"/>
    <s v="MOAB"/>
    <s v="Italia"/>
    <s v="Milano"/>
    <x v="4"/>
    <s v="Nicola Redi"/>
    <m/>
    <x v="3"/>
    <s v="Congrua"/>
    <s v="Biotech"/>
    <s v="Biotechnology"/>
    <s v="Seed"/>
    <s v="Politecnico di Milano"/>
    <s v="Vertis Venture 3 Technology Transfer"/>
    <m/>
    <d v="2018-05-03T00:00:00"/>
    <m/>
  </r>
  <r>
    <s v="OK"/>
    <n v="338"/>
    <d v="2018-04-27T00:00:00"/>
    <d v="2018-04-27T00:00:00"/>
    <s v="mEryLo"/>
    <s v="Italia"/>
    <s v="Milano"/>
    <x v="4"/>
    <s v="Nicola Redi"/>
    <m/>
    <x v="3"/>
    <s v="Congrua"/>
    <s v="Biotech"/>
    <s v="Biotechnology"/>
    <s v="Seed"/>
    <s v="Politecnico di Milano"/>
    <s v="Vertis Venture 3 Technology Transfer"/>
    <m/>
    <d v="2018-05-03T00:00:00"/>
    <m/>
  </r>
  <r>
    <s v="OK"/>
    <n v="339"/>
    <d v="2018-02-02T00:00:00"/>
    <d v="2018-02-02T00:00:00"/>
    <s v="Zig Zag Sharing"/>
    <s v="Italia"/>
    <s v="Roma"/>
    <x v="7"/>
    <m/>
    <s v="Paolo Cellini_x000a_(PI Campus)"/>
    <x v="5"/>
    <s v="Congrua"/>
    <s v="Services"/>
    <s v="Transportation: other"/>
    <s v="Other early stage\Late stage"/>
    <s v="Assente"/>
    <s v="Vertis Venture 2 Scaleup"/>
    <m/>
    <d v="2018-05-03T00:00:00"/>
    <m/>
  </r>
  <r>
    <s v="OK"/>
    <n v="340"/>
    <d v="2018-05-02T00:00:00"/>
    <d v="2018-05-02T00:00:00"/>
    <s v="DayBreakHotels"/>
    <s v="Italia"/>
    <s v="Roma"/>
    <x v="7"/>
    <m/>
    <s v="Domenico Nesci"/>
    <x v="6"/>
    <s v="Congrua"/>
    <s v="Digital &amp; Media"/>
    <s v="Internet technologies"/>
    <s v="Other early stage\Late stage"/>
    <s v="Assente"/>
    <s v="Vertis Venture 2 Scaleup"/>
    <m/>
    <d v="2019-11-12T00:00:00"/>
    <s v="Iniziativa assegnata a VV2 il 03/05/2018. Viene assegnata nuovamente a VV2 il 12/11/19 come Diritto di First Refusal – Invito Innova Venture"/>
  </r>
  <r>
    <s v="OK"/>
    <n v="341"/>
    <d v="2018-05-03T00:00:00"/>
    <d v="2018-05-03T00:00:00"/>
    <s v="Shin Software"/>
    <s v="Italia"/>
    <s v="Novara"/>
    <x v="3"/>
    <m/>
    <s v="Giuseppe Venezia_x000a_(Gvadvisory)"/>
    <x v="5"/>
    <s v="Congrua"/>
    <s v="ICT"/>
    <s v="Systems software"/>
    <s v="Other early stage\Late stage"/>
    <s v="Assente"/>
    <s v="Vertis Venture 2 Scaleup"/>
    <m/>
    <d v="2018-05-10T00:00:00"/>
    <m/>
  </r>
  <r>
    <s v="OK"/>
    <n v="342"/>
    <d v="2018-05-03T00:00:00"/>
    <d v="2018-05-03T00:00:00"/>
    <s v="Mon-K"/>
    <s v="Italia"/>
    <s v="Milano"/>
    <x v="4"/>
    <m/>
    <s v="Giuseppe Venezia_x000a_(Gvadvisory)"/>
    <x v="5"/>
    <s v="Congrua"/>
    <s v="ICT"/>
    <s v="Software: other"/>
    <s v="Other early stage\Late stage"/>
    <s v="Assente"/>
    <s v="Vertis Venture 2 Scaleup"/>
    <m/>
    <d v="2018-05-10T00:00:00"/>
    <m/>
  </r>
  <r>
    <s v="OK"/>
    <n v="343"/>
    <d v="2018-05-03T00:00:00"/>
    <d v="2020-03-11T00:00:00"/>
    <s v="KIPPY"/>
    <s v="Italia"/>
    <s v="Milano"/>
    <x v="4"/>
    <m/>
    <s v="Giancarlo Di Vona _x000a_( KT&amp;Partners )"/>
    <x v="5"/>
    <s v="Congrua"/>
    <s v="ICT"/>
    <s v="Systems software"/>
    <s v="Other early stage\Late stage"/>
    <s v="Assente"/>
    <s v="Vertis Venture 2 Scaleup"/>
    <m/>
    <d v="2018-05-10T00:00:00"/>
    <m/>
  </r>
  <r>
    <s v="OK"/>
    <n v="344"/>
    <d v="2018-05-04T00:00:00"/>
    <d v="2020-06-26T00:00:00"/>
    <s v="Indiegala"/>
    <s v="Italia"/>
    <s v="Roma"/>
    <x v="7"/>
    <m/>
    <s v="Paolo Cellini_x000a_(PI Campus)"/>
    <x v="5"/>
    <s v="Congrua"/>
    <s v="Digital &amp; Media"/>
    <s v="Internet technologies"/>
    <s v="Start-up stage\Venture"/>
    <s v="Assente"/>
    <s v="Vertis Venture 2 Scaleup"/>
    <m/>
    <d v="2018-05-10T00:00:00"/>
    <m/>
  </r>
  <r>
    <s v="OK"/>
    <n v="345"/>
    <d v="2018-05-07T00:00:00"/>
    <d v="2018-05-07T00:00:00"/>
    <s v="Orchestra"/>
    <s v="Italia"/>
    <s v="Torino"/>
    <x v="3"/>
    <s v="Venture Factory"/>
    <m/>
    <x v="3"/>
    <s v="Congrua"/>
    <s v="ICT"/>
    <s v="Systems software"/>
    <s v="Other early stage\Late stage"/>
    <s v="Politecnico di Torino"/>
    <s v="Vertis Venture 3 Technology Transfer"/>
    <m/>
    <d v="2018-05-10T00:00:00"/>
    <m/>
  </r>
  <r>
    <s v="OK"/>
    <n v="346"/>
    <d v="2018-05-07T00:00:00"/>
    <d v="2018-05-07T00:00:00"/>
    <s v="Progetto_Tastatore"/>
    <s v="Italia"/>
    <s v="Torino"/>
    <x v="3"/>
    <s v="Venture Factory"/>
    <m/>
    <x v="3"/>
    <s v="Congrua"/>
    <s v="Consumer Goods"/>
    <s v="Business and industrial products"/>
    <s v="Proof of concept"/>
    <s v="Politecnico di Torino"/>
    <s v="Vertis Venture 3 Technology Transfer"/>
    <m/>
    <d v="2018-05-10T00:00:00"/>
    <m/>
  </r>
  <r>
    <s v="OK"/>
    <n v="347"/>
    <d v="2018-05-07T00:00:00"/>
    <d v="2018-05-07T00:00:00"/>
    <s v="Water Harvesting"/>
    <s v="Italia"/>
    <s v="Torino"/>
    <x v="3"/>
    <s v="Venture Factory"/>
    <m/>
    <x v="3"/>
    <s v="Congrua"/>
    <s v="Industrial Goods"/>
    <s v="Chemical and materials: other"/>
    <s v="Proof of concept"/>
    <s v="Politecnico di Torino"/>
    <s v="Vertis Venture 3 Technology Transfer"/>
    <m/>
    <d v="2018-05-10T00:00:00"/>
    <m/>
  </r>
  <r>
    <s v="OK"/>
    <n v="348"/>
    <d v="2018-05-08T00:00:00"/>
    <d v="2018-05-08T00:00:00"/>
    <s v="Progetto_sensore"/>
    <s v="Italia"/>
    <s v="Torino"/>
    <x v="3"/>
    <s v="Venture Factory"/>
    <m/>
    <x v="3"/>
    <s v="Congrua"/>
    <s v="Industrial Goods"/>
    <s v="Business and industrial products"/>
    <s v="Proof of concept"/>
    <s v="Politecnico di Torino"/>
    <s v="Vertis Venture 3 Technology Transfer"/>
    <m/>
    <d v="2018-05-10T00:00:00"/>
    <m/>
  </r>
  <r>
    <s v="OK"/>
    <n v="349"/>
    <d v="2018-05-08T00:00:00"/>
    <d v="2018-05-08T00:00:00"/>
    <s v="Modelway"/>
    <s v="Italia"/>
    <s v="Torino"/>
    <x v="3"/>
    <s v="Venture Factory"/>
    <m/>
    <x v="3"/>
    <s v="Congrua"/>
    <s v="ICT"/>
    <s v="Software: other"/>
    <s v="Proof of concept"/>
    <s v="Politecnico di Torino"/>
    <s v="Vertis Venture 3 Technology Transfer"/>
    <m/>
    <d v="2018-05-10T00:00:00"/>
    <m/>
  </r>
  <r>
    <s v="OK"/>
    <n v="350"/>
    <d v="2018-05-08T00:00:00"/>
    <d v="2018-05-08T00:00:00"/>
    <s v="Yocabe"/>
    <s v="Italia"/>
    <s v="Roma"/>
    <x v="7"/>
    <m/>
    <s v="Paolo Cellini_x000a_(PI Campus)"/>
    <x v="5"/>
    <s v="Congrua"/>
    <s v="Digital &amp; Media"/>
    <s v="Internet technologies"/>
    <s v="Start-up stage\Venture"/>
    <s v="Assente"/>
    <s v="Vertis Venture 2 Scaleup"/>
    <m/>
    <d v="2018-05-10T00:00:00"/>
    <m/>
  </r>
  <r>
    <s v="OK"/>
    <n v="351"/>
    <d v="2018-05-08T00:00:00"/>
    <d v="2018-05-08T00:00:00"/>
    <s v="Wearable robotics"/>
    <s v="Italia"/>
    <s v="Pisa"/>
    <x v="10"/>
    <m/>
    <s v="Fabrizia Pellone _x000a_(Pellone e Associati)"/>
    <x v="0"/>
    <s v="Congrua"/>
    <s v="Industrial automation"/>
    <s v="Industrial measurement, sensing and control"/>
    <s v="Seed"/>
    <s v="Scuola Superiore S.Anna"/>
    <s v="Vertis Venture 3 Technology Transfer"/>
    <m/>
    <d v="2018-05-10T00:00:00"/>
    <m/>
  </r>
  <r>
    <s v="OK"/>
    <n v="352"/>
    <d v="2018-05-08T00:00:00"/>
    <d v="2018-05-08T00:00:00"/>
    <s v="Ermes"/>
    <s v="Italia"/>
    <s v="Torino"/>
    <x v="3"/>
    <s v="Venture Factory"/>
    <m/>
    <x v="3"/>
    <s v="Congrua"/>
    <s v="ICT"/>
    <s v="Systems software"/>
    <s v="Start-up stage\Venture"/>
    <s v="Politecnico di Torino"/>
    <s v="Fondi di scaleup"/>
    <m/>
    <d v="2022-09-06T00:00:00"/>
    <s v="Progetto assegnato il 10/05/2018 al fondo di trasferimento tecnologico, in seguito al &quot;rejected&quot; di quest'ultimo e all'invio di nuova documentazione, viene riassegnato ai fondi di scaleup"/>
  </r>
  <r>
    <s v="OK"/>
    <n v="353"/>
    <d v="2018-05-09T00:00:00"/>
    <d v="2018-05-09T00:00:00"/>
    <s v="YALBY"/>
    <s v="Italia"/>
    <s v="Firenze"/>
    <x v="10"/>
    <m/>
    <s v="Francesco Puggioni"/>
    <x v="4"/>
    <s v="Congrua"/>
    <s v="Digital &amp; Media"/>
    <s v="Internet technologies"/>
    <s v="Seed"/>
    <s v="Assente"/>
    <s v="Non compliant con i Regolamenti "/>
    <m/>
    <d v="2018-05-10T00:00:00"/>
    <m/>
  </r>
  <r>
    <s v="OK"/>
    <n v="354"/>
    <d v="2018-05-09T00:00:00"/>
    <d v="2018-05-09T00:00:00"/>
    <s v="Epi-C"/>
    <s v="Italia"/>
    <s v="Napoli"/>
    <x v="2"/>
    <m/>
    <s v="Vincenzo Vecchio"/>
    <x v="4"/>
    <s v="Congrua"/>
    <s v="Biotech"/>
    <s v="Biotechnology"/>
    <s v="Seed"/>
    <s v="Università Luigi Vanvitelli"/>
    <s v="Vertis Venture 3 Technology Transfer"/>
    <m/>
    <d v="2018-05-10T00:00:00"/>
    <m/>
  </r>
  <r>
    <s v="OK"/>
    <n v="355"/>
    <d v="2018-05-09T00:00:00"/>
    <d v="2018-05-09T00:00:00"/>
    <s v="Drexcode"/>
    <s v="Italia"/>
    <s v="Milano"/>
    <x v="4"/>
    <s v="Giulio Valiante"/>
    <m/>
    <x v="3"/>
    <s v="Congrua"/>
    <s v="Digital &amp; Media"/>
    <s v="Internet technologies"/>
    <s v="Other early stage\Late stage"/>
    <s v="Assente"/>
    <s v="Vertis Venture 2 Scaleup"/>
    <m/>
    <d v="2018-05-10T00:00:00"/>
    <m/>
  </r>
  <r>
    <s v="OK"/>
    <n v="356"/>
    <d v="2018-05-09T00:00:00"/>
    <d v="2018-05-09T00:00:00"/>
    <s v="Megaride"/>
    <s v="Italia"/>
    <s v="Napoli"/>
    <x v="2"/>
    <s v="Roberto della Marina"/>
    <m/>
    <x v="3"/>
    <s v="Congrua"/>
    <s v="ICT"/>
    <s v="Systems software"/>
    <s v="Other early stage\Late stage"/>
    <s v="Università degli Studi di Napoli Federico II"/>
    <s v="Vertis Venture 5 Scaleup"/>
    <m/>
    <d v="2024-06-25T00:00:00"/>
    <s v="In data 10/05/2018, l'iniziativa era stata assegnata al Fondo VV3TT. Essendo terminato il periodo di investimento e avendo ricevuto nuova documentazione, in data 25/06/2024 viene assegnata al Fondo VV5."/>
  </r>
  <r>
    <s v="OK"/>
    <n v="357"/>
    <d v="2018-05-09T00:00:00"/>
    <d v="2018-05-09T00:00:00"/>
    <s v="Promete"/>
    <s v="Italia"/>
    <s v="Napoli"/>
    <x v="2"/>
    <s v="Roberto della Marina"/>
    <m/>
    <x v="3"/>
    <s v="Congrua"/>
    <s v="Industrial Goods"/>
    <s v="Business and industrial products"/>
    <s v="Seed"/>
    <s v="Istituto Nazionale per la Fisica della Materia"/>
    <s v="Vertis Venture 3 Technology Transfer"/>
    <m/>
    <d v="2018-05-10T00:00:00"/>
    <m/>
  </r>
  <r>
    <s v="OK"/>
    <n v="358"/>
    <d v="2018-05-10T00:00:00"/>
    <d v="2018-05-10T00:00:00"/>
    <s v="Ocore"/>
    <s v="Italia"/>
    <s v="Palermo"/>
    <x v="9"/>
    <s v="Roberto della Marina"/>
    <m/>
    <x v="3"/>
    <s v="Congrua"/>
    <s v="Industrial Goods"/>
    <s v="Industrial measurement, sensing and control"/>
    <s v="Start-up stage\Venture"/>
    <s v="ARCA di Palermo"/>
    <s v="Vertis Venture 2 Scaleup"/>
    <m/>
    <d v="2019-05-16T00:00:00"/>
    <s v="In data 10.05.2018 il progetto è stato assegnato a VV3. Bocciato da quest'ultimo il 16.05.2019 viene riassegnato a VV2."/>
  </r>
  <r>
    <s v="OK"/>
    <n v="359"/>
    <d v="2018-05-10T00:00:00"/>
    <d v="2018-05-10T00:00:00"/>
    <s v="Sailsquare"/>
    <s v="Italia"/>
    <s v="Milano"/>
    <x v="4"/>
    <m/>
    <s v="Emil Abirascid_x000a_(Startupbusiness)"/>
    <x v="1"/>
    <s v="Congrua"/>
    <s v="Digital &amp; Media"/>
    <s v="Internet technologies"/>
    <s v="Other early stage\Late stage"/>
    <s v="Assente"/>
    <s v="Vertis Venture 2 Scaleup"/>
    <m/>
    <d v="2018-05-17T00:00:00"/>
    <m/>
  </r>
  <r>
    <s v="OK"/>
    <n v="360"/>
    <d v="2018-05-10T00:00:00"/>
    <d v="2018-06-01T00:00:00"/>
    <s v="2Projects4All"/>
    <s v="Italia"/>
    <s v="Genova"/>
    <x v="12"/>
    <m/>
    <s v="Roberto Ranzani"/>
    <x v="4"/>
    <s v="Congrua"/>
    <s v="Industrial Goods"/>
    <s v="Business and industrial products"/>
    <s v="Seed"/>
    <s v="Assente"/>
    <s v="Non compliant con i Regolamenti "/>
    <m/>
    <d v="2018-06-07T00:00:00"/>
    <m/>
  </r>
  <r>
    <s v="OK"/>
    <n v="361"/>
    <d v="2018-05-11T00:00:00"/>
    <d v="2018-05-17T00:00:00"/>
    <s v="Progetto_Giardino Gabriele"/>
    <s v="Italia"/>
    <s v="n.a."/>
    <x v="5"/>
    <m/>
    <s v="Gabriele Giardino"/>
    <x v="4"/>
    <s v="Congrua"/>
    <s v="Industrial Goods"/>
    <s v="Industrial measurement, sensing and control"/>
    <s v="Seed"/>
    <s v="Assente"/>
    <s v="Non compliant con i Regolamenti "/>
    <m/>
    <d v="2018-05-23T00:00:00"/>
    <m/>
  </r>
  <r>
    <s v="OK"/>
    <n v="362"/>
    <d v="2018-05-11T00:00:00"/>
    <d v="2018-05-11T00:00:00"/>
    <s v="Snapback"/>
    <s v="Italia"/>
    <s v="Roma"/>
    <x v="7"/>
    <m/>
    <s v="Alfonso Selva"/>
    <x v="1"/>
    <s v="Congrua"/>
    <s v="ICT"/>
    <s v="Systems software"/>
    <s v="Seed"/>
    <s v="Assente"/>
    <s v="Non compliant con i Regolamenti "/>
    <m/>
    <d v="2018-05-17T00:00:00"/>
    <m/>
  </r>
  <r>
    <s v="OK"/>
    <n v="363"/>
    <d v="2018-05-11T00:00:00"/>
    <d v="2018-05-11T00:00:00"/>
    <s v="Project Family"/>
    <s v="Italia"/>
    <s v="n.a."/>
    <x v="5"/>
    <m/>
    <s v="Da Ros Daniele_x000a_(BDO)"/>
    <x v="5"/>
    <s v="Congrua"/>
    <s v="Services"/>
    <s v="Business and industrial services"/>
    <s v="Seed"/>
    <s v="Assente"/>
    <s v="Non compliant con i Regolamenti "/>
    <m/>
    <d v="2018-05-17T00:00:00"/>
    <m/>
  </r>
  <r>
    <s v="OK"/>
    <n v="364"/>
    <d v="2018-05-14T00:00:00"/>
    <m/>
    <s v="Wireless rapid tech play"/>
    <s v="Estero"/>
    <s v="New York"/>
    <x v="6"/>
    <m/>
    <s v="David McQuaid_x000a_(Compass Securities)"/>
    <x v="5"/>
    <s v="Non congrua"/>
    <m/>
    <m/>
    <m/>
    <m/>
    <s v="Rigettato per documentazione mancante dopo sollecito"/>
    <m/>
    <d v="2018-10-11T00:00:00"/>
    <m/>
  </r>
  <r>
    <s v="OK"/>
    <n v="365"/>
    <d v="2018-05-14T00:00:00"/>
    <d v="2018-05-14T00:00:00"/>
    <s v="COOLTIEd"/>
    <s v="Italia"/>
    <s v="Torino"/>
    <x v="3"/>
    <s v="Venture Factory"/>
    <m/>
    <x v="3"/>
    <s v="Congrua"/>
    <s v="Industrial Goods"/>
    <s v="Business and industrial products"/>
    <s v="Proof of concept"/>
    <s v="Politecnico di Torino"/>
    <s v="Vertis Venture 3 Technology Transfer"/>
    <m/>
    <d v="2018-05-17T00:00:00"/>
    <m/>
  </r>
  <r>
    <s v="OK"/>
    <n v="366"/>
    <d v="2018-05-14T00:00:00"/>
    <d v="2018-05-14T00:00:00"/>
    <s v="Progetto evaporazione"/>
    <s v="Italia"/>
    <s v="Torino"/>
    <x v="3"/>
    <s v="Venture Factory"/>
    <m/>
    <x v="3"/>
    <s v="Congrua"/>
    <s v="Clean Tech"/>
    <s v="Alternative energy"/>
    <s v="Proof of concept"/>
    <s v="Politecnico di Torino"/>
    <s v="Vertis Venture 3 Technology Transfer"/>
    <m/>
    <d v="2018-05-17T00:00:00"/>
    <m/>
  </r>
  <r>
    <s v="OK"/>
    <n v="367"/>
    <d v="2018-05-14T00:00:00"/>
    <d v="2018-05-14T00:00:00"/>
    <s v="Progetto condensatori"/>
    <s v="Italia"/>
    <s v="Torino"/>
    <x v="3"/>
    <s v="Venture Factory"/>
    <m/>
    <x v="3"/>
    <s v="Congrua"/>
    <s v="Industrial Goods"/>
    <s v="Business and industrial products"/>
    <s v="Proof of concept"/>
    <s v="Politecnico di Torino"/>
    <s v="Vertis Venture 3 Technology Transfer"/>
    <m/>
    <d v="2018-05-17T00:00:00"/>
    <m/>
  </r>
  <r>
    <s v="OK"/>
    <n v="368"/>
    <d v="2018-05-14T00:00:00"/>
    <d v="2018-05-14T00:00:00"/>
    <s v="IOOOTA"/>
    <s v="Italia"/>
    <s v="Bologna"/>
    <x v="0"/>
    <m/>
    <s v="Luca Degli Esposti"/>
    <x v="4"/>
    <s v="Congrua"/>
    <s v="ICT"/>
    <s v="Consumer electronics"/>
    <s v="Start-up stage\Venture"/>
    <s v="Assente"/>
    <s v="Vertis Venture 2 Scaleup"/>
    <m/>
    <d v="2018-05-17T00:00:00"/>
    <m/>
  </r>
  <r>
    <s v="OK"/>
    <n v="369"/>
    <d v="2018-05-14T00:00:00"/>
    <d v="2018-05-18T00:00:00"/>
    <s v="Ethicjobs"/>
    <s v="Italia"/>
    <s v="Rimini"/>
    <x v="0"/>
    <m/>
    <s v="Riccardo Sonnino"/>
    <x v="4"/>
    <s v="Congrua"/>
    <s v="Services"/>
    <s v="Business and industrial services"/>
    <s v="Start-up stage\Venture"/>
    <s v="Assente"/>
    <s v="Non compliant con i Regolamenti "/>
    <m/>
    <d v="2018-05-23T00:00:00"/>
    <s v="Settore out of scope"/>
  </r>
  <r>
    <s v="OK"/>
    <n v="370"/>
    <d v="2018-05-15T00:00:00"/>
    <d v="2018-05-15T00:00:00"/>
    <s v="Project green carbon"/>
    <s v="Italia"/>
    <s v="n.a."/>
    <x v="5"/>
    <m/>
    <s v="Ubaldo Soligno_x000a_ (EY)"/>
    <x v="5"/>
    <s v="Congrua"/>
    <s v="Industrial Goods"/>
    <s v="Chemical and materials: services"/>
    <s v="Seed"/>
    <s v="Assente"/>
    <s v="Non compliant con i Regolamenti "/>
    <m/>
    <d v="2018-05-17T00:00:00"/>
    <m/>
  </r>
  <r>
    <s v="OK"/>
    <n v="371"/>
    <d v="2018-05-16T00:00:00"/>
    <d v="2018-05-13T00:00:00"/>
    <s v="Snowit"/>
    <s v="Italia"/>
    <s v="Milano"/>
    <x v="4"/>
    <s v="Alessandro Pontari"/>
    <m/>
    <x v="3"/>
    <s v="Congrua"/>
    <s v="Digital &amp; Media"/>
    <s v="Internet technologies"/>
    <s v="Start-up stage\Venture"/>
    <s v="Assente"/>
    <s v="Vertis Venture 2 Scaleup"/>
    <m/>
    <d v="2018-05-17T00:00:00"/>
    <m/>
  </r>
  <r>
    <s v="OK"/>
    <n v="372"/>
    <d v="2018-05-15T00:00:00"/>
    <d v="2018-05-15T00:00:00"/>
    <s v="Serial Chillers"/>
    <s v="Italia"/>
    <s v="n.a."/>
    <x v="5"/>
    <m/>
    <s v="Marco Lomonaco"/>
    <x v="4"/>
    <s v="Congrua"/>
    <s v="Services"/>
    <s v="Business and industrial services"/>
    <s v="Seed"/>
    <s v="Assente"/>
    <s v="Non compliant con i Regolamenti "/>
    <m/>
    <d v="2018-05-17T00:00:00"/>
    <m/>
  </r>
  <r>
    <s v="OK"/>
    <n v="373"/>
    <d v="2018-05-09T00:00:00"/>
    <d v="2018-05-19T00:00:00"/>
    <s v="AEQ Pharma"/>
    <s v="Italia"/>
    <s v="Milano"/>
    <x v="4"/>
    <m/>
    <s v="Leonida Mattiozzi"/>
    <x v="4"/>
    <s v="Congrua"/>
    <s v="Biotech"/>
    <s v="Biotechnology"/>
    <s v="Seed"/>
    <s v="Assente"/>
    <s v="Non compliant con i Regolamenti "/>
    <m/>
    <d v="2018-05-23T00:00:00"/>
    <m/>
  </r>
  <r>
    <s v="OK"/>
    <n v="374"/>
    <d v="2018-05-16T00:00:00"/>
    <d v="2018-05-17T00:00:00"/>
    <s v="Italy Innovazioni"/>
    <s v="Italia"/>
    <s v="Roma"/>
    <x v="7"/>
    <m/>
    <s v="Emanuele Cuccio_x000a_(Clessidra)"/>
    <x v="6"/>
    <s v="Congrua"/>
    <s v="Industrial Goods"/>
    <s v="Business and industrial products"/>
    <s v="Start-up stage\Venture"/>
    <s v="Assente"/>
    <s v="Vertis Venture 2 Scaleup"/>
    <m/>
    <d v="2018-05-17T00:00:00"/>
    <m/>
  </r>
  <r>
    <s v="OK"/>
    <n v="375"/>
    <d v="2018-05-17T00:00:00"/>
    <d v="2018-05-17T00:00:00"/>
    <s v="Network Turistico SudInTour"/>
    <s v="Italia"/>
    <s v="Avellino"/>
    <x v="2"/>
    <m/>
    <s v="Angelo Palladino "/>
    <x v="4"/>
    <s v="Congrua"/>
    <s v="Digital &amp; Media"/>
    <s v="Internet technologies"/>
    <s v="Seed"/>
    <s v="Assente"/>
    <s v="Non compliant con i Regolamenti "/>
    <m/>
    <d v="2018-05-23T00:00:00"/>
    <m/>
  </r>
  <r>
    <s v="OK"/>
    <n v="376"/>
    <d v="2018-05-17T00:00:00"/>
    <d v="2018-05-17T00:00:00"/>
    <s v="Sibylla"/>
    <s v="Italia"/>
    <s v="Trento"/>
    <x v="21"/>
    <s v="Roberto della Marina"/>
    <m/>
    <x v="3"/>
    <s v="Congrua"/>
    <s v="Biotech"/>
    <s v="Biotechnology"/>
    <s v="Proof of concept"/>
    <s v="Università di Trento"/>
    <s v="Vertis Venture 3 Technology Transfer"/>
    <m/>
    <d v="2018-05-23T00:00:00"/>
    <m/>
  </r>
  <r>
    <s v="OK"/>
    <n v="377"/>
    <d v="2018-05-21T00:00:00"/>
    <m/>
    <s v="Progetto Ultimo Miglio"/>
    <s v="Italia"/>
    <s v="Milano"/>
    <x v="4"/>
    <m/>
    <s v="Luca Alessandro Repossi"/>
    <x v="4"/>
    <s v="Non congrua"/>
    <m/>
    <m/>
    <m/>
    <m/>
    <s v="Rigettato per documentazione mancante dopo sollecito"/>
    <m/>
    <d v="2018-10-11T00:00:00"/>
    <m/>
  </r>
  <r>
    <s v="OK"/>
    <n v="378"/>
    <d v="2018-05-21T00:00:00"/>
    <d v="2018-05-21T00:00:00"/>
    <s v="Corinto_Omnidermal"/>
    <s v="Italia"/>
    <s v="Torino"/>
    <x v="3"/>
    <s v="Venture Factory"/>
    <m/>
    <x v="3"/>
    <s v="Congrua"/>
    <s v="Med-Tech"/>
    <s v="Healthcare: other"/>
    <s v="Proof of concept"/>
    <s v="Politecnico di Torino"/>
    <s v="Vertis Venture 3 Technology Transfer"/>
    <m/>
    <d v="2018-05-23T00:00:00"/>
    <m/>
  </r>
  <r>
    <s v="OK"/>
    <n v="379"/>
    <d v="2018-05-21T00:00:00"/>
    <d v="2018-05-21T00:00:00"/>
    <s v="Pasero_ECG Watch"/>
    <s v="Italia"/>
    <s v="Torino"/>
    <x v="3"/>
    <s v="Venture Factory"/>
    <m/>
    <x v="3"/>
    <s v="Congrua"/>
    <s v="Med-Tech"/>
    <s v="Medical devices and supplies"/>
    <s v="Proof of concept"/>
    <s v="Politecnico di Torino"/>
    <s v="Vertis Venture 3 Technology Transfer"/>
    <m/>
    <d v="2018-05-23T00:00:00"/>
    <m/>
  </r>
  <r>
    <s v="OK"/>
    <n v="380"/>
    <d v="2018-05-21T00:00:00"/>
    <d v="2018-05-21T00:00:00"/>
    <s v="Progetto Egyptian"/>
    <s v="Estero"/>
    <s v="n.a."/>
    <x v="26"/>
    <m/>
    <s v="Abdelwahab Hassan"/>
    <x v="4"/>
    <s v="Congrua"/>
    <s v="Industrial Goods"/>
    <s v="Business and industrial products"/>
    <s v="Seed"/>
    <s v="Assente"/>
    <s v="Non compliant con i Regolamenti "/>
    <m/>
    <d v="2018-05-23T00:00:00"/>
    <m/>
  </r>
  <r>
    <s v="OK"/>
    <n v="381"/>
    <d v="2018-05-21T00:00:00"/>
    <d v="2018-05-21T00:00:00"/>
    <s v="ARIA3"/>
    <s v="Italia"/>
    <s v="Torino"/>
    <x v="3"/>
    <s v="Venture Factory"/>
    <m/>
    <x v="3"/>
    <s v="Congrua"/>
    <s v="Clean Tech"/>
    <s v="Environmental services"/>
    <s v="Proof of concept"/>
    <s v="Politecnico di Torino"/>
    <s v="Vertis Venture 3 Technology Transfer"/>
    <m/>
    <d v="2018-05-23T00:00:00"/>
    <m/>
  </r>
  <r>
    <s v="OK"/>
    <n v="382"/>
    <d v="2018-05-22T00:00:00"/>
    <d v="2018-05-22T00:00:00"/>
    <s v="HESP&amp;T"/>
    <s v="Italia"/>
    <s v="Napoli"/>
    <x v="2"/>
    <m/>
    <s v="Valerio de Martino"/>
    <x v="0"/>
    <s v="Congrua"/>
    <s v="ICT"/>
    <s v="Systems software"/>
    <s v="Proof of concept"/>
    <s v="Università degli Studi di Napoli Federico II"/>
    <s v="Vertis Venture 3 Technology Transfer"/>
    <m/>
    <d v="2018-05-23T00:00:00"/>
    <m/>
  </r>
  <r>
    <s v="OK"/>
    <n v="383"/>
    <d v="2018-05-22T00:00:00"/>
    <d v="2018-05-22T00:00:00"/>
    <s v="Galsor"/>
    <s v="Italia"/>
    <s v="Avellino"/>
    <x v="2"/>
    <m/>
    <s v="L. Troisi_x000a_(Studio Troisi)"/>
    <x v="5"/>
    <s v="Congrua"/>
    <s v="Biotech"/>
    <s v="Biotechnology"/>
    <s v="Proof of concept"/>
    <s v="Assente"/>
    <s v="Non compliant con i Regolamenti "/>
    <m/>
    <d v="2018-05-23T00:00:00"/>
    <m/>
  </r>
  <r>
    <s v="OK"/>
    <n v="384"/>
    <d v="2018-05-22T00:00:00"/>
    <d v="2023-06-06T00:00:00"/>
    <s v="Tiledesk"/>
    <s v="Italia"/>
    <s v="Lecce"/>
    <x v="13"/>
    <m/>
    <s v="Rodolfo Molettieri"/>
    <x v="0"/>
    <s v="Congrua"/>
    <s v="ICT"/>
    <s v="Systems software"/>
    <s v="Start-up stage\Venture"/>
    <s v="Assente"/>
    <s v="Vertis Venture 5 Scaleup"/>
    <m/>
    <d v="2024-06-25T00:00:00"/>
    <s v="In data 11/10/2018, l'iniziativa era stata rigettata per documentazione mancante dopo sollecito. A seguito della ricezione di documentazione, l'iniziativa è stata assegnata al Fondo VV5."/>
  </r>
  <r>
    <s v="OK"/>
    <n v="385"/>
    <d v="2018-05-22T00:00:00"/>
    <d v="2018-05-22T00:00:00"/>
    <s v="Tilelook"/>
    <s v="Italia"/>
    <s v="Vicenza "/>
    <x v="15"/>
    <m/>
    <s v="Marco Rossi"/>
    <x v="4"/>
    <s v="Congrua"/>
    <s v="Digital &amp; Media"/>
    <s v="Internet technologies"/>
    <s v="Other early stage\Late stage"/>
    <s v="Assente"/>
    <s v="Vertis Venture 2 Scaleup"/>
    <m/>
    <d v="2018-05-23T00:00:00"/>
    <m/>
  </r>
  <r>
    <s v="OK"/>
    <n v="386"/>
    <d v="2018-05-23T00:00:00"/>
    <d v="2018-05-23T00:00:00"/>
    <s v="Morpheos"/>
    <s v="Italia"/>
    <s v="Catania"/>
    <x v="9"/>
    <m/>
    <s v="Cristina Bini _x000a_(FII/CDP)"/>
    <x v="6"/>
    <s v="Congrua"/>
    <s v="ICT"/>
    <s v="Consumer electronics"/>
    <s v="Start-up stage\Venture"/>
    <s v="Assente"/>
    <s v="Vertis Venture 2 Scaleup"/>
    <m/>
    <d v="2018-05-23T00:00:00"/>
    <m/>
  </r>
  <r>
    <s v="OK"/>
    <n v="387"/>
    <d v="2018-05-24T00:00:00"/>
    <d v="2018-06-03T00:00:00"/>
    <s v="Homstate"/>
    <s v="Italia"/>
    <s v="Torino"/>
    <x v="3"/>
    <m/>
    <s v="Ivan Laffranchi"/>
    <x v="4"/>
    <s v="Congrua"/>
    <s v="Digital &amp; Media"/>
    <s v="Internet technologies"/>
    <s v="Start-up stage\Venture"/>
    <s v="Assente"/>
    <s v="Vertis Venture 2 Scaleup"/>
    <m/>
    <d v="2018-06-07T00:00:00"/>
    <m/>
  </r>
  <r>
    <s v="OK"/>
    <n v="388"/>
    <d v="2018-05-23T00:00:00"/>
    <d v="2018-05-23T00:00:00"/>
    <s v="Domoki"/>
    <s v="Italia"/>
    <s v="Milano"/>
    <x v="4"/>
    <m/>
    <s v="Erika Donadoni"/>
    <x v="4"/>
    <s v="Congrua"/>
    <s v="ICT"/>
    <s v="Consumer electronics"/>
    <s v="Start-up stage\Venture"/>
    <s v="Assente"/>
    <s v="Vertis Venture 2 Scaleup"/>
    <m/>
    <d v="2018-05-31T00:00:00"/>
    <m/>
  </r>
  <r>
    <s v="OK"/>
    <n v="389"/>
    <d v="2018-05-24T00:00:00"/>
    <d v="2018-05-24T00:00:00"/>
    <s v="Memento"/>
    <s v="Italia"/>
    <s v="Roma"/>
    <x v="7"/>
    <m/>
    <s v="Tommaso Rossi_x000a_(Soges Merchant)"/>
    <x v="5"/>
    <s v="Congrua"/>
    <s v="Consumer Goods"/>
    <s v="Business and industrial products"/>
    <s v="Start-up stage\Venture"/>
    <s v="Assente"/>
    <s v="Non compliant con i Regolamenti "/>
    <m/>
    <d v="2018-05-31T00:00:00"/>
    <s v="Settore out of scope"/>
  </r>
  <r>
    <s v="OK"/>
    <n v="390"/>
    <d v="2018-05-24T00:00:00"/>
    <d v="2018-05-24T00:00:00"/>
    <s v="Escooh"/>
    <s v="Italia"/>
    <s v="Agrigento"/>
    <x v="9"/>
    <m/>
    <s v="Ignazio Rocco_x000a_(Credimi)"/>
    <x v="8"/>
    <s v="Congrua"/>
    <s v="Industrial Goods"/>
    <s v="Consumer products manufacturing"/>
    <s v="Other early stage\Late stage"/>
    <s v="Assente"/>
    <s v="Vertis Venture 2 Scaleup"/>
    <m/>
    <d v="2018-05-31T00:00:00"/>
    <m/>
  </r>
  <r>
    <s v="OK"/>
    <n v="391"/>
    <d v="2018-05-24T00:00:00"/>
    <d v="2018-05-24T00:00:00"/>
    <s v="Checkbonus"/>
    <s v="Italia"/>
    <s v="Milano"/>
    <x v="4"/>
    <s v="Mauro Odorico"/>
    <m/>
    <x v="3"/>
    <s v="Congrua"/>
    <s v="Services"/>
    <s v="Communication: other"/>
    <s v="Other early stage\Late stage"/>
    <s v="Assente"/>
    <s v="Vertis Venture 2 Scaleup"/>
    <m/>
    <d v="2018-05-31T00:00:00"/>
    <m/>
  </r>
  <r>
    <s v="OK"/>
    <n v="392"/>
    <d v="2018-05-30T00:00:00"/>
    <d v="2018-05-30T00:00:00"/>
    <s v="Scarosso Germany"/>
    <s v="Italia"/>
    <s v="n.a."/>
    <x v="19"/>
    <m/>
    <s v="Marco Parisi_x000a_(Deloitte)"/>
    <x v="5"/>
    <s v="Congrua"/>
    <s v="Consumer Goods"/>
    <s v="Business and industrial products"/>
    <s v="Other early stage\Late stage"/>
    <s v="Assente"/>
    <s v="Vertis Venture 2 Scaleup"/>
    <m/>
    <d v="2018-05-31T00:00:00"/>
    <m/>
  </r>
  <r>
    <s v="OK"/>
    <n v="393"/>
    <d v="2018-05-29T00:00:00"/>
    <d v="2018-05-29T00:00:00"/>
    <s v="TGP"/>
    <s v="Italia"/>
    <s v="n.a."/>
    <x v="5"/>
    <m/>
    <m/>
    <x v="4"/>
    <s v="Congrua"/>
    <s v="Agro-food"/>
    <s v="Agriculture: other"/>
    <s v="Seed"/>
    <s v="Assente"/>
    <s v="Non compliant con i Regolamenti "/>
    <m/>
    <d v="2018-05-31T00:00:00"/>
    <m/>
  </r>
  <r>
    <s v="OK"/>
    <n v="394"/>
    <d v="2018-05-30T00:00:00"/>
    <d v="2018-05-30T00:00:00"/>
    <s v="Metering research"/>
    <s v="Italia"/>
    <s v="Salerno"/>
    <x v="2"/>
    <s v="Salvatore Panico"/>
    <m/>
    <x v="3"/>
    <s v="Congrua"/>
    <s v="ICT"/>
    <s v="Software: other"/>
    <s v="Seed"/>
    <s v="Università di Salerno"/>
    <s v="Vertis Venture 3 Technology Transfer"/>
    <m/>
    <d v="2018-05-31T00:00:00"/>
    <m/>
  </r>
  <r>
    <s v="OK"/>
    <n v="395"/>
    <d v="2018-05-30T00:00:00"/>
    <d v="2018-05-30T00:00:00"/>
    <s v="Forfirm"/>
    <s v="Italia"/>
    <s v="Varese"/>
    <x v="4"/>
    <m/>
    <s v="Greta Forloni"/>
    <x v="4"/>
    <s v="Congrua"/>
    <s v="ICT"/>
    <s v="Software: other"/>
    <s v="Seed"/>
    <s v="Assente"/>
    <s v="Non compliant con i Regolamenti "/>
    <m/>
    <d v="2018-05-31T00:00:00"/>
    <m/>
  </r>
  <r>
    <s v="OK"/>
    <n v="396"/>
    <d v="2018-05-31T00:00:00"/>
    <d v="2018-05-31T00:00:00"/>
    <s v="K4A"/>
    <s v="Italia"/>
    <s v="Napoli"/>
    <x v="2"/>
    <s v="Amedeo Giurazza"/>
    <m/>
    <x v="3"/>
    <s v="Congrua"/>
    <s v="Aerospace"/>
    <s v="Transportation: other"/>
    <s v="Other early stage\Late stage"/>
    <s v="Assente"/>
    <s v="Vertis Venture 2 Scaleup"/>
    <m/>
    <d v="2018-06-07T00:00:00"/>
    <m/>
  </r>
  <r>
    <s v="OK"/>
    <n v="397"/>
    <d v="2018-06-04T00:00:00"/>
    <d v="2018-06-04T00:00:00"/>
    <s v="Hyperreality "/>
    <s v="Italia"/>
    <s v="n.a."/>
    <x v="5"/>
    <m/>
    <s v="Marco Vismara_x000a_(Oaklins)"/>
    <x v="5"/>
    <s v="Congrua"/>
    <s v="ICT"/>
    <s v="Computer related services: other"/>
    <s v="Seed"/>
    <s v="Assente"/>
    <s v="Non compliant con i Regolamenti "/>
    <m/>
    <d v="2018-06-07T00:00:00"/>
    <s v="Da rivedere"/>
  </r>
  <r>
    <s v="OK"/>
    <n v="398"/>
    <d v="2018-05-31T00:00:00"/>
    <m/>
    <s v="AiroCoffee"/>
    <s v="Italia"/>
    <s v="Pordenone"/>
    <x v="8"/>
    <m/>
    <s v="Giuliano"/>
    <x v="4"/>
    <s v="Non congrua"/>
    <m/>
    <m/>
    <m/>
    <m/>
    <s v="Rigettato per documentazione mancante dopo sollecito"/>
    <m/>
    <d v="2018-10-11T00:00:00"/>
    <m/>
  </r>
  <r>
    <s v="OK"/>
    <n v="399"/>
    <d v="2018-05-31T00:00:00"/>
    <d v="2018-05-31T00:00:00"/>
    <s v="TRIPOOW"/>
    <s v="Italia"/>
    <s v="Bologna"/>
    <x v="0"/>
    <m/>
    <s v="Gianluca Maestrello"/>
    <x v="5"/>
    <s v="Congrua"/>
    <s v="ICT"/>
    <s v="Software: other"/>
    <s v="Start-up stage\Venture"/>
    <s v="Assente"/>
    <s v="Vertis Venture 2 Scaleup"/>
    <m/>
    <d v="2018-06-07T00:00:00"/>
    <m/>
  </r>
  <r>
    <s v="OK"/>
    <n v="400"/>
    <d v="2018-05-31T00:00:00"/>
    <d v="2018-05-31T00:00:00"/>
    <s v="Progetto Niccolò Calzetti"/>
    <s v="Italia"/>
    <s v="n.a."/>
    <x v="5"/>
    <m/>
    <s v="Niccolò Calzetti"/>
    <x v="4"/>
    <s v="Congrua"/>
    <s v="Automotive"/>
    <s v="Business and industrial products"/>
    <s v="Seed"/>
    <s v="Assente"/>
    <s v="Non compliant con i Regolamenti "/>
    <m/>
    <d v="2018-06-07T00:00:00"/>
    <m/>
  </r>
  <r>
    <s v="OK"/>
    <n v="401"/>
    <d v="2018-05-31T00:00:00"/>
    <d v="2018-05-31T00:00:00"/>
    <s v="Progetto_Eugenio Pucci"/>
    <s v="Italia"/>
    <s v="n.a."/>
    <x v="5"/>
    <m/>
    <s v="Eugenio Pucci"/>
    <x v="4"/>
    <s v="Congrua"/>
    <s v="Digital &amp; Media"/>
    <s v="Internet technologies"/>
    <s v="Seed"/>
    <s v="Assente"/>
    <s v="Non compliant con i Regolamenti "/>
    <m/>
    <d v="2018-06-07T00:00:00"/>
    <m/>
  </r>
  <r>
    <s v="OK"/>
    <n v="402"/>
    <d v="2018-06-01T00:00:00"/>
    <d v="2018-06-01T00:00:00"/>
    <s v="Tiberlab"/>
    <s v="Italia"/>
    <s v="Roma"/>
    <x v="7"/>
    <m/>
    <s v="Borsa della Ricerca"/>
    <x v="1"/>
    <s v="Congrua"/>
    <s v="ICT"/>
    <s v="Software: other"/>
    <s v="Start-up stage\Venture"/>
    <s v="Università degli Studi di Roma &quot;Tor Vergata&quot;"/>
    <s v="Vertis Venture 3 Technology Transfer"/>
    <m/>
    <d v="2018-06-07T00:00:00"/>
    <m/>
  </r>
  <r>
    <s v="OK"/>
    <n v="403"/>
    <d v="2018-06-01T00:00:00"/>
    <d v="2018-06-01T00:00:00"/>
    <s v="Tweppy"/>
    <s v="Italia"/>
    <s v="Trento"/>
    <x v="21"/>
    <m/>
    <s v="Marco Be􀆫n"/>
    <x v="4"/>
    <s v="Congrua"/>
    <s v="ICT"/>
    <s v="Software: other"/>
    <s v="Other early stage\Late stage"/>
    <s v="Assente"/>
    <s v="Vertis Venture 2 Scaleup"/>
    <m/>
    <d v="2018-06-07T00:00:00"/>
    <m/>
  </r>
  <r>
    <s v="OK"/>
    <n v="404"/>
    <d v="2018-06-02T00:00:00"/>
    <d v="2018-06-02T00:00:00"/>
    <s v="Valiria"/>
    <s v="Italia"/>
    <s v="Napoli"/>
    <x v="2"/>
    <s v="Salvatore Panico"/>
    <m/>
    <x v="3"/>
    <s v="Congrua"/>
    <s v="Industrial Goods"/>
    <s v="Consumer products manufacturing"/>
    <s v="Seed"/>
    <s v="Assente"/>
    <s v="Non compliant con i Regolamenti "/>
    <m/>
    <d v="2018-06-07T00:00:00"/>
    <m/>
  </r>
  <r>
    <s v="OK"/>
    <n v="405"/>
    <d v="2018-06-04T00:00:00"/>
    <d v="2018-06-04T00:00:00"/>
    <s v="OBDA Systems"/>
    <s v="Italia"/>
    <s v="Roma"/>
    <x v="7"/>
    <s v="Salvatore Panico"/>
    <m/>
    <x v="3"/>
    <s v="Congrua"/>
    <s v="ICT"/>
    <s v="Software: other"/>
    <s v="Start-up stage\Venture"/>
    <s v="Università di Roma &quot;La Sapienza&quot;"/>
    <s v="Vertis Venture 3 Technology Transfer"/>
    <m/>
    <d v="2018-06-07T00:00:00"/>
    <m/>
  </r>
  <r>
    <s v="OK"/>
    <n v="406"/>
    <d v="2018-06-04T00:00:00"/>
    <d v="2018-06-04T00:00:00"/>
    <s v="BRIT"/>
    <s v="Italia"/>
    <s v="Catania"/>
    <x v="9"/>
    <m/>
    <s v="Università di Catania"/>
    <x v="7"/>
    <s v="Congrua"/>
    <s v="Industrial Goods"/>
    <s v="Business and industrial services"/>
    <s v="Proof of concept"/>
    <s v="Università di Catania"/>
    <s v="Vertis Venture 3 Technology Transfer"/>
    <m/>
    <d v="2018-06-07T00:00:00"/>
    <m/>
  </r>
  <r>
    <s v="OK"/>
    <n v="407"/>
    <d v="2018-06-05T00:00:00"/>
    <m/>
    <s v="INSTALL"/>
    <s v="Italia"/>
    <s v="Napoli"/>
    <x v="2"/>
    <m/>
    <s v="Leonardo Lasala"/>
    <x v="4"/>
    <s v="Non congrua"/>
    <m/>
    <m/>
    <m/>
    <m/>
    <s v="Rigettato per documentazione mancante dopo sollecito"/>
    <m/>
    <d v="2018-10-11T00:00:00"/>
    <m/>
  </r>
  <r>
    <s v="OK"/>
    <n v="408"/>
    <d v="2018-06-06T00:00:00"/>
    <d v="2018-06-06T00:00:00"/>
    <s v="MotoTrainer"/>
    <s v="Estero"/>
    <s v="Varna"/>
    <x v="27"/>
    <m/>
    <s v="Andrea Lombardi"/>
    <x v="4"/>
    <s v="Congrua"/>
    <s v="ICT"/>
    <s v="Software: other"/>
    <s v="Seed"/>
    <s v="Assente"/>
    <s v="Non compliant con i Regolamenti "/>
    <m/>
    <d v="2018-06-07T00:00:00"/>
    <m/>
  </r>
  <r>
    <s v="OK"/>
    <n v="409"/>
    <d v="2018-06-05T00:00:00"/>
    <d v="2018-06-05T00:00:00"/>
    <s v="Progetto_Renzone"/>
    <s v="Italia"/>
    <s v="Isernia"/>
    <x v="14"/>
    <m/>
    <s v="Nicola Renzone"/>
    <x v="4"/>
    <s v="Congrua"/>
    <s v="Biotech"/>
    <s v="Biotechnology"/>
    <s v="Seed"/>
    <s v="Assente"/>
    <s v="Non compliant con i Regolamenti "/>
    <m/>
    <d v="2018-06-07T00:00:00"/>
    <m/>
  </r>
  <r>
    <s v="OK"/>
    <n v="410"/>
    <d v="2018-06-06T00:00:00"/>
    <d v="2018-06-06T00:00:00"/>
    <s v="Outplayed Gaming"/>
    <s v="Italia"/>
    <s v="Brescia"/>
    <x v="4"/>
    <m/>
    <s v="Simone Benedetti"/>
    <x v="4"/>
    <s v="Congrua"/>
    <s v="Services"/>
    <s v="Communications and networking services"/>
    <s v="Seed"/>
    <s v="Assente"/>
    <s v="Non compliant con i Regolamenti "/>
    <m/>
    <d v="2018-06-07T00:00:00"/>
    <m/>
  </r>
  <r>
    <s v="OK"/>
    <n v="411"/>
    <d v="2018-06-06T00:00:00"/>
    <d v="2018-06-06T00:00:00"/>
    <s v="TeachTalents "/>
    <s v="Estero"/>
    <s v="New York"/>
    <x v="6"/>
    <s v="Alessandro Pontari"/>
    <m/>
    <x v="3"/>
    <s v="Congrua"/>
    <s v="Digital &amp; Media"/>
    <s v="Internet technologies"/>
    <s v="Start-up stage\Venture"/>
    <s v="Assente"/>
    <s v="Vertis Venture 2 Scaleup"/>
    <m/>
    <d v="2018-06-07T00:00:00"/>
    <m/>
  </r>
  <r>
    <s v="OK"/>
    <n v="412"/>
    <d v="2018-06-06T00:00:00"/>
    <d v="2018-06-14T00:00:00"/>
    <s v="Progetto_Luciana Cipriani"/>
    <s v="Italia"/>
    <s v="Napoli"/>
    <x v="2"/>
    <m/>
    <s v="Luciana Cipriani"/>
    <x v="4"/>
    <s v="Congrua"/>
    <s v="Agro-food"/>
    <s v="Consumer products manufacturing"/>
    <s v="Seed"/>
    <s v="Assente"/>
    <s v="Non compliant con i Regolamenti "/>
    <m/>
    <d v="2018-06-21T00:00:00"/>
    <m/>
  </r>
  <r>
    <s v="OK"/>
    <n v="413"/>
    <d v="2018-06-07T00:00:00"/>
    <d v="2018-06-07T00:00:00"/>
    <s v="Nextwin_INVICTUS"/>
    <s v="Italia"/>
    <s v="Roma"/>
    <x v="7"/>
    <m/>
    <s v="Lventure_x000a_(Luigi Mastromonaco)"/>
    <x v="6"/>
    <s v="Congrua"/>
    <s v="ICT"/>
    <s v="Systems software"/>
    <s v="Start-up stage\Venture"/>
    <s v="Assente"/>
    <s v="Vertis Venture 2 Scaleup"/>
    <m/>
    <d v="2018-06-14T00:00:00"/>
    <m/>
  </r>
  <r>
    <s v="OK"/>
    <n v="414"/>
    <d v="2018-06-07T00:00:00"/>
    <d v="2018-06-07T00:00:00"/>
    <s v="Bimber"/>
    <s v="Italia"/>
    <s v="Brescia"/>
    <x v="4"/>
    <m/>
    <s v="Vito Lavanga"/>
    <x v="4"/>
    <s v="Congrua"/>
    <s v="Consumer Goods"/>
    <s v="Consumer goods: other"/>
    <s v="Start-up stage\Venture"/>
    <s v="Assente"/>
    <s v="Non compliant con i Regolamenti "/>
    <m/>
    <d v="2018-06-14T00:00:00"/>
    <s v="Settore non compliant"/>
  </r>
  <r>
    <s v="OK"/>
    <n v="415"/>
    <d v="2018-06-08T00:00:00"/>
    <d v="2018-06-08T00:00:00"/>
    <s v="Direttoo"/>
    <s v="Italia"/>
    <s v="Roma"/>
    <x v="7"/>
    <m/>
    <s v="Lventure_x000a_(Luigi Mastromonaco)"/>
    <x v="6"/>
    <s v="Congrua"/>
    <s v="ICT"/>
    <s v="Systems software"/>
    <s v="Other early stage\Late stage"/>
    <s v="Assente"/>
    <s v="Vertis Venture 2 Scaleup"/>
    <m/>
    <d v="2018-06-14T00:00:00"/>
    <m/>
  </r>
  <r>
    <s v="OK"/>
    <n v="416"/>
    <d v="2018-06-08T00:00:00"/>
    <d v="2018-06-08T00:00:00"/>
    <s v="Ecommearth"/>
    <s v="Estero"/>
    <s v="Vancouver"/>
    <x v="28"/>
    <m/>
    <s v="Renato Giallombardo_x000a_(GOP)"/>
    <x v="5"/>
    <s v="Congrua"/>
    <s v="ICT"/>
    <s v="Systems software"/>
    <s v="Other early stage\Late stage"/>
    <s v="Assente"/>
    <s v="Non compliant con i Regolamenti "/>
    <m/>
    <d v="2018-06-14T00:00:00"/>
    <s v="Richiesta di capitali funzionale alla quotazione sulla piattaforma lussemburghese Euro-MTF"/>
  </r>
  <r>
    <s v="OK"/>
    <n v="417"/>
    <d v="2018-06-06T00:00:00"/>
    <d v="2018-06-08T00:00:00"/>
    <s v="nrg4You"/>
    <s v="Italia"/>
    <s v="Caserta"/>
    <x v="2"/>
    <m/>
    <s v="Borsa della Ricerca"/>
    <x v="1"/>
    <s v="Congrua"/>
    <s v="Industrial Goods"/>
    <s v="Business and industrial products"/>
    <s v="Start-up stage\Venture"/>
    <s v="Assente"/>
    <s v="Vertis Venture 2 Scaleup"/>
    <m/>
    <d v="2018-06-14T00:00:00"/>
    <m/>
  </r>
  <r>
    <s v="OK"/>
    <n v="418"/>
    <d v="2018-06-11T00:00:00"/>
    <d v="2018-06-11T00:00:00"/>
    <s v="Intellegit"/>
    <s v="Italia"/>
    <s v="Trento"/>
    <x v="21"/>
    <m/>
    <s v="Borsa della Ricerca"/>
    <x v="1"/>
    <s v="Congrua"/>
    <s v="ICT"/>
    <s v="Systems software"/>
    <s v="Start-up stage\Venture"/>
    <s v="Università di Trento"/>
    <s v="Vertis Venture 3 Technology Transfer"/>
    <m/>
    <d v="2018-06-14T00:00:00"/>
    <m/>
  </r>
  <r>
    <s v="OK"/>
    <n v="419"/>
    <d v="2018-06-12T00:00:00"/>
    <d v="2018-06-12T00:00:00"/>
    <s v="Lamperti"/>
    <s v="Italia"/>
    <s v="Milano"/>
    <x v="4"/>
    <m/>
    <s v="Erika Lamperti "/>
    <x v="4"/>
    <s v="Congrua"/>
    <s v="Consumer Goods"/>
    <s v="Consumer products manufacturing"/>
    <s v="Other early stage\Late stage"/>
    <s v="Assente"/>
    <s v="Non compliant con i Regolamenti "/>
    <m/>
    <d v="2018-06-14T00:00:00"/>
    <s v="Settore non compliant"/>
  </r>
  <r>
    <s v="OK"/>
    <n v="420"/>
    <d v="2018-06-13T00:00:00"/>
    <d v="2018-06-13T00:00:00"/>
    <s v="MrDoc"/>
    <s v="Italia"/>
    <s v="n.a."/>
    <x v="5"/>
    <m/>
    <s v="Fabio Rebecchi"/>
    <x v="4"/>
    <s v="Congrua"/>
    <s v="Med-Tech"/>
    <s v="Medical devices and supplies"/>
    <s v="Seed"/>
    <s v="Assente"/>
    <s v="Non compliant con i Regolamenti "/>
    <m/>
    <d v="2018-06-14T00:00:00"/>
    <m/>
  </r>
  <r>
    <s v="OK"/>
    <n v="421"/>
    <d v="2018-06-13T00:00:00"/>
    <d v="2018-06-13T00:00:00"/>
    <s v="jPlanner "/>
    <s v="Italia"/>
    <s v="n.a."/>
    <x v="5"/>
    <m/>
    <s v="Tommaso Carpi"/>
    <x v="4"/>
    <s v="Congrua"/>
    <s v="Digital &amp; Media"/>
    <s v="Internet technologies"/>
    <s v="Seed"/>
    <s v="Assente"/>
    <s v="Non compliant con i Regolamenti "/>
    <m/>
    <d v="2018-06-14T00:00:00"/>
    <m/>
  </r>
  <r>
    <s v="OK"/>
    <n v="422"/>
    <d v="2018-06-14T00:00:00"/>
    <d v="2018-06-14T00:00:00"/>
    <s v="Progetto Lighting"/>
    <s v="Italia"/>
    <s v="n.a."/>
    <x v="5"/>
    <m/>
    <s v="Nicolò Muzzana _x000a_(Thymosbc)"/>
    <x v="5"/>
    <s v="Congrua"/>
    <s v="Industrial Goods"/>
    <s v="Business and industrial products"/>
    <s v="Private Equity"/>
    <s v="Assente"/>
    <s v="Private Equity"/>
    <m/>
    <d v="2018-06-21T00:00:00"/>
    <m/>
  </r>
  <r>
    <s v="OK"/>
    <n v="423"/>
    <d v="2018-06-13T00:00:00"/>
    <d v="2018-06-13T00:00:00"/>
    <s v="MotoParking"/>
    <s v="Italia"/>
    <s v="Torino"/>
    <x v="3"/>
    <m/>
    <s v="Stefano Manca"/>
    <x v="4"/>
    <s v="Congrua"/>
    <s v="Industrial Goods"/>
    <s v="Business and industrial products"/>
    <s v="Start-up stage\Venture"/>
    <s v="Assente"/>
    <s v="Non compliant con i Regolamenti "/>
    <m/>
    <d v="2018-06-21T00:00:00"/>
    <s v="Settore non compliant"/>
  </r>
  <r>
    <s v="OK"/>
    <n v="424"/>
    <d v="2018-06-20T00:00:00"/>
    <d v="2018-06-20T00:00:00"/>
    <s v="HyperTV"/>
    <s v="Italia"/>
    <s v="Roma"/>
    <x v="7"/>
    <s v="Nicola Redi"/>
    <m/>
    <x v="3"/>
    <s v="Congrua"/>
    <s v="ICT"/>
    <s v="Systems software"/>
    <s v="Start-up stage\Venture"/>
    <s v="Assente"/>
    <s v="Vertis Venture 2 Scaleup"/>
    <m/>
    <d v="2018-06-21T00:00:00"/>
    <m/>
  </r>
  <r>
    <s v="OK"/>
    <n v="425"/>
    <d v="2018-06-20T00:00:00"/>
    <d v="2018-06-20T00:00:00"/>
    <s v="Voices"/>
    <s v="Italia"/>
    <s v="Milano"/>
    <x v="4"/>
    <m/>
    <s v="Cristina Bini _x000a_(FII/CDP)"/>
    <x v="6"/>
    <s v="Congrua"/>
    <s v="ICT"/>
    <s v="Software: other"/>
    <s v="Start-up stage\Venture"/>
    <s v="Università degli Studi di Milano"/>
    <s v="Vertis Venture 3 Technology Transfer"/>
    <m/>
    <d v="2018-06-21T00:00:00"/>
    <m/>
  </r>
  <r>
    <s v="OK"/>
    <n v="426"/>
    <d v="2018-06-14T00:00:00"/>
    <d v="2018-06-14T00:00:00"/>
    <s v="AMT"/>
    <s v="Italia"/>
    <s v="Bari "/>
    <x v="13"/>
    <m/>
    <s v="Stefano Lo Conte_x000a_(Studio Lo Conte)"/>
    <x v="4"/>
    <s v="Congrua"/>
    <s v="Services"/>
    <s v="Telecom carriers"/>
    <s v="Other early stage\Late stage"/>
    <s v="Assente"/>
    <s v="Non compliant con i Regolamenti "/>
    <m/>
    <d v="2018-06-21T00:00:00"/>
    <s v="Settore non compliant"/>
  </r>
  <r>
    <s v="OK"/>
    <n v="427"/>
    <d v="2018-06-14T00:00:00"/>
    <d v="2018-06-14T00:00:00"/>
    <s v="3D4MEC"/>
    <s v="Italia"/>
    <s v="Bologna"/>
    <x v="0"/>
    <m/>
    <s v="Luca Bernardo_x000a_(bfcAssociati)"/>
    <x v="4"/>
    <s v="Congrua"/>
    <s v="Industrial Goods"/>
    <s v="Industrial measurement, sensing and control"/>
    <s v="Start-up stage\Venture"/>
    <s v="Assente"/>
    <s v="Vertis Venture 5 Scaleup"/>
    <m/>
    <d v="2024-11-20T00:00:00"/>
    <s v="In data 21/06/2018 l'iniziativa era stata considerata &quot;non compliant con i Regolamenti&quot; per fase di vita. In data 20/11/2024, in seguito all'invio di nuova documentazione e al cambiamento nella fase di vita, l'iniziativa viene assegnata al Fondo VV5."/>
  </r>
  <r>
    <s v="OK"/>
    <n v="428"/>
    <d v="2018-06-20T00:00:00"/>
    <d v="2018-06-20T00:00:00"/>
    <s v="Neatoo"/>
    <s v="Italia"/>
    <s v="Milano"/>
    <x v="4"/>
    <m/>
    <s v="Simone Fiore"/>
    <x v="4"/>
    <s v="Congrua"/>
    <s v="Digital &amp; Media"/>
    <s v="Internet technologies"/>
    <s v="Start-up stage\Venture"/>
    <s v="Assente"/>
    <s v="Vertis Venture 2 Scaleup"/>
    <m/>
    <d v="2018-06-21T00:00:00"/>
    <m/>
  </r>
  <r>
    <s v="OK"/>
    <n v="429"/>
    <d v="2018-06-17T00:00:00"/>
    <d v="2018-06-28T00:00:00"/>
    <s v="Blueoak"/>
    <s v="Italia"/>
    <s v="Firenze"/>
    <x v="10"/>
    <m/>
    <s v="Lorenzo Massai"/>
    <x v="4"/>
    <s v="Congrua"/>
    <s v="Digital &amp; Media"/>
    <s v="Internet technologies"/>
    <s v="Seed"/>
    <s v="Assente"/>
    <s v="Non compliant con i Regolamenti "/>
    <m/>
    <d v="2018-09-06T00:00:00"/>
    <m/>
  </r>
  <r>
    <s v="OK"/>
    <n v="430"/>
    <d v="2018-06-19T00:00:00"/>
    <d v="2018-06-21T00:00:00"/>
    <s v="ALEKOS"/>
    <s v="Italia"/>
    <s v="n.a."/>
    <x v="5"/>
    <m/>
    <m/>
    <x v="4"/>
    <s v="Congrua"/>
    <s v="Services"/>
    <s v="Business and industrial services"/>
    <s v="Start-up stage\Venture"/>
    <s v="Assente"/>
    <s v="Non compliant con i Regolamenti "/>
    <m/>
    <d v="2018-06-28T00:00:00"/>
    <s v="Settore non compliant"/>
  </r>
  <r>
    <s v="OK"/>
    <n v="431"/>
    <d v="2018-06-21T00:00:00"/>
    <d v="2018-06-21T00:00:00"/>
    <s v="Niso Biomed"/>
    <s v="Italia"/>
    <s v="Torino"/>
    <x v="3"/>
    <s v="Venture Factory"/>
    <m/>
    <x v="7"/>
    <s v="Congrua"/>
    <s v="Med-Tech"/>
    <s v="Medical devices and supplies"/>
    <s v="Seed"/>
    <s v="Politecnico di Torino"/>
    <s v="Vertis Venture 3 Technology Transfer"/>
    <m/>
    <d v="2018-06-28T00:00:00"/>
    <m/>
  </r>
  <r>
    <s v="OK"/>
    <n v="432"/>
    <d v="2018-06-21T00:00:00"/>
    <d v="2018-06-21T00:00:00"/>
    <s v="Biotechware"/>
    <s v="Italia"/>
    <s v="Torino"/>
    <x v="3"/>
    <s v="Venture Factory"/>
    <m/>
    <x v="7"/>
    <s v="Congrua"/>
    <s v="Med-Tech"/>
    <s v="Medical devices and supplies"/>
    <s v="Seed"/>
    <s v="Politecnico di Torino"/>
    <s v="Vertis Venture 3 Technology Transfer"/>
    <m/>
    <d v="2018-06-28T00:00:00"/>
    <m/>
  </r>
  <r>
    <s v="OK"/>
    <n v="433"/>
    <d v="2018-06-21T00:00:00"/>
    <d v="2018-06-21T00:00:00"/>
    <s v="Safen"/>
    <s v="Italia"/>
    <s v="Torino"/>
    <x v="3"/>
    <s v="Venture Factory"/>
    <m/>
    <x v="7"/>
    <s v="Congrua"/>
    <s v="Clean Tech"/>
    <s v="Energy related services"/>
    <s v="Seed"/>
    <s v="Politecnico di Torino"/>
    <s v="Vertis Venture 3 Technology Transfer"/>
    <m/>
    <d v="2018-06-28T00:00:00"/>
    <m/>
  </r>
  <r>
    <s v="OK"/>
    <n v="434"/>
    <d v="2018-06-21T00:00:00"/>
    <d v="2018-06-21T00:00:00"/>
    <s v="Phi Drive"/>
    <s v="Italia"/>
    <s v="Torino"/>
    <x v="3"/>
    <s v="Venture Factory"/>
    <m/>
    <x v="7"/>
    <s v="Congrua"/>
    <s v="Industrial automation"/>
    <s v="Industrial measurement, sensing and control"/>
    <s v="Seed"/>
    <s v="Politecnico di Torino"/>
    <s v="Vertis Venture 3 Technology Transfer"/>
    <m/>
    <d v="2018-06-28T00:00:00"/>
    <m/>
  </r>
  <r>
    <s v="OK"/>
    <n v="435"/>
    <d v="2018-06-21T00:00:00"/>
    <d v="2018-06-21T00:00:00"/>
    <s v="Vivacso"/>
    <s v="Italia"/>
    <s v="Torino"/>
    <x v="3"/>
    <s v="Venture Factory"/>
    <m/>
    <x v="7"/>
    <s v="Congrua"/>
    <s v="Med-Tech"/>
    <s v="Medical devices and supplies"/>
    <s v="Seed"/>
    <s v="Politecnico di Torino"/>
    <s v="Vertis Venture 3 Technology Transfer"/>
    <m/>
    <d v="2018-06-28T00:00:00"/>
    <m/>
  </r>
  <r>
    <s v="OK"/>
    <n v="436"/>
    <d v="2018-06-21T00:00:00"/>
    <d v="2018-06-21T00:00:00"/>
    <s v="Nimble Robotics"/>
    <s v="Italia"/>
    <s v="Torino"/>
    <x v="3"/>
    <s v="Venture Factory"/>
    <m/>
    <x v="7"/>
    <s v="Congrua"/>
    <s v="Med-Tech"/>
    <s v="Medical devices and supplies"/>
    <s v="Seed"/>
    <s v="Politecnico di Torino"/>
    <s v="Vertis Venture 3 Technology Transfer"/>
    <m/>
    <d v="2018-06-28T00:00:00"/>
    <m/>
  </r>
  <r>
    <s v="OK"/>
    <n v="437"/>
    <d v="2018-06-21T00:00:00"/>
    <d v="2018-06-21T00:00:00"/>
    <s v="Deed"/>
    <s v="Italia"/>
    <s v="Torino"/>
    <x v="3"/>
    <s v="Venture Factory"/>
    <m/>
    <x v="7"/>
    <s v="Congrua"/>
    <s v="ICT"/>
    <s v="Systems software"/>
    <s v="Seed"/>
    <s v="Politecnico di Torino"/>
    <s v="Vertis Venture 3 Technology Transfer"/>
    <m/>
    <d v="2018-06-28T00:00:00"/>
    <m/>
  </r>
  <r>
    <s v="OK"/>
    <n v="438"/>
    <d v="2018-06-21T00:00:00"/>
    <d v="2018-06-21T00:00:00"/>
    <s v="Aiko"/>
    <s v="Italia"/>
    <s v="Torino"/>
    <x v="3"/>
    <s v="Venture Factory"/>
    <m/>
    <x v="7"/>
    <s v="Congrua"/>
    <s v="Industrial automation"/>
    <s v="Industrial measurement, sensing and control"/>
    <s v="Other early stage\Late stage"/>
    <s v="Politecnico di Torino"/>
    <s v="Vertis Venture 5 Scaleup"/>
    <m/>
    <d v="2024-07-09T00:00:00"/>
    <s v="In data 28/06/2018, l'iniziativa era stata assegnata al Fondo VV3 TT. Essendo terminato il periodo di investimento e avendo ricevuto nuova documentazione (con evidenza del cambiamento nella fase di vita), in data 09/07/2024 l'iniziativa viene assegnata al Fondo VV5."/>
  </r>
  <r>
    <s v="OK"/>
    <n v="439"/>
    <d v="2018-06-21T00:00:00"/>
    <d v="2018-06-21T00:00:00"/>
    <s v="Aquasmart Srl"/>
    <s v="Italia"/>
    <s v="Torino"/>
    <x v="3"/>
    <s v="Venture Factory"/>
    <m/>
    <x v="7"/>
    <s v="Congrua"/>
    <s v="Clean Tech"/>
    <s v="Energy related services"/>
    <s v="Seed"/>
    <s v="Politecnico di Torino"/>
    <s v="Vertis Venture 3 Technology Transfer"/>
    <m/>
    <d v="2018-06-28T00:00:00"/>
    <m/>
  </r>
  <r>
    <s v="OK"/>
    <n v="440"/>
    <d v="2018-06-21T00:00:00"/>
    <d v="2018-06-21T00:00:00"/>
    <s v="Gedy Trass"/>
    <s v="Italia"/>
    <s v="Torino"/>
    <x v="3"/>
    <s v="Venture Factory"/>
    <m/>
    <x v="7"/>
    <s v="Congrua"/>
    <s v="Industrial automation"/>
    <s v="Industrial measurement, sensing and control"/>
    <s v="Seed"/>
    <s v="Politecnico di Torino"/>
    <s v="Vertis Venture 3 Technology Transfer"/>
    <m/>
    <d v="2018-06-28T00:00:00"/>
    <m/>
  </r>
  <r>
    <s v="OK"/>
    <n v="441"/>
    <d v="2018-06-21T00:00:00"/>
    <d v="2018-06-21T00:00:00"/>
    <s v="Pinwork"/>
    <s v="Italia"/>
    <s v="Milano"/>
    <x v="4"/>
    <m/>
    <s v="Sara Giannaccini"/>
    <x v="4"/>
    <s v="Congrua"/>
    <s v="Services"/>
    <s v="Business and industrial services"/>
    <s v="Start-up stage\Venture"/>
    <s v="Assente"/>
    <s v="Vertis Venture 2 Scaleup"/>
    <m/>
    <d v="2018-06-28T00:00:00"/>
    <m/>
  </r>
  <r>
    <s v="OK"/>
    <n v="442"/>
    <d v="2018-06-21T00:00:00"/>
    <m/>
    <s v="AreaWFI"/>
    <s v="Italia"/>
    <s v="Milano"/>
    <x v="4"/>
    <m/>
    <s v="Tommaso Frigerio"/>
    <x v="4"/>
    <s v="Non congrua"/>
    <m/>
    <m/>
    <m/>
    <m/>
    <s v="Rigettato per documentazione mancante dopo sollecito"/>
    <m/>
    <d v="2018-10-11T00:00:00"/>
    <m/>
  </r>
  <r>
    <s v="OK"/>
    <n v="443"/>
    <d v="2018-06-21T00:00:00"/>
    <d v="2018-06-21T00:00:00"/>
    <s v="Soft Potential"/>
    <s v="Estero"/>
    <s v="Dublino"/>
    <x v="29"/>
    <m/>
    <s v="Giuseppe Arturo_x000a_(Connectia)"/>
    <x v="5"/>
    <s v="Congrua"/>
    <s v="ICT"/>
    <s v="Systems software"/>
    <s v="Other early stage\Late stage"/>
    <s v="Assente"/>
    <s v="Vertis Venture 2 Scaleup"/>
    <m/>
    <d v="2018-06-28T00:00:00"/>
    <m/>
  </r>
  <r>
    <s v="OK"/>
    <n v="444"/>
    <d v="2018-06-21T00:00:00"/>
    <d v="2018-06-21T00:00:00"/>
    <s v="Farine Varvello"/>
    <s v="Italia"/>
    <s v="n.a."/>
    <x v="5"/>
    <m/>
    <s v="Alessandro Tosi_x000a_(Kobo Funds)"/>
    <x v="5"/>
    <s v="Congrua"/>
    <s v="Agro-food"/>
    <s v="Agriculture: other"/>
    <s v="Seed"/>
    <s v="Assente"/>
    <s v="Non compliant con i Regolamenti "/>
    <m/>
    <d v="2018-06-28T00:00:00"/>
    <m/>
  </r>
  <r>
    <s v="OK"/>
    <n v="445"/>
    <d v="2018-06-22T00:00:00"/>
    <m/>
    <s v="LUCULIO"/>
    <s v="Italia"/>
    <s v="n.a."/>
    <x v="5"/>
    <m/>
    <s v=" Emilio Iacobucci "/>
    <x v="4"/>
    <s v="Non congrua"/>
    <m/>
    <m/>
    <m/>
    <m/>
    <s v="Rigettato per documentazione mancante dopo sollecito"/>
    <m/>
    <d v="2018-10-11T00:00:00"/>
    <m/>
  </r>
  <r>
    <s v="OK"/>
    <n v="446"/>
    <d v="2018-06-22T00:00:00"/>
    <d v="2018-06-22T00:00:00"/>
    <s v="Progetto Fino"/>
    <s v="Italia"/>
    <s v="Torino"/>
    <x v="3"/>
    <m/>
    <s v="Politecnico di Torino"/>
    <x v="4"/>
    <s v="Congrua"/>
    <s v="Industrial Goods"/>
    <s v="Industrial measurement, sensing and control"/>
    <s v="Proof of concept"/>
    <s v="Politecnico di Torino"/>
    <s v="Vertis Venture 3 Technology Transfer"/>
    <m/>
    <d v="2018-06-28T00:00:00"/>
    <m/>
  </r>
  <r>
    <s v="OK"/>
    <n v="447"/>
    <d v="2018-06-22T00:00:00"/>
    <d v="2018-06-22T00:00:00"/>
    <s v="Webidoo"/>
    <s v="Italia"/>
    <s v="Milano"/>
    <x v="4"/>
    <m/>
    <s v="Daniel Rota"/>
    <x v="4"/>
    <s v="Congrua"/>
    <s v="Services"/>
    <s v="Business and industrial services"/>
    <s v="Other early stage\Late stage"/>
    <s v="Assente"/>
    <s v="Vertis Venture 2 Scaleup"/>
    <m/>
    <d v="2018-06-28T00:00:00"/>
    <m/>
  </r>
  <r>
    <s v="OK"/>
    <n v="448"/>
    <d v="2018-06-25T00:00:00"/>
    <d v="2018-06-25T00:00:00"/>
    <s v="Doc 24"/>
    <s v="Italia"/>
    <s v="Milano"/>
    <x v="4"/>
    <m/>
    <s v="Raffaele Perrone _x000a_(PwC)"/>
    <x v="5"/>
    <s v="Congrua"/>
    <s v="Med-Tech"/>
    <s v="Medical devices and supplies"/>
    <s v="Other early stage\Late stage"/>
    <s v="Assente"/>
    <s v="Vertis Venture 2 Scaleup"/>
    <m/>
    <d v="2018-06-28T00:00:00"/>
    <m/>
  </r>
  <r>
    <s v="OK"/>
    <n v="449"/>
    <d v="2018-06-25T00:00:00"/>
    <d v="2018-06-25T00:00:00"/>
    <s v="Brokenwhat.com"/>
    <s v="Italia"/>
    <s v="Verona"/>
    <x v="15"/>
    <m/>
    <s v="Coatti Simone"/>
    <x v="4"/>
    <s v="Congrua"/>
    <s v="Digital &amp; Media"/>
    <s v="Internet technologies"/>
    <s v="Start-up stage\Venture"/>
    <s v="Assente"/>
    <s v="Vertis Venture 2 Scaleup"/>
    <m/>
    <d v="2018-06-28T00:00:00"/>
    <m/>
  </r>
  <r>
    <s v="OK"/>
    <n v="450"/>
    <d v="2018-06-25T00:00:00"/>
    <d v="2018-06-25T00:00:00"/>
    <s v="Frhome"/>
    <s v="Italia"/>
    <s v="Milano"/>
    <x v="4"/>
    <m/>
    <s v="Gianmarco Lanese"/>
    <x v="4"/>
    <s v="Congrua"/>
    <s v="Industrial Goods"/>
    <s v="Consumer products manufacturing"/>
    <s v="Other early stage\Late stage"/>
    <s v="Assente"/>
    <s v="Vertis Venture 2 Scaleup"/>
    <m/>
    <d v="2018-06-28T00:00:00"/>
    <m/>
  </r>
  <r>
    <s v="OK"/>
    <n v="451"/>
    <d v="2018-06-28T00:00:00"/>
    <d v="2018-06-28T00:00:00"/>
    <s v="Multiply Labs"/>
    <s v="Italia"/>
    <s v="San Francisco"/>
    <x v="6"/>
    <s v="Mauro Odorico"/>
    <m/>
    <x v="3"/>
    <s v="Congrua"/>
    <s v="Consumer Goods"/>
    <s v="Industrial measurement, sensing and control"/>
    <s v="Start-up stage\Venture"/>
    <s v="Assente"/>
    <s v="Vertis Venture 2 Scaleup"/>
    <m/>
    <d v="2018-07-05T00:00:00"/>
    <m/>
  </r>
  <r>
    <s v="OK"/>
    <n v="452"/>
    <d v="2018-06-28T00:00:00"/>
    <d v="2018-06-28T00:00:00"/>
    <s v="Aste Gold Selection "/>
    <s v="Italia"/>
    <s v="Biella"/>
    <x v="3"/>
    <m/>
    <s v="Maurizio Callegari"/>
    <x v="4"/>
    <s v="Congrua"/>
    <s v="Services"/>
    <s v="Systems software"/>
    <s v="Seed"/>
    <s v="Assente"/>
    <s v="Non compliant con i Regolamenti "/>
    <m/>
    <d v="2018-07-05T00:00:00"/>
    <m/>
  </r>
  <r>
    <s v="OK"/>
    <n v="453"/>
    <d v="2018-06-29T00:00:00"/>
    <d v="2018-06-29T00:00:00"/>
    <s v="SPORTRICK"/>
    <s v="Italia"/>
    <s v="Reggio Emilia"/>
    <x v="0"/>
    <m/>
    <s v="Paolo Minetto_x000a_(BizAdvisor)"/>
    <x v="5"/>
    <s v="Congrua"/>
    <s v="ICT"/>
    <s v="Systems software"/>
    <s v="Start-up stage\Venture"/>
    <s v="Assente"/>
    <s v="Vertis Venture 2 Scaleup"/>
    <m/>
    <d v="2018-07-05T00:00:00"/>
    <m/>
  </r>
  <r>
    <s v="OK"/>
    <n v="454"/>
    <d v="2018-07-02T00:00:00"/>
    <d v="2018-07-02T00:00:00"/>
    <s v="Loglica informatica"/>
    <s v="Italia"/>
    <s v="Milano"/>
    <x v="4"/>
    <m/>
    <s v="Martina Crespi Reghizzi"/>
    <x v="4"/>
    <s v="Congrua"/>
    <s v="ICT"/>
    <s v="Systems software"/>
    <s v="Seed"/>
    <s v="Assente"/>
    <s v="Non compliant con i Regolamenti "/>
    <m/>
    <d v="2018-07-05T00:00:00"/>
    <m/>
  </r>
  <r>
    <s v="OK"/>
    <n v="455"/>
    <d v="2018-07-03T00:00:00"/>
    <d v="2018-07-03T00:00:00"/>
    <s v="Monitoring Company"/>
    <s v="Italia"/>
    <s v="Milano"/>
    <x v="4"/>
    <m/>
    <s v="Edoardo Bosio_x000a_(Embed Capital)"/>
    <x v="5"/>
    <s v="Congrua"/>
    <s v="ICT"/>
    <s v="Systems software"/>
    <s v="Other early stage\Late stage"/>
    <s v="Assente"/>
    <s v="Vertis Venture 2 Scaleup"/>
    <m/>
    <d v="2018-07-05T00:00:00"/>
    <m/>
  </r>
  <r>
    <s v="OK"/>
    <n v="456"/>
    <d v="2018-06-30T00:00:00"/>
    <d v="2018-06-30T00:00:00"/>
    <s v="TESLA'S"/>
    <s v="Estero"/>
    <s v="n.a."/>
    <x v="5"/>
    <m/>
    <s v="Zoran Vujinovic"/>
    <x v="5"/>
    <s v="Congrua"/>
    <s v="Automotive"/>
    <s v="Means of transport: manufacturing and related"/>
    <s v="Seed"/>
    <s v="Assente"/>
    <s v="Non compliant con i Regolamenti "/>
    <m/>
    <d v="2018-07-12T00:00:00"/>
    <m/>
  </r>
  <r>
    <s v="OK"/>
    <n v="457"/>
    <d v="2018-07-04T00:00:00"/>
    <d v="2018-07-04T00:00:00"/>
    <s v="Gallerist"/>
    <s v="Italia"/>
    <s v="Roma"/>
    <x v="7"/>
    <s v="Alessandro Pontari"/>
    <m/>
    <x v="3"/>
    <s v="Congrua"/>
    <s v="Digital &amp; Media"/>
    <s v="Internet technologies"/>
    <s v="Start-up stage\Venture"/>
    <s v="Assente"/>
    <s v="Vertis Venture 2 Scaleup"/>
    <m/>
    <d v="2018-07-12T00:00:00"/>
    <m/>
  </r>
  <r>
    <s v="OK"/>
    <n v="458"/>
    <d v="2018-07-06T00:00:00"/>
    <d v="2018-07-06T00:00:00"/>
    <s v="gr3n"/>
    <s v="Estero"/>
    <s v="Castagnola"/>
    <x v="22"/>
    <m/>
    <s v="Raffaele Perrone _x000a_(PwC)"/>
    <x v="5"/>
    <s v="Congrua"/>
    <s v="Clean Tech"/>
    <s v="Plastic"/>
    <s v="Seed"/>
    <s v="Assente"/>
    <s v="Non compliant con i Regolamenti "/>
    <m/>
    <d v="2018-07-12T00:00:00"/>
    <m/>
  </r>
  <r>
    <s v="OK"/>
    <n v="459"/>
    <d v="2018-07-09T00:00:00"/>
    <d v="2018-07-09T00:00:00"/>
    <s v="Morecognition"/>
    <s v="Italia"/>
    <s v="Torino"/>
    <x v="3"/>
    <m/>
    <s v="Incubatore Imprese Innovative _x000a_Politecnico di Torino"/>
    <x v="7"/>
    <s v="Congrua"/>
    <s v="Med-Tech"/>
    <s v="Medical devices and supplies"/>
    <s v="Start-up stage\Venture"/>
    <s v="Politecnico di Torino"/>
    <s v="Vertis Venture 5 Scaleup"/>
    <m/>
    <d v="2024-02-07T00:00:00"/>
    <s v="Iniziativa assegnata a VV3 il 12/07/2018. In seguito all'invio di nuova documentazione e al cambio dello stadio di sviluppo viene assegnata al fondo VV5."/>
  </r>
  <r>
    <s v="OK"/>
    <n v="460"/>
    <d v="2018-07-10T00:00:00"/>
    <d v="2018-07-10T00:00:00"/>
    <s v="TaxMan"/>
    <s v="Italia"/>
    <s v="Roma"/>
    <x v="7"/>
    <m/>
    <s v="Alessandro Chirchiglia"/>
    <x v="4"/>
    <s v="Congrua"/>
    <s v="Services"/>
    <s v="Systems software"/>
    <s v="Seed"/>
    <s v="Assente"/>
    <s v="Non compliant con i Regolamenti "/>
    <m/>
    <d v="2018-07-12T00:00:00"/>
    <m/>
  </r>
  <r>
    <s v="OK"/>
    <n v="461"/>
    <d v="2018-07-09T00:00:00"/>
    <d v="2018-07-09T00:00:00"/>
    <s v="Ama"/>
    <s v="Italia"/>
    <s v="Ancona"/>
    <x v="19"/>
    <s v="Venture Factory"/>
    <m/>
    <x v="3"/>
    <s v="Congrua"/>
    <s v="ICT"/>
    <s v="Systems software"/>
    <s v="Seed"/>
    <s v="Università Politecnica delle Marche"/>
    <s v="Vertis Venture 3 Technology Transfer"/>
    <m/>
    <d v="2018-07-12T00:00:00"/>
    <m/>
  </r>
  <r>
    <s v="OK"/>
    <n v="462"/>
    <d v="2018-07-09T00:00:00"/>
    <d v="2018-07-09T00:00:00"/>
    <s v="Arielab"/>
    <s v="Italia"/>
    <s v="Ancona"/>
    <x v="19"/>
    <s v="Venture Factory"/>
    <m/>
    <x v="3"/>
    <s v="Congrua"/>
    <s v="ICT"/>
    <s v="Systems software"/>
    <s v="Proof of concept"/>
    <s v="Università Politecnica delle Marche"/>
    <s v="Vertis Venture 3 Technology Transfer"/>
    <m/>
    <d v="2018-07-12T00:00:00"/>
    <m/>
  </r>
  <r>
    <s v="OK"/>
    <n v="463"/>
    <d v="2018-07-09T00:00:00"/>
    <d v="2018-07-09T00:00:00"/>
    <s v="Biomedfood"/>
    <s v="Italia"/>
    <s v="Ancona"/>
    <x v="19"/>
    <s v="Venture Factory"/>
    <m/>
    <x v="3"/>
    <s v="Congrua"/>
    <s v="Services"/>
    <s v="Healthcare: other"/>
    <s v="Seed"/>
    <s v="Università Politecnica delle Marche"/>
    <s v="Vertis Venture 3 Technology Transfer"/>
    <m/>
    <d v="2018-07-12T00:00:00"/>
    <m/>
  </r>
  <r>
    <s v="OK"/>
    <n v="464"/>
    <d v="2018-07-09T00:00:00"/>
    <d v="2018-07-09T00:00:00"/>
    <s v="Cedar Solutions"/>
    <s v="Italia"/>
    <s v="Ancona"/>
    <x v="19"/>
    <s v="Venture Factory"/>
    <m/>
    <x v="3"/>
    <s v="Congrua"/>
    <s v="ICT"/>
    <s v="Systems software"/>
    <s v="Proof of concept"/>
    <s v="Università Politecnica delle Marche"/>
    <s v="Vertis Venture 3 Technology Transfer"/>
    <m/>
    <d v="2018-07-12T00:00:00"/>
    <m/>
  </r>
  <r>
    <s v="OK"/>
    <n v="465"/>
    <d v="2018-07-09T00:00:00"/>
    <d v="2018-07-09T00:00:00"/>
    <s v="Dowsee"/>
    <s v="Italia"/>
    <s v="Ancona"/>
    <x v="19"/>
    <s v="Venture Factory"/>
    <m/>
    <x v="3"/>
    <s v="Congrua"/>
    <s v="ICT"/>
    <s v="Systems software"/>
    <s v="Seed"/>
    <s v="Università Politecnica delle Marche"/>
    <s v="Vertis Venture 3 Technology Transfer"/>
    <m/>
    <d v="2018-07-12T00:00:00"/>
    <m/>
  </r>
  <r>
    <s v="OK"/>
    <n v="466"/>
    <d v="2018-07-09T00:00:00"/>
    <d v="2018-07-09T00:00:00"/>
    <s v="Duepuntozero"/>
    <s v="Italia"/>
    <s v="Ancona"/>
    <x v="19"/>
    <s v="Venture Factory"/>
    <m/>
    <x v="3"/>
    <s v="Congrua"/>
    <s v="ICT"/>
    <s v="Systems software"/>
    <s v="Seed"/>
    <s v="Università Politecnica delle Marche"/>
    <s v="Vertis Venture 3 Technology Transfer"/>
    <m/>
    <d v="2018-07-12T00:00:00"/>
    <m/>
  </r>
  <r>
    <s v="OK"/>
    <n v="467"/>
    <d v="2018-07-09T00:00:00"/>
    <d v="2018-07-09T00:00:00"/>
    <s v="Ets"/>
    <s v="Italia"/>
    <s v="Ancona"/>
    <x v="19"/>
    <s v="Venture Factory"/>
    <m/>
    <x v="3"/>
    <s v="Congrua"/>
    <s v="Clean Tech"/>
    <s v="Environmental services"/>
    <s v="Proof of concept"/>
    <s v="Università Politecnica delle Marche"/>
    <s v="Vertis Venture 3 Technology Transfer"/>
    <m/>
    <d v="2018-07-12T00:00:00"/>
    <m/>
  </r>
  <r>
    <s v="OK"/>
    <n v="468"/>
    <d v="2018-07-09T00:00:00"/>
    <d v="2018-07-09T00:00:00"/>
    <s v="Eve"/>
    <s v="Italia"/>
    <s v="Ancona"/>
    <x v="19"/>
    <s v="Venture Factory"/>
    <m/>
    <x v="3"/>
    <s v="Congrua"/>
    <s v="ICT"/>
    <s v="Systems software"/>
    <s v="Seed"/>
    <s v="Università Politecnica delle Marche"/>
    <s v="Vertis Venture 3 Technology Transfer"/>
    <m/>
    <d v="2018-07-12T00:00:00"/>
    <m/>
  </r>
  <r>
    <s v="OK"/>
    <n v="469"/>
    <d v="2018-07-09T00:00:00"/>
    <d v="2018-07-09T00:00:00"/>
    <s v="Ges"/>
    <s v="Italia"/>
    <s v="Ancona"/>
    <x v="19"/>
    <s v="Venture Factory"/>
    <m/>
    <x v="3"/>
    <s v="Congrua"/>
    <s v="Services"/>
    <s v="Business and industrial services"/>
    <s v="Seed"/>
    <s v="Università Politecnica delle Marche"/>
    <s v="Vertis Venture 3 Technology Transfer"/>
    <m/>
    <d v="2018-07-12T00:00:00"/>
    <m/>
  </r>
  <r>
    <s v="OK"/>
    <n v="470"/>
    <d v="2018-07-09T00:00:00"/>
    <d v="2018-07-09T00:00:00"/>
    <s v="Hyperlean"/>
    <s v="Italia"/>
    <s v="Ancona"/>
    <x v="19"/>
    <s v="Venture Factory"/>
    <m/>
    <x v="3"/>
    <s v="Congrua"/>
    <s v="ICT"/>
    <s v="Systems software"/>
    <s v="Seed"/>
    <s v="Università Politecnica delle Marche"/>
    <s v="Vertis Venture 3 Technology Transfer"/>
    <m/>
    <d v="2018-07-12T00:00:00"/>
    <m/>
  </r>
  <r>
    <s v="OK"/>
    <n v="471"/>
    <d v="2018-07-09T00:00:00"/>
    <d v="2018-07-09T00:00:00"/>
    <s v="Idea Coop"/>
    <s v="Italia"/>
    <s v="Ancona"/>
    <x v="19"/>
    <s v="Venture Factory"/>
    <m/>
    <x v="3"/>
    <s v="Congrua"/>
    <s v="ICT"/>
    <s v="Consumer electronics"/>
    <s v="Seed"/>
    <s v="Università Politecnica delle Marche"/>
    <s v="Vertis Venture 3 Technology Transfer"/>
    <m/>
    <d v="2018-07-12T00:00:00"/>
    <m/>
  </r>
  <r>
    <s v="OK"/>
    <n v="472"/>
    <d v="2018-07-09T00:00:00"/>
    <d v="2018-07-09T00:00:00"/>
    <s v="Innovacrete"/>
    <s v="Italia"/>
    <s v="Ancona"/>
    <x v="19"/>
    <s v="Venture Factory"/>
    <m/>
    <x v="3"/>
    <s v="Congrua"/>
    <s v="Industrial Goods"/>
    <s v="Materials"/>
    <s v="Seed"/>
    <s v="Università Politecnica delle Marche"/>
    <s v="Vertis Venture 3 Technology Transfer"/>
    <m/>
    <d v="2018-07-12T00:00:00"/>
    <m/>
  </r>
  <r>
    <s v="OK"/>
    <n v="473"/>
    <d v="2018-07-09T00:00:00"/>
    <d v="2018-07-09T00:00:00"/>
    <s v="Janux"/>
    <s v="Italia"/>
    <s v="Ancona"/>
    <x v="19"/>
    <s v="Venture Factory"/>
    <m/>
    <x v="3"/>
    <s v="Congrua"/>
    <s v="ICT"/>
    <s v="Systems software"/>
    <s v="Seed"/>
    <s v="Università Politecnica delle Marche"/>
    <s v="Vertis Venture 3 Technology Transfer"/>
    <m/>
    <d v="2018-07-12T00:00:00"/>
    <m/>
  </r>
  <r>
    <s v="OK"/>
    <n v="474"/>
    <d v="2018-07-09T00:00:00"/>
    <d v="2018-07-09T00:00:00"/>
    <s v="Nautes"/>
    <s v="Italia"/>
    <s v="Ancona"/>
    <x v="19"/>
    <s v="Venture Factory"/>
    <m/>
    <x v="3"/>
    <s v="Congrua"/>
    <s v="ICT"/>
    <s v="Systems software"/>
    <s v="Seed"/>
    <s v="Università Politecnica delle Marche"/>
    <s v="Vertis Venture 3 Technology Transfer"/>
    <m/>
    <d v="2018-07-12T00:00:00"/>
    <m/>
  </r>
  <r>
    <s v="OK"/>
    <n v="475"/>
    <d v="2018-07-09T00:00:00"/>
    <d v="2018-07-09T00:00:00"/>
    <s v="Now"/>
    <s v="Italia"/>
    <s v="Ancona"/>
    <x v="19"/>
    <s v="Venture Factory"/>
    <m/>
    <x v="3"/>
    <s v="Congrua"/>
    <s v="Services"/>
    <s v="Telecom carriers"/>
    <s v="Seed"/>
    <s v="Università Politecnica delle Marche"/>
    <s v="Vertis Venture 3 Technology Transfer"/>
    <m/>
    <d v="2018-07-12T00:00:00"/>
    <m/>
  </r>
  <r>
    <s v="OK"/>
    <n v="476"/>
    <d v="2018-07-09T00:00:00"/>
    <d v="2018-07-09T00:00:00"/>
    <s v="Qfarm"/>
    <s v="Italia"/>
    <s v="Ancona"/>
    <x v="19"/>
    <s v="Venture Factory"/>
    <m/>
    <x v="3"/>
    <s v="Congrua"/>
    <s v="Agro-food"/>
    <s v="Agriculture: other"/>
    <s v="Seed"/>
    <s v="Università Politecnica delle Marche"/>
    <s v="Vertis Venture 3 Technology Transfer"/>
    <m/>
    <d v="2018-07-12T00:00:00"/>
    <m/>
  </r>
  <r>
    <s v="OK"/>
    <n v="477"/>
    <d v="2018-07-09T00:00:00"/>
    <d v="2018-07-09T00:00:00"/>
    <s v="Revolt"/>
    <s v="Italia"/>
    <s v="Ancona"/>
    <x v="19"/>
    <s v="Venture Factory"/>
    <m/>
    <x v="3"/>
    <s v="Congrua"/>
    <s v="ICT"/>
    <s v="Systems software"/>
    <s v="Seed"/>
    <s v="Università Politecnica delle Marche"/>
    <s v="Vertis Venture 3 Technology Transfer"/>
    <m/>
    <d v="2018-07-12T00:00:00"/>
    <m/>
  </r>
  <r>
    <s v="OK"/>
    <n v="478"/>
    <d v="2018-07-09T00:00:00"/>
    <d v="2018-07-09T00:00:00"/>
    <s v="Seitec"/>
    <s v="Italia"/>
    <s v="Ancona"/>
    <x v="19"/>
    <s v="Venture Factory"/>
    <m/>
    <x v="3"/>
    <s v="Congrua"/>
    <s v="ICT"/>
    <s v="Systems software"/>
    <s v="Seed"/>
    <s v="Università Politecnica delle Marche"/>
    <s v="Vertis Venture 3 Technology Transfer"/>
    <m/>
    <d v="2018-07-12T00:00:00"/>
    <m/>
  </r>
  <r>
    <s v="OK"/>
    <n v="479"/>
    <d v="2018-07-09T00:00:00"/>
    <d v="2018-07-09T00:00:00"/>
    <s v="Si2G"/>
    <s v="Italia"/>
    <s v="Ancona"/>
    <x v="19"/>
    <s v="Venture Factory"/>
    <m/>
    <x v="3"/>
    <s v="Congrua"/>
    <s v="ICT"/>
    <s v="Systems software"/>
    <s v="Seed"/>
    <s v="Università Politecnica delle Marche"/>
    <s v="Vertis Venture 3 Technology Transfer"/>
    <m/>
    <d v="2018-07-12T00:00:00"/>
    <m/>
  </r>
  <r>
    <s v="OK"/>
    <n v="480"/>
    <d v="2018-07-09T00:00:00"/>
    <d v="2018-07-09T00:00:00"/>
    <s v="Sibe"/>
    <s v="Italia"/>
    <s v="Ancona"/>
    <x v="19"/>
    <s v="Venture Factory"/>
    <m/>
    <x v="3"/>
    <s v="Congrua"/>
    <s v="Clean Tech"/>
    <s v="Energy: other"/>
    <s v="Seed"/>
    <s v="Università Politecnica delle Marche"/>
    <s v="Vertis Venture 3 Technology Transfer"/>
    <m/>
    <d v="2018-07-12T00:00:00"/>
    <m/>
  </r>
  <r>
    <s v="OK"/>
    <n v="481"/>
    <d v="2018-07-09T00:00:00"/>
    <d v="2018-07-09T00:00:00"/>
    <s v="Smart Space"/>
    <s v="Italia"/>
    <s v="Ancona"/>
    <x v="19"/>
    <s v="Venture Factory"/>
    <m/>
    <x v="3"/>
    <s v="Congrua"/>
    <s v="ICT"/>
    <s v="Systems software"/>
    <s v="Seed"/>
    <s v="Università Politecnica delle Marche"/>
    <s v="Vertis Venture 3 Technology Transfer"/>
    <m/>
    <d v="2018-07-12T00:00:00"/>
    <m/>
  </r>
  <r>
    <s v="OK"/>
    <n v="482"/>
    <d v="2018-07-09T00:00:00"/>
    <d v="2018-07-09T00:00:00"/>
    <s v="Strategie"/>
    <s v="Italia"/>
    <s v="Ancona"/>
    <x v="19"/>
    <s v="Venture Factory"/>
    <m/>
    <x v="3"/>
    <s v="Congrua"/>
    <s v="Clean Tech"/>
    <s v="Energy: other"/>
    <s v="Seed"/>
    <s v="Università Politecnica delle Marche"/>
    <s v="Vertis Venture 3 Technology Transfer"/>
    <m/>
    <d v="2018-07-12T00:00:00"/>
    <m/>
  </r>
  <r>
    <s v="OK"/>
    <n v="483"/>
    <d v="2018-07-09T00:00:00"/>
    <d v="2018-07-09T00:00:00"/>
    <s v="Tech4Care"/>
    <s v="Italia"/>
    <s v="Ancona"/>
    <x v="19"/>
    <s v="Venture Factory"/>
    <m/>
    <x v="3"/>
    <s v="Congrua"/>
    <s v="Med-Tech"/>
    <s v="Medical information systems"/>
    <s v="Seed"/>
    <s v="Università Politecnica delle Marche"/>
    <s v="Vertis Venture 3 Technology Transfer"/>
    <m/>
    <d v="2018-07-12T00:00:00"/>
    <m/>
  </r>
  <r>
    <s v="OK"/>
    <n v="484"/>
    <d v="2018-07-09T00:00:00"/>
    <d v="2018-07-09T00:00:00"/>
    <s v="Wisense"/>
    <s v="Italia"/>
    <s v="Ancona"/>
    <x v="19"/>
    <s v="Venture Factory"/>
    <m/>
    <x v="3"/>
    <s v="Congrua"/>
    <s v="ICT"/>
    <s v="Systems software"/>
    <s v="Seed"/>
    <s v="Università Politecnica delle Marche"/>
    <s v="Vertis Venture 3 Technology Transfer"/>
    <m/>
    <d v="2018-07-12T00:00:00"/>
    <m/>
  </r>
  <r>
    <s v="OK"/>
    <n v="485"/>
    <d v="2018-07-12T00:00:00"/>
    <d v="2018-07-12T00:00:00"/>
    <s v="!Chaos"/>
    <s v="Italia"/>
    <s v="Napoli"/>
    <x v="2"/>
    <s v="Roberto della Marina"/>
    <m/>
    <x v="3"/>
    <s v="Congrua"/>
    <s v="ICT"/>
    <s v="Systems software"/>
    <s v="Proof of concept"/>
    <s v="Istituto Nazionale di Fisica Nucleare"/>
    <s v="Vertis Venture 3 Technology Transfer"/>
    <m/>
    <d v="2018-07-19T00:00:00"/>
    <m/>
  </r>
  <r>
    <s v="OK"/>
    <n v="486"/>
    <d v="2018-07-12T00:00:00"/>
    <d v="2018-07-12T00:00:00"/>
    <s v="Policapillari"/>
    <s v="Italia"/>
    <s v="Napoli"/>
    <x v="2"/>
    <s v="Roberto della Marina"/>
    <m/>
    <x v="3"/>
    <s v="Congrua"/>
    <s v="Industrial Goods"/>
    <s v="Business and industrial products"/>
    <s v="Proof of concept"/>
    <s v="Istituto Nazionale di Fisica Nucleare"/>
    <s v="Vertis Venture 3 Technology Transfer"/>
    <m/>
    <d v="2018-07-19T00:00:00"/>
    <m/>
  </r>
  <r>
    <s v="OK"/>
    <n v="487"/>
    <d v="2018-07-12T00:00:00"/>
    <d v="2018-07-12T00:00:00"/>
    <s v="Clamping"/>
    <s v="Italia"/>
    <s v="Napoli"/>
    <x v="2"/>
    <s v="Roberto della Marina"/>
    <m/>
    <x v="3"/>
    <s v="Congrua"/>
    <s v="ICT"/>
    <s v="Systems software"/>
    <s v="Proof of concept"/>
    <s v="Istituto Nazionale di Fisica Nucleare"/>
    <s v="Vertis Venture 3 Technology Transfer"/>
    <m/>
    <d v="2018-07-19T00:00:00"/>
    <m/>
  </r>
  <r>
    <s v="OK"/>
    <n v="488"/>
    <d v="2018-07-11T00:00:00"/>
    <d v="2018-07-11T00:00:00"/>
    <s v="Ser.ge.ma"/>
    <s v="Italia"/>
    <s v="Sassari"/>
    <x v="25"/>
    <m/>
    <s v="Santino Brunetto"/>
    <x v="4"/>
    <s v="Congrua"/>
    <s v="Digital &amp; Media"/>
    <s v="Internet technologies"/>
    <s v="Seed"/>
    <s v="Assente"/>
    <s v="Non compliant con i Regolamenti "/>
    <m/>
    <d v="2018-07-19T00:00:00"/>
    <m/>
  </r>
  <r>
    <s v="OK"/>
    <n v="489"/>
    <d v="2018-07-17T00:00:00"/>
    <m/>
    <s v="KOOPF"/>
    <s v="Italia"/>
    <s v="Roma"/>
    <x v="7"/>
    <m/>
    <s v="Stefania Spadafora"/>
    <x v="4"/>
    <s v="Non congrua"/>
    <m/>
    <m/>
    <m/>
    <m/>
    <s v="Rigettato per documentazione mancante dopo sollecito"/>
    <m/>
    <d v="2018-10-11T00:00:00"/>
    <m/>
  </r>
  <r>
    <s v="OK"/>
    <n v="490"/>
    <d v="2018-07-19T00:00:00"/>
    <d v="2018-07-19T00:00:00"/>
    <s v="Profumeria web"/>
    <s v="Italia"/>
    <s v="Milano"/>
    <x v="4"/>
    <m/>
    <s v="Franco Gianera"/>
    <x v="1"/>
    <s v="Congrua"/>
    <s v="Digital &amp; Media"/>
    <s v="Internet technologies"/>
    <s v="Other early stage\Late stage"/>
    <s v="Assente"/>
    <s v="Vertis Venture 2 Scaleup"/>
    <m/>
    <d v="2018-07-19T00:00:00"/>
    <m/>
  </r>
  <r>
    <s v="OK"/>
    <n v="491"/>
    <d v="2018-07-19T00:00:00"/>
    <d v="2018-07-19T00:00:00"/>
    <s v="Space Fly Multiagent"/>
    <s v="Italia"/>
    <s v="Milano"/>
    <x v="4"/>
    <s v="Venture Factory"/>
    <m/>
    <x v="3"/>
    <s v="Congrua"/>
    <s v="Services"/>
    <s v="Transportation: other"/>
    <s v="Seed"/>
    <s v="Polihub - Politecnico di Milano"/>
    <s v="Vertis Venture 3 Technology Transfer"/>
    <m/>
    <d v="2018-07-26T00:00:00"/>
    <m/>
  </r>
  <r>
    <s v="OK"/>
    <n v="492"/>
    <d v="2018-07-19T00:00:00"/>
    <d v="2018-07-19T00:00:00"/>
    <s v="MobiMESH"/>
    <s v="Italia"/>
    <s v="Milano"/>
    <x v="4"/>
    <s v="Venture Factory"/>
    <m/>
    <x v="3"/>
    <s v="Congrua"/>
    <s v="ICT"/>
    <s v="Systems software"/>
    <s v="Start-up stage\Venture"/>
    <s v="Politecnico di Milano"/>
    <s v="Vertis Venture 3 Technology Transfer"/>
    <m/>
    <d v="2018-07-26T00:00:00"/>
    <m/>
  </r>
  <r>
    <s v="OK"/>
    <n v="493"/>
    <d v="2018-07-19T00:00:00"/>
    <d v="2018-07-19T00:00:00"/>
    <s v="MUSA"/>
    <s v="Italia"/>
    <s v="Milano"/>
    <x v="4"/>
    <s v="Venture Factory"/>
    <m/>
    <x v="3"/>
    <s v="Congrua"/>
    <s v="Digital &amp; Media"/>
    <s v="Internet technologies"/>
    <s v="Start-up stage\Venture"/>
    <s v="Polihub - Politecnico di Milano"/>
    <s v="Vertis Venture 3 Technology Transfer"/>
    <m/>
    <d v="2018-07-26T00:00:00"/>
    <m/>
  </r>
  <r>
    <s v="OK"/>
    <n v="494"/>
    <d v="2018-07-19T00:00:00"/>
    <d v="2018-07-19T00:00:00"/>
    <s v="TTG"/>
    <s v="Italia"/>
    <s v="Milano"/>
    <x v="4"/>
    <m/>
    <s v="Giacomo Giovanardi_x000a_(Studio Bertoli Giovanardi Grimaldi &amp; Partners)"/>
    <x v="5"/>
    <s v="Congrua"/>
    <s v="ICT"/>
    <s v="Systems software"/>
    <s v="Start-up stage\Venture"/>
    <s v="Assente"/>
    <s v="Non compliant con i Regolamenti "/>
    <m/>
    <d v="2018-07-26T00:00:00"/>
    <s v="Settore (gioco d'azzardo online) non compliant con i regolamenti"/>
  </r>
  <r>
    <s v="OK"/>
    <n v="495"/>
    <d v="2018-07-19T00:00:00"/>
    <d v="2018-07-19T00:00:00"/>
    <s v="WHEARE"/>
    <s v="Italia"/>
    <s v="Roma"/>
    <x v="7"/>
    <m/>
    <s v="VentureUp"/>
    <x v="3"/>
    <s v="Congrua"/>
    <s v="ICT"/>
    <s v="Software: other"/>
    <s v="Seed"/>
    <s v="Assente"/>
    <s v="Non compliant con i Regolamenti "/>
    <m/>
    <d v="2018-07-26T00:00:00"/>
    <m/>
  </r>
  <r>
    <s v="OK"/>
    <n v="496"/>
    <d v="2018-07-23T00:00:00"/>
    <m/>
    <s v="New Technologies Developers"/>
    <s v="Italia"/>
    <s v="Bolzano"/>
    <x v="21"/>
    <m/>
    <s v="Marcello Federici"/>
    <x v="4"/>
    <s v="Non congrua"/>
    <m/>
    <m/>
    <m/>
    <m/>
    <s v="Rigettato per documentazione mancante dopo sollecito"/>
    <m/>
    <d v="2018-10-11T00:00:00"/>
    <m/>
  </r>
  <r>
    <s v="OK"/>
    <n v="497"/>
    <d v="2018-07-26T00:00:00"/>
    <d v="2018-07-26T00:00:00"/>
    <s v="AnotheReality"/>
    <s v="Italia"/>
    <s v="Milano"/>
    <x v="4"/>
    <s v="Salvatore Panico"/>
    <m/>
    <x v="3"/>
    <s v="Congrua"/>
    <s v="ICT"/>
    <s v="Consumer electronics"/>
    <s v="Start-up stage\Venture"/>
    <s v="Assente"/>
    <s v="Vertis Venture 2 Scaleup"/>
    <m/>
    <d v="2018-08-02T00:00:00"/>
    <m/>
  </r>
  <r>
    <s v="OK"/>
    <n v="498"/>
    <d v="2018-07-26T00:00:00"/>
    <d v="2018-07-26T00:00:00"/>
    <s v="Amicomed"/>
    <s v="Estero"/>
    <s v="San francisco"/>
    <x v="6"/>
    <s v="Mauro Odorico"/>
    <m/>
    <x v="3"/>
    <s v="Congrua"/>
    <s v="ICT"/>
    <s v="Medical devices and supplies"/>
    <s v="Start-up stage\Venture"/>
    <s v="Assente"/>
    <s v="Vertis Venture 2 Scaleup"/>
    <m/>
    <d v="2018-08-02T00:00:00"/>
    <m/>
  </r>
  <r>
    <s v="OK"/>
    <n v="499"/>
    <d v="2018-07-28T00:00:00"/>
    <d v="2018-07-28T00:00:00"/>
    <s v="GOODAS"/>
    <s v="Italia"/>
    <s v="Ascoli Piceno"/>
    <x v="19"/>
    <m/>
    <s v="Angelo Mucci "/>
    <x v="5"/>
    <s v="Congrua"/>
    <s v="Digital &amp; Media"/>
    <s v="Internet technologies"/>
    <s v="Seed"/>
    <s v="Assente"/>
    <s v="Non compliant con i Regolamenti "/>
    <m/>
    <d v="2018-08-02T00:00:00"/>
    <m/>
  </r>
  <r>
    <s v="OK"/>
    <n v="500"/>
    <d v="2018-07-29T00:00:00"/>
    <m/>
    <s v="Progetto Giulia Ceriani"/>
    <s v="Italia"/>
    <s v="Verona"/>
    <x v="15"/>
    <m/>
    <s v="Giulia Ceriani"/>
    <x v="4"/>
    <s v="Non congrua"/>
    <m/>
    <m/>
    <m/>
    <m/>
    <s v="Rigettato per documentazione mancante dopo sollecito"/>
    <m/>
    <d v="2018-10-11T00:00:00"/>
    <m/>
  </r>
  <r>
    <s v="OK"/>
    <n v="501"/>
    <d v="2018-07-30T00:00:00"/>
    <m/>
    <s v="Progetto HODTV"/>
    <s v="Italia"/>
    <s v="n.a."/>
    <x v="5"/>
    <m/>
    <s v="Sergio Mitrione"/>
    <x v="4"/>
    <s v="Non congrua"/>
    <m/>
    <m/>
    <m/>
    <m/>
    <s v="Rigettato per documentazione mancante dopo sollecito"/>
    <m/>
    <d v="2018-10-11T00:00:00"/>
    <m/>
  </r>
  <r>
    <s v="OK"/>
    <n v="502"/>
    <d v="2018-07-30T00:00:00"/>
    <d v="2018-07-30T00:00:00"/>
    <s v="Beaconforce"/>
    <s v="Estero"/>
    <s v="San Francisco"/>
    <x v="6"/>
    <m/>
    <s v="Cristina Bini _x000a_(FII/CDP)"/>
    <x v="6"/>
    <s v="Congrua"/>
    <s v="ICT"/>
    <s v="Systems software"/>
    <s v="Start-up stage\Venture"/>
    <s v="Assente"/>
    <s v="Vertis Venture 2 Scaleup"/>
    <m/>
    <d v="2018-08-02T00:00:00"/>
    <m/>
  </r>
  <r>
    <s v="OK"/>
    <n v="503"/>
    <d v="2018-07-31T00:00:00"/>
    <m/>
    <s v="VODIVÌ"/>
    <s v="Italia"/>
    <s v="Spoleto"/>
    <x v="17"/>
    <m/>
    <s v="Silvia Pedoni_x000a_(BacktoWork24)"/>
    <x v="5"/>
    <s v="Non congrua"/>
    <m/>
    <m/>
    <m/>
    <m/>
    <s v="Rigettato per documentazione mancante dopo sollecito"/>
    <m/>
    <d v="2018-10-11T00:00:00"/>
    <m/>
  </r>
  <r>
    <s v="OK"/>
    <n v="504"/>
    <d v="2018-07-31T00:00:00"/>
    <d v="2018-07-31T00:00:00"/>
    <s v="Project “Q”"/>
    <s v="Italia"/>
    <s v="n.a."/>
    <x v="5"/>
    <s v="Paolo Santoro"/>
    <m/>
    <x v="3"/>
    <s v="Congrua"/>
    <s v="ICT"/>
    <s v="Systems software"/>
    <s v="Seed"/>
    <s v="Assente"/>
    <s v="Non compliant con i Regolamenti "/>
    <m/>
    <d v="2018-08-02T00:00:00"/>
    <m/>
  </r>
  <r>
    <s v="OK"/>
    <n v="505"/>
    <d v="2018-07-31T00:00:00"/>
    <d v="2024-09-18T00:00:00"/>
    <s v="Green Motion"/>
    <s v="Italia"/>
    <s v="Roma"/>
    <x v="7"/>
    <m/>
    <s v="Antonino Condurso"/>
    <x v="4"/>
    <s v="Congrua"/>
    <s v="Services"/>
    <s v="Transportation services"/>
    <s v="Other early stage\Late stage"/>
    <s v="Assente"/>
    <s v="Vertis Venture 5 Scaleup"/>
    <m/>
    <d v="2024-09-19T00:00:00"/>
    <s v="In data 11/10/2018, l'iniziativa era stata rigettata per documentazione mancante dopo sollecito. A seguito della ricezione di documentazione, in data 19/09/2024 l'iniziativa è stata assegnata al Fondo VV5."/>
  </r>
  <r>
    <s v="OK"/>
    <n v="506"/>
    <d v="2018-08-20T00:00:00"/>
    <d v="2018-08-20T00:00:00"/>
    <s v="HelParkinson"/>
    <s v="Italia"/>
    <s v="Catania"/>
    <x v="9"/>
    <m/>
    <s v="Tito Antonio Giuffrida_x000a_(Studio Giuffrida &amp; Partners)"/>
    <x v="0"/>
    <s v="Congrua"/>
    <s v="Med-Tech"/>
    <s v="Medical devices and supplies"/>
    <s v="Seed"/>
    <s v="Assente"/>
    <s v="Non compliant con i Regolamenti "/>
    <m/>
    <d v="2018-09-06T00:00:00"/>
    <s v="Sono oggetto di richiesta di tutela brevettuale"/>
  </r>
  <r>
    <s v="OK"/>
    <n v="507"/>
    <d v="2018-08-29T00:00:00"/>
    <d v="2018-08-29T00:00:00"/>
    <s v="Noward"/>
    <s v="Italia"/>
    <s v="Como"/>
    <x v="4"/>
    <m/>
    <s v="Cristina Bini _x000a_(FII/CDP)"/>
    <x v="6"/>
    <s v="Congrua"/>
    <s v="Services"/>
    <s v="Business and industrial services"/>
    <s v="Start-up stage\Venture"/>
    <s v="Assente"/>
    <s v="Vertis Venture 2 Scaleup"/>
    <m/>
    <d v="2018-09-06T00:00:00"/>
    <s v="Hanno sviluppato l'algoritmo ma deve ancora essere brevettato"/>
  </r>
  <r>
    <s v="OK"/>
    <n v="508"/>
    <d v="2018-08-29T00:00:00"/>
    <d v="2018-08-29T00:00:00"/>
    <s v="Tweegs"/>
    <s v="Italia"/>
    <s v="Teramo"/>
    <x v="14"/>
    <m/>
    <s v="Giuseppe Farchione"/>
    <x v="0"/>
    <s v="Congrua"/>
    <s v="Digital &amp; Media"/>
    <s v="Internet technologies"/>
    <s v="Start-up stage\Venture"/>
    <s v="Assente"/>
    <s v="Vertis Venture 2 Scaleup"/>
    <m/>
    <d v="2018-09-06T00:00:00"/>
    <m/>
  </r>
  <r>
    <s v="OK"/>
    <n v="509"/>
    <d v="2018-08-29T00:00:00"/>
    <m/>
    <s v="Nides"/>
    <s v="Italia"/>
    <s v="Roma"/>
    <x v="7"/>
    <m/>
    <s v="Stefano Amoroso"/>
    <x v="4"/>
    <s v="Non congrua"/>
    <m/>
    <m/>
    <m/>
    <m/>
    <s v="Rigettato per documentazione mancante dopo sollecito"/>
    <m/>
    <d v="2018-12-20T00:00:00"/>
    <m/>
  </r>
  <r>
    <s v="OK"/>
    <n v="510"/>
    <d v="2018-08-29T00:00:00"/>
    <d v="2018-12-20T00:00:00"/>
    <s v="Azienda green"/>
    <s v="Italia"/>
    <s v="Napoli"/>
    <x v="2"/>
    <m/>
    <s v="Stellato Gaetano Francesco"/>
    <x v="4"/>
    <s v="Congrua"/>
    <s v="Clean Tech"/>
    <s v="Alternative energy"/>
    <s v="Seed"/>
    <s v="Assente"/>
    <s v="Non compliant con i Regolamenti "/>
    <m/>
    <d v="2019-01-10T00:00:00"/>
    <s v="Il brevetto non è in possesso della società ma dell'azienda costruttrice del prodotto"/>
  </r>
  <r>
    <s v="OK"/>
    <n v="511"/>
    <d v="2018-08-30T00:00:00"/>
    <d v="2018-09-06T00:00:00"/>
    <s v="NutriX"/>
    <s v="Italia"/>
    <s v="n.a."/>
    <x v="5"/>
    <m/>
    <s v="Fabio Miggiano"/>
    <x v="4"/>
    <s v="Congrua"/>
    <s v="Agro-food"/>
    <s v="Agriculture: other"/>
    <s v="Start-up stage\Venture"/>
    <s v="Assente"/>
    <s v="Vertis Venture 2 Scaleup"/>
    <m/>
    <d v="2018-09-13T00:00:00"/>
    <m/>
  </r>
  <r>
    <s v="OK"/>
    <n v="512"/>
    <d v="2018-09-03T00:00:00"/>
    <d v="2018-09-03T00:00:00"/>
    <s v="Kellify"/>
    <s v="Italia"/>
    <s v="Genova"/>
    <x v="12"/>
    <m/>
    <s v="Luca Vittorio Canepa_x000a_(LVC Management Services &amp; Consulting)"/>
    <x v="5"/>
    <s v="Congrua"/>
    <s v="ICT"/>
    <s v="Software: other"/>
    <s v="Other early stage\Late stage"/>
    <s v="Assente"/>
    <s v="Vertis Venture 2 Scaleup"/>
    <m/>
    <d v="2018-09-06T00:00:00"/>
    <m/>
  </r>
  <r>
    <s v="OK"/>
    <n v="513"/>
    <d v="2018-09-03T00:00:00"/>
    <d v="2018-09-03T00:00:00"/>
    <s v="Galleria Templari"/>
    <s v="Italia"/>
    <s v="Lecce"/>
    <x v="13"/>
    <m/>
    <s v="Ma􀆩eo Spada"/>
    <x v="6"/>
    <s v="Congrua"/>
    <s v="Services"/>
    <s v="Real estate"/>
    <s v="Seed"/>
    <s v="Assente"/>
    <s v="Non compliant con i Regolamenti "/>
    <m/>
    <d v="2018-09-06T00:00:00"/>
    <m/>
  </r>
  <r>
    <s v="OK"/>
    <n v="514"/>
    <d v="2018-09-03T00:00:00"/>
    <d v="2018-09-03T00:00:00"/>
    <s v="Progetto Solenica"/>
    <s v="Italia"/>
    <s v="Frosinone"/>
    <x v="7"/>
    <m/>
    <s v="Valerio Zoino_x000a_(Zeta Consulting)"/>
    <x v="5"/>
    <s v="Congrua"/>
    <s v="Consumer Goods"/>
    <s v="Consumer products manufacturing"/>
    <s v="Start-up stage\Venture"/>
    <s v="Assente"/>
    <s v="Vertis Venture 2 Scaleup"/>
    <m/>
    <d v="2019-07-25T00:00:00"/>
    <s v="Iniziativa assegnata a VV2 il 06/09/2019. Viene assegnata nuovamente a VV2 il 25/07/19 come Diritto di First Refusal – Invito Innova Venture"/>
  </r>
  <r>
    <s v="OK"/>
    <n v="515"/>
    <d v="2018-09-03T00:00:00"/>
    <d v="2018-09-03T00:00:00"/>
    <s v="SurgiFET"/>
    <s v="Italia"/>
    <s v="Torino"/>
    <x v="3"/>
    <s v="Venture Factory"/>
    <m/>
    <x v="3"/>
    <s v="Congrua"/>
    <s v="Med-Tech"/>
    <s v="Medical devices and supplies"/>
    <s v="Proof of concept"/>
    <s v="Politecnico di Torino"/>
    <s v="Vertis Venture 3 Technology Transfer"/>
    <m/>
    <d v="2018-09-06T00:00:00"/>
    <m/>
  </r>
  <r>
    <s v="OK"/>
    <n v="516"/>
    <d v="2018-09-04T00:00:00"/>
    <m/>
    <s v="RG Yacth"/>
    <s v="Italia"/>
    <s v="Pesaro"/>
    <x v="19"/>
    <m/>
    <m/>
    <x v="4"/>
    <s v="Non congrua"/>
    <m/>
    <m/>
    <m/>
    <m/>
    <s v="Rigettato per documentazione mancante dopo sollecito"/>
    <m/>
    <d v="2018-12-20T00:00:00"/>
    <m/>
  </r>
  <r>
    <s v="OK"/>
    <n v="517"/>
    <d v="2018-09-04T00:00:00"/>
    <m/>
    <s v="Kazed"/>
    <s v="Italia"/>
    <s v="Macerata"/>
    <x v="19"/>
    <m/>
    <s v="Paolo Montecchiari"/>
    <x v="4"/>
    <s v="Non congrua"/>
    <m/>
    <m/>
    <m/>
    <m/>
    <s v="Rigettato per documentazione mancante dopo sollecito"/>
    <m/>
    <d v="2018-12-20T00:00:00"/>
    <m/>
  </r>
  <r>
    <s v="OK"/>
    <n v="518"/>
    <d v="2018-09-04T00:00:00"/>
    <d v="2018-09-20T00:00:00"/>
    <s v="Progetto Photolife"/>
    <s v="Italia"/>
    <s v="Roma"/>
    <x v="7"/>
    <m/>
    <s v="Marco Perfili"/>
    <x v="4"/>
    <s v="Congrua"/>
    <s v="Clean Tech"/>
    <s v="Energy: other"/>
    <s v="Seed"/>
    <s v="Assente"/>
    <s v="Non compliant con i Regolamenti "/>
    <m/>
    <d v="2018-09-27T00:00:00"/>
    <m/>
  </r>
  <r>
    <s v="OK"/>
    <n v="519"/>
    <d v="2018-08-27T00:00:00"/>
    <d v="2018-08-27T00:00:00"/>
    <s v="Pjt. Emerald"/>
    <s v="Estero"/>
    <s v="San Francisco"/>
    <x v="6"/>
    <m/>
    <s v="Christoph Lymbersky_x000a_(GLOBAL VENTURES Capital Management)"/>
    <x v="5"/>
    <s v="Congrua"/>
    <s v="Clean Tech"/>
    <s v="Energy: other"/>
    <s v="Other early stage\Late stage"/>
    <s v="Assente"/>
    <s v="Vertis Venture 2 Scaleup"/>
    <m/>
    <d v="2018-09-06T00:00:00"/>
    <m/>
  </r>
  <r>
    <s v="OK"/>
    <n v="520"/>
    <d v="2018-09-04T00:00:00"/>
    <d v="2018-09-04T00:00:00"/>
    <s v="Ardesia"/>
    <s v="Italia"/>
    <s v="Napoli"/>
    <x v="2"/>
    <s v="Roberto della Marina"/>
    <m/>
    <x v="3"/>
    <s v="Congrua"/>
    <s v="Services"/>
    <s v="Business and industrial services"/>
    <s v="Proof of concept"/>
    <s v="Istituto Nazionale per la Fisica della Materia"/>
    <s v="Vertis Venture 3 Technology Transfer"/>
    <m/>
    <d v="2018-09-06T00:00:00"/>
    <m/>
  </r>
  <r>
    <s v="OK"/>
    <n v="521"/>
    <d v="2018-09-04T00:00:00"/>
    <d v="2018-09-04T00:00:00"/>
    <s v="Optorad"/>
    <s v="Italia"/>
    <s v="Napoli"/>
    <x v="2"/>
    <s v="Roberto della Marina"/>
    <m/>
    <x v="3"/>
    <s v="Congrua"/>
    <s v="Services"/>
    <s v="Business and industrial services"/>
    <s v="Proof of concept"/>
    <s v="Istituto Nazionale per la Fisica della Materia"/>
    <s v="Vertis Venture 3 Technology Transfer"/>
    <m/>
    <d v="2018-09-06T00:00:00"/>
    <m/>
  </r>
  <r>
    <s v="OK"/>
    <n v="522"/>
    <d v="2018-09-04T00:00:00"/>
    <d v="2018-09-04T00:00:00"/>
    <s v="Scambiatore di calore"/>
    <s v="Italia"/>
    <s v="Napoli"/>
    <x v="2"/>
    <s v="Roberto della Marina"/>
    <m/>
    <x v="3"/>
    <s v="Congrua"/>
    <s v="Services"/>
    <s v="Business and industrial services"/>
    <s v="Proof of concept"/>
    <s v="Istituto Nazionale per la Fisica della Materia"/>
    <s v="Vertis Venture 3 Technology Transfer"/>
    <m/>
    <d v="2018-09-06T00:00:00"/>
    <m/>
  </r>
  <r>
    <s v="OK"/>
    <n v="523"/>
    <d v="2018-09-04T00:00:00"/>
    <d v="2018-09-04T00:00:00"/>
    <s v="Sinter"/>
    <s v="Italia"/>
    <s v="Napoli"/>
    <x v="2"/>
    <s v="Roberto della Marina"/>
    <m/>
    <x v="3"/>
    <s v="Congrua"/>
    <s v="Services"/>
    <s v="Business and industrial services"/>
    <s v="Proof of concept"/>
    <s v="Istituto Nazionale per la Fisica della Materia"/>
    <s v="Vertis Venture 3 Technology Transfer"/>
    <m/>
    <d v="2018-09-06T00:00:00"/>
    <m/>
  </r>
  <r>
    <s v="OK"/>
    <n v="524"/>
    <d v="2018-09-04T00:00:00"/>
    <d v="2018-09-04T00:00:00"/>
    <s v="Tuborx"/>
    <s v="Italia"/>
    <s v="Napoli"/>
    <x v="2"/>
    <s v="Roberto della Marina"/>
    <m/>
    <x v="3"/>
    <s v="Congrua"/>
    <s v="Services"/>
    <s v="Business and industrial services"/>
    <s v="Proof of concept"/>
    <s v="Istituto Nazionale per la Fisica della Materia"/>
    <s v="Vertis Venture 3 Technology Transfer"/>
    <m/>
    <d v="2018-09-06T00:00:00"/>
    <m/>
  </r>
  <r>
    <s v="OK"/>
    <n v="525"/>
    <d v="2018-09-04T00:00:00"/>
    <d v="2018-09-04T00:00:00"/>
    <s v="Multi rolls"/>
    <s v="Italia"/>
    <s v="Napoli"/>
    <x v="2"/>
    <s v="Roberto della Marina"/>
    <m/>
    <x v="3"/>
    <s v="Congrua"/>
    <s v="Services"/>
    <s v="Business and industrial services"/>
    <s v="Proof of concept"/>
    <s v="Istituto Nazionale per la Fisica della Materia"/>
    <s v="Vertis Venture 3 Technology Transfer"/>
    <m/>
    <d v="2018-09-06T00:00:00"/>
    <m/>
  </r>
  <r>
    <s v="OK"/>
    <n v="526"/>
    <d v="2018-09-04T00:00:00"/>
    <d v="2018-09-04T00:00:00"/>
    <s v="MuITA"/>
    <s v="Italia"/>
    <s v="Napoli"/>
    <x v="2"/>
    <s v="Roberto della Marina"/>
    <m/>
    <x v="3"/>
    <s v="Congrua"/>
    <s v="Services"/>
    <s v="Business and industrial services"/>
    <s v="Proof of concept"/>
    <s v="Istituto Nazionale per la Fisica della Materia"/>
    <s v="Vertis Venture 3 Technology Transfer"/>
    <m/>
    <d v="2018-09-06T00:00:00"/>
    <m/>
  </r>
  <r>
    <s v="OK"/>
    <n v="527"/>
    <d v="2018-09-04T00:00:00"/>
    <d v="2018-09-04T00:00:00"/>
    <s v="Dorian"/>
    <s v="Italia"/>
    <s v="Napoli"/>
    <x v="2"/>
    <s v="Roberto della Marina"/>
    <m/>
    <x v="3"/>
    <s v="Congrua"/>
    <s v="Services"/>
    <s v="Business and industrial services"/>
    <s v="Proof of concept"/>
    <s v="Istituto Nazionale per la Fisica della Materia"/>
    <s v="Vertis Venture 3 Technology Transfer"/>
    <m/>
    <d v="2018-09-06T00:00:00"/>
    <m/>
  </r>
  <r>
    <s v="OK"/>
    <n v="528"/>
    <d v="2018-09-04T00:00:00"/>
    <d v="2018-09-04T00:00:00"/>
    <s v="Dopet"/>
    <s v="Italia"/>
    <s v="Napoli"/>
    <x v="2"/>
    <s v="Roberto della Marina"/>
    <m/>
    <x v="3"/>
    <s v="Congrua"/>
    <s v="Services"/>
    <s v="Business and industrial services"/>
    <s v="Proof of concept"/>
    <s v="Istituto Nazionale per la Fisica della Materia"/>
    <s v="Vertis Venture 3 Technology Transfer"/>
    <m/>
    <d v="2018-09-06T00:00:00"/>
    <m/>
  </r>
  <r>
    <s v="OK"/>
    <n v="529"/>
    <d v="2018-09-04T00:00:00"/>
    <d v="2018-09-04T00:00:00"/>
    <s v="Isolpharm"/>
    <s v="Italia"/>
    <s v="Napoli"/>
    <x v="2"/>
    <s v="Roberto della Marina"/>
    <m/>
    <x v="3"/>
    <s v="Congrua"/>
    <s v="Services"/>
    <s v="Business and industrial services"/>
    <s v="Proof of concept"/>
    <s v="Istituto Nazionale per la Fisica della Materia"/>
    <s v="Vertis Venture 3 Technology Transfer"/>
    <m/>
    <d v="2018-09-06T00:00:00"/>
    <m/>
  </r>
  <r>
    <s v="OK"/>
    <n v="530"/>
    <d v="2018-09-06T00:00:00"/>
    <d v="2018-09-06T00:00:00"/>
    <s v="Progetto Profileria"/>
    <s v="Italia"/>
    <s v="n.a."/>
    <x v="5"/>
    <m/>
    <s v="Leonardo Vivaldi"/>
    <x v="5"/>
    <s v="Congrua"/>
    <s v="Industrial Goods"/>
    <s v="Business and industrial products"/>
    <s v="Private Equity"/>
    <s v="Assente"/>
    <s v="Private Equity"/>
    <m/>
    <d v="2018-09-13T00:00:00"/>
    <m/>
  </r>
  <r>
    <s v="OK"/>
    <n v="531"/>
    <d v="2018-09-11T00:00:00"/>
    <d v="2018-09-11T00:00:00"/>
    <s v="Carosio"/>
    <s v="Italia"/>
    <s v="Torino"/>
    <x v="3"/>
    <s v="Venture Factory"/>
    <m/>
    <x v="3"/>
    <s v="Congrua"/>
    <s v="Consumer Goods"/>
    <s v="Business and industrial products"/>
    <s v="Proof of concept"/>
    <s v="Politecnico di Torino"/>
    <s v="Vertis Venture 3 Technology Transfer"/>
    <m/>
    <d v="2018-09-13T00:00:00"/>
    <m/>
  </r>
  <r>
    <s v="OK"/>
    <n v="532"/>
    <d v="2018-09-11T00:00:00"/>
    <d v="2018-09-11T00:00:00"/>
    <s v="Bodoardo"/>
    <s v="Italia"/>
    <s v="Torino"/>
    <x v="3"/>
    <s v="Venture Factory"/>
    <m/>
    <x v="3"/>
    <s v="Congrua"/>
    <s v="Clean Tech"/>
    <s v="Alternative energy"/>
    <s v="Proof of concept"/>
    <s v="Politecnico di Torino"/>
    <s v="Vertis Venture 3 Technology Transfer"/>
    <m/>
    <d v="2018-09-13T00:00:00"/>
    <m/>
  </r>
  <r>
    <s v="OK"/>
    <n v="533"/>
    <d v="2018-09-11T00:00:00"/>
    <d v="2018-09-11T00:00:00"/>
    <s v="Battipede"/>
    <s v="Italia"/>
    <s v="Torino"/>
    <x v="3"/>
    <s v="Venture Factory"/>
    <m/>
    <x v="3"/>
    <s v="Congrua"/>
    <s v="ICT"/>
    <s v="Software: other"/>
    <s v="Proof of concept"/>
    <s v="Politecnico di Torino"/>
    <s v="Vertis Venture 3 Technology Transfer"/>
    <m/>
    <d v="2018-09-13T00:00:00"/>
    <m/>
  </r>
  <r>
    <s v="OK"/>
    <n v="534"/>
    <d v="2018-09-11T00:00:00"/>
    <d v="2018-09-11T00:00:00"/>
    <s v="Belingardi"/>
    <s v="Italia"/>
    <s v="Torino"/>
    <x v="3"/>
    <s v="Venture Factory"/>
    <m/>
    <x v="3"/>
    <s v="Congrua"/>
    <s v="Industrial Goods"/>
    <s v="Business and industrial products"/>
    <s v="Proof of concept"/>
    <s v="Politecnico di Torino"/>
    <s v="Vertis Venture 3 Technology Transfer"/>
    <m/>
    <d v="2018-09-13T00:00:00"/>
    <m/>
  </r>
  <r>
    <s v="OK"/>
    <n v="535"/>
    <d v="2018-09-11T00:00:00"/>
    <d v="2018-09-11T00:00:00"/>
    <s v="Tresso"/>
    <s v="Italia"/>
    <s v="Torino"/>
    <x v="3"/>
    <s v="Venture Factory"/>
    <m/>
    <x v="3"/>
    <s v="Congrua"/>
    <s v="Clean Tech"/>
    <s v="Alternative energy"/>
    <s v="Proof of concept"/>
    <s v="Politecnico di Torino"/>
    <s v="Vertis Venture 3 Technology Transfer"/>
    <m/>
    <d v="2018-09-13T00:00:00"/>
    <m/>
  </r>
  <r>
    <s v="OK"/>
    <n v="536"/>
    <d v="2018-09-11T00:00:00"/>
    <d v="2018-09-11T00:00:00"/>
    <s v="Tamborrini"/>
    <s v="Italia"/>
    <s v="Torino"/>
    <x v="3"/>
    <s v="Venture Factory"/>
    <m/>
    <x v="3"/>
    <s v="Congrua"/>
    <s v="ICT"/>
    <s v="Systems software"/>
    <s v="Proof of concept"/>
    <s v="Politecnico di Torino"/>
    <s v="Vertis Venture 3 Technology Transfer"/>
    <m/>
    <d v="2018-09-13T00:00:00"/>
    <m/>
  </r>
  <r>
    <s v="OK"/>
    <n v="537"/>
    <d v="2018-09-11T00:00:00"/>
    <d v="2018-09-11T00:00:00"/>
    <s v="Surace"/>
    <s v="Italia"/>
    <s v="Torino"/>
    <x v="3"/>
    <s v="Venture Factory"/>
    <m/>
    <x v="3"/>
    <s v="Congrua"/>
    <s v="Med-Tech"/>
    <s v="Medical devices and supplies"/>
    <s v="Proof of concept"/>
    <s v="Politecnico di Torino"/>
    <s v="Vertis Venture 3 Technology Transfer"/>
    <m/>
    <d v="2018-09-13T00:00:00"/>
    <m/>
  </r>
  <r>
    <s v="OK"/>
    <n v="538"/>
    <d v="2018-09-11T00:00:00"/>
    <d v="2018-09-11T00:00:00"/>
    <s v="Simonetti"/>
    <s v="Italia"/>
    <s v="Torino"/>
    <x v="3"/>
    <s v="Venture Factory"/>
    <m/>
    <x v="3"/>
    <s v="Congrua"/>
    <s v="Clean Tech"/>
    <s v="Alternative energy"/>
    <s v="Proof of concept"/>
    <s v="Politecnico di Torino"/>
    <s v="Vertis Venture 3 Technology Transfer"/>
    <m/>
    <d v="2018-09-13T00:00:00"/>
    <m/>
  </r>
  <r>
    <s v="OK"/>
    <n v="539"/>
    <d v="2018-09-11T00:00:00"/>
    <d v="2018-09-11T00:00:00"/>
    <s v="Sethi"/>
    <s v="Italia"/>
    <s v="Torino"/>
    <x v="3"/>
    <s v="Venture Factory"/>
    <m/>
    <x v="3"/>
    <s v="Congrua"/>
    <s v="Industrial Goods"/>
    <s v="Materials"/>
    <s v="Proof of concept"/>
    <s v="Politecnico di Torino"/>
    <s v="Vertis Venture 3 Technology Transfer"/>
    <m/>
    <d v="2018-09-13T00:00:00"/>
    <m/>
  </r>
  <r>
    <s v="OK"/>
    <n v="540"/>
    <d v="2018-09-11T00:00:00"/>
    <d v="2018-09-11T00:00:00"/>
    <s v="Riggio"/>
    <s v="Italia"/>
    <s v="Torino"/>
    <x v="3"/>
    <s v="Venture Factory"/>
    <m/>
    <x v="3"/>
    <s v="Congrua"/>
    <s v="Agro-food"/>
    <s v="Agriculture: other"/>
    <s v="Proof of concept"/>
    <s v="Politecnico di Torino"/>
    <s v="Vertis Venture 3 Technology Transfer"/>
    <m/>
    <d v="2018-09-13T00:00:00"/>
    <m/>
  </r>
  <r>
    <s v="OK"/>
    <n v="541"/>
    <d v="2018-09-11T00:00:00"/>
    <d v="2018-09-11T00:00:00"/>
    <s v="Quaglia"/>
    <s v="Italia"/>
    <s v="Torino"/>
    <x v="3"/>
    <s v="Venture Factory"/>
    <m/>
    <x v="3"/>
    <s v="Congrua"/>
    <s v="Consumer Goods"/>
    <s v="Business and industrial products"/>
    <s v="Proof of concept"/>
    <s v="Politecnico di Torino"/>
    <s v="Vertis Venture 3 Technology Transfer"/>
    <m/>
    <d v="2018-09-13T00:00:00"/>
    <m/>
  </r>
  <r>
    <s v="OK"/>
    <n v="542"/>
    <d v="2018-09-11T00:00:00"/>
    <d v="2018-09-11T00:00:00"/>
    <s v="Lamberti"/>
    <s v="Italia"/>
    <s v="Torino"/>
    <x v="3"/>
    <s v="Venture Factory"/>
    <m/>
    <x v="3"/>
    <s v="Congrua"/>
    <s v="Industrial Goods"/>
    <s v="Materials"/>
    <s v="Proof of concept"/>
    <s v="Politecnico di Torino"/>
    <s v="Vertis Venture 3 Technology Transfer"/>
    <m/>
    <d v="2018-09-13T00:00:00"/>
    <m/>
  </r>
  <r>
    <s v="OK"/>
    <n v="543"/>
    <d v="2018-09-11T00:00:00"/>
    <d v="2018-09-11T00:00:00"/>
    <s v="Janner"/>
    <s v="Italia"/>
    <s v="Torino"/>
    <x v="3"/>
    <s v="Venture Factory"/>
    <m/>
    <x v="3"/>
    <s v="Congrua"/>
    <s v="Med-Tech"/>
    <s v="Medical devices and supplies"/>
    <s v="Proof of concept"/>
    <s v="Politecnico di Torino"/>
    <s v="Vertis Venture 3 Technology Transfer"/>
    <m/>
    <d v="2018-09-13T00:00:00"/>
    <m/>
  </r>
  <r>
    <s v="OK"/>
    <n v="544"/>
    <d v="2018-09-11T00:00:00"/>
    <d v="2018-09-11T00:00:00"/>
    <s v="Ferraresi"/>
    <s v="Italia"/>
    <s v="Torino"/>
    <x v="3"/>
    <s v="Venture Factory"/>
    <m/>
    <x v="3"/>
    <s v="Congrua"/>
    <s v="Med-Tech"/>
    <s v="Medical devices and supplies"/>
    <s v="Proof of concept"/>
    <s v="Politecnico di Torino"/>
    <s v="Vertis Venture 3 Technology Transfer"/>
    <m/>
    <d v="2018-09-13T00:00:00"/>
    <m/>
  </r>
  <r>
    <s v="OK"/>
    <n v="545"/>
    <d v="2018-09-11T00:00:00"/>
    <d v="2018-09-11T00:00:00"/>
    <s v="Fantilli"/>
    <s v="Italia"/>
    <s v="Torino"/>
    <x v="3"/>
    <s v="Venture Factory"/>
    <m/>
    <x v="3"/>
    <s v="Congrua"/>
    <s v="ICT"/>
    <s v="Systems software"/>
    <s v="Proof of concept"/>
    <s v="Politecnico di Torino"/>
    <s v="Vertis Venture 3 Technology Transfer"/>
    <m/>
    <d v="2018-09-13T00:00:00"/>
    <m/>
  </r>
  <r>
    <s v="OK"/>
    <n v="546"/>
    <d v="2018-09-11T00:00:00"/>
    <d v="2018-09-11T00:00:00"/>
    <s v="Delprete"/>
    <s v="Italia"/>
    <s v="Torino"/>
    <x v="3"/>
    <s v="Venture Factory"/>
    <m/>
    <x v="3"/>
    <s v="Congrua"/>
    <s v="Consumer Goods"/>
    <s v="Business and industrial products"/>
    <s v="Proof of concept"/>
    <s v="Politecnico di Torino"/>
    <s v="Vertis Venture 3 Technology Transfer"/>
    <m/>
    <d v="2018-09-13T00:00:00"/>
    <m/>
  </r>
  <r>
    <s v="OK"/>
    <n v="547"/>
    <d v="2018-09-12T00:00:00"/>
    <d v="2018-09-18T00:00:00"/>
    <s v="Principi Milano"/>
    <s v="Italia"/>
    <s v="Milano"/>
    <x v="4"/>
    <m/>
    <s v="Alessandro Barbarulo"/>
    <x v="4"/>
    <s v="Congrua"/>
    <s v="Consumer Goods"/>
    <s v="Manufacturing: other"/>
    <s v="Start-up stage\Venture"/>
    <s v="Assente"/>
    <s v="Non compliant con i Regolamenti "/>
    <m/>
    <d v="2018-09-20T00:00:00"/>
    <s v="Settore e business non compliant (nessuna innovazione di prodotto/processo)"/>
  </r>
  <r>
    <s v="OK"/>
    <n v="548"/>
    <d v="2018-09-12T00:00:00"/>
    <m/>
    <s v="Welcome global"/>
    <s v="Italia"/>
    <s v="Teramo"/>
    <x v="14"/>
    <m/>
    <s v="Bernald Leone"/>
    <x v="4"/>
    <s v="Non congrua"/>
    <m/>
    <m/>
    <m/>
    <m/>
    <s v="Rigettato per documentazione mancante dopo sollecito"/>
    <m/>
    <d v="2018-12-20T00:00:00"/>
    <m/>
  </r>
  <r>
    <s v="OK"/>
    <n v="549"/>
    <d v="2018-09-10T00:00:00"/>
    <m/>
    <s v="Spirugrow"/>
    <s v="Italia"/>
    <s v="Pordenone"/>
    <x v="8"/>
    <m/>
    <s v="Luca Turrin"/>
    <x v="4"/>
    <s v="Non congrua"/>
    <m/>
    <m/>
    <m/>
    <m/>
    <s v="Rigettato per documentazione mancante dopo sollecito"/>
    <m/>
    <d v="2018-12-20T00:00:00"/>
    <m/>
  </r>
  <r>
    <s v="OK"/>
    <n v="550"/>
    <d v="2018-09-11T00:00:00"/>
    <m/>
    <s v="Talentplayers.com"/>
    <s v="Italia"/>
    <s v="Palermo"/>
    <x v="9"/>
    <m/>
    <s v="Francesco Cimo"/>
    <x v="4"/>
    <s v="Non congrua"/>
    <m/>
    <m/>
    <m/>
    <m/>
    <s v="Rigettato per documentazione mancante dopo sollecito"/>
    <m/>
    <d v="2018-12-20T00:00:00"/>
    <m/>
  </r>
  <r>
    <s v="OK"/>
    <n v="551"/>
    <d v="2018-09-14T00:00:00"/>
    <d v="2018-09-14T00:00:00"/>
    <s v="Bluepillow "/>
    <s v="Italia"/>
    <s v="Ravenna"/>
    <x v="0"/>
    <m/>
    <s v="Attilio Mazzilli_x000a_(Studio Orrick)"/>
    <x v="1"/>
    <s v="Congrua"/>
    <s v="Digital &amp; Media"/>
    <s v="Internet technologies"/>
    <s v="Start-up stage\Venture"/>
    <s v="Assente"/>
    <s v="Vertis Venture 2 Scaleup"/>
    <m/>
    <d v="2018-09-20T00:00:00"/>
    <m/>
  </r>
  <r>
    <s v="OK"/>
    <n v="552"/>
    <d v="2018-09-14T00:00:00"/>
    <d v="2018-09-14T00:00:00"/>
    <s v="AdvisorEat"/>
    <s v="Italia"/>
    <s v="Trento"/>
    <x v="21"/>
    <m/>
    <s v="Attilio Mazzilli_x000a_(Studio Orrick)"/>
    <x v="1"/>
    <s v="Congrua"/>
    <s v="Digital &amp; Media"/>
    <s v="Internet technologies"/>
    <s v="Start-up stage\Venture"/>
    <s v="Assente"/>
    <s v="Vertis Venture 2 Scaleup"/>
    <m/>
    <d v="2018-09-20T00:00:00"/>
    <m/>
  </r>
  <r>
    <s v="OK"/>
    <n v="553"/>
    <d v="2018-09-14T00:00:00"/>
    <d v="2018-09-14T00:00:00"/>
    <s v="Zak Pak"/>
    <s v="Italia"/>
    <s v="Bergamo"/>
    <x v="4"/>
    <s v="Omar Ali"/>
    <m/>
    <x v="6"/>
    <s v="Congrua"/>
    <s v="Digital &amp; Media"/>
    <s v="Internet technologies"/>
    <s v="Start-up stage\Venture"/>
    <s v="Assente"/>
    <s v="Vertis Venture 2 Scaleup"/>
    <m/>
    <d v="2018-09-20T00:00:00"/>
    <m/>
  </r>
  <r>
    <s v="OK"/>
    <n v="554"/>
    <d v="2018-09-14T00:00:00"/>
    <d v="2018-09-14T00:00:00"/>
    <s v="Busforfun"/>
    <s v="Italia"/>
    <s v="Venezia"/>
    <x v="8"/>
    <s v="Alessandro Pontari"/>
    <m/>
    <x v="3"/>
    <s v="Congrua"/>
    <s v="Digital &amp; Media"/>
    <s v="Internet technologies"/>
    <s v="Start-up stage\Venture"/>
    <s v="Assente"/>
    <s v="Vertis Venture 2 Scaleup"/>
    <m/>
    <d v="2018-09-20T00:00:00"/>
    <m/>
  </r>
  <r>
    <s v="OK"/>
    <n v="555"/>
    <d v="2018-09-26T00:00:00"/>
    <d v="2018-09-26T00:00:00"/>
    <s v="GaiaGo"/>
    <s v="Italia"/>
    <s v="Milano"/>
    <x v="4"/>
    <m/>
    <s v="Gustavo Perrotta_x000a_(Hamilton Venture Capital)"/>
    <x v="5"/>
    <s v="Congrua"/>
    <s v="Digital &amp; Media"/>
    <s v="Internet technologies"/>
    <s v="Start-up stage\Venture"/>
    <s v="Assente"/>
    <s v="Vertis Venture 2 Scaleup"/>
    <m/>
    <d v="2018-09-27T00:00:00"/>
    <m/>
  </r>
  <r>
    <s v="OK"/>
    <n v="556"/>
    <d v="2018-09-26T00:00:00"/>
    <d v="2018-09-26T00:00:00"/>
    <s v="Enjoy Experience"/>
    <s v="Italia"/>
    <s v="Sassari"/>
    <x v="25"/>
    <s v="Venture Factory"/>
    <m/>
    <x v="3"/>
    <s v="Congrua"/>
    <s v="Digital &amp; Media"/>
    <s v="Internet technologies"/>
    <s v="Seed"/>
    <s v="Univesrità degli Studi di Sassari"/>
    <s v="Vertis Venture 3 Technology Transfer"/>
    <m/>
    <d v="2018-09-27T00:00:00"/>
    <m/>
  </r>
  <r>
    <s v="OK"/>
    <n v="557"/>
    <d v="2018-09-26T00:00:00"/>
    <d v="2018-09-26T00:00:00"/>
    <s v="Insect"/>
    <s v="Italia"/>
    <s v="Sassari"/>
    <x v="25"/>
    <s v="Venture Factory"/>
    <m/>
    <x v="3"/>
    <s v="Congrua"/>
    <s v="Agro-food"/>
    <s v="Biotechnology"/>
    <s v="Proof of concept"/>
    <s v="Univesrità degli Studi di Sassari"/>
    <s v="Vertis Venture 3 Technology Transfer"/>
    <m/>
    <d v="2018-09-27T00:00:00"/>
    <m/>
  </r>
  <r>
    <s v="OK"/>
    <n v="558"/>
    <d v="2018-09-26T00:00:00"/>
    <d v="2018-09-26T00:00:00"/>
    <s v="Intermedia drones"/>
    <s v="Italia"/>
    <s v="Sassari"/>
    <x v="25"/>
    <s v="Venture Factory"/>
    <m/>
    <x v="3"/>
    <s v="Congrua"/>
    <s v="Services"/>
    <s v="Business and industrial services"/>
    <s v="Proof of concept"/>
    <s v="Univesrità degli Studi di Sassari"/>
    <s v="Vertis Venture 3 Technology Transfer"/>
    <m/>
    <d v="2018-09-27T00:00:00"/>
    <m/>
  </r>
  <r>
    <s v="OK"/>
    <n v="559"/>
    <d v="2018-09-26T00:00:00"/>
    <d v="2018-09-26T00:00:00"/>
    <s v="MusicAll"/>
    <s v="Italia"/>
    <s v="Sassari"/>
    <x v="25"/>
    <s v="Venture Factory"/>
    <m/>
    <x v="3"/>
    <s v="Congrua"/>
    <s v="Services"/>
    <s v="Business and industrial services"/>
    <s v="Proof of concept"/>
    <s v="Univesrità degli Studi di Sassari"/>
    <s v="Vertis Venture 3 Technology Transfer"/>
    <m/>
    <d v="2018-09-27T00:00:00"/>
    <m/>
  </r>
  <r>
    <s v="OK"/>
    <n v="560"/>
    <d v="2018-09-26T00:00:00"/>
    <d v="2018-09-26T00:00:00"/>
    <s v="My Plant"/>
    <s v="Italia"/>
    <s v="Sassari"/>
    <x v="25"/>
    <s v="Venture Factory"/>
    <m/>
    <x v="3"/>
    <s v="Congrua"/>
    <s v="Agro-food"/>
    <s v="Agriculture: other"/>
    <s v="Proof of concept"/>
    <s v="Univesrità degli Studi di Sassari"/>
    <s v="Vertis Venture 3 Technology Transfer"/>
    <m/>
    <d v="2018-09-27T00:00:00"/>
    <m/>
  </r>
  <r>
    <s v="OK"/>
    <n v="561"/>
    <d v="2018-09-26T00:00:00"/>
    <d v="2018-09-26T00:00:00"/>
    <s v="MyViù"/>
    <s v="Italia"/>
    <s v="Sassari"/>
    <x v="25"/>
    <s v="Venture Factory"/>
    <m/>
    <x v="3"/>
    <s v="Congrua"/>
    <s v="Services"/>
    <s v="Healthcare: other"/>
    <s v="Proof of concept"/>
    <s v="Univesrità degli Studi di Sassari"/>
    <s v="Vertis Venture 3 Technology Transfer"/>
    <m/>
    <d v="2018-09-27T00:00:00"/>
    <m/>
  </r>
  <r>
    <s v="OK"/>
    <n v="562"/>
    <d v="2018-09-20T00:00:00"/>
    <d v="2018-10-20T00:00:00"/>
    <s v="Remembrane"/>
    <s v="Italia"/>
    <s v="Imola"/>
    <x v="0"/>
    <m/>
    <s v="Chiara Bigalli_x000a_(Gotha Advisory)"/>
    <x v="5"/>
    <s v="Congrua"/>
    <s v="Biotech"/>
    <s v="Biotechnology"/>
    <s v="Proof of concept"/>
    <s v="Assente"/>
    <s v="Non compliant con i Regolamenti "/>
    <m/>
    <d v="2018-10-25T00:00:00"/>
    <m/>
  </r>
  <r>
    <s v="OK"/>
    <n v="563"/>
    <d v="2018-09-24T00:00:00"/>
    <d v="2018-09-24T00:00:00"/>
    <s v="Progetto Bio Res"/>
    <s v="Italia"/>
    <s v="Caserta"/>
    <x v="2"/>
    <s v="Giacomo Giurazza"/>
    <m/>
    <x v="3"/>
    <s v="Congrua"/>
    <s v="Biotech"/>
    <s v="Biotechnology"/>
    <s v="Seed"/>
    <s v="Assente"/>
    <s v="Non compliant con i Regolamenti "/>
    <m/>
    <d v="2018-09-27T00:00:00"/>
    <m/>
  </r>
  <r>
    <s v="OK"/>
    <n v="564"/>
    <d v="2018-09-27T00:00:00"/>
    <d v="2018-09-27T00:00:00"/>
    <s v="Orobix"/>
    <s v="Italia"/>
    <s v="Bergamo"/>
    <x v="4"/>
    <m/>
    <s v="Pietro Rota"/>
    <x v="4"/>
    <s v="Congrua"/>
    <s v="ICT"/>
    <s v="Computer related services: other"/>
    <s v="Other early stage\Late stage"/>
    <s v="Assente"/>
    <s v="Vertis Venture 2 Scaleup"/>
    <m/>
    <d v="2018-10-04T00:00:00"/>
    <m/>
  </r>
  <r>
    <s v="OK"/>
    <n v="565"/>
    <d v="2018-09-28T00:00:00"/>
    <d v="2018-09-28T00:00:00"/>
    <s v="HOAU"/>
    <s v="Italia"/>
    <s v="Pescara"/>
    <x v="14"/>
    <m/>
    <s v="Luciano Febbo"/>
    <x v="4"/>
    <s v="Congrua"/>
    <s v="ICT"/>
    <s v="Consumer electronics"/>
    <s v="Start-up stage\Venture"/>
    <s v="Assente"/>
    <s v="Vertis Venture 2 Scaleup"/>
    <m/>
    <d v="2018-10-04T00:00:00"/>
    <m/>
  </r>
  <r>
    <s v="OK"/>
    <n v="566"/>
    <d v="2018-09-30T00:00:00"/>
    <d v="2018-09-30T00:00:00"/>
    <s v="Bazaar"/>
    <s v="Italia"/>
    <s v="n.a."/>
    <x v="5"/>
    <m/>
    <m/>
    <x v="4"/>
    <s v="Congrua"/>
    <s v="Digital &amp; Media"/>
    <s v="Internet technologies"/>
    <s v="Seed"/>
    <s v="Assente"/>
    <s v="Non compliant con i Regolamenti "/>
    <m/>
    <d v="2018-10-04T00:00:00"/>
    <m/>
  </r>
  <r>
    <s v="OK"/>
    <n v="567"/>
    <d v="2018-10-02T00:00:00"/>
    <d v="2018-10-02T00:00:00"/>
    <s v="FlexyDrive"/>
    <s v="Italia"/>
    <s v="n.a."/>
    <x v="5"/>
    <m/>
    <s v="Cristina Bini _x000a_(FII/CDP)"/>
    <x v="6"/>
    <s v="Congrua"/>
    <s v="Services"/>
    <s v="Financial institutions and services"/>
    <s v="Start-up stage\Venture"/>
    <s v="Assente"/>
    <s v="Vertis Venture 2 Scaleup"/>
    <m/>
    <d v="2018-10-04T00:00:00"/>
    <m/>
  </r>
  <r>
    <s v="OK"/>
    <n v="568"/>
    <d v="2018-10-02T00:00:00"/>
    <d v="2018-10-02T00:00:00"/>
    <s v="Euclidea"/>
    <s v="Italia"/>
    <s v="Milano"/>
    <x v="4"/>
    <m/>
    <s v="Mario Bortoli"/>
    <x v="4"/>
    <s v="Congrua"/>
    <s v="Services"/>
    <s v="Financial institutions and services"/>
    <s v="Other early stage\Late stage"/>
    <s v="Assente"/>
    <s v="Vertis Venture 2 Scaleup"/>
    <m/>
    <d v="2018-10-04T00:00:00"/>
    <m/>
  </r>
  <r>
    <s v="OK"/>
    <n v="569"/>
    <d v="2018-10-02T00:00:00"/>
    <m/>
    <s v="Relicta "/>
    <s v="Italia"/>
    <s v="Sassari"/>
    <x v="25"/>
    <m/>
    <s v="Davide Sanna"/>
    <x v="4"/>
    <s v="Non congrua"/>
    <m/>
    <m/>
    <m/>
    <m/>
    <s v="Rigettato per documentazione mancante dopo sollecito"/>
    <m/>
    <d v="2018-12-20T00:00:00"/>
    <s v="Il dossier è stato rinumerato con ID 706 a seguito di invio della doc. aalla call di VV3 POC"/>
  </r>
  <r>
    <s v="OK"/>
    <n v="570"/>
    <d v="2018-10-03T00:00:00"/>
    <m/>
    <s v="Rechallenger.com"/>
    <s v="Italia"/>
    <s v="Milano"/>
    <x v="4"/>
    <m/>
    <s v="Matteo Formicola"/>
    <x v="4"/>
    <s v="Non congrua"/>
    <m/>
    <m/>
    <m/>
    <m/>
    <s v="Rigettato per documentazione mancante dopo sollecito"/>
    <m/>
    <d v="2018-12-20T00:00:00"/>
    <m/>
  </r>
  <r>
    <s v="OK"/>
    <n v="571"/>
    <d v="2018-10-04T00:00:00"/>
    <d v="2018-10-04T00:00:00"/>
    <s v="SoftMining"/>
    <s v="Italia"/>
    <s v="Salerno"/>
    <x v="2"/>
    <m/>
    <s v="Gennaro Tesone _x000a_(Digital Magics)"/>
    <x v="6"/>
    <s v="Congrua"/>
    <s v="Biotech"/>
    <s v="Biotechnology"/>
    <s v="Seed"/>
    <s v="Università di Salerno"/>
    <s v="Vertis Venture 3 Technology Transfer"/>
    <m/>
    <d v="2018-10-04T00:00:00"/>
    <m/>
  </r>
  <r>
    <s v="OK"/>
    <n v="572"/>
    <d v="2018-10-04T00:00:00"/>
    <d v="2018-10-17T00:00:00"/>
    <s v="HEKTROS"/>
    <s v="Italia"/>
    <s v="Bolzano"/>
    <x v="21"/>
    <m/>
    <s v="Lorenzo Barra _x000a_(EY)"/>
    <x v="5"/>
    <s v="Congrua"/>
    <s v="Biotech"/>
    <s v="Biotechnology"/>
    <s v="Seed"/>
    <s v="Assente"/>
    <s v="Non compliant con i Regolamenti "/>
    <m/>
    <d v="2018-10-18T00:00:00"/>
    <m/>
  </r>
  <r>
    <s v="OK"/>
    <n v="573"/>
    <d v="2018-10-05T00:00:00"/>
    <d v="2018-10-05T00:00:00"/>
    <s v="Genoa Instruments"/>
    <s v="Italia"/>
    <s v="Genova"/>
    <x v="12"/>
    <m/>
    <s v="Matteo Bonfanti_x000a_(Fondazione Istituto Italiano di Tecnologia)"/>
    <x v="7"/>
    <s v="Congrua"/>
    <s v="Med-Tech"/>
    <s v="Medical devices and supplies"/>
    <s v="Seed"/>
    <s v="Fondazione Istituto Italiano di Tecnologia"/>
    <s v="Vertis Venture 3 Technology Transfer"/>
    <m/>
    <d v="2018-10-11T00:00:00"/>
    <m/>
  </r>
  <r>
    <s v="OK"/>
    <n v="574"/>
    <d v="2018-10-05T00:00:00"/>
    <d v="2018-10-05T00:00:00"/>
    <s v="BooleBox"/>
    <s v="Italia"/>
    <s v="Milano"/>
    <x v="4"/>
    <m/>
    <s v="Cristina Bini _x000a_(FII/CDP)"/>
    <x v="6"/>
    <s v="Congrua"/>
    <s v="ICT"/>
    <s v="Software: other"/>
    <s v="Start-up stage\Venture"/>
    <s v="Assente"/>
    <s v="Vertis Venture 2 Scaleup"/>
    <m/>
    <d v="2018-10-11T00:00:00"/>
    <m/>
  </r>
  <r>
    <s v="OK"/>
    <n v="575"/>
    <d v="2018-10-08T00:00:00"/>
    <d v="2018-10-08T00:00:00"/>
    <s v="Influshare"/>
    <s v="Italia"/>
    <s v="n.a."/>
    <x v="5"/>
    <m/>
    <s v="(FII/CDP)"/>
    <x v="4"/>
    <s v="Congrua"/>
    <s v="Digital &amp; Media"/>
    <s v="Internet technologies"/>
    <s v="Seed"/>
    <s v="Assente"/>
    <s v="Non compliant con i Regolamenti "/>
    <m/>
    <d v="2018-10-11T00:00:00"/>
    <m/>
  </r>
  <r>
    <s v="OK"/>
    <n v="576"/>
    <d v="2018-10-08T00:00:00"/>
    <d v="2018-10-08T00:00:00"/>
    <s v="Pay2cart"/>
    <s v="Estero"/>
    <s v="Mumbai"/>
    <x v="30"/>
    <m/>
    <s v="Pooja Desai"/>
    <x v="4"/>
    <s v="Congrua"/>
    <s v="Digital &amp; Media"/>
    <s v="Internet technologies"/>
    <s v="Start-up stage\Venture"/>
    <s v="Assente"/>
    <s v="Non compliant con i Regolamenti "/>
    <m/>
    <d v="2018-10-11T00:00:00"/>
    <s v="Nazione progetto non compliant con il regolamento"/>
  </r>
  <r>
    <s v="OK"/>
    <n v="577"/>
    <d v="2018-10-08T00:00:00"/>
    <d v="2020-07-07T00:00:00"/>
    <s v="ACBC"/>
    <s v="Italia"/>
    <s v="Milano"/>
    <x v="4"/>
    <m/>
    <s v="Matteo Castelli_x000a_(Banca Sella)"/>
    <x v="5"/>
    <s v="Congrua"/>
    <s v="Consumer Goods"/>
    <s v="Consumer products manufacturing"/>
    <s v="Other early stage\Late stage"/>
    <s v="Assente"/>
    <s v="Vertis Venture 2 Scaleup"/>
    <m/>
    <d v="2020-07-09T00:00:00"/>
    <s v="Iniziativa assegnata a VV2 l'11/10/2018. Viene assegnata nuovamente a VV2 il 09/07/20 come Diritto di First Refusal – Invito Innova Venture"/>
  </r>
  <r>
    <s v="OK"/>
    <n v="578"/>
    <d v="2018-10-10T00:00:00"/>
    <d v="2018-10-10T00:00:00"/>
    <s v="EnSea"/>
    <s v="Italia"/>
    <s v="Lecce"/>
    <x v="13"/>
    <s v="Alessandro Pontari"/>
    <m/>
    <x v="3"/>
    <s v="Congrua"/>
    <s v="Clean Tech"/>
    <s v="Alternative energy"/>
    <s v="Seed"/>
    <s v="Assente"/>
    <s v="Non compliant con i Regolamenti "/>
    <m/>
    <d v="2018-10-11T00:00:00"/>
    <m/>
  </r>
  <r>
    <s v="OK"/>
    <n v="579"/>
    <d v="2018-10-10T00:00:00"/>
    <d v="2018-10-10T00:00:00"/>
    <s v="ErmesLab"/>
    <s v="Italia"/>
    <s v="Firena"/>
    <x v="10"/>
    <m/>
    <s v="Start Cup Toscana"/>
    <x v="7"/>
    <s v="Congrua"/>
    <s v="Med-Tech"/>
    <s v="Healthcare: other"/>
    <s v="Proof of concept"/>
    <s v="Università degli Studi di Firenze"/>
    <s v="Vertis Venture 3 Technology Transfer"/>
    <m/>
    <d v="2018-10-11T00:00:00"/>
    <m/>
  </r>
  <r>
    <s v="OK"/>
    <n v="580"/>
    <d v="2018-10-10T00:00:00"/>
    <d v="2018-10-10T00:00:00"/>
    <s v="HUBI-Mosquito"/>
    <s v="Italia"/>
    <s v="Pisa"/>
    <x v="10"/>
    <m/>
    <s v="Start Cup Toscana"/>
    <x v="7"/>
    <s v="Congrua"/>
    <s v="Med-Tech"/>
    <s v="Healthcare: other"/>
    <s v="Proof of concept"/>
    <s v="Scuola Superiore S.Anna"/>
    <s v="Vertis Venture 3 Technology Transfer"/>
    <m/>
    <d v="2018-10-11T00:00:00"/>
    <m/>
  </r>
  <r>
    <s v="OK"/>
    <n v="581"/>
    <d v="2018-10-10T00:00:00"/>
    <d v="2018-10-10T00:00:00"/>
    <s v="MoCa Future Designers"/>
    <s v="Italia"/>
    <s v="Firenze"/>
    <x v="10"/>
    <m/>
    <s v="Start Cup Toscana"/>
    <x v="7"/>
    <s v="Congrua"/>
    <s v="Services"/>
    <s v="Business and industrial services"/>
    <s v="Proof of concept"/>
    <s v="Università degli Studi di Firenze"/>
    <s v="Vertis Venture 3 Technology Transfer"/>
    <m/>
    <d v="2018-10-11T00:00:00"/>
    <m/>
  </r>
  <r>
    <s v="OK"/>
    <n v="582"/>
    <d v="2018-10-10T00:00:00"/>
    <d v="2018-10-10T00:00:00"/>
    <s v="MORFO DESIGN"/>
    <s v="Italia"/>
    <s v="Firenze"/>
    <x v="10"/>
    <m/>
    <s v="Start Cup Toscana"/>
    <x v="7"/>
    <s v="Congrua"/>
    <s v="Industrial Goods"/>
    <s v="Industrial measurement, sensing and control"/>
    <s v="Seed"/>
    <s v="Assente"/>
    <s v="Non compliant con i Regolamenti "/>
    <m/>
    <d v="2018-10-11T00:00:00"/>
    <m/>
  </r>
  <r>
    <s v="OK"/>
    <n v="583"/>
    <d v="2018-10-10T00:00:00"/>
    <d v="2018-10-10T00:00:00"/>
    <s v="NetralMec"/>
    <s v="Italia"/>
    <s v="Pisa"/>
    <x v="10"/>
    <m/>
    <s v="Start Cup Toscana"/>
    <x v="7"/>
    <s v="Congrua"/>
    <s v="Industrial Goods"/>
    <s v="Specialty chemicals"/>
    <s v="Proof of concept"/>
    <s v="Assente"/>
    <s v="Non compliant con i Regolamenti "/>
    <m/>
    <d v="2018-10-11T00:00:00"/>
    <m/>
  </r>
  <r>
    <s v="OK"/>
    <n v="584"/>
    <d v="2018-10-10T00:00:00"/>
    <d v="2018-10-10T00:00:00"/>
    <s v="NOiBS-TLC"/>
    <s v="Italia"/>
    <s v="Firenze"/>
    <x v="10"/>
    <m/>
    <s v="Start Cup Toscana"/>
    <x v="7"/>
    <s v="Congrua"/>
    <s v="Industrial Goods"/>
    <s v="Business and industrial products"/>
    <s v="Proof of concept"/>
    <s v="Assente"/>
    <s v="Non compliant con i Regolamenti "/>
    <m/>
    <d v="2018-10-11T00:00:00"/>
    <m/>
  </r>
  <r>
    <s v="OK"/>
    <n v="585"/>
    <d v="2018-10-10T00:00:00"/>
    <d v="2018-10-10T00:00:00"/>
    <s v="Relief"/>
    <s v="Italia"/>
    <s v="Pisa"/>
    <x v="10"/>
    <m/>
    <s v="Start Cup Toscana"/>
    <x v="7"/>
    <s v="Congrua"/>
    <s v="Med-Tech"/>
    <s v="Medical devices and supplies"/>
    <s v="Proof of concept"/>
    <s v="Scuola Superiore S.Anna"/>
    <s v="Vertis Venture 3 Technology Transfer"/>
    <m/>
    <d v="2018-10-11T00:00:00"/>
    <m/>
  </r>
  <r>
    <s v="OK"/>
    <n v="586"/>
    <d v="2018-10-10T00:00:00"/>
    <d v="2018-10-10T00:00:00"/>
    <s v="Relitec"/>
    <s v="Italia"/>
    <s v="n.a."/>
    <x v="5"/>
    <m/>
    <s v="Start Cup Toscana"/>
    <x v="7"/>
    <s v="Congrua"/>
    <s v="ICT"/>
    <s v="Computer systems and peripherals"/>
    <s v="Seed"/>
    <s v="Assente"/>
    <s v="Non compliant con i Regolamenti "/>
    <m/>
    <d v="2018-10-11T00:00:00"/>
    <m/>
  </r>
  <r>
    <s v="OK"/>
    <n v="587"/>
    <d v="2018-10-10T00:00:00"/>
    <d v="2018-10-10T00:00:00"/>
    <s v="Startart"/>
    <s v="Italia"/>
    <s v="n.a."/>
    <x v="5"/>
    <m/>
    <s v="Start Cup Toscana"/>
    <x v="7"/>
    <s v="Congrua"/>
    <s v="Digital &amp; Media"/>
    <s v="Internet technologies"/>
    <s v="Seed"/>
    <s v="Assente"/>
    <s v="Non compliant con i Regolamenti "/>
    <m/>
    <d v="2018-10-11T00:00:00"/>
    <m/>
  </r>
  <r>
    <s v="OK"/>
    <n v="588"/>
    <d v="2018-10-10T00:00:00"/>
    <d v="2018-10-10T00:00:00"/>
    <s v="VINE40CAST"/>
    <s v="Italia"/>
    <s v="n.a."/>
    <x v="5"/>
    <m/>
    <s v="Start Cup Toscana"/>
    <x v="7"/>
    <s v="Congrua"/>
    <s v="ICT"/>
    <s v="Software: other"/>
    <s v="Seed"/>
    <s v="Assente"/>
    <s v="Non compliant con i Regolamenti "/>
    <m/>
    <d v="2018-10-11T00:00:00"/>
    <m/>
  </r>
  <r>
    <s v="OK"/>
    <n v="589"/>
    <d v="2018-10-10T00:00:00"/>
    <d v="2018-10-10T00:00:00"/>
    <s v="Wanderoo"/>
    <s v="Italia"/>
    <s v="Firenze"/>
    <x v="10"/>
    <m/>
    <s v="Start Cup Toscana"/>
    <x v="7"/>
    <s v="Congrua"/>
    <s v="Digital &amp; Media"/>
    <s v="Internet technologies"/>
    <s v="Seed"/>
    <s v="Assente"/>
    <s v="Non compliant con i Regolamenti "/>
    <m/>
    <d v="2018-10-11T00:00:00"/>
    <m/>
  </r>
  <r>
    <s v="OK"/>
    <n v="590"/>
    <d v="2018-10-10T00:00:00"/>
    <d v="2018-10-10T00:00:00"/>
    <s v="Well-FARE"/>
    <s v="Italia"/>
    <s v="n.a."/>
    <x v="10"/>
    <m/>
    <s v="Start Cup Toscana"/>
    <x v="7"/>
    <s v="Congrua"/>
    <s v="Services"/>
    <s v="Business and industrial services"/>
    <s v="Seed"/>
    <s v="Assente"/>
    <s v="Non compliant con i Regolamenti "/>
    <m/>
    <d v="2018-10-11T00:00:00"/>
    <m/>
  </r>
  <r>
    <s v="OK"/>
    <n v="591"/>
    <d v="2018-10-11T00:00:00"/>
    <d v="2018-10-11T00:00:00"/>
    <s v="Balance"/>
    <s v="Italia"/>
    <s v="Firenze"/>
    <x v="10"/>
    <m/>
    <s v="Start Cup Toscana"/>
    <x v="7"/>
    <s v="Congrua"/>
    <s v="ICT"/>
    <s v="Software: other"/>
    <s v="Seed"/>
    <s v="Università degli Studi di Firenze"/>
    <s v="Vertis Venture 3 Technology Transfer"/>
    <m/>
    <d v="2018-10-11T00:00:00"/>
    <m/>
  </r>
  <r>
    <s v="OK"/>
    <n v="592"/>
    <d v="2018-10-11T00:00:00"/>
    <d v="2018-10-11T00:00:00"/>
    <s v="CivilEngine"/>
    <s v="Italia"/>
    <s v="Firenze"/>
    <x v="10"/>
    <m/>
    <s v="Start Cup Toscana"/>
    <x v="7"/>
    <s v="Congrua"/>
    <s v="ICT"/>
    <s v="Software: other"/>
    <s v="Seed"/>
    <s v="Università degli Studi di Firenze"/>
    <s v="Vertis Venture 3 Technology Transfer"/>
    <m/>
    <d v="2018-10-11T00:00:00"/>
    <m/>
  </r>
  <r>
    <s v="OK"/>
    <n v="593"/>
    <d v="2018-10-11T00:00:00"/>
    <d v="2018-10-11T00:00:00"/>
    <s v="Bluebiloba"/>
    <s v="Italia"/>
    <s v="Firenze"/>
    <x v="10"/>
    <m/>
    <s v="Start Cup Toscana"/>
    <x v="7"/>
    <s v="Congrua"/>
    <s v="Services"/>
    <s v="Business and industrial services"/>
    <s v="Seed"/>
    <s v="Università degli Studi di Firenze"/>
    <s v="Vertis Venture 3 Technology Transfer"/>
    <m/>
    <d v="2018-10-11T00:00:00"/>
    <m/>
  </r>
  <r>
    <s v="OK"/>
    <n v="594"/>
    <d v="2018-10-11T00:00:00"/>
    <d v="2018-10-11T00:00:00"/>
    <s v="BeWize"/>
    <s v="Italia"/>
    <s v="Firenze"/>
    <x v="10"/>
    <m/>
    <s v="Start Cup Toscana"/>
    <x v="7"/>
    <s v="Congrua"/>
    <s v="Med-Tech"/>
    <s v="Healthcare: other"/>
    <s v="Seed"/>
    <s v="Consiglio Nazionale delle Ricerche (CNR)"/>
    <s v="Vertis Venture 3 Technology Transfer"/>
    <m/>
    <d v="2018-10-11T00:00:00"/>
    <m/>
  </r>
  <r>
    <s v="OK"/>
    <n v="595"/>
    <d v="2018-10-11T00:00:00"/>
    <d v="2018-10-11T00:00:00"/>
    <s v="Barriera Antiterrorismo Mobile"/>
    <s v="Italia"/>
    <s v="Firenze"/>
    <x v="10"/>
    <m/>
    <s v="Start Cup Toscana"/>
    <x v="7"/>
    <s v="Congrua"/>
    <s v="Industrial Goods"/>
    <s v="Business and industrial products"/>
    <s v="Seed"/>
    <s v="Assente"/>
    <s v="Non compliant con i Regolamenti "/>
    <m/>
    <d v="2018-10-11T00:00:00"/>
    <m/>
  </r>
  <r>
    <s v="OK"/>
    <n v="596"/>
    <d v="2018-10-11T00:00:00"/>
    <d v="2018-10-11T00:00:00"/>
    <s v="Dottore Online"/>
    <s v="Italia"/>
    <s v="Vicenza "/>
    <x v="15"/>
    <m/>
    <s v="Davide Marcato"/>
    <x v="4"/>
    <s v="Congrua"/>
    <s v="Med-Tech"/>
    <s v="Healthcare: other"/>
    <s v="Seed"/>
    <s v="Assente"/>
    <s v="Non compliant con i Regolamenti "/>
    <m/>
    <d v="2018-10-18T00:00:00"/>
    <m/>
  </r>
  <r>
    <s v="OK"/>
    <n v="597"/>
    <d v="2018-10-11T00:00:00"/>
    <d v="2018-10-11T00:00:00"/>
    <s v="AR Market"/>
    <s v="Italia"/>
    <s v="Roma"/>
    <x v="7"/>
    <m/>
    <s v="Flavia D’Altrui"/>
    <x v="4"/>
    <s v="Congrua"/>
    <s v="ICT"/>
    <s v="Software: other"/>
    <s v="Start-up stage\Venture"/>
    <s v="Assente"/>
    <s v="Vertis Venture 2 Scaleup"/>
    <m/>
    <d v="2018-10-18T00:00:00"/>
    <m/>
  </r>
  <r>
    <s v="OK"/>
    <n v="598"/>
    <d v="2018-10-12T00:00:00"/>
    <d v="2018-10-12T00:00:00"/>
    <s v="Verso Technology "/>
    <s v="Italia"/>
    <s v="Potenza"/>
    <x v="31"/>
    <m/>
    <s v="Michele Franzese"/>
    <x v="4"/>
    <s v="Congrua"/>
    <s v="ICT"/>
    <s v="Software: other"/>
    <s v="Seed"/>
    <s v="Assente"/>
    <s v="Non compliant con i Regolamenti "/>
    <m/>
    <d v="2018-10-18T00:00:00"/>
    <m/>
  </r>
  <r>
    <s v="OK"/>
    <n v="599"/>
    <d v="2018-10-12T00:00:00"/>
    <m/>
    <s v="MYVIP"/>
    <s v="Italia"/>
    <s v="Lucca"/>
    <x v="10"/>
    <m/>
    <s v="Alberto Bianucci"/>
    <x v="4"/>
    <s v="Non congrua"/>
    <m/>
    <m/>
    <m/>
    <m/>
    <s v="Rigettato per documentazione mancante dopo sollecito"/>
    <m/>
    <d v="2018-12-20T00:00:00"/>
    <m/>
  </r>
  <r>
    <s v="OK"/>
    <n v="600"/>
    <d v="2018-10-15T00:00:00"/>
    <d v="2018-10-30T00:00:00"/>
    <s v="Alcoolique"/>
    <s v="Italia"/>
    <s v="Milano"/>
    <x v="4"/>
    <m/>
    <s v="Rocco Adriano Galluccio"/>
    <x v="4"/>
    <s v="Congrua"/>
    <s v="Consumer Goods"/>
    <s v="Business and industrial products"/>
    <s v="Other early stage\Late stage"/>
    <s v="Assente"/>
    <s v="Non compliant con i Regolamenti "/>
    <m/>
    <d v="2018-10-31T00:00:00"/>
    <s v="Out of scope non opererativo su tecnologie, prodotti e/o servizi riferibili ai settori delle tecnologie industriali e delle tecnologie digitali"/>
  </r>
  <r>
    <s v="OK"/>
    <n v="601"/>
    <d v="2018-10-18T00:00:00"/>
    <d v="2018-10-18T00:00:00"/>
    <s v="Leaf"/>
    <s v="Italia"/>
    <s v="n.a."/>
    <x v="5"/>
    <m/>
    <s v="Fabio Sestito"/>
    <x v="4"/>
    <s v="Congrua"/>
    <s v="Services"/>
    <s v="Agriculture: other"/>
    <s v="Seed"/>
    <s v="Assente"/>
    <s v="Non compliant con i Regolamenti "/>
    <m/>
    <d v="2018-10-25T00:00:00"/>
    <m/>
  </r>
  <r>
    <s v="OK"/>
    <n v="602"/>
    <d v="2018-10-18T00:00:00"/>
    <d v="2018-10-18T00:00:00"/>
    <s v="Adatravel"/>
    <s v="Italia"/>
    <s v="Bari "/>
    <x v="13"/>
    <s v="Walter De Felice"/>
    <m/>
    <x v="3"/>
    <s v="Congrua"/>
    <s v="Services"/>
    <s v="Business and industrial services"/>
    <s v="Start-up stage\Venture"/>
    <s v="Assente"/>
    <s v="Vertis Venture 2 Scaleup"/>
    <m/>
    <d v="2018-10-25T00:00:00"/>
    <m/>
  </r>
  <r>
    <s v="OK"/>
    <n v="603"/>
    <d v="2018-10-18T00:00:00"/>
    <d v="2018-10-18T00:00:00"/>
    <s v="Progetto Alzheimer’s"/>
    <s v="Estero"/>
    <s v="n.a."/>
    <x v="6"/>
    <m/>
    <s v="Adam Sommerfeld_x000a_(Certus Capital Partners)"/>
    <x v="5"/>
    <s v="Congrua"/>
    <s v="Biotech"/>
    <s v="Biotechnology"/>
    <s v="Seed"/>
    <s v="Assente"/>
    <s v="Non compliant con i Regolamenti "/>
    <m/>
    <d v="2018-10-25T00:00:00"/>
    <m/>
  </r>
  <r>
    <s v="OK"/>
    <n v="604"/>
    <d v="2018-10-19T00:00:00"/>
    <d v="2018-10-19T00:00:00"/>
    <s v="Lucagiù"/>
    <s v="Italia"/>
    <s v="Palermo"/>
    <x v="9"/>
    <m/>
    <s v="Luca Frizza"/>
    <x v="4"/>
    <s v="Congrua"/>
    <s v="Digital &amp; Media"/>
    <s v="Software: other"/>
    <s v="Seed"/>
    <s v="Assente"/>
    <s v="Non compliant con i Regolamenti "/>
    <m/>
    <d v="2018-10-25T00:00:00"/>
    <m/>
  </r>
  <r>
    <s v="OK"/>
    <n v="605"/>
    <d v="2018-10-19T00:00:00"/>
    <d v="2018-10-19T00:00:00"/>
    <s v="Better Together"/>
    <s v="Italia"/>
    <s v="Roma"/>
    <x v="7"/>
    <m/>
    <s v="Massimo Tartaro_x000a_(Tefen &amp; Partners)"/>
    <x v="5"/>
    <s v="Congrua"/>
    <s v="Services"/>
    <s v="Financial institutions and services"/>
    <s v="Start-up stage\Venture"/>
    <s v="Assente"/>
    <s v="Vertis Venture 2 Scaleup"/>
    <m/>
    <d v="2018-10-25T00:00:00"/>
    <m/>
  </r>
  <r>
    <s v="OK"/>
    <n v="606"/>
    <d v="2018-10-19T00:00:00"/>
    <d v="2018-10-19T00:00:00"/>
    <s v="Progetto Giovanni Salvarani"/>
    <s v="Italia"/>
    <s v="n.a."/>
    <x v="5"/>
    <m/>
    <s v="Giovanni Salvarani"/>
    <x v="4"/>
    <s v="Congrua"/>
    <s v="Consumer Goods"/>
    <s v="Consumer products manufacturing"/>
    <s v="Seed"/>
    <s v="Assente"/>
    <s v="Non compliant con i Regolamenti "/>
    <m/>
    <d v="2018-10-25T00:00:00"/>
    <m/>
  </r>
  <r>
    <s v="OK"/>
    <n v="607"/>
    <d v="2018-10-20T00:00:00"/>
    <d v="2018-10-20T00:00:00"/>
    <s v="Ambornetti"/>
    <s v="Italia"/>
    <s v="Torino"/>
    <x v="3"/>
    <m/>
    <s v="Carlo Ferraro Ambornetti "/>
    <x v="4"/>
    <s v="Congrua"/>
    <s v="Services"/>
    <s v="Real estate"/>
    <s v="Seed"/>
    <s v="Assente"/>
    <s v="Non compliant con i Regolamenti "/>
    <m/>
    <d v="2018-10-25T00:00:00"/>
    <m/>
  </r>
  <r>
    <s v="OK"/>
    <n v="608"/>
    <d v="2018-10-22T00:00:00"/>
    <d v="2018-10-22T00:00:00"/>
    <s v="MilanoBike"/>
    <s v="Italia"/>
    <s v="Milano"/>
    <x v="4"/>
    <m/>
    <s v="Maria Antonietta Zonin_x000a_(Immofina Srl)"/>
    <x v="5"/>
    <s v="Congrua"/>
    <s v="Consumer Goods"/>
    <s v="Consumer products manufacturing"/>
    <s v="Start-up stage\Venture"/>
    <s v="Assente"/>
    <s v="Vertis Venture 2 Scaleup"/>
    <m/>
    <d v="2018-10-25T00:00:00"/>
    <m/>
  </r>
  <r>
    <s v="OK"/>
    <n v="609"/>
    <d v="2018-10-22T00:00:00"/>
    <d v="2018-10-22T00:00:00"/>
    <s v="Bestshopping.com"/>
    <s v="Italia"/>
    <s v="Monza"/>
    <x v="4"/>
    <m/>
    <s v="Carlo Oppo "/>
    <x v="4"/>
    <s v="Congrua"/>
    <s v="Digital &amp; Media"/>
    <s v="Internet technologies"/>
    <s v="Other early stage\Late stage"/>
    <s v="Assente"/>
    <s v="Vertis Venture 2 Scaleup"/>
    <m/>
    <d v="2018-10-25T00:00:00"/>
    <m/>
  </r>
  <r>
    <s v="OK"/>
    <n v="610"/>
    <d v="2018-10-22T00:00:00"/>
    <d v="2018-10-22T00:00:00"/>
    <s v="Pipeline"/>
    <s v="Estero"/>
    <s v="n.a."/>
    <x v="5"/>
    <m/>
    <s v="Stephen Frangione "/>
    <x v="5"/>
    <s v="Congrua"/>
    <s v="Services"/>
    <s v="Business and industrial services"/>
    <s v="Other early stage\Late stage"/>
    <s v="Assente"/>
    <s v="Non compliant con i Regolamenti "/>
    <m/>
    <d v="2018-10-25T00:00:00"/>
    <s v="Out of scope non opererativo su tecnologie, prodotti e/o servizi riferibili ai settori delle tecnologie industriali e delle tecnologie digitali"/>
  </r>
  <r>
    <s v="OK"/>
    <n v="611"/>
    <d v="2018-10-23T00:00:00"/>
    <d v="2018-10-23T00:00:00"/>
    <s v="Phlay project"/>
    <s v="Italia"/>
    <s v="Napoli"/>
    <x v="2"/>
    <s v="Giulio Valiante"/>
    <m/>
    <x v="3"/>
    <s v="Congrua"/>
    <s v="ICT"/>
    <s v="Software: other"/>
    <s v="Start-up stage\Venture"/>
    <s v="Assente"/>
    <s v="Vertis Venture 2 Scaleup"/>
    <m/>
    <d v="2018-10-25T00:00:00"/>
    <m/>
  </r>
  <r>
    <s v="OK"/>
    <n v="612"/>
    <d v="2018-10-23T00:00:00"/>
    <m/>
    <s v="GlassUp2"/>
    <s v="Italia"/>
    <s v="Modena"/>
    <x v="0"/>
    <m/>
    <s v="Matteo Albergati_x000a_(BizPlace)"/>
    <x v="5"/>
    <s v="Non congrua"/>
    <m/>
    <m/>
    <m/>
    <m/>
    <s v="Rigettato per documentazione mancante dopo sollecito"/>
    <m/>
    <d v="2018-12-20T00:00:00"/>
    <m/>
  </r>
  <r>
    <s v="OK"/>
    <n v="613"/>
    <d v="2018-10-21T00:00:00"/>
    <d v="2018-10-29T00:00:00"/>
    <s v="Jungle "/>
    <s v="Italia"/>
    <s v="Pesaro "/>
    <x v="19"/>
    <m/>
    <s v="Amerigo Silvestri"/>
    <x v="4"/>
    <s v="Congrua"/>
    <s v="Services"/>
    <s v="Business and industrial services"/>
    <s v="Seed"/>
    <s v="Assente"/>
    <s v="Non compliant con i Regolamenti "/>
    <m/>
    <d v="2018-10-31T00:00:00"/>
    <m/>
  </r>
  <r>
    <s v="OK"/>
    <n v="614"/>
    <d v="2018-10-24T00:00:00"/>
    <d v="2018-10-24T00:00:00"/>
    <s v=" Doctor Hail"/>
    <s v="Italia"/>
    <s v="Torino"/>
    <x v="3"/>
    <m/>
    <s v="Tommaso Rossi_x000a_(Soges Merchant)"/>
    <x v="5"/>
    <s v="Congrua"/>
    <s v="Services"/>
    <s v="Business and industrial services"/>
    <s v="Other early stage\Late stage"/>
    <s v="Assente"/>
    <s v="Vertis Venture 2 Scaleup"/>
    <m/>
    <d v="2018-10-25T00:00:00"/>
    <m/>
  </r>
  <r>
    <s v="OK"/>
    <n v="615"/>
    <d v="2018-10-25T00:00:00"/>
    <d v="2018-10-25T00:00:00"/>
    <s v="Flowtech"/>
    <s v="Italia"/>
    <s v="Milano"/>
    <x v="4"/>
    <s v="Mauro Odorico"/>
    <m/>
    <x v="3"/>
    <s v="Congrua"/>
    <s v="ICT"/>
    <s v="Software: other"/>
    <s v="Start-up stage\Venture"/>
    <s v="Assente"/>
    <s v="Vertis Venture 2 Scaleup"/>
    <m/>
    <d v="2018-10-31T00:00:00"/>
    <m/>
  </r>
  <r>
    <s v="OK"/>
    <n v="616"/>
    <d v="2018-10-26T00:00:00"/>
    <d v="2018-10-26T00:00:00"/>
    <s v="Weedster"/>
    <s v="Italia"/>
    <s v="Milano"/>
    <x v="4"/>
    <m/>
    <s v="Fabrizio Faion"/>
    <x v="4"/>
    <s v="Congrua"/>
    <s v="ICT"/>
    <s v="Software: other"/>
    <s v="Seed"/>
    <s v="Assente"/>
    <s v="Non compliant con i Regolamenti "/>
    <m/>
    <d v="2018-10-31T00:00:00"/>
    <m/>
  </r>
  <r>
    <s v="OK"/>
    <n v="617"/>
    <d v="2017-10-03T00:00:00"/>
    <d v="2018-10-26T00:00:00"/>
    <s v="Sweetguest"/>
    <s v="Italia"/>
    <s v="Milano"/>
    <x v="4"/>
    <m/>
    <s v="Andrea Mastalli_x000a_(Sclack)"/>
    <x v="8"/>
    <s v="Congrua"/>
    <s v="ICT"/>
    <s v="Software: other"/>
    <s v="Start-up stage\Venture"/>
    <s v="Assente"/>
    <s v="Vertis Venture 2 Scaleup"/>
    <m/>
    <d v="2018-10-31T00:00:00"/>
    <s v="Progetto già presente nel df di VV2, con data antecedente l'inizio del df centralizzato. "/>
  </r>
  <r>
    <s v="OK"/>
    <n v="618"/>
    <d v="2018-10-29T00:00:00"/>
    <d v="2018-10-29T00:00:00"/>
    <s v="Two Italian Boys"/>
    <s v="Italia"/>
    <s v="Milano"/>
    <x v="4"/>
    <m/>
    <s v="Ruggiero Cortellino"/>
    <x v="4"/>
    <s v="Congrua"/>
    <s v="Services"/>
    <s v="Business and industrial services"/>
    <s v="Start-up stage\Venture"/>
    <s v="Assente"/>
    <s v="Non compliant con i Regolamenti "/>
    <m/>
    <d v="2018-10-31T00:00:00"/>
    <s v="Out of scope non opererativo su tecnologie, prodotti e/o servizi riferibili ai settori delle tecnologie industriali e delle tecnologie digitali"/>
  </r>
  <r>
    <s v="OK"/>
    <n v="619"/>
    <d v="2018-10-29T00:00:00"/>
    <d v="2018-10-29T00:00:00"/>
    <s v="Cerealfit"/>
    <s v="Italia"/>
    <s v="Bari "/>
    <x v="13"/>
    <m/>
    <s v="Massimo Licci"/>
    <x v="4"/>
    <s v="Congrua"/>
    <s v="Services"/>
    <s v="Consumer products manufacturing"/>
    <s v="Other early stage\Late stage"/>
    <s v="Assente"/>
    <s v="Non compliant con i Regolamenti "/>
    <m/>
    <d v="2018-10-31T00:00:00"/>
    <s v="Out of scope non opererativo su tecnologie, prodotti e/o servizi riferibili ai settori delle tecnologie industriali e delle tecnologie digitali"/>
  </r>
  <r>
    <s v="OK"/>
    <n v="620"/>
    <d v="2018-10-29T00:00:00"/>
    <d v="2018-10-29T00:00:00"/>
    <s v="Ultra-Performing Photovoltaic Modules using an Innovative Retrofitting"/>
    <s v="Italia"/>
    <s v="Lucca"/>
    <x v="10"/>
    <m/>
    <s v="VV3TT Proof of Concept Program"/>
    <x v="3"/>
    <s v="Congrua"/>
    <s v="Clean Tech"/>
    <s v="Energy: other"/>
    <s v="Proof of concept"/>
    <s v="IMT Lucca"/>
    <s v="Vertis Venture 3 Technology Transfer"/>
    <m/>
    <d v="2018-10-31T00:00:00"/>
    <m/>
  </r>
  <r>
    <s v="OK"/>
    <n v="621"/>
    <d v="2018-10-29T00:00:00"/>
    <d v="2018-10-29T00:00:00"/>
    <s v="GEMMA – Green and Eco-sustainable Materials MAnagement"/>
    <s v="Italia"/>
    <s v="Trieste"/>
    <x v="8"/>
    <m/>
    <s v="VV3TT Proof of Concept Program"/>
    <x v="3"/>
    <s v="Congrua"/>
    <s v="Clean Tech"/>
    <s v="Energy: other"/>
    <s v="Proof of concept"/>
    <s v="Università di Trieste"/>
    <s v="Vertis Venture 3 Technology Transfer"/>
    <m/>
    <d v="2018-10-31T00:00:00"/>
    <m/>
  </r>
  <r>
    <s v="OK"/>
    <n v="622"/>
    <d v="2018-10-29T00:00:00"/>
    <d v="2018-10-29T00:00:00"/>
    <s v="GEDY TRASS - Gear Dynamics Transmission Analysis"/>
    <s v="Italia"/>
    <s v="Torino"/>
    <x v="3"/>
    <m/>
    <s v="VV3TT Proof of Concept Program"/>
    <x v="3"/>
    <s v="Congrua"/>
    <s v="Aerospace"/>
    <s v="Transportation: other"/>
    <s v="Proof of concept"/>
    <s v="Politecnico di Torino"/>
    <s v="Vertis Venture 3 Technology Transfer"/>
    <m/>
    <d v="2018-10-31T00:00:00"/>
    <m/>
  </r>
  <r>
    <s v="OK"/>
    <n v="623"/>
    <d v="2018-10-29T00:00:00"/>
    <d v="2018-10-29T00:00:00"/>
    <s v="RF-MEMS: a Technology Enabler for IoT, Manufacturing 4.0 and Aerospace Applications"/>
    <s v="Italia"/>
    <s v="Trento"/>
    <x v="21"/>
    <m/>
    <s v="VV3TT Proof of Concept Program"/>
    <x v="3"/>
    <s v="Congrua"/>
    <s v="ICT"/>
    <s v="Software: other"/>
    <s v="Proof of concept"/>
    <s v="HIT - Hub Innovazione Trentino"/>
    <s v="Vertis Venture 3 Technology Transfer"/>
    <m/>
    <d v="2018-10-31T00:00:00"/>
    <m/>
  </r>
  <r>
    <s v="OK"/>
    <n v="624"/>
    <d v="2018-10-29T00:00:00"/>
    <d v="2018-10-29T00:00:00"/>
    <s v="Development of bioadsorbable Mg-alloy implants coated with Plasma Electrolytic Oxidation Process"/>
    <s v="Italia"/>
    <s v="Padova"/>
    <x v="15"/>
    <m/>
    <s v="VV3TT Proof of Concept Program"/>
    <x v="3"/>
    <s v="Congrua"/>
    <s v="Med-Tech"/>
    <s v="Medical devices and supplies"/>
    <s v="Proof of concept"/>
    <s v="Università di Padova"/>
    <s v="Vertis Venture 3 Technology Transfer"/>
    <m/>
    <d v="2018-10-31T00:00:00"/>
    <m/>
  </r>
  <r>
    <s v="OK"/>
    <n v="625"/>
    <d v="2018-10-29T00:00:00"/>
    <d v="2018-10-29T00:00:00"/>
    <s v="Direct laser writing of textile fibers to selectively induce electrical conductivity"/>
    <s v="Italia"/>
    <s v="Torino"/>
    <x v="3"/>
    <m/>
    <s v="VV3TT Proof of Concept Program"/>
    <x v="3"/>
    <s v="Congrua"/>
    <s v="Services"/>
    <s v="Business and industrial services"/>
    <s v="Proof of concept"/>
    <s v="Politecnico di Torino"/>
    <s v="Vertis Venture 3 Technology Transfer"/>
    <m/>
    <d v="2018-10-31T00:00:00"/>
    <m/>
  </r>
  <r>
    <s v="OK"/>
    <n v="626"/>
    <d v="2018-10-29T00:00:00"/>
    <d v="2018-10-29T00:00:00"/>
    <s v="Mandibular motion monitoring and rehabilitation by low cost kinesiography"/>
    <s v="Italia"/>
    <s v="Torino"/>
    <x v="3"/>
    <m/>
    <s v="VV3TT Proof of Concept Program"/>
    <x v="3"/>
    <s v="Congrua"/>
    <s v="Med-Tech"/>
    <s v="Medical devices and supplies"/>
    <s v="Proof of concept"/>
    <s v="Politecnico di Torino"/>
    <s v="Vertis Venture 3 Technology Transfer"/>
    <m/>
    <d v="2018-10-31T00:00:00"/>
    <m/>
  </r>
  <r>
    <s v="OK"/>
    <n v="627"/>
    <d v="2018-10-29T00:00:00"/>
    <d v="2018-10-29T00:00:00"/>
    <s v="Enhanced microforming by means of Electroplastic Effect"/>
    <s v="Italia"/>
    <s v="Padova"/>
    <x v="15"/>
    <m/>
    <s v="VV3TT Proof of Concept Program"/>
    <x v="3"/>
    <s v="Congrua"/>
    <s v="Industrial automation"/>
    <s v="Industrial measurement, sensing and control"/>
    <s v="Proof of concept"/>
    <s v="Università di Padova"/>
    <s v="Vertis Venture 3 Technology Transfer"/>
    <m/>
    <d v="2018-10-31T00:00:00"/>
    <m/>
  </r>
  <r>
    <s v="OK"/>
    <n v="628"/>
    <d v="2018-10-29T00:00:00"/>
    <d v="2018-10-29T00:00:00"/>
    <s v="U-CARE, Medical device for Urine Output monitoring for prediction of Acute Kidney Injury"/>
    <s v="Italia"/>
    <s v="Torino"/>
    <x v="3"/>
    <m/>
    <s v="VV3TT Proof of Concept Program"/>
    <x v="3"/>
    <s v="Congrua"/>
    <s v="ICT"/>
    <s v="Software: other"/>
    <s v="Proof of concept"/>
    <s v="Politecnico di Torino"/>
    <s v="Vertis Venture 3 Technology Transfer"/>
    <m/>
    <d v="2018-10-31T00:00:00"/>
    <m/>
  </r>
  <r>
    <s v="OK"/>
    <n v="629"/>
    <d v="2018-10-29T00:00:00"/>
    <d v="2018-10-29T00:00:00"/>
    <s v="DARK PLASTIC SELECTOR"/>
    <s v="Italia"/>
    <s v="Padova"/>
    <x v="15"/>
    <m/>
    <s v="VV3TT Proof of Concept Program"/>
    <x v="3"/>
    <s v="Congrua"/>
    <s v="Services"/>
    <s v="Business and industrial services"/>
    <s v="Proof of concept"/>
    <s v="Università di Padova"/>
    <s v="Vertis Venture 3 Technology Transfer"/>
    <m/>
    <d v="2018-10-31T00:00:00"/>
    <m/>
  </r>
  <r>
    <s v="OK"/>
    <n v="630"/>
    <d v="2018-10-29T00:00:00"/>
    <d v="2018-10-29T00:00:00"/>
    <s v="Direct Online Water Sensor for the Environment - DOWSE"/>
    <s v="Italia"/>
    <s v="Torino"/>
    <x v="3"/>
    <m/>
    <s v="VV3TT Proof of Concept Program"/>
    <x v="3"/>
    <s v="Congrua"/>
    <s v="ICT"/>
    <s v="Software: other"/>
    <s v="Proof of concept"/>
    <s v="Politecnico di Torino"/>
    <s v="Vertis Venture 3 Technology Transfer"/>
    <m/>
    <d v="2018-10-31T00:00:00"/>
    <m/>
  </r>
  <r>
    <s v="OK"/>
    <n v="631"/>
    <d v="2018-10-29T00:00:00"/>
    <d v="2018-10-29T00:00:00"/>
    <s v="RETHInK - New generation bonded Rare Earth magneTs recycled from Hard dIsKs"/>
    <s v="Italia"/>
    <s v="Torino"/>
    <x v="3"/>
    <m/>
    <s v="VV3TT Proof of Concept Program"/>
    <x v="3"/>
    <s v="Congrua"/>
    <s v="Services"/>
    <s v="Business and industrial services"/>
    <s v="Proof of concept"/>
    <s v="Politecnico di Torino"/>
    <s v="Vertis Venture 3 Technology Transfer"/>
    <m/>
    <d v="2018-10-31T00:00:00"/>
    <m/>
  </r>
  <r>
    <s v="OK"/>
    <n v="632"/>
    <d v="2018-10-29T00:00:00"/>
    <d v="2018-10-29T00:00:00"/>
    <s v="ForMICA-For Managing Information &amp; Connecting Archives"/>
    <s v="Italia"/>
    <s v="Ancona"/>
    <x v="19"/>
    <m/>
    <s v="VV3TT Proof of Concept Program"/>
    <x v="3"/>
    <s v="Congrua"/>
    <s v="ICT"/>
    <s v="Software: other"/>
    <s v="Proof of concept"/>
    <s v="Università Politecnica delle Marche"/>
    <s v="Vertis Venture 3 Technology Transfer"/>
    <m/>
    <d v="2018-10-31T00:00:00"/>
    <m/>
  </r>
  <r>
    <s v="OK"/>
    <n v="633"/>
    <d v="2018-10-29T00:00:00"/>
    <d v="2018-10-29T00:00:00"/>
    <s v="Design and construction of a new generation of Separation Machines"/>
    <s v="Italia"/>
    <s v="Padova"/>
    <x v="15"/>
    <m/>
    <s v="VV3TT Proof of Concept Program"/>
    <x v="3"/>
    <s v="Congrua"/>
    <s v="Industrial automation"/>
    <s v="Industrial measurement, sensing and control"/>
    <s v="Proof of concept"/>
    <s v="Università di Padova"/>
    <s v="Vertis Venture 3 Technology Transfer"/>
    <m/>
    <d v="2018-10-31T00:00:00"/>
    <m/>
  </r>
  <r>
    <s v="OK"/>
    <n v="634"/>
    <d v="2018-10-29T00:00:00"/>
    <d v="2018-10-29T00:00:00"/>
    <s v="Design and construction of HAP: an automatic Harvester for Apples and Pears"/>
    <s v="Italia"/>
    <s v="Padova"/>
    <x v="15"/>
    <m/>
    <s v="VV3TT Proof of Concept Program"/>
    <x v="3"/>
    <s v="Congrua"/>
    <s v="Industrial automation"/>
    <s v="Industrial measurement, sensing and control"/>
    <s v="Proof of concept"/>
    <s v="Università di Padova"/>
    <s v="Vertis Venture 3 Technology Transfer"/>
    <m/>
    <d v="2018-10-31T00:00:00"/>
    <m/>
  </r>
  <r>
    <s v="OK"/>
    <n v="635"/>
    <d v="2018-10-29T00:00:00"/>
    <d v="2018-10-29T00:00:00"/>
    <s v="Venous Pulse Wave Velocity"/>
    <s v="Italia"/>
    <s v="Torino"/>
    <x v="3"/>
    <m/>
    <s v="VV3TT Proof of Concept Program"/>
    <x v="3"/>
    <s v="Congrua"/>
    <s v="Med-Tech"/>
    <s v="Medical devices and supplies"/>
    <s v="Proof of concept"/>
    <s v="Politecnico di Torino"/>
    <s v="Vertis Venture 3 Technology Transfer"/>
    <m/>
    <d v="2018-10-31T00:00:00"/>
    <m/>
  </r>
  <r>
    <s v="OK"/>
    <n v="636"/>
    <d v="2018-10-29T00:00:00"/>
    <d v="2018-10-29T00:00:00"/>
    <s v="Audio Rehab Kit for Blind Children "/>
    <s v="Italia"/>
    <s v="Genova"/>
    <x v="12"/>
    <m/>
    <s v="VV3TT Proof of Concept Program"/>
    <x v="3"/>
    <s v="Congrua"/>
    <s v="Med-Tech"/>
    <s v="Medical devices and supplies"/>
    <s v="Proof of concept"/>
    <s v="IIT Istituto Italiano Tecnologia"/>
    <s v="Vertis Venture 3 Technology Transfer"/>
    <m/>
    <d v="2018-10-31T00:00:00"/>
    <m/>
  </r>
  <r>
    <s v="OK"/>
    <n v="637"/>
    <d v="2018-10-29T00:00:00"/>
    <d v="2018-10-29T00:00:00"/>
    <s v="MINdSWAP (Morphing wINg calculation-Software for Wind-energy APplication) "/>
    <s v="Italia"/>
    <s v="Ancona"/>
    <x v="19"/>
    <m/>
    <s v="VV3TT Proof of Concept Program"/>
    <x v="3"/>
    <s v="Congrua"/>
    <s v="Clean Tech"/>
    <s v="Energy: other"/>
    <s v="Proof of concept"/>
    <s v="Università Politecnica delle Marche"/>
    <s v="Vertis Venture 3 Technology Transfer"/>
    <m/>
    <d v="2018-10-31T00:00:00"/>
    <m/>
  </r>
  <r>
    <s v="OK"/>
    <n v="638"/>
    <d v="2018-10-29T00:00:00"/>
    <d v="2018-10-29T00:00:00"/>
    <s v="INNOVATIVE PRODUCTION PROCESS FOR SOLID COMPOSITE PROPELLANT MANUFACTURING BASED ON DEPOSITION AND NEW POLIMERIZATION PROCEDURE"/>
    <s v="Italia"/>
    <s v="Genova"/>
    <x v="12"/>
    <m/>
    <s v="VV3TT Proof of Concept Program"/>
    <x v="3"/>
    <s v="Congrua"/>
    <s v="Aerospace"/>
    <s v="Transportation: other"/>
    <s v="Proof of concept"/>
    <s v="Politecnico di Torino"/>
    <s v="Vertis Venture 3 Technology Transfer"/>
    <m/>
    <d v="2018-10-31T00:00:00"/>
    <m/>
  </r>
  <r>
    <s v="OK"/>
    <n v="639"/>
    <d v="2018-10-29T00:00:00"/>
    <d v="2018-10-29T00:00:00"/>
    <s v="SynDiag - AI for augmented Ultrasounds"/>
    <s v="Italia"/>
    <s v="Torino"/>
    <x v="3"/>
    <m/>
    <s v="VV3TT Proof of Concept Program"/>
    <x v="3"/>
    <s v="Congrua"/>
    <s v="Med-Tech"/>
    <s v="Medical devices and supplies"/>
    <s v="Proof of concept"/>
    <s v="Politecnico di Torino"/>
    <s v="Vertis Venture 3 Technology Transfer"/>
    <m/>
    <d v="2018-10-31T00:00:00"/>
    <m/>
  </r>
  <r>
    <s v="OK"/>
    <n v="640"/>
    <d v="2018-10-29T00:00:00"/>
    <d v="2018-10-29T00:00:00"/>
    <s v="Innovative surface treatments for injection molds"/>
    <s v="Italia"/>
    <s v="Padova"/>
    <x v="15"/>
    <m/>
    <s v="VV3TT Proof of Concept Program"/>
    <x v="3"/>
    <s v="Congrua"/>
    <s v="Industrial automation"/>
    <s v="Industrial measurement, sensing and control"/>
    <s v="Proof of concept"/>
    <s v="Università di Padova"/>
    <s v="Vertis Venture 3 Technology Transfer"/>
    <m/>
    <d v="2018-10-31T00:00:00"/>
    <m/>
  </r>
  <r>
    <s v="OK"/>
    <n v="641"/>
    <d v="2018-10-29T00:00:00"/>
    <d v="2018-10-29T00:00:00"/>
    <s v="Development of indoor/outdoor smart devices for the improvement of people's safety in ordinary and emergency conditions"/>
    <s v="Italia"/>
    <s v="Ancona"/>
    <x v="19"/>
    <m/>
    <s v="VV3TT Proof of Concept Program"/>
    <x v="3"/>
    <s v="Congrua"/>
    <s v="ICT"/>
    <s v="Software: other"/>
    <s v="Proof of concept"/>
    <s v="Università Politecnica delle Marche"/>
    <s v="Vertis Venture 3 Technology Transfer"/>
    <m/>
    <d v="2018-10-31T00:00:00"/>
    <m/>
  </r>
  <r>
    <s v="OK"/>
    <n v="642"/>
    <d v="2018-10-29T00:00:00"/>
    <d v="2018-10-29T00:00:00"/>
    <s v="MACLOC – IOT for rehabilitation and training in sport climbing"/>
    <s v="Italia"/>
    <s v="Torino"/>
    <x v="3"/>
    <m/>
    <s v="VV3TT Proof of Concept Program"/>
    <x v="3"/>
    <s v="Congrua"/>
    <s v="Med-Tech"/>
    <s v="Medical devices and supplies"/>
    <s v="Proof of concept"/>
    <s v="Politecnico di Torino"/>
    <s v="Vertis Venture 3 Technology Transfer"/>
    <m/>
    <d v="2018-10-31T00:00:00"/>
    <m/>
  </r>
  <r>
    <s v="OK"/>
    <n v="643"/>
    <d v="2018-10-29T00:00:00"/>
    <d v="2018-10-29T00:00:00"/>
    <s v="Merlino - the caretaker "/>
    <s v="Italia"/>
    <s v="Ancona"/>
    <x v="19"/>
    <m/>
    <s v="VV3TT Proof of Concept Program"/>
    <x v="3"/>
    <s v="Congrua"/>
    <s v="Services"/>
    <s v="Business and industrial services"/>
    <s v="Proof of concept"/>
    <s v="Università Politecnica delle Marche"/>
    <s v="Vertis Venture 3 Technology Transfer"/>
    <m/>
    <d v="2018-10-31T00:00:00"/>
    <m/>
  </r>
  <r>
    <s v="OK"/>
    <n v="644"/>
    <d v="2018-10-29T00:00:00"/>
    <d v="2018-10-29T00:00:00"/>
    <s v="EndoRo: Endoscopic Robotics"/>
    <s v="Italia"/>
    <s v="Genova"/>
    <x v="12"/>
    <m/>
    <s v="VV3TT Proof of Concept Program"/>
    <x v="3"/>
    <s v="Congrua"/>
    <s v="Industrial automation"/>
    <s v="Industrial measurement, sensing and control"/>
    <s v="Proof of concept"/>
    <s v="IIT Istituto Italiano Tecnologia"/>
    <s v="Vertis Venture 3 Technology Transfer"/>
    <m/>
    <d v="2018-10-31T00:00:00"/>
    <m/>
  </r>
  <r>
    <s v="OK"/>
    <n v="645"/>
    <d v="2018-10-29T00:00:00"/>
    <d v="2018-10-29T00:00:00"/>
    <s v="Closed - Loop Control of the Injected Mass in Modern Common Rail Diesel Engines"/>
    <s v="Italia"/>
    <s v="Torino"/>
    <x v="3"/>
    <m/>
    <s v="VV3TT Proof of Concept Program"/>
    <x v="3"/>
    <s v="Congrua"/>
    <s v="Industrial automation"/>
    <s v="Industrial measurement, sensing and control"/>
    <s v="Proof of concept"/>
    <s v="Politecnico di Torino"/>
    <s v="Vertis Venture 3 Technology Transfer"/>
    <m/>
    <d v="2018-10-31T00:00:00"/>
    <m/>
  </r>
  <r>
    <s v="OK"/>
    <n v="646"/>
    <d v="2018-10-29T00:00:00"/>
    <d v="2018-10-29T00:00:00"/>
    <s v="SEM (Speech and Sound SEMaphore) - The system that makes noise light "/>
    <s v="Italia"/>
    <s v="Torino"/>
    <x v="3"/>
    <m/>
    <s v="VV3TT Proof of Concept Program"/>
    <x v="3"/>
    <s v="Congrua"/>
    <s v="Industrial automation"/>
    <s v="Industrial measurement, sensing and control"/>
    <s v="Proof of concept"/>
    <s v="Politecnico di Torino"/>
    <s v="Vertis Venture 3 Technology Transfer"/>
    <m/>
    <d v="2018-10-31T00:00:00"/>
    <m/>
  </r>
  <r>
    <s v="OK"/>
    <n v="647"/>
    <d v="2018-10-31T00:00:00"/>
    <d v="2018-11-07T00:00:00"/>
    <s v="Amed"/>
    <s v="Italia"/>
    <s v="Palermo"/>
    <x v="9"/>
    <m/>
    <s v="Emanuela Bologna"/>
    <x v="4"/>
    <s v="Congrua"/>
    <s v="Med-Tech"/>
    <s v="Medical equipment and related software"/>
    <s v="Proof of concept"/>
    <s v="Università degli Studi di Palermo"/>
    <s v="Vertis Venture 3 Technology Transfer"/>
    <m/>
    <d v="2018-11-08T00:00:00"/>
    <m/>
  </r>
  <r>
    <s v="OK"/>
    <n v="648"/>
    <d v="2018-11-01T00:00:00"/>
    <d v="2018-11-01T00:00:00"/>
    <s v="Lingue Migranti"/>
    <s v="Italia"/>
    <s v="Genova"/>
    <x v="12"/>
    <m/>
    <s v=" Stefano De La Torre "/>
    <x v="4"/>
    <s v="Congrua"/>
    <s v="Digital &amp; Media"/>
    <s v="Internet technologies"/>
    <s v="Seed"/>
    <s v="Assente"/>
    <s v="Non compliant con i Regolamenti "/>
    <m/>
    <d v="2018-11-08T00:00:00"/>
    <m/>
  </r>
  <r>
    <s v="OK"/>
    <n v="649"/>
    <d v="2018-11-04T00:00:00"/>
    <d v="2018-11-04T00:00:00"/>
    <s v="Saleshub"/>
    <s v="Italia"/>
    <s v="Bologna"/>
    <x v="0"/>
    <m/>
    <s v="Daniele Mazzi"/>
    <x v="0"/>
    <s v="Congrua"/>
    <s v="Digital &amp; Media"/>
    <s v="Internet technologies"/>
    <s v="Seed"/>
    <s v="Assente"/>
    <s v="Non compliant con i Regolamenti "/>
    <m/>
    <d v="2018-11-08T00:00:00"/>
    <m/>
  </r>
  <r>
    <s v="OK"/>
    <n v="650"/>
    <d v="2018-11-05T00:00:00"/>
    <d v="2018-11-05T00:00:00"/>
    <s v="Progetto Birreria"/>
    <s v="Italia"/>
    <s v="Benevento"/>
    <x v="2"/>
    <m/>
    <s v="Mario Cafaro Dei Riardi"/>
    <x v="4"/>
    <s v="Congrua"/>
    <s v="Agro-food"/>
    <s v="Agriculture: other"/>
    <s v="Seed"/>
    <s v="Assente"/>
    <s v="Non compliant con i Regolamenti "/>
    <m/>
    <d v="2018-11-08T00:00:00"/>
    <m/>
  </r>
  <r>
    <s v="OK"/>
    <n v="651"/>
    <d v="2018-11-07T00:00:00"/>
    <d v="2018-11-07T00:00:00"/>
    <s v="Tralcio"/>
    <s v="Italia"/>
    <s v="n.a."/>
    <x v="5"/>
    <m/>
    <s v="Michele Perrone"/>
    <x v="4"/>
    <s v="Congrua"/>
    <s v="ICT"/>
    <s v="Software: other"/>
    <s v="Seed"/>
    <s v="Assente"/>
    <s v="Non compliant con i Regolamenti "/>
    <m/>
    <d v="2018-11-08T00:00:00"/>
    <m/>
  </r>
  <r>
    <s v="OK"/>
    <n v="652"/>
    <d v="2018-11-08T00:00:00"/>
    <d v="2018-11-08T00:00:00"/>
    <s v="Radoff"/>
    <s v="Italia"/>
    <s v="Bologna"/>
    <x v="0"/>
    <m/>
    <s v="Fabio Nalucci _x000a_(Gellify)"/>
    <x v="6"/>
    <s v="Congrua"/>
    <s v="Industrial Goods"/>
    <s v="Business and industrial products"/>
    <s v="Other early stage\Late stage"/>
    <s v="Assente"/>
    <s v="Vertis Venture 5 Scaleup"/>
    <m/>
    <d v="2024-07-09T00:00:00"/>
    <s v="In data 08/11/2018, l'iniziativa era stata considerata &quot;non compliant con i Regolamenti&quot;. In seguito dell'invio di nuova documentazione e al cambiamento nella fase di vita (prima seed), in data 09/07/2024 l'iniziativa viene assegnata al Fondo VV5."/>
  </r>
  <r>
    <s v="OK"/>
    <n v="653"/>
    <d v="2018-11-08T00:00:00"/>
    <d v="2018-11-08T00:00:00"/>
    <s v="Progetto_Sabbatella"/>
    <s v="Italia"/>
    <s v="Salerno"/>
    <x v="2"/>
    <m/>
    <s v="Antonietta Sabbatella "/>
    <x v="4"/>
    <s v="Congrua"/>
    <s v="Consumer Goods"/>
    <s v="Consumer products manufacturing"/>
    <s v="Seed"/>
    <s v="Assente"/>
    <s v="Non compliant con i Regolamenti "/>
    <m/>
    <d v="2018-11-15T00:00:00"/>
    <m/>
  </r>
  <r>
    <s v="OK"/>
    <n v="654"/>
    <d v="2018-11-12T00:00:00"/>
    <d v="2018-11-12T00:00:00"/>
    <s v="Easy Eat "/>
    <s v="Italia"/>
    <s v="n.a."/>
    <x v="5"/>
    <m/>
    <s v="Stefano De Candia"/>
    <x v="4"/>
    <s v="Congrua"/>
    <s v="Digital &amp; Media"/>
    <s v="Internet technologies"/>
    <s v="Seed"/>
    <s v="Assente"/>
    <s v="Non compliant con i Regolamenti "/>
    <m/>
    <d v="2018-11-15T00:00:00"/>
    <m/>
  </r>
  <r>
    <s v="OK"/>
    <n v="655"/>
    <d v="2018-11-12T00:00:00"/>
    <d v="2018-11-12T00:00:00"/>
    <s v="RI_CREA"/>
    <s v="Italia"/>
    <s v="Caserta"/>
    <x v="2"/>
    <m/>
    <s v="Mario Di Mauro"/>
    <x v="4"/>
    <s v="Congrua"/>
    <s v="Services"/>
    <s v="Business and industrial services"/>
    <s v="Seed"/>
    <s v="Assente"/>
    <s v="Non compliant con i Regolamenti "/>
    <m/>
    <d v="2018-11-15T00:00:00"/>
    <m/>
  </r>
  <r>
    <s v="OK"/>
    <n v="656"/>
    <d v="2018-11-13T00:00:00"/>
    <d v="2018-11-13T00:00:00"/>
    <s v="Checkout Technologies"/>
    <s v="Italia"/>
    <s v="Milano"/>
    <x v="4"/>
    <m/>
    <s v="Jegor Levkovskiy "/>
    <x v="4"/>
    <s v="Congrua"/>
    <s v="ICT"/>
    <s v="Systems software"/>
    <s v="Start-up stage\Venture"/>
    <s v="Assente"/>
    <s v="Vertis Venture 2 Scaleup"/>
    <m/>
    <d v="2018-11-15T00:00:00"/>
    <m/>
  </r>
  <r>
    <s v="OK"/>
    <n v="657"/>
    <d v="2018-11-09T00:00:00"/>
    <d v="2018-11-09T00:00:00"/>
    <s v="Progetto_Mr.Rissone"/>
    <s v="Italia"/>
    <s v="n.a."/>
    <x v="5"/>
    <m/>
    <s v="Rissone Zlatko"/>
    <x v="4"/>
    <s v="Congrua"/>
    <s v="Services"/>
    <s v="Real estate"/>
    <s v="Seed"/>
    <s v="Assente"/>
    <s v="Non compliant con i Regolamenti "/>
    <m/>
    <d v="2018-11-15T00:00:00"/>
    <m/>
  </r>
  <r>
    <s v="OK"/>
    <n v="658"/>
    <d v="2018-11-13T00:00:00"/>
    <d v="2018-11-14T00:00:00"/>
    <s v="Sociallibreria"/>
    <s v="Italia"/>
    <s v="Varese"/>
    <x v="4"/>
    <m/>
    <s v="Flavio Santalucia"/>
    <x v="4"/>
    <s v="Congrua"/>
    <s v="ICT"/>
    <s v="Software: other"/>
    <s v="Seed"/>
    <s v="Università degli Studi dell'Insubria"/>
    <s v="Vertis Venture 3 Technology Transfer"/>
    <m/>
    <d v="2018-11-15T00:00:00"/>
    <m/>
  </r>
  <r>
    <s v="OK"/>
    <n v="659"/>
    <d v="2018-11-12T00:00:00"/>
    <d v="2018-11-13T00:00:00"/>
    <s v="Govolt"/>
    <s v="Italia"/>
    <s v="Milano"/>
    <x v="4"/>
    <s v="Giulio Valiante"/>
    <m/>
    <x v="3"/>
    <s v="Congrua"/>
    <s v="Services"/>
    <s v="Transportation: other"/>
    <s v="Start-up stage\Venture"/>
    <s v="Assente"/>
    <s v="Vertis Venture 2 Scaleup"/>
    <m/>
    <d v="2018-11-15T00:00:00"/>
    <m/>
  </r>
  <r>
    <s v="OK"/>
    <n v="660"/>
    <d v="2018-10-29T00:00:00"/>
    <d v="2018-10-29T00:00:00"/>
    <s v="Innovative Technology to Drive &amp; Control Brushless Motors for Aerial Applications"/>
    <s v="Italia"/>
    <s v="Torino"/>
    <x v="3"/>
    <m/>
    <s v="VV3TT Proof of Concept Program"/>
    <x v="3"/>
    <s v="Congrua"/>
    <s v="Industrial Goods"/>
    <s v="Business and industrial products"/>
    <s v="Proof of concept"/>
    <s v="Politecnico di Torino"/>
    <s v="Vertis Venture 3 Technology Transfer"/>
    <m/>
    <d v="2018-11-15T00:00:00"/>
    <m/>
  </r>
  <r>
    <s v="OK"/>
    <n v="661"/>
    <d v="2018-10-29T00:00:00"/>
    <d v="2018-10-29T00:00:00"/>
    <s v="Design and construction of pilot plant for gold recovery from PCBs"/>
    <s v="Italia"/>
    <s v="Padova"/>
    <x v="15"/>
    <m/>
    <s v="VV3TT Proof of Concept Program"/>
    <x v="3"/>
    <s v="Congrua"/>
    <s v="Clean Tech"/>
    <s v="Alternative energy"/>
    <s v="Proof of concept"/>
    <s v="Università di Padova"/>
    <s v="Vertis Venture 3 Technology Transfer"/>
    <m/>
    <d v="2018-11-15T00:00:00"/>
    <m/>
  </r>
  <r>
    <s v="OK"/>
    <n v="662"/>
    <d v="2018-10-31T00:00:00"/>
    <d v="2018-10-31T00:00:00"/>
    <s v="Torodyna"/>
    <s v="Italia"/>
    <s v="Genova"/>
    <x v="12"/>
    <m/>
    <s v="VV3TT Proof of Concept Program"/>
    <x v="3"/>
    <s v="Congrua"/>
    <s v="Clean Tech"/>
    <s v="Energy: other"/>
    <s v="Proof of concept"/>
    <s v="IIT Istituto Italiano Tecnologia"/>
    <s v="Vertis Venture 3 Technology Transfer"/>
    <m/>
    <d v="2018-11-15T00:00:00"/>
    <m/>
  </r>
  <r>
    <s v="OK"/>
    <n v="663"/>
    <d v="2018-10-31T00:00:00"/>
    <d v="2018-10-31T00:00:00"/>
    <s v="Micro-cogeneration unit based on the ORC technology"/>
    <s v="Italia"/>
    <s v="Padova"/>
    <x v="15"/>
    <m/>
    <s v="VV3TT Proof of Concept Program"/>
    <x v="3"/>
    <s v="Congrua"/>
    <s v="Clean Tech"/>
    <s v="Energy: other"/>
    <s v="Proof of concept"/>
    <s v="Università di Padova"/>
    <s v="Vertis Venture 3 Technology Transfer"/>
    <m/>
    <d v="2018-11-15T00:00:00"/>
    <m/>
  </r>
  <r>
    <s v="OK"/>
    <n v="664"/>
    <d v="2018-11-05T00:00:00"/>
    <d v="2018-11-05T00:00:00"/>
    <s v="ARETHA - Augmented Reality Heritage"/>
    <s v="Italia"/>
    <s v="Torino"/>
    <x v="3"/>
    <m/>
    <s v="VV3TT Proof of Concept Program"/>
    <x v="3"/>
    <s v="Congrua"/>
    <s v="ICT"/>
    <s v="Software: other"/>
    <s v="Proof of concept"/>
    <s v="Politecnico di Torino"/>
    <s v="Vertis Venture 3 Technology Transfer"/>
    <m/>
    <d v="2018-11-15T00:00:00"/>
    <m/>
  </r>
  <r>
    <s v="OK"/>
    <n v="665"/>
    <d v="2018-11-08T00:00:00"/>
    <d v="2018-11-08T00:00:00"/>
    <s v="Pouch cell sealing method for dye-sensitized solar cells and their easy integration with supercapacitor"/>
    <s v="Italia"/>
    <s v="Torino"/>
    <x v="3"/>
    <m/>
    <s v="VV3TT Proof of Concept Program"/>
    <x v="3"/>
    <s v="Congrua"/>
    <s v="Clean Tech"/>
    <s v="Energy: other"/>
    <s v="Proof of concept"/>
    <s v="Politecnico di Torino"/>
    <s v="Vertis Venture 3 Technology Transfer"/>
    <m/>
    <d v="2018-11-15T00:00:00"/>
    <m/>
  </r>
  <r>
    <s v="OK"/>
    <n v="666"/>
    <d v="2018-11-08T00:00:00"/>
    <d v="2018-11-08T00:00:00"/>
    <s v="Novel Multidirectional Perfusion Cannula"/>
    <s v="Italia"/>
    <s v="Padova"/>
    <x v="15"/>
    <m/>
    <s v="VV3TT Proof of Concept Program"/>
    <x v="3"/>
    <s v="Congrua"/>
    <s v="Clean Tech"/>
    <s v="Energy: other"/>
    <s v="Proof of concept"/>
    <s v="Università di Padova"/>
    <s v="Vertis Venture 3 Technology Transfer"/>
    <m/>
    <d v="2018-11-15T00:00:00"/>
    <m/>
  </r>
  <r>
    <s v="OK"/>
    <n v="667"/>
    <d v="2018-11-13T00:00:00"/>
    <d v="2018-11-13T00:00:00"/>
    <s v="PROTESO - Personal Protective Exoskeletons"/>
    <s v="Italia"/>
    <s v="Genova"/>
    <x v="12"/>
    <m/>
    <s v="VV3TT Proof of Concept Program"/>
    <x v="3"/>
    <s v="Congrua"/>
    <s v="Industrial automation"/>
    <s v="Industrial measurement, sensing and control"/>
    <s v="Start-up stage\Venture"/>
    <s v="IIT Istituto Italiano Tecnologia"/>
    <s v="Vertis Venture 5 Scaleup"/>
    <m/>
    <d v="2024-10-22T00:00:00"/>
    <s v="In data 15/11/2018 l'iniziativa era stata assegnata al Fondo VV3. A seguito dell'invio di nuova documentazione e (i) al termine del periodo di investimento del Fondo VV3 e (ii) al cambiamento nella fase di vita (progetti pilota in corso pagati), in data 22/10/2024 l'iniziativa viene assegnata al Fondo VV5."/>
  </r>
  <r>
    <s v="OK"/>
    <n v="668"/>
    <d v="2018-11-13T00:00:00"/>
    <d v="2018-11-13T00:00:00"/>
    <s v="Innovative wound compressive devices for optimized scar functionality and aesthetics"/>
    <s v="Italia"/>
    <s v="Roma"/>
    <x v="7"/>
    <m/>
    <s v="VV3TT Proof of Concept Program"/>
    <x v="3"/>
    <s v="Congrua"/>
    <s v="Med-Tech"/>
    <s v="Medical devices and supplies"/>
    <s v="Proof of concept"/>
    <s v="Università Campus Biomedico"/>
    <s v="Vertis Venture 3 Technology Transfer"/>
    <m/>
    <d v="2018-11-15T00:00:00"/>
    <m/>
  </r>
  <r>
    <s v="OK"/>
    <n v="669"/>
    <d v="2018-11-14T00:00:00"/>
    <d v="2018-11-14T00:00:00"/>
    <s v="SR"/>
    <s v="Italia"/>
    <s v="Milano"/>
    <x v="4"/>
    <s v="Amedeo Giurazza"/>
    <m/>
    <x v="3"/>
    <s v="Congrua"/>
    <s v="Med-Tech"/>
    <s v="Medical devices and supplies"/>
    <s v="Proof of concept"/>
    <s v="Politecnico di Milano"/>
    <s v="Vertis Venture 3 Technology Transfer"/>
    <m/>
    <d v="2018-11-15T00:00:00"/>
    <m/>
  </r>
  <r>
    <s v="OK"/>
    <n v="670"/>
    <d v="2018-11-15T00:00:00"/>
    <d v="2018-11-15T00:00:00"/>
    <s v="Construction of a plant for deep wood processing"/>
    <s v="Estero"/>
    <s v="Homel"/>
    <x v="32"/>
    <m/>
    <s v="Alexander Kalinkin"/>
    <x v="4"/>
    <s v="Congrua"/>
    <s v="Consumer Goods"/>
    <s v="Business and industrial products"/>
    <s v="Seed"/>
    <s v="Assente"/>
    <s v="Non compliant con i Regolamenti "/>
    <m/>
    <d v="2018-11-22T00:00:00"/>
    <m/>
  </r>
  <r>
    <s v="OK"/>
    <n v="671"/>
    <d v="2018-11-15T00:00:00"/>
    <d v="2018-11-15T00:00:00"/>
    <s v="K4P"/>
    <s v="Italia"/>
    <s v="Udine"/>
    <x v="8"/>
    <m/>
    <s v="Gabriele Persello"/>
    <x v="4"/>
    <s v="Congrua"/>
    <s v="ICT"/>
    <s v="Software: other"/>
    <s v="Seed"/>
    <s v="Assente"/>
    <s v="Non compliant con i Regolamenti "/>
    <m/>
    <d v="2018-11-22T00:00:00"/>
    <m/>
  </r>
  <r>
    <s v="OK"/>
    <n v="672"/>
    <d v="2018-11-16T00:00:00"/>
    <d v="2018-11-16T00:00:00"/>
    <s v="Transactionale/Marlene"/>
    <s v="Italia"/>
    <s v="Bari "/>
    <x v="13"/>
    <m/>
    <s v="Gianluca Dettori_x000a_(Primomiglio SGR)"/>
    <x v="6"/>
    <s v="Congrua"/>
    <s v="Digital &amp; Media"/>
    <s v="Internet technologies"/>
    <s v="Other early stage\Late stage"/>
    <s v="Assente"/>
    <s v="Vertis Venture 2 Scaleup"/>
    <m/>
    <d v="2018-11-22T00:00:00"/>
    <m/>
  </r>
  <r>
    <s v="OK"/>
    <n v="673"/>
    <d v="2018-11-18T00:00:00"/>
    <d v="2018-11-18T00:00:00"/>
    <s v="GrapheneUP"/>
    <s v="Italia"/>
    <s v="Milano"/>
    <x v="4"/>
    <m/>
    <s v="Liliana Speranda"/>
    <x v="0"/>
    <s v="Congrua"/>
    <s v="Industrial Goods"/>
    <s v="Materials"/>
    <s v="Seed"/>
    <s v="Assente"/>
    <s v="Non compliant con i Regolamenti "/>
    <m/>
    <d v="2018-11-22T00:00:00"/>
    <m/>
  </r>
  <r>
    <s v="OK"/>
    <n v="674"/>
    <d v="2018-11-19T00:00:00"/>
    <d v="2018-11-19T00:00:00"/>
    <s v="Pandhora"/>
    <s v="Italia"/>
    <s v="Salerno"/>
    <x v="2"/>
    <m/>
    <s v="Nicodemo Di Pasquale "/>
    <x v="4"/>
    <s v="Congrua"/>
    <s v="Med-Tech"/>
    <s v="Medical devices and supplies"/>
    <s v="Start-up stage\Venture"/>
    <s v="Assente"/>
    <s v="Vertis Venture 2 Scaleup"/>
    <m/>
    <d v="2018-11-22T00:00:00"/>
    <m/>
  </r>
  <r>
    <s v="OK"/>
    <n v="675"/>
    <d v="2018-11-14T15:00:43"/>
    <d v="2018-11-14T15:00:43"/>
    <s v="Audio Rehab Kit for Blind Children"/>
    <s v="Italia"/>
    <s v="Genova"/>
    <x v="12"/>
    <m/>
    <s v="VV3TT Proof of Concept Program"/>
    <x v="3"/>
    <s v="Congrua"/>
    <s v="Med-Tech"/>
    <s v="Medical devices and supplies"/>
    <s v="Proof of concept"/>
    <s v="IIT Istituto Italiano Tecnologia"/>
    <s v="Vertis Venture 3 Technology Transfer"/>
    <m/>
    <d v="2018-11-22T00:00:00"/>
    <m/>
  </r>
  <r>
    <s v="OK"/>
    <n v="676"/>
    <d v="2018-11-15T10:36:10"/>
    <d v="2018-11-15T10:36:10"/>
    <s v="SetaCHARme"/>
    <s v="Italia"/>
    <s v="Torino"/>
    <x v="3"/>
    <m/>
    <s v="VV3TT Proof of Concept Program"/>
    <x v="3"/>
    <s v="Congrua"/>
    <s v="Industrial Goods"/>
    <s v="Business and industrial products"/>
    <s v="Proof of concept"/>
    <s v="Politecnico di Torino"/>
    <s v="Vertis Venture 3 Technology Transfer"/>
    <m/>
    <d v="2018-11-22T00:00:00"/>
    <m/>
  </r>
  <r>
    <s v="OK"/>
    <n v="677"/>
    <d v="2018-11-15T11:04:55"/>
    <d v="2018-11-15T11:04:55"/>
    <s v="VENUS-ROBOT-SWARM:  intelligence and distributed perception  in  underwater environment"/>
    <s v="Italia"/>
    <s v="Roma"/>
    <x v="7"/>
    <m/>
    <s v="VV3TT Proof of Concept Program"/>
    <x v="3"/>
    <s v="Congrua"/>
    <s v="ICT"/>
    <s v="Software: other"/>
    <s v="Proof of concept"/>
    <s v="ENEA"/>
    <s v="Vertis Venture 3 Technology Transfer"/>
    <m/>
    <d v="2018-11-22T00:00:00"/>
    <m/>
  </r>
  <r>
    <s v="OK"/>
    <n v="678"/>
    <d v="2018-11-15T13:37:13"/>
    <d v="2018-11-15T13:37:13"/>
    <s v="NuclideApp"/>
    <s v="Italia"/>
    <s v="Padova"/>
    <x v="15"/>
    <m/>
    <s v="VV3TT Proof of Concept Program"/>
    <x v="3"/>
    <s v="Congrua"/>
    <s v="ICT"/>
    <s v="Software: other"/>
    <s v="Proof of concept"/>
    <s v="Istituto Nazionale di Fisica Nucleare"/>
    <s v="Vertis Venture 3 Technology Transfer"/>
    <m/>
    <d v="2018-11-22T00:00:00"/>
    <m/>
  </r>
  <r>
    <s v="OK"/>
    <n v="679"/>
    <d v="2018-10-17T00:00:00"/>
    <d v="2018-10-17T00:00:00"/>
    <s v="NWOA"/>
    <s v="Italia"/>
    <s v="Napoli"/>
    <x v="2"/>
    <m/>
    <s v="Francesco Castagna"/>
    <x v="5"/>
    <s v="Congrua"/>
    <s v="Industrial Goods"/>
    <s v="Business and industrial products"/>
    <s v="Seed"/>
    <s v="Assente"/>
    <s v="Non compliant con i Regolamenti "/>
    <m/>
    <d v="2018-11-22T00:00:00"/>
    <m/>
  </r>
  <r>
    <s v="OK"/>
    <n v="680"/>
    <d v="2018-11-15T22:51:42"/>
    <d v="2018-11-15T22:51:42"/>
    <s v="Efficient DNA/Cas9 delivery into human Organoids"/>
    <s v="Italia"/>
    <s v="Trento"/>
    <x v="21"/>
    <m/>
    <s v="VV3TT Proof of Concept Program"/>
    <x v="3"/>
    <s v="Congrua"/>
    <s v="Med-Tech"/>
    <s v="Medical devices and supplies"/>
    <s v="Proof of concept"/>
    <s v="Other ODR"/>
    <s v="Vertis Venture 3 Technology Transfer"/>
    <m/>
    <d v="2018-11-22T00:00:00"/>
    <m/>
  </r>
  <r>
    <s v="OK"/>
    <n v="681"/>
    <d v="2018-11-15T23:31:12"/>
    <d v="2018-11-15T23:31:12"/>
    <s v="Trace Research Centre"/>
    <s v="Italia"/>
    <s v="Padova"/>
    <x v="15"/>
    <m/>
    <s v="VV3TT Proof of Concept Program"/>
    <x v="3"/>
    <s v="Congrua"/>
    <s v="ICT"/>
    <s v="Software: other"/>
    <s v="Proof of concept"/>
    <s v="Istituto Nazionale di Fisica Nucleare"/>
    <s v="Vertis Venture 3 Technology Transfer"/>
    <m/>
    <d v="2018-11-22T00:00:00"/>
    <m/>
  </r>
  <r>
    <s v="OK"/>
    <n v="682"/>
    <d v="2018-11-15T23:48:41"/>
    <d v="2018-11-15T23:48:41"/>
    <s v="Oper.AI, Perform a sustainable work for a sustainable company"/>
    <s v="Italia"/>
    <s v="Ancona"/>
    <x v="19"/>
    <m/>
    <s v="VV3TT Proof of Concept Program"/>
    <x v="3"/>
    <s v="Congrua"/>
    <s v="Services"/>
    <s v="Business and industrial services"/>
    <s v="Proof of concept"/>
    <s v="Università Politecnica delle Marche"/>
    <s v="Vertis Venture 3 Technology Transfer"/>
    <m/>
    <d v="2018-11-22T00:00:00"/>
    <m/>
  </r>
  <r>
    <s v="OK"/>
    <n v="683"/>
    <d v="2018-11-16T09:41:03"/>
    <d v="2018-11-16T09:41:03"/>
    <s v="SPAD arrays as retinal prosthesis"/>
    <s v="Italia"/>
    <s v="Pavia"/>
    <x v="4"/>
    <m/>
    <s v="VV3TT Proof of Concept Program"/>
    <x v="3"/>
    <s v="Congrua"/>
    <s v="Med-Tech"/>
    <s v="Medical devices and supplies"/>
    <s v="Proof of concept"/>
    <s v="Istituto Nazionale di Fisica Nucleare"/>
    <s v="Vertis Venture 3 Technology Transfer"/>
    <m/>
    <d v="2018-11-22T00:00:00"/>
    <m/>
  </r>
  <r>
    <s v="OK"/>
    <n v="684"/>
    <d v="2018-11-16T10:14:27"/>
    <d v="2018-11-16T10:14:27"/>
    <s v="CLARE: A Real-Time, Safe, and Secure Software Stack for Artificially-intelligent Cyber-Physical Systems"/>
    <s v="Italia"/>
    <s v="Pisa"/>
    <x v="10"/>
    <m/>
    <s v="VV3TT Proof of Concept Program"/>
    <x v="3"/>
    <s v="Congrua"/>
    <s v="ICT"/>
    <s v="Software: other"/>
    <s v="Proof of concept"/>
    <s v="Scuola Superiore Sant'Anna Pisa"/>
    <s v="Vertis Venture 3 Technology Transfer"/>
    <m/>
    <d v="2018-11-22T00:00:00"/>
    <m/>
  </r>
  <r>
    <s v="OK"/>
    <n v="685"/>
    <d v="2018-11-16T10:46:10"/>
    <d v="2018-11-16T10:46:10"/>
    <s v="WiseSensing: autonomous wireless sensor for structural health monitoring of wind turbine blades"/>
    <s v="Italia"/>
    <s v="Perugia"/>
    <x v="17"/>
    <m/>
    <s v="VV3TT Proof of Concept Program"/>
    <x v="3"/>
    <s v="Congrua"/>
    <s v="ICT"/>
    <s v="Software: other"/>
    <s v="Proof of concept"/>
    <s v="Other ODR"/>
    <s v="Vertis Venture 3 Technology Transfer"/>
    <m/>
    <d v="2018-11-22T00:00:00"/>
    <m/>
  </r>
  <r>
    <s v="OK"/>
    <n v="686"/>
    <d v="2018-11-16T10:53:00"/>
    <d v="2018-11-16T10:53:00"/>
    <s v="Advanced resonator biosensor for circulating brain-pathology biomarkers detection (BRAIKER)"/>
    <s v="Italia"/>
    <s v="Pisa"/>
    <x v="10"/>
    <m/>
    <s v="VV3TT Proof of Concept Program"/>
    <x v="3"/>
    <s v="Congrua"/>
    <s v="Med-Tech"/>
    <s v="Medical devices and supplies"/>
    <s v="Proof of concept"/>
    <s v="Other ODR"/>
    <s v="Vertis Venture 3 Technology Transfer"/>
    <m/>
    <d v="2018-11-22T00:00:00"/>
    <m/>
  </r>
  <r>
    <s v="OK"/>
    <n v="687"/>
    <d v="2018-11-16T10:59:31"/>
    <d v="2018-11-16T10:59:31"/>
    <s v="Remo – Digital Rehab Assistant"/>
    <s v="Italia"/>
    <s v="Genova"/>
    <x v="12"/>
    <m/>
    <s v="VV3TT Proof of Concept Program"/>
    <x v="3"/>
    <s v="Congrua"/>
    <s v="Med-Tech"/>
    <s v="Medical devices and supplies"/>
    <s v="Proof of concept"/>
    <s v="IIT Istituto Italiano Tecnologia"/>
    <s v="Vertis Venture 3 Technology Transfer"/>
    <m/>
    <d v="2018-11-22T00:00:00"/>
    <m/>
  </r>
  <r>
    <s v="OK"/>
    <n v="688"/>
    <d v="2018-11-16T11:01:23"/>
    <d v="2018-11-16T11:01:23"/>
    <s v="PuRE-FIL antiPathogen REusable air FILter "/>
    <s v="Italia"/>
    <s v="Torino"/>
    <x v="3"/>
    <m/>
    <s v="VV3TT Proof of Concept Program"/>
    <x v="3"/>
    <s v="Congrua"/>
    <s v="Industrial Goods"/>
    <s v="Business and industrial products"/>
    <s v="Proof of concept"/>
    <s v="Politecnico di Torino"/>
    <s v="Vertis Venture 3 Technology Transfer"/>
    <m/>
    <d v="2018-11-22T00:00:00"/>
    <m/>
  </r>
  <r>
    <s v="OK"/>
    <n v="689"/>
    <d v="2018-11-16T11:44:49"/>
    <d v="2018-11-16T11:44:49"/>
    <s v="PCC – Plasma Coagulation Controller"/>
    <s v="Italia"/>
    <s v="Catanzaro"/>
    <x v="1"/>
    <m/>
    <s v="VV3TT Proof of Concept Program"/>
    <x v="3"/>
    <s v="Congrua"/>
    <s v="Med-Tech"/>
    <s v="Medical devices and supplies"/>
    <s v="Proof of concept"/>
    <s v="Other ODR"/>
    <s v="Vertis Venture 3 Technology Transfer"/>
    <m/>
    <d v="2018-11-22T00:00:00"/>
    <m/>
  </r>
  <r>
    <s v="OK"/>
    <n v="690"/>
    <d v="2018-11-16T12:06:09"/>
    <d v="2018-11-16T12:06:09"/>
    <s v="RoamChain"/>
    <s v="Italia"/>
    <s v="Trento"/>
    <x v="21"/>
    <m/>
    <s v="VV3TT Proof of Concept Program"/>
    <x v="3"/>
    <s v="Congrua"/>
    <s v="ICT"/>
    <s v="Software: other"/>
    <s v="Proof of concept"/>
    <s v="HIT - Hub Innovazione Trentino"/>
    <s v="Vertis Venture 3 Technology Transfer"/>
    <m/>
    <d v="2018-11-22T00:00:00"/>
    <m/>
  </r>
  <r>
    <s v="OK"/>
    <n v="691"/>
    <d v="2018-11-16T12:16:53"/>
    <d v="2018-11-16T12:16:53"/>
    <s v="FogAtlas - Driving applications through the Fog"/>
    <s v="Italia"/>
    <s v="Trento"/>
    <x v="21"/>
    <m/>
    <s v="VV3TT Proof of Concept Program"/>
    <x v="3"/>
    <s v="Congrua"/>
    <s v="ICT"/>
    <s v="Software: other"/>
    <s v="Proof of concept"/>
    <s v="HIT - Hub Innovazione Trentino"/>
    <s v="Vertis Venture 3 Technology Transfer"/>
    <m/>
    <d v="2018-11-22T00:00:00"/>
    <m/>
  </r>
  <r>
    <s v="OK"/>
    <n v="692"/>
    <d v="2018-11-16T13:12:27"/>
    <d v="2018-11-16T13:12:27"/>
    <s v="A portable and cyber-attack free True Random Number Generator"/>
    <s v="Italia"/>
    <s v="Napoli"/>
    <x v="2"/>
    <m/>
    <s v="VV3TT Proof of Concept Program"/>
    <x v="3"/>
    <s v="Congrua"/>
    <s v="ICT"/>
    <s v="Software: other"/>
    <s v="Proof of concept"/>
    <s v="Istituto Nazionale di Fisica Nucleare"/>
    <s v="Vertis Venture 3 Technology Transfer"/>
    <m/>
    <d v="2018-11-22T00:00:00"/>
    <m/>
  </r>
  <r>
    <s v="OK"/>
    <n v="693"/>
    <d v="2018-11-16T14:57:31"/>
    <d v="2018-11-16T14:57:31"/>
    <s v="RedCRAB"/>
    <s v="Italia"/>
    <s v="Padova"/>
    <x v="15"/>
    <m/>
    <s v="VV3TT Proof of Concept Program"/>
    <x v="3"/>
    <s v="Congrua"/>
    <s v="ICT"/>
    <s v="Software: other"/>
    <s v="Proof of concept"/>
    <s v="Università di Padova"/>
    <s v="Vertis Venture 3 Technology Transfer"/>
    <m/>
    <d v="2018-11-22T00:00:00"/>
    <m/>
  </r>
  <r>
    <s v="OK"/>
    <n v="694"/>
    <d v="2018-11-16T15:08:27"/>
    <d v="2018-11-16T15:08:27"/>
    <s v="SAMS: Smart Anticounterfeiting Multi-Levels Solutions "/>
    <s v="Italia"/>
    <s v="Genova"/>
    <x v="12"/>
    <m/>
    <s v="VV3TT Proof of Concept Program"/>
    <x v="3"/>
    <s v="Congrua"/>
    <s v="Services"/>
    <s v="Business and industrial services"/>
    <s v="Proof of concept"/>
    <s v="IIT Istituto Italiano Tecnologia"/>
    <s v="Vertis Venture 3 Technology Transfer"/>
    <m/>
    <d v="2018-11-22T00:00:00"/>
    <m/>
  </r>
  <r>
    <s v="OK"/>
    <n v="695"/>
    <d v="2018-11-16T15:14:00"/>
    <d v="2018-11-16T15:14:00"/>
    <s v="Advanced multifunctional composite bone cements"/>
    <s v="Italia"/>
    <s v="Torino"/>
    <x v="3"/>
    <m/>
    <s v="VV3TT Proof of Concept Program"/>
    <x v="3"/>
    <s v="Congrua"/>
    <s v="Med-Tech"/>
    <s v="Medical devices and supplies"/>
    <s v="Proof of concept"/>
    <s v="Politecnico di Torino"/>
    <s v="Vertis Venture 3 Technology Transfer"/>
    <m/>
    <d v="2018-11-22T00:00:00"/>
    <m/>
  </r>
  <r>
    <s v="OK"/>
    <n v="696"/>
    <d v="2018-11-16T16:06:52"/>
    <d v="2018-11-16T16:06:52"/>
    <s v="MindShield - Next Generation Socially Responsible  User Generated Content Moderation System"/>
    <s v="Italia"/>
    <s v="Roma"/>
    <x v="7"/>
    <m/>
    <s v="VV3TT Proof of Concept Program"/>
    <x v="3"/>
    <s v="Congrua"/>
    <s v="ICT"/>
    <s v="Software: other"/>
    <s v="Proof of concept"/>
    <s v="Other ODR"/>
    <s v="Vertis Venture 3 Technology Transfer"/>
    <m/>
    <d v="2018-11-22T00:00:00"/>
    <m/>
  </r>
  <r>
    <s v="OK"/>
    <n v="697"/>
    <d v="2018-11-16T16:23:01"/>
    <d v="2018-11-16T16:23:01"/>
    <s v="MUltimodal detector for BReast cancer diagnosis and follow up"/>
    <s v="Italia"/>
    <s v="Roma"/>
    <x v="7"/>
    <m/>
    <s v="VV3TT Proof of Concept Program"/>
    <x v="3"/>
    <s v="Congrua"/>
    <s v="Med-Tech"/>
    <s v="Medical devices and supplies"/>
    <s v="Proof of concept"/>
    <s v="Istituto Nazionale di Fisica Nucleare"/>
    <s v="Vertis Venture 3 Technology Transfer"/>
    <m/>
    <d v="2018-11-22T00:00:00"/>
    <m/>
  </r>
  <r>
    <s v="OK"/>
    <n v="698"/>
    <d v="2018-11-16T16:47:43"/>
    <d v="2018-11-16T16:47:43"/>
    <s v="CarbonCanaries"/>
    <s v="Italia"/>
    <s v="Trento"/>
    <x v="21"/>
    <m/>
    <s v="VV3TT Proof of Concept Program"/>
    <x v="3"/>
    <s v="Congrua"/>
    <s v="Industrial Goods"/>
    <s v="Business and industrial products"/>
    <s v="Proof of concept"/>
    <s v="HIT - Hub Innovazione Trentino"/>
    <s v="Vertis Venture 3 Technology Transfer"/>
    <m/>
    <d v="2018-11-22T00:00:00"/>
    <m/>
  </r>
  <r>
    <s v="OK"/>
    <n v="699"/>
    <d v="2018-11-16T17:06:50"/>
    <d v="2018-11-16T17:06:50"/>
    <s v="AEQUIP"/>
    <s v="Italia"/>
    <s v="Torino"/>
    <x v="3"/>
    <m/>
    <s v="VV3TT Proof of Concept Program"/>
    <x v="3"/>
    <s v="Congrua"/>
    <s v="Med-Tech"/>
    <s v="Medical devices and supplies"/>
    <s v="Proof of concept"/>
    <s v="Politecnico di Torino"/>
    <s v="Vertis Venture 3 Technology Transfer"/>
    <m/>
    <d v="2018-11-22T00:00:00"/>
    <m/>
  </r>
  <r>
    <s v="OK"/>
    <n v="700"/>
    <d v="2018-11-16T17:20:39"/>
    <d v="2018-11-16T17:20:39"/>
    <s v="The MoonWEC"/>
    <s v="Italia"/>
    <s v="Bologna"/>
    <x v="0"/>
    <m/>
    <s v="VV3TT Proof of Concept Program"/>
    <x v="3"/>
    <s v="Congrua"/>
    <s v="Clean Tech"/>
    <s v="Energy: other"/>
    <s v="Proof of concept"/>
    <s v="Università degli Studi di Bologna"/>
    <s v="Vertis Venture 3 Technology Transfer"/>
    <m/>
    <d v="2018-11-22T00:00:00"/>
    <m/>
  </r>
  <r>
    <s v="OK"/>
    <n v="701"/>
    <d v="2018-11-16T17:24:43"/>
    <d v="2018-11-16T17:24:43"/>
    <s v="Light-Heart"/>
    <s v="Italia"/>
    <s v="Genova"/>
    <x v="12"/>
    <m/>
    <s v="VV3TT Proof of Concept Program"/>
    <x v="3"/>
    <s v="Congrua"/>
    <s v="Med-Tech"/>
    <s v="Medical devices and supplies"/>
    <s v="Proof of concept"/>
    <s v="IIT Istituto Italiano Tecnologia"/>
    <s v="Vertis Venture 3 Technology Transfer"/>
    <m/>
    <d v="2018-11-22T00:00:00"/>
    <m/>
  </r>
  <r>
    <s v="OK"/>
    <n v="702"/>
    <d v="2018-11-16T17:25:52"/>
    <d v="2018-11-16T17:25:52"/>
    <s v="CYCLOTECH-TD"/>
    <s v="Italia"/>
    <s v="Padova"/>
    <x v="15"/>
    <m/>
    <s v="VV3TT Proof of Concept Program"/>
    <x v="3"/>
    <s v="Congrua"/>
    <s v="Med-Tech"/>
    <s v="Medical devices and supplies"/>
    <s v="Proof of concept"/>
    <s v="Istituto Nazionale di Fisica Nucleare"/>
    <s v="Vertis Venture 3 Technology Transfer"/>
    <m/>
    <d v="2018-11-22T00:00:00"/>
    <m/>
  </r>
  <r>
    <s v="OK"/>
    <n v="703"/>
    <d v="2018-11-16T17:58:10"/>
    <d v="2018-11-16T17:58:10"/>
    <s v="SmartRad"/>
    <s v="Italia"/>
    <s v="Napoli"/>
    <x v="2"/>
    <m/>
    <s v="VV3TT Proof of Concept Program"/>
    <x v="3"/>
    <s v="Congrua"/>
    <s v="Med-Tech"/>
    <s v="Medical devices and supplies"/>
    <s v="Proof of concept"/>
    <s v="Istituto Nazionale di Fisica Nucleare"/>
    <s v="Vertis Venture 3 Technology Transfer"/>
    <m/>
    <d v="2018-11-22T00:00:00"/>
    <m/>
  </r>
  <r>
    <s v="OK"/>
    <n v="704"/>
    <d v="2018-11-16T18:07:42"/>
    <d v="2018-11-16T18:07:42"/>
    <s v="FastSinter"/>
    <s v="Italia"/>
    <s v="Padova"/>
    <x v="15"/>
    <m/>
    <s v="VV3TT Proof of Concept Program"/>
    <x v="3"/>
    <s v="Congrua"/>
    <s v="Industrial Goods"/>
    <s v="Business and industrial products"/>
    <s v="Proof of concept"/>
    <s v="Istituto Nazionale di Fisica Nucleare"/>
    <s v="Vertis Venture 3 Technology Transfer"/>
    <m/>
    <d v="2018-11-22T00:00:00"/>
    <m/>
  </r>
  <r>
    <s v="OK"/>
    <n v="705"/>
    <d v="2018-11-16T18:19:57"/>
    <d v="2018-11-16T18:19:57"/>
    <s v="RAPID 3 (Real-time Active PIxel Dosimeter 3) "/>
    <s v="Italia"/>
    <s v="Perugia"/>
    <x v="17"/>
    <m/>
    <s v="VV3TT Proof of Concept Program"/>
    <x v="3"/>
    <s v="Congrua"/>
    <s v="Med-Tech"/>
    <s v="Medical devices and supplies"/>
    <s v="Proof of concept"/>
    <s v="Istituto Nazionale di Fisica Nucleare"/>
    <s v="Vertis Venture 3 Technology Transfer"/>
    <m/>
    <d v="2018-11-22T00:00:00"/>
    <m/>
  </r>
  <r>
    <s v="OK"/>
    <n v="706"/>
    <d v="2018-11-16T18:29:22"/>
    <d v="2018-11-16T18:29:22"/>
    <s v="Relicta - innovation of packaging"/>
    <s v="Italia"/>
    <s v="Sassari"/>
    <x v="25"/>
    <m/>
    <s v="VV3TT Proof of Concept Program"/>
    <x v="3"/>
    <s v="Congrua"/>
    <s v="Industrial Goods"/>
    <s v="Business and industrial products"/>
    <s v="Proof of concept"/>
    <s v="Other ODR"/>
    <s v="Vertis Venture 3 Technology Transfer"/>
    <m/>
    <d v="2018-11-22T00:00:00"/>
    <m/>
  </r>
  <r>
    <s v="OK"/>
    <n v="707"/>
    <d v="2018-11-16T18:49:34"/>
    <d v="2018-11-16T18:49:34"/>
    <s v="Secure quantum random number generation from quantum processes"/>
    <s v="Italia"/>
    <s v="Padova"/>
    <x v="15"/>
    <m/>
    <s v="VV3TT Proof of Concept Program"/>
    <x v="3"/>
    <s v="Congrua"/>
    <s v="ICT"/>
    <s v="Software: other"/>
    <s v="Proof of concept"/>
    <s v="Università di Padova"/>
    <s v="Vertis Venture 3 Technology Transfer"/>
    <m/>
    <d v="2018-11-22T00:00:00"/>
    <m/>
  </r>
  <r>
    <s v="OK"/>
    <n v="708"/>
    <d v="2018-11-16T18:56:32"/>
    <d v="2018-11-16T18:56:32"/>
    <s v="SASKI"/>
    <s v="Italia"/>
    <s v="Trento"/>
    <x v="21"/>
    <m/>
    <s v="VV3TT Proof of Concept Program"/>
    <x v="3"/>
    <s v="Congrua"/>
    <s v="ICT"/>
    <s v="Software: other"/>
    <s v="Proof of concept"/>
    <s v="HIT - Hub Innovazione Trentino"/>
    <s v="Vertis Venture 3 Technology Transfer"/>
    <m/>
    <d v="2018-11-22T00:00:00"/>
    <m/>
  </r>
  <r>
    <s v="OK"/>
    <n v="709"/>
    <d v="2018-11-16T18:58:56"/>
    <d v="2018-11-16T18:58:56"/>
    <s v="VRVentus"/>
    <s v="Italia"/>
    <s v="Trieste"/>
    <x v="8"/>
    <m/>
    <s v="VV3TT Proof of Concept Program"/>
    <x v="3"/>
    <s v="Congrua"/>
    <s v="Services"/>
    <s v="Business and industrial services"/>
    <s v="Proof of concept"/>
    <s v="Other ODR"/>
    <s v="Vertis Venture 3 Technology Transfer"/>
    <m/>
    <d v="2018-11-22T00:00:00"/>
    <m/>
  </r>
  <r>
    <s v="OK"/>
    <n v="710"/>
    <d v="2018-11-16T19:01:21"/>
    <d v="2018-11-16T19:01:21"/>
    <s v="HU-MOVE"/>
    <s v="Italia"/>
    <s v="Pisa"/>
    <x v="10"/>
    <m/>
    <s v="VV3TT Proof of Concept Program"/>
    <x v="3"/>
    <s v="Congrua"/>
    <s v="Med-Tech"/>
    <s v="Medical devices and supplies"/>
    <s v="Proof of concept"/>
    <s v="Scuola Superiore Sant'Anna Pisa"/>
    <s v="Vertis Venture 3 Technology Transfer"/>
    <m/>
    <d v="2018-11-22T00:00:00"/>
    <m/>
  </r>
  <r>
    <s v="OK"/>
    <n v="711"/>
    <d v="2018-11-16T19:40:10"/>
    <d v="2018-11-16T19:40:10"/>
    <s v="H2O-E HV Connector"/>
    <s v="Italia"/>
    <s v="Catania"/>
    <x v="9"/>
    <m/>
    <s v="VV3TT Proof of Concept Program"/>
    <x v="3"/>
    <s v="Congrua"/>
    <s v="Clean Tech"/>
    <s v="Energy: other"/>
    <s v="Proof of concept"/>
    <s v="Istituto Nazionale di Fisica Nucleare"/>
    <s v="Vertis Venture 3 Technology Transfer"/>
    <m/>
    <d v="2018-11-22T00:00:00"/>
    <m/>
  </r>
  <r>
    <s v="OK"/>
    <n v="712"/>
    <d v="2018-11-16T19:43:43"/>
    <d v="2018-11-16T19:43:43"/>
    <s v="Genoa Instruments"/>
    <s v="Italia"/>
    <s v="Genova"/>
    <x v="12"/>
    <m/>
    <s v="VV3TT Proof of Concept Program"/>
    <x v="3"/>
    <s v="Congrua"/>
    <s v="Industrial Goods"/>
    <s v="Business and industrial products"/>
    <s v="Proof of concept"/>
    <s v="IIT Istituto Italiano Tecnologia"/>
    <s v="Vertis Venture 3 Technology Transfer"/>
    <m/>
    <d v="2018-11-22T00:00:00"/>
    <m/>
  </r>
  <r>
    <s v="OK"/>
    <n v="713"/>
    <d v="2018-11-16T21:25:20"/>
    <d v="2018-11-16T21:25:20"/>
    <s v="ICECALL: a multifunctional tool for emergency calls management"/>
    <s v="Italia"/>
    <s v="Trento"/>
    <x v="21"/>
    <m/>
    <s v="VV3TT Proof of Concept Program"/>
    <x v="3"/>
    <s v="Congrua"/>
    <s v="Med-Tech"/>
    <s v="Medical devices and supplies"/>
    <s v="Proof of concept"/>
    <s v="HIT - Hub Innovazione Trentino"/>
    <s v="Vertis Venture 3 Technology Transfer"/>
    <m/>
    <d v="2018-11-22T00:00:00"/>
    <m/>
  </r>
  <r>
    <s v="OK"/>
    <n v="714"/>
    <d v="2018-11-16T21:35:18"/>
    <d v="2018-11-16T21:35:18"/>
    <s v="RETICLE - Wear resistant die - casting dies via laser texturing"/>
    <s v="Italia"/>
    <s v="Torino"/>
    <x v="3"/>
    <m/>
    <s v="VV3TT Proof of Concept Program"/>
    <x v="3"/>
    <s v="Congrua"/>
    <s v="Industrial automation"/>
    <s v="Industrial measurement, sensing and control"/>
    <s v="Proof of concept"/>
    <s v="Politecnico di Torino"/>
    <s v="Vertis Venture 3 Technology Transfer"/>
    <m/>
    <d v="2018-11-22T00:00:00"/>
    <m/>
  </r>
  <r>
    <s v="OK"/>
    <n v="715"/>
    <d v="2018-11-16T22:05:55"/>
    <d v="2018-11-16T22:05:55"/>
    <s v="RaFrBio, a glucose RF biosensor"/>
    <s v="Italia"/>
    <s v="Torino"/>
    <x v="3"/>
    <m/>
    <s v="VV3TT Proof of Concept Program"/>
    <x v="3"/>
    <s v="Congrua"/>
    <s v="Med-Tech"/>
    <s v="Medical devices and supplies"/>
    <s v="Proof of concept"/>
    <s v="Politecnico di Torino"/>
    <s v="Vertis Venture 3 Technology Transfer"/>
    <m/>
    <d v="2018-11-22T00:00:00"/>
    <m/>
  </r>
  <r>
    <s v="OK"/>
    <n v="716"/>
    <d v="2018-11-16T22:26:20"/>
    <d v="2018-11-16T22:26:20"/>
    <s v="RECODE: Rapid Evaluation of upper respiratory circulation based on COmputed tomography and DEep learning"/>
    <s v="Italia"/>
    <s v="Roma"/>
    <x v="7"/>
    <m/>
    <s v="VV3TT Proof of Concept Program"/>
    <x v="3"/>
    <s v="Congrua"/>
    <s v="Med-Tech"/>
    <s v="Medical devices and supplies"/>
    <s v="Proof of concept"/>
    <s v="Istituto Nazionale di Fisica Nucleare"/>
    <s v="Vertis Venture 3 Technology Transfer"/>
    <m/>
    <d v="2018-11-22T00:00:00"/>
    <m/>
  </r>
  <r>
    <s v="OK"/>
    <n v="717"/>
    <d v="2018-11-16T22:49:11"/>
    <d v="2018-11-16T22:49:11"/>
    <s v="Bioresorbable Multifunctional fIber device for Theranostics (B-MIT)"/>
    <s v="Italia"/>
    <s v="Torino"/>
    <x v="3"/>
    <m/>
    <s v="VV3TT Proof of Concept Program"/>
    <x v="3"/>
    <s v="Congrua"/>
    <s v="Med-Tech"/>
    <s v="Medical devices and supplies"/>
    <s v="Proof of concept"/>
    <s v="Politecnico di Torino"/>
    <s v="Vertis Venture 3 Technology Transfer"/>
    <m/>
    <d v="2018-11-22T00:00:00"/>
    <m/>
  </r>
  <r>
    <s v="OK"/>
    <n v="718"/>
    <d v="2018-11-16T22:54:00"/>
    <d v="2018-11-16T22:54:00"/>
    <s v="Training Box"/>
    <s v="Italia"/>
    <s v="Cosenza"/>
    <x v="1"/>
    <m/>
    <s v="VV3TT Proof of Concept Program"/>
    <x v="3"/>
    <s v="Congrua"/>
    <s v="Services"/>
    <s v="Business and industrial services"/>
    <s v="Proof of concept"/>
    <s v="Other ODR"/>
    <s v="Vertis Venture 3 Technology Transfer"/>
    <m/>
    <d v="2018-11-22T00:00:00"/>
    <m/>
  </r>
  <r>
    <s v="OK"/>
    <n v="719"/>
    <d v="2018-11-16T22:58:37"/>
    <d v="2018-11-16T22:58:37"/>
    <s v="Febe"/>
    <s v="Italia"/>
    <s v="Genova"/>
    <x v="12"/>
    <m/>
    <s v="VV3TT Proof of Concept Program"/>
    <x v="3"/>
    <s v="Congrua"/>
    <s v="Med-Tech"/>
    <s v="Medical devices and supplies"/>
    <s v="Proof of concept"/>
    <s v="IIT Istituto Italiano Tecnologia"/>
    <s v="Vertis Venture 3 Technology Transfer"/>
    <m/>
    <d v="2018-11-22T00:00:00"/>
    <m/>
  </r>
  <r>
    <s v="OK"/>
    <n v="720"/>
    <d v="2018-11-16T23:18:29"/>
    <d v="2018-11-16T23:18:29"/>
    <s v="CarbonCanaries"/>
    <s v="Italia"/>
    <s v="Trento"/>
    <x v="21"/>
    <m/>
    <s v="VV3TT Proof of Concept Program"/>
    <x v="3"/>
    <s v="Congrua"/>
    <s v="Industrial automation"/>
    <s v="Industrial measurement, sensing and control"/>
    <s v="Proof of concept"/>
    <s v="HIT - Hub Innovazione Trentino"/>
    <s v="Vertis Venture 3 Technology Transfer"/>
    <m/>
    <d v="2018-11-22T00:00:00"/>
    <m/>
  </r>
  <r>
    <s v="OK"/>
    <n v="721"/>
    <d v="2018-11-16T23:59:49"/>
    <d v="2018-11-16T23:59:49"/>
    <s v="A biodegradable drug-release device to reduce the frequent intraocular injections to one only access in hospital. Mag Shell: when you need, everywhere."/>
    <s v="Italia"/>
    <s v="Milano"/>
    <x v="4"/>
    <m/>
    <s v="VV3TT Proof of Concept Program"/>
    <x v="3"/>
    <s v="Congrua"/>
    <s v="Med-Tech"/>
    <s v="Medical devices and supplies"/>
    <s v="Proof of concept"/>
    <s v="Politecnico di Milano"/>
    <s v="Vertis Venture 3 Technology Transfer"/>
    <m/>
    <d v="2018-11-22T00:00:00"/>
    <m/>
  </r>
  <r>
    <s v="OK"/>
    <n v="722"/>
    <d v="2018-11-17T07:38:50"/>
    <d v="2018-11-17T07:38:50"/>
    <s v="VSIPMT"/>
    <s v="Italia"/>
    <s v="Napoli"/>
    <x v="2"/>
    <m/>
    <s v="VV3TT Proof of Concept Program"/>
    <x v="3"/>
    <s v="Congrua"/>
    <s v="Med-Tech"/>
    <s v="Medical devices and supplies"/>
    <s v="Proof of concept"/>
    <s v="Università di Napoli Federico II"/>
    <s v="Vertis Venture 3 Technology Transfer"/>
    <m/>
    <d v="2018-11-22T00:00:00"/>
    <m/>
  </r>
  <r>
    <s v="OK"/>
    <n v="723"/>
    <d v="2018-11-22T00:00:00"/>
    <d v="2018-11-22T00:00:00"/>
    <s v="Atmosmart"/>
    <s v="Italia"/>
    <s v="Pisa"/>
    <x v="10"/>
    <m/>
    <s v="VV3TT Proof of Concept Program"/>
    <x v="3"/>
    <s v="Congrua"/>
    <s v="Agro-food"/>
    <s v="Agriculture: other"/>
    <s v="Proof of concept"/>
    <s v="Università di Pisa"/>
    <s v="Vertis Venture 3 Technology Transfer"/>
    <m/>
    <d v="2018-11-29T00:00:00"/>
    <m/>
  </r>
  <r>
    <s v="OK"/>
    <n v="724"/>
    <d v="2018-11-22T00:00:00"/>
    <d v="2018-11-22T00:00:00"/>
    <s v="Asfer"/>
    <s v="Italia"/>
    <s v="Pisa"/>
    <x v="10"/>
    <m/>
    <s v="Paola Cacciatori_x000a_(Università degli Studi di Pisa)"/>
    <x v="7"/>
    <s v="Congrua"/>
    <s v="ICT"/>
    <s v="Software: other"/>
    <s v="Proof of concept"/>
    <s v="Università di Pisa"/>
    <s v="Vertis Venture 3 Technology Transfer"/>
    <m/>
    <d v="2018-11-29T00:00:00"/>
    <m/>
  </r>
  <r>
    <s v="OK"/>
    <n v="725"/>
    <d v="2018-11-22T00:00:00"/>
    <d v="2018-11-22T00:00:00"/>
    <s v="Aurea"/>
    <s v="Italia"/>
    <s v="Pisa"/>
    <x v="10"/>
    <m/>
    <s v="Paola Cacciatori_x000a_(Università degli Studi di Pisa)"/>
    <x v="7"/>
    <s v="Congrua"/>
    <s v="Industrial Goods"/>
    <s v="Business and industrial products"/>
    <s v="Proof of concept"/>
    <s v="Università di Pisa"/>
    <s v="Vertis Venture 3 Technology Transfer"/>
    <m/>
    <d v="2018-11-29T00:00:00"/>
    <m/>
  </r>
  <r>
    <s v="OK"/>
    <n v="726"/>
    <d v="2018-11-22T00:00:00"/>
    <d v="2018-11-22T00:00:00"/>
    <s v="Aurora"/>
    <s v="Italia"/>
    <s v="Pisa"/>
    <x v="10"/>
    <m/>
    <s v="Paola Cacciatori_x000a_(Università degli Studi di Pisa)"/>
    <x v="7"/>
    <s v="Congrua"/>
    <s v="ICT"/>
    <s v="Software: other"/>
    <s v="Proof of concept"/>
    <s v="Università di Pisa"/>
    <s v="Vertis Venture 3 Technology Transfer"/>
    <m/>
    <d v="2018-11-29T00:00:00"/>
    <m/>
  </r>
  <r>
    <s v="OK"/>
    <n v="727"/>
    <d v="2018-11-22T00:00:00"/>
    <d v="2018-11-22T00:00:00"/>
    <s v="Electrospider"/>
    <s v="Italia"/>
    <s v="Pisa"/>
    <x v="10"/>
    <m/>
    <s v="Paola Cacciatori_x000a_(Università degli Studi di Pisa)"/>
    <x v="7"/>
    <s v="Congrua"/>
    <s v="Biotech"/>
    <s v="Biotechnology"/>
    <s v="Proof of concept"/>
    <s v="Università di Pisa"/>
    <s v="Vertis Venture 3 Technology Transfer"/>
    <m/>
    <d v="2018-11-29T00:00:00"/>
    <m/>
  </r>
  <r>
    <s v="OK"/>
    <n v="728"/>
    <d v="2018-11-22T00:00:00"/>
    <d v="2018-11-22T00:00:00"/>
    <s v="Ishtar"/>
    <s v="Italia"/>
    <s v="Pisa"/>
    <x v="10"/>
    <m/>
    <s v="Paola Cacciatori_x000a_(Università degli Studi di Pisa)"/>
    <x v="7"/>
    <s v="Congrua"/>
    <s v="ICT"/>
    <s v="Software: other"/>
    <s v="Proof of concept"/>
    <s v="Università di Pisa"/>
    <s v="Vertis Venture 3 Technology Transfer"/>
    <m/>
    <d v="2018-11-29T00:00:00"/>
    <m/>
  </r>
  <r>
    <s v="OK"/>
    <n v="729"/>
    <d v="2018-11-22T00:00:00"/>
    <d v="2018-11-22T00:00:00"/>
    <s v="Potdr"/>
    <s v="Italia"/>
    <s v="Pisa"/>
    <x v="10"/>
    <m/>
    <s v="Paola Cacciatori_x000a_(Università degli Studi di Pisa)"/>
    <x v="7"/>
    <s v="Congrua"/>
    <s v="Agro-food"/>
    <s v="Agriculture: other"/>
    <s v="Proof of concept"/>
    <s v="Università di Pisa"/>
    <s v="Vertis Venture 3 Technology Transfer"/>
    <m/>
    <d v="2018-11-29T00:00:00"/>
    <m/>
  </r>
  <r>
    <s v="OK"/>
    <n v="730"/>
    <d v="2018-11-22T00:00:00"/>
    <d v="2018-11-22T00:00:00"/>
    <s v="Wrapp-Up"/>
    <s v="Italia"/>
    <s v="Pisa"/>
    <x v="10"/>
    <m/>
    <s v="Paola Cacciatori_x000a_(Università degli Studi di Pisa)"/>
    <x v="7"/>
    <s v="Congrua"/>
    <s v="Industrial Goods"/>
    <s v="Business and industrial products"/>
    <s v="Proof of concept"/>
    <s v="Università di Pisa"/>
    <s v="Vertis Venture 3 Technology Transfer"/>
    <m/>
    <d v="2018-11-29T00:00:00"/>
    <m/>
  </r>
  <r>
    <s v="OK"/>
    <n v="731"/>
    <d v="2017-07-03T00:00:00"/>
    <d v="2017-07-03T00:00:00"/>
    <s v="Alleantia"/>
    <s v="Italia"/>
    <s v="Pisa"/>
    <x v="10"/>
    <s v="Nicola Redi"/>
    <m/>
    <x v="3"/>
    <s v="Congrua"/>
    <s v="ICT"/>
    <s v="Software: other"/>
    <s v="Other early stage\Late stage"/>
    <s v="Assente"/>
    <s v="Vertis Venture 2 Scaleup"/>
    <m/>
    <d v="2018-11-29T00:00:00"/>
    <s v="Iniziativa già presente nel DF di VV2 con data antecedente l'avvio del processo di DF centralizzato"/>
  </r>
  <r>
    <s v="OK"/>
    <n v="732"/>
    <d v="2018-11-26T00:00:00"/>
    <d v="2018-11-26T00:00:00"/>
    <s v="Codemotion"/>
    <s v="Italia"/>
    <s v="Roma"/>
    <x v="7"/>
    <m/>
    <s v="Gianluca Dettori_x000a_(Primomiglio SGR)"/>
    <x v="6"/>
    <s v="Congrua"/>
    <s v="Services"/>
    <s v="Business and industrial services"/>
    <s v="Other early stage\Late stage"/>
    <s v="Assente"/>
    <s v="Vertis Venture 2 Scaleup"/>
    <m/>
    <d v="2018-11-29T00:00:00"/>
    <m/>
  </r>
  <r>
    <s v="OK"/>
    <n v="733"/>
    <d v="2018-11-27T00:00:00"/>
    <d v="2018-11-27T00:00:00"/>
    <s v="Virtual Immersions in Science (VIS)"/>
    <s v="Italia"/>
    <s v="Pisa"/>
    <x v="10"/>
    <m/>
    <s v="VV3TT Proof of Concept Program"/>
    <x v="3"/>
    <s v="Congrua"/>
    <s v="Services"/>
    <s v="Educational and training products/services"/>
    <s v="Proof of concept"/>
    <s v="Scuola Normale Superiore"/>
    <s v="Vertis Venture 3 Technology Transfer"/>
    <m/>
    <d v="2018-11-29T00:00:00"/>
    <m/>
  </r>
  <r>
    <s v="OK"/>
    <n v="734"/>
    <d v="2018-11-26T00:00:00"/>
    <d v="2018-11-26T00:00:00"/>
    <s v="Entando"/>
    <s v="Italia"/>
    <s v="Cagliari"/>
    <x v="25"/>
    <m/>
    <s v="Corrado Maver_x000a_(Linko Partners Investment)"/>
    <x v="5"/>
    <s v="Congrua"/>
    <s v="ICT"/>
    <s v="Software: other"/>
    <s v="Other early stage\Late stage"/>
    <s v="Assente"/>
    <s v="Vertis Venture 2 Scaleup"/>
    <m/>
    <d v="2018-11-29T00:00:00"/>
    <m/>
  </r>
  <r>
    <s v="OK"/>
    <n v="735"/>
    <d v="2018-11-28T00:00:00"/>
    <d v="2018-11-28T00:00:00"/>
    <s v="Exept"/>
    <s v="Italia"/>
    <s v="Savona"/>
    <x v="12"/>
    <m/>
    <s v="Montagni Marco (BDO) e _x000a_Beretta Giorgio (BDO)"/>
    <x v="5"/>
    <s v="Congrua"/>
    <s v="Consumer Goods"/>
    <s v="Consumer products manufacturing"/>
    <s v="Start-up stage\Venture"/>
    <s v="Assente"/>
    <s v="Vertis Venture 2 Scaleup"/>
    <m/>
    <d v="2018-12-06T00:00:00"/>
    <m/>
  </r>
  <r>
    <s v="OK"/>
    <n v="736"/>
    <d v="2018-11-29T00:00:00"/>
    <d v="2018-11-29T00:00:00"/>
    <s v="FI.FF"/>
    <s v="Italia"/>
    <s v="Cosenza"/>
    <x v="1"/>
    <m/>
    <s v="Antonio Capolupo _x000a_(Credinvest)"/>
    <x v="5"/>
    <s v="Congrua"/>
    <s v="Consumer Goods"/>
    <s v="Business and industrial products"/>
    <s v="Private Equity"/>
    <s v="Assente"/>
    <s v="Private Equity"/>
    <m/>
    <d v="2018-12-06T00:00:00"/>
    <m/>
  </r>
  <r>
    <s v="OK"/>
    <n v="737"/>
    <d v="2018-11-29T00:00:00"/>
    <d v="2018-11-29T00:00:00"/>
    <s v="Inparadise"/>
    <s v="Estero"/>
    <s v="n.a."/>
    <x v="20"/>
    <m/>
    <s v="Valeriy Lennartts"/>
    <x v="4"/>
    <s v="Congrua"/>
    <s v="Digital &amp; Media"/>
    <s v="Internet technologies"/>
    <s v="Seed"/>
    <s v="Assente"/>
    <s v="Non compliant con i Regolamenti "/>
    <m/>
    <d v="2018-12-06T00:00:00"/>
    <m/>
  </r>
  <r>
    <s v="OK"/>
    <n v="738"/>
    <d v="2018-11-29T00:00:00"/>
    <d v="2018-11-29T00:00:00"/>
    <s v="Leaf Space"/>
    <s v="Italia"/>
    <s v="Milano"/>
    <x v="4"/>
    <s v="Mauro Odorico"/>
    <m/>
    <x v="3"/>
    <s v="Congrua"/>
    <s v="Aerospace"/>
    <s v="Communications and networking services"/>
    <s v="Other early stage\Late stage"/>
    <s v="Polihub - Politecnico di Milano"/>
    <s v="Vertis Venture 3 Technology Transfer"/>
    <m/>
    <d v="2018-12-06T00:00:00"/>
    <s v="Progetto in linea anche con la strategia del fondo VV2"/>
  </r>
  <r>
    <s v="OK"/>
    <n v="739"/>
    <d v="2018-11-29T00:00:00"/>
    <d v="2018-11-29T00:00:00"/>
    <s v="iRIP"/>
    <s v="Italia"/>
    <s v="Modena"/>
    <x v="0"/>
    <m/>
    <s v="Luigi Vitali"/>
    <x v="4"/>
    <s v="Congrua"/>
    <s v="Services"/>
    <s v="Construction"/>
    <s v="Seed"/>
    <s v="Assente"/>
    <s v="Non compliant con i Regolamenti "/>
    <m/>
    <d v="2018-12-06T00:00:00"/>
    <m/>
  </r>
  <r>
    <s v="OK"/>
    <n v="740"/>
    <d v="2018-11-30T00:00:00"/>
    <d v="2018-11-30T00:00:00"/>
    <s v="FrescoFrigo"/>
    <s v="Italia"/>
    <s v="Verona"/>
    <x v="15"/>
    <m/>
    <s v="Enrico Pandian"/>
    <x v="4"/>
    <s v="Congrua"/>
    <s v="Services"/>
    <s v="Business and industrial services"/>
    <s v="Start-up stage\Venture"/>
    <s v="Assente"/>
    <s v="Vertis Venture 2 Scaleup"/>
    <m/>
    <d v="2018-12-06T00:00:00"/>
    <m/>
  </r>
  <r>
    <s v="OK"/>
    <n v="741"/>
    <d v="2018-12-03T00:00:00"/>
    <d v="2018-12-03T00:00:00"/>
    <s v="Greenrail"/>
    <s v="Italia"/>
    <s v="Milano"/>
    <x v="4"/>
    <s v="Amedeo Giurazza"/>
    <m/>
    <x v="3"/>
    <s v="Congrua"/>
    <s v="Industrial Goods"/>
    <s v="Business and industrial products"/>
    <s v="Other early stage\Late stage"/>
    <s v="Polihub - Politecnico di Milano"/>
    <s v="Vertis Venture 2 Scaleup"/>
    <m/>
    <d v="2018-12-20T00:00:00"/>
    <s v="Progetto in linea anche con la strategia del fondo VV2. Assegnato il 6.12.18 a VV3, a seguito di bocciatura viene riassegnato a VV2."/>
  </r>
  <r>
    <s v="OK"/>
    <n v="742"/>
    <d v="2018-12-04T00:00:00"/>
    <d v="2018-12-07T00:00:00"/>
    <s v="1ClickFashion "/>
    <s v="Italia"/>
    <s v="Pavia"/>
    <x v="4"/>
    <m/>
    <s v="Paolo Pedrazzi"/>
    <x v="4"/>
    <s v="Congrua"/>
    <s v="Digital &amp; Media"/>
    <s v="Internet technologies"/>
    <s v="Seed"/>
    <s v="Assente"/>
    <s v="Non compliant con i Regolamenti "/>
    <m/>
    <d v="2018-12-13T00:00:00"/>
    <m/>
  </r>
  <r>
    <s v="OK"/>
    <n v="743"/>
    <d v="2018-12-05T00:00:00"/>
    <d v="2018-12-06T00:00:00"/>
    <s v="Progetto_Canapa medica"/>
    <s v="Italia"/>
    <s v="n.a."/>
    <x v="5"/>
    <m/>
    <s v="Felice Palladino"/>
    <x v="4"/>
    <s v="Congrua"/>
    <s v="Agro-food"/>
    <s v="Agriculture: other"/>
    <s v="Seed"/>
    <s v="Assente"/>
    <s v="Non compliant con i Regolamenti "/>
    <m/>
    <d v="2018-12-13T00:00:00"/>
    <m/>
  </r>
  <r>
    <s v="OK"/>
    <n v="744"/>
    <d v="2018-11-30T00:00:00"/>
    <m/>
    <s v="La Vetri"/>
    <s v="Italia"/>
    <s v="Mantova"/>
    <x v="4"/>
    <m/>
    <s v="Milena Ravagnani"/>
    <x v="5"/>
    <s v="Non congrua"/>
    <m/>
    <m/>
    <m/>
    <m/>
    <s v="Rigettato per documentazione mancante dopo sollecito"/>
    <m/>
    <d v="2018-12-06T00:00:00"/>
    <m/>
  </r>
  <r>
    <s v="OK"/>
    <n v="745"/>
    <d v="2018-12-05T00:00:00"/>
    <d v="2018-12-05T00:00:00"/>
    <s v="Onedigit"/>
    <s v="Italia"/>
    <s v="Bari "/>
    <x v="13"/>
    <s v="Gualtiero De Felice"/>
    <m/>
    <x v="3"/>
    <s v="Congrua"/>
    <s v="Digital &amp; Media"/>
    <s v="Communication: other"/>
    <s v="Start-up stage\Venture"/>
    <s v="Assente"/>
    <s v="Vertis Venture 2 Scaleup"/>
    <m/>
    <d v="2018-12-06T00:00:00"/>
    <m/>
  </r>
  <r>
    <s v="OK"/>
    <n v="746"/>
    <d v="2018-12-06T00:00:00"/>
    <d v="2018-12-06T00:00:00"/>
    <s v="Urciuolo Vini"/>
    <s v="Italia"/>
    <s v="Avellino"/>
    <x v="2"/>
    <m/>
    <s v="Antonio Capolupo _x000a_(Credinvest)"/>
    <x v="5"/>
    <s v="Congrua"/>
    <s v="Agro-food"/>
    <s v="Agriculture: other"/>
    <s v="Seed"/>
    <s v="Assente"/>
    <s v="Non compliant con i Regolamenti "/>
    <m/>
    <d v="2018-12-13T00:00:00"/>
    <m/>
  </r>
  <r>
    <s v="OK"/>
    <n v="747"/>
    <d v="2018-12-06T00:00:00"/>
    <d v="2018-12-06T00:00:00"/>
    <s v="Frameblok"/>
    <s v="Italia"/>
    <s v="Modena"/>
    <x v="0"/>
    <m/>
    <s v="Avv. Daniele Occhini"/>
    <x v="5"/>
    <s v="Congrua"/>
    <s v="Industrial Goods"/>
    <s v="Construction"/>
    <s v="Seed"/>
    <s v="Assente"/>
    <s v="Non compliant con i Regolamenti "/>
    <m/>
    <d v="2018-12-13T00:00:00"/>
    <m/>
  </r>
  <r>
    <s v="OK"/>
    <n v="748"/>
    <d v="2018-12-10T00:00:00"/>
    <d v="2018-12-10T00:00:00"/>
    <s v="Miacar"/>
    <s v="Italia"/>
    <s v="Torino"/>
    <x v="3"/>
    <m/>
    <s v="Matteo Gallo"/>
    <x v="5"/>
    <s v="Congrua"/>
    <s v="Digital &amp; Media"/>
    <s v="Internet technologies"/>
    <s v="Other early stage\Late stage"/>
    <s v="Assente"/>
    <s v="Vertis Venture 2 Scaleup"/>
    <m/>
    <d v="2018-12-13T00:00:00"/>
    <m/>
  </r>
  <r>
    <s v="OK"/>
    <n v="749"/>
    <d v="2018-12-11T00:00:00"/>
    <d v="2018-12-11T00:00:00"/>
    <s v="Network Intelligence"/>
    <s v="Italia"/>
    <s v="n.a."/>
    <x v="5"/>
    <m/>
    <s v="Nicolò Muzzana_x000a_(Tymosbc)"/>
    <x v="5"/>
    <s v="Congrua"/>
    <s v="ICT"/>
    <s v="Systems software"/>
    <s v="Other early stage\Late stage"/>
    <s v="Assente"/>
    <s v="Vertis Venture 2 Scaleup"/>
    <m/>
    <d v="2018-12-13T00:00:00"/>
    <m/>
  </r>
  <r>
    <s v="OK"/>
    <n v="750"/>
    <d v="2018-12-11T00:00:00"/>
    <d v="2018-12-11T00:00:00"/>
    <s v="Predixit "/>
    <s v="Italia"/>
    <s v="Milano"/>
    <x v="4"/>
    <m/>
    <s v="Francesco Grande _x000a_(EY)"/>
    <x v="5"/>
    <s v="Congrua"/>
    <s v="ICT"/>
    <s v="Systems software"/>
    <s v="Start-up stage\Venture"/>
    <s v="Assente"/>
    <s v="Vertis Venture 2 Scaleup"/>
    <m/>
    <d v="2018-12-13T00:00:00"/>
    <m/>
  </r>
  <r>
    <s v="OK"/>
    <n v="751"/>
    <d v="2018-12-11T00:00:00"/>
    <d v="2018-12-11T00:00:00"/>
    <s v="Progetto_odori"/>
    <s v="Italia"/>
    <s v="Verona"/>
    <x v="15"/>
    <m/>
    <s v="Josip Buneta "/>
    <x v="4"/>
    <s v="Congrua"/>
    <s v="Consumer Goods"/>
    <s v="Consumer electronics"/>
    <s v="Seed"/>
    <s v="Assente"/>
    <s v="Non compliant con i Regolamenti "/>
    <m/>
    <d v="2018-12-13T00:00:00"/>
    <m/>
  </r>
  <r>
    <s v="OK"/>
    <n v="752"/>
    <d v="2018-12-14T00:00:00"/>
    <d v="2018-12-14T00:00:00"/>
    <s v="TecnoQuadro"/>
    <s v="Italia"/>
    <s v="Latina"/>
    <x v="7"/>
    <m/>
    <s v="Danilo Perrotta _x000a_(Lazio Innova)"/>
    <x v="6"/>
    <s v="Congrua"/>
    <s v="ICT"/>
    <s v="Consumer electronics"/>
    <s v="Start-up stage\Venture"/>
    <s v="Assente"/>
    <s v="Vertis Venture 2 Scaleup"/>
    <m/>
    <d v="2018-12-20T00:00:00"/>
    <m/>
  </r>
  <r>
    <s v="OK"/>
    <n v="753"/>
    <d v="2018-12-14T00:00:00"/>
    <d v="2018-12-14T00:00:00"/>
    <s v="Backtowork24 "/>
    <s v="Italia"/>
    <s v="Milano"/>
    <x v="4"/>
    <m/>
    <s v="Alfonso Riccardi"/>
    <x v="5"/>
    <s v="Congrua"/>
    <s v="Services"/>
    <s v="Financial institutions and services"/>
    <s v="Other early stage\Late stage"/>
    <s v="Assente"/>
    <s v="Vertis Venture 2 Scaleup"/>
    <m/>
    <d v="2018-12-20T00:00:00"/>
    <m/>
  </r>
  <r>
    <s v="OK"/>
    <n v="754"/>
    <d v="2018-12-16T00:00:00"/>
    <d v="2018-12-16T00:00:00"/>
    <s v="Veranu"/>
    <s v="Italia"/>
    <s v="Cagliari"/>
    <x v="25"/>
    <s v="Amedeo Giurazza"/>
    <m/>
    <x v="3"/>
    <s v="Congrua"/>
    <s v="Clean Tech"/>
    <s v="Alternative energy"/>
    <s v="Start-up stage\Venture"/>
    <s v="Assente"/>
    <s v="Vertis Venture 2 Scaleup"/>
    <m/>
    <d v="2018-12-20T00:00:00"/>
    <m/>
  </r>
  <r>
    <s v="OK"/>
    <n v="755"/>
    <d v="2018-12-17T00:00:00"/>
    <d v="2018-12-17T00:00:00"/>
    <s v="Airmobility "/>
    <s v="Italia"/>
    <s v="Cagliari"/>
    <x v="25"/>
    <m/>
    <s v="Francesca Proietto_x000a_(Orrick)"/>
    <x v="1"/>
    <s v="Congrua"/>
    <s v="Automotive"/>
    <s v="Means of transport: manufacturing and related"/>
    <s v="Seed"/>
    <s v="Assente"/>
    <s v="Non compliant con i Regolamenti "/>
    <m/>
    <d v="2018-12-20T00:00:00"/>
    <s v="Oltre ad essere in fase seed, l'azienda è licenziataria del prodotto il cui brevetto è in capo ad una società francesce"/>
  </r>
  <r>
    <s v="OK"/>
    <n v="756"/>
    <d v="2018-12-17T00:00:00"/>
    <d v="2018-12-17T00:00:00"/>
    <s v="Virtuoso"/>
    <s v="Italia"/>
    <s v="Cagliari"/>
    <x v="25"/>
    <m/>
    <s v="Raffaele Perrone_x000a_(PwC)"/>
    <x v="5"/>
    <s v="Congrua"/>
    <s v="ICT"/>
    <s v="Software: other"/>
    <s v="Start-up stage\Venture"/>
    <s v="Assente"/>
    <s v="Vertis Venture 2 Scaleup"/>
    <m/>
    <d v="2018-12-20T00:00:00"/>
    <m/>
  </r>
  <r>
    <s v="OK"/>
    <n v="757"/>
    <d v="2018-12-18T00:00:00"/>
    <d v="2018-12-19T00:00:00"/>
    <s v="Xnext"/>
    <s v="Italia"/>
    <s v="Milano"/>
    <x v="4"/>
    <s v="Amedeo Giurazza"/>
    <m/>
    <x v="3"/>
    <s v="Congrua"/>
    <s v="Industrial Goods"/>
    <s v="Business and industrial products"/>
    <s v="Start-up stage\Venture"/>
    <s v="Assente"/>
    <s v="Vertis Venture 2 Scaleup"/>
    <m/>
    <d v="2018-12-20T00:00:00"/>
    <m/>
  </r>
  <r>
    <s v="OK"/>
    <n v="758"/>
    <d v="2018-12-18T00:00:00"/>
    <d v="2018-12-18T00:00:00"/>
    <s v="Helbiz"/>
    <s v="Estero"/>
    <s v="New York"/>
    <x v="6"/>
    <m/>
    <s v="Giulio Profumo"/>
    <x v="4"/>
    <s v="Congrua"/>
    <s v="Services"/>
    <s v="Transportation: other"/>
    <s v="Other early stage\Late stage"/>
    <s v="Assente"/>
    <s v="Vertis Venture 2 Scaleup"/>
    <m/>
    <d v="2018-12-20T00:00:00"/>
    <m/>
  </r>
  <r>
    <s v="OK"/>
    <n v="759"/>
    <d v="2018-12-19T00:00:00"/>
    <m/>
    <s v="Pop-Eye Studio"/>
    <s v="Italia"/>
    <s v="Milano"/>
    <x v="4"/>
    <m/>
    <s v="Laura Sauchelli"/>
    <x v="4"/>
    <s v="Non congrua"/>
    <m/>
    <m/>
    <m/>
    <m/>
    <s v="Rigettato per documentazione mancante dopo sollecito"/>
    <m/>
    <d v="2018-12-20T00:00:00"/>
    <m/>
  </r>
  <r>
    <s v="OK"/>
    <n v="760"/>
    <d v="2018-12-19T00:00:00"/>
    <d v="2018-12-19T00:00:00"/>
    <s v="MATT MORO"/>
    <s v="Italia"/>
    <s v="Milano"/>
    <x v="4"/>
    <m/>
    <s v="Matteo Maruzzi"/>
    <x v="4"/>
    <s v="Congrua"/>
    <s v="Consumer Goods"/>
    <s v="Manufacturing: other"/>
    <s v="Start-up stage\Venture"/>
    <s v="Assente"/>
    <s v="Non compliant con i Regolamenti "/>
    <m/>
    <d v="2018-12-20T00:00:00"/>
    <s v="Out of scope VV2 non opererativo su tecnologie, prodotti/servizi riferibili ai settori delle tecnologie industriali/digitali"/>
  </r>
  <r>
    <s v="OK"/>
    <n v="761"/>
    <d v="2018-12-19T00:00:00"/>
    <d v="2018-12-19T00:00:00"/>
    <s v="SikeliUP"/>
    <s v="Italia"/>
    <s v="Palermo"/>
    <x v="9"/>
    <s v="Arturo Capasso"/>
    <m/>
    <x v="3"/>
    <s v="Congrua"/>
    <s v="Med-Tech"/>
    <s v="Medical devices and supplies"/>
    <s v="Seed"/>
    <s v="ARCA di Palermo"/>
    <s v="Vertis Venture 3 Technology Transfer"/>
    <m/>
    <d v="2018-12-20T00:00:00"/>
    <m/>
  </r>
  <r>
    <s v="OK"/>
    <n v="762"/>
    <d v="2018-12-20T00:00:00"/>
    <d v="2018-12-20T00:00:00"/>
    <s v="Zingales"/>
    <s v="Italia"/>
    <s v="Palermo"/>
    <x v="9"/>
    <m/>
    <s v="Cristina Bini _x000a_(FII/CDP)"/>
    <x v="6"/>
    <s v="Congrua"/>
    <s v="Consumer Goods"/>
    <s v="Consumer products manufacturing"/>
    <s v="Start-up stage\Venture"/>
    <s v="Assente"/>
    <s v="Non compliant con i Regolamenti "/>
    <m/>
    <d v="2019-01-10T00:00:00"/>
    <s v="Out of scope VV2 non opererativo su tecnologie, prodotti/servizi riferibili ai settori delle tecnologie industriali/digitali"/>
  </r>
  <r>
    <s v="OK"/>
    <n v="763"/>
    <d v="2018-12-20T00:00:00"/>
    <d v="2018-12-20T00:00:00"/>
    <s v="3DNextech"/>
    <s v="Italia"/>
    <s v="Pisa"/>
    <x v="10"/>
    <m/>
    <s v="Federico Davini_x000a_(a11venture)"/>
    <x v="6"/>
    <s v="Congrua"/>
    <s v="Industrial Goods"/>
    <s v="Industrial measurement, sensing and control"/>
    <s v="Start-up stage\Venture"/>
    <s v="Scuola Superiore S.Anna"/>
    <s v="Vertis Venture 5 Scaleup"/>
    <m/>
    <d v="2024-10-10T00:00:00"/>
    <s v="In data 10/01/2029, il progetto era stato assegnato al Fondo VV3. In seguito all'invio di nuova documentazione e al termine del periodo di investimento del Fondo VV3, in data 10/10/2024 l'iniziativa viene assegnata al Fondo VV5."/>
  </r>
  <r>
    <s v="OK"/>
    <n v="764"/>
    <d v="2018-12-21T00:00:00"/>
    <d v="2018-12-21T00:00:00"/>
    <s v="Tulipsmarket"/>
    <s v="Italia"/>
    <s v="Cesena"/>
    <x v="0"/>
    <s v="Ciro Spedaliere"/>
    <m/>
    <x v="3"/>
    <s v="Congrua"/>
    <s v="Services"/>
    <s v="Transportation services"/>
    <s v="Start-up stage\Venture"/>
    <s v="Assente"/>
    <s v="Vertis Venture 2 Scaleup"/>
    <m/>
    <d v="2019-01-10T00:00:00"/>
    <m/>
  </r>
  <r>
    <s v="OK"/>
    <n v="765"/>
    <d v="2018-12-27T00:00:00"/>
    <d v="2018-12-27T00:00:00"/>
    <s v="Stamp"/>
    <s v="Italia"/>
    <s v="Milano"/>
    <x v="4"/>
    <s v="Giulio Valiante"/>
    <m/>
    <x v="3"/>
    <s v="Congrua"/>
    <s v="Services"/>
    <s v="Financial institutions and services"/>
    <s v="Start-up stage\Venture"/>
    <s v="Assente"/>
    <s v="Vertis Venture 2 Scaleup"/>
    <m/>
    <d v="2019-01-10T00:00:00"/>
    <m/>
  </r>
  <r>
    <s v="OK"/>
    <n v="766"/>
    <d v="2019-01-03T00:00:00"/>
    <m/>
    <s v="Breldo"/>
    <s v="Italia"/>
    <s v="Salerno"/>
    <x v="2"/>
    <m/>
    <s v="Bruno D'Ambrosio"/>
    <x v="4"/>
    <s v="Non congrua"/>
    <m/>
    <m/>
    <m/>
    <m/>
    <s v="Rigettato per documentazione mancante dopo sollecito"/>
    <m/>
    <d v="2019-01-10T00:00:00"/>
    <s v="Da rivedere"/>
  </r>
  <r>
    <s v="OK"/>
    <n v="767"/>
    <d v="2019-01-04T00:00:00"/>
    <d v="2019-01-04T00:00:00"/>
    <s v="Progetto Erp"/>
    <s v="Italia"/>
    <s v="n.a."/>
    <x v="5"/>
    <m/>
    <s v="Antonio Di Gennaro"/>
    <x v="4"/>
    <s v="Congrua"/>
    <s v="ICT"/>
    <s v="Software: other"/>
    <s v="Seed"/>
    <s v="Assente"/>
    <s v="Non compliant con i Regolamenti "/>
    <m/>
    <d v="2019-01-10T00:00:00"/>
    <m/>
  </r>
  <r>
    <s v="OK"/>
    <n v="768"/>
    <d v="2019-01-02T00:00:00"/>
    <d v="2019-01-02T00:00:00"/>
    <s v="Assidigital"/>
    <s v="Italia"/>
    <s v="Milano"/>
    <x v="4"/>
    <m/>
    <s v="Pasquale Caterisano"/>
    <x v="4"/>
    <s v="Congrua"/>
    <s v="Services"/>
    <s v="Business and industrial services"/>
    <s v="Seed"/>
    <s v="Assente"/>
    <s v="Non compliant con i Regolamenti "/>
    <m/>
    <d v="2019-01-10T00:00:00"/>
    <s v="Out of scope VV2 non opererativo su tecnologie, prodotti/servizi riferibili ai settori delle tecnologie industriali/digitali"/>
  </r>
  <r>
    <s v="OK"/>
    <n v="769"/>
    <d v="2019-01-07T00:00:00"/>
    <d v="2019-01-07T00:00:00"/>
    <s v="Lucky Garage"/>
    <s v="Italia"/>
    <s v="Roma"/>
    <x v="7"/>
    <m/>
    <s v="Antonio Capolupo _x000a_(Credinvest)"/>
    <x v="4"/>
    <s v="Congrua"/>
    <s v="Services"/>
    <s v="Business and industrial services"/>
    <s v="Seed"/>
    <s v="Assente"/>
    <s v="Non compliant con i Regolamenti "/>
    <m/>
    <d v="2019-01-10T00:00:00"/>
    <s v="Out of scope VV2 non opererativo su tecnologie, prodotti/servizi riferibili ai settori delle tecnologie industriali/digitali"/>
  </r>
  <r>
    <s v="OK"/>
    <n v="770"/>
    <d v="2019-01-07T00:00:00"/>
    <d v="2019-01-07T00:00:00"/>
    <s v="Cryptolab Technologies"/>
    <s v="Italia"/>
    <s v="Bologna"/>
    <x v="0"/>
    <s v="Mauro Odorico"/>
    <m/>
    <x v="3"/>
    <s v="Congrua"/>
    <s v="ICT"/>
    <s v="Software: other"/>
    <s v="Start-up stage\Venture"/>
    <s v="Assente"/>
    <s v="Vertis Venture 2 Scaleup"/>
    <m/>
    <d v="2019-01-10T00:00:00"/>
    <m/>
  </r>
  <r>
    <s v="OK"/>
    <n v="771"/>
    <d v="2019-01-07T00:00:00"/>
    <d v="2019-01-07T00:00:00"/>
    <s v="Sharengo"/>
    <s v="Italia"/>
    <s v="Livorno"/>
    <x v="10"/>
    <m/>
    <s v="Alberto Daina_x000a_(Movent Capital Advisors)"/>
    <x v="5"/>
    <s v="Congrua"/>
    <s v="Services"/>
    <s v="Transportation: other"/>
    <s v="Other early stage\Late stage"/>
    <s v="Assente"/>
    <s v="Vertis Venture 2 Scaleup"/>
    <m/>
    <d v="2019-01-10T00:00:00"/>
    <m/>
  </r>
  <r>
    <s v="OK"/>
    <n v="772"/>
    <d v="2019-01-09T00:00:00"/>
    <d v="2019-01-09T00:00:00"/>
    <s v="OaCP"/>
    <s v="Italia"/>
    <s v="Bologna"/>
    <x v="0"/>
    <m/>
    <s v="Franco Bonacini_x000a_(Gradiente Sgr)"/>
    <x v="5"/>
    <s v="Congrua"/>
    <s v="Biotech"/>
    <s v="Biotechnology"/>
    <s v="Seed"/>
    <s v="Università degli Studi di Bologna"/>
    <s v="Vertis Venture 3 Technology Transfer"/>
    <m/>
    <d v="2019-01-10T00:00:00"/>
    <m/>
  </r>
  <r>
    <s v="OK"/>
    <n v="773"/>
    <d v="2019-01-10T00:00:00"/>
    <d v="2019-01-10T00:00:00"/>
    <s v="Greater Fool Media"/>
    <s v="Italia"/>
    <s v="Roma"/>
    <x v="7"/>
    <m/>
    <s v="Stefano Romiti_x000a_(Antares Private Equity)"/>
    <x v="6"/>
    <s v="Congrua"/>
    <s v="Digital &amp; Media"/>
    <s v="Internet technologies"/>
    <s v="Other early stage\Late stage"/>
    <s v="Assente"/>
    <s v="Vertis Venture 2 Scaleup"/>
    <m/>
    <d v="2019-01-17T00:00:00"/>
    <m/>
  </r>
  <r>
    <s v="OK"/>
    <n v="774"/>
    <d v="2019-01-10T00:00:00"/>
    <m/>
    <s v="Progetto_Laura Gialanella"/>
    <s v="Italia"/>
    <s v="n.a."/>
    <x v="5"/>
    <m/>
    <s v="Laura Gialanella"/>
    <x v="4"/>
    <s v="Non congrua"/>
    <m/>
    <m/>
    <m/>
    <m/>
    <s v="Rigettato per documentazione mancante dopo sollecito"/>
    <m/>
    <d v="2019-01-17T00:00:00"/>
    <m/>
  </r>
  <r>
    <s v="OK"/>
    <n v="775"/>
    <d v="2019-01-10T00:00:00"/>
    <d v="2019-01-10T00:00:00"/>
    <s v="Pjt Epipoli"/>
    <s v="Italia"/>
    <s v="Milano"/>
    <x v="4"/>
    <m/>
    <s v="Piero Angelone_x000a_(Invitalia Ventures)"/>
    <x v="6"/>
    <s v="Congrua"/>
    <s v="Digital &amp; Media"/>
    <s v="Internet technologies"/>
    <s v="Other early stage\Late stage"/>
    <s v="Assente"/>
    <s v="Vertis Venture 2 Scaleup"/>
    <m/>
    <d v="2019-01-17T00:00:00"/>
    <m/>
  </r>
  <r>
    <s v="OK"/>
    <n v="776"/>
    <d v="2019-01-10T00:00:00"/>
    <d v="2019-01-10T00:00:00"/>
    <s v="Presto Food"/>
    <s v="Italia"/>
    <s v="Catania"/>
    <x v="9"/>
    <s v="Amedeo Giurazza"/>
    <m/>
    <x v="3"/>
    <s v="Congrua"/>
    <s v="Services"/>
    <s v="Transportation: other"/>
    <s v="Other early stage\Late stage"/>
    <s v="Assente"/>
    <s v="Vertis Venture 2 Scaleup"/>
    <m/>
    <d v="2019-01-17T00:00:00"/>
    <m/>
  </r>
  <r>
    <s v="OK"/>
    <n v="777"/>
    <d v="2019-01-11T00:00:00"/>
    <d v="2019-01-11T00:00:00"/>
    <s v="ONGIGZ"/>
    <s v="Italia"/>
    <s v="Roma"/>
    <x v="7"/>
    <m/>
    <s v="Giuseppe Arturo_x000a_(Connectia)"/>
    <x v="5"/>
    <s v="Congrua"/>
    <s v="Digital &amp; Media"/>
    <s v="Internet technologies"/>
    <s v="Seed"/>
    <s v="Assente"/>
    <s v="Non compliant con i Regolamenti "/>
    <m/>
    <d v="2019-01-17T00:00:00"/>
    <m/>
  </r>
  <r>
    <s v="OK"/>
    <n v="778"/>
    <d v="2019-01-14T00:00:00"/>
    <d v="2019-01-14T00:00:00"/>
    <s v="Adcuratio"/>
    <s v="Italia"/>
    <s v="Princeton"/>
    <x v="6"/>
    <m/>
    <s v="Jeff A. Baehr"/>
    <x v="4"/>
    <s v="Congrua"/>
    <s v="Services"/>
    <s v="Broadcasting, publications and content providers"/>
    <s v="Other early stage\Late stage"/>
    <s v="Assente"/>
    <s v="Non compliant con i Regolamenti "/>
    <m/>
    <d v="2019-01-17T00:00:00"/>
    <s v="Impresa che non ha un business rilevante nel territorio italiano"/>
  </r>
  <r>
    <s v="OK"/>
    <n v="779"/>
    <d v="2019-01-17T00:00:00"/>
    <d v="2019-01-17T00:00:00"/>
    <s v="Vaica"/>
    <s v="Estero"/>
    <s v="Tel Aviv"/>
    <x v="33"/>
    <m/>
    <s v="Maurizio Rubino_x000a_(Studio Rubino)"/>
    <x v="5"/>
    <s v="Congrua"/>
    <s v="Med-Tech"/>
    <s v="Medical devices and supplies"/>
    <s v="Other early stage\Late stage"/>
    <s v="Assente"/>
    <s v="Vertis Venture 2 Scaleup"/>
    <m/>
    <d v="2019-01-24T00:00:00"/>
    <m/>
  </r>
  <r>
    <s v="OK"/>
    <n v="780"/>
    <d v="2019-01-17T00:00:00"/>
    <d v="2019-01-17T00:00:00"/>
    <s v="Barang Loteng"/>
    <s v="Estero"/>
    <s v="Jakarta"/>
    <x v="34"/>
    <m/>
    <s v=" Muhammad Arham"/>
    <x v="4"/>
    <s v="Congrua"/>
    <s v="Services"/>
    <s v="Business and industrial services"/>
    <s v="Seed"/>
    <s v="Assente"/>
    <s v="Non compliant con i Regolamenti "/>
    <m/>
    <d v="2019-01-24T00:00:00"/>
    <m/>
  </r>
  <r>
    <s v="OK"/>
    <n v="781"/>
    <d v="2019-01-20T00:00:00"/>
    <m/>
    <s v="Casa Musicale Brusegan"/>
    <s v="Italia"/>
    <s v="Venezia"/>
    <x v="8"/>
    <m/>
    <s v="Barbara"/>
    <x v="4"/>
    <s v="Non congrua"/>
    <m/>
    <m/>
    <m/>
    <m/>
    <s v="Rigettato per documentazione mancante dopo sollecito"/>
    <m/>
    <d v="2019-01-24T00:00:00"/>
    <m/>
  </r>
  <r>
    <s v="OK"/>
    <n v="782"/>
    <d v="2019-01-21T00:00:00"/>
    <d v="2019-01-21T00:00:00"/>
    <s v="Misenum"/>
    <s v="Italia"/>
    <s v="Brescia"/>
    <x v="4"/>
    <m/>
    <s v="Paolo Romano"/>
    <x v="4"/>
    <s v="Congrua"/>
    <s v="Digital &amp; Media"/>
    <s v="Internet technologies"/>
    <s v="Seed"/>
    <s v="Assente"/>
    <s v="Non compliant con i Regolamenti "/>
    <m/>
    <d v="2019-01-24T00:00:00"/>
    <m/>
  </r>
  <r>
    <s v="OK"/>
    <n v="783"/>
    <d v="2019-01-22T00:00:00"/>
    <d v="2019-01-22T00:00:00"/>
    <s v="LAB Lavanolo"/>
    <s v="Italia"/>
    <s v="Ascoli Piceno"/>
    <x v="19"/>
    <m/>
    <s v="Antonio Capolupo _x000a_(Credinvest)"/>
    <x v="5"/>
    <s v="Congrua"/>
    <s v="Services"/>
    <s v="Business and industrial services"/>
    <s v="Other early stage\Late stage"/>
    <s v="Assente"/>
    <s v="Non compliant con i Regolamenti "/>
    <m/>
    <d v="2019-01-24T00:00:00"/>
    <s v="Out of scope VV2 non opererativo su tecnologie, prodotti/servizi riferibili ai settori delle tecnologie industriali/digitali"/>
  </r>
  <r>
    <s v="OK"/>
    <n v="784"/>
    <d v="2019-01-22T00:00:00"/>
    <d v="2019-01-22T00:00:00"/>
    <s v="Progetto_Domenico Altavilla"/>
    <s v="Italia"/>
    <s v="Brindisi"/>
    <x v="13"/>
    <m/>
    <s v="Domenico Altavilla"/>
    <x v="4"/>
    <s v="Congrua"/>
    <s v="Services"/>
    <s v="Business and industrial services"/>
    <s v="Seed"/>
    <s v="Assente"/>
    <s v="Non compliant con i Regolamenti "/>
    <m/>
    <d v="2019-01-24T00:00:00"/>
    <m/>
  </r>
  <r>
    <s v="OK"/>
    <n v="785"/>
    <d v="2019-01-23T00:00:00"/>
    <d v="2019-01-23T00:00:00"/>
    <s v="Dragonfly"/>
    <s v="Italia"/>
    <s v="Bologna"/>
    <x v="0"/>
    <s v="Mauro Odorico"/>
    <m/>
    <x v="4"/>
    <s v="Congrua"/>
    <s v="Industrial Goods"/>
    <s v="Industrial measurement, sensing and control"/>
    <s v="Start-up stage\Venture"/>
    <s v="Assente"/>
    <s v="Vertis Venture 2 Scaleup"/>
    <m/>
    <d v="2019-01-24T00:00:00"/>
    <m/>
  </r>
  <r>
    <s v="OK"/>
    <n v="786"/>
    <d v="2019-01-24T00:00:00"/>
    <d v="2019-02-14T00:00:00"/>
    <s v="Worth Wearing"/>
    <s v="Italia"/>
    <s v="Roma"/>
    <x v="7"/>
    <m/>
    <s v="Elisa Bancalà_x000a_(BacktoWork24)"/>
    <x v="5"/>
    <s v="Congrua"/>
    <s v="Consumer Goods"/>
    <s v="Consumer products manufacturing"/>
    <s v="Other early stage\Late stage"/>
    <s v="Assente"/>
    <s v="Non compliant con i Regolamenti "/>
    <m/>
    <d v="2019-02-21T00:00:00"/>
    <s v="Inserita nel deal flow precedentemente con il nome di Fashion Impact. Out of scope VV2 non opererativo su tecnologie, prodotti/servizi riferibili ai settori delle tecnologie industriali/digitali."/>
  </r>
  <r>
    <s v="OK"/>
    <n v="787"/>
    <d v="2019-01-24T00:00:00"/>
    <d v="2019-03-06T00:00:00"/>
    <s v="Progetto_Pneumatici"/>
    <s v="Italia"/>
    <s v="Roma"/>
    <x v="7"/>
    <m/>
    <s v="Iryna Radchenko"/>
    <x v="4"/>
    <s v="Congrua"/>
    <s v="Consumer Goods"/>
    <s v="Consumer products manufacturing"/>
    <s v="Seed"/>
    <s v="Assente"/>
    <s v="Non compliant con i Regolamenti "/>
    <m/>
    <d v="2019-03-07T00:00:00"/>
    <m/>
  </r>
  <r>
    <s v="OK"/>
    <n v="788"/>
    <d v="2019-01-29T00:00:00"/>
    <m/>
    <s v="Automix"/>
    <s v="Italia"/>
    <s v="Campobasso"/>
    <x v="35"/>
    <m/>
    <s v="Dario Petraroia"/>
    <x v="4"/>
    <s v="Non congrua"/>
    <m/>
    <m/>
    <m/>
    <m/>
    <s v="Rigettato per documentazione mancante dopo sollecito"/>
    <m/>
    <d v="2019-01-31T00:00:00"/>
    <m/>
  </r>
  <r>
    <s v="OK"/>
    <n v="789"/>
    <d v="2019-01-29T00:00:00"/>
    <d v="2019-01-29T00:00:00"/>
    <s v="Inforeground"/>
    <s v="Italia"/>
    <s v="Olbia"/>
    <x v="25"/>
    <m/>
    <s v="Santino Brunetto"/>
    <x v="4"/>
    <s v="Congrua"/>
    <s v="Digital &amp; Media"/>
    <s v="Internet technologies"/>
    <s v="Seed"/>
    <s v="Assente"/>
    <s v="Non compliant con i Regolamenti "/>
    <m/>
    <d v="2019-01-31T00:00:00"/>
    <m/>
  </r>
  <r>
    <s v="OK"/>
    <n v="790"/>
    <d v="2019-01-30T00:00:00"/>
    <d v="2019-01-30T00:00:00"/>
    <s v="WeTaxi"/>
    <s v="Italia"/>
    <s v="Torino"/>
    <x v="3"/>
    <s v="Mauro Odorico"/>
    <m/>
    <x v="3"/>
    <s v="Congrua"/>
    <s v="Services"/>
    <s v="Transportation: other"/>
    <s v="Other early stage\Late stage"/>
    <s v="Politecnico di Torino"/>
    <s v="Vertis Venture 2 Scaleup"/>
    <m/>
    <d v="2019-02-07T00:00:00"/>
    <s v="Progetto in linea anche con la strategia del fondo VV2. Assegnato il 31.01.19 a VV3, a seguito di bocciatura viene riassegnato a VV2."/>
  </r>
  <r>
    <s v="OK"/>
    <n v="791"/>
    <d v="2019-01-30T00:00:00"/>
    <d v="2019-01-30T00:00:00"/>
    <s v="Colibri"/>
    <s v="Italia"/>
    <s v="Roma"/>
    <x v="7"/>
    <m/>
    <s v="Giovanni Pinelli "/>
    <x v="5"/>
    <s v="Congrua"/>
    <s v="ICT"/>
    <s v="Systems software"/>
    <s v="Other early stage\Late stage"/>
    <s v="Assente"/>
    <s v="Vertis Venture 2 Scaleup"/>
    <m/>
    <d v="2019-01-31T00:00:00"/>
    <m/>
  </r>
  <r>
    <s v="OK"/>
    <n v="792"/>
    <d v="2019-01-30T00:00:00"/>
    <d v="2019-02-25T00:00:00"/>
    <s v="BookingSpread"/>
    <s v="Italia"/>
    <s v="Roma"/>
    <x v="7"/>
    <m/>
    <s v="Paolo Marra"/>
    <x v="4"/>
    <s v="Congrua"/>
    <s v="ICT"/>
    <s v="Software: other"/>
    <s v="Seed"/>
    <s v="Assente"/>
    <s v="Non compliant con i Regolamenti "/>
    <m/>
    <d v="2019-02-28T00:00:00"/>
    <m/>
  </r>
  <r>
    <s v="OK"/>
    <n v="793"/>
    <d v="2019-01-30T00:00:00"/>
    <d v="2019-01-30T00:00:00"/>
    <s v="Progetto_Seno"/>
    <s v="Italia"/>
    <s v="Pisa"/>
    <x v="10"/>
    <m/>
    <s v="VV3TT Proof of Concept Program"/>
    <x v="3"/>
    <s v="Congrua"/>
    <s v="Med-Tech"/>
    <s v="Medical devices and supplies"/>
    <s v="Proof of concept"/>
    <s v="Università di Pisa"/>
    <s v="Vertis Venture 3 Technology Transfer"/>
    <m/>
    <d v="2019-01-31T00:00:00"/>
    <m/>
  </r>
  <r>
    <s v="OK"/>
    <n v="794"/>
    <d v="2019-01-30T00:00:00"/>
    <d v="2019-01-30T00:00:00"/>
    <s v="streaMED.ai"/>
    <s v="Italia"/>
    <s v="Trieste"/>
    <x v="8"/>
    <m/>
    <s v="VV3TT Proof of Concept Program"/>
    <x v="3"/>
    <s v="Congrua"/>
    <s v="Med-Tech"/>
    <s v="Medical devices and supplies"/>
    <s v="Proof of concept"/>
    <s v="Università di Trieste"/>
    <s v="Vertis Venture 3 Technology Transfer"/>
    <m/>
    <d v="2019-01-31T00:00:00"/>
    <m/>
  </r>
  <r>
    <s v="OK"/>
    <n v="795"/>
    <d v="2020-03-25T00:00:00"/>
    <d v="2020-03-25T00:00:00"/>
    <s v="WonderGene"/>
    <s v="Italia"/>
    <s v="Trento"/>
    <x v="21"/>
    <m/>
    <s v="Elisabetta Borello_x000a_(Bio4Dreams)"/>
    <x v="7"/>
    <s v="Congrua"/>
    <s v="Industrial Goods"/>
    <s v="Business and industrial products"/>
    <s v="Seed"/>
    <s v="HIT - Hub Innovazione Trentino"/>
    <s v="Vertis Venture 3 Technology Transfer"/>
    <m/>
    <d v="2020-03-26T00:00:00"/>
    <s v="ID inzialmente assegnato a Blue Codec il 31.01.19. In seguito alla verifica dei POC duplicati all'interno del Dealflow viene riassegnato il 26.03.20 a WonderGene "/>
  </r>
  <r>
    <s v="OK"/>
    <n v="796"/>
    <d v="2019-01-31T00:00:00"/>
    <d v="2019-02-13T00:00:00"/>
    <s v="EP4"/>
    <s v="Italia"/>
    <s v="Padova"/>
    <x v="15"/>
    <m/>
    <s v="Dario Bernardi"/>
    <x v="4"/>
    <s v="Congrua"/>
    <s v="Clean Tech"/>
    <s v="Energy: other"/>
    <s v="Seed"/>
    <s v="Assente"/>
    <s v="Non compliant con i Regolamenti "/>
    <m/>
    <d v="2019-02-14T00:00:00"/>
    <m/>
  </r>
  <r>
    <s v="OK"/>
    <n v="797"/>
    <d v="2019-02-01T00:00:00"/>
    <d v="2019-02-01T00:00:00"/>
    <s v="Relocabroad"/>
    <s v="Estero"/>
    <s v="Londra"/>
    <x v="16"/>
    <m/>
    <s v="Giovanni Pinelli "/>
    <x v="5"/>
    <s v="Congrua"/>
    <s v="Services"/>
    <s v="Business and industrial services"/>
    <s v="Other early stage\Late stage"/>
    <s v="Assente"/>
    <s v="Vertis Venture 2 Scaleup"/>
    <m/>
    <d v="2019-02-07T00:00:00"/>
    <m/>
  </r>
  <r>
    <s v="OK"/>
    <n v="798"/>
    <d v="2019-02-01T00:00:00"/>
    <d v="2019-02-01T00:00:00"/>
    <s v="AICube"/>
    <s v="Italia"/>
    <s v="Milano"/>
    <x v="4"/>
    <m/>
    <s v="Renato Vigezzi_x000a_(Accurancy)"/>
    <x v="5"/>
    <s v="Congrua"/>
    <s v="Med-Tech"/>
    <s v="Medical devices and supplies"/>
    <s v="Start-up stage\Venture"/>
    <s v="Assente"/>
    <s v="Vertis Venture 5 Scaleup"/>
    <m/>
    <d v="2025-03-05T00:00:00"/>
    <s v="In data 07/02/2019, l'iniziativa era stata considerata &quot;non compliant con i Regolamenti&quot; per fase di vita. In data 05/03/2025, in seguito all'invio di nuova documentazione, l'iniziativa viene assegnata al Fondo VV5."/>
  </r>
  <r>
    <s v="OK"/>
    <n v="799"/>
    <d v="2019-02-04T00:00:00"/>
    <d v="2019-02-04T00:00:00"/>
    <s v="Progetto_Brusconi Alfredo"/>
    <s v="Italia"/>
    <s v="Milano"/>
    <x v="4"/>
    <m/>
    <s v="Brusconi Alfredo"/>
    <x v="4"/>
    <s v="Congrua"/>
    <s v="Services"/>
    <s v="Business and industrial services"/>
    <s v="Seed"/>
    <s v="Assente"/>
    <s v="Non compliant con i Regolamenti "/>
    <m/>
    <d v="2019-02-07T00:00:00"/>
    <m/>
  </r>
  <r>
    <s v="OK"/>
    <n v="800"/>
    <d v="2019-02-06T00:00:00"/>
    <d v="2019-02-06T00:00:00"/>
    <s v="Sixth Sense2"/>
    <s v="Italia"/>
    <s v="Roma"/>
    <x v="7"/>
    <m/>
    <s v="Giovanni Pinelli "/>
    <x v="5"/>
    <s v="Congrua"/>
    <s v="ICT"/>
    <s v="Software: other"/>
    <s v="Start-up stage\Venture"/>
    <s v="Scuola Superiore S.Anna"/>
    <s v="Vertis Venture 2 Scaleup"/>
    <m/>
    <d v="2019-03-14T00:00:00"/>
    <s v="Progetto già pervenuto in passato (ID 204) ma in uno stadio di sviluppo seed. Il progetto è ora in una fase di startup risultando in linea anche con la strategia del fondo VV2. Il 7 febbraio 2019 è assegnato a VV3, a seguito di bocciatura di quest'ultimo viene riassegnato a VV2 il 14 marzo 2019"/>
  </r>
  <r>
    <s v="OK"/>
    <n v="801"/>
    <d v="2019-02-04T00:00:00"/>
    <d v="2019-02-04T00:00:00"/>
    <s v="Bank Notes"/>
    <s v="Italia"/>
    <s v="Rimini"/>
    <x v="0"/>
    <s v="Ciro Spedaliere"/>
    <m/>
    <x v="3"/>
    <s v="Congrua"/>
    <s v="Services"/>
    <s v="Financial institutions and services"/>
    <s v="Start-up stage\Venture"/>
    <s v="Assente"/>
    <s v="Vertis Venture 2 Scaleup"/>
    <m/>
    <d v="2019-02-07T00:00:00"/>
    <m/>
  </r>
  <r>
    <s v="OK"/>
    <n v="802"/>
    <d v="2019-02-05T00:00:00"/>
    <d v="2019-02-05T00:00:00"/>
    <s v="Ouvert"/>
    <s v="Italia"/>
    <s v="Roma"/>
    <x v="7"/>
    <m/>
    <s v="Giovanni Pinelli "/>
    <x v="5"/>
    <s v="Congrua"/>
    <s v="ICT"/>
    <s v="Telecom carriers"/>
    <s v="Other early stage\Late stage"/>
    <s v="Assente"/>
    <s v="Vertis Venture 2 Scaleup"/>
    <m/>
    <d v="2019-02-07T00:00:00"/>
    <m/>
  </r>
  <r>
    <s v="OK"/>
    <n v="803"/>
    <d v="2019-02-06T00:00:00"/>
    <d v="2019-02-06T00:00:00"/>
    <s v="HENSHIN"/>
    <s v="Estero"/>
    <s v="Londra"/>
    <x v="16"/>
    <s v="Roberto della Marina"/>
    <m/>
    <x v="3"/>
    <s v="Congrua"/>
    <s v="ICT"/>
    <s v="Software: other"/>
    <s v="Start-up stage\Venture"/>
    <s v="Assente"/>
    <s v="Vertis Venture 2 Scaleup"/>
    <m/>
    <d v="2019-02-07T00:00:00"/>
    <m/>
  </r>
  <r>
    <s v="OK"/>
    <n v="804"/>
    <d v="2019-02-06T00:00:00"/>
    <d v="2019-02-06T00:00:00"/>
    <s v="Myntech "/>
    <s v="Italia"/>
    <s v="Milano"/>
    <x v="4"/>
    <s v="Roberto della Marina"/>
    <m/>
    <x v="3"/>
    <s v="Congrua"/>
    <s v="ICT"/>
    <s v="Software: other"/>
    <s v="Other early stage\Late stage"/>
    <s v="Assente"/>
    <s v="Vertis Venture 2 Scaleup"/>
    <m/>
    <d v="2019-02-07T00:00:00"/>
    <m/>
  </r>
  <r>
    <s v="OK"/>
    <n v="805"/>
    <d v="2019-02-06T00:00:00"/>
    <d v="2019-02-06T00:00:00"/>
    <s v="MoMoTe"/>
    <s v="Italia"/>
    <s v="Trieste"/>
    <x v="8"/>
    <s v="Roberto della Marina"/>
    <m/>
    <x v="3"/>
    <s v="Congrua"/>
    <s v="ICT"/>
    <s v="Business and industrial services"/>
    <s v="Seed"/>
    <s v="Università di Trieste"/>
    <s v="Vertis Venture 3 Technology Transfer"/>
    <m/>
    <d v="2019-02-07T00:00:00"/>
    <m/>
  </r>
  <r>
    <s v="OK"/>
    <n v="806"/>
    <d v="2019-02-06T00:00:00"/>
    <d v="2019-02-06T00:00:00"/>
    <s v="IAS"/>
    <s v="Italia"/>
    <s v="Venezia"/>
    <x v="8"/>
    <m/>
    <s v="Andrea Bonabello_x000a_(Bizplace)"/>
    <x v="5"/>
    <s v="Congrua"/>
    <s v="Automotive"/>
    <s v="Means of transport: manufacturing and related"/>
    <s v="Other early stage\Late stage"/>
    <s v="Assente"/>
    <s v="Vertis Venture 2 Scaleup"/>
    <m/>
    <d v="2019-02-07T00:00:00"/>
    <m/>
  </r>
  <r>
    <s v="OK"/>
    <n v="807"/>
    <d v="2019-02-06T00:00:00"/>
    <d v="2019-02-06T00:00:00"/>
    <s v="CellDynamics"/>
    <s v="Italia"/>
    <s v="Bologna"/>
    <x v="0"/>
    <s v="Amedeo Giurazza"/>
    <m/>
    <x v="3"/>
    <s v="Congrua"/>
    <s v="Biotech"/>
    <s v="Biotechnology"/>
    <s v="Start-up stage\Venture"/>
    <s v="Assente"/>
    <s v="Vertis Venture 2 Scaleup"/>
    <m/>
    <d v="2019-02-07T00:00:00"/>
    <m/>
  </r>
  <r>
    <s v="OK"/>
    <n v="808"/>
    <d v="2019-02-06T00:00:00"/>
    <d v="2019-02-13T00:00:00"/>
    <s v="Hooro"/>
    <s v="Italia"/>
    <s v="Bologna"/>
    <x v="0"/>
    <s v="Giacomo Giurazza"/>
    <m/>
    <x v="3"/>
    <s v="Congrua"/>
    <s v="Services"/>
    <s v="Systems software"/>
    <s v="Seed"/>
    <s v="Assente"/>
    <s v="Non compliant con i Regolamenti "/>
    <m/>
    <d v="2019-02-14T00:00:00"/>
    <m/>
  </r>
  <r>
    <s v="OK"/>
    <n v="809"/>
    <d v="2019-02-06T00:00:00"/>
    <d v="2019-02-06T00:00:00"/>
    <s v="MetaFyre"/>
    <s v="Italia"/>
    <s v="Latina"/>
    <x v="7"/>
    <m/>
    <s v="Franco Petrucci_x000a_(Futuryng INC.)"/>
    <x v="4"/>
    <s v="Congrua"/>
    <s v="ICT"/>
    <s v="Software: other"/>
    <s v="Start-up stage\Venture"/>
    <s v="Assente"/>
    <s v="Vertis Venture 2 Scaleup"/>
    <m/>
    <d v="2019-02-07T00:00:00"/>
    <m/>
  </r>
  <r>
    <s v="OK"/>
    <n v="810"/>
    <d v="2019-02-07T00:00:00"/>
    <d v="2019-02-07T00:00:00"/>
    <s v="Luxochain "/>
    <s v="Estero"/>
    <s v="Lugano"/>
    <x v="22"/>
    <m/>
    <s v="Carlo Corsi_x000a_(Oaklins)"/>
    <x v="5"/>
    <s v="Congrua"/>
    <s v="ICT"/>
    <s v="Systems software"/>
    <s v="Other early stage\Late stage"/>
    <s v="Assente"/>
    <s v="Vertis Venture 2 Scaleup"/>
    <m/>
    <d v="2019-02-14T00:00:00"/>
    <m/>
  </r>
  <r>
    <s v="OK"/>
    <n v="811"/>
    <d v="2019-02-08T00:00:00"/>
    <d v="2019-02-08T00:00:00"/>
    <s v="Soccerment"/>
    <s v="Italia"/>
    <s v="Milano"/>
    <x v="4"/>
    <m/>
    <s v="Pierluigi Borlè _x000a_(Banca Profilo)"/>
    <x v="5"/>
    <s v="Congrua"/>
    <s v="ICT"/>
    <s v="Software: other"/>
    <s v="Other early stage\Late stage"/>
    <s v="Assente"/>
    <s v="Vertis Venture 5 Scaleup"/>
    <m/>
    <d v="2024-06-19T00:00:00"/>
    <s v="In data 14/02/2019, il progetto era stato considerato &quot;non compliant con i Regolamenti&quot;. In seguito all'invio di nuova documentazione e al cambiamento nella fase di vita (prima seed), in data 19/06/024 l'iniziativa viene assegnata al fondo VV5."/>
  </r>
  <r>
    <s v="OK"/>
    <n v="812"/>
    <d v="2019-02-13T00:00:00"/>
    <d v="2019-02-13T00:00:00"/>
    <s v="Matepool"/>
    <s v="Italia"/>
    <s v="n.a."/>
    <x v="5"/>
    <m/>
    <s v="Giovanni Pinelli "/>
    <x v="5"/>
    <s v="Congrua"/>
    <s v="ICT"/>
    <s v="Software: other"/>
    <s v="Seed"/>
    <s v="Assente"/>
    <s v="Non compliant con i Regolamenti "/>
    <m/>
    <d v="2019-02-14T00:00:00"/>
    <m/>
  </r>
  <r>
    <s v="OK"/>
    <n v="813"/>
    <d v="2019-02-11T00:00:00"/>
    <d v="2019-02-11T00:00:00"/>
    <s v="MAXFONE "/>
    <s v="Italia"/>
    <s v="Verona"/>
    <x v="15"/>
    <m/>
    <s v="Paolo Fiorini_x000a_(M&amp;A PARTNERS)"/>
    <x v="5"/>
    <s v="Congrua"/>
    <s v="ICT"/>
    <s v="Systems software"/>
    <s v="Other early stage\Late stage"/>
    <s v="Assente"/>
    <s v="Vertis Venture 2 Scaleup"/>
    <m/>
    <d v="2019-02-14T00:00:00"/>
    <m/>
  </r>
  <r>
    <s v="OK"/>
    <n v="814"/>
    <d v="2019-02-11T00:00:00"/>
    <d v="2019-02-11T00:00:00"/>
    <s v=" SublimArt"/>
    <s v="Italia"/>
    <s v="Reggio Calabria"/>
    <x v="1"/>
    <m/>
    <s v="Domenico Riso"/>
    <x v="4"/>
    <s v="Congrua"/>
    <s v="Services"/>
    <s v="Internet technologies"/>
    <s v="Seed"/>
    <s v="Assente"/>
    <s v="Non compliant con i Regolamenti "/>
    <m/>
    <d v="2019-02-14T00:00:00"/>
    <m/>
  </r>
  <r>
    <s v="OK"/>
    <n v="815"/>
    <d v="2019-02-12T00:00:00"/>
    <d v="2019-02-12T00:00:00"/>
    <s v="StarTeam"/>
    <s v="Italia"/>
    <s v="n.a."/>
    <x v="5"/>
    <m/>
    <s v="Gianandrea Siccardi"/>
    <x v="4"/>
    <s v="Congrua"/>
    <s v="Services"/>
    <s v="Internet technologies"/>
    <s v="Seed"/>
    <s v="Assente"/>
    <s v="Non compliant con i Regolamenti "/>
    <m/>
    <d v="2019-02-14T00:00:00"/>
    <m/>
  </r>
  <r>
    <s v="OK"/>
    <n v="816"/>
    <d v="2019-02-12T00:00:00"/>
    <d v="2019-02-12T00:00:00"/>
    <s v="Progetto_Proscopio Gianluca"/>
    <s v="Italia"/>
    <s v="Catanzaro"/>
    <x v="1"/>
    <m/>
    <s v="Antonio Capolupo _x000a_(Credinvest)"/>
    <x v="5"/>
    <s v="Congrua"/>
    <s v="Services"/>
    <s v="Construction"/>
    <s v="Seed"/>
    <s v="Assente"/>
    <s v="Non compliant con i Regolamenti "/>
    <m/>
    <d v="2019-02-14T00:00:00"/>
    <m/>
  </r>
  <r>
    <s v="OK"/>
    <n v="817"/>
    <d v="2019-02-12T00:00:00"/>
    <d v="2019-02-12T00:00:00"/>
    <s v="YOUNOM "/>
    <s v="Estero"/>
    <s v="Palma di Maiorca"/>
    <x v="11"/>
    <m/>
    <s v="Nataliia Media na"/>
    <x v="4"/>
    <s v="Congrua"/>
    <s v="Biotech"/>
    <s v="Biotechnology"/>
    <s v="Start-up stage\Venture"/>
    <s v="Assente"/>
    <s v="Non compliant con i Regolamenti "/>
    <m/>
    <d v="2019-02-14T00:00:00"/>
    <s v="Out of scope VV2 non opererativo su tecnologie, prodotti/servizi riferibili ai settori delle tecnologie industriali/digitali"/>
  </r>
  <r>
    <s v="OK"/>
    <n v="818"/>
    <d v="2019-02-12T00:00:00"/>
    <d v="2019-02-12T00:00:00"/>
    <s v="ITALEX"/>
    <s v="Italia"/>
    <s v="Milano"/>
    <x v="4"/>
    <m/>
    <s v="Fabrizio Faion"/>
    <x v="4"/>
    <s v="Congrua"/>
    <s v="Agro-food"/>
    <s v="Crop cultivation"/>
    <s v="Seed"/>
    <s v="Assente"/>
    <s v="Non compliant con i Regolamenti "/>
    <m/>
    <d v="2019-02-14T00:00:00"/>
    <m/>
  </r>
  <r>
    <s v="OK"/>
    <n v="819"/>
    <d v="2019-02-13T00:00:00"/>
    <d v="2019-02-13T00:00:00"/>
    <s v="MORE4MOVE"/>
    <s v="Italia"/>
    <s v="Sassari"/>
    <x v="25"/>
    <m/>
    <s v="VV3TT Proof of Concept Program"/>
    <x v="3"/>
    <s v="Congrua"/>
    <s v="ICT"/>
    <s v="Systems software"/>
    <s v="Proof of concept"/>
    <s v="Univesrità degli Studi di Sassari"/>
    <s v="Vertis Venture 3 Technology Transfer"/>
    <m/>
    <d v="2019-02-14T00:00:00"/>
    <m/>
  </r>
  <r>
    <s v="OK"/>
    <n v="820"/>
    <d v="2019-02-13T00:00:00"/>
    <d v="2019-02-13T00:00:00"/>
    <s v="Neuroab"/>
    <s v="Italia"/>
    <s v="Trento"/>
    <x v="21"/>
    <s v="Nicola Redi"/>
    <m/>
    <x v="3"/>
    <s v="Congrua"/>
    <s v="Med-Tech"/>
    <s v="Medical devices and supplies"/>
    <s v="Start-up stage\Venture"/>
    <s v="Assente"/>
    <s v="Vertis Venture 2 Scaleup"/>
    <m/>
    <d v="2019-02-14T00:00:00"/>
    <m/>
  </r>
  <r>
    <s v="OK"/>
    <n v="821"/>
    <d v="2018-02-14T00:00:00"/>
    <d v="2018-02-14T00:00:00"/>
    <s v="Vincix"/>
    <s v="Italia"/>
    <s v="Roma"/>
    <x v="7"/>
    <s v="Amedeo Giurazza"/>
    <m/>
    <x v="3"/>
    <s v="Congrua"/>
    <s v="ICT"/>
    <s v="Software: other"/>
    <s v="Other early stage\Late stage"/>
    <s v="Assente"/>
    <s v="Vertis Venture 2 Scaleup"/>
    <m/>
    <d v="2019-02-21T00:00:00"/>
    <m/>
  </r>
  <r>
    <s v="OK"/>
    <n v="822"/>
    <d v="2019-02-15T00:00:00"/>
    <d v="2019-02-15T00:00:00"/>
    <s v="Tripoffering "/>
    <s v="Italia"/>
    <s v="Roma"/>
    <x v="7"/>
    <m/>
    <s v="Davide De Caro"/>
    <x v="4"/>
    <s v="Congrua"/>
    <s v="Services"/>
    <s v="Hospitality, sports and entertainment facilities"/>
    <s v="Start-up stage\Venture"/>
    <s v="Assente"/>
    <s v="Vertis Venture 2 Scaleup"/>
    <m/>
    <d v="2019-02-21T00:00:00"/>
    <m/>
  </r>
  <r>
    <s v="OK"/>
    <n v="823"/>
    <d v="2019-02-15T00:00:00"/>
    <d v="2019-02-15T00:00:00"/>
    <s v="POC_ACCINELLI"/>
    <s v="Italia"/>
    <s v="Bologna"/>
    <x v="0"/>
    <m/>
    <s v="VV3TT Proof of Concept Program"/>
    <x v="3"/>
    <s v="Congrua"/>
    <s v="Agro-food"/>
    <s v="Agriculture: other"/>
    <s v="Proof of concept"/>
    <s v="Università degli Studi di Bologna"/>
    <s v="Vertis Venture 3 Technology Transfer"/>
    <m/>
    <d v="2019-02-21T00:00:00"/>
    <m/>
  </r>
  <r>
    <s v="OK"/>
    <n v="824"/>
    <d v="2019-02-15T00:00:00"/>
    <d v="2019-02-15T00:00:00"/>
    <s v="POC_ALBERTINI"/>
    <s v="Italia"/>
    <s v="Bologna"/>
    <x v="0"/>
    <m/>
    <s v="VV3TT Proof of Concept Program"/>
    <x v="3"/>
    <s v="Congrua"/>
    <s v="Biotech"/>
    <s v="Biotechnology"/>
    <s v="Proof of concept"/>
    <s v="Università degli Studi di Bologna"/>
    <s v="Vertis Venture 3 Technology Transfer"/>
    <m/>
    <d v="2019-02-21T00:00:00"/>
    <m/>
  </r>
  <r>
    <s v="OK"/>
    <n v="825"/>
    <d v="2019-02-15T00:00:00"/>
    <d v="2019-02-15T00:00:00"/>
    <s v="POC_ARCHETTI"/>
    <s v="Italia"/>
    <s v="Bologna"/>
    <x v="0"/>
    <m/>
    <s v="VV3TT Proof of Concept Program"/>
    <x v="3"/>
    <s v="Congrua"/>
    <s v="Clean Tech"/>
    <s v="Energy: other"/>
    <s v="Proof of concept"/>
    <s v="Università degli Studi di Bologna"/>
    <s v="Vertis Venture 3 Technology Transfer"/>
    <m/>
    <d v="2019-02-21T00:00:00"/>
    <m/>
  </r>
  <r>
    <s v="OK"/>
    <n v="826"/>
    <d v="2019-02-15T00:00:00"/>
    <d v="2019-02-15T00:00:00"/>
    <s v="POC_BARBARA"/>
    <s v="Italia"/>
    <s v="Bologna"/>
    <x v="0"/>
    <m/>
    <s v="VV3TT Proof of Concept Program"/>
    <x v="3"/>
    <s v="Congrua"/>
    <s v="Med-Tech"/>
    <s v="Medical devices and supplies"/>
    <s v="Proof of concept"/>
    <s v="Università degli Studi di Bologna"/>
    <s v="Vertis Venture 3 Technology Transfer"/>
    <m/>
    <d v="2019-02-21T00:00:00"/>
    <m/>
  </r>
  <r>
    <s v="OK"/>
    <n v="827"/>
    <d v="2019-02-15T00:00:00"/>
    <d v="2019-02-15T00:00:00"/>
    <s v="POC_BARTOLOMEI"/>
    <s v="Italia"/>
    <s v="Bologna"/>
    <x v="0"/>
    <m/>
    <s v="VV3TT Proof of Concept Program"/>
    <x v="3"/>
    <s v="Congrua"/>
    <s v="Consumer Goods"/>
    <s v="Consumer products manufacturing"/>
    <s v="Proof of concept"/>
    <s v="Università degli Studi di Bologna"/>
    <s v="Vertis Venture 3 Technology Transfer"/>
    <m/>
    <d v="2019-02-21T00:00:00"/>
    <m/>
  </r>
  <r>
    <s v="OK"/>
    <n v="828"/>
    <d v="2019-02-15T00:00:00"/>
    <d v="2019-02-15T00:00:00"/>
    <s v="POC_BIANCHINI"/>
    <s v="Italia"/>
    <s v="Bologna"/>
    <x v="0"/>
    <m/>
    <s v="VV3TT Proof of Concept Program"/>
    <x v="3"/>
    <s v="Congrua"/>
    <s v="Industrial Goods"/>
    <s v="Chemical and materials: other"/>
    <s v="Proof of concept"/>
    <s v="Università degli Studi di Bologna"/>
    <s v="Vertis Venture 3 Technology Transfer"/>
    <m/>
    <d v="2019-02-21T00:00:00"/>
    <m/>
  </r>
  <r>
    <s v="OK"/>
    <n v="829"/>
    <d v="2019-02-15T00:00:00"/>
    <d v="2019-02-15T00:00:00"/>
    <s v="POC_BIONDI"/>
    <s v="Italia"/>
    <s v="Bologna"/>
    <x v="0"/>
    <m/>
    <s v="VV3TT Proof of Concept Program"/>
    <x v="3"/>
    <s v="Congrua"/>
    <s v="Biotech"/>
    <s v="Biotechnology"/>
    <s v="Proof of concept"/>
    <s v="Università degli Studi di Bologna"/>
    <s v="Vertis Venture 3 Technology Transfer"/>
    <m/>
    <d v="2019-02-21T00:00:00"/>
    <m/>
  </r>
  <r>
    <s v="OK"/>
    <n v="830"/>
    <d v="2019-02-15T00:00:00"/>
    <d v="2019-02-15T00:00:00"/>
    <s v="POC_BONFIGLIOLI"/>
    <s v="Italia"/>
    <s v="Bologna"/>
    <x v="0"/>
    <m/>
    <s v="VV3TT Proof of Concept Program"/>
    <x v="3"/>
    <s v="Congrua"/>
    <s v="Med-Tech"/>
    <s v="Medical devices and supplies"/>
    <s v="Proof of concept"/>
    <s v="Università degli Studi di Bologna"/>
    <s v="Vertis Venture 3 Technology Transfer"/>
    <m/>
    <d v="2019-02-21T00:00:00"/>
    <m/>
  </r>
  <r>
    <s v="OK"/>
    <n v="831"/>
    <d v="2019-02-15T00:00:00"/>
    <d v="2019-02-15T00:00:00"/>
    <s v="POC_CALZA'"/>
    <s v="Italia"/>
    <s v="Bologna"/>
    <x v="0"/>
    <m/>
    <s v="VV3TT Proof of Concept Program"/>
    <x v="3"/>
    <s v="Congrua"/>
    <s v="Biotech"/>
    <s v="Biotechnology"/>
    <s v="Proof of concept"/>
    <s v="Università degli Studi di Bologna"/>
    <s v="Vertis Venture 3 Technology Transfer"/>
    <m/>
    <d v="2019-02-21T00:00:00"/>
    <m/>
  </r>
  <r>
    <s v="OK"/>
    <n v="832"/>
    <d v="2019-02-15T00:00:00"/>
    <d v="2019-02-15T00:00:00"/>
    <s v="POC_CAMPARI"/>
    <s v="Italia"/>
    <s v="Bologna"/>
    <x v="0"/>
    <m/>
    <s v="VV3TT Proof of Concept Program"/>
    <x v="3"/>
    <s v="Congrua"/>
    <s v="Industrial Goods"/>
    <s v="Business and industrial products"/>
    <s v="Proof of concept"/>
    <s v="Università degli Studi di Bologna"/>
    <s v="Vertis Venture 3 Technology Transfer"/>
    <m/>
    <d v="2019-02-21T00:00:00"/>
    <m/>
  </r>
  <r>
    <s v="OK"/>
    <n v="833"/>
    <d v="2019-02-15T00:00:00"/>
    <d v="2019-02-15T00:00:00"/>
    <s v="POC_CAVANI"/>
    <s v="Italia"/>
    <s v="Bologna"/>
    <x v="0"/>
    <m/>
    <s v="VV3TT Proof of Concept Program"/>
    <x v="3"/>
    <s v="Congrua"/>
    <s v="Services"/>
    <s v="Chemical and materials: other"/>
    <s v="Proof of concept"/>
    <s v="Università degli Studi di Bologna"/>
    <s v="Vertis Venture 3 Technology Transfer"/>
    <m/>
    <d v="2019-02-21T00:00:00"/>
    <m/>
  </r>
  <r>
    <s v="OK"/>
    <n v="834"/>
    <d v="2019-02-15T00:00:00"/>
    <d v="2019-02-15T00:00:00"/>
    <s v="POC_CERONI"/>
    <s v="Italia"/>
    <s v="Bologna"/>
    <x v="0"/>
    <m/>
    <s v="VV3TT Proof of Concept Program"/>
    <x v="3"/>
    <s v="Congrua"/>
    <s v="Industrial Goods"/>
    <s v="Organic chemicals"/>
    <s v="Proof of concept"/>
    <s v="Università degli Studi di Bologna"/>
    <s v="Vertis Venture 3 Technology Transfer"/>
    <m/>
    <d v="2019-02-21T00:00:00"/>
    <m/>
  </r>
  <r>
    <s v="OK"/>
    <n v="835"/>
    <d v="2019-02-15T00:00:00"/>
    <d v="2019-02-15T00:00:00"/>
    <s v="POC_CIANI"/>
    <s v="Italia"/>
    <s v="Bologna"/>
    <x v="0"/>
    <m/>
    <s v="VV3TT Proof of Concept Program"/>
    <x v="3"/>
    <s v="Congrua"/>
    <s v="Biotech"/>
    <s v="Biotechnology"/>
    <s v="Proof of concept"/>
    <s v="Università degli Studi di Bologna"/>
    <s v="Vertis Venture 3 Technology Transfer"/>
    <m/>
    <d v="2019-02-21T00:00:00"/>
    <m/>
  </r>
  <r>
    <s v="OK"/>
    <n v="836"/>
    <d v="2019-02-15T00:00:00"/>
    <d v="2019-02-15T00:00:00"/>
    <s v="POC_CORAZZA"/>
    <s v="Italia"/>
    <s v="Bologna"/>
    <x v="0"/>
    <m/>
    <s v="VV3TT Proof of Concept Program"/>
    <x v="3"/>
    <s v="Congrua"/>
    <s v="Med-Tech"/>
    <s v="Medical devices and supplies"/>
    <s v="Proof of concept"/>
    <s v="Università degli Studi di Bologna"/>
    <s v="Vertis Venture 3 Technology Transfer"/>
    <m/>
    <d v="2019-02-21T00:00:00"/>
    <m/>
  </r>
  <r>
    <s v="OK"/>
    <n v="837"/>
    <d v="2019-02-15T00:00:00"/>
    <d v="2019-02-15T00:00:00"/>
    <s v="POC_COSTANZO"/>
    <s v="Italia"/>
    <s v="Bologna"/>
    <x v="0"/>
    <m/>
    <s v="VV3TT Proof of Concept Program"/>
    <x v="3"/>
    <s v="Congrua"/>
    <s v="ICT"/>
    <s v="Software: other"/>
    <s v="Proof of concept"/>
    <s v="Università degli Studi di Bologna"/>
    <s v="Vertis Venture 3 Technology Transfer"/>
    <m/>
    <d v="2019-02-21T00:00:00"/>
    <m/>
  </r>
  <r>
    <s v="OK"/>
    <n v="838"/>
    <d v="2019-02-15T00:00:00"/>
    <d v="2019-02-15T00:00:00"/>
    <s v="POC_CRISTOFOLINI"/>
    <s v="Italia"/>
    <s v="Bologna"/>
    <x v="0"/>
    <m/>
    <s v="VV3TT Proof of Concept Program"/>
    <x v="3"/>
    <s v="Congrua"/>
    <s v="Med-Tech"/>
    <s v="Healthcare: other"/>
    <s v="Proof of concept"/>
    <s v="Università degli Studi di Bologna"/>
    <s v="Vertis Venture 3 Technology Transfer"/>
    <m/>
    <d v="2019-02-21T00:00:00"/>
    <m/>
  </r>
  <r>
    <s v="OK"/>
    <n v="839"/>
    <d v="2019-02-15T00:00:00"/>
    <d v="2019-02-15T00:00:00"/>
    <s v="POC_DARDARI"/>
    <s v="Italia"/>
    <s v="Bologna"/>
    <x v="0"/>
    <m/>
    <s v="VV3TT Proof of Concept Program"/>
    <x v="3"/>
    <s v="Congrua"/>
    <s v="ICT"/>
    <s v="Telecom carriers"/>
    <s v="Proof of concept"/>
    <s v="Università degli Studi di Bologna"/>
    <s v="Vertis Venture 3 Technology Transfer"/>
    <m/>
    <d v="2019-02-21T00:00:00"/>
    <m/>
  </r>
  <r>
    <s v="OK"/>
    <n v="840"/>
    <d v="2019-02-15T00:00:00"/>
    <d v="2019-02-15T00:00:00"/>
    <s v="POC_DEMARCHI"/>
    <s v="Italia"/>
    <s v="Bologna"/>
    <x v="0"/>
    <m/>
    <s v="VV3TT Proof of Concept Program"/>
    <x v="3"/>
    <s v="Congrua"/>
    <s v="Med-Tech"/>
    <s v="Medical devices and supplies"/>
    <s v="Proof of concept"/>
    <s v="Università degli Studi di Bologna"/>
    <s v="Vertis Venture 3 Technology Transfer"/>
    <m/>
    <d v="2019-02-21T00:00:00"/>
    <m/>
  </r>
  <r>
    <s v="OK"/>
    <n v="841"/>
    <d v="2019-02-15T00:00:00"/>
    <d v="2019-02-15T00:00:00"/>
    <s v="POC_DIFRANCESCO"/>
    <s v="Italia"/>
    <s v="Bologna"/>
    <x v="0"/>
    <m/>
    <s v="VV3TT Proof of Concept Program"/>
    <x v="3"/>
    <s v="Congrua"/>
    <s v="Industrial Goods"/>
    <s v="Chemical and materials: other"/>
    <s v="Proof of concept"/>
    <s v="Università degli Studi di Bologna"/>
    <s v="Vertis Venture 3 Technology Transfer"/>
    <m/>
    <d v="2019-02-21T00:00:00"/>
    <m/>
  </r>
  <r>
    <s v="OK"/>
    <n v="842"/>
    <d v="2019-02-15T00:00:00"/>
    <d v="2019-02-15T00:00:00"/>
    <s v="POC_DOGHIERI"/>
    <s v="Italia"/>
    <s v="Bologna"/>
    <x v="0"/>
    <m/>
    <s v="VV3TT Proof of Concept Program"/>
    <x v="3"/>
    <s v="Congrua"/>
    <s v="Industrial Goods"/>
    <s v="Chemical and materials: other"/>
    <s v="Proof of concept"/>
    <s v="Università degli Studi di Bologna"/>
    <s v="Vertis Venture 3 Technology Transfer"/>
    <m/>
    <d v="2019-02-21T00:00:00"/>
    <m/>
  </r>
  <r>
    <s v="OK"/>
    <n v="843"/>
    <d v="2019-02-15T00:00:00"/>
    <d v="2019-02-15T00:00:00"/>
    <s v="POC_FABBRI"/>
    <s v="Italia"/>
    <s v="Bologna"/>
    <x v="0"/>
    <m/>
    <s v="VV3TT Proof of Concept Program"/>
    <x v="3"/>
    <s v="Congrua"/>
    <s v="Clean Tech"/>
    <s v="Energy: other"/>
    <s v="Proof of concept"/>
    <s v="Università degli Studi di Bologna"/>
    <s v="Vertis Venture 3 Technology Transfer"/>
    <m/>
    <d v="2019-02-21T00:00:00"/>
    <m/>
  </r>
  <r>
    <s v="OK"/>
    <n v="844"/>
    <d v="2019-02-15T00:00:00"/>
    <d v="2019-02-15T00:00:00"/>
    <s v="POC_FERRACIN"/>
    <s v="Italia"/>
    <s v="Bologna"/>
    <x v="0"/>
    <m/>
    <s v="VV3TT Proof of Concept Program"/>
    <x v="3"/>
    <s v="Congrua"/>
    <s v="Biotech"/>
    <s v="Biotechnology"/>
    <s v="Proof of concept"/>
    <s v="Università degli Studi di Bologna"/>
    <s v="Vertis Venture 3 Technology Transfer"/>
    <m/>
    <d v="2019-02-21T00:00:00"/>
    <m/>
  </r>
  <r>
    <s v="OK"/>
    <n v="845"/>
    <d v="2019-02-15T00:00:00"/>
    <d v="2019-02-15T00:00:00"/>
    <s v="POC_FRABONI"/>
    <s v="Italia"/>
    <s v="Bologna"/>
    <x v="0"/>
    <m/>
    <s v="VV3TT Proof of Concept Program"/>
    <x v="3"/>
    <s v="Congrua"/>
    <s v="Med-Tech"/>
    <s v="Medical devices and supplies"/>
    <s v="Proof of concept"/>
    <s v="Università degli Studi di Bologna"/>
    <s v="Vertis Venture 3 Technology Transfer"/>
    <m/>
    <d v="2019-02-21T00:00:00"/>
    <m/>
  </r>
  <r>
    <s v="OK"/>
    <n v="846"/>
    <d v="2019-02-15T00:00:00"/>
    <d v="2019-02-15T00:00:00"/>
    <s v="POC_GIACINTIBASCHETTI"/>
    <s v="Italia"/>
    <s v="Bologna"/>
    <x v="0"/>
    <m/>
    <s v="VV3TT Proof of Concept Program"/>
    <x v="3"/>
    <s v="Congrua"/>
    <s v="Industrial Goods"/>
    <s v="Materials"/>
    <s v="Proof of concept"/>
    <s v="Università degli Studi di Bologna"/>
    <s v="Vertis Venture 3 Technology Transfer"/>
    <m/>
    <d v="2019-02-21T00:00:00"/>
    <m/>
  </r>
  <r>
    <s v="OK"/>
    <n v="847"/>
    <d v="2019-02-15T00:00:00"/>
    <d v="2019-02-15T00:00:00"/>
    <s v="POC_GRANDI"/>
    <s v="Italia"/>
    <s v="Bologna"/>
    <x v="0"/>
    <m/>
    <s v="VV3TT Proof of Concept Program"/>
    <x v="3"/>
    <s v="Congrua"/>
    <s v="Clean Tech"/>
    <s v="Energy: other"/>
    <s v="Proof of concept"/>
    <s v="Università degli Studi di Bologna"/>
    <s v="Vertis Venture 3 Technology Transfer"/>
    <m/>
    <d v="2019-02-21T00:00:00"/>
    <m/>
  </r>
  <r>
    <s v="OK"/>
    <n v="848"/>
    <d v="2019-02-15T00:00:00"/>
    <d v="2019-02-15T00:00:00"/>
    <s v="POC_GREPPI"/>
    <s v="Italia"/>
    <s v="Bologna"/>
    <x v="0"/>
    <m/>
    <s v="VV3TT Proof of Concept Program"/>
    <x v="3"/>
    <s v="Congrua"/>
    <s v="Clean Tech"/>
    <s v="Energy: other"/>
    <s v="Proof of concept"/>
    <s v="Università degli Studi di Bologna"/>
    <s v="Vertis Venture 3 Technology Transfer"/>
    <m/>
    <d v="2019-02-21T00:00:00"/>
    <m/>
  </r>
  <r>
    <s v="OK"/>
    <n v="849"/>
    <d v="2019-02-15T00:00:00"/>
    <d v="2019-02-15T00:00:00"/>
    <s v="POC_GUIDORZI"/>
    <s v="Italia"/>
    <s v="Bologna"/>
    <x v="0"/>
    <m/>
    <s v="VV3TT Proof of Concept Program"/>
    <x v="3"/>
    <s v="Congrua"/>
    <s v="Industrial Goods"/>
    <s v="Business and industrial products"/>
    <s v="Proof of concept"/>
    <s v="Università degli Studi di Bologna"/>
    <s v="Vertis Venture 3 Technology Transfer"/>
    <m/>
    <d v="2019-02-21T00:00:00"/>
    <m/>
  </r>
  <r>
    <s v="OK"/>
    <n v="850"/>
    <d v="2019-02-15T00:00:00"/>
    <d v="2019-02-15T00:00:00"/>
    <s v="POC_LAURIOLA"/>
    <s v="Italia"/>
    <s v="Bologna"/>
    <x v="0"/>
    <m/>
    <s v="VV3TT Proof of Concept Program"/>
    <x v="3"/>
    <s v="Congrua"/>
    <s v="Med-Tech"/>
    <s v="Medical devices and supplies"/>
    <s v="Proof of concept"/>
    <s v="Università degli Studi di Bologna"/>
    <s v="Vertis Venture 3 Technology Transfer"/>
    <m/>
    <d v="2019-02-21T00:00:00"/>
    <m/>
  </r>
  <r>
    <s v="OK"/>
    <n v="851"/>
    <d v="2019-02-15T00:00:00"/>
    <d v="2019-02-15T00:00:00"/>
    <s v="POC_MARCELLI"/>
    <s v="Italia"/>
    <s v="Bologna"/>
    <x v="0"/>
    <m/>
    <s v="VV3TT Proof of Concept Program"/>
    <x v="3"/>
    <s v="Congrua"/>
    <s v="Med-Tech"/>
    <s v="Medical devices and supplies"/>
    <s v="Proof of concept"/>
    <s v="Università degli Studi di Bologna"/>
    <s v="Vertis Venture 3 Technology Transfer"/>
    <m/>
    <d v="2019-02-21T00:00:00"/>
    <m/>
  </r>
  <r>
    <s v="OK"/>
    <n v="852"/>
    <d v="2019-02-15T00:00:00"/>
    <d v="2019-02-15T00:00:00"/>
    <s v="POC_MAROTTI"/>
    <s v="Italia"/>
    <s v="Bologna"/>
    <x v="0"/>
    <m/>
    <s v="VV3TT Proof of Concept Program"/>
    <x v="3"/>
    <s v="Congrua"/>
    <s v="Agro-food"/>
    <s v="Agriculture: other"/>
    <s v="Proof of concept"/>
    <s v="Università degli Studi di Bologna"/>
    <s v="Vertis Venture 3 Technology Transfer"/>
    <m/>
    <d v="2019-02-21T00:00:00"/>
    <m/>
  </r>
  <r>
    <s v="OK"/>
    <n v="853"/>
    <d v="2019-02-15T00:00:00"/>
    <d v="2019-02-15T00:00:00"/>
    <s v="POC_MARTINEZ"/>
    <s v="Italia"/>
    <s v="Bologna"/>
    <x v="0"/>
    <m/>
    <s v="VV3TT Proof of Concept Program"/>
    <x v="3"/>
    <s v="Congrua"/>
    <s v="Agro-food"/>
    <s v="Medical devices and supplies"/>
    <s v="Proof of concept"/>
    <s v="Università degli Studi di Bologna"/>
    <s v="Vertis Venture 3 Technology Transfer"/>
    <m/>
    <d v="2019-02-21T00:00:00"/>
    <m/>
  </r>
  <r>
    <s v="OK"/>
    <n v="854"/>
    <d v="2019-02-15T00:00:00"/>
    <d v="2019-02-15T00:00:00"/>
    <s v="POC_MORANDI"/>
    <s v="Italia"/>
    <s v="Bologna"/>
    <x v="0"/>
    <m/>
    <s v="VV3TT Proof of Concept Program"/>
    <x v="3"/>
    <s v="Congrua"/>
    <s v="Biotech"/>
    <s v="Healthcare: other"/>
    <s v="Proof of concept"/>
    <s v="Università degli Studi di Bologna"/>
    <s v="Vertis Venture 3 Technology Transfer"/>
    <m/>
    <d v="2019-02-21T00:00:00"/>
    <m/>
  </r>
  <r>
    <s v="OK"/>
    <n v="855"/>
    <d v="2019-02-15T00:00:00"/>
    <d v="2019-02-15T00:00:00"/>
    <s v="POC_NERETTI"/>
    <s v="Italia"/>
    <s v="Bologna"/>
    <x v="0"/>
    <m/>
    <s v="VV3TT Proof of Concept Program"/>
    <x v="3"/>
    <s v="Congrua"/>
    <s v="Biotech"/>
    <s v="Healthcare: other"/>
    <s v="Proof of concept"/>
    <s v="Università degli Studi di Bologna"/>
    <s v="Vertis Venture 3 Technology Transfer"/>
    <m/>
    <d v="2019-02-21T00:00:00"/>
    <m/>
  </r>
  <r>
    <s v="OK"/>
    <n v="856"/>
    <d v="2019-02-15T00:00:00"/>
    <d v="2019-02-15T00:00:00"/>
    <s v="POC_PARPINELLO"/>
    <s v="Italia"/>
    <s v="Bologna"/>
    <x v="0"/>
    <m/>
    <s v="VV3TT Proof of Concept Program"/>
    <x v="3"/>
    <s v="Congrua"/>
    <s v="Agro-food"/>
    <s v="Agriculture: other"/>
    <s v="Proof of concept"/>
    <s v="Università degli Studi di Bologna"/>
    <s v="Vertis Venture 3 Technology Transfer"/>
    <m/>
    <d v="2019-02-21T00:00:00"/>
    <m/>
  </r>
  <r>
    <s v="OK"/>
    <n v="857"/>
    <d v="2019-02-15T00:00:00"/>
    <d v="2019-02-15T00:00:00"/>
    <s v="POC_RAPINO"/>
    <s v="Italia"/>
    <s v="Bologna"/>
    <x v="0"/>
    <m/>
    <s v="VV3TT Proof of Concept Program"/>
    <x v="3"/>
    <s v="Congrua"/>
    <s v="Biotech"/>
    <s v="Biotechnology"/>
    <s v="Proof of concept"/>
    <s v="Università degli Studi di Bologna"/>
    <s v="Vertis Venture 3 Technology Transfer"/>
    <m/>
    <d v="2019-02-21T00:00:00"/>
    <m/>
  </r>
  <r>
    <s v="OK"/>
    <n v="858"/>
    <d v="2019-02-15T00:00:00"/>
    <d v="2019-02-15T00:00:00"/>
    <s v="POC_RICCI"/>
    <s v="Italia"/>
    <s v="Bologna"/>
    <x v="0"/>
    <m/>
    <s v="VV3TT Proof of Concept Program"/>
    <x v="3"/>
    <s v="Congrua"/>
    <s v="Industrial Goods"/>
    <s v="Chemical and materials: other"/>
    <s v="Proof of concept"/>
    <s v="Università degli Studi di Bologna"/>
    <s v="Vertis Venture 3 Technology Transfer"/>
    <m/>
    <d v="2019-02-21T00:00:00"/>
    <m/>
  </r>
  <r>
    <s v="OK"/>
    <n v="859"/>
    <d v="2019-02-15T00:00:00"/>
    <d v="2019-02-15T00:00:00"/>
    <s v="POC_ROSSI"/>
    <s v="Italia"/>
    <s v="Bologna"/>
    <x v="0"/>
    <m/>
    <s v="VV3TT Proof of Concept Program"/>
    <x v="3"/>
    <s v="Congrua"/>
    <s v="Industrial Goods"/>
    <s v="Manufacturing: other"/>
    <s v="Proof of concept"/>
    <s v="Università degli Studi di Bologna"/>
    <s v="Vertis Venture 3 Technology Transfer"/>
    <m/>
    <d v="2019-02-21T00:00:00"/>
    <m/>
  </r>
  <r>
    <s v="OK"/>
    <n v="860"/>
    <d v="2019-02-15T00:00:00"/>
    <d v="2019-02-15T00:00:00"/>
    <s v="POC_SAMORI'"/>
    <s v="Italia"/>
    <s v="Bologna"/>
    <x v="0"/>
    <m/>
    <s v="VV3TT Proof of Concept Program"/>
    <x v="3"/>
    <s v="Congrua"/>
    <s v="Industrial Goods"/>
    <s v="Chemical and materials: other"/>
    <s v="Proof of concept"/>
    <s v="Università degli Studi di Bologna"/>
    <s v="Vertis Venture 3 Technology Transfer"/>
    <m/>
    <d v="2019-02-21T00:00:00"/>
    <m/>
  </r>
  <r>
    <s v="OK"/>
    <n v="861"/>
    <d v="2019-02-15T00:00:00"/>
    <d v="2019-02-15T00:00:00"/>
    <s v="POC_SCAVETTA"/>
    <s v="Italia"/>
    <s v="Bologna"/>
    <x v="0"/>
    <m/>
    <s v="VV3TT Proof of Concept Program"/>
    <x v="3"/>
    <s v="Congrua"/>
    <s v="Industrial Goods"/>
    <s v="Chemical and materials: other"/>
    <s v="Proof of concept"/>
    <s v="Università degli Studi di Bologna"/>
    <s v="Vertis Venture 3 Technology Transfer"/>
    <m/>
    <d v="2019-02-21T00:00:00"/>
    <m/>
  </r>
  <r>
    <s v="OK"/>
    <n v="862"/>
    <d v="2019-02-15T00:00:00"/>
    <d v="2019-02-15T00:00:00"/>
    <s v="POC_TONNI"/>
    <s v="Italia"/>
    <s v="Bologna"/>
    <x v="0"/>
    <m/>
    <s v="VV3TT Proof of Concept Program"/>
    <x v="3"/>
    <s v="Congrua"/>
    <s v="Industrial Goods"/>
    <s v="Business and industrial products"/>
    <s v="Proof of concept"/>
    <s v="Università degli Studi di Bologna"/>
    <s v="Vertis Venture 3 Technology Transfer"/>
    <m/>
    <d v="2019-02-21T00:00:00"/>
    <m/>
  </r>
  <r>
    <s v="OK"/>
    <n v="863"/>
    <d v="2019-02-15T00:00:00"/>
    <d v="2019-02-15T00:00:00"/>
    <s v="POC_VALENTE"/>
    <s v="Italia"/>
    <s v="Bologna"/>
    <x v="0"/>
    <m/>
    <s v="VV3TT Proof of Concept Program"/>
    <x v="3"/>
    <s v="Congrua"/>
    <s v="Biotech"/>
    <s v="Biotechnology"/>
    <s v="Proof of concept"/>
    <s v="Università degli Studi di Bologna"/>
    <s v="Vertis Venture 3 Technology Transfer"/>
    <m/>
    <d v="2019-02-21T00:00:00"/>
    <m/>
  </r>
  <r>
    <s v="OK"/>
    <n v="864"/>
    <d v="2019-02-15T00:00:00"/>
    <d v="2019-02-15T00:00:00"/>
    <s v="Mille sole"/>
    <s v="Italia"/>
    <s v="Palermo"/>
    <x v="9"/>
    <m/>
    <s v="Aldo Prinzi"/>
    <x v="4"/>
    <s v="Congrua"/>
    <s v="ICT"/>
    <s v="Software: other"/>
    <s v="Seed"/>
    <s v="Assente"/>
    <s v="Non compliant con i Regolamenti "/>
    <m/>
    <d v="2019-02-21T00:00:00"/>
    <m/>
  </r>
  <r>
    <s v="OK"/>
    <n v="865"/>
    <d v="2019-02-18T00:00:00"/>
    <d v="2019-02-18T00:00:00"/>
    <s v="Startef"/>
    <s v="Italia"/>
    <s v="Roma"/>
    <x v="7"/>
    <m/>
    <s v="Cristian Tavella"/>
    <x v="4"/>
    <s v="Congrua"/>
    <s v="Industrial Goods"/>
    <s v="Business and industrial products"/>
    <s v="Seed"/>
    <s v="Assente"/>
    <s v="Non compliant con i Regolamenti "/>
    <m/>
    <d v="2019-02-21T00:00:00"/>
    <m/>
  </r>
  <r>
    <s v="OK"/>
    <n v="866"/>
    <d v="2019-02-19T00:00:00"/>
    <d v="2019-02-19T00:00:00"/>
    <s v="Two Hundred "/>
    <s v="Italia"/>
    <s v="Brescia"/>
    <x v="4"/>
    <m/>
    <s v="Matteo Masserdotti"/>
    <x v="4"/>
    <s v="Congrua"/>
    <s v="Services"/>
    <s v="Financial institutions and services"/>
    <s v="Other early stage\Late stage"/>
    <s v="Assente"/>
    <s v="Vertis Venture 2 Scaleup"/>
    <m/>
    <d v="2019-02-21T00:00:00"/>
    <m/>
  </r>
  <r>
    <s v="OK"/>
    <n v="867"/>
    <d v="2019-02-19T00:00:00"/>
    <d v="2019-02-19T00:00:00"/>
    <s v="Ciao Natura"/>
    <s v="Italia"/>
    <s v="Roma"/>
    <x v="7"/>
    <m/>
    <s v="Riccardo Bruno_x000a_(Capital Insight Partners)"/>
    <x v="4"/>
    <s v="Congrua"/>
    <s v="Consumer Goods"/>
    <s v="Consumer products retailing"/>
    <s v="Start-up stage\Venture"/>
    <s v="Assente"/>
    <s v="Non compliant con i Regolamenti "/>
    <m/>
    <d v="2019-02-21T00:00:00"/>
    <s v="Out of scope VV2 non opererativo su tecnologie, prodotti/servizi riferibili ai settori delle tecnologie industriali/digitali"/>
  </r>
  <r>
    <s v="OK"/>
    <n v="868"/>
    <d v="2019-02-19T00:00:00"/>
    <d v="2019-02-19T00:00:00"/>
    <s v="GlassUp3"/>
    <s v="Italia"/>
    <s v="Modena"/>
    <x v="0"/>
    <m/>
    <s v="Federico Palumbo"/>
    <x v="4"/>
    <s v="Congrua"/>
    <s v="ICT"/>
    <s v="Industrial measurement, sensing and control"/>
    <s v="Start-up stage\Venture"/>
    <s v="Assente"/>
    <s v="Vertis Venture 2 Scaleup"/>
    <m/>
    <d v="2019-02-21T00:00:00"/>
    <m/>
  </r>
  <r>
    <s v="OK"/>
    <n v="869"/>
    <d v="2019-02-21T00:00:00"/>
    <d v="2019-08-28T00:00:00"/>
    <s v="VOOVIO"/>
    <s v="Estero"/>
    <s v="San Sebastian"/>
    <x v="11"/>
    <m/>
    <s v="Catalin Rusu_x000a_(Rusu E Catalin PFA)"/>
    <x v="5"/>
    <s v="Congrua"/>
    <s v="ICT"/>
    <s v="Software: other"/>
    <s v="Other early stage\Late stage"/>
    <s v="Assente"/>
    <s v="Vertis Venture 2 Scaleup"/>
    <m/>
    <d v="2019-03-07T00:00:00"/>
    <s v="Iniziativa inizialmente denominata Project_Rusu"/>
  </r>
  <r>
    <s v="OK"/>
    <n v="870"/>
    <d v="2019-02-21T00:00:00"/>
    <d v="2019-03-05T00:00:00"/>
    <s v="Italicoon"/>
    <s v="Italia"/>
    <s v="Palermo"/>
    <x v="9"/>
    <m/>
    <s v="Salvatore Carollo"/>
    <x v="4"/>
    <s v="Congrua"/>
    <s v="Digital &amp; Media"/>
    <s v="Internet technologies"/>
    <s v="Start-up stage\Venture"/>
    <s v="Assente"/>
    <s v="Vertis Venture 2 Scaleup"/>
    <m/>
    <d v="2019-03-07T00:00:00"/>
    <m/>
  </r>
  <r>
    <s v="OK"/>
    <n v="871"/>
    <d v="2019-02-21T00:00:00"/>
    <d v="2019-02-21T00:00:00"/>
    <s v="Nustox  "/>
    <s v="Italia"/>
    <s v="Milano"/>
    <x v="4"/>
    <m/>
    <s v="Antonio Tarsia_x000a_(BPM)"/>
    <x v="6"/>
    <s v="Congrua"/>
    <s v="Digital &amp; Media"/>
    <s v="Internet technologies"/>
    <s v="Start-up stage\Venture"/>
    <s v="Assente"/>
    <s v="Vertis Venture 2 Scaleup"/>
    <m/>
    <d v="2019-02-28T00:00:00"/>
    <m/>
  </r>
  <r>
    <s v="OK"/>
    <n v="872"/>
    <d v="2019-02-27T00:00:00"/>
    <d v="2019-02-27T00:00:00"/>
    <s v="Great Product"/>
    <s v="Italia"/>
    <s v="Milano"/>
    <x v="4"/>
    <s v="Venture Factory"/>
    <m/>
    <x v="3"/>
    <s v="Congrua"/>
    <s v="Services"/>
    <s v="Business and industrial services"/>
    <s v="Private Equity"/>
    <s v="Assente"/>
    <s v="Private Equity"/>
    <m/>
    <d v="2019-02-28T00:00:00"/>
    <m/>
  </r>
  <r>
    <s v="OK"/>
    <n v="873"/>
    <d v="2019-02-27T00:00:00"/>
    <d v="2019-02-27T00:00:00"/>
    <s v="Progetto_Consulstaff"/>
    <s v="Italia"/>
    <s v="Treviso"/>
    <x v="15"/>
    <m/>
    <s v="Flavio Bisson_x000a_(Conuslstaff)"/>
    <x v="5"/>
    <s v="Congrua"/>
    <s v="ICT"/>
    <s v="Systems software"/>
    <s v="Seed"/>
    <s v="Assente"/>
    <s v="Non compliant con i Regolamenti "/>
    <m/>
    <d v="2019-02-28T00:00:00"/>
    <m/>
  </r>
  <r>
    <s v="OK"/>
    <n v="874"/>
    <d v="2019-02-27T00:00:00"/>
    <d v="2019-02-27T00:00:00"/>
    <s v="Progetto_Carlo Riva"/>
    <s v="Italia"/>
    <s v="Savona"/>
    <x v="12"/>
    <m/>
    <s v="Carlo Riva"/>
    <x v="4"/>
    <s v="Congrua"/>
    <s v="ICT"/>
    <s v="Software: other"/>
    <s v="Seed"/>
    <s v="Assente"/>
    <s v="Non compliant con i Regolamenti "/>
    <m/>
    <d v="2019-02-28T00:00:00"/>
    <m/>
  </r>
  <r>
    <s v="OK"/>
    <n v="875"/>
    <d v="2019-02-26T00:00:00"/>
    <d v="2019-02-27T00:00:00"/>
    <s v="2Hire"/>
    <s v="Italia"/>
    <s v="Roma"/>
    <x v="7"/>
    <m/>
    <s v="Lventure_x000a_(Luigi Mastromonaco)"/>
    <x v="6"/>
    <s v="Congrua"/>
    <s v="Automotive"/>
    <s v="Means of transport: manufacturing and related"/>
    <s v="Other early stage\Late stage"/>
    <s v="Assente"/>
    <s v="Vertis Venture 2 Scaleup"/>
    <m/>
    <d v="2019-02-28T00:00:00"/>
    <m/>
  </r>
  <r>
    <s v="OK"/>
    <n v="876"/>
    <d v="2019-02-26T00:00:00"/>
    <d v="2019-02-27T00:00:00"/>
    <s v="BagBnb"/>
    <s v="Italia"/>
    <s v="Roma"/>
    <x v="7"/>
    <m/>
    <s v="Paolo Cellini_x000a_(PI Campus)"/>
    <x v="6"/>
    <s v="Congrua"/>
    <s v="Services"/>
    <s v="Hospitality, sports and entertainment facilities"/>
    <s v="Other early stage\Late stage"/>
    <s v="Assente"/>
    <s v="Vertis Venture 2 Scaleup"/>
    <m/>
    <d v="2019-02-28T00:00:00"/>
    <m/>
  </r>
  <r>
    <s v="OK"/>
    <n v="877"/>
    <d v="2019-02-22T00:00:00"/>
    <d v="2019-02-22T00:00:00"/>
    <s v="Vola in Alto"/>
    <s v="Italia"/>
    <s v="n.a."/>
    <x v="5"/>
    <m/>
    <s v="Antonio Ierardi"/>
    <x v="4"/>
    <s v="Congrua"/>
    <s v="Digital &amp; Media"/>
    <s v="Internet technologies"/>
    <s v="Seed"/>
    <s v="Assente"/>
    <s v="Non compliant con i Regolamenti "/>
    <m/>
    <d v="2019-02-28T00:00:00"/>
    <m/>
  </r>
  <r>
    <s v="OK"/>
    <n v="878"/>
    <d v="2019-02-27T00:00:00"/>
    <d v="2019-02-27T00:00:00"/>
    <s v="Kyme NanoImaging"/>
    <s v="Italia"/>
    <s v="Napoli"/>
    <x v="2"/>
    <m/>
    <s v="Alfonso Riccardi"/>
    <x v="5"/>
    <s v="Congrua"/>
    <s v="Med-Tech"/>
    <s v="Medical equipment and related software"/>
    <s v="Seed"/>
    <s v="IIT Istituto Italiano Tecnologia"/>
    <s v="Vertis Venture 3 Technology Transfer"/>
    <m/>
    <d v="2019-02-28T00:00:00"/>
    <m/>
  </r>
  <r>
    <s v="OK"/>
    <n v="879"/>
    <d v="2019-02-28T00:00:00"/>
    <d v="2019-02-28T00:00:00"/>
    <s v="Tnet"/>
    <s v="Italia"/>
    <s v="Milano"/>
    <x v="4"/>
    <s v="Amedeo Giurazza"/>
    <m/>
    <x v="3"/>
    <s v="Congrua"/>
    <s v="ICT"/>
    <s v="Software: other"/>
    <s v="Other early stage\Late stage"/>
    <s v="Assente"/>
    <s v="Vertis Venture 2 Scaleup"/>
    <m/>
    <d v="2019-03-07T00:00:00"/>
    <m/>
  </r>
  <r>
    <s v="OK"/>
    <n v="880"/>
    <d v="2019-02-28T00:00:00"/>
    <d v="2019-03-14T00:00:00"/>
    <s v="Overout"/>
    <s v="Italia"/>
    <s v="Pesaro"/>
    <x v="19"/>
    <m/>
    <s v="Flavio Bisson_x000a_(Conuslstaff)"/>
    <x v="5"/>
    <s v="Congrua"/>
    <s v="ICT"/>
    <s v="Consumer electronics"/>
    <s v="Start-up stage\Venture"/>
    <s v="Assente"/>
    <s v="Vertis Venture 2 Scaleup"/>
    <m/>
    <d v="2019-03-21T00:00:00"/>
    <m/>
  </r>
  <r>
    <s v="OK"/>
    <n v="881"/>
    <d v="2019-03-01T00:00:00"/>
    <d v="2019-03-01T00:00:00"/>
    <s v="Cosaporto.it"/>
    <s v="Italia"/>
    <s v="Roma"/>
    <x v="7"/>
    <s v="Amedeo Giurazza"/>
    <m/>
    <x v="3"/>
    <s v="Congrua"/>
    <s v="Services"/>
    <s v="Software: other"/>
    <s v="Start-up stage\Venture"/>
    <s v="Assente"/>
    <s v="Vertis Venture 2 Scaleup"/>
    <m/>
    <d v="2019-07-25T00:00:00"/>
    <s v="Iniziativa assegnata a VV2 il 07/03/19. Viene assegnata nuovamente a VV2 il 25/07/19 come Diritto di First Refusal – Invito Innova Venture"/>
  </r>
  <r>
    <s v="OK"/>
    <n v="882"/>
    <d v="2019-03-02T00:00:00"/>
    <m/>
    <s v="Progetto_Liborio Di Bartolomeo "/>
    <s v="Italia"/>
    <s v="n.a."/>
    <x v="5"/>
    <m/>
    <s v="Liborio Di Bartolomeo "/>
    <x v="4"/>
    <s v="Non congrua"/>
    <m/>
    <m/>
    <m/>
    <m/>
    <s v="Rigettato per documentazione mancante dopo sollecito"/>
    <m/>
    <d v="2019-03-07T00:00:00"/>
    <m/>
  </r>
  <r>
    <s v="OK"/>
    <n v="883"/>
    <d v="2019-03-04T00:00:00"/>
    <d v="2019-03-04T00:00:00"/>
    <s v="Verado"/>
    <s v="Estero"/>
    <s v="Londra"/>
    <x v="16"/>
    <m/>
    <s v="Claudio De Giovanni"/>
    <x v="4"/>
    <s v="Congrua"/>
    <s v="Digital &amp; Media"/>
    <s v="Internet technologies"/>
    <s v="Start-up stage\Venture"/>
    <s v="Assente"/>
    <s v="Vertis Venture 2 Scaleup"/>
    <m/>
    <d v="2019-03-07T00:00:00"/>
    <m/>
  </r>
  <r>
    <s v="OK"/>
    <n v="884"/>
    <d v="2019-03-04T00:00:00"/>
    <m/>
    <s v=" The Lepovic Company"/>
    <s v="Italia"/>
    <s v="Milano"/>
    <x v="4"/>
    <m/>
    <s v="Marko Lepovic"/>
    <x v="4"/>
    <s v="Non congrua"/>
    <m/>
    <m/>
    <m/>
    <m/>
    <s v="Rigettato per documentazione mancante dopo sollecito"/>
    <m/>
    <d v="2019-03-07T00:00:00"/>
    <m/>
  </r>
  <r>
    <s v="OK"/>
    <n v="885"/>
    <d v="2019-03-04T00:00:00"/>
    <d v="2019-03-04T00:00:00"/>
    <s v="Salvia"/>
    <s v="Italia"/>
    <s v="Macerata"/>
    <x v="19"/>
    <m/>
    <s v="Roberto Russo"/>
    <x v="4"/>
    <s v="Congrua"/>
    <s v="Agro-food"/>
    <s v="Agriculture: other"/>
    <s v="Other early stage\Late stage"/>
    <s v="Assente"/>
    <s v="Non compliant con i Regolamenti "/>
    <m/>
    <d v="2019-03-07T00:00:00"/>
    <s v="Out of scope VV2 non opererativo su tecnologie, prodotti/servizi riferibili ai settori delle tecnologie industriali/digitali"/>
  </r>
  <r>
    <s v="OK"/>
    <n v="886"/>
    <d v="2019-03-04T00:00:00"/>
    <d v="2019-03-04T00:00:00"/>
    <s v="IONEXA"/>
    <s v="Italia"/>
    <s v="n.a."/>
    <x v="5"/>
    <m/>
    <s v="Giuseppe Giampaoli "/>
    <x v="4"/>
    <s v="Congrua"/>
    <s v="Clean Tech"/>
    <s v="Environmental services"/>
    <s v="Proof of concept"/>
    <s v="Assente"/>
    <s v="Non compliant con i Regolamenti "/>
    <m/>
    <d v="2019-03-07T00:00:00"/>
    <m/>
  </r>
  <r>
    <s v="OK"/>
    <n v="887"/>
    <d v="2019-03-05T00:00:00"/>
    <d v="2019-03-05T00:00:00"/>
    <s v="E-GAP"/>
    <s v="Estero"/>
    <s v="n.a."/>
    <x v="36"/>
    <m/>
    <s v="Valentino Cerboni_x000a_(Cassiopea Partners)"/>
    <x v="5"/>
    <s v="Congrua"/>
    <s v="Clean Tech"/>
    <s v="Electricity supply"/>
    <s v="Start-up stage\Venture"/>
    <s v="Assente"/>
    <s v="Vertis Venture 2 Scaleup"/>
    <m/>
    <d v="2019-03-07T00:00:00"/>
    <m/>
  </r>
  <r>
    <s v="OK"/>
    <n v="888"/>
    <d v="2019-03-05T00:00:00"/>
    <d v="2019-03-05T00:00:00"/>
    <s v="Bringme (JoJob)"/>
    <s v="Italia"/>
    <s v="Torino"/>
    <x v="3"/>
    <m/>
    <s v="Alberto Daina_x000a_(Movent Capital Advisors)"/>
    <x v="5"/>
    <s v="Congrua"/>
    <s v="Services"/>
    <s v="Transportation services"/>
    <s v="Other early stage\Late stage"/>
    <s v="Politecnico di Torino"/>
    <s v="Vertis Venture 2 Scaleup"/>
    <m/>
    <d v="2019-04-12T00:00:00"/>
    <s v="Dossier assegnato il 07.03.2019 a VV3, bocciato da quest'ultimo viene riassegnato a VV2 il 12.04.19."/>
  </r>
  <r>
    <s v="OK"/>
    <n v="889"/>
    <d v="2018-03-07T00:00:00"/>
    <m/>
    <s v="Music Chains"/>
    <s v="Italia"/>
    <s v="Modena"/>
    <x v="0"/>
    <m/>
    <s v="Pedrizzi Fabrizio"/>
    <x v="4"/>
    <s v="Non congrua"/>
    <m/>
    <m/>
    <m/>
    <m/>
    <s v="Rigettato per documentazione mancante dopo sollecito"/>
    <m/>
    <d v="2019-03-14T00:00:00"/>
    <s v="Ottenere maggiori info su competitor, mercato e financials"/>
  </r>
  <r>
    <s v="OK"/>
    <n v="890"/>
    <d v="2019-03-08T00:00:00"/>
    <d v="2019-03-08T00:00:00"/>
    <s v="ReStore"/>
    <s v="Italia"/>
    <s v="Roma"/>
    <x v="7"/>
    <m/>
    <s v="Giovanni Pinelli"/>
    <x v="5"/>
    <s v="Congrua"/>
    <s v="Services"/>
    <s v="Internet technologies"/>
    <s v="Other early stage\Late stage"/>
    <s v="Assente"/>
    <s v="Vertis Venture 2 Scaleup"/>
    <m/>
    <d v="2019-03-14T00:00:00"/>
    <m/>
  </r>
  <r>
    <s v="OK"/>
    <n v="891"/>
    <d v="2019-03-08T00:00:00"/>
    <d v="2019-03-08T00:00:00"/>
    <s v="Fedemar"/>
    <s v="Italia"/>
    <s v="Macerata"/>
    <x v="19"/>
    <m/>
    <s v="Antonio Capolupo _x000a_(Credinvest)"/>
    <x v="5"/>
    <s v="Congrua"/>
    <s v="Agro-food"/>
    <s v="Agriculture: other"/>
    <s v="Seed"/>
    <s v="Assente"/>
    <s v="Non compliant con i Regolamenti "/>
    <m/>
    <d v="2019-03-14T00:00:00"/>
    <m/>
  </r>
  <r>
    <s v="OK"/>
    <n v="892"/>
    <d v="2019-03-11T00:00:00"/>
    <d v="2019-03-11T00:00:00"/>
    <s v="OneWedge"/>
    <s v="Italia"/>
    <s v="n.a."/>
    <x v="5"/>
    <m/>
    <s v="Gianni Catalfamo"/>
    <x v="4"/>
    <s v="Congrua"/>
    <s v="Clean Tech"/>
    <s v="Environmental services"/>
    <s v="Seed"/>
    <s v="Assente"/>
    <s v="Non compliant con i Regolamenti "/>
    <m/>
    <d v="2019-03-14T00:00:00"/>
    <m/>
  </r>
  <r>
    <s v="OK"/>
    <n v="893"/>
    <d v="2019-03-11T00:00:00"/>
    <d v="2019-03-11T00:00:00"/>
    <s v="Mind the Gum"/>
    <s v="Italia"/>
    <s v="Milano"/>
    <x v="4"/>
    <m/>
    <s v="Carlo Pautrie"/>
    <x v="4"/>
    <s v="Congrua"/>
    <s v="Consumer Goods"/>
    <s v="Consumer products manufacturing"/>
    <s v="Start-up stage\Venture"/>
    <s v="Assente"/>
    <s v="Vertis Venture 2 Scaleup"/>
    <m/>
    <d v="2019-03-14T00:00:00"/>
    <m/>
  </r>
  <r>
    <s v="OK"/>
    <n v="894"/>
    <d v="2019-03-11T00:00:00"/>
    <d v="2019-06-13T00:00:00"/>
    <s v="Boxengo"/>
    <s v="Italia"/>
    <s v="Roma"/>
    <x v="7"/>
    <m/>
    <s v="Giampaolo Imbasciati"/>
    <x v="4"/>
    <s v="Congrua"/>
    <s v="Services"/>
    <s v="Business and industrial services"/>
    <s v="Start-up stage\Venture"/>
    <s v="Assente"/>
    <s v="Vertis Venture 2 Scaleup"/>
    <m/>
    <d v="2019-06-14T00:00:00"/>
    <s v="Iniziativa catalogata come seed il 14.03.2019, in seguito all'incontro Boost Heroes avvenuto a Roma il 14.06.2019 è stata assegnata a VV2"/>
  </r>
  <r>
    <s v="OK"/>
    <n v="895"/>
    <d v="2019-03-11T00:00:00"/>
    <d v="2019-03-11T00:00:00"/>
    <s v="Right Food"/>
    <s v="Italia"/>
    <s v="Roma"/>
    <x v="7"/>
    <m/>
    <s v="Marco Germani"/>
    <x v="4"/>
    <s v="Congrua"/>
    <s v="Consumer Goods"/>
    <s v="Consumer goods: other"/>
    <s v="Seed"/>
    <s v="Assente"/>
    <s v="Non compliant con i Regolamenti "/>
    <m/>
    <d v="2019-03-14T00:00:00"/>
    <s v="Non compliant per stage di vita e per tipologia di business (apertura di un ristorante)"/>
  </r>
  <r>
    <s v="OK"/>
    <n v="896"/>
    <d v="2019-03-14T00:00:00"/>
    <d v="2019-03-14T00:00:00"/>
    <s v="Bellerofonte"/>
    <s v="Italia"/>
    <s v="n.a."/>
    <x v="5"/>
    <m/>
    <s v="Giovanni Balivo "/>
    <x v="4"/>
    <s v="Congrua"/>
    <s v="Consumer Goods"/>
    <s v="Consumer products manufacturing"/>
    <s v="Other early stage\Late stage"/>
    <s v="Assente"/>
    <s v="Non compliant con i Regolamenti "/>
    <m/>
    <d v="2019-03-21T00:00:00"/>
    <s v="Out of scope VV2 non opererativo su tecnologie, prodotti/servizi riferibili ai settori delle tecnologie industriali/digitali"/>
  </r>
  <r>
    <s v="OK"/>
    <n v="897"/>
    <d v="2019-03-14T00:00:00"/>
    <d v="2019-03-14T00:00:00"/>
    <s v="Blowhammer"/>
    <s v="Italia"/>
    <s v="Napoli"/>
    <x v="2"/>
    <m/>
    <s v="Salvatore Sinigaglia"/>
    <x v="4"/>
    <s v="Congrua"/>
    <s v="Consumer Goods"/>
    <s v="Consumer products manufacturing"/>
    <s v="Other early stage\Late stage"/>
    <s v="Assente"/>
    <s v="Vertis Venture 2 Scaleup"/>
    <m/>
    <d v="2019-03-21T00:00:00"/>
    <m/>
  </r>
  <r>
    <s v="OK"/>
    <n v="898"/>
    <d v="2019-03-15T00:00:00"/>
    <m/>
    <s v="A+ energy"/>
    <s v="Italia"/>
    <s v="Napoli"/>
    <x v="2"/>
    <m/>
    <s v="Giorgio Borrelli"/>
    <x v="4"/>
    <s v="Non congrua"/>
    <m/>
    <m/>
    <m/>
    <m/>
    <s v="Rigettato per documentazione mancante dopo sollecito"/>
    <m/>
    <d v="2019-03-21T00:00:00"/>
    <s v="Verificare se originato da OdR"/>
  </r>
  <r>
    <s v="OK"/>
    <n v="899"/>
    <d v="2019-03-18T00:00:00"/>
    <d v="2019-03-18T00:00:00"/>
    <s v="Progetto_Bilotta"/>
    <s v="Italia"/>
    <s v="Cosenza"/>
    <x v="1"/>
    <m/>
    <s v="Eleonora Bilotta"/>
    <x v="4"/>
    <s v="Congrua"/>
    <s v="Consumer Goods"/>
    <s v="Consumer goods: other"/>
    <s v="Seed"/>
    <s v="Università della Calabria"/>
    <s v="Non compliant con i Regolamenti "/>
    <m/>
    <d v="2019-03-21T00:00:00"/>
    <s v="Non operativo su tecnologie, prodotti e/o servizi riferibili ai c.d. settori “obiettivo” del Fondo VV3"/>
  </r>
  <r>
    <s v="OK"/>
    <n v="900"/>
    <d v="2019-03-19T00:00:00"/>
    <d v="2019-03-21T00:00:00"/>
    <s v="Wallfarm "/>
    <s v="Italia"/>
    <s v="Roma"/>
    <x v="7"/>
    <m/>
    <s v="VentureUp"/>
    <x v="1"/>
    <s v="Congrua"/>
    <s v="Agro-food"/>
    <s v="Crop cultivation"/>
    <s v="Start-up stage\Venture"/>
    <s v="Assente"/>
    <s v="Vertis Venture 2 Scaleup"/>
    <m/>
    <d v="2019-03-28T00:00:00"/>
    <m/>
  </r>
  <r>
    <s v="OK"/>
    <n v="901"/>
    <d v="2019-03-19T00:00:00"/>
    <d v="2019-03-19T00:00:00"/>
    <s v="MAT3D New Material"/>
    <s v="Italia"/>
    <s v="Reggio Emilia"/>
    <x v="0"/>
    <m/>
    <s v="VentureUp"/>
    <x v="1"/>
    <s v="Congrua"/>
    <s v="Industrial Goods"/>
    <s v="Chemical and materials: other"/>
    <s v="Proof of concept"/>
    <s v="Università degli studi di Modena e Reggio Emilia"/>
    <s v="Vertis Venture 3 Technology Transfer"/>
    <m/>
    <d v="2019-03-21T00:00:00"/>
    <m/>
  </r>
  <r>
    <s v="OK"/>
    <n v="902"/>
    <d v="2019-03-19T00:00:00"/>
    <d v="2019-03-19T00:00:00"/>
    <s v="Kiratech"/>
    <s v="Italia"/>
    <s v="Verona"/>
    <x v="15"/>
    <m/>
    <s v="Francesco Marcolini_x000a_(Greenhill Advisory) "/>
    <x v="5"/>
    <s v="Congrua"/>
    <s v="ICT"/>
    <s v="Software: other"/>
    <s v="Seed"/>
    <s v="Assente"/>
    <s v="Non compliant con i Regolamenti "/>
    <m/>
    <d v="2019-03-21T00:00:00"/>
    <m/>
  </r>
  <r>
    <s v="OK"/>
    <n v="903"/>
    <d v="2019-03-20T00:00:00"/>
    <d v="2019-03-20T00:00:00"/>
    <s v="Progetto_Giuberchio"/>
    <s v="Italia"/>
    <s v="Milano"/>
    <x v="4"/>
    <m/>
    <s v="Carlo Giuberchio"/>
    <x v="4"/>
    <s v="Congrua"/>
    <s v="Med-Tech"/>
    <s v="Medical devices and supplies"/>
    <s v="Proof of concept"/>
    <s v="Assente"/>
    <s v="Non compliant con i Regolamenti "/>
    <m/>
    <d v="2019-03-21T00:00:00"/>
    <m/>
  </r>
  <r>
    <s v="OK"/>
    <n v="904"/>
    <d v="2019-03-20T00:00:00"/>
    <d v="2019-03-20T00:00:00"/>
    <s v="Project HOME"/>
    <s v="Estero"/>
    <s v="Lugano"/>
    <x v="22"/>
    <m/>
    <s v="Andrea Nessi_x000a_(Ramus &amp; Fidinam SA)"/>
    <x v="5"/>
    <s v="Congrua"/>
    <s v="Services"/>
    <s v="Internet technologies"/>
    <s v="Other early stage\Late stage"/>
    <s v="Assente"/>
    <s v="Vertis Venture 2 Scaleup"/>
    <m/>
    <d v="2019-03-21T00:00:00"/>
    <m/>
  </r>
  <r>
    <s v="OK"/>
    <n v="905"/>
    <d v="2019-03-21T00:00:00"/>
    <d v="2019-03-21T00:00:00"/>
    <s v="Progetto Fogazza"/>
    <s v="Italia"/>
    <s v="Palermo"/>
    <x v="9"/>
    <m/>
    <s v="Fogazza Francesco Carmelo"/>
    <x v="4"/>
    <s v="Congrua"/>
    <s v="Industrial Goods"/>
    <s v="Business and industrial products"/>
    <s v="Other early stage\Late stage"/>
    <s v="Assente"/>
    <s v="Non compliant con i Regolamenti "/>
    <m/>
    <d v="2019-03-28T00:00:00"/>
    <s v="Out of scope VV2, il progetto non opererativo su tecnologie, prodotti/servizi riferibili ai settori delle tecnologie industriali/digitali"/>
  </r>
  <r>
    <s v="OK"/>
    <n v="906"/>
    <d v="2019-03-21T00:00:00"/>
    <d v="2019-07-03T00:00:00"/>
    <s v="Aircnc"/>
    <s v="Italia"/>
    <s v="Roma"/>
    <x v="7"/>
    <m/>
    <s v="Elena Fagnani"/>
    <x v="4"/>
    <s v="Congrua"/>
    <s v="Services"/>
    <s v="Business and industrial services"/>
    <s v="Start-up stage\Venture"/>
    <s v="Assente"/>
    <s v="Vertis Venture 2 Scaleup"/>
    <m/>
    <d v="2019-07-04T00:00:00"/>
    <s v="Diritto di First Refusal – Invito Innova Venture._x000a_Già presenti nel DF, non avevano dato seguito alla richiesta di documentazione."/>
  </r>
  <r>
    <s v="OK"/>
    <n v="907"/>
    <d v="2019-03-21T00:00:00"/>
    <d v="2019-03-21T00:00:00"/>
    <s v="Aevum"/>
    <s v="Estero"/>
    <s v="New York"/>
    <x v="6"/>
    <m/>
    <s v="Stephen Frangione"/>
    <x v="4"/>
    <s v="Congrua"/>
    <s v="Aerospace"/>
    <s v="Means of transport: manufacturing and related"/>
    <s v="Start-up stage\Venture"/>
    <s v="Assente"/>
    <s v="Vertis Venture 2 Scaleup"/>
    <m/>
    <d v="2019-03-28T00:00:00"/>
    <m/>
  </r>
  <r>
    <s v="OK"/>
    <n v="908"/>
    <d v="2019-03-22T00:00:00"/>
    <d v="2019-03-28T00:00:00"/>
    <s v="Massimo La Porta"/>
    <s v="Italia"/>
    <s v="Caserta"/>
    <x v="2"/>
    <m/>
    <s v="Massimo La Porta"/>
    <x v="4"/>
    <s v="Congrua"/>
    <s v="Consumer Goods"/>
    <s v="Consumer products manufacturing"/>
    <s v="Other early stage\Late stage"/>
    <s v="Assente"/>
    <s v="Non compliant con i Regolamenti "/>
    <m/>
    <d v="2019-03-28T00:00:00"/>
    <s v="Out of scope VV2, il progetto è non opererativo su tecnologie, prodotti/servizi riferibili ai settori delle tecnologie industriali/digitali"/>
  </r>
  <r>
    <s v="OK"/>
    <n v="909"/>
    <d v="2019-03-22T00:00:00"/>
    <d v="2019-03-22T00:00:00"/>
    <s v="Manet Mobile"/>
    <s v="Italia"/>
    <s v="Roma"/>
    <x v="7"/>
    <m/>
    <s v="VentureUp"/>
    <x v="1"/>
    <s v="Congrua"/>
    <s v="Consumer Goods"/>
    <s v="Consumer electronics"/>
    <s v="Other early stage\Late stage"/>
    <s v="Assente"/>
    <s v="Vertis Venture 2 Scaleup"/>
    <m/>
    <d v="2019-03-28T00:00:00"/>
    <m/>
  </r>
  <r>
    <s v="OK"/>
    <n v="910"/>
    <d v="2019-03-22T00:00:00"/>
    <m/>
    <s v="Progetto Mauro Patrini"/>
    <s v="Italia"/>
    <s v="n.a."/>
    <x v="5"/>
    <m/>
    <s v="Mauro Patrini"/>
    <x v="4"/>
    <s v="Non congrua"/>
    <m/>
    <m/>
    <m/>
    <m/>
    <s v="Rigettato per documentazione mancante dopo sollecito"/>
    <m/>
    <d v="2019-03-28T00:00:00"/>
    <m/>
  </r>
  <r>
    <s v="OK"/>
    <n v="911"/>
    <d v="2019-03-22T00:00:00"/>
    <d v="2019-03-22T00:00:00"/>
    <s v="Ludwig"/>
    <s v="Italia"/>
    <s v="Palermo"/>
    <x v="9"/>
    <s v="Amedeo Giurazza"/>
    <m/>
    <x v="3"/>
    <s v="Congrua"/>
    <s v="Services"/>
    <s v="Internet technologies"/>
    <s v="Other early stage\Late stage"/>
    <s v="Assente"/>
    <s v="Vertis Venture 2 Scaleup"/>
    <m/>
    <d v="2019-03-28T00:00:00"/>
    <m/>
  </r>
  <r>
    <s v="OK"/>
    <n v="912"/>
    <d v="2019-03-25T00:00:00"/>
    <m/>
    <s v="Sea-God Eurocoin "/>
    <s v="Italia"/>
    <s v="Ginevra"/>
    <x v="22"/>
    <m/>
    <s v="Priscilla Rumor"/>
    <x v="5"/>
    <s v="Non congrua"/>
    <m/>
    <m/>
    <m/>
    <m/>
    <s v="Rigettato per documentazione mancante dopo sollecito"/>
    <m/>
    <d v="2019-03-28T00:00:00"/>
    <m/>
  </r>
  <r>
    <s v="OK"/>
    <n v="913"/>
    <d v="2019-03-26T00:00:00"/>
    <d v="2019-04-01T00:00:00"/>
    <s v="WeTipp"/>
    <s v="Italia"/>
    <s v="Milano"/>
    <x v="4"/>
    <m/>
    <s v="Gianluca Ferranti_x000a_(Vivocha)"/>
    <x v="1"/>
    <s v="Congrua"/>
    <s v="Services"/>
    <s v="Communication: other"/>
    <s v="Start-up stage\Venture"/>
    <s v="Assente"/>
    <s v="Vertis Venture 2 Scaleup"/>
    <m/>
    <d v="2019-04-04T00:00:00"/>
    <m/>
  </r>
  <r>
    <s v="OK"/>
    <n v="914"/>
    <d v="2019-03-27T00:00:00"/>
    <d v="2019-03-27T00:00:00"/>
    <s v="coMwork"/>
    <s v="Italia"/>
    <s v="Milano"/>
    <x v="4"/>
    <m/>
    <s v="Stefania Vecchio "/>
    <x v="4"/>
    <s v="Congrua"/>
    <s v="Services"/>
    <s v="Business and industrial services"/>
    <s v="Seed"/>
    <s v="Assente"/>
    <s v="Non compliant con i Regolamenti "/>
    <m/>
    <d v="2019-03-28T00:00:00"/>
    <m/>
  </r>
  <r>
    <s v="OK"/>
    <n v="915"/>
    <d v="2019-03-27T00:00:00"/>
    <d v="2019-03-28T00:00:00"/>
    <s v="MyPartMeccanica"/>
    <s v="Italia"/>
    <s v="Avellino"/>
    <x v="2"/>
    <m/>
    <s v="Enrico Ghia_x000a_(Politecnico di Torino)"/>
    <x v="7"/>
    <s v="Congrua"/>
    <s v="Industrial Goods"/>
    <s v="Business and industrial products"/>
    <s v="Seed"/>
    <s v="Politecnico di Torino"/>
    <s v="Vertis Venture 3 Technology Transfer"/>
    <m/>
    <d v="2019-04-04T00:00:00"/>
    <m/>
  </r>
  <r>
    <s v="OK"/>
    <n v="916"/>
    <d v="2019-03-27T00:00:00"/>
    <d v="2019-03-27T00:00:00"/>
    <s v="Barròco"/>
    <s v="Italia"/>
    <s v="Milano"/>
    <x v="4"/>
    <m/>
    <s v="Andrea Panarese"/>
    <x v="4"/>
    <s v="Congrua"/>
    <s v="Services"/>
    <s v="Business and industrial services"/>
    <s v="Seed"/>
    <s v="Assente"/>
    <s v="Non compliant con i Regolamenti "/>
    <m/>
    <d v="2019-03-28T00:00:00"/>
    <m/>
  </r>
  <r>
    <s v="OK"/>
    <n v="917"/>
    <d v="2019-03-27T00:00:00"/>
    <d v="2019-03-27T00:00:00"/>
    <s v="Glaboor"/>
    <s v="Italia"/>
    <s v="n.a."/>
    <x v="5"/>
    <m/>
    <s v="Michele Di Nunzio"/>
    <x v="4"/>
    <s v="Congrua"/>
    <s v="Services"/>
    <s v="Internet technologies"/>
    <s v="Seed"/>
    <s v="Assente"/>
    <s v="Non compliant con i Regolamenti "/>
    <m/>
    <d v="2019-03-28T00:00:00"/>
    <m/>
  </r>
  <r>
    <s v="OK"/>
    <n v="918"/>
    <d v="2019-03-28T00:00:00"/>
    <d v="2019-03-28T00:00:00"/>
    <s v="Glauk"/>
    <s v="Italia"/>
    <s v="Firenze"/>
    <x v="10"/>
    <s v="Raffaele Bini"/>
    <m/>
    <x v="3"/>
    <s v="Congrua"/>
    <s v="Consumer Goods"/>
    <s v="Manufacturing: other"/>
    <s v="Start-up stage\Venture"/>
    <s v="Assente"/>
    <s v="Vertis Venture 2 Scaleup"/>
    <m/>
    <d v="2019-03-28T00:00:00"/>
    <m/>
  </r>
  <r>
    <s v="OK"/>
    <n v="919"/>
    <d v="2019-03-28T00:00:00"/>
    <d v="2019-04-10T00:00:00"/>
    <s v="Pigro"/>
    <s v="Italia"/>
    <s v="Milano"/>
    <x v="4"/>
    <m/>
    <s v="Nicola Abbasciano "/>
    <x v="4"/>
    <s v="Congrua"/>
    <s v="ICT"/>
    <s v="Systems software"/>
    <s v="Start-up stage\Venture"/>
    <s v="Assente"/>
    <s v="Vertis Venture 2 Scaleup"/>
    <m/>
    <d v="2019-04-12T00:00:00"/>
    <m/>
  </r>
  <r>
    <s v="OK"/>
    <n v="920"/>
    <d v="2019-03-28T00:00:00"/>
    <d v="2019-03-28T00:00:00"/>
    <s v="Liscos"/>
    <s v="Italia"/>
    <s v="n.a."/>
    <x v="5"/>
    <m/>
    <s v="Mario Lisco"/>
    <x v="4"/>
    <s v="Congrua"/>
    <s v="Services"/>
    <s v="Consumer products manufacturing"/>
    <s v="Seed"/>
    <s v="Assente"/>
    <s v="Non compliant con i Regolamenti "/>
    <m/>
    <d v="2019-04-04T00:00:00"/>
    <m/>
  </r>
  <r>
    <s v="OK"/>
    <n v="921"/>
    <d v="2019-03-28T00:00:00"/>
    <d v="2019-03-28T00:00:00"/>
    <s v="Global Biomedical Service"/>
    <s v="Italia"/>
    <s v="Salerno"/>
    <x v="2"/>
    <m/>
    <s v="Giovanni Lombardo"/>
    <x v="4"/>
    <s v="Congrua"/>
    <s v="Med-Tech"/>
    <s v="Medical devices and supplies"/>
    <s v="Seed"/>
    <s v="Assente"/>
    <s v="Non compliant con i Regolamenti "/>
    <m/>
    <d v="2019-04-04T00:00:00"/>
    <m/>
  </r>
  <r>
    <s v="OK"/>
    <n v="922"/>
    <d v="2019-03-29T00:00:00"/>
    <d v="2019-03-29T00:00:00"/>
    <s v="World Of Orthopaedics"/>
    <s v="Italia"/>
    <s v="Roma"/>
    <x v="7"/>
    <m/>
    <s v="Venceslao Marinaro_x000a_(Quantum Leap)"/>
    <x v="5"/>
    <s v="Congrua"/>
    <s v="Services"/>
    <s v="Internet technologies"/>
    <s v="Seed"/>
    <s v="Assente"/>
    <s v="Non compliant con i Regolamenti "/>
    <m/>
    <d v="2019-04-04T00:00:00"/>
    <m/>
  </r>
  <r>
    <s v="OK"/>
    <n v="923"/>
    <d v="2019-03-29T00:00:00"/>
    <d v="2019-03-29T00:00:00"/>
    <s v="Tuscan Tech"/>
    <s v="Italia"/>
    <s v="Pisa"/>
    <x v="10"/>
    <m/>
    <s v="Giacomo Valentini _x000a_(Italian angels)"/>
    <x v="6"/>
    <s v="Congrua"/>
    <s v="Industrial Goods"/>
    <s v="Business and industrial products"/>
    <s v="Seed"/>
    <s v="Assente"/>
    <s v="Non compliant con i Regolamenti "/>
    <m/>
    <d v="2019-04-04T00:00:00"/>
    <m/>
  </r>
  <r>
    <s v="OK"/>
    <n v="924"/>
    <d v="2019-03-29T00:00:00"/>
    <d v="2019-04-07T00:00:00"/>
    <s v="COMAG "/>
    <s v="Italia"/>
    <s v="Frosinone"/>
    <x v="7"/>
    <m/>
    <s v="Luigi De Lucia"/>
    <x v="0"/>
    <s v="Congrua"/>
    <s v="Industrial Goods"/>
    <s v="Business and industrial products"/>
    <s v="Other early stage\Late stage"/>
    <s v="Assente"/>
    <s v="Non compliant con i Regolamenti "/>
    <m/>
    <d v="2019-04-12T00:00:00"/>
    <s v="L'azienda è in una situazione di crisi non necessita di capitali per sviluppo o crescita ma per una riorganizzazione societaria"/>
  </r>
  <r>
    <s v="OK"/>
    <n v="925"/>
    <d v="2019-04-01T00:00:00"/>
    <d v="2019-04-15T00:00:00"/>
    <s v="SecurSafe"/>
    <s v="Italia"/>
    <s v="Treviso"/>
    <x v="15"/>
    <m/>
    <s v="Davide Caruso_x000a_(Grow&amp;Go Innovation Hunters)"/>
    <x v="5"/>
    <s v="Congrua"/>
    <s v="Consumer Goods"/>
    <s v="Consumer goods: other"/>
    <s v="Start-up stage\Venture"/>
    <s v="Assente"/>
    <s v="Vertis Venture 2 Scaleup"/>
    <m/>
    <d v="2019-04-19T00:00:00"/>
    <m/>
  </r>
  <r>
    <s v="OK"/>
    <n v="926"/>
    <d v="2019-04-01T00:00:00"/>
    <d v="2019-04-01T00:00:00"/>
    <s v="Bioinnova Laboratori"/>
    <s v="Italia"/>
    <s v="Cosenza"/>
    <x v="1"/>
    <m/>
    <s v="Pasquale Mastroianni "/>
    <x v="5"/>
    <s v="Congrua"/>
    <s v="Biotech"/>
    <s v="Biotechnology"/>
    <s v="Seed"/>
    <s v="Assente"/>
    <s v="Non compliant con i Regolamenti "/>
    <m/>
    <d v="2019-04-04T00:00:00"/>
    <m/>
  </r>
  <r>
    <s v="OK"/>
    <n v="927"/>
    <d v="2019-04-01T00:00:00"/>
    <d v="2019-04-01T00:00:00"/>
    <s v="Concordia"/>
    <s v="Italia"/>
    <s v="Crotone"/>
    <x v="1"/>
    <m/>
    <s v="Pasquale Mastroianni "/>
    <x v="5"/>
    <s v="Congrua"/>
    <s v="Services"/>
    <s v="Construction"/>
    <s v="Seed"/>
    <s v="Assente"/>
    <s v="Non compliant con i Regolamenti "/>
    <m/>
    <d v="2019-04-04T00:00:00"/>
    <m/>
  </r>
  <r>
    <s v="OK"/>
    <n v="928"/>
    <d v="2019-04-01T00:00:00"/>
    <m/>
    <s v="Verdemente "/>
    <s v="Italia"/>
    <s v="n.a."/>
    <x v="5"/>
    <m/>
    <s v="Gianluca Michelon "/>
    <x v="4"/>
    <s v="Non congrua"/>
    <m/>
    <m/>
    <m/>
    <m/>
    <s v="Rigettato per documentazione mancante dopo sollecito"/>
    <m/>
    <d v="2019-04-04T00:00:00"/>
    <m/>
  </r>
  <r>
    <s v="OK"/>
    <n v="929"/>
    <d v="2019-04-01T00:00:00"/>
    <d v="2019-04-01T00:00:00"/>
    <s v="Noiz"/>
    <s v="Italia"/>
    <s v="Roma"/>
    <x v="7"/>
    <m/>
    <m/>
    <x v="4"/>
    <s v="Congrua"/>
    <s v="ICT"/>
    <s v="Software: other"/>
    <s v="Start-up stage\Venture"/>
    <s v="Assente"/>
    <s v="Vertis Venture 2 Scaleup"/>
    <m/>
    <d v="2019-04-04T00:00:00"/>
    <s v="Diritto di First Refusal – Invito Innova Venture"/>
  </r>
  <r>
    <s v="OK"/>
    <n v="930"/>
    <d v="2019-04-01T00:00:00"/>
    <d v="2019-04-01T00:00:00"/>
    <s v="PlasticFinder"/>
    <s v="Italia"/>
    <s v="Milano"/>
    <x v="4"/>
    <s v="Mauro Odorico"/>
    <m/>
    <x v="3"/>
    <s v="Congrua"/>
    <s v="Services"/>
    <s v="Business and industrial services"/>
    <s v="Other early stage\Late stage"/>
    <s v="Assente"/>
    <s v="Vertis Venture 2 Scaleup"/>
    <m/>
    <d v="2019-04-04T00:00:00"/>
    <m/>
  </r>
  <r>
    <s v="OK"/>
    <n v="931"/>
    <d v="2019-04-03T00:00:00"/>
    <d v="2019-04-03T00:00:00"/>
    <s v="Brandorbi"/>
    <s v="Italia"/>
    <s v="Milano"/>
    <x v="4"/>
    <s v="Alessandro Pontari"/>
    <m/>
    <x v="3"/>
    <s v="Congrua"/>
    <s v="Services"/>
    <s v="Communication: other"/>
    <s v="Start-up stage\Venture"/>
    <s v="Assente"/>
    <s v="Vertis Venture 2 Scaleup"/>
    <m/>
    <d v="2019-04-04T00:00:00"/>
    <m/>
  </r>
  <r>
    <s v="OK"/>
    <n v="932"/>
    <d v="2019-04-04T00:00:00"/>
    <d v="2019-04-04T00:00:00"/>
    <s v="MadHouse&amp;Co."/>
    <s v="Italia"/>
    <s v="n.a."/>
    <x v="5"/>
    <m/>
    <s v="Belli Daniel"/>
    <x v="4"/>
    <s v="Congrua"/>
    <s v="Services"/>
    <s v="Financial institutions and services"/>
    <s v="Proof of concept"/>
    <s v="Assente"/>
    <s v="Non compliant con i Regolamenti "/>
    <m/>
    <d v="2019-04-12T00:00:00"/>
    <m/>
  </r>
  <r>
    <s v="OK"/>
    <n v="933"/>
    <d v="2019-04-06T00:00:00"/>
    <d v="2019-04-06T00:00:00"/>
    <s v="Banca IDEA"/>
    <s v="Italia"/>
    <s v="Milano"/>
    <x v="4"/>
    <m/>
    <s v="Daniele Sottile_x000a_(Vitale-Co)"/>
    <x v="5"/>
    <s v="Congrua"/>
    <s v="Services"/>
    <s v="Financial institutions and services"/>
    <s v="Start-up stage\Venture"/>
    <s v="Assente"/>
    <s v="Vertis Venture 2 Scaleup"/>
    <m/>
    <d v="2019-04-12T00:00:00"/>
    <m/>
  </r>
  <r>
    <s v="OK"/>
    <n v="934"/>
    <d v="2019-04-08T00:00:00"/>
    <d v="2019-04-08T00:00:00"/>
    <s v="Progetto_Brunetto"/>
    <s v="Italia"/>
    <s v="Olbia - Tempio"/>
    <x v="25"/>
    <m/>
    <s v="Santino Brunetto"/>
    <x v="4"/>
    <s v="Congrua"/>
    <s v="Services"/>
    <s v="Communication: other"/>
    <s v="Proof of concept"/>
    <s v="Assente"/>
    <s v="Non compliant con i Regolamenti "/>
    <m/>
    <d v="2019-04-12T00:00:00"/>
    <m/>
  </r>
  <r>
    <s v="OK"/>
    <n v="935"/>
    <d v="2019-04-08T00:00:00"/>
    <d v="2019-04-08T00:00:00"/>
    <s v="Orbitare"/>
    <s v="Estero"/>
    <s v="Zurigo"/>
    <x v="22"/>
    <m/>
    <s v="Massimo d'Ambrosio"/>
    <x v="5"/>
    <s v="Congrua"/>
    <s v="Aerospace"/>
    <s v="Communications equipment"/>
    <s v="Seed"/>
    <s v="Assente"/>
    <s v="Non compliant con i Regolamenti "/>
    <m/>
    <d v="2019-04-12T00:00:00"/>
    <m/>
  </r>
  <r>
    <s v="OK"/>
    <n v="936"/>
    <d v="2019-04-08T00:00:00"/>
    <m/>
    <s v="Progetto_Lavorini"/>
    <s v="Italia"/>
    <s v="n.a."/>
    <x v="5"/>
    <m/>
    <s v="Emiliano Lavorini "/>
    <x v="4"/>
    <s v="Non congrua"/>
    <m/>
    <m/>
    <m/>
    <m/>
    <s v="Rigettato per documentazione mancante dopo sollecito"/>
    <m/>
    <d v="2019-04-12T00:00:00"/>
    <m/>
  </r>
  <r>
    <s v="OK"/>
    <n v="937"/>
    <d v="2019-04-08T00:00:00"/>
    <d v="2019-04-09T00:00:00"/>
    <s v="CarPlanner"/>
    <s v="Italia"/>
    <s v="Roma"/>
    <x v="7"/>
    <m/>
    <s v="Gargani Alessndro_x000a_(EIF)"/>
    <x v="5"/>
    <s v="Congrua"/>
    <s v="Services"/>
    <s v="Internet technologies"/>
    <s v="Other early stage\Late stage"/>
    <s v="Assente"/>
    <s v="Vertis Venture 2 Scaleup"/>
    <m/>
    <d v="2019-04-12T00:00:00"/>
    <m/>
  </r>
  <r>
    <s v="OK"/>
    <n v="938"/>
    <d v="2019-04-01T00:00:00"/>
    <d v="2019-04-09T00:00:00"/>
    <s v="Igenya"/>
    <s v="Italia"/>
    <s v="n.a."/>
    <x v="5"/>
    <m/>
    <s v="Dante Leone "/>
    <x v="4"/>
    <s v="Congrua"/>
    <s v="Services"/>
    <s v="Business and industrial services"/>
    <s v="Seed"/>
    <s v="Assente"/>
    <s v="Non compliant con i Regolamenti "/>
    <m/>
    <d v="2019-04-12T00:00:00"/>
    <m/>
  </r>
  <r>
    <s v="OK"/>
    <n v="939"/>
    <d v="2019-04-10T00:00:00"/>
    <d v="2019-04-10T00:00:00"/>
    <s v="Shampora"/>
    <s v="Italia"/>
    <s v="Pomezia"/>
    <x v="7"/>
    <m/>
    <s v="Gianluca Giurazza"/>
    <x v="5"/>
    <s v="Congrua"/>
    <s v="Consumer Goods"/>
    <s v="Consumer products manufacturing"/>
    <s v="Start-up stage\Venture"/>
    <s v="Assente"/>
    <s v="Vertis Venture 2 Scaleup"/>
    <m/>
    <d v="2020-06-25T00:00:00"/>
    <s v="Iniziativa assegnata a VV2 il 12/04/19. Viene assegnata nuovamente a VV2 il 25/06/20 come Diritto di First Refusal – Invito Innova Venture"/>
  </r>
  <r>
    <s v="OK"/>
    <n v="940"/>
    <d v="2019-04-10T00:00:00"/>
    <d v="2019-04-10T00:00:00"/>
    <s v="eezylife"/>
    <s v="Estero"/>
    <s v="New York"/>
    <x v="6"/>
    <m/>
    <s v="Alessandro Tosi _x000a_(Kobo Funds)"/>
    <x v="5"/>
    <s v="Congrua"/>
    <s v="Digital &amp; Media"/>
    <s v="Communication: other"/>
    <s v="Other early stage\Late stage"/>
    <s v="Assente"/>
    <s v="Vertis Venture 2 Scaleup"/>
    <m/>
    <d v="2019-04-12T00:00:00"/>
    <m/>
  </r>
  <r>
    <s v="OK"/>
    <n v="941"/>
    <d v="2019-04-11T00:00:00"/>
    <d v="2019-04-11T00:00:00"/>
    <s v="Roboze"/>
    <s v="Italia"/>
    <s v="Bari"/>
    <x v="13"/>
    <m/>
    <s v="Alessio Lorusso"/>
    <x v="4"/>
    <s v="Congrua"/>
    <s v="Industrial automation"/>
    <s v="Business and industrial products"/>
    <s v="Other early stage\Late stage"/>
    <s v="Assente"/>
    <s v="Vertis Venture 2 Scaleup"/>
    <m/>
    <d v="2019-04-12T00:00:00"/>
    <m/>
  </r>
  <r>
    <s v="OK"/>
    <n v="942"/>
    <d v="2019-04-11T00:00:00"/>
    <d v="2019-04-11T00:00:00"/>
    <s v="MDM Team"/>
    <s v="Italia"/>
    <s v="Firenze"/>
    <x v="10"/>
    <s v="Nicola Redi"/>
    <m/>
    <x v="3"/>
    <s v="Congrua"/>
    <s v="Industrial Goods"/>
    <s v="Business and industrial products"/>
    <s v="Proof of concept"/>
    <s v="Università degli Studi di Firenze"/>
    <s v="Vertis Venture 3 Technology Transfer"/>
    <m/>
    <d v="2019-04-12T00:00:00"/>
    <m/>
  </r>
  <r>
    <s v="OK"/>
    <n v="943"/>
    <d v="2019-04-11T00:00:00"/>
    <d v="2020-04-09T00:00:00"/>
    <s v="Ernesto"/>
    <s v="Italia"/>
    <s v="Roma"/>
    <x v="7"/>
    <m/>
    <s v="Rome startup week"/>
    <x v="1"/>
    <s v="Congrua"/>
    <s v="Digital &amp; Media"/>
    <s v="Internet technologies"/>
    <s v="Start-up stage\Venture"/>
    <s v="Assente"/>
    <s v="Vertis Venture 2 Scaleup"/>
    <m/>
    <d v="2020-04-17T00:00:00"/>
    <s v="Iniziativa assegnata a VV2 il 12/04/19. Viene assegnata nuovamente a VV2 il 16/04/20 come Diritto di First Refusal – Invito Innova Venture"/>
  </r>
  <r>
    <s v="OK"/>
    <n v="944"/>
    <d v="2019-04-19T00:00:00"/>
    <m/>
    <s v="Futurland"/>
    <s v="Estero"/>
    <s v="Lugano"/>
    <x v="22"/>
    <m/>
    <s v="Alex Climascin"/>
    <x v="4"/>
    <s v="Non congrua"/>
    <m/>
    <m/>
    <m/>
    <m/>
    <s v="Rigettato per documentazione mancante dopo sollecito"/>
    <m/>
    <d v="2019-04-19T00:00:00"/>
    <m/>
  </r>
  <r>
    <s v="OK"/>
    <n v="945"/>
    <d v="2019-04-18T00:00:00"/>
    <d v="2019-04-18T00:00:00"/>
    <s v="Hook"/>
    <s v="Estero"/>
    <s v="New York"/>
    <x v="6"/>
    <m/>
    <s v="Claudio Costamagna"/>
    <x v="5"/>
    <s v="Congrua"/>
    <s v="Med-Tech"/>
    <s v="Medical devices and supplies"/>
    <s v="Start-up stage\Venture"/>
    <s v="Assente"/>
    <s v="Vertis Venture 2 Scaleup"/>
    <m/>
    <d v="2019-04-19T00:00:00"/>
    <s v="Da valutare"/>
  </r>
  <r>
    <s v="OK"/>
    <n v="946"/>
    <d v="2019-04-17T00:00:00"/>
    <d v="2019-04-17T00:00:00"/>
    <s v="Mymenu"/>
    <s v="Italia"/>
    <s v="Milano"/>
    <x v="4"/>
    <m/>
    <s v="Castelli Matteo_x000a_(Banca Sella)"/>
    <x v="5"/>
    <s v="Congrua"/>
    <s v="Services"/>
    <s v="Software: other"/>
    <s v="Other early stage\Late stage"/>
    <s v="Assente"/>
    <s v="Vertis Venture 2 Scaleup"/>
    <m/>
    <d v="2019-04-19T00:00:00"/>
    <m/>
  </r>
  <r>
    <s v="OK"/>
    <n v="947"/>
    <d v="2019-04-17T00:00:00"/>
    <m/>
    <s v="WebDomotica"/>
    <s v="Italia"/>
    <s v="Roma"/>
    <x v="7"/>
    <m/>
    <s v="Franca Menonna"/>
    <x v="0"/>
    <s v="Non congrua"/>
    <m/>
    <m/>
    <m/>
    <m/>
    <s v="Rigettato per documentazione mancante dopo sollecito"/>
    <m/>
    <d v="2019-04-19T00:00:00"/>
    <s v="Info sullo stadio attuale "/>
  </r>
  <r>
    <s v="OK"/>
    <n v="948"/>
    <d v="2019-04-16T00:00:00"/>
    <d v="2019-04-16T00:00:00"/>
    <s v="S&amp;V Limited"/>
    <s v="Italia"/>
    <s v="Torino"/>
    <x v="3"/>
    <m/>
    <s v="Fabrizio Varvella"/>
    <x v="4"/>
    <s v="Congrua"/>
    <s v="Consumer Goods"/>
    <s v="Consumer products manufacturing"/>
    <s v="Start-up stage\Venture"/>
    <s v="Assente"/>
    <s v="Non compliant con i Regolamenti "/>
    <m/>
    <d v="2019-04-19T00:00:00"/>
    <s v="Out of scope VV2, il progetto è non opererativo su tecnologie, prodotti/servizi riferibili ai settori delle tecnologie industriali/digitali"/>
  </r>
  <r>
    <s v="OK"/>
    <n v="949"/>
    <d v="2019-04-17T00:00:00"/>
    <d v="2019-05-09T00:00:00"/>
    <s v="Melligo"/>
    <s v="Italia"/>
    <s v="Como"/>
    <x v="4"/>
    <m/>
    <s v="Francesco Rossi"/>
    <x v="4"/>
    <s v="Congrua"/>
    <s v="Consumer Goods"/>
    <s v="Consumer products manufacturing"/>
    <s v="Start-up stage\Venture"/>
    <s v="Assente"/>
    <s v="Vertis Venture 2 Scaleup"/>
    <m/>
    <d v="2019-05-10T00:00:00"/>
    <m/>
  </r>
  <r>
    <s v="OK"/>
    <n v="950"/>
    <d v="2019-04-17T00:00:00"/>
    <d v="2019-04-30T00:00:00"/>
    <s v="Fly Tecnology Corporation"/>
    <s v="Italia"/>
    <s v="n.a."/>
    <x v="5"/>
    <m/>
    <s v="Fernando Erriu"/>
    <x v="4"/>
    <s v="Congrua"/>
    <s v="ICT"/>
    <s v="Business and industrial products"/>
    <s v="Seed"/>
    <s v="Assente"/>
    <s v="Non compliant con i Regolamenti "/>
    <m/>
    <d v="2019-04-30T00:00:00"/>
    <m/>
  </r>
  <r>
    <s v="OK"/>
    <n v="951"/>
    <d v="2019-04-16T00:00:00"/>
    <d v="2019-04-23T00:00:00"/>
    <s v="Test1"/>
    <s v="Italia"/>
    <s v="Brescia"/>
    <x v="4"/>
    <m/>
    <s v="Cristina Bini _x000a_(FII/CDP)"/>
    <x v="6"/>
    <s v="Congrua"/>
    <s v="Industrial Goods"/>
    <s v="Chemical and materials: other"/>
    <s v="Start-up stage\Venture"/>
    <s v="Assente"/>
    <s v="Vertis Venture 2 Scaleup"/>
    <m/>
    <d v="2019-04-30T00:00:00"/>
    <m/>
  </r>
  <r>
    <s v="OK"/>
    <n v="952"/>
    <d v="2019-04-16T00:00:00"/>
    <d v="2019-05-06T00:00:00"/>
    <s v="Moozicore"/>
    <s v="Estero"/>
    <s v="San Francisco"/>
    <x v="6"/>
    <m/>
    <s v="Andriotto Financial Services"/>
    <x v="5"/>
    <s v="Congrua"/>
    <s v="Digital &amp; Media"/>
    <s v="Internet technologies"/>
    <s v="Seed"/>
    <s v="Assente"/>
    <s v="Non compliant con i Regolamenti "/>
    <m/>
    <d v="2019-05-10T00:00:00"/>
    <m/>
  </r>
  <r>
    <s v="OK"/>
    <n v="953"/>
    <d v="2019-04-16T00:00:00"/>
    <d v="2019-04-16T00:00:00"/>
    <s v="MDPtech"/>
    <s v="Italia"/>
    <s v="Cuneo"/>
    <x v="3"/>
    <m/>
    <s v="Lorenzo Baravalle"/>
    <x v="4"/>
    <s v="Congrua"/>
    <s v="ICT"/>
    <s v="Systems software"/>
    <s v="Other early stage\Late stage"/>
    <s v="Assente"/>
    <s v="Vertis Venture 2 Scaleup"/>
    <m/>
    <d v="2019-04-19T00:00:00"/>
    <m/>
  </r>
  <r>
    <s v="OK"/>
    <n v="954"/>
    <d v="2019-04-16T00:00:00"/>
    <d v="2019-04-16T00:00:00"/>
    <s v="AEGLE WEB ADVISORY"/>
    <s v="Italia"/>
    <s v="n.a."/>
    <x v="5"/>
    <m/>
    <s v="Antonio Capolupo _x000a_(Credinvest)"/>
    <x v="5"/>
    <s v="Congrua"/>
    <s v="Digital &amp; Media"/>
    <s v="Internet technologies"/>
    <s v="Seed"/>
    <s v="Assente"/>
    <s v="Non compliant con i Regolamenti "/>
    <m/>
    <d v="2019-04-19T00:00:00"/>
    <m/>
  </r>
  <r>
    <s v="OK"/>
    <n v="955"/>
    <d v="2019-04-16T00:00:00"/>
    <d v="2019-04-16T00:00:00"/>
    <s v="Antica torrefazione"/>
    <s v="Italia"/>
    <s v="Avellino"/>
    <x v="2"/>
    <m/>
    <s v="Antonio Capolupo _x000a_(Credinvest)"/>
    <x v="5"/>
    <s v="Congrua"/>
    <s v="Consumer Goods"/>
    <s v="Consumer products manufacturing"/>
    <s v="Start-up stage\Venture"/>
    <s v="Assente"/>
    <s v="Non compliant con i Regolamenti "/>
    <m/>
    <d v="2019-04-19T00:00:00"/>
    <s v="Out of scope VV2, il progetto è non opererativo su tecnologie, prodotti/servizi riferibili ai settori delle tecnologie industriali/digitali"/>
  </r>
  <r>
    <s v="OK"/>
    <n v="956"/>
    <d v="2019-04-14T00:00:00"/>
    <d v="2019-05-29T00:00:00"/>
    <s v="Progetto_Tamburrano"/>
    <s v="Italia"/>
    <s v="Brindisi"/>
    <x v="13"/>
    <m/>
    <s v="Giuseppe Tamburrano"/>
    <x v="4"/>
    <s v="Congrua"/>
    <s v="Industrial Goods"/>
    <s v="Business and industrial products"/>
    <s v="Seed"/>
    <s v="Assente"/>
    <s v="Non compliant con i Regolamenti "/>
    <m/>
    <d v="2019-05-31T00:00:00"/>
    <m/>
  </r>
  <r>
    <s v="OK"/>
    <n v="957"/>
    <d v="2019-04-15T00:00:00"/>
    <d v="2019-04-15T00:00:00"/>
    <s v="Progetto Monetini"/>
    <s v="Italia"/>
    <s v="n.a."/>
    <x v="5"/>
    <m/>
    <s v="Vincenzo Monetini"/>
    <x v="4"/>
    <s v="Congrua"/>
    <s v="Services"/>
    <s v="Communication: other"/>
    <s v="Seed"/>
    <s v="Assente"/>
    <s v="Non compliant con i Regolamenti "/>
    <m/>
    <d v="2019-04-19T00:00:00"/>
    <m/>
  </r>
  <r>
    <s v="OK"/>
    <n v="958"/>
    <d v="2019-04-16T00:00:00"/>
    <d v="2019-04-16T00:00:00"/>
    <s v="Friendly score"/>
    <s v="Estero"/>
    <s v="Londra"/>
    <x v="16"/>
    <s v="Amedeo Giurazza"/>
    <m/>
    <x v="3"/>
    <s v="Congrua"/>
    <s v="Services"/>
    <s v="Financial institutions and services"/>
    <s v="Start-up stage\Venture"/>
    <s v="Assente"/>
    <s v="Vertis Venture 2 Scaleup"/>
    <m/>
    <d v="2019-04-19T00:00:00"/>
    <m/>
  </r>
  <r>
    <s v="OK"/>
    <n v="959"/>
    <d v="2019-04-12T00:00:00"/>
    <d v="2019-04-12T00:00:00"/>
    <s v="FlyMove"/>
    <s v="Estero"/>
    <s v="Londra"/>
    <x v="16"/>
    <m/>
    <s v="Cristina Bini _x000a_(FII/CDP)"/>
    <x v="6"/>
    <s v="Congrua"/>
    <s v="Industrial Goods"/>
    <s v="Transportation: other"/>
    <s v="Seed"/>
    <s v="Assente"/>
    <s v="Non compliant con i Regolamenti "/>
    <m/>
    <d v="2019-04-19T00:00:00"/>
    <m/>
  </r>
  <r>
    <s v="OK"/>
    <n v="960"/>
    <d v="2019-04-12T00:00:00"/>
    <d v="2019-04-12T00:00:00"/>
    <s v="Gialle&amp;Co"/>
    <s v="Italia"/>
    <s v="Milano"/>
    <x v="4"/>
    <m/>
    <s v="Antonio Testa"/>
    <x v="4"/>
    <s v="Congrua"/>
    <s v="Consumer Goods"/>
    <s v="Consumer products manufacturing"/>
    <s v="Start-up stage\Venture"/>
    <s v="Assente"/>
    <s v="Non compliant con i Regolamenti "/>
    <m/>
    <d v="2019-04-19T00:00:00"/>
    <s v="Out of scope VV2, il progetto è non opererativo su tecnologie, prodotti/servizi riferibili ai settori delle tecnologie industriali/digitali"/>
  </r>
  <r>
    <s v="OK"/>
    <n v="961"/>
    <d v="2019-04-12T00:00:00"/>
    <d v="2019-04-12T00:00:00"/>
    <s v="GRAMPiT"/>
    <s v="Italia"/>
    <s v="Roma"/>
    <x v="7"/>
    <m/>
    <s v="Fausto Preste"/>
    <x v="4"/>
    <s v="Congrua"/>
    <s v="Consumer Goods"/>
    <s v="Consumer electronics"/>
    <s v="Start-up stage\Venture"/>
    <s v="Assente"/>
    <s v="Vertis Venture 2 Scaleup"/>
    <m/>
    <d v="2019-04-19T00:00:00"/>
    <m/>
  </r>
  <r>
    <s v="OK"/>
    <n v="962"/>
    <d v="2019-04-28T00:00:00"/>
    <d v="2019-04-28T00:00:00"/>
    <s v="Poleecy"/>
    <s v="Italia"/>
    <s v="Roma"/>
    <x v="7"/>
    <m/>
    <s v="Massimo Ciaglia"/>
    <x v="4"/>
    <s v="Congrua"/>
    <s v="Services"/>
    <s v="Financial institutions and services"/>
    <s v="Start-up stage\Venture"/>
    <s v="Assente"/>
    <s v="Vertis Venture 2 Scaleup"/>
    <m/>
    <d v="2019-04-30T00:00:00"/>
    <s v="Diritto di First Refusal – Invito Innova Venture"/>
  </r>
  <r>
    <s v="OK"/>
    <n v="963"/>
    <d v="2019-04-28T00:00:00"/>
    <d v="2019-04-28T00:00:00"/>
    <s v="Progetto_Carluccio"/>
    <s v="Italia"/>
    <s v="Milano"/>
    <x v="4"/>
    <m/>
    <s v="Stefano carluccio "/>
    <x v="4"/>
    <s v="Congrua"/>
    <s v="Med-Tech"/>
    <s v="Medical devices and supplies"/>
    <s v="Seed"/>
    <s v="Assente"/>
    <s v="Non compliant con i Regolamenti "/>
    <m/>
    <d v="2019-04-30T00:00:00"/>
    <m/>
  </r>
  <r>
    <s v="OK"/>
    <n v="964"/>
    <d v="2019-04-29T00:00:00"/>
    <m/>
    <s v="Progetto_Picano"/>
    <s v="Italia"/>
    <s v="n.a."/>
    <x v="5"/>
    <m/>
    <s v="Mario Picano"/>
    <x v="4"/>
    <s v="Non congrua"/>
    <m/>
    <m/>
    <m/>
    <m/>
    <s v="Rigettato per documentazione mancante dopo sollecito"/>
    <m/>
    <d v="2019-04-30T00:00:00"/>
    <m/>
  </r>
  <r>
    <s v="OK"/>
    <n v="965"/>
    <d v="2019-04-29T00:00:00"/>
    <d v="2019-04-29T00:00:00"/>
    <s v="Trendd"/>
    <s v="Italia"/>
    <s v="n.a."/>
    <x v="5"/>
    <m/>
    <s v="Alessandro Marchetto"/>
    <x v="4"/>
    <s v="Congrua"/>
    <s v="Services"/>
    <s v="Communication: other"/>
    <s v="Start-up stage\Venture"/>
    <s v="Assente"/>
    <s v="Vertis Venture 2 Scaleup"/>
    <m/>
    <d v="2019-04-30T00:00:00"/>
    <m/>
  </r>
  <r>
    <s v="OK"/>
    <n v="966"/>
    <d v="2019-04-29T00:00:00"/>
    <d v="2019-04-29T00:00:00"/>
    <s v="Execus"/>
    <s v="Estero"/>
    <s v="Ginevra"/>
    <x v="22"/>
    <m/>
    <s v="Patrizia Piparo_x000a_(My Draco)"/>
    <x v="5"/>
    <s v="Congrua"/>
    <s v="Services"/>
    <s v="Business and industrial services"/>
    <s v="Start-up stage\Venture"/>
    <s v="Assente"/>
    <s v="Vertis Venture 2 Scaleup"/>
    <m/>
    <d v="2019-04-30T00:00:00"/>
    <m/>
  </r>
  <r>
    <s v="OK"/>
    <n v="967"/>
    <d v="2019-04-29T00:00:00"/>
    <d v="2019-04-29T00:00:00"/>
    <s v="CryptoFintech"/>
    <s v="Italia"/>
    <s v="n.a."/>
    <x v="5"/>
    <m/>
    <s v="Patrizia Piparo_x000a_(My Draco)"/>
    <x v="5"/>
    <s v="Congrua"/>
    <s v="ICT"/>
    <s v="Software: other"/>
    <s v="Seed"/>
    <s v="Assente"/>
    <s v="Non compliant con i Regolamenti "/>
    <m/>
    <d v="2019-04-30T00:00:00"/>
    <m/>
  </r>
  <r>
    <s v="OK"/>
    <n v="968"/>
    <d v="2019-04-30T00:00:00"/>
    <d v="2019-04-30T00:00:00"/>
    <s v="Passa&amp;prendi"/>
    <s v="Italia"/>
    <s v="Latina"/>
    <x v="7"/>
    <m/>
    <s v="Stefano Carfagna _x000a_(Data ware)"/>
    <x v="5"/>
    <s v="Congrua"/>
    <s v="Services"/>
    <s v="Software: other"/>
    <s v="Start-up stage\Venture"/>
    <s v="Assente"/>
    <s v="Vertis Venture 2 Scaleup"/>
    <m/>
    <d v="2019-04-30T00:00:00"/>
    <m/>
  </r>
  <r>
    <s v="OK"/>
    <n v="969"/>
    <d v="2019-04-30T00:00:00"/>
    <d v="2019-04-30T00:00:00"/>
    <s v="SMART BAD"/>
    <s v="Italia"/>
    <s v="Latina"/>
    <x v="7"/>
    <m/>
    <s v="Stefano Carfagna _x000a_(Data ware)"/>
    <x v="5"/>
    <s v="Congrua"/>
    <s v="Med-Tech"/>
    <s v="Medical devices and supplies"/>
    <s v="Seed"/>
    <s v="Assente"/>
    <s v="Non compliant con i Regolamenti "/>
    <m/>
    <d v="2019-04-30T00:00:00"/>
    <m/>
  </r>
  <r>
    <s v="OK"/>
    <n v="970"/>
    <d v="2019-05-07T00:00:00"/>
    <d v="2019-05-07T00:00:00"/>
    <s v="Animal doctor"/>
    <s v="Italia"/>
    <s v="Milano"/>
    <x v="4"/>
    <s v="Alessandro Pontari"/>
    <m/>
    <x v="3"/>
    <s v="Congrua"/>
    <s v="Services"/>
    <s v="Business and industrial services"/>
    <s v="Start-up stage\Venture"/>
    <s v="Assente"/>
    <s v="Vertis Venture 2 Scaleup"/>
    <m/>
    <d v="2019-05-10T00:00:00"/>
    <m/>
  </r>
  <r>
    <s v="OK"/>
    <n v="971"/>
    <d v="2019-05-08T00:00:00"/>
    <d v="2019-05-08T00:00:00"/>
    <s v="Afrodite Resort"/>
    <s v="Italia"/>
    <s v="Salerno"/>
    <x v="2"/>
    <m/>
    <s v="Antonio Capolupo _x000a_(Credinvest)"/>
    <x v="5"/>
    <s v="Congrua"/>
    <s v="Services"/>
    <s v="Construction"/>
    <s v="Seed"/>
    <s v="Assente"/>
    <s v="Non compliant con i Regolamenti "/>
    <m/>
    <d v="2019-05-10T00:00:00"/>
    <m/>
  </r>
  <r>
    <s v="OK"/>
    <n v="972"/>
    <d v="2019-05-06T00:00:00"/>
    <d v="2019-05-06T00:00:00"/>
    <s v="Special Tools"/>
    <s v="Italia"/>
    <s v="Napoli"/>
    <x v="2"/>
    <m/>
    <s v="Antonio Capolupo _x000a_(Credinvest)"/>
    <x v="5"/>
    <s v="Congrua"/>
    <s v="Industrial Goods"/>
    <s v="Business and industrial products"/>
    <s v="Other early stage\Late stage"/>
    <s v="Assente"/>
    <s v="Non compliant con i Regolamenti "/>
    <m/>
    <d v="2019-05-10T00:00:00"/>
    <s v="Outo of scope.Richiesta di capitali per consolidamento debito."/>
  </r>
  <r>
    <s v="OK"/>
    <n v="973"/>
    <d v="2019-05-07T00:00:00"/>
    <m/>
    <s v="Scaglionibikes"/>
    <s v="Italia"/>
    <s v="n.a."/>
    <x v="5"/>
    <m/>
    <s v="Roberto Scaglioni"/>
    <x v="4"/>
    <s v="Non congrua"/>
    <m/>
    <m/>
    <m/>
    <m/>
    <s v="Rigettato per documentazione mancante dopo sollecito"/>
    <m/>
    <d v="2019-05-10T00:00:00"/>
    <m/>
  </r>
  <r>
    <s v="OK"/>
    <n v="974"/>
    <d v="2019-05-07T00:00:00"/>
    <d v="2019-05-07T00:00:00"/>
    <s v="Reset"/>
    <s v="Italia"/>
    <s v="Roma"/>
    <x v="7"/>
    <m/>
    <s v="Guglielmo Pascarelli_x000a_(AIFI)"/>
    <x v="1"/>
    <s v="Congrua"/>
    <s v="Clean Tech"/>
    <s v="Electricity supply"/>
    <s v="Other early stage\Late stage"/>
    <s v="Assente"/>
    <s v="Vertis Venture 2 Scaleup"/>
    <m/>
    <d v="2020-02-03T00:00:00"/>
    <s v="Iniziativa assegnata a VV2 il 10/05/19. Viene assegnata nuovamente a VV2 il 3/2/20 come Diritto di First Refusal – Invito Innova Venture"/>
  </r>
  <r>
    <s v="OK"/>
    <n v="975"/>
    <d v="2019-05-06T00:00:00"/>
    <d v="2019-05-06T00:00:00"/>
    <s v="New edil"/>
    <s v="Italia"/>
    <s v="Ancona"/>
    <x v="19"/>
    <m/>
    <s v="Antonio Capolupo _x000a_(Credinvest)"/>
    <x v="5"/>
    <s v="Congrua"/>
    <s v="Services"/>
    <s v="Construction"/>
    <s v="Start-up stage\Venture"/>
    <s v="Assente"/>
    <s v="Non compliant con i Regolamenti "/>
    <m/>
    <d v="2019-05-10T00:00:00"/>
    <s v="Out of scope VV2, il progetto è non opererativo su tecnologie, prodotti/servizi riferibili ai settori delle tecnologie industriali/digitali"/>
  </r>
  <r>
    <s v="OK"/>
    <n v="976"/>
    <d v="2019-05-06T00:00:00"/>
    <d v="2019-05-06T00:00:00"/>
    <s v="Hexagro"/>
    <s v="Italia"/>
    <s v="Milano"/>
    <x v="4"/>
    <m/>
    <s v="Alessandro Grampa"/>
    <x v="4"/>
    <s v="Congrua"/>
    <s v="Agro-food"/>
    <s v="Crop cultivation"/>
    <s v="Start-up stage\Venture"/>
    <s v="Assente"/>
    <s v="Fondi di scaleup"/>
    <m/>
    <d v="2022-05-17T00:00:00"/>
    <s v="Nel DF meeting del 10/05/2019 l'iniziativa era non compliant con i Regolamenti per lo stadio di vita, in seguito all'invio di un nuovo pitch viene assegnata il 17/05/2022 ai fondi di scaleup"/>
  </r>
  <r>
    <s v="OK"/>
    <n v="977"/>
    <d v="2019-05-09T00:00:00"/>
    <d v="2019-05-21T00:00:00"/>
    <s v="Dataware"/>
    <s v="Italia"/>
    <s v="Latina"/>
    <x v="7"/>
    <m/>
    <s v="Stefano Carfagna _x000a_(Data ware)"/>
    <x v="4"/>
    <s v="Congrua"/>
    <s v="ICT"/>
    <s v="Systems software"/>
    <s v="Start-up stage\Venture"/>
    <s v="Assente"/>
    <s v="Vertis Venture 2 Scaleup"/>
    <m/>
    <d v="2019-05-23T00:00:00"/>
    <m/>
  </r>
  <r>
    <s v="OK"/>
    <n v="978"/>
    <d v="2019-05-06T00:00:00"/>
    <d v="2019-05-06T00:00:00"/>
    <s v="D&amp;D GROUP"/>
    <s v="Italia"/>
    <s v="Salerno"/>
    <x v="2"/>
    <m/>
    <s v="Antonio Capolupo _x000a_(Credinvest)"/>
    <x v="5"/>
    <s v="Congrua"/>
    <s v="Consumer Goods"/>
    <s v="Consumer products manufacturing"/>
    <s v="Other early stage\Late stage"/>
    <s v="Assente"/>
    <s v="Non compliant con i Regolamenti "/>
    <m/>
    <d v="2019-05-10T00:00:00"/>
    <s v="Out of scope VV2, il progetto è non opererativo su tecnologie, prodotti/servizi riferibili ai settori delle tecnologie industriali/digitali"/>
  </r>
  <r>
    <s v="OK"/>
    <n v="979"/>
    <d v="2019-05-06T00:00:00"/>
    <d v="2019-05-06T00:00:00"/>
    <s v="Brevetto_Alberto Romano"/>
    <s v="Italia"/>
    <s v="Napoli"/>
    <x v="2"/>
    <m/>
    <s v="Alberto Romano"/>
    <x v="4"/>
    <s v="Congrua"/>
    <s v="Consumer Goods"/>
    <s v="Consumer products manufacturing"/>
    <s v="Proof of concept"/>
    <s v="Assente"/>
    <s v="Non compliant con i Regolamenti "/>
    <m/>
    <d v="2019-05-10T00:00:00"/>
    <m/>
  </r>
  <r>
    <s v="OK"/>
    <n v="980"/>
    <d v="2019-05-08T00:00:00"/>
    <d v="2019-05-08T00:00:00"/>
    <s v="Aster"/>
    <s v="Italia"/>
    <s v="Roma"/>
    <x v="7"/>
    <m/>
    <s v="Aniello D'Auria"/>
    <x v="1"/>
    <s v="Congrua"/>
    <s v="ICT"/>
    <s v="Systems software"/>
    <s v="Other early stage\Late stage"/>
    <s v="Assente"/>
    <s v="Vertis Venture 2 Scaleup"/>
    <m/>
    <d v="2019-05-10T00:00:00"/>
    <m/>
  </r>
  <r>
    <s v="OK"/>
    <n v="981"/>
    <d v="2019-05-09T00:00:00"/>
    <m/>
    <s v="Tesla Medical"/>
    <s v="Italia"/>
    <s v="Napoli"/>
    <x v="2"/>
    <m/>
    <s v="Valerio Rapone "/>
    <x v="1"/>
    <s v="Non congrua"/>
    <m/>
    <m/>
    <m/>
    <m/>
    <s v="Rigettato per documentazione mancante dopo sollecito"/>
    <m/>
    <d v="2019-05-10T00:00:00"/>
    <m/>
  </r>
  <r>
    <s v="OK"/>
    <n v="982"/>
    <d v="2018-05-09T00:00:00"/>
    <d v="2018-05-09T00:00:00"/>
    <s v="Edgar"/>
    <s v="Italia"/>
    <s v="Cagliari"/>
    <x v="25"/>
    <m/>
    <s v="Walter Coraccio_x000a_(Sclak)"/>
    <x v="8"/>
    <s v="Congrua"/>
    <s v="Digital &amp; Media"/>
    <s v="Internet technologies"/>
    <s v="Start-up stage\Venture"/>
    <s v="Assente"/>
    <s v="Vertis Venture 2 Scaleup"/>
    <m/>
    <d v="2019-05-10T00:00:00"/>
    <m/>
  </r>
  <r>
    <s v="OK"/>
    <n v="983"/>
    <d v="2019-05-10T00:00:00"/>
    <d v="2019-05-17T00:00:00"/>
    <s v="ATS"/>
    <s v="Italia"/>
    <s v="Genova"/>
    <x v="12"/>
    <m/>
    <s v="Furio Travagli"/>
    <x v="4"/>
    <s v="Congrua"/>
    <s v="Industrial Goods"/>
    <s v="Business and industrial products"/>
    <s v="Seed"/>
    <s v="Assente"/>
    <s v="Non compliant con i Regolamenti "/>
    <m/>
    <d v="2019-05-23T00:00:00"/>
    <m/>
  </r>
  <r>
    <s v="OK"/>
    <n v="984"/>
    <d v="2019-05-12T00:00:00"/>
    <d v="2019-05-12T00:00:00"/>
    <s v="PREBIOMICS"/>
    <s v="Italia"/>
    <s v="Trento"/>
    <x v="21"/>
    <m/>
    <s v="Club Trentino Investitori"/>
    <x v="6"/>
    <s v="Congrua"/>
    <s v="Med-Tech"/>
    <s v="Healthcare: other"/>
    <s v="Seed"/>
    <s v="Università di Trento"/>
    <s v="Vertis Venture 3 Technology Transfer"/>
    <m/>
    <d v="2019-05-16T00:00:00"/>
    <m/>
  </r>
  <r>
    <s v="OK"/>
    <n v="985"/>
    <d v="2019-05-14T00:00:00"/>
    <d v="2019-05-14T00:00:00"/>
    <s v="Progetto_Autoscuola Baglieri"/>
    <s v="Italia"/>
    <s v="Ragusa"/>
    <x v="9"/>
    <m/>
    <s v="Cianchino "/>
    <x v="4"/>
    <s v="Congrua"/>
    <s v="Services"/>
    <s v="Business and industrial services"/>
    <s v="Seed"/>
    <s v="Assente"/>
    <s v="Non compliant con i Regolamenti "/>
    <m/>
    <d v="2019-05-16T00:00:00"/>
    <m/>
  </r>
  <r>
    <s v="OK"/>
    <n v="986"/>
    <d v="2019-05-14T00:00:00"/>
    <d v="2019-05-14T00:00:00"/>
    <s v="Progetto_cardiovascolare"/>
    <s v="Italia"/>
    <s v="Campobasso"/>
    <x v="35"/>
    <s v="Amedeo Giurazza"/>
    <m/>
    <x v="3"/>
    <s v="Congrua"/>
    <s v="Med-Tech"/>
    <s v="Healthcare: other"/>
    <s v="Seed"/>
    <s v="Università del Molise"/>
    <s v="Vertis Venture 3 Technology Transfer"/>
    <m/>
    <d v="2019-05-16T00:00:00"/>
    <m/>
  </r>
  <r>
    <s v="OK"/>
    <n v="987"/>
    <d v="2019-05-14T00:00:00"/>
    <d v="2019-05-16T00:00:00"/>
    <s v="Docunque"/>
    <s v="Italia"/>
    <s v="Roma"/>
    <x v="7"/>
    <m/>
    <s v="Lorenzo Bracciale"/>
    <x v="4"/>
    <s v="Congrua"/>
    <s v="Med-Tech"/>
    <s v="Medical information systems"/>
    <s v="Start-up stage\Venture"/>
    <s v="Assente"/>
    <s v="Vertis Venture 2 Scaleup"/>
    <m/>
    <d v="2019-05-23T00:00:00"/>
    <m/>
  </r>
  <r>
    <s v="OK"/>
    <n v="988"/>
    <d v="2019-05-14T00:00:00"/>
    <d v="2019-05-14T00:00:00"/>
    <s v="CercaOfficina.it"/>
    <s v="Italia"/>
    <s v="Milano"/>
    <x v="4"/>
    <m/>
    <s v="Marco Brusamolino"/>
    <x v="4"/>
    <s v="Congrua"/>
    <s v="Services"/>
    <s v="Internet technologies"/>
    <s v="Other early stage\Late stage"/>
    <s v="Assente"/>
    <s v="Vertis Venture 2 Scaleup"/>
    <m/>
    <d v="2019-05-16T00:00:00"/>
    <m/>
  </r>
  <r>
    <s v="OK"/>
    <n v="989"/>
    <d v="2019-05-15T00:00:00"/>
    <d v="2019-05-15T00:00:00"/>
    <s v="Coverholder"/>
    <s v="Estero"/>
    <s v="Londra"/>
    <x v="16"/>
    <s v="Giulio Valiante"/>
    <m/>
    <x v="3"/>
    <s v="Congrua"/>
    <s v="Services"/>
    <s v="Financial institutions and services"/>
    <s v="Start-up stage\Venture"/>
    <s v="Assente"/>
    <s v="Vertis Venture 2 Scaleup"/>
    <m/>
    <d v="2019-05-16T00:00:00"/>
    <m/>
  </r>
  <r>
    <s v="OK"/>
    <n v="990"/>
    <d v="2019-05-15T00:00:00"/>
    <d v="2019-05-15T00:00:00"/>
    <s v="PLAYJOB"/>
    <s v="Italia"/>
    <s v="Pescara"/>
    <x v="14"/>
    <m/>
    <s v="Fabrizio Basciani"/>
    <x v="4"/>
    <s v="Congrua"/>
    <s v="Services"/>
    <s v="Business and industrial services"/>
    <s v="Seed"/>
    <s v="Assente"/>
    <s v="Non compliant con i Regolamenti "/>
    <m/>
    <d v="2019-05-16T00:00:00"/>
    <m/>
  </r>
  <r>
    <s v="OK"/>
    <n v="991"/>
    <d v="2019-05-16T00:00:00"/>
    <d v="2019-05-16T00:00:00"/>
    <s v="C1p8"/>
    <s v="Italia"/>
    <s v="Pordenone"/>
    <x v="8"/>
    <m/>
    <s v="Gabriele Cappellini_x000a_(Trimcf)"/>
    <x v="5"/>
    <s v="Congrua"/>
    <s v="Industrial Goods"/>
    <s v="Materials"/>
    <s v="Start-up stage\Venture"/>
    <s v="Assente"/>
    <s v="Vertis Venture 2 Scaleup"/>
    <m/>
    <d v="2019-05-23T00:00:00"/>
    <m/>
  </r>
  <r>
    <s v="OK"/>
    <n v="992"/>
    <d v="2019-05-17T00:00:00"/>
    <d v="2019-05-17T00:00:00"/>
    <s v="BT Innovachem"/>
    <s v="Italia"/>
    <s v="Roma"/>
    <x v="7"/>
    <m/>
    <s v="Premio Italian Master Startup Award"/>
    <x v="1"/>
    <s v="Congrua"/>
    <s v="Industrial Goods"/>
    <s v="Specialty chemicals"/>
    <s v="Seed"/>
    <s v="Università degli Studi di Roma &quot;Tor Vergata&quot;"/>
    <s v="Vertis Venture 3 Technology Transfer"/>
    <m/>
    <d v="2019-05-23T00:00:00"/>
    <m/>
  </r>
  <r>
    <s v="OK"/>
    <n v="993"/>
    <d v="2019-05-17T00:00:00"/>
    <d v="2019-05-17T00:00:00"/>
    <s v="BioScience Genomics"/>
    <s v="Italia"/>
    <s v="Roma"/>
    <x v="7"/>
    <m/>
    <s v="Premio Italian Master Startup Award"/>
    <x v="1"/>
    <s v="Congrua"/>
    <s v="Biotech"/>
    <s v="Biotechnology"/>
    <s v="Seed"/>
    <s v="Università degli Studi di Roma &quot;Tor Vergata&quot;"/>
    <s v="Vertis Venture 3 Technology Transfer"/>
    <m/>
    <d v="2019-05-23T00:00:00"/>
    <m/>
  </r>
  <r>
    <s v="OK"/>
    <n v="994"/>
    <d v="2019-05-17T00:00:00"/>
    <d v="2019-05-17T00:00:00"/>
    <s v="WatAJet"/>
    <s v="Italia"/>
    <s v="Varese"/>
    <x v="4"/>
    <m/>
    <s v="Premio Italian Master Startup Award"/>
    <x v="1"/>
    <s v="Congrua"/>
    <s v="Services"/>
    <s v="Business and industrial services"/>
    <s v="Other early stage\Late stage"/>
    <s v="Politecnico di Milano"/>
    <s v="Vertis Venture 3 Technology Transfer"/>
    <m/>
    <d v="2019-05-23T00:00:00"/>
    <m/>
  </r>
  <r>
    <s v="OK"/>
    <n v="995"/>
    <d v="2019-05-17T00:00:00"/>
    <d v="2021-04-27T00:00:00"/>
    <s v="UserBot"/>
    <s v="Italia"/>
    <s v="Milano"/>
    <x v="4"/>
    <m/>
    <s v="Premio Italian Master Startup Award/ Ágnes Antal"/>
    <x v="1"/>
    <s v="Congrua"/>
    <s v="ICT"/>
    <s v="Systems software"/>
    <s v="Start-up stage\Venture"/>
    <s v="Politecnico di Milano"/>
    <s v="Fondi di scaleup"/>
    <m/>
    <d v="2021-04-28T00:00:00"/>
    <s v="Progetto assegnato il 23/05/19 al fondo di trasferimento tecnologico, in seguito al &quot;rejected&quot; di quest'ultimo e all'invio di nuova documentazione, viene riassegnato ai fondi di scaleup"/>
  </r>
  <r>
    <s v="OK"/>
    <n v="996"/>
    <d v="2019-05-17T00:00:00"/>
    <d v="2019-05-17T00:00:00"/>
    <s v="UBT"/>
    <s v="Italia"/>
    <s v="Perugia"/>
    <x v="17"/>
    <m/>
    <s v="Premio Italian Master Startup Award"/>
    <x v="1"/>
    <s v="Congrua"/>
    <s v="Biotech"/>
    <s v="Biotechnology"/>
    <s v="Seed"/>
    <s v="Università degli Studi di Perugia"/>
    <s v="Vertis Venture 3 Technology Transfer"/>
    <m/>
    <d v="2019-05-23T00:00:00"/>
    <m/>
  </r>
  <r>
    <s v="OK"/>
    <n v="997"/>
    <d v="2019-05-17T00:00:00"/>
    <d v="2019-05-17T00:00:00"/>
    <s v="Technosens"/>
    <s v="Italia"/>
    <s v="Roma"/>
    <x v="7"/>
    <m/>
    <s v="Premio Italian Master Startup Award"/>
    <x v="1"/>
    <s v="Congrua"/>
    <s v="ICT"/>
    <s v="Software: other"/>
    <s v="Other early stage\Late stage"/>
    <s v="Università degli Studi di Roma &quot;Tor Vergata&quot;"/>
    <s v="Vertis Venture 3 Technology Transfer"/>
    <m/>
    <d v="2019-05-23T00:00:00"/>
    <m/>
  </r>
  <r>
    <s v="OK"/>
    <n v="998"/>
    <d v="2019-05-17T00:00:00"/>
    <d v="2019-05-17T00:00:00"/>
    <s v="Springa"/>
    <s v="Italia"/>
    <s v="Milano"/>
    <x v="4"/>
    <m/>
    <s v="Premio Italian Master Startup Award"/>
    <x v="1"/>
    <s v="Congrua"/>
    <s v="Industrial Goods"/>
    <s v="Business and industrial products"/>
    <s v="Other early stage\Late stage"/>
    <s v="Politecnico di Milano"/>
    <s v="Vertis Venture 3 Technology Transfer"/>
    <m/>
    <d v="2019-05-23T00:00:00"/>
    <m/>
  </r>
  <r>
    <s v="OK"/>
    <n v="999"/>
    <d v="2019-05-17T00:00:00"/>
    <d v="2019-05-17T00:00:00"/>
    <s v="Salugene"/>
    <s v="Italia"/>
    <s v="Roma"/>
    <x v="7"/>
    <m/>
    <s v="Premio Italian Master Startup Award"/>
    <x v="1"/>
    <s v="Congrua"/>
    <s v="Biotech"/>
    <s v="Healthcare: other"/>
    <s v="Seed"/>
    <s v="Università degli Studi di Roma &quot;Tor Vergata&quot;"/>
    <s v="Vertis Venture 3 Technology Transfer"/>
    <m/>
    <d v="2019-05-23T00:00:00"/>
    <m/>
  </r>
  <r>
    <s v="OK"/>
    <n v="1000"/>
    <d v="2019-05-17T00:00:00"/>
    <d v="2019-05-17T00:00:00"/>
    <s v="Resvalue"/>
    <s v="Italia"/>
    <s v="Roma"/>
    <x v="7"/>
    <m/>
    <s v="Premio Italian Master Startup Award"/>
    <x v="1"/>
    <s v="Congrua"/>
    <s v="Services"/>
    <s v="Financial institutions and services"/>
    <s v="Start-up stage\Venture"/>
    <s v="Università di Roma Tre"/>
    <s v="Vertis Venture 3 Technology Transfer"/>
    <m/>
    <d v="2019-05-23T00:00:00"/>
    <m/>
  </r>
  <r>
    <s v="OK"/>
    <n v="1001"/>
    <d v="2019-05-17T00:00:00"/>
    <d v="2019-05-17T00:00:00"/>
    <s v="Rejoint"/>
    <s v="Italia"/>
    <s v="Bologna"/>
    <x v="0"/>
    <m/>
    <s v="Premio Italian Master Startup Award"/>
    <x v="1"/>
    <s v="Congrua"/>
    <s v="Med-Tech"/>
    <s v="Medical devices and supplies"/>
    <s v="Start-up stage\Venture"/>
    <s v="Politecnico di Milano"/>
    <s v="Fondi di scaleup"/>
    <m/>
    <d v="2021-03-25T00:00:00"/>
    <s v="Iniziativa assegnata a VV3 il 23.05.2019, in seguito al rigetto da parte di quest'ultimo e all'invio di nuova documentazione viene riassegnato ai fondi di scaleup in data 25.03.2021"/>
  </r>
  <r>
    <s v="OK"/>
    <n v="1002"/>
    <d v="2019-05-17T00:00:00"/>
    <d v="2019-05-17T00:00:00"/>
    <s v="Nonit"/>
    <s v="Italia"/>
    <s v="Perugia"/>
    <x v="17"/>
    <m/>
    <s v="Premio Italian Master Startup Award"/>
    <x v="1"/>
    <s v="Congrua"/>
    <s v="Agro-food"/>
    <s v="Agriculture: other"/>
    <s v="Start-up stage\Venture"/>
    <s v="Università degli Studi di Perugia"/>
    <s v="Vertis Venture 3 Technology Transfer"/>
    <m/>
    <d v="2019-05-23T00:00:00"/>
    <m/>
  </r>
  <r>
    <s v="OK"/>
    <n v="1003"/>
    <d v="2019-05-17T00:00:00"/>
    <d v="2019-05-17T00:00:00"/>
    <s v="Nextema"/>
    <s v="Italia"/>
    <s v="Bologna"/>
    <x v="0"/>
    <m/>
    <s v="Premio Italian Master Startup Award"/>
    <x v="1"/>
    <s v="Congrua"/>
    <s v="Automotive"/>
    <s v="Industrial measurement, sensing and control"/>
    <s v="Other early stage\Late stage"/>
    <s v="Università degli Studi di Bologna"/>
    <s v="Vertis Venture 3 Technology Transfer"/>
    <m/>
    <d v="2019-05-23T00:00:00"/>
    <m/>
  </r>
  <r>
    <s v="OK"/>
    <n v="1004"/>
    <d v="2019-05-17T00:00:00"/>
    <d v="2019-05-17T00:00:00"/>
    <s v="L4T"/>
    <s v="Italia"/>
    <s v="Firenze"/>
    <x v="10"/>
    <m/>
    <s v="Premio Italian Master Startup Award"/>
    <x v="1"/>
    <s v="Congrua"/>
    <s v="Biotech"/>
    <s v="Healthcare: other"/>
    <s v="Other early stage\Late stage"/>
    <s v="Università degli Studi di Firenze"/>
    <s v="Vertis Venture 3 Technology Transfer"/>
    <m/>
    <d v="2019-05-23T00:00:00"/>
    <m/>
  </r>
  <r>
    <s v="OK"/>
    <n v="1005"/>
    <d v="2019-05-17T00:00:00"/>
    <d v="2019-05-17T00:00:00"/>
    <s v="Holey"/>
    <s v="Italia"/>
    <s v="Roma"/>
    <x v="7"/>
    <m/>
    <s v="Premio Italian Master Startup Award"/>
    <x v="1"/>
    <s v="Congrua"/>
    <s v="Med-Tech"/>
    <s v="Medical devices and supplies"/>
    <s v="Start-up stage\Venture"/>
    <s v="Politecnico di Milano"/>
    <s v="Vertis Venture 3 Technology Transfer"/>
    <m/>
    <d v="2019-05-23T00:00:00"/>
    <m/>
  </r>
  <r>
    <s v="OK"/>
    <n v="1006"/>
    <d v="2019-05-17T00:00:00"/>
    <d v="2019-05-17T00:00:00"/>
    <s v="DeSwag"/>
    <s v="Italia"/>
    <s v="Treviso"/>
    <x v="15"/>
    <m/>
    <s v="Premio Italian Master Startup Award"/>
    <x v="1"/>
    <s v="Congrua"/>
    <s v="Services"/>
    <s v="Business and industrial services"/>
    <s v="Seed"/>
    <s v="Assente"/>
    <s v="Non compliant con i Regolamenti "/>
    <m/>
    <d v="2019-05-23T00:00:00"/>
    <m/>
  </r>
  <r>
    <s v="OK"/>
    <n v="1007"/>
    <d v="2019-05-17T00:00:00"/>
    <d v="2019-05-17T00:00:00"/>
    <s v="Cubbit"/>
    <s v="Italia"/>
    <s v="Milano"/>
    <x v="4"/>
    <m/>
    <s v="Premio Italian Master Startup Award"/>
    <x v="1"/>
    <s v="Congrua"/>
    <s v="ICT"/>
    <s v="Systems software"/>
    <s v="Start-up stage\Venture"/>
    <s v="Università degli Studi di Bologna"/>
    <s v="Vertis Venture 5 Scaleup"/>
    <m/>
    <d v="2022-11-08T00:00:00"/>
    <s v="Iniziativa assegnata il 23/05/2019 al fondo di TT, in seguito all'invio di nuova documentazione l'iniziativa viene assegnata al fondo VV5 l'08/11/2022."/>
  </r>
  <r>
    <s v="OK"/>
    <n v="1008"/>
    <d v="2019-05-20T00:00:00"/>
    <d v="2019-05-20T00:00:00"/>
    <s v="NEURANIX"/>
    <s v="Italia"/>
    <s v="Treviso "/>
    <x v="15"/>
    <m/>
    <s v="Gianluca Scalise_x000a_(Itinera-adv isory)"/>
    <x v="5"/>
    <s v="Congrua"/>
    <s v="Med-Tech"/>
    <s v="Medical devices and supplies"/>
    <s v="Start-up stage\Venture"/>
    <s v="Campania NewSteel"/>
    <s v="Vertis Venture 2 Scaleup"/>
    <m/>
    <d v="2020-06-04T00:00:00"/>
    <s v="Progetto assegnato il 23/05/19 a VV3, in seguito all'invio di nuova documentazione, essendo stato bocciato da VV3, viene riassegnato il 04/06/20 a VV2."/>
  </r>
  <r>
    <s v="OK"/>
    <n v="1009"/>
    <d v="2019-05-20T00:00:00"/>
    <d v="2019-05-20T00:00:00"/>
    <s v="DATV"/>
    <s v="Italia"/>
    <s v="n.a."/>
    <x v="5"/>
    <m/>
    <s v="Gabriele Rossi_x000a_(blueoceanfinance)"/>
    <x v="5"/>
    <s v="Congrua"/>
    <s v="Digital &amp; Media"/>
    <s v="Broadcasting, publications and content providers"/>
    <s v="Seed"/>
    <s v="Assente"/>
    <s v="Non compliant con i Regolamenti "/>
    <m/>
    <d v="2019-05-23T00:00:00"/>
    <m/>
  </r>
  <r>
    <s v="OK"/>
    <n v="1010"/>
    <d v="2019-05-20T00:00:00"/>
    <d v="2019-05-20T00:00:00"/>
    <s v="DailyInternship"/>
    <s v="Italia"/>
    <s v="n.a."/>
    <x v="5"/>
    <s v="Alessandro Pontari"/>
    <m/>
    <x v="3"/>
    <s v="Congrua"/>
    <s v="Services"/>
    <s v="Business and industrial services"/>
    <s v="Start-up stage\Venture"/>
    <s v="Assente"/>
    <s v="Vertis Venture 2 Scaleup"/>
    <m/>
    <d v="2019-05-23T00:00:00"/>
    <m/>
  </r>
  <r>
    <s v="OK"/>
    <n v="1011"/>
    <d v="2019-05-21T00:00:00"/>
    <d v="2019-05-22T00:00:00"/>
    <s v="Kineticvibe"/>
    <s v="Italia"/>
    <s v="Milano"/>
    <x v="4"/>
    <m/>
    <s v="Cesare Mario Viacava"/>
    <x v="4"/>
    <s v="Congrua"/>
    <s v="Services"/>
    <s v="Communication: other"/>
    <s v="Start-up stage\Venture"/>
    <s v="Assente"/>
    <s v="Vertis Venture 2 Scaleup"/>
    <m/>
    <d v="2019-05-23T00:00:00"/>
    <m/>
  </r>
  <r>
    <s v="OK"/>
    <n v="1012"/>
    <d v="2019-05-21T00:00:00"/>
    <d v="2019-05-21T00:00:00"/>
    <s v="Progetto_Giovanni  Zonato"/>
    <s v="Italia"/>
    <s v="n.a."/>
    <x v="5"/>
    <m/>
    <s v="Giovanni Zonato"/>
    <x v="4"/>
    <s v="Congrua"/>
    <s v="Industrial Goods"/>
    <s v="Specialty chemicals"/>
    <s v="Seed"/>
    <s v="Assente"/>
    <s v="Non compliant con i Regolamenti "/>
    <m/>
    <d v="2019-05-23T00:00:00"/>
    <m/>
  </r>
  <r>
    <s v="OK"/>
    <n v="1013"/>
    <d v="2019-05-21T00:00:00"/>
    <d v="2019-05-21T00:00:00"/>
    <s v="Ad domum"/>
    <s v="Italia"/>
    <s v="Milano"/>
    <x v="4"/>
    <m/>
    <s v="Antonio Capolupo _x000a_(Credinvest)"/>
    <x v="5"/>
    <s v="Congrua"/>
    <s v="ICT"/>
    <s v="Systems software"/>
    <s v="Seed"/>
    <s v="Assente"/>
    <s v="Non compliant con i Regolamenti "/>
    <m/>
    <d v="2019-05-23T00:00:00"/>
    <m/>
  </r>
  <r>
    <s v="OK"/>
    <n v="1014"/>
    <d v="2019-05-21T00:00:00"/>
    <d v="2019-05-21T00:00:00"/>
    <s v="Wildeey"/>
    <s v="Italia"/>
    <s v="Cagliari"/>
    <x v="25"/>
    <m/>
    <s v="Contamination Lab Cagliari"/>
    <x v="1"/>
    <s v="Congrua"/>
    <s v="ICT"/>
    <s v="Consumer electronics"/>
    <s v="Seed"/>
    <s v="Università di Cagliari"/>
    <s v="Vertis Venture 3 Technology Transfer"/>
    <m/>
    <d v="2019-05-23T00:00:00"/>
    <m/>
  </r>
  <r>
    <s v="OK"/>
    <n v="1015"/>
    <d v="2019-05-21T00:00:00"/>
    <d v="2019-05-21T00:00:00"/>
    <s v="Relaxis"/>
    <s v="Italia"/>
    <s v="Cagliari"/>
    <x v="25"/>
    <m/>
    <s v="Contamination Lab Cagliari"/>
    <x v="1"/>
    <s v="Congrua"/>
    <s v="Consumer Goods"/>
    <s v="Consumer products manufacturing"/>
    <s v="Seed"/>
    <s v="Università di Cagliari"/>
    <s v="Vertis Venture 3 Technology Transfer"/>
    <m/>
    <d v="2019-05-23T00:00:00"/>
    <m/>
  </r>
  <r>
    <s v="OK"/>
    <n v="1016"/>
    <d v="2019-05-21T00:00:00"/>
    <d v="2019-05-21T00:00:00"/>
    <s v="Bio-nk"/>
    <s v="Italia"/>
    <s v="Cagliari"/>
    <x v="25"/>
    <m/>
    <s v="Contamination Lab Cagliari"/>
    <x v="1"/>
    <s v="Congrua"/>
    <s v="Med-Tech"/>
    <s v="Medical devices and supplies"/>
    <s v="Seed"/>
    <s v="Università di Cagliari"/>
    <s v="Vertis Venture 3 Technology Transfer"/>
    <m/>
    <d v="2019-05-23T00:00:00"/>
    <m/>
  </r>
  <r>
    <s v="OK"/>
    <n v="1017"/>
    <d v="2019-05-21T00:00:00"/>
    <d v="2019-05-21T00:00:00"/>
    <s v="Threas"/>
    <s v="Italia"/>
    <s v="Cagliari"/>
    <x v="25"/>
    <m/>
    <s v="Contamination Lab Cagliari"/>
    <x v="1"/>
    <s v="Congrua"/>
    <s v="Consumer Goods"/>
    <s v="Consumer products manufacturing"/>
    <s v="Seed"/>
    <s v="Università di Cagliari"/>
    <s v="Vertis Venture 3 Technology Transfer"/>
    <m/>
    <d v="2019-05-23T00:00:00"/>
    <m/>
  </r>
  <r>
    <s v="OK"/>
    <n v="1018"/>
    <d v="2019-05-21T00:00:00"/>
    <d v="2019-05-21T00:00:00"/>
    <s v="Regenfix"/>
    <s v="Italia"/>
    <s v="Cagliari"/>
    <x v="25"/>
    <m/>
    <s v="Contamination Lab Cagliari"/>
    <x v="1"/>
    <s v="Congrua"/>
    <s v="Industrial Goods"/>
    <s v="Business and industrial products"/>
    <s v="Seed"/>
    <s v="Università di Cagliari"/>
    <s v="Vertis Venture 3 Technology Transfer"/>
    <m/>
    <d v="2019-05-23T00:00:00"/>
    <m/>
  </r>
  <r>
    <s v="OK"/>
    <n v="1019"/>
    <d v="2019-05-21T00:00:00"/>
    <d v="2019-05-21T00:00:00"/>
    <s v="Bacfarm"/>
    <s v="Italia"/>
    <s v="Cagliari"/>
    <x v="25"/>
    <m/>
    <s v="Contamination Lab Cagliari"/>
    <x v="1"/>
    <s v="Congrua"/>
    <s v="Industrial Goods"/>
    <s v="Specialty chemicals"/>
    <s v="Seed"/>
    <s v="Università di Cagliari"/>
    <s v="Vertis Venture 3 Technology Transfer"/>
    <m/>
    <d v="2019-05-23T00:00:00"/>
    <m/>
  </r>
  <r>
    <s v="OK"/>
    <n v="1020"/>
    <d v="2019-05-20T00:00:00"/>
    <d v="2019-05-20T00:00:00"/>
    <s v="MedicinaVeloce"/>
    <s v="Italia"/>
    <s v="Cagliari"/>
    <x v="25"/>
    <m/>
    <s v="Domenico Careddù"/>
    <x v="4"/>
    <s v="Congrua"/>
    <s v="Med-Tech"/>
    <s v="Medical information systems"/>
    <s v="Start-up stage\Venture"/>
    <s v="Assente"/>
    <s v="Vertis Venture 2 Scaleup"/>
    <m/>
    <d v="2019-05-23T00:00:00"/>
    <m/>
  </r>
  <r>
    <s v="OK"/>
    <n v="1021"/>
    <d v="2019-05-17T00:00:00"/>
    <d v="2019-05-17T00:00:00"/>
    <s v="Avnew"/>
    <s v="Italia"/>
    <s v="Milano"/>
    <x v="4"/>
    <s v="Paolo Santoro"/>
    <m/>
    <x v="3"/>
    <s v="Congrua"/>
    <s v="Industrial Goods"/>
    <s v="Manufacturing: other"/>
    <s v="Other early stage\Late stage"/>
    <s v="Assente"/>
    <s v="Vertis Venture 2 Scaleup"/>
    <m/>
    <d v="2019-05-23T00:00:00"/>
    <m/>
  </r>
  <r>
    <s v="OK"/>
    <n v="1022"/>
    <d v="2019-05-22T00:00:00"/>
    <d v="2019-05-22T00:00:00"/>
    <s v="Stargraph"/>
    <s v="Italia"/>
    <s v="Roma"/>
    <x v="7"/>
    <m/>
    <s v="Michele Imbimbo"/>
    <x v="4"/>
    <s v="Congrua"/>
    <s v="Digital &amp; Media"/>
    <s v="Systems software"/>
    <s v="Start-up stage\Venture"/>
    <s v="Assente"/>
    <s v="Vertis Venture 2 Scaleup"/>
    <m/>
    <d v="2019-05-23T00:00:00"/>
    <s v="Diritto di First Refusal – Invito Innova Venture"/>
  </r>
  <r>
    <s v="OK"/>
    <n v="1023"/>
    <d v="2019-05-22T00:00:00"/>
    <d v="2019-08-01T00:00:00"/>
    <s v="B2Butterfly"/>
    <s v="Italia"/>
    <s v="Verona"/>
    <x v="15"/>
    <m/>
    <s v="Pietro Lucchini"/>
    <x v="4"/>
    <s v="Congrua"/>
    <s v="Digital &amp; Media"/>
    <s v="Internet technologies"/>
    <s v="Seed"/>
    <s v="Assente"/>
    <s v="Non compliant con i Regolamenti "/>
    <m/>
    <d v="2019-08-30T00:00:00"/>
    <m/>
  </r>
  <r>
    <s v="OK"/>
    <n v="1024"/>
    <d v="2019-05-22T00:00:00"/>
    <d v="2019-05-22T00:00:00"/>
    <s v="Progetto_Daniele Luca"/>
    <s v="Italia"/>
    <s v="Pisa"/>
    <x v="10"/>
    <m/>
    <s v="Daniele Luca"/>
    <x v="4"/>
    <s v="Congrua"/>
    <s v="Industrial Goods"/>
    <s v="Business and industrial products"/>
    <s v="Seed"/>
    <s v="Scuola Superiore S.Anna"/>
    <s v="Vertis Venture 3 Technology Transfer"/>
    <m/>
    <d v="2019-05-23T00:00:00"/>
    <m/>
  </r>
  <r>
    <s v="OK"/>
    <n v="1025"/>
    <d v="2019-05-30T00:00:00"/>
    <d v="2019-05-30T00:00:00"/>
    <s v="Stilla"/>
    <s v="Italia"/>
    <s v="Trento"/>
    <x v="21"/>
    <m/>
    <s v="Alessandro Provenzani"/>
    <x v="4"/>
    <s v="Congrua"/>
    <s v="Biotech"/>
    <s v="Biotechnology"/>
    <s v="Seed"/>
    <s v="HIT - Hub Innovazione Trentino"/>
    <s v="Vertis Venture 3 Technology Transfer"/>
    <m/>
    <d v="2019-05-31T00:00:00"/>
    <m/>
  </r>
  <r>
    <s v="OK"/>
    <n v="1026"/>
    <d v="2019-05-27T00:00:00"/>
    <d v="2019-05-27T00:00:00"/>
    <s v="MYDAHU"/>
    <s v="Estero"/>
    <s v="Verbier"/>
    <x v="22"/>
    <m/>
    <s v="Corrado Baschieri"/>
    <x v="4"/>
    <s v="Congrua"/>
    <s v="Services"/>
    <s v="Financial institutions and services"/>
    <s v="Start-up stage\Venture"/>
    <s v="Assente"/>
    <s v="Vertis Venture 2 Scaleup"/>
    <m/>
    <d v="2019-05-31T00:00:00"/>
    <m/>
  </r>
  <r>
    <s v="OK"/>
    <n v="1027"/>
    <d v="2019-05-27T00:00:00"/>
    <d v="2019-06-13T00:00:00"/>
    <s v="Progetto_Track"/>
    <s v="Italia"/>
    <s v="n.a."/>
    <x v="5"/>
    <m/>
    <s v="Bruno Toma"/>
    <x v="4"/>
    <s v="Congrua"/>
    <s v="ICT"/>
    <s v="Consumer electronics"/>
    <s v="Start-up stage\Venture"/>
    <s v="Assente"/>
    <s v="Vertis Venture 2 Scaleup"/>
    <m/>
    <d v="2019-06-14T00:00:00"/>
    <m/>
  </r>
  <r>
    <s v="OK"/>
    <n v="1028"/>
    <d v="2019-05-29T00:00:00"/>
    <d v="2019-05-29T00:00:00"/>
    <s v="PickMeApp"/>
    <s v="Italia"/>
    <s v="Potenza"/>
    <x v="31"/>
    <m/>
    <s v="Michele Franzese"/>
    <x v="5"/>
    <s v="Congrua"/>
    <s v="Services"/>
    <s v="Transportation: other"/>
    <s v="Start-up stage\Venture"/>
    <s v="Assente"/>
    <s v="Vertis Venture 2 Scaleup"/>
    <m/>
    <d v="2019-05-31T00:00:00"/>
    <m/>
  </r>
  <r>
    <s v="OK"/>
    <n v="1029"/>
    <d v="2019-05-30T00:00:00"/>
    <d v="2019-05-30T00:00:00"/>
    <s v="Plasfer"/>
    <s v="Italia"/>
    <s v="Perugia"/>
    <x v="17"/>
    <m/>
    <s v="Fabrizio Perrone_x000a_(Buzzoole)"/>
    <x v="1"/>
    <s v="Congrua"/>
    <s v="Biotech"/>
    <s v="Biotechnology"/>
    <s v="Seed"/>
    <s v="Università degli Studi di Perugia"/>
    <s v="Vertis Venture 3 Technology Transfer"/>
    <m/>
    <d v="2019-05-31T00:00:00"/>
    <m/>
  </r>
  <r>
    <s v="OK"/>
    <n v="1030"/>
    <d v="2019-05-29T00:00:00"/>
    <d v="2019-05-29T00:00:00"/>
    <s v="KPI6"/>
    <s v="Italia"/>
    <s v="Reggio Emilia"/>
    <x v="0"/>
    <m/>
    <s v="Lorenzo De Fabio_x000a_(Lazio Innova)"/>
    <x v="6"/>
    <s v="Congrua"/>
    <s v="ICT"/>
    <s v="Systems software"/>
    <s v="Other early stage\Late stage"/>
    <s v="Assente"/>
    <s v="Vertis Venture 2 Scaleup"/>
    <m/>
    <d v="2019-05-31T00:00:00"/>
    <m/>
  </r>
  <r>
    <s v="OK"/>
    <n v="1031"/>
    <d v="2019-05-30T00:00:00"/>
    <d v="2019-05-30T00:00:00"/>
    <s v="Canax"/>
    <s v="Italia"/>
    <s v="Milano"/>
    <x v="4"/>
    <m/>
    <s v="Fabrizio Faion"/>
    <x v="4"/>
    <s v="Congrua"/>
    <s v="Agro-food"/>
    <s v="Agriculture: other"/>
    <s v="Start-up stage\Venture"/>
    <s v="Assente"/>
    <s v="Vertis Venture 5 Scaleup"/>
    <m/>
    <d v="2022-11-02T00:00:00"/>
    <s v="Il 31/05/2019, il progetto era in fase seed e &quot;non compliant con i regolamenti&quot;. Viene assegnato a VV5 il 02/11/2022 in seguito all'invio di nuova documentazione."/>
  </r>
  <r>
    <s v="OK"/>
    <n v="1032"/>
    <d v="2019-05-30T00:00:00"/>
    <m/>
    <s v="iCare"/>
    <s v="Italia"/>
    <s v="L'Aquila"/>
    <x v="14"/>
    <m/>
    <s v="Piero Pizzingrilli"/>
    <x v="0"/>
    <s v="Non congrua"/>
    <m/>
    <m/>
    <m/>
    <m/>
    <s v="Rigettato per documentazione mancante dopo sollecito"/>
    <m/>
    <d v="2019-05-31T00:00:00"/>
    <s v="Da approfondire lo stadio di vita"/>
  </r>
  <r>
    <s v="OK"/>
    <n v="1033"/>
    <d v="2019-05-30T00:00:00"/>
    <m/>
    <s v="Synapse"/>
    <s v="Italia"/>
    <s v="L'Aquila"/>
    <x v="14"/>
    <m/>
    <s v="Piero Pizzingrilli"/>
    <x v="0"/>
    <s v="Non congrua"/>
    <m/>
    <m/>
    <m/>
    <m/>
    <s v="Rigettato per documentazione mancante dopo sollecito"/>
    <m/>
    <d v="2019-05-31T00:00:00"/>
    <s v="Da approfondire lo stadio di vita"/>
  </r>
  <r>
    <s v="OK"/>
    <n v="1034"/>
    <d v="2019-05-30T00:00:00"/>
    <d v="2019-05-30T00:00:00"/>
    <s v="NaturaleBio"/>
    <s v="Italia"/>
    <s v="Roma"/>
    <x v="7"/>
    <m/>
    <s v="Gianluca Ciralli"/>
    <x v="4"/>
    <s v="Congrua"/>
    <s v="Agro-food"/>
    <s v="Agriculture: other"/>
    <s v="Start-up stage\Venture"/>
    <s v="Assente"/>
    <s v="Vertis Venture 2 Scaleup"/>
    <m/>
    <d v="2019-05-31T00:00:00"/>
    <m/>
  </r>
  <r>
    <s v="OK"/>
    <n v="1035"/>
    <d v="2019-05-30T00:00:00"/>
    <d v="2019-06-07T00:00:00"/>
    <s v="Cygnus"/>
    <s v="Estero"/>
    <s v="Cardiff"/>
    <x v="16"/>
    <m/>
    <m/>
    <x v="4"/>
    <s v="Congrua"/>
    <s v="Services"/>
    <s v="Financial institutions and services"/>
    <s v="Seed"/>
    <s v="Assente"/>
    <s v="Non compliant con i Regolamenti "/>
    <m/>
    <d v="2019-06-14T00:00:00"/>
    <m/>
  </r>
  <r>
    <s v="OK"/>
    <n v="1036"/>
    <d v="2019-05-31T00:00:00"/>
    <d v="2019-05-31T00:00:00"/>
    <s v="T-Zoone"/>
    <s v="Italia"/>
    <s v="Potenza"/>
    <x v="31"/>
    <m/>
    <s v="Livio Ferraro_x000a_(IPE)"/>
    <x v="1"/>
    <s v="Congrua"/>
    <s v="Digital &amp; Media"/>
    <s v="Internet technologies"/>
    <s v="Seed"/>
    <s v="Assente"/>
    <s v="Non compliant con i Regolamenti "/>
    <m/>
    <d v="2019-06-07T00:00:00"/>
    <m/>
  </r>
  <r>
    <s v="OK"/>
    <n v="1037"/>
    <d v="2019-06-03T00:00:00"/>
    <d v="2019-06-03T00:00:00"/>
    <s v="Organic Bioelectronics"/>
    <s v="Italia"/>
    <s v="Ferrara"/>
    <x v="0"/>
    <m/>
    <s v="Borsa della Ricerca"/>
    <x v="1"/>
    <s v="Congrua"/>
    <s v="Med-Tech"/>
    <s v="Medical devices and supplies"/>
    <s v="Seed"/>
    <s v="Istituto Italiano di Tecnologia"/>
    <s v="Vertis Venture 3 Technology Transfer"/>
    <m/>
    <d v="2019-06-07T00:00:00"/>
    <m/>
  </r>
  <r>
    <s v="OK"/>
    <n v="1038"/>
    <d v="2019-06-03T00:00:00"/>
    <d v="2019-06-03T00:00:00"/>
    <s v="Balanced Box"/>
    <s v="Italia"/>
    <s v="n.a."/>
    <x v="5"/>
    <m/>
    <s v="Vincent Blanchard"/>
    <x v="4"/>
    <s v="Congrua"/>
    <s v="Agro-food"/>
    <s v="Agriculture: other"/>
    <s v="Seed"/>
    <s v="Assente"/>
    <s v="Non compliant con i Regolamenti "/>
    <m/>
    <d v="2019-06-07T00:00:00"/>
    <m/>
  </r>
  <r>
    <s v="OK"/>
    <n v="1039"/>
    <d v="2019-06-03T00:00:00"/>
    <d v="2019-06-03T00:00:00"/>
    <s v="CharterClick"/>
    <s v="Estero"/>
    <s v="Dubai"/>
    <x v="37"/>
    <m/>
    <s v="Vlad Mozharov"/>
    <x v="4"/>
    <s v="Congrua"/>
    <s v="Digital &amp; Media"/>
    <s v="Internet technologies"/>
    <s v="Start-up stage\Venture"/>
    <s v="Assente"/>
    <s v="Non compliant con i Regolamenti "/>
    <m/>
    <d v="2019-06-07T00:00:00"/>
    <m/>
  </r>
  <r>
    <s v="OK"/>
    <n v="1040"/>
    <d v="2019-06-03T00:00:00"/>
    <d v="2019-06-03T00:00:00"/>
    <s v="Progetto_Stanziale"/>
    <s v="Italia"/>
    <s v="n.a."/>
    <x v="5"/>
    <m/>
    <s v="Pasquale Stanziale"/>
    <x v="4"/>
    <s v="Congrua"/>
    <s v="Consumer Goods"/>
    <s v="Consumer products manufacturing"/>
    <s v="Seed"/>
    <s v="Assente"/>
    <s v="Non compliant con i Regolamenti "/>
    <m/>
    <d v="2019-06-07T00:00:00"/>
    <m/>
  </r>
  <r>
    <s v="OK"/>
    <n v="1041"/>
    <d v="2019-06-03T00:00:00"/>
    <d v="2019-06-07T00:00:00"/>
    <s v="Electric Drive Italia"/>
    <s v="Italia"/>
    <s v="Roma"/>
    <x v="7"/>
    <m/>
    <s v="Marco Baroncini"/>
    <x v="4"/>
    <s v="Congrua"/>
    <s v="ICT"/>
    <s v="Energy: other"/>
    <s v="Start-up stage\Venture"/>
    <s v="Assente"/>
    <s v="Vertis Venture 2 Scaleup"/>
    <m/>
    <d v="2019-06-14T00:00:00"/>
    <s v="Diritto di First Refusal – Invito Innova Venture"/>
  </r>
  <r>
    <s v="OK"/>
    <n v="1042"/>
    <d v="2019-06-03T00:00:00"/>
    <d v="2019-06-03T00:00:00"/>
    <s v="3NDiag"/>
    <s v="Estero"/>
    <s v="San Diego"/>
    <x v="6"/>
    <m/>
    <s v="Roberto Fagnani"/>
    <x v="4"/>
    <s v="Congrua"/>
    <s v="Biotech"/>
    <s v="Biotechnology"/>
    <s v="Proof of concept"/>
    <s v="Assente"/>
    <s v="Non compliant con i Regolamenti "/>
    <m/>
    <d v="2019-06-07T00:00:00"/>
    <m/>
  </r>
  <r>
    <s v="OK"/>
    <n v="1043"/>
    <d v="2019-06-04T00:00:00"/>
    <d v="2019-06-04T00:00:00"/>
    <s v="AST Museum"/>
    <s v="Italia"/>
    <s v="Parma"/>
    <x v="0"/>
    <m/>
    <s v="Daria Simonova"/>
    <x v="4"/>
    <s v="Congrua"/>
    <s v="Digital &amp; Media"/>
    <s v="Communications equipment"/>
    <s v="Seed"/>
    <s v="Assente"/>
    <s v="Non compliant con i Regolamenti "/>
    <m/>
    <d v="2019-06-07T00:00:00"/>
    <m/>
  </r>
  <r>
    <s v="OK"/>
    <n v="1044"/>
    <d v="2019-06-05T00:00:00"/>
    <d v="2019-06-05T00:00:00"/>
    <s v="Ingino"/>
    <s v="Italia"/>
    <s v="Avellino"/>
    <x v="2"/>
    <m/>
    <s v="Nicola Zambianchi_x000a_(Colombo &amp; Associati)"/>
    <x v="5"/>
    <s v="Congrua"/>
    <s v="Consumer Goods"/>
    <s v="Business and industrial products"/>
    <s v="Private Equity"/>
    <s v="Assente"/>
    <s v="Private Equity"/>
    <m/>
    <d v="2019-06-07T00:00:00"/>
    <m/>
  </r>
  <r>
    <s v="OK"/>
    <n v="1045"/>
    <d v="2019-06-05T00:00:00"/>
    <d v="2019-06-05T00:00:00"/>
    <s v="Eggtronic"/>
    <s v="Italia"/>
    <s v="Modena"/>
    <x v="0"/>
    <m/>
    <s v="Marco de Palma_x000a_(Simbiosity)"/>
    <x v="5"/>
    <s v="Congrua"/>
    <s v="Consumer Goods"/>
    <s v="Business and industrial products"/>
    <s v="Other early stage\Late stage"/>
    <s v="Assente"/>
    <s v="Vertis Venture 2 Scaleup"/>
    <m/>
    <d v="2019-06-07T00:00:00"/>
    <m/>
  </r>
  <r>
    <s v="OK"/>
    <n v="1046"/>
    <d v="2019-06-05T00:00:00"/>
    <d v="2019-06-05T00:00:00"/>
    <s v="Keepers"/>
    <s v="Estero"/>
    <s v="Tel Aviv"/>
    <x v="33"/>
    <m/>
    <s v="Aniello D'Auria"/>
    <x v="1"/>
    <s v="Congrua"/>
    <s v="Digital &amp; Media"/>
    <s v="Internet technologies"/>
    <s v="Start-up stage\Venture"/>
    <s v="Assente"/>
    <s v="Vertis Venture 2 Scaleup"/>
    <m/>
    <d v="2019-06-07T00:00:00"/>
    <m/>
  </r>
  <r>
    <s v="OK"/>
    <n v="1047"/>
    <d v="2019-06-06T00:00:00"/>
    <d v="2019-06-06T00:00:00"/>
    <s v="Apical"/>
    <s v="Italia"/>
    <s v="Brescia"/>
    <x v="4"/>
    <m/>
    <s v="Lventure"/>
    <x v="6"/>
    <s v="Congrua"/>
    <s v="Services"/>
    <s v="Business and industrial services"/>
    <s v="Start-up stage\Venture"/>
    <s v="Assente"/>
    <s v="Vertis Venture 2 Scaleup"/>
    <m/>
    <d v="2019-06-07T00:00:00"/>
    <m/>
  </r>
  <r>
    <s v="OK"/>
    <n v="1048"/>
    <d v="2019-06-06T00:00:00"/>
    <d v="2019-06-06T00:00:00"/>
    <s v="Hakuna cloud"/>
    <s v="Italia"/>
    <s v="Roma"/>
    <x v="7"/>
    <m/>
    <s v="Lventure"/>
    <x v="6"/>
    <s v="Congrua"/>
    <s v="ICT"/>
    <s v="Systems software"/>
    <s v="Start-up stage\Venture"/>
    <s v="Assente"/>
    <s v="Vertis Venture 2 Scaleup"/>
    <m/>
    <d v="2019-06-07T00:00:00"/>
    <m/>
  </r>
  <r>
    <s v="OK"/>
    <n v="1049"/>
    <d v="2019-06-06T00:00:00"/>
    <d v="2019-06-06T00:00:00"/>
    <s v="Kerion"/>
    <s v="Italia"/>
    <s v="Roma"/>
    <x v="7"/>
    <m/>
    <s v="Lventure"/>
    <x v="6"/>
    <s v="Congrua"/>
    <s v="ICT"/>
    <s v="Systems software"/>
    <s v="Start-up stage\Venture"/>
    <s v="Assente"/>
    <s v="Vertis Venture 2 Scaleup"/>
    <m/>
    <d v="2019-06-07T00:00:00"/>
    <m/>
  </r>
  <r>
    <s v="OK"/>
    <n v="1050"/>
    <d v="2019-06-06T00:00:00"/>
    <d v="2019-06-06T00:00:00"/>
    <s v="Stip"/>
    <s v="Italia"/>
    <s v="Roma"/>
    <x v="7"/>
    <m/>
    <s v="Lventure"/>
    <x v="6"/>
    <s v="Congrua"/>
    <s v="ICT"/>
    <s v="Systems software"/>
    <s v="Start-up stage\Venture"/>
    <s v="Assente"/>
    <s v="Vertis Venture 2 Scaleup"/>
    <m/>
    <d v="2019-06-07T00:00:00"/>
    <m/>
  </r>
  <r>
    <s v="OK"/>
    <n v="1051"/>
    <d v="2019-06-06T00:00:00"/>
    <d v="2019-06-06T00:00:00"/>
    <s v="Uxgo"/>
    <s v="Italia"/>
    <s v="Roma"/>
    <x v="7"/>
    <m/>
    <s v="Lventure"/>
    <x v="6"/>
    <s v="Congrua"/>
    <s v="ICT"/>
    <s v="Systems software"/>
    <s v="Start-up stage\Venture"/>
    <s v="Assente"/>
    <s v="Vertis Venture 2 Scaleup"/>
    <m/>
    <d v="2019-06-07T00:00:00"/>
    <m/>
  </r>
  <r>
    <s v="OK"/>
    <n v="1052"/>
    <d v="2019-06-06T00:00:00"/>
    <d v="2019-06-06T00:00:00"/>
    <s v="Ride"/>
    <s v="Italia"/>
    <s v="Roma"/>
    <x v="7"/>
    <m/>
    <s v="Andrea Crociani"/>
    <x v="4"/>
    <s v="Congrua"/>
    <s v="Services"/>
    <s v="Business and industrial services"/>
    <s v="Start-up stage\Venture"/>
    <s v="Assente"/>
    <s v="Vertis Venture 2 Scaleup"/>
    <m/>
    <d v="2019-06-07T00:00:00"/>
    <s v="Diritto di First Refusal – Invito Innova Venture"/>
  </r>
  <r>
    <s v="OK"/>
    <n v="1053"/>
    <d v="2019-06-10T00:00:00"/>
    <d v="2019-06-10T00:00:00"/>
    <s v="BlueFox"/>
    <s v="Estero"/>
    <s v="New York"/>
    <x v="6"/>
    <m/>
    <s v="Stephen Frangione_x000a_(RueOne Investments)"/>
    <x v="5"/>
    <s v="Congrua"/>
    <s v="ICT"/>
    <s v="Systems software"/>
    <s v="Other early stage\Late stage"/>
    <s v="Assente"/>
    <s v="Vertis Venture 2 Scaleup"/>
    <m/>
    <d v="2019-06-14T00:00:00"/>
    <m/>
  </r>
  <r>
    <s v="OK"/>
    <n v="1054"/>
    <d v="2019-06-11T00:00:00"/>
    <d v="2019-06-11T00:00:00"/>
    <s v="Frhome2"/>
    <s v="Italia"/>
    <s v="n.a."/>
    <x v="5"/>
    <m/>
    <s v="Pierluigi Messina_x000a_(Fante)"/>
    <x v="5"/>
    <s v="Congrua"/>
    <s v="Consumer Goods"/>
    <s v="Consumer products manufacturing"/>
    <s v="Other early stage\Late stage"/>
    <s v="Assente"/>
    <s v="Non compliant con i Regolamenti "/>
    <m/>
    <d v="2019-06-14T00:00:00"/>
    <s v="Progetto già pervenuto sotto altro nome (ID450) _x000a_ed assegnato a VV2"/>
  </r>
  <r>
    <s v="OK"/>
    <n v="1055"/>
    <d v="2019-06-11T00:00:00"/>
    <m/>
    <s v="Rimborsiamo.com"/>
    <s v="Italia"/>
    <s v="Milano"/>
    <x v="4"/>
    <m/>
    <s v="Filippo Carditello"/>
    <x v="4"/>
    <s v="Non congrua"/>
    <m/>
    <m/>
    <m/>
    <m/>
    <s v="Rigettato per documentazione mancante dopo sollecito"/>
    <m/>
    <d v="2019-06-14T00:00:00"/>
    <m/>
  </r>
  <r>
    <s v="OK"/>
    <n v="1056"/>
    <d v="2019-06-12T00:00:00"/>
    <d v="2019-06-19T00:00:00"/>
    <s v="7Skins"/>
    <s v="Italia"/>
    <s v="n.a."/>
    <x v="5"/>
    <m/>
    <s v="Elena Perazzolo"/>
    <x v="4"/>
    <s v="Congrua"/>
    <s v="Consumer Goods"/>
    <s v="Consumer products manufacturing"/>
    <s v="Seed"/>
    <s v="Assente"/>
    <s v="Non compliant con i Regolamenti "/>
    <m/>
    <d v="2019-06-21T00:00:00"/>
    <m/>
  </r>
  <r>
    <s v="OK"/>
    <n v="1057"/>
    <d v="2019-06-12T00:00:00"/>
    <d v="2019-06-12T00:00:00"/>
    <s v="Rubber Conversion"/>
    <s v="Italia"/>
    <s v="Verona"/>
    <x v="15"/>
    <m/>
    <s v="Alessandro Castellini"/>
    <x v="0"/>
    <s v="Congrua"/>
    <s v="Industrial Goods"/>
    <s v="Business and industrial services"/>
    <s v="Start-up stage\Venture"/>
    <s v="Assente"/>
    <s v="Vertis Venture 2 Scaleup"/>
    <m/>
    <d v="2019-06-14T00:00:00"/>
    <m/>
  </r>
  <r>
    <s v="OK"/>
    <n v="1058"/>
    <d v="2019-06-13T00:00:00"/>
    <m/>
    <s v="Progetto_bapenda"/>
    <s v="Italia"/>
    <s v="Ancona"/>
    <x v="19"/>
    <m/>
    <s v="Jordan Bapenda"/>
    <x v="4"/>
    <s v="Non congrua"/>
    <m/>
    <m/>
    <m/>
    <m/>
    <s v="Rigettato per documentazione mancante dopo sollecito"/>
    <m/>
    <d v="2019-06-14T00:00:00"/>
    <m/>
  </r>
  <r>
    <s v="OK"/>
    <n v="1059"/>
    <d v="2019-06-20T00:00:00"/>
    <d v="2019-06-20T00:00:00"/>
    <s v="Sharewood"/>
    <s v="Italia"/>
    <s v="Milano"/>
    <x v="4"/>
    <m/>
    <s v="Alfonso Riccardi"/>
    <x v="5"/>
    <s v="Congrua"/>
    <s v="Digital &amp; Media"/>
    <s v="Internet technologies"/>
    <s v="Start-up stage\Venture"/>
    <s v="Assente"/>
    <s v="Vertis Venture 2 Scaleup"/>
    <m/>
    <d v="2020-02-03T00:00:00"/>
    <s v="Iniziativa assegnata a VV2 il 21/6/19. Viene assegnata nuovamente a VV2 il 3/2/20 come Diritto di First Refusal – Invito Innova Venture"/>
  </r>
  <r>
    <s v="OK"/>
    <n v="1060"/>
    <d v="2019-06-18T00:00:00"/>
    <d v="2019-06-18T00:00:00"/>
    <s v="Bettiol"/>
    <s v="Italia"/>
    <s v="Verona"/>
    <x v="15"/>
    <m/>
    <s v="Davide Bettiol"/>
    <x v="4"/>
    <s v="Congrua"/>
    <s v="Consumer Goods"/>
    <s v="Consumer products manufacturing"/>
    <s v="Seed"/>
    <s v="Assente"/>
    <s v="Non compliant con i Regolamenti "/>
    <m/>
    <d v="2019-06-21T00:00:00"/>
    <m/>
  </r>
  <r>
    <s v="OK"/>
    <n v="1061"/>
    <d v="2019-06-18T00:00:00"/>
    <d v="2019-06-18T00:00:00"/>
    <s v="Delirious"/>
    <s v="Italia"/>
    <s v="Milano"/>
    <x v="4"/>
    <m/>
    <s v="Marco Lanero"/>
    <x v="4"/>
    <s v="Congrua"/>
    <s v="Consumer Goods"/>
    <s v="Consumer products manufacturing"/>
    <s v="Seed"/>
    <s v="Assente"/>
    <s v="Non compliant con i Regolamenti "/>
    <m/>
    <d v="2019-06-21T00:00:00"/>
    <s v="Out of scope VV2, il progetto è non opererativo su tecnologie, prodotti/servizi riferibili ai settori delle tecnologie industriali/digitali"/>
  </r>
  <r>
    <s v="OK"/>
    <n v="1062"/>
    <d v="2019-06-18T00:00:00"/>
    <d v="2019-06-18T00:00:00"/>
    <s v="Octavus"/>
    <s v="Italia"/>
    <s v="Varese"/>
    <x v="4"/>
    <m/>
    <s v="Pasquale Mastroianni"/>
    <x v="4"/>
    <s v="Congrua"/>
    <s v="Consumer Goods"/>
    <s v="Consumer products manufacturing"/>
    <s v="Start-up stage\Venture"/>
    <s v="Assente"/>
    <s v="Non compliant con i Regolamenti "/>
    <m/>
    <d v="2019-06-21T00:00:00"/>
    <s v="Out of scope VV2, il progetto è non opererativo su tecnologie, prodotti/servizi riferibili ai settori delle tecnologie industriali/digitali"/>
  </r>
  <r>
    <s v="OK"/>
    <n v="1063"/>
    <d v="2019-06-20T00:00:00"/>
    <d v="2019-06-20T00:00:00"/>
    <s v="Brainiac"/>
    <s v="Italia"/>
    <s v="n.a."/>
    <x v="5"/>
    <m/>
    <s v="Andrea Caluzzi"/>
    <x v="4"/>
    <s v="Congrua"/>
    <s v="ICT"/>
    <s v="Systems software"/>
    <s v="Start-up stage\Venture"/>
    <s v="Assente"/>
    <s v="Vertis Venture 2 Scaleup"/>
    <m/>
    <d v="2019-06-21T00:00:00"/>
    <m/>
  </r>
  <r>
    <s v="OK"/>
    <n v="1064"/>
    <d v="2019-06-20T00:00:00"/>
    <d v="2019-06-20T00:00:00"/>
    <s v="Call&amp;Gain"/>
    <s v="Italia"/>
    <s v="n.a."/>
    <x v="5"/>
    <m/>
    <s v="Tommaso D'Onofrio_x000a_(actioncrowd)"/>
    <x v="5"/>
    <s v="Congrua"/>
    <s v="ICT"/>
    <s v="Systems software"/>
    <s v="Seed"/>
    <s v="Assente"/>
    <s v="Non compliant con i Regolamenti "/>
    <m/>
    <d v="2019-06-21T00:00:00"/>
    <m/>
  </r>
  <r>
    <s v="OK"/>
    <n v="1065"/>
    <d v="2019-06-19T00:00:00"/>
    <d v="2019-06-19T00:00:00"/>
    <s v="ArtView"/>
    <s v="Italia"/>
    <s v="Macerata"/>
    <x v="19"/>
    <m/>
    <s v="Impresa  Inaula"/>
    <x v="1"/>
    <s v="Congrua"/>
    <s v="Digital &amp; Media"/>
    <s v="Internet technologies"/>
    <s v="Seed"/>
    <s v="Università degli Studi di Macerata"/>
    <s v="Vertis Venture 3 Technology Transfer"/>
    <m/>
    <d v="2019-06-21T00:00:00"/>
    <m/>
  </r>
  <r>
    <s v="OK"/>
    <n v="1066"/>
    <d v="2019-06-19T00:00:00"/>
    <d v="2019-06-19T00:00:00"/>
    <s v="Bee-friends"/>
    <s v="Italia"/>
    <s v="Urbino"/>
    <x v="19"/>
    <m/>
    <s v="Impresa  Inaula"/>
    <x v="1"/>
    <s v="Congrua"/>
    <s v="Digital &amp; Media"/>
    <s v="Internet technologies"/>
    <s v="Seed"/>
    <s v="Università di Urbino"/>
    <s v="Vertis Venture 3 Technology Transfer"/>
    <m/>
    <d v="2019-06-21T00:00:00"/>
    <m/>
  </r>
  <r>
    <s v="OK"/>
    <n v="1067"/>
    <d v="2019-06-19T00:00:00"/>
    <d v="2019-06-19T00:00:00"/>
    <s v="Waste-FREEdge"/>
    <s v="Italia"/>
    <s v="Macerata"/>
    <x v="19"/>
    <m/>
    <s v="Impresa  Inaula"/>
    <x v="1"/>
    <s v="Congrua"/>
    <s v="ICT"/>
    <s v="Systems software"/>
    <s v="Seed"/>
    <s v="Università Politecnica delle Marche"/>
    <s v="Vertis Venture 3 Technology Transfer"/>
    <m/>
    <d v="2019-06-21T00:00:00"/>
    <m/>
  </r>
  <r>
    <s v="OK"/>
    <n v="1068"/>
    <d v="2019-06-19T00:00:00"/>
    <d v="2019-06-19T00:00:00"/>
    <s v="RE - FIBER"/>
    <s v="Italia"/>
    <s v="Camerino"/>
    <x v="19"/>
    <m/>
    <s v="Impresa  Inaula"/>
    <x v="1"/>
    <s v="Congrua"/>
    <s v="Agro-food"/>
    <s v="Organic chemicals"/>
    <s v="Seed"/>
    <s v="Università di Camerino"/>
    <s v="Vertis Venture 3 Technology Transfer"/>
    <m/>
    <d v="2019-06-21T00:00:00"/>
    <m/>
  </r>
  <r>
    <s v="OK"/>
    <n v="1069"/>
    <d v="2019-06-19T00:00:00"/>
    <d v="2019-06-19T00:00:00"/>
    <s v="LIT Café"/>
    <s v="Italia"/>
    <s v="Urbino"/>
    <x v="19"/>
    <m/>
    <s v="Impresa  Inaula"/>
    <x v="1"/>
    <s v="Congrua"/>
    <s v="Services"/>
    <s v="Specialty retailers"/>
    <s v="Seed"/>
    <s v="Università di Urbino"/>
    <s v="Non compliant con i Regolamenti "/>
    <m/>
    <d v="2019-06-21T00:00:00"/>
    <m/>
  </r>
  <r>
    <s v="OK"/>
    <n v="1070"/>
    <d v="2019-06-19T00:00:00"/>
    <d v="2019-06-19T00:00:00"/>
    <s v="TipicoMarche"/>
    <s v="Italia"/>
    <s v="Macerata"/>
    <x v="19"/>
    <m/>
    <s v="Impresa  Inaula"/>
    <x v="1"/>
    <s v="Congrua"/>
    <s v="Consumer Goods"/>
    <s v="Specialty retailers"/>
    <s v="Seed"/>
    <s v="Università degli Studi di Macerata"/>
    <s v="Vertis Venture 3 Technology Transfer"/>
    <m/>
    <d v="2019-06-21T00:00:00"/>
    <m/>
  </r>
  <r>
    <s v="OK"/>
    <n v="1071"/>
    <d v="2019-06-19T00:00:00"/>
    <d v="2019-06-19T00:00:00"/>
    <s v="EatingMeeting"/>
    <s v="Italia"/>
    <s v="Macerata"/>
    <x v="19"/>
    <m/>
    <s v="Impresa  Inaula"/>
    <x v="1"/>
    <s v="Congrua"/>
    <s v="Digital &amp; Media"/>
    <s v="Internet technologies"/>
    <s v="Seed"/>
    <s v="Università Politecnica delle Marche"/>
    <s v="Vertis Venture 3 Technology Transfer"/>
    <m/>
    <d v="2019-06-21T00:00:00"/>
    <m/>
  </r>
  <r>
    <s v="OK"/>
    <n v="1072"/>
    <d v="2019-06-19T00:00:00"/>
    <d v="2019-06-19T00:00:00"/>
    <s v="Eco-Park"/>
    <s v="Italia"/>
    <s v="Camerino"/>
    <x v="19"/>
    <m/>
    <s v="Impresa  Inaula"/>
    <x v="1"/>
    <s v="Congrua"/>
    <s v="Services"/>
    <s v="Business and industrial services"/>
    <s v="Seed"/>
    <s v="Università di Camerino"/>
    <s v="Non compliant con i Regolamenti "/>
    <m/>
    <d v="2019-06-21T00:00:00"/>
    <m/>
  </r>
  <r>
    <s v="OK"/>
    <n v="1073"/>
    <d v="2019-06-19T00:00:00"/>
    <d v="2019-06-19T00:00:00"/>
    <s v="Iris"/>
    <s v="Italia"/>
    <s v="Urbino"/>
    <x v="19"/>
    <m/>
    <s v="Impresa  Inaula"/>
    <x v="1"/>
    <s v="Congrua"/>
    <s v="Services"/>
    <s v="Business and industrial services"/>
    <s v="Seed"/>
    <s v="Università di Urbino"/>
    <s v="Vertis Venture 3 Technology Transfer"/>
    <m/>
    <d v="2019-06-21T00:00:00"/>
    <m/>
  </r>
  <r>
    <s v="OK"/>
    <n v="1074"/>
    <d v="2019-06-19T00:00:00"/>
    <d v="2019-06-19T00:00:00"/>
    <s v="Marche Wow Box"/>
    <s v="Italia"/>
    <s v="Macerata"/>
    <x v="19"/>
    <m/>
    <s v="Impresa  Inaula"/>
    <x v="1"/>
    <s v="Congrua"/>
    <s v="Services"/>
    <s v="Business and industrial services"/>
    <s v="Seed"/>
    <s v="Università degli Studi di Macerata"/>
    <s v="Vertis Venture 3 Technology Transfer"/>
    <m/>
    <d v="2019-06-21T00:00:00"/>
    <m/>
  </r>
  <r>
    <s v="OK"/>
    <n v="1075"/>
    <d v="2019-06-19T00:00:00"/>
    <d v="2019-06-19T00:00:00"/>
    <s v="UGO"/>
    <s v="Italia"/>
    <s v="Macerata"/>
    <x v="19"/>
    <m/>
    <s v="Impresa  Inaula"/>
    <x v="1"/>
    <s v="Congrua"/>
    <s v="ICT"/>
    <s v="Systems software"/>
    <s v="Seed"/>
    <s v="Università Politecnica delle Marche"/>
    <s v="Vertis Venture 3 Technology Transfer"/>
    <m/>
    <d v="2019-06-21T00:00:00"/>
    <m/>
  </r>
  <r>
    <s v="OK"/>
    <n v="1076"/>
    <d v="2019-06-19T00:00:00"/>
    <d v="2019-06-19T00:00:00"/>
    <s v="Food4K"/>
    <s v="Italia"/>
    <s v="Camerino"/>
    <x v="19"/>
    <m/>
    <s v="Impresa  Inaula"/>
    <x v="1"/>
    <s v="Congrua"/>
    <s v="ICT"/>
    <s v="Systems software"/>
    <s v="Seed"/>
    <s v="Università di Camerino"/>
    <s v="Vertis Venture 3 Technology Transfer"/>
    <m/>
    <d v="2019-06-21T00:00:00"/>
    <m/>
  </r>
  <r>
    <s v="OK"/>
    <n v="1077"/>
    <d v="2019-06-19T00:00:00"/>
    <d v="2019-06-19T00:00:00"/>
    <s v="Jimob"/>
    <s v="Italia"/>
    <s v="Macerata"/>
    <x v="19"/>
    <m/>
    <s v="Impresa  Inaula"/>
    <x v="1"/>
    <s v="Congrua"/>
    <s v="Services"/>
    <s v="Business and industrial services"/>
    <s v="Seed"/>
    <s v="Università degli Studi di Macerata"/>
    <s v="Vertis Venture 3 Technology Transfer"/>
    <m/>
    <d v="2019-06-21T00:00:00"/>
    <m/>
  </r>
  <r>
    <s v="OK"/>
    <n v="1078"/>
    <d v="2019-06-19T00:00:00"/>
    <d v="2019-06-19T00:00:00"/>
    <s v="FeedPharma"/>
    <s v="Italia"/>
    <s v="Urbino"/>
    <x v="19"/>
    <m/>
    <s v="Impresa  Inaula"/>
    <x v="1"/>
    <s v="Congrua"/>
    <s v="Med-Tech"/>
    <s v="Medical devices and supplies"/>
    <s v="Seed"/>
    <s v="Università di Urbino"/>
    <s v="Vertis Venture 3 Technology Transfer"/>
    <m/>
    <d v="2019-06-21T00:00:00"/>
    <m/>
  </r>
  <r>
    <s v="OK"/>
    <n v="1079"/>
    <d v="2019-06-19T00:00:00"/>
    <d v="2019-06-19T00:00:00"/>
    <s v="SANEAT"/>
    <s v="Italia"/>
    <s v="Macerata"/>
    <x v="19"/>
    <m/>
    <s v="Impresa  Inaula"/>
    <x v="1"/>
    <s v="Congrua"/>
    <s v="Digital &amp; Media"/>
    <s v="Internet technologies"/>
    <s v="Seed"/>
    <s v="Università Politecnica delle Marche"/>
    <s v="Vertis Venture 3 Technology Transfer"/>
    <m/>
    <d v="2019-06-21T00:00:00"/>
    <m/>
  </r>
  <r>
    <s v="OK"/>
    <n v="1080"/>
    <d v="2019-06-19T00:00:00"/>
    <d v="2019-06-19T00:00:00"/>
    <s v="Cultura innovativa"/>
    <s v="Italia"/>
    <s v="Camerino"/>
    <x v="19"/>
    <m/>
    <s v="Impresa  Inaula"/>
    <x v="1"/>
    <s v="Congrua"/>
    <s v="Services"/>
    <s v="Communication: other"/>
    <s v="Seed"/>
    <s v="Università di Camerino"/>
    <s v="Vertis Venture 3 Technology Transfer"/>
    <m/>
    <d v="2019-06-21T00:00:00"/>
    <m/>
  </r>
  <r>
    <s v="OK"/>
    <n v="1081"/>
    <d v="2019-06-19T00:00:00"/>
    <d v="2019-06-19T00:00:00"/>
    <s v="Blend Up!"/>
    <s v="Italia"/>
    <s v="Urbino"/>
    <x v="19"/>
    <m/>
    <s v="Impresa  Inaula"/>
    <x v="1"/>
    <s v="Congrua"/>
    <s v="Services"/>
    <s v="Business and industrial services"/>
    <s v="Seed"/>
    <s v="Università di Urbino"/>
    <s v="Vertis Venture 3 Technology Transfer"/>
    <m/>
    <d v="2019-06-21T00:00:00"/>
    <m/>
  </r>
  <r>
    <s v="OK"/>
    <n v="1082"/>
    <d v="2019-06-19T00:00:00"/>
    <d v="2019-06-19T00:00:00"/>
    <s v="CReATErRE"/>
    <s v="Italia"/>
    <s v="Macerata"/>
    <x v="19"/>
    <m/>
    <s v="Impresa  Inaula"/>
    <x v="1"/>
    <s v="Congrua"/>
    <s v="Services"/>
    <s v="Business and industrial services"/>
    <s v="Seed"/>
    <s v="Università degli Studi di Macerata"/>
    <s v="Vertis Venture 3 Technology Transfer"/>
    <m/>
    <d v="2019-06-21T00:00:00"/>
    <m/>
  </r>
  <r>
    <s v="OK"/>
    <n v="1083"/>
    <d v="2019-06-19T00:00:00"/>
    <d v="2019-06-19T00:00:00"/>
    <s v="Here we art"/>
    <s v="Italia"/>
    <s v="Macerata"/>
    <x v="19"/>
    <m/>
    <s v="Impresa  Inaula"/>
    <x v="1"/>
    <s v="Congrua"/>
    <s v="Digital &amp; Media"/>
    <s v="Internet technologies"/>
    <s v="Seed"/>
    <s v="Università Politecnica delle Marche"/>
    <s v="Vertis Venture 3 Technology Transfer"/>
    <m/>
    <d v="2019-06-21T00:00:00"/>
    <m/>
  </r>
  <r>
    <s v="OK"/>
    <n v="1084"/>
    <d v="2019-06-19T00:00:00"/>
    <d v="2019-06-19T00:00:00"/>
    <s v="Non a Terra, ma nella Terra"/>
    <s v="Italia"/>
    <s v="Macerata"/>
    <x v="19"/>
    <m/>
    <s v="Impresa  Inaula"/>
    <x v="1"/>
    <s v="Congrua"/>
    <s v="Services"/>
    <s v="Università di Camerino"/>
    <s v="Seed"/>
    <s v="Università di Camerino"/>
    <s v="Non compliant con i Regolamenti "/>
    <m/>
    <d v="2019-06-21T00:00:00"/>
    <m/>
  </r>
  <r>
    <s v="OK"/>
    <n v="1085"/>
    <d v="2019-06-18T00:00:00"/>
    <d v="2019-06-18T00:00:00"/>
    <s v="Identity Formation"/>
    <s v="Italia"/>
    <s v="Potenza"/>
    <x v="31"/>
    <m/>
    <s v="Leonardo Tullio"/>
    <x v="4"/>
    <s v="Congrua"/>
    <s v="Services"/>
    <s v="Business and industrial services"/>
    <s v="Seed"/>
    <s v="Assente"/>
    <s v="Non compliant con i Regolamenti "/>
    <m/>
    <d v="2019-06-27T00:00:00"/>
    <m/>
  </r>
  <r>
    <s v="OK"/>
    <n v="1086"/>
    <d v="2019-06-21T00:00:00"/>
    <d v="2019-07-06T00:00:00"/>
    <s v="Vitamin Vape"/>
    <s v="Italia"/>
    <s v="Milano"/>
    <x v="4"/>
    <m/>
    <s v="Fabrizio Cerulli"/>
    <x v="4"/>
    <s v="Congrua"/>
    <s v="Consumer Goods"/>
    <s v="Consumer products manufacturing"/>
    <s v="Seed"/>
    <s v="Assente"/>
    <s v="Non compliant con i Regolamenti "/>
    <m/>
    <d v="2019-07-11T00:00:00"/>
    <m/>
  </r>
  <r>
    <s v="OK"/>
    <n v="1087"/>
    <d v="2019-06-21T00:00:00"/>
    <d v="2019-06-21T00:00:00"/>
    <s v="Bookyourprice"/>
    <s v="Italia"/>
    <s v="Perugia"/>
    <x v="17"/>
    <m/>
    <s v="Carlo Castellano"/>
    <x v="4"/>
    <s v="Congrua"/>
    <s v="Digital &amp; Media"/>
    <s v="Internet technologies"/>
    <s v="Start-up stage\Venture"/>
    <s v="Assente"/>
    <s v="Vertis Venture 2 Scaleup"/>
    <m/>
    <d v="2019-06-27T00:00:00"/>
    <m/>
  </r>
  <r>
    <s v="OK"/>
    <n v="1088"/>
    <d v="2019-06-22T00:00:00"/>
    <d v="2019-06-22T00:00:00"/>
    <s v="Progetto_Piva"/>
    <s v="Italia"/>
    <s v="n.a."/>
    <x v="5"/>
    <m/>
    <s v="Riccardo Piva"/>
    <x v="4"/>
    <s v="Congrua"/>
    <s v="Industrial Goods"/>
    <s v="Business and industrial products"/>
    <s v="Seed"/>
    <s v="Assente"/>
    <s v="Non compliant con i Regolamenti "/>
    <m/>
    <d v="2019-06-27T00:00:00"/>
    <m/>
  </r>
  <r>
    <s v="OK"/>
    <n v="1089"/>
    <d v="2019-06-24T00:00:00"/>
    <d v="2019-06-24T00:00:00"/>
    <s v="Mperience"/>
    <s v="Italia"/>
    <s v="Roma"/>
    <x v="7"/>
    <s v="Giulio Valiante"/>
    <m/>
    <x v="3"/>
    <s v="Congrua"/>
    <s v="Digital &amp; Media"/>
    <s v="Broadcasting, publications and content providers"/>
    <s v="Other early stage\Late stage"/>
    <s v="Assente"/>
    <s v="Vertis Venture 2 Scaleup"/>
    <m/>
    <d v="2019-06-27T00:00:00"/>
    <s v="Progetto già presente nel DF di VV2 poiché pervenuto antecedentemente l'avvio delle attività del DF centralizzato"/>
  </r>
  <r>
    <s v="OK"/>
    <n v="1090"/>
    <d v="2019-06-26T00:00:00"/>
    <d v="2019-06-26T00:00:00"/>
    <s v="Progetto_Lettieri"/>
    <s v="Italia"/>
    <s v="n.a."/>
    <x v="5"/>
    <m/>
    <s v="Fabio Lettieri"/>
    <x v="4"/>
    <s v="Congrua"/>
    <s v="Consumer Goods"/>
    <s v="Consumer products manufacturing"/>
    <s v="Seed"/>
    <s v="Assente"/>
    <s v="Non compliant con i Regolamenti "/>
    <m/>
    <d v="2019-06-27T00:00:00"/>
    <m/>
  </r>
  <r>
    <s v="OK"/>
    <n v="1091"/>
    <d v="2019-06-26T00:00:00"/>
    <d v="2019-06-26T00:00:00"/>
    <s v="Badzar"/>
    <s v="Italia"/>
    <s v="Varese"/>
    <x v="4"/>
    <m/>
    <s v="Claudio De Silvestri"/>
    <x v="4"/>
    <s v="Congrua"/>
    <s v="Digital &amp; Media"/>
    <s v="Internet technologies"/>
    <s v="Start-up stage\Venture"/>
    <s v="Assente"/>
    <s v="Vertis Venture 2 Scaleup"/>
    <m/>
    <d v="2019-06-27T00:00:00"/>
    <m/>
  </r>
  <r>
    <s v="OK"/>
    <n v="1092"/>
    <d v="2019-06-25T00:00:00"/>
    <d v="2019-06-25T00:00:00"/>
    <s v="Wisepower"/>
    <s v="Italia"/>
    <s v="Perugia"/>
    <x v="17"/>
    <m/>
    <s v="Guido Tommei_x000a_(Sviluppo Imprese Centro Italia sgr S.p.A.)"/>
    <x v="6"/>
    <s v="Congrua"/>
    <s v="Industrial Goods"/>
    <s v="Business and industrial services"/>
    <s v="Seed"/>
    <s v="Università degli Studi di Perugia"/>
    <s v="Vertis Venture 3 Technology Transfer"/>
    <m/>
    <d v="2019-06-27T00:00:00"/>
    <m/>
  </r>
  <r>
    <s v="OK"/>
    <n v="1093"/>
    <d v="2019-06-26T00:00:00"/>
    <m/>
    <s v="Asclepius"/>
    <s v="Italia"/>
    <s v="n.a."/>
    <x v="5"/>
    <m/>
    <s v="Annalisa Perrone"/>
    <x v="4"/>
    <s v="Non congrua"/>
    <m/>
    <m/>
    <m/>
    <m/>
    <s v="Rigettato per documentazione mancante dopo sollecito"/>
    <m/>
    <d v="2019-06-27T00:00:00"/>
    <m/>
  </r>
  <r>
    <s v="OK"/>
    <n v="1094"/>
    <d v="2019-06-26T00:00:00"/>
    <d v="2019-06-26T00:00:00"/>
    <s v="Social Academy"/>
    <s v="Italia"/>
    <s v="Roma"/>
    <x v="7"/>
    <s v="Giacomo Giurazza"/>
    <m/>
    <x v="3"/>
    <s v="Congrua"/>
    <s v="Digital &amp; Media"/>
    <s v="Internet technologies"/>
    <s v="Start-up stage\Venture"/>
    <s v="Assente"/>
    <s v="Fondi di scaleup"/>
    <m/>
    <d v="2021-07-08T00:00:00"/>
    <s v="Iniziativa già assegnata ai fondi di scaleup il 27.06.2019, viene riassegnata il 08.07.2021 dopo essere pervenuta come &quot;Diritto di First Refusal – Invito Innova Venture&quot;"/>
  </r>
  <r>
    <s v="OK"/>
    <n v="1095"/>
    <d v="2019-06-26T00:00:00"/>
    <d v="2019-06-26T00:00:00"/>
    <s v="Ip-Garage"/>
    <s v="Italia"/>
    <s v="n.a."/>
    <x v="5"/>
    <m/>
    <s v="Fabio Lettieri "/>
    <x v="4"/>
    <s v="Congrua"/>
    <s v="Services"/>
    <s v="Business and industrial services"/>
    <s v="Seed"/>
    <s v="Assente"/>
    <s v="Non compliant con i Regolamenti "/>
    <m/>
    <d v="2019-06-27T00:00:00"/>
    <m/>
  </r>
  <r>
    <s v="OK"/>
    <n v="1096"/>
    <d v="2019-06-21T00:00:00"/>
    <d v="2019-06-21T00:00:00"/>
    <s v="Social network R&amp;G"/>
    <s v="Italia"/>
    <s v="Palermo"/>
    <x v="9"/>
    <m/>
    <s v="Stefano Scalia"/>
    <x v="4"/>
    <s v="Congrua"/>
    <s v="Digital &amp; Media"/>
    <s v="Internet technologies"/>
    <s v="Seed"/>
    <s v="Assente"/>
    <s v="Non compliant con i Regolamenti "/>
    <m/>
    <d v="2019-06-27T00:00:00"/>
    <m/>
  </r>
  <r>
    <s v="OK"/>
    <n v="1097"/>
    <d v="2019-07-01T00:00:00"/>
    <d v="2019-07-01T00:00:00"/>
    <s v="Serviloo"/>
    <s v="Italia"/>
    <s v="Novara"/>
    <x v="3"/>
    <m/>
    <s v="Simone Calderoni"/>
    <x v="4"/>
    <s v="Congrua"/>
    <s v="Digital &amp; Media"/>
    <s v="Internet technologies"/>
    <s v="Start-up stage\Venture"/>
    <s v="Assente"/>
    <s v="Vertis Venture 2 Scaleup"/>
    <m/>
    <d v="2019-07-04T00:00:00"/>
    <m/>
  </r>
  <r>
    <s v="OK"/>
    <n v="1098"/>
    <d v="2020-04-27T00:00:00"/>
    <d v="2020-04-27T00:00:00"/>
    <s v="Lac2Lab"/>
    <s v="Italia"/>
    <s v="Bologna"/>
    <x v="0"/>
    <m/>
    <s v="Jacopo Fanti_x000a_(università di Bologna)"/>
    <x v="7"/>
    <s v="Congrua"/>
    <s v="Agro-food"/>
    <s v="Agriculture: other"/>
    <s v="Seed"/>
    <s v="Università degli studi di Bologna"/>
    <s v="Vertis Venture 3 Technology Transfer"/>
    <m/>
    <d v="2020-04-30T00:00:00"/>
    <s v="ID inzialmente assegnato a BRAIKER il 04.07.19. In seguito alla verifica dei POC duplicati all'interno del Dealflow viene riassegnato il 30.04.20 a Lac2Lab"/>
  </r>
  <r>
    <s v="OK"/>
    <n v="1099"/>
    <d v="2019-07-03T00:00:00"/>
    <d v="2019-07-03T00:00:00"/>
    <s v="Progetto Accumolo"/>
    <s v="Italia"/>
    <s v="n.a."/>
    <x v="5"/>
    <m/>
    <s v="Vittorio Donadeo"/>
    <x v="4"/>
    <s v="Congrua"/>
    <s v="Services"/>
    <s v="Financial institutions and services"/>
    <s v="Seed"/>
    <s v="Assente"/>
    <s v="Non compliant con i Regolamenti "/>
    <m/>
    <d v="2019-07-04T00:00:00"/>
    <m/>
  </r>
  <r>
    <s v="OK"/>
    <n v="1100"/>
    <d v="2019-07-03T00:00:00"/>
    <d v="2019-07-03T00:00:00"/>
    <s v="Elaisian"/>
    <s v="Italia"/>
    <s v="Roma"/>
    <x v="7"/>
    <m/>
    <s v="Damiano Angelici"/>
    <x v="4"/>
    <s v="Congrua"/>
    <s v="Agro-food"/>
    <s v="Crop cultivation"/>
    <s v="Start-up stage\Venture"/>
    <s v="Assente"/>
    <s v="Vertis Venture 2 Scaleup"/>
    <m/>
    <d v="2019-07-04T00:00:00"/>
    <s v="Diritto di First Refusal – Invito Innova Venture"/>
  </r>
  <r>
    <s v="OK"/>
    <n v="1101"/>
    <d v="2019-07-08T00:00:00"/>
    <d v="2019-07-08T00:00:00"/>
    <s v="My Lab Nutrition"/>
    <s v="Italia"/>
    <s v="Roma"/>
    <x v="7"/>
    <m/>
    <s v="Gabriele Rossi_x000a_(Blue Ocean Finance)"/>
    <x v="5"/>
    <s v="Congrua"/>
    <s v="Consumer Goods"/>
    <s v="Business and industrial products"/>
    <s v="Start-up stage\Venture"/>
    <s v="Assente"/>
    <s v="Vertis Venture 2 Scaleup"/>
    <m/>
    <d v="2019-07-11T00:00:00"/>
    <s v="Diritto di First Refusal – Invito Innova Venture"/>
  </r>
  <r>
    <s v="OK"/>
    <n v="1102"/>
    <d v="2019-07-08T00:00:00"/>
    <d v="2019-07-08T00:00:00"/>
    <s v="Piadera"/>
    <s v="Estero"/>
    <s v="Dubai"/>
    <x v="37"/>
    <m/>
    <s v="Enrico Arietti_x000a_(Oaklins)"/>
    <x v="5"/>
    <s v="Congrua"/>
    <s v="Services"/>
    <s v="Consumer products retailing"/>
    <s v="Seed"/>
    <s v="Assente"/>
    <s v="Non compliant con i Regolamenti "/>
    <m/>
    <d v="2019-07-11T00:00:00"/>
    <s v="EAU sono fuori dallo scope geografico dei Fondi"/>
  </r>
  <r>
    <s v="OK"/>
    <n v="1103"/>
    <d v="2019-07-09T00:00:00"/>
    <d v="2019-07-09T00:00:00"/>
    <s v="ENVI-BIO VF"/>
    <s v="Italia"/>
    <s v="Firenze"/>
    <x v="10"/>
    <m/>
    <s v="Gabriele Puccetti"/>
    <x v="4"/>
    <s v="Congrua"/>
    <s v="Agro-food"/>
    <s v="Agriculture: other"/>
    <s v="Seed"/>
    <s v="Assente"/>
    <s v="Non compliant con i Regolamenti "/>
    <m/>
    <d v="2019-07-11T00:00:00"/>
    <m/>
  </r>
  <r>
    <s v="OK"/>
    <n v="1104"/>
    <d v="2019-07-10T00:00:00"/>
    <d v="2019-07-10T00:00:00"/>
    <s v="Puritalia Automobili "/>
    <s v="Italia"/>
    <s v="Napoli"/>
    <x v="2"/>
    <m/>
    <s v="Marcello Minora_x000a_(Kpmg)"/>
    <x v="5"/>
    <s v="Congrua"/>
    <s v="Automotive"/>
    <s v="Business and industrial products"/>
    <s v="Start-up stage\Venture"/>
    <s v="Assente"/>
    <s v="Vertis Venture 2 Scaleup"/>
    <m/>
    <d v="2019-07-11T00:00:00"/>
    <m/>
  </r>
  <r>
    <s v="OK"/>
    <n v="1105"/>
    <d v="2019-07-11T00:00:00"/>
    <d v="2019-07-11T00:00:00"/>
    <s v="Visionaria"/>
    <s v="Italia"/>
    <s v="Roma"/>
    <x v="7"/>
    <m/>
    <s v="Alfredo Giorleo_x000a_(Banca Promos)"/>
    <x v="5"/>
    <s v="Congrua"/>
    <s v="Consumer Goods"/>
    <s v="Consumer products manufacturing"/>
    <s v="Start-up stage\Venture"/>
    <s v="Assente"/>
    <s v="Vertis Venture 2 Scaleup"/>
    <m/>
    <d v="2019-07-11T00:00:00"/>
    <m/>
  </r>
  <r>
    <s v="OK"/>
    <n v="1106"/>
    <d v="2019-07-10T00:00:00"/>
    <d v="2019-07-10T00:00:00"/>
    <s v="Argento vivo"/>
    <s v="Italia"/>
    <s v="Bologna"/>
    <x v="0"/>
    <m/>
    <s v="Reactor - Fondazione Golinelli"/>
    <x v="1"/>
    <s v="Congrua"/>
    <s v="Med-Tech"/>
    <s v="Medical devices and supplies"/>
    <s v="Proof of concept"/>
    <s v="Università degli studi di Bologna"/>
    <s v="Vertis Venture 3 Technology Transfer"/>
    <m/>
    <d v="2019-07-19T00:00:00"/>
    <m/>
  </r>
  <r>
    <s v="OK"/>
    <n v="1107"/>
    <d v="2019-07-10T00:00:00"/>
    <d v="2019-07-10T00:00:00"/>
    <s v="BIPOD"/>
    <s v="Italia"/>
    <s v="Bologna"/>
    <x v="0"/>
    <m/>
    <s v="Reactor - Fondazione Golinelli"/>
    <x v="1"/>
    <s v="Congrua"/>
    <s v="Biotech"/>
    <s v="Biotechnology"/>
    <s v="Proof of concept"/>
    <s v="Università degli studi di Bologna"/>
    <s v="Vertis Venture 3 Technology Transfer"/>
    <m/>
    <d v="2019-07-19T00:00:00"/>
    <m/>
  </r>
  <r>
    <s v="OK"/>
    <n v="1108"/>
    <d v="2019-07-10T00:00:00"/>
    <d v="2019-07-10T00:00:00"/>
    <s v="Dimot"/>
    <s v="Italia"/>
    <s v="Milano"/>
    <x v="4"/>
    <m/>
    <s v="Reactor - Fondazione Golinelli"/>
    <x v="1"/>
    <s v="Congrua"/>
    <s v="Biotech"/>
    <s v="Drug development technologies"/>
    <s v="Proof of concept"/>
    <s v="Università Cattolica del Sacro Cuore"/>
    <s v="Vertis Venture 3 Technology Transfer"/>
    <m/>
    <d v="2019-07-19T00:00:00"/>
    <m/>
  </r>
  <r>
    <s v="OK"/>
    <n v="1109"/>
    <d v="2019-07-10T00:00:00"/>
    <d v="2019-07-10T00:00:00"/>
    <s v="Eyecan.ai (Training machine)"/>
    <s v="Italia"/>
    <s v="Bologna"/>
    <x v="0"/>
    <m/>
    <s v="Reactor - Fondazione Golinelli"/>
    <x v="1"/>
    <s v="Congrua"/>
    <s v="ICT"/>
    <s v="Systems software"/>
    <s v="Proof of concept"/>
    <s v="Università degli studi di Bologna"/>
    <s v="Vertis Venture 3 Technology Transfer"/>
    <m/>
    <d v="2019-07-19T00:00:00"/>
    <m/>
  </r>
  <r>
    <s v="OK"/>
    <n v="1110"/>
    <d v="2019-07-10T00:00:00"/>
    <d v="2019-07-10T00:00:00"/>
    <s v="Material Solutions"/>
    <s v="Italia"/>
    <s v="Bologna"/>
    <x v="0"/>
    <m/>
    <s v="Reactor - Fondazione Golinelli"/>
    <x v="1"/>
    <s v="Congrua"/>
    <s v="ICT"/>
    <s v="Software: other"/>
    <s v="Proof of concept"/>
    <s v="Università degli studi di Bologna"/>
    <s v="Vertis Venture 3 Technology Transfer"/>
    <m/>
    <d v="2019-07-19T00:00:00"/>
    <m/>
  </r>
  <r>
    <s v="OK"/>
    <n v="1111"/>
    <d v="2019-07-10T00:00:00"/>
    <d v="2019-07-10T00:00:00"/>
    <s v="Micro-ReSkin"/>
    <s v="Italia"/>
    <s v="Bologna"/>
    <x v="0"/>
    <m/>
    <s v="Reactor - Fondazione Golinelli"/>
    <x v="1"/>
    <s v="Congrua"/>
    <s v="Biotech"/>
    <s v="Pharmaceuticals and drug delivery"/>
    <s v="Proof of concept"/>
    <s v="Università degli studi di Bologna"/>
    <s v="Vertis Venture 3 Technology Transfer"/>
    <m/>
    <d v="2019-07-19T00:00:00"/>
    <m/>
  </r>
  <r>
    <s v="OK"/>
    <n v="1112"/>
    <d v="2019-07-10T00:00:00"/>
    <d v="2019-07-10T00:00:00"/>
    <s v="MyoSalus"/>
    <s v="Italia"/>
    <s v="Modena"/>
    <x v="0"/>
    <m/>
    <s v="Reactor - Fondazione Golinelli"/>
    <x v="1"/>
    <s v="Congrua"/>
    <s v="Med-Tech"/>
    <s v="Medical devices and supplies"/>
    <s v="Proof of concept"/>
    <s v="Università degli studi di Modena e Reggio Emilia"/>
    <s v="Vertis Venture 3 Technology Transfer"/>
    <m/>
    <d v="2019-07-19T00:00:00"/>
    <m/>
  </r>
  <r>
    <s v="OK"/>
    <n v="1113"/>
    <d v="2019-07-10T00:00:00"/>
    <d v="2019-07-10T00:00:00"/>
    <s v="Natura Pro Sun"/>
    <s v="Italia"/>
    <s v="Bologna"/>
    <x v="0"/>
    <m/>
    <s v="Reactor - Fondazione Golinelli"/>
    <x v="1"/>
    <s v="Congrua"/>
    <s v="Biotech"/>
    <s v="Pharmaceuticals and drug delivery"/>
    <s v="Proof of concept"/>
    <s v="Consiglio Nazionale delle Ricerche (CNR)"/>
    <s v="Vertis Venture 3 Technology Transfer"/>
    <m/>
    <d v="2019-07-19T00:00:00"/>
    <m/>
  </r>
  <r>
    <s v="OK"/>
    <n v="1114"/>
    <d v="2019-07-10T00:00:00"/>
    <d v="2019-07-10T00:00:00"/>
    <s v="REX"/>
    <s v="Italia"/>
    <s v="Bologna"/>
    <x v="0"/>
    <m/>
    <s v="Reactor - Fondazione Golinelli"/>
    <x v="1"/>
    <s v="Congrua"/>
    <s v="Industrial Goods"/>
    <s v="Business and industrial products"/>
    <s v="Proof of concept"/>
    <s v="Consiglio Nazionale delle Ricerche (CNR)"/>
    <s v="Vertis Venture 3 Technology Transfer"/>
    <m/>
    <d v="2019-07-19T00:00:00"/>
    <m/>
  </r>
  <r>
    <s v="OK"/>
    <n v="1115"/>
    <d v="2019-07-10T00:00:00"/>
    <d v="2019-07-10T00:00:00"/>
    <s v="SHE-Valve"/>
    <s v="Italia"/>
    <s v="Bologna"/>
    <x v="0"/>
    <m/>
    <s v="Reactor - Fondazione Golinelli"/>
    <x v="1"/>
    <s v="Congrua"/>
    <s v="Med-Tech"/>
    <s v="Medical devices and supplies"/>
    <s v="Proof of concept"/>
    <s v="Università degli studi di Bologna"/>
    <s v="Vertis Venture 3 Technology Transfer"/>
    <m/>
    <d v="2019-07-19T00:00:00"/>
    <m/>
  </r>
  <r>
    <s v="OK"/>
    <n v="1116"/>
    <d v="2019-07-10T00:00:00"/>
    <d v="2019-07-10T00:00:00"/>
    <s v="SINBIOSYS"/>
    <s v="Italia"/>
    <s v="Bologna"/>
    <x v="0"/>
    <m/>
    <s v="Reactor - Fondazione Golinelli"/>
    <x v="1"/>
    <s v="Congrua"/>
    <s v="Industrial Goods"/>
    <s v="Business and industrial products"/>
    <s v="Proof of concept"/>
    <s v="Università degli studi di Bologna"/>
    <s v="Vertis Venture 3 Technology Transfer"/>
    <m/>
    <d v="2019-07-19T00:00:00"/>
    <m/>
  </r>
  <r>
    <s v="OK"/>
    <n v="1117"/>
    <d v="2019-07-10T00:00:00"/>
    <d v="2019-07-10T00:00:00"/>
    <s v="Therapomics"/>
    <s v="Italia"/>
    <s v="Bologna"/>
    <x v="0"/>
    <m/>
    <s v="Reactor - Fondazione Golinelli"/>
    <x v="1"/>
    <s v="Congrua"/>
    <s v="Med-Tech"/>
    <s v="Medical devices and supplies"/>
    <s v="Proof of concept"/>
    <s v="Università degli studi di Bologna"/>
    <s v="Vertis Venture 3 Technology Transfer"/>
    <m/>
    <d v="2019-07-19T00:00:00"/>
    <m/>
  </r>
  <r>
    <s v="OK"/>
    <n v="1118"/>
    <d v="2019-07-10T00:00:00"/>
    <d v="2019-07-10T00:00:00"/>
    <s v="Wearable Biosensor"/>
    <s v="Italia"/>
    <s v="Bologna"/>
    <x v="0"/>
    <m/>
    <s v="Reactor - Fondazione Golinelli"/>
    <x v="1"/>
    <s v="Congrua"/>
    <s v="ICT"/>
    <s v="Systems software"/>
    <s v="Proof of concept"/>
    <s v="Università degli studi di Bologna"/>
    <s v="Vertis Venture 3 Technology Transfer"/>
    <m/>
    <d v="2019-07-19T00:00:00"/>
    <m/>
  </r>
  <r>
    <s v="OK"/>
    <n v="1119"/>
    <d v="2019-07-11T00:00:00"/>
    <d v="2019-07-11T00:00:00"/>
    <s v="Vecap.io."/>
    <s v="Estero"/>
    <s v="Berlino"/>
    <x v="20"/>
    <m/>
    <s v="Imad Labbadi"/>
    <x v="4"/>
    <s v="Congrua"/>
    <s v="ICT"/>
    <s v="Systems software"/>
    <s v="Seed"/>
    <s v="Assente"/>
    <s v="Non compliant con i Regolamenti "/>
    <m/>
    <d v="2019-07-19T00:00:00"/>
    <m/>
  </r>
  <r>
    <s v="OK"/>
    <n v="1120"/>
    <d v="2019-07-15T00:00:00"/>
    <m/>
    <s v="Aave"/>
    <s v="Estero"/>
    <s v="Londra"/>
    <x v="16"/>
    <m/>
    <s v="Irene Fucile"/>
    <x v="4"/>
    <s v="Non congrua"/>
    <m/>
    <m/>
    <m/>
    <m/>
    <s v="Rigettato per documentazione mancante dopo sollecito"/>
    <m/>
    <d v="2019-07-19T00:00:00"/>
    <m/>
  </r>
  <r>
    <s v="OK"/>
    <n v="1121"/>
    <d v="2019-07-16T00:00:00"/>
    <d v="2019-07-16T00:00:00"/>
    <s v="Washlet"/>
    <s v="Italia"/>
    <s v="La Spezia"/>
    <x v="12"/>
    <m/>
    <s v="        Giacomo Violante"/>
    <x v="4"/>
    <s v="Congrua"/>
    <s v="Consumer Goods"/>
    <s v="Consumer products manufacturing"/>
    <s v="Start-up stage\Venture"/>
    <s v="Assente"/>
    <s v="Vertis Venture 2 Scaleup"/>
    <m/>
    <d v="2019-07-19T00:00:00"/>
    <m/>
  </r>
  <r>
    <s v="OK"/>
    <n v="1122"/>
    <d v="2019-07-16T00:00:00"/>
    <d v="2019-07-16T00:00:00"/>
    <s v="Hortown"/>
    <s v="Italia"/>
    <s v="Bologna "/>
    <x v="0"/>
    <m/>
    <s v="Francesco Saverio Mazzi"/>
    <x v="4"/>
    <s v="Congrua"/>
    <s v="Agro-food"/>
    <s v="Agriculture: other"/>
    <s v="Seed"/>
    <m/>
    <s v="Non compliant con i Regolamenti "/>
    <m/>
    <d v="2019-07-19T00:00:00"/>
    <m/>
  </r>
  <r>
    <s v="OK"/>
    <n v="1123"/>
    <d v="2019-07-18T00:00:00"/>
    <d v="2019-07-18T00:00:00"/>
    <s v="Bonfire"/>
    <s v="Italia"/>
    <s v="Torino"/>
    <x v="3"/>
    <m/>
    <s v="School of Entrepreneurship &amp; Innovation: SEI"/>
    <x v="1"/>
    <s v="Congrua"/>
    <s v="Services"/>
    <s v="Educational and training products/services"/>
    <s v="Seed"/>
    <s v="Politecnico di Torino"/>
    <s v="Vertis Venture 3 Technology Transfer"/>
    <m/>
    <d v="2019-07-19T00:00:00"/>
    <m/>
  </r>
  <r>
    <s v="OK"/>
    <n v="1124"/>
    <d v="2019-07-18T00:00:00"/>
    <d v="2019-07-18T00:00:00"/>
    <s v="KnowAi"/>
    <s v="Italia"/>
    <s v="Torino"/>
    <x v="3"/>
    <m/>
    <s v="School of Entrepreneurship &amp; Innovation: SEI"/>
    <x v="1"/>
    <s v="Congrua"/>
    <s v="ICT"/>
    <s v="Systems software"/>
    <s v="Seed"/>
    <s v="Politecnico di Torino"/>
    <s v="Vertis Venture 3 Technology Transfer"/>
    <m/>
    <d v="2019-07-19T00:00:00"/>
    <m/>
  </r>
  <r>
    <s v="OK"/>
    <n v="1125"/>
    <d v="2019-07-18T00:00:00"/>
    <d v="2019-07-18T00:00:00"/>
    <s v="Matherialize"/>
    <s v="Italia"/>
    <s v="Torino"/>
    <x v="3"/>
    <m/>
    <s v="School of Entrepreneurship &amp; Innovation: SEI"/>
    <x v="1"/>
    <s v="Congrua"/>
    <s v="Services"/>
    <s v="Educational and training products/services"/>
    <s v="Seed"/>
    <s v="Politecnico di Torino"/>
    <s v="Vertis Venture 3 Technology Transfer"/>
    <m/>
    <d v="2019-07-19T00:00:00"/>
    <m/>
  </r>
  <r>
    <s v="OK"/>
    <n v="1126"/>
    <d v="2019-07-18T00:00:00"/>
    <d v="2019-07-18T00:00:00"/>
    <s v="NoVis Lab"/>
    <s v="Italia"/>
    <s v="Torino"/>
    <x v="3"/>
    <m/>
    <s v="School of Entrepreneurship &amp; Innovation: SEI"/>
    <x v="1"/>
    <s v="Congrua"/>
    <s v="ICT"/>
    <s v="Consumer electronics"/>
    <s v="Seed"/>
    <s v="Politecnico di Torino"/>
    <s v="Vertis Venture 3 Technology Transfer"/>
    <m/>
    <d v="2019-07-19T00:00:00"/>
    <m/>
  </r>
  <r>
    <s v="OK"/>
    <n v="1127"/>
    <d v="2019-07-18T00:00:00"/>
    <d v="2019-07-18T00:00:00"/>
    <s v="Nymphaea"/>
    <s v="Italia"/>
    <s v="Torino"/>
    <x v="3"/>
    <m/>
    <s v="School of Entrepreneurship &amp; Innovation: SEI"/>
    <x v="1"/>
    <s v="Congrua"/>
    <s v="Consumer Goods"/>
    <s v="Consumer products manufacturing"/>
    <s v="Seed"/>
    <s v="Politecnico di Torino"/>
    <s v="Vertis Venture 3 Technology Transfer"/>
    <m/>
    <d v="2019-07-19T00:00:00"/>
    <m/>
  </r>
  <r>
    <s v="OK"/>
    <n v="1128"/>
    <d v="2019-07-18T00:00:00"/>
    <d v="2019-07-18T00:00:00"/>
    <s v="Wiseair"/>
    <s v="Italia"/>
    <s v="Torino"/>
    <x v="3"/>
    <m/>
    <s v="School of Entrepreneurship &amp; Innovation: SEI"/>
    <x v="1"/>
    <s v="Congrua"/>
    <s v="ICT"/>
    <s v="Consumer electronics"/>
    <s v="Start-up stage\Venture"/>
    <s v="Politecnico di Torino"/>
    <s v="Vertis Venture 5 Scaleup"/>
    <m/>
    <d v="2022-09-27T00:00:00"/>
    <s v="Iniziativa assegnata a VV3 il 19/07/2019, in seguito agli aggiornamenti ricevuti, il 27/09/2022, il progetto viene riassegnato al &quot;Fondo Vertis Venture 5 Scaleup&quot;."/>
  </r>
  <r>
    <s v="OK"/>
    <n v="1129"/>
    <d v="2019-07-18T00:00:00"/>
    <m/>
    <s v="Energy"/>
    <s v="Italia"/>
    <s v="Chieti"/>
    <x v="14"/>
    <m/>
    <s v="Braccia Daniele"/>
    <x v="4"/>
    <s v="Non congrua"/>
    <m/>
    <m/>
    <m/>
    <m/>
    <s v="Rigettato per documentazione mancante dopo sollecito"/>
    <m/>
    <d v="2019-07-19T00:00:00"/>
    <m/>
  </r>
  <r>
    <s v="OK"/>
    <n v="1130"/>
    <d v="2019-07-18T00:00:00"/>
    <d v="2019-07-18T00:00:00"/>
    <s v="pearLab"/>
    <s v="Italia"/>
    <s v="Pavia"/>
    <x v="4"/>
    <s v="Marta Nerva"/>
    <m/>
    <x v="3"/>
    <s v="Congrua"/>
    <s v="Biotech"/>
    <s v="Biotechnology"/>
    <s v="Seed"/>
    <s v="Università di Pavia"/>
    <s v="Vertis Venture 3 Technology Transfer"/>
    <m/>
    <d v="2019-07-19T00:00:00"/>
    <m/>
  </r>
  <r>
    <s v="OK"/>
    <n v="1131"/>
    <d v="2019-07-19T00:00:00"/>
    <d v="2019-07-19T00:00:00"/>
    <s v="Hyris"/>
    <s v="Italia"/>
    <s v="Milano"/>
    <x v="4"/>
    <m/>
    <s v="Fabio Mondini _x000a_(Crossborder)"/>
    <x v="5"/>
    <s v="Congrua"/>
    <s v="Med-Tech"/>
    <s v="Medical equipment and related software"/>
    <s v="Start-up stage\Venture"/>
    <s v="PTP Science Park"/>
    <s v="Vertis Venture 2 Scaleup"/>
    <m/>
    <d v="2019-07-25T00:00:00"/>
    <m/>
  </r>
  <r>
    <s v="OK"/>
    <n v="1132"/>
    <d v="2019-07-19T00:00:00"/>
    <d v="2019-07-19T00:00:00"/>
    <s v="Progetto sharing"/>
    <s v="Italia"/>
    <s v="n.a."/>
    <x v="5"/>
    <m/>
    <s v="Luca Raffael_x000a_(La compagnia holding)"/>
    <x v="5"/>
    <s v="Congrua"/>
    <s v="Digital &amp; Media"/>
    <s v="Internet technologies"/>
    <s v="Start-up stage\Venture"/>
    <s v="Assente"/>
    <s v="Vertis Venture 2 Scaleup"/>
    <m/>
    <d v="2019-07-25T00:00:00"/>
    <m/>
  </r>
  <r>
    <s v="OK"/>
    <n v="1133"/>
    <d v="2019-07-21T00:00:00"/>
    <d v="2019-07-21T00:00:00"/>
    <s v="AutoMotoBook"/>
    <s v="Italia"/>
    <s v="n.a."/>
    <x v="5"/>
    <m/>
    <s v="Alessandro Binda"/>
    <x v="4"/>
    <s v="Congrua"/>
    <s v="Digital &amp; Media"/>
    <s v="Internet technologies"/>
    <s v="Seed"/>
    <s v="Assente"/>
    <s v="Non compliant con i Regolamenti "/>
    <m/>
    <d v="2019-07-25T00:00:00"/>
    <m/>
  </r>
  <r>
    <s v="OK"/>
    <n v="1134"/>
    <d v="2019-07-23T00:00:00"/>
    <d v="2019-07-23T00:00:00"/>
    <s v="Rondine Motor"/>
    <s v="Italia"/>
    <s v="Roma"/>
    <x v="7"/>
    <m/>
    <s v="Filippo Nuccitelli"/>
    <x v="4"/>
    <s v="Congrua"/>
    <s v="Automotive"/>
    <s v="Means of transport: manufacturing and related"/>
    <s v="Seed"/>
    <s v="Assente"/>
    <s v="Non compliant con i Regolamenti "/>
    <m/>
    <d v="2019-07-25T00:00:00"/>
    <s v="Diritto di First Refusal – Invito Innova Venture"/>
  </r>
  <r>
    <s v="OK"/>
    <n v="1135"/>
    <d v="2019-07-23T00:00:00"/>
    <m/>
    <s v="Piattaforma i-Collecting"/>
    <s v="Italia"/>
    <s v="Napoli"/>
    <x v="2"/>
    <m/>
    <s v="Alessandro Paolini "/>
    <x v="4"/>
    <s v="Non congrua"/>
    <m/>
    <m/>
    <m/>
    <m/>
    <s v="Rigettato per documentazione mancante dopo sollecito"/>
    <m/>
    <d v="2019-07-25T00:00:00"/>
    <m/>
  </r>
  <r>
    <s v="OK"/>
    <n v="1136"/>
    <d v="2019-07-23T00:00:00"/>
    <d v="2019-07-23T00:00:00"/>
    <s v="Divecircle"/>
    <s v="Italia"/>
    <s v="Roma"/>
    <x v="7"/>
    <m/>
    <s v="Paolo Angelucci"/>
    <x v="4"/>
    <s v="Congrua"/>
    <s v="Digital &amp; Media"/>
    <s v="Internet technologies"/>
    <s v="Start-up stage\Venture"/>
    <s v="Assente"/>
    <s v="Vertis Venture 2 Scaleup"/>
    <m/>
    <d v="2019-07-25T00:00:00"/>
    <s v="Diritto di First Refusal – Invito Innova Venture"/>
  </r>
  <r>
    <s v="OK"/>
    <n v="1137"/>
    <d v="2019-07-23T00:00:00"/>
    <d v="2019-07-23T00:00:00"/>
    <s v="Progetto SMaR2"/>
    <s v="Italia"/>
    <s v="Bergamo"/>
    <x v="4"/>
    <m/>
    <s v="Bono Alessandro "/>
    <x v="4"/>
    <s v="Congrua"/>
    <s v="ICT"/>
    <s v="Systems software"/>
    <s v="Seed"/>
    <s v="Istituto Italiano di Tecnologia"/>
    <s v="Vertis Venture 3 Technology Transfer"/>
    <m/>
    <d v="2019-07-25T00:00:00"/>
    <m/>
  </r>
  <r>
    <s v="OK"/>
    <n v="1138"/>
    <d v="2019-07-24T00:00:00"/>
    <d v="2020-03-20T00:00:00"/>
    <s v="Clobot"/>
    <s v="Estero"/>
    <s v="Londra"/>
    <x v="16"/>
    <m/>
    <s v="Francesco Campus"/>
    <x v="4"/>
    <s v="Congrua"/>
    <s v="Industrial automation"/>
    <s v="Industrial measurement, sensing and control"/>
    <s v="Start-up stage\Venture"/>
    <s v="Assente"/>
    <s v="Vertis Venture 2 Scaleup"/>
    <m/>
    <d v="2020-03-26T00:00:00"/>
    <s v="Iniziativa assegnata a VV2 il 25/07/19. Viene assegnata nuovamente a VV2 il 26/03/20 come Diritto di First Refusal – Invito Innova Venture"/>
  </r>
  <r>
    <s v="OK"/>
    <n v="1139"/>
    <d v="2019-07-25T00:00:00"/>
    <d v="2019-07-25T00:00:00"/>
    <s v="Martha's Cottage"/>
    <s v="Italia"/>
    <s v="Siracusa"/>
    <x v="9"/>
    <m/>
    <s v="Salvatore Cobuzio"/>
    <x v="4"/>
    <s v="Congrua"/>
    <s v="Digital &amp; Media"/>
    <s v="Internet technologies"/>
    <s v="Other early stage\Late stage"/>
    <s v="Assente"/>
    <s v="Vertis Venture 2 Scaleup"/>
    <m/>
    <d v="2019-07-25T00:00:00"/>
    <s v="Progetto già presente nel DF di VV2 poiché pervenuto antecedentemente l'avvio delle attività del DF centralizzato.  Diritto di First Refusal – Invito Innova Venture"/>
  </r>
  <r>
    <s v="OK"/>
    <n v="1140"/>
    <d v="2019-07-26T00:00:00"/>
    <d v="2019-07-26T00:00:00"/>
    <s v="Progetto_Giovannini"/>
    <s v="Italia"/>
    <s v="Bologna"/>
    <x v="0"/>
    <m/>
    <s v="Giacomo Giovannini "/>
    <x v="4"/>
    <s v="Congrua"/>
    <s v="Services"/>
    <s v="Educational and training products/services"/>
    <s v="Seed"/>
    <s v="Assente"/>
    <s v="Non compliant con i Regolamenti "/>
    <m/>
    <d v="2019-08-01T00:00:00"/>
    <m/>
  </r>
  <r>
    <s v="OK"/>
    <n v="1141"/>
    <d v="2019-07-30T00:00:00"/>
    <d v="2019-07-30T00:00:00"/>
    <s v="Nuages rouges"/>
    <s v="Italia"/>
    <s v="n.a."/>
    <x v="5"/>
    <m/>
    <s v="Matteo Mariani"/>
    <x v="4"/>
    <s v="Congrua"/>
    <s v="Consumer Goods"/>
    <s v="Consumer products manufacturing"/>
    <s v="Seed"/>
    <s v="Assente"/>
    <s v="Non compliant con i Regolamenti "/>
    <m/>
    <d v="2019-08-01T00:00:00"/>
    <m/>
  </r>
  <r>
    <s v="OK"/>
    <n v="1142"/>
    <d v="2019-08-01T00:00:00"/>
    <d v="2019-08-01T00:00:00"/>
    <s v="Artemest"/>
    <s v="Italia"/>
    <s v="Milano"/>
    <x v="4"/>
    <s v="Giulio Valiante"/>
    <m/>
    <x v="3"/>
    <s v="Congrua"/>
    <s v="Digital &amp; Media"/>
    <s v="Internet technologies"/>
    <s v="Other early stage\Late stage"/>
    <s v="Assente"/>
    <s v="Vertis Venture 2 Scaleup"/>
    <m/>
    <d v="2019-08-01T00:00:00"/>
    <s v="Progetto già presente nel df di VV2, con data antecedente l'inizio del df centralizzato. "/>
  </r>
  <r>
    <s v="OK"/>
    <n v="1143"/>
    <d v="2019-08-05T00:00:00"/>
    <d v="2019-08-05T00:00:00"/>
    <s v="Hotels by day"/>
    <s v="Estero"/>
    <s v="New York"/>
    <x v="6"/>
    <m/>
    <s v="Yannis Moati"/>
    <x v="4"/>
    <s v="Congrua"/>
    <s v="Digital &amp; Media"/>
    <s v="Internet technologies"/>
    <s v="Other early stage\Late stage"/>
    <s v="Assente"/>
    <s v="Vertis Venture 2 Scaleup"/>
    <m/>
    <d v="2019-08-30T00:00:00"/>
    <m/>
  </r>
  <r>
    <s v="OK"/>
    <n v="1144"/>
    <d v="2019-08-05T00:00:00"/>
    <d v="2019-08-30T00:00:00"/>
    <s v="Rentberry"/>
    <s v="Estero"/>
    <s v="San Francisco"/>
    <x v="6"/>
    <m/>
    <s v="Oleksiy Lubinsky"/>
    <x v="4"/>
    <s v="Congrua"/>
    <s v="Services"/>
    <s v="Internet technologies"/>
    <s v="Other early stage\Late stage"/>
    <s v="Assente"/>
    <s v="Vertis Venture 2 Scaleup"/>
    <m/>
    <d v="2019-09-05T00:00:00"/>
    <m/>
  </r>
  <r>
    <s v="OK"/>
    <n v="1145"/>
    <d v="2019-08-06T00:00:00"/>
    <d v="2019-08-06T00:00:00"/>
    <s v="Paradox Kinetics"/>
    <s v="Estero"/>
    <s v="Atene"/>
    <x v="38"/>
    <m/>
    <s v="Alexandros Sakellariou"/>
    <x v="4"/>
    <s v="Congrua"/>
    <s v="Industrial Goods"/>
    <s v="Means of transport: manufacturing and related"/>
    <s v="Start-up stage\Venture"/>
    <s v="Assente"/>
    <s v="Vertis Venture 2 Scaleup"/>
    <m/>
    <d v="2019-08-30T00:00:00"/>
    <m/>
  </r>
  <r>
    <s v="OK"/>
    <n v="1146"/>
    <d v="2019-08-07T00:00:00"/>
    <d v="2019-08-07T00:00:00"/>
    <s v="Novelle Leggere"/>
    <s v="Italia"/>
    <s v="n.a."/>
    <x v="5"/>
    <m/>
    <s v="Jacopo Michettoni"/>
    <x v="4"/>
    <s v="Congrua"/>
    <s v="Services"/>
    <s v="Broadcasting, publications and content providers"/>
    <s v="Seed"/>
    <s v="Assente"/>
    <s v="Non compliant con i Regolamenti "/>
    <m/>
    <d v="2019-08-30T00:00:00"/>
    <m/>
  </r>
  <r>
    <s v="OK"/>
    <n v="1147"/>
    <d v="2019-08-19T00:00:00"/>
    <d v="2019-08-19T00:00:00"/>
    <s v="Jobby"/>
    <s v="Italia"/>
    <s v="Milano"/>
    <x v="4"/>
    <m/>
    <s v="Andrea Goggi"/>
    <x v="4"/>
    <s v="Congrua"/>
    <s v="Digital &amp; Media"/>
    <s v="Internet technologies"/>
    <s v="Start-up stage\Venture"/>
    <s v="Assente"/>
    <s v="Vertis Venture 2 Scaleup"/>
    <m/>
    <d v="2019-08-30T00:00:00"/>
    <m/>
  </r>
  <r>
    <s v="OK"/>
    <n v="1148"/>
    <d v="2019-08-20T00:00:00"/>
    <m/>
    <s v="H VOLTA H"/>
    <s v="Italia"/>
    <s v="Milano"/>
    <x v="4"/>
    <m/>
    <s v="Francesco Vicario"/>
    <x v="4"/>
    <s v="Non congrua"/>
    <m/>
    <m/>
    <m/>
    <m/>
    <s v="Rigettato per documentazione mancante dopo sollecito"/>
    <m/>
    <d v="2019-08-30T00:00:00"/>
    <m/>
  </r>
  <r>
    <s v="OK"/>
    <n v="1149"/>
    <d v="2019-08-21T00:00:00"/>
    <d v="2019-08-21T00:00:00"/>
    <s v="Inkdome"/>
    <s v="Italia"/>
    <s v="Milano"/>
    <x v="4"/>
    <m/>
    <s v="Alessandro Cordova"/>
    <x v="4"/>
    <s v="Congrua"/>
    <s v="Digital &amp; Media"/>
    <s v="Software: other"/>
    <s v="Start-up stage\Venture"/>
    <s v="Assente"/>
    <s v="Vertis Venture 2 Scaleup"/>
    <m/>
    <d v="2019-08-30T00:00:00"/>
    <s v="Diritto di First Refusal – Invito Innova Venture"/>
  </r>
  <r>
    <s v="OK"/>
    <n v="1150"/>
    <d v="2019-08-23T00:00:00"/>
    <m/>
    <s v="Progetto_Elisard Feimi"/>
    <s v="Italia"/>
    <s v="Milano"/>
    <x v="4"/>
    <m/>
    <s v="Elisard Feimi"/>
    <x v="4"/>
    <s v="Non congrua"/>
    <m/>
    <m/>
    <m/>
    <m/>
    <s v="Rigettato per documentazione mancante dopo sollecito"/>
    <m/>
    <d v="2019-08-30T00:00:00"/>
    <m/>
  </r>
  <r>
    <s v="OK"/>
    <n v="1151"/>
    <d v="2019-08-29T00:00:00"/>
    <d v="2019-08-29T00:00:00"/>
    <s v="SANTI"/>
    <s v="Italia"/>
    <s v="Verona"/>
    <x v="15"/>
    <m/>
    <s v="Tiziano Viviani"/>
    <x v="4"/>
    <s v="Congrua"/>
    <s v="Digital &amp; Media"/>
    <s v="Communication: other"/>
    <s v="Seed"/>
    <s v="Assente"/>
    <s v="Non compliant con i Regolamenti "/>
    <m/>
    <d v="2019-08-30T00:00:00"/>
    <m/>
  </r>
  <r>
    <s v="OK"/>
    <n v="1152"/>
    <d v="2019-08-29T00:00:00"/>
    <d v="2019-08-29T00:00:00"/>
    <s v="Brandon Box"/>
    <s v="Italia"/>
    <s v="Milano"/>
    <x v="4"/>
    <m/>
    <s v=" Alessandro Pittoni"/>
    <x v="4"/>
    <s v="Congrua"/>
    <s v="Industrial Goods"/>
    <s v="Broadcasting, publications and content providers"/>
    <s v="Start-up stage\Venture"/>
    <s v="Assente"/>
    <s v="Vertis Venture 2 Scaleup"/>
    <m/>
    <d v="2019-08-30T00:00:00"/>
    <m/>
  </r>
  <r>
    <s v="OK"/>
    <n v="1153"/>
    <d v="2019-08-30T00:00:00"/>
    <d v="2019-08-30T00:00:00"/>
    <s v="Limolane Hub"/>
    <s v="Italia"/>
    <s v="La Spezia"/>
    <x v="12"/>
    <m/>
    <s v="Fabio Bertella"/>
    <x v="4"/>
    <s v="Congrua"/>
    <s v="Services"/>
    <s v="Transportation services"/>
    <s v="Start-up stage\Venture"/>
    <s v="Assente"/>
    <s v="Vertis Venture 2 Scaleup"/>
    <m/>
    <d v="2019-09-05T00:00:00"/>
    <s v="Diritto di First Refusal – Invito Innova Venture"/>
  </r>
  <r>
    <s v="OK"/>
    <n v="1154"/>
    <d v="2019-09-02T00:00:00"/>
    <m/>
    <s v="Slot Advisor"/>
    <s v="Italia"/>
    <s v="n.a."/>
    <x v="5"/>
    <m/>
    <s v="Luigi Pierobon"/>
    <x v="4"/>
    <s v="Non congrua"/>
    <m/>
    <m/>
    <m/>
    <m/>
    <s v="Rigettato per documentazione mancante dopo sollecito"/>
    <m/>
    <d v="2019-09-05T00:00:00"/>
    <m/>
  </r>
  <r>
    <s v="OK"/>
    <n v="1155"/>
    <d v="2019-09-03T00:00:00"/>
    <d v="2019-09-11T00:00:00"/>
    <s v="Cancerseek"/>
    <s v="Italia"/>
    <s v="Milano"/>
    <x v="4"/>
    <s v="Roberto della Marina"/>
    <m/>
    <x v="3"/>
    <s v="Congrua"/>
    <s v="Biotech"/>
    <s v="Biotechnology"/>
    <s v="Proof of concept"/>
    <s v="Assente"/>
    <s v="Non compliant con i Regolamenti "/>
    <m/>
    <d v="2019-09-12T00:00:00"/>
    <m/>
  </r>
  <r>
    <s v="OK"/>
    <n v="1156"/>
    <d v="2019-09-04T00:00:00"/>
    <d v="2019-09-09T00:00:00"/>
    <s v="PU4RE"/>
    <s v="Italia"/>
    <s v="n.a."/>
    <x v="5"/>
    <m/>
    <s v="Silvano Amodeo"/>
    <x v="4"/>
    <s v="Congrua"/>
    <s v="Industrial Goods"/>
    <s v="Construction"/>
    <s v="Seed"/>
    <s v="Assente"/>
    <s v="Non compliant con i Regolamenti "/>
    <m/>
    <d v="2019-09-12T00:00:00"/>
    <m/>
  </r>
  <r>
    <s v="OK"/>
    <n v="1157"/>
    <d v="2019-09-04T00:00:00"/>
    <m/>
    <s v="Ardis "/>
    <s v="Italia"/>
    <s v="Pavia"/>
    <x v="4"/>
    <m/>
    <s v="Claudia Scotti"/>
    <x v="4"/>
    <s v="Non congrua"/>
    <m/>
    <m/>
    <m/>
    <m/>
    <s v="Rigettato per documentazione mancante dopo sollecito"/>
    <m/>
    <d v="2019-09-05T00:00:00"/>
    <m/>
  </r>
  <r>
    <s v="OK"/>
    <n v="1158"/>
    <d v="2019-09-04T00:00:00"/>
    <d v="2019-09-04T00:00:00"/>
    <s v="NUWA Technologies"/>
    <s v="Italia"/>
    <s v="Pordenone"/>
    <x v="8"/>
    <s v="Roberto della Marina"/>
    <m/>
    <x v="3"/>
    <s v="Congrua"/>
    <s v="ICT"/>
    <s v="Systems software"/>
    <s v="Start-up stage\Venture"/>
    <s v="Polo Tecnologico Pordenone"/>
    <s v="Vertis Venture 3 Technology Transfer"/>
    <m/>
    <d v="2019-09-05T00:00:00"/>
    <m/>
  </r>
  <r>
    <s v="OK"/>
    <n v="1159"/>
    <d v="2019-09-05T00:00:00"/>
    <d v="2019-09-05T00:00:00"/>
    <s v="ARGO"/>
    <s v="Italia"/>
    <s v="Torino"/>
    <x v="3"/>
    <m/>
    <s v="Politecnico di Torino"/>
    <x v="7"/>
    <s v="Congrua"/>
    <s v="Aerospace"/>
    <s v="Computer systems and peripherals"/>
    <s v="Seed"/>
    <s v="Politecnico di Torino"/>
    <s v="Vertis Venture 3 Technology Transfer"/>
    <m/>
    <d v="2019-09-12T00:00:00"/>
    <m/>
  </r>
  <r>
    <s v="OK"/>
    <n v="1160"/>
    <d v="2019-09-07T00:00:00"/>
    <d v="2019-09-07T00:00:00"/>
    <s v="Bruschitaly"/>
    <s v="Italia"/>
    <s v="Latina"/>
    <x v="7"/>
    <m/>
    <s v="Alessandro Neroni"/>
    <x v="4"/>
    <s v="Congrua"/>
    <s v="Consumer Goods"/>
    <s v="Consumer products retailing"/>
    <s v="Seed"/>
    <s v="Assente"/>
    <s v="Non compliant con i Regolamenti "/>
    <m/>
    <d v="2019-09-12T00:00:00"/>
    <m/>
  </r>
  <r>
    <s v="OK"/>
    <n v="1161"/>
    <d v="2019-09-10T00:00:00"/>
    <d v="2019-09-10T00:00:00"/>
    <s v="SMITH"/>
    <s v="Estero"/>
    <s v="Londra"/>
    <x v="16"/>
    <s v="Nicola Redi"/>
    <m/>
    <x v="3"/>
    <s v="Congrua"/>
    <s v="ICT"/>
    <s v="Software: other"/>
    <s v="Seed"/>
    <s v="Assente"/>
    <s v="Non compliant con i Regolamenti "/>
    <m/>
    <d v="2019-09-12T00:00:00"/>
    <m/>
  </r>
  <r>
    <s v="OK"/>
    <n v="1162"/>
    <d v="2019-09-11T00:00:00"/>
    <d v="2019-09-11T00:00:00"/>
    <s v="Domowave"/>
    <s v="Estero"/>
    <s v="San Francisco"/>
    <x v="6"/>
    <s v="Amedeo Giurazza"/>
    <m/>
    <x v="3"/>
    <s v="Congrua"/>
    <s v="Consumer Goods"/>
    <s v="Business and industrial products"/>
    <s v="Seed"/>
    <s v="Assente"/>
    <s v="Non compliant con i Regolamenti "/>
    <m/>
    <d v="2019-09-12T00:00:00"/>
    <m/>
  </r>
  <r>
    <s v="OK"/>
    <n v="1163"/>
    <d v="2019-09-12T00:00:00"/>
    <d v="2019-09-12T00:00:00"/>
    <s v="PASTASCIUTTA "/>
    <s v="Italia"/>
    <s v="Milano"/>
    <x v="4"/>
    <m/>
    <s v="Siro Gallotti"/>
    <x v="4"/>
    <s v="Congrua"/>
    <s v="Consumer Goods"/>
    <s v="Consumer goods: other"/>
    <s v="Seed"/>
    <s v="Assente"/>
    <s v="Non compliant con i Regolamenti "/>
    <m/>
    <d v="2019-09-19T00:00:00"/>
    <m/>
  </r>
  <r>
    <s v="OK"/>
    <n v="1164"/>
    <d v="2019-09-16T00:00:00"/>
    <d v="2021-02-23T00:00:00"/>
    <s v="Regensight"/>
    <s v="Italia"/>
    <s v="Roma"/>
    <x v="7"/>
    <m/>
    <s v="Marco Lombardo"/>
    <x v="4"/>
    <s v="Congrua"/>
    <s v="Biotech"/>
    <s v="Biotechnology"/>
    <s v="Seed"/>
    <s v="Assente"/>
    <s v="Non compliant con i Regolamenti "/>
    <m/>
    <d v="2021-02-26T00:00:00"/>
    <s v="Diritto di First Refusal – Invito Innova Venture già bocciato il 19/09/2019, il proponente ripresenta l'iniziativa sempre come Diritto di First Refusal – Invito Innova Venture "/>
  </r>
  <r>
    <s v="OK"/>
    <n v="1165"/>
    <d v="2019-09-17T00:00:00"/>
    <d v="2019-09-17T00:00:00"/>
    <s v="Nova Stark"/>
    <s v="Italia"/>
    <s v="Torino"/>
    <x v="3"/>
    <s v="Amedeo Giurazza"/>
    <m/>
    <x v="3"/>
    <s v="Congrua"/>
    <s v="ICT"/>
    <s v="Systems software"/>
    <s v="Start-up stage\Venture"/>
    <s v="Politecnico di Torino"/>
    <s v="Vertis Venture 3 Technology Transfer"/>
    <m/>
    <d v="2019-09-19T00:00:00"/>
    <m/>
  </r>
  <r>
    <s v="OK"/>
    <n v="1166"/>
    <d v="2019-09-17T00:00:00"/>
    <m/>
    <s v="Forganik "/>
    <s v="Estero"/>
    <s v="n.a."/>
    <x v="5"/>
    <m/>
    <s v="Vladimir Usov"/>
    <x v="4"/>
    <s v="Non congrua"/>
    <m/>
    <m/>
    <m/>
    <m/>
    <s v="Rigettato per documentazione mancante dopo sollecito"/>
    <m/>
    <d v="2019-09-19T00:00:00"/>
    <m/>
  </r>
  <r>
    <s v="OK"/>
    <n v="1167"/>
    <d v="2019-09-17T00:00:00"/>
    <d v="2019-09-17T00:00:00"/>
    <s v="Testudo"/>
    <s v="Italia"/>
    <s v="Milano"/>
    <x v="4"/>
    <s v="Giulio Valiante"/>
    <m/>
    <x v="3"/>
    <s v="Congrua"/>
    <s v="Services"/>
    <s v="Business and industrial services"/>
    <s v="Seed"/>
    <s v="Assente"/>
    <s v="Non compliant con i Regolamenti "/>
    <m/>
    <d v="2019-09-19T00:00:00"/>
    <m/>
  </r>
  <r>
    <s v="OK"/>
    <n v="1168"/>
    <d v="2019-09-18T00:00:00"/>
    <m/>
    <s v="Progetto Moglie"/>
    <s v="Italia"/>
    <s v="n.a."/>
    <x v="5"/>
    <m/>
    <s v="Giacomo Moglie"/>
    <x v="4"/>
    <s v="Non congrua"/>
    <m/>
    <m/>
    <m/>
    <m/>
    <s v="Rigettato per documentazione mancante dopo sollecito"/>
    <m/>
    <d v="2019-09-19T00:00:00"/>
    <m/>
  </r>
  <r>
    <s v="OK"/>
    <n v="1169"/>
    <d v="2019-09-18T00:00:00"/>
    <d v="2019-09-18T00:00:00"/>
    <s v="E-Motion"/>
    <s v="Italia"/>
    <s v="Torino"/>
    <x v="3"/>
    <m/>
    <s v="Francesco Andrulli"/>
    <x v="4"/>
    <s v="Congrua"/>
    <s v="ICT"/>
    <s v="Systems software"/>
    <s v="Other early stage\Late stage"/>
    <s v="Assente"/>
    <s v="Vertis Venture 2 Scaleup"/>
    <m/>
    <d v="2019-09-19T00:00:00"/>
    <m/>
  </r>
  <r>
    <s v="OK"/>
    <n v="1170"/>
    <d v="2019-09-18T00:00:00"/>
    <d v="2019-09-18T00:00:00"/>
    <s v="Busrapido"/>
    <s v="Estero"/>
    <s v="Potters Bar"/>
    <x v="16"/>
    <m/>
    <s v="Gabriele Belfiore_x000a_(Capital Venture Consulting)"/>
    <x v="5"/>
    <s v="Congrua"/>
    <s v="Services"/>
    <s v="Transportation services"/>
    <s v="Start-up stage\Venture"/>
    <s v="Assente"/>
    <s v="Vertis Venture 2 Scaleup"/>
    <m/>
    <d v="2019-09-19T00:00:00"/>
    <m/>
  </r>
  <r>
    <s v="OK"/>
    <n v="1171"/>
    <d v="2019-09-19T00:00:00"/>
    <d v="2019-09-19T00:00:00"/>
    <s v="INALGO "/>
    <s v="Estero"/>
    <s v="n.a."/>
    <x v="16"/>
    <m/>
    <s v="Alex Gadotti_x000a_(Focal Point)"/>
    <x v="5"/>
    <s v="Congrua"/>
    <s v="Services"/>
    <s v="Financial institutions and services"/>
    <s v="Start-up stage\Venture"/>
    <s v="Assente"/>
    <s v="Vertis Venture 2 Scaleup"/>
    <m/>
    <d v="2019-09-26T00:00:00"/>
    <m/>
  </r>
  <r>
    <s v="OK"/>
    <n v="1172"/>
    <d v="2019-09-19T00:00:00"/>
    <d v="2019-09-19T00:00:00"/>
    <s v="Hublee"/>
    <s v="Italia"/>
    <s v="n.a."/>
    <x v="5"/>
    <s v="Amedeo Giurazza"/>
    <m/>
    <x v="3"/>
    <s v="Congrua"/>
    <s v="ICT"/>
    <s v="Systems software"/>
    <s v="Seed"/>
    <s v="Assente"/>
    <s v="Non compliant con i Regolamenti "/>
    <m/>
    <d v="2019-09-26T00:00:00"/>
    <m/>
  </r>
  <r>
    <s v="OK"/>
    <n v="1173"/>
    <d v="2019-09-20T00:00:00"/>
    <d v="2019-09-20T00:00:00"/>
    <s v="Spedire.com"/>
    <s v="Italia"/>
    <s v="Rovereto"/>
    <x v="21"/>
    <m/>
    <s v="Patrizia Piparo_x000a_(My Draco)"/>
    <x v="5"/>
    <s v="Congrua"/>
    <s v="Services"/>
    <s v="Business and industrial services"/>
    <s v="Other early stage\Late stage"/>
    <s v="Assente"/>
    <s v="Vertis Venture 2 Scaleup"/>
    <m/>
    <d v="2019-09-26T00:00:00"/>
    <m/>
  </r>
  <r>
    <s v="OK"/>
    <n v="1174"/>
    <d v="2019-09-23T00:00:00"/>
    <d v="2019-09-23T00:00:00"/>
    <s v="HelioƧwitch"/>
    <s v="Italia"/>
    <s v="Milano"/>
    <x v="4"/>
    <s v="Renato Vannucci"/>
    <m/>
    <x v="3"/>
    <s v="Congrua"/>
    <s v="ICT"/>
    <s v="Systems software"/>
    <s v="Seed"/>
    <s v="Polihub - Politecnico di Milano"/>
    <s v="Vertis Venture 3 Technology Transfer"/>
    <m/>
    <d v="2019-09-26T00:00:00"/>
    <m/>
  </r>
  <r>
    <s v="OK"/>
    <n v="1175"/>
    <d v="2019-09-23T00:00:00"/>
    <d v="2019-09-23T00:00:00"/>
    <s v="BioSyn "/>
    <s v="Italia"/>
    <s v="Toma"/>
    <x v="7"/>
    <m/>
    <s v="Andrea Bonabello_x000a_(BizPlace)"/>
    <x v="4"/>
    <s v="Congrua"/>
    <s v="Clean Tech"/>
    <s v="Energy: other"/>
    <s v="Start-up stage\Venture"/>
    <s v="Assente"/>
    <s v="Vertis Venture 2 Scaleup"/>
    <m/>
    <d v="2019-09-26T00:00:00"/>
    <s v="Diritto di First Refusal – Invito Innova Venture"/>
  </r>
  <r>
    <s v="OK"/>
    <n v="1176"/>
    <d v="2019-09-25T00:00:00"/>
    <d v="2019-09-25T00:00:00"/>
    <s v="GoGoBus"/>
    <s v="Italia"/>
    <s v="Torino"/>
    <x v="3"/>
    <m/>
    <s v="Alessandro Zocca"/>
    <x v="4"/>
    <s v="Congrua"/>
    <s v="Services"/>
    <s v="Transportation: other"/>
    <s v="Start-up stage\Venture"/>
    <s v="Assente"/>
    <s v="Vertis Venture 2 Scaleup"/>
    <m/>
    <d v="2019-09-26T00:00:00"/>
    <m/>
  </r>
  <r>
    <s v="OK"/>
    <n v="1177"/>
    <d v="2019-09-26T00:00:00"/>
    <d v="2019-09-26T00:00:00"/>
    <s v="Eligo"/>
    <s v="Italia"/>
    <s v="Milano"/>
    <x v="4"/>
    <m/>
    <s v="Pier Luigi Borlè_x000a_(Banca Profilo)"/>
    <x v="5"/>
    <s v="Congrua"/>
    <s v="Consumer Goods"/>
    <s v="Consumer products manufacturing"/>
    <s v="Start-up stage\Venture"/>
    <s v="Assente"/>
    <s v="Vertis Venture 2 Scaleup"/>
    <m/>
    <d v="2019-09-26T00:00:00"/>
    <m/>
  </r>
  <r>
    <s v="OK"/>
    <n v="1178"/>
    <d v="2019-09-27T00:00:00"/>
    <d v="2019-09-27T00:00:00"/>
    <s v="CashInvoice"/>
    <s v="Italia"/>
    <s v="Milano"/>
    <x v="4"/>
    <m/>
    <s v="Luca Scali"/>
    <x v="4"/>
    <s v="Congrua"/>
    <s v="Services"/>
    <s v="Financial institutions and services"/>
    <s v="Start-up stage\Venture"/>
    <s v="Assente"/>
    <s v="Vertis Venture 2 Scaleup"/>
    <m/>
    <d v="2019-10-04T00:00:00"/>
    <s v="Diritto di First Refusal – Invito Innova Venture"/>
  </r>
  <r>
    <s v="OK"/>
    <n v="1179"/>
    <d v="2019-09-28T00:00:00"/>
    <d v="2022-05-05T00:00:00"/>
    <s v="SlowSud"/>
    <s v="Italia"/>
    <s v="Milano"/>
    <x v="4"/>
    <m/>
    <s v="Luca Rudilosso "/>
    <x v="4"/>
    <s v="Congrua"/>
    <s v="Consumer Goods"/>
    <s v="Consumer products manufacturing"/>
    <s v="Start-up stage\Venture"/>
    <s v="Assente"/>
    <s v="Fondi di scaleup"/>
    <m/>
    <d v="2022-05-10T00:00:00"/>
    <s v="Nel DF meeting del 04/10/2019 l'iniziativa era non compliant con i Regolamenti per lo stadio di vita, in seguito all'invio di un nuovo pitch viene assegnata il 10/05/2022 ai fondi di scaleup"/>
  </r>
  <r>
    <s v="OK"/>
    <n v="1180"/>
    <d v="2019-09-30T00:00:00"/>
    <d v="2019-09-30T00:00:00"/>
    <s v="Evotion"/>
    <s v="Italia"/>
    <s v="Caserta"/>
    <x v="2"/>
    <s v="Amedeo Giurazza"/>
    <m/>
    <x v="3"/>
    <s v="Congrua"/>
    <s v="Med-Tech"/>
    <s v="Medical devices and supplies"/>
    <s v="Seed"/>
    <s v="Assente"/>
    <s v="Non compliant con i Regolamenti "/>
    <m/>
    <d v="2019-10-04T00:00:00"/>
    <m/>
  </r>
  <r>
    <s v="OK"/>
    <n v="1181"/>
    <d v="2019-09-30T00:00:00"/>
    <d v="2019-09-30T00:00:00"/>
    <s v="Smart street lights"/>
    <s v="Italia"/>
    <s v="n.a."/>
    <x v="5"/>
    <m/>
    <s v="Salvo D'antoni"/>
    <x v="4"/>
    <s v="Congrua"/>
    <s v="Automotive"/>
    <s v="Business and industrial products"/>
    <s v="Seed"/>
    <s v="Assente"/>
    <s v="Non compliant con i Regolamenti "/>
    <m/>
    <d v="2019-10-04T00:00:00"/>
    <m/>
  </r>
  <r>
    <s v="OK"/>
    <n v="1182"/>
    <d v="2019-10-01T00:00:00"/>
    <d v="2019-10-01T00:00:00"/>
    <s v="Is Clean Air Italia"/>
    <s v="Italia"/>
    <s v="Roma"/>
    <x v="7"/>
    <m/>
    <s v="Ivo Allegro_x000a_(iniziativa)"/>
    <x v="5"/>
    <s v="Congrua"/>
    <s v="Industrial automation"/>
    <s v="Business and industrial services"/>
    <s v="Other early stage\Late stage"/>
    <s v="Assente"/>
    <s v="Vertis Venture 2 Scaleup"/>
    <m/>
    <d v="2019-10-04T00:00:00"/>
    <s v="Progetto già presente nel DF di VV2 poiché pervenuto antecedentemente l'avvio delle attività del DF centralizzato"/>
  </r>
  <r>
    <s v="OK"/>
    <n v="1183"/>
    <d v="2019-10-01T00:00:00"/>
    <d v="2019-10-01T00:00:00"/>
    <s v="F&amp;G"/>
    <s v="Italia"/>
    <s v="Avellino"/>
    <x v="2"/>
    <m/>
    <s v="Enrico Senatore "/>
    <x v="4"/>
    <s v="Congrua"/>
    <s v="Services"/>
    <s v="Business and industrial services"/>
    <s v="Proof of concept"/>
    <s v="Assente"/>
    <s v="Non compliant con i Regolamenti "/>
    <m/>
    <d v="2019-10-04T00:00:00"/>
    <m/>
  </r>
  <r>
    <s v="OK"/>
    <n v="1184"/>
    <d v="2019-10-02T00:00:00"/>
    <d v="2019-10-02T00:00:00"/>
    <s v="3D Dental"/>
    <s v="Italia"/>
    <s v="n.a."/>
    <x v="5"/>
    <m/>
    <s v="Gerardo Dal Piva_x000a_(Translink Strempel &amp; Co)"/>
    <x v="5"/>
    <s v="Congrua"/>
    <s v="Med-Tech"/>
    <s v="Medical equipment and related software"/>
    <s v="Start-up stage\Venture"/>
    <s v="Assente"/>
    <s v="Vertis Venture 2 Scaleup"/>
    <m/>
    <d v="2019-10-04T00:00:00"/>
    <m/>
  </r>
  <r>
    <s v="OK"/>
    <n v="1185"/>
    <d v="2019-10-03T00:00:00"/>
    <d v="2019-10-07T00:00:00"/>
    <s v="NEWTEC Tongiani"/>
    <s v="Italia"/>
    <s v="Massa-Carrara"/>
    <x v="10"/>
    <m/>
    <s v="Stefano Tongiani"/>
    <x v="4"/>
    <s v="Congrua"/>
    <s v="Industrial Goods"/>
    <s v="Business and industrial products"/>
    <s v="Seed"/>
    <s v="Assente"/>
    <s v="Non compliant con i Regolamenti "/>
    <m/>
    <d v="2019-10-10T00:00:00"/>
    <s v="Il founder è alla ricerca di un Investitore finanziario e non di un Venture Capitalist"/>
  </r>
  <r>
    <s v="OK"/>
    <n v="1186"/>
    <d v="2019-10-03T00:00:00"/>
    <d v="2019-10-07T00:00:00"/>
    <s v="G.R.E.T.Ambiente"/>
    <s v="Italia"/>
    <s v="Salerno"/>
    <x v="2"/>
    <m/>
    <s v="Raffaele Ruocco"/>
    <x v="4"/>
    <s v="Congrua"/>
    <s v="Industrial Goods"/>
    <s v="Business and industrial products"/>
    <s v="Seed"/>
    <s v="Assente"/>
    <s v="Non compliant con i Regolamenti "/>
    <m/>
    <d v="2019-10-10T00:00:00"/>
    <m/>
  </r>
  <r>
    <s v="OK"/>
    <n v="1187"/>
    <d v="2019-10-04T00:00:00"/>
    <d v="2019-10-04T00:00:00"/>
    <s v="SOS Medico"/>
    <s v="Italia"/>
    <s v="n.a."/>
    <x v="5"/>
    <m/>
    <s v="Ugo Mangia"/>
    <x v="0"/>
    <s v="Congrua"/>
    <s v="Med-Tech"/>
    <s v="Medical equipment and related software"/>
    <s v="Seed"/>
    <s v="Assente"/>
    <s v="Non compliant con i Regolamenti "/>
    <m/>
    <d v="2019-10-10T00:00:00"/>
    <m/>
  </r>
  <r>
    <s v="OK"/>
    <n v="1188"/>
    <d v="2019-10-04T00:00:00"/>
    <d v="2019-10-04T00:00:00"/>
    <s v="Hotter Project"/>
    <s v="Italia"/>
    <s v="Milano"/>
    <x v="4"/>
    <m/>
    <s v="Fabio Ferrari"/>
    <x v="4"/>
    <s v="Congrua"/>
    <s v="Consumer Goods"/>
    <s v="Consumer products manufacturing"/>
    <s v="Start-up stage\Venture"/>
    <s v="Assente"/>
    <s v="Vertis Venture 2 Scaleup"/>
    <m/>
    <d v="2019-10-10T00:00:00"/>
    <m/>
  </r>
  <r>
    <s v="OK"/>
    <n v="1189"/>
    <d v="2019-10-05T00:00:00"/>
    <d v="2019-10-05T00:00:00"/>
    <s v="Progetto_CRO Aviano"/>
    <s v="Italia"/>
    <s v="Aviano"/>
    <x v="8"/>
    <m/>
    <s v="Lucia Coral_x000a_(CRO Aviano)"/>
    <x v="7"/>
    <s v="Congrua"/>
    <s v="Biotech"/>
    <s v="Biotechnology"/>
    <s v="Proof of concept"/>
    <s v="Centro di Riferimento Oncologico"/>
    <s v="Vertis Venture 3 Technology Transfer"/>
    <m/>
    <d v="2019-10-10T00:00:00"/>
    <m/>
  </r>
  <r>
    <s v="OK"/>
    <n v="1190"/>
    <d v="2019-10-07T00:00:00"/>
    <d v="2019-10-07T00:00:00"/>
    <s v="Soonapse"/>
    <s v="Italia"/>
    <s v="Roma"/>
    <x v="7"/>
    <m/>
    <s v="Luigi Jovacchini_x000a_(Consulenza e Risorse)"/>
    <x v="5"/>
    <s v="Congrua"/>
    <s v="ICT"/>
    <s v="Software: other"/>
    <s v="Start-up stage\Venture"/>
    <s v="Assente"/>
    <s v="Vertis Venture 2 Scaleup"/>
    <m/>
    <d v="2019-10-10T00:00:00"/>
    <m/>
  </r>
  <r>
    <s v="OK"/>
    <n v="1191"/>
    <d v="2019-10-07T00:00:00"/>
    <d v="2019-10-07T00:00:00"/>
    <s v="Wastly"/>
    <s v="Italia"/>
    <s v="Cagliari"/>
    <x v="25"/>
    <m/>
    <s v="Maurizio Basile_x000a_(Siniscalco &amp; Partners)"/>
    <x v="5"/>
    <s v="Congrua"/>
    <s v="Digital &amp; Media"/>
    <s v="Internet technologies"/>
    <s v="Start-up stage\Venture"/>
    <s v="Assente"/>
    <s v="Vertis Venture 2 Scaleup"/>
    <m/>
    <d v="2019-10-10T00:00:00"/>
    <m/>
  </r>
  <r>
    <s v="OK"/>
    <n v="1192"/>
    <d v="2019-10-10T00:00:00"/>
    <d v="2019-10-10T00:00:00"/>
    <s v="Medendi "/>
    <s v="Italia"/>
    <s v="Modena"/>
    <x v="0"/>
    <m/>
    <s v="Franco Rigamonti_x000a_(Arthesiana)"/>
    <x v="5"/>
    <s v="Congrua"/>
    <s v="Med-Tech"/>
    <s v="Medical devices and supplies"/>
    <s v="Start-up stage\Venture"/>
    <s v="Assente"/>
    <s v="Vertis Venture 2 Scaleup"/>
    <m/>
    <d v="2019-10-17T00:00:00"/>
    <m/>
  </r>
  <r>
    <s v="OK"/>
    <n v="1193"/>
    <d v="2019-10-10T00:00:00"/>
    <d v="2019-11-11T00:00:00"/>
    <s v="Tate"/>
    <s v="Italia"/>
    <s v="Firenze"/>
    <x v="10"/>
    <m/>
    <s v="Paolo Barberis"/>
    <x v="4"/>
    <s v="Congrua"/>
    <s v="ICT"/>
    <s v="Systems software"/>
    <s v="Other early stage\Late stage"/>
    <s v="Assente"/>
    <s v="Vertis Venture 2 Scaleup"/>
    <m/>
    <d v="2019-11-12T00:00:00"/>
    <s v="Iniziativa segnalata da Paolo Barberis il 10/10/19, non ha dato seguito ad una richiesta pitch. Viene segnalata nuovamente l'11/11/19 da Valiante."/>
  </r>
  <r>
    <s v="OK"/>
    <n v="1194"/>
    <d v="2019-10-11T00:00:00"/>
    <d v="2019-10-11T00:00:00"/>
    <s v="EarthBi"/>
    <s v="Italia"/>
    <s v="Roma"/>
    <x v="7"/>
    <m/>
    <s v="Marco Addezio_x000a_(Azimut)"/>
    <x v="1"/>
    <s v="Congrua"/>
    <s v="Clean Tech"/>
    <s v="Environmental services"/>
    <s v="Start-up stage\Venture"/>
    <s v="Assente"/>
    <s v="Vertis Venture 2 Scaleup"/>
    <m/>
    <d v="2019-10-17T00:00:00"/>
    <m/>
  </r>
  <r>
    <s v="OK"/>
    <n v="1195"/>
    <d v="2019-10-14T00:00:00"/>
    <d v="2019-10-14T00:00:00"/>
    <s v="B2BOOK"/>
    <s v="Italia"/>
    <s v="Roma"/>
    <x v="7"/>
    <m/>
    <s v="Pierpaolo Mosca _x000a_(PwC)"/>
    <x v="2"/>
    <s v="Congrua"/>
    <s v="Digital &amp; Media"/>
    <s v="Internet technologies"/>
    <s v="Start-up stage\Venture"/>
    <s v="Assente"/>
    <s v="Vertis Venture 2 Scaleup"/>
    <m/>
    <d v="2019-10-17T00:00:00"/>
    <m/>
  </r>
  <r>
    <s v="OK"/>
    <n v="1196"/>
    <d v="2019-10-14T00:00:00"/>
    <d v="2019-10-14T00:00:00"/>
    <s v="Fair Winds Digital"/>
    <s v="Italia"/>
    <s v="Roma"/>
    <x v="7"/>
    <m/>
    <s v="Pierpaolo Mosca _x000a_(PwC)"/>
    <x v="2"/>
    <s v="Congrua"/>
    <s v="ICT"/>
    <s v="Systems software"/>
    <s v="Start-up stage\Venture"/>
    <s v="Assente"/>
    <s v="Vertis Venture 2 Scaleup"/>
    <m/>
    <d v="2019-10-17T00:00:00"/>
    <m/>
  </r>
  <r>
    <s v="OK"/>
    <n v="1197"/>
    <d v="2019-10-16T00:00:00"/>
    <d v="2019-10-16T00:00:00"/>
    <s v="Cicalia"/>
    <s v="Italia"/>
    <s v="Mantova"/>
    <x v="4"/>
    <m/>
    <s v="Antonio Iannone"/>
    <x v="5"/>
    <s v="Congrua"/>
    <s v="Services"/>
    <s v="Business and industrial services"/>
    <s v="Other early stage\Late stage"/>
    <s v="Assente"/>
    <s v="Vertis Venture 2 Scaleup"/>
    <m/>
    <d v="2019-10-17T00:00:00"/>
    <m/>
  </r>
  <r>
    <s v="OK"/>
    <n v="1198"/>
    <d v="2019-10-16T00:00:00"/>
    <d v="2019-10-16T00:00:00"/>
    <s v="Graffiti for smart city"/>
    <s v="Italia"/>
    <s v="Bari"/>
    <x v="13"/>
    <s v="Giacomo Giurazza"/>
    <m/>
    <x v="3"/>
    <s v="Congrua"/>
    <s v="Industrial Goods"/>
    <s v="Business and industrial products"/>
    <s v="Other early stage\Late stage"/>
    <s v="Assente"/>
    <s v="Vertis Venture 2 Scaleup"/>
    <m/>
    <d v="2019-10-17T00:00:00"/>
    <m/>
  </r>
  <r>
    <s v="OK"/>
    <n v="1199"/>
    <d v="2019-01-16T00:00:00"/>
    <d v="2019-01-16T00:00:00"/>
    <s v="Wibo"/>
    <s v="Italia"/>
    <s v="Torino"/>
    <x v="3"/>
    <m/>
    <s v="Tommaso Seita"/>
    <x v="4"/>
    <s v="Congrua"/>
    <s v="ICT"/>
    <s v="Systems software"/>
    <s v="Seed"/>
    <s v="Assente"/>
    <s v="Non compliant con i Regolamenti "/>
    <m/>
    <d v="2019-10-17T00:00:00"/>
    <m/>
  </r>
  <r>
    <s v="OK"/>
    <n v="1200"/>
    <d v="2019-10-17T00:00:00"/>
    <d v="2019-10-17T00:00:00"/>
    <s v="PhotoFoam"/>
    <s v="Italia"/>
    <s v="Milano"/>
    <x v="4"/>
    <m/>
    <s v="Startcup Lombardia"/>
    <x v="1"/>
    <s v="Congrua"/>
    <s v="Clean Tech"/>
    <s v="Environmental services"/>
    <s v="Seed"/>
    <s v="Politecnico di Milano"/>
    <s v="Vertis Venture 3 Technology Transfer"/>
    <m/>
    <d v="2019-10-17T00:00:00"/>
    <m/>
  </r>
  <r>
    <s v="OK"/>
    <n v="1201"/>
    <d v="2019-10-17T00:00:00"/>
    <d v="2019-10-17T00:00:00"/>
    <s v="ListenSmart"/>
    <s v="Italia"/>
    <s v="Milano"/>
    <x v="4"/>
    <m/>
    <s v="Startcup Lombardia"/>
    <x v="1"/>
    <s v="Congrua"/>
    <s v="ICT"/>
    <s v="Systems software"/>
    <s v="Seed"/>
    <s v="Politecnico di Milano"/>
    <s v="Vertis Venture 3 Technology Transfer"/>
    <m/>
    <d v="2019-10-17T00:00:00"/>
    <m/>
  </r>
  <r>
    <s v="OK"/>
    <n v="1202"/>
    <d v="2019-10-17T00:00:00"/>
    <d v="2019-10-17T00:00:00"/>
    <s v="FBB-Fire Bird Brigade"/>
    <s v="Italia"/>
    <s v="Bergamo"/>
    <x v="4"/>
    <m/>
    <s v="Startcup Lombardia"/>
    <x v="1"/>
    <s v="Congrua"/>
    <s v="Services"/>
    <s v="Business and industrial services"/>
    <s v="Seed"/>
    <s v="Università degli Studi di Bergamo"/>
    <s v="Vertis Venture 3 Technology Transfer"/>
    <m/>
    <d v="2019-10-17T00:00:00"/>
    <m/>
  </r>
  <r>
    <s v="OK"/>
    <n v="1203"/>
    <d v="2019-10-17T00:00:00"/>
    <d v="2019-10-17T00:00:00"/>
    <s v="AGADE"/>
    <s v="Italia"/>
    <s v="Milano"/>
    <x v="4"/>
    <m/>
    <s v="Startcup Lombardia"/>
    <x v="1"/>
    <s v="Congrua"/>
    <s v="ICT"/>
    <s v="Systems software"/>
    <s v="Seed"/>
    <s v="Politecnico di Milano"/>
    <s v="Vertis Venture 3 Technology Transfer"/>
    <m/>
    <d v="2019-10-17T00:00:00"/>
    <m/>
  </r>
  <r>
    <s v="OK"/>
    <n v="1204"/>
    <d v="2019-10-17T00:00:00"/>
    <d v="2021-01-20T00:00:00"/>
    <s v="Switcho"/>
    <s v="Italia"/>
    <s v="Milano"/>
    <x v="4"/>
    <m/>
    <s v="Startcup Lombardia"/>
    <x v="1"/>
    <s v="Congrua"/>
    <s v="ICT"/>
    <s v="Systems software"/>
    <s v="Start-up stage\Venture"/>
    <s v="Assente"/>
    <s v="Fondi di scaleup"/>
    <m/>
    <d v="2021-01-22T00:00:00"/>
    <s v="Iniziativa assegnata a VV3 in data 17/10/2019, in seguito al rigetto da parte di VV3 e all'aggiornamento ricevuto dalla target in cui si evidenzia inoltre l'assenza di OdR, in data 22/01/2021, il progetto viene riassegnato ai &quot;Fondi di scaleup&quot;."/>
  </r>
  <r>
    <s v="OK"/>
    <n v="1205"/>
    <d v="2019-10-17T00:00:00"/>
    <d v="2019-10-17T00:00:00"/>
    <s v="Feed from Food"/>
    <s v="Italia"/>
    <s v="Milano"/>
    <x v="4"/>
    <m/>
    <s v="Startcup Lombardia"/>
    <x v="1"/>
    <s v="Congrua"/>
    <s v="Services"/>
    <s v="Business and industrial services"/>
    <s v="Seed"/>
    <s v="Università degli Studi di Milano"/>
    <s v="Vertis Venture 3 Technology Transfer"/>
    <m/>
    <d v="2019-10-17T00:00:00"/>
    <m/>
  </r>
  <r>
    <s v="OK"/>
    <n v="1206"/>
    <d v="2019-10-17T00:00:00"/>
    <d v="2019-10-17T00:00:00"/>
    <s v="U-Miles"/>
    <s v="Italia"/>
    <s v="Bergamo"/>
    <x v="4"/>
    <m/>
    <s v="Startcup Lombardia"/>
    <x v="1"/>
    <s v="Congrua"/>
    <s v="Clean Tech"/>
    <s v="Environmental services"/>
    <s v="Seed"/>
    <s v="Università degli Studi di Bergamo"/>
    <s v="Vertis Venture 3 Technology Transfer"/>
    <m/>
    <d v="2019-10-17T00:00:00"/>
    <m/>
  </r>
  <r>
    <s v="OK"/>
    <n v="1207"/>
    <d v="2019-10-17T00:00:00"/>
    <d v="2019-10-17T00:00:00"/>
    <s v="Octipay"/>
    <s v="Italia"/>
    <s v="Pesaro"/>
    <x v="19"/>
    <m/>
    <s v="Startcup Lombardia"/>
    <x v="1"/>
    <s v="Congrua"/>
    <s v="Services"/>
    <s v="Financial institutions and services"/>
    <s v="Start-up stage\Venture"/>
    <s v="Politecnico di Milano"/>
    <s v="Vertis Venture 3 Technology Transfer"/>
    <m/>
    <d v="2019-10-17T00:00:00"/>
    <m/>
  </r>
  <r>
    <s v="OK"/>
    <n v="1208"/>
    <d v="2019-10-17T00:00:00"/>
    <d v="2019-10-17T00:00:00"/>
    <s v="Specto"/>
    <s v="Italia"/>
    <s v="Milano"/>
    <x v="4"/>
    <m/>
    <s v="Startcup Lombardia"/>
    <x v="1"/>
    <s v="Congrua"/>
    <s v="Agro-food"/>
    <s v="Agriculture: other"/>
    <s v="Start-up stage\Venture"/>
    <s v="Politecnico di Milano"/>
    <s v="Vertis Venture 3 Technology Transfer"/>
    <m/>
    <d v="2019-10-17T00:00:00"/>
    <m/>
  </r>
  <r>
    <s v="OK"/>
    <n v="1209"/>
    <d v="2019-10-17T00:00:00"/>
    <d v="2019-10-17T00:00:00"/>
    <s v="ULIA PHARMA"/>
    <s v="Italia"/>
    <s v="Milano"/>
    <x v="4"/>
    <m/>
    <s v="Startcup Lombardia"/>
    <x v="1"/>
    <s v="Congrua"/>
    <s v="Med-Tech"/>
    <s v="Pharmaceuticals and drug delivery"/>
    <s v="Start-up stage\Venture"/>
    <s v="Politecnico di Milano"/>
    <s v="Vertis Venture 3 Technology Transfer"/>
    <m/>
    <d v="2019-10-17T00:00:00"/>
    <m/>
  </r>
  <r>
    <s v="OK"/>
    <n v="1210"/>
    <d v="2019-10-17T00:00:00"/>
    <d v="2019-10-17T00:00:00"/>
    <s v="Approxima"/>
    <s v="Italia"/>
    <s v="Milano"/>
    <x v="4"/>
    <m/>
    <s v="Startcup Lombardia"/>
    <x v="1"/>
    <s v="Congrua"/>
    <s v="Med-Tech"/>
    <s v="Medical devices and supplies"/>
    <s v="Start-up stage\Venture"/>
    <s v="Politecnico di Milano"/>
    <s v="Vertis Venture 3 Technology Transfer"/>
    <m/>
    <d v="2019-10-17T00:00:00"/>
    <m/>
  </r>
  <r>
    <s v="OK"/>
    <n v="1211"/>
    <d v="2019-10-17T00:00:00"/>
    <d v="2019-10-17T00:00:00"/>
    <s v="Bac3Gel"/>
    <s v="Italia"/>
    <s v="Milano"/>
    <x v="4"/>
    <m/>
    <s v="Startcup Lombardia"/>
    <x v="1"/>
    <s v="Congrua"/>
    <s v="Biotech"/>
    <s v="Biotechnology"/>
    <s v="Start-up stage\Venture"/>
    <s v="Politecnico di Milano"/>
    <s v="Vertis Venture 3 Technology Transfer"/>
    <m/>
    <d v="2019-10-17T00:00:00"/>
    <m/>
  </r>
  <r>
    <s v="OK"/>
    <n v="1212"/>
    <d v="2019-10-18T00:00:00"/>
    <d v="2019-10-18T00:00:00"/>
    <s v="Project Big Data"/>
    <s v="Italia"/>
    <s v="n.a."/>
    <x v="5"/>
    <s v="Alessandro Pontari"/>
    <m/>
    <x v="3"/>
    <s v="Congrua"/>
    <s v="ICT"/>
    <s v="Systems software"/>
    <s v="Other early stage\Late stage"/>
    <s v="Assente"/>
    <s v="Vertis Venture 2 Scaleup"/>
    <m/>
    <d v="2019-10-28T00:00:00"/>
    <m/>
  </r>
  <r>
    <s v="OK"/>
    <n v="1213"/>
    <d v="2019-10-18T00:00:00"/>
    <d v="2019-10-18T00:00:00"/>
    <s v="Ineedtours"/>
    <s v="Italia"/>
    <s v="Roma"/>
    <x v="7"/>
    <s v="Amedeo Giurazza"/>
    <m/>
    <x v="3"/>
    <s v="Congrua"/>
    <s v="Digital &amp; Media"/>
    <s v="Internet technologies"/>
    <s v="Other early stage\Late stage"/>
    <s v="Assente"/>
    <s v="Fondi di scaleup"/>
    <m/>
    <d v="2021-10-06T00:00:00"/>
    <s v="Iniziativa assegnata a VV2 il 28/10/19. Viene riassegnata ai fondi di scaleup il 06/10/2021 come Diritto di First Refusal – Invito Innova Venture"/>
  </r>
  <r>
    <s v="OK"/>
    <n v="1214"/>
    <d v="2019-10-18T00:00:00"/>
    <d v="2019-10-18T00:00:00"/>
    <s v="Gyala "/>
    <s v="Italia"/>
    <s v="Roma"/>
    <x v="7"/>
    <m/>
    <s v="Giovanni Pinelli"/>
    <x v="5"/>
    <s v="Congrua"/>
    <s v="ICT"/>
    <s v="Systems software"/>
    <s v="Start-up stage\Venture"/>
    <s v="Assente"/>
    <s v="Vertis Venture 2 Scaleup"/>
    <m/>
    <d v="2019-10-28T00:00:00"/>
    <m/>
  </r>
  <r>
    <s v="OK"/>
    <n v="1215"/>
    <d v="2019-10-18T00:00:00"/>
    <d v="2019-10-18T00:00:00"/>
    <s v="HEREMOS "/>
    <s v="Italia"/>
    <s v="Roma"/>
    <x v="7"/>
    <m/>
    <s v="Maria Carla De Maggio_x000a_(Campus BioMedico)"/>
    <x v="7"/>
    <s v="Congrua"/>
    <s v="Med-Tech"/>
    <s v="Medical devices and supplies"/>
    <s v="Seed"/>
    <s v="Università Campus Biomedico"/>
    <s v="Vertis Venture 3 Technology Transfer"/>
    <m/>
    <d v="2019-10-28T00:00:00"/>
    <m/>
  </r>
  <r>
    <s v="OK"/>
    <n v="1216"/>
    <d v="2019-10-18T00:00:00"/>
    <d v="2019-10-18T00:00:00"/>
    <s v="Net Prot"/>
    <s v="Italia"/>
    <s v="Roma"/>
    <x v="7"/>
    <m/>
    <s v="Maria Carla De Maggio_x000a_(Campus BioMedico)"/>
    <x v="7"/>
    <s v="Congrua"/>
    <s v="Biotech"/>
    <s v="Biotechnology"/>
    <s v="Proof of concept"/>
    <s v="Università Campus Biomedico"/>
    <s v="Vertis Venture 3 Technology Transfer"/>
    <m/>
    <d v="2019-10-28T00:00:00"/>
    <m/>
  </r>
  <r>
    <s v="OK"/>
    <n v="1217"/>
    <d v="2019-10-21T00:00:00"/>
    <d v="2019-10-21T00:00:00"/>
    <s v="Recornea"/>
    <s v="Italia"/>
    <s v="Udine"/>
    <x v="8"/>
    <m/>
    <s v="Emiliano Lepore"/>
    <x v="4"/>
    <s v="Congrua"/>
    <s v="Med-Tech"/>
    <s v="Medical devices and supplies"/>
    <s v="Seed"/>
    <s v="Fondazione Golinelli"/>
    <s v="Vertis Venture 3 Technology Transfer"/>
    <m/>
    <d v="2020-12-10T00:00:00"/>
    <s v="Iniziativa &quot;non compliant con i Regolamenti&quot; il 28/10/19  per localizzazione geografica (Singapore). Viene assegnata a VV3 il 10/12/2020 per presenza OdR. "/>
  </r>
  <r>
    <s v="OK"/>
    <n v="1218"/>
    <d v="2019-10-21T00:00:00"/>
    <d v="2019-10-21T00:00:00"/>
    <s v="Bourelly Group"/>
    <s v="Italia"/>
    <s v="Napoli"/>
    <x v="2"/>
    <m/>
    <s v="Gianpaolo Venturato_x000a_(CrossBorder)"/>
    <x v="5"/>
    <s v="Congrua"/>
    <s v="Med-Tech"/>
    <s v="Medical equipment and related software"/>
    <s v="Start-up stage\Venture"/>
    <s v="Assente"/>
    <s v="Vertis Venture 2 Scaleup"/>
    <m/>
    <d v="2019-10-28T00:00:00"/>
    <m/>
  </r>
  <r>
    <s v="OK"/>
    <n v="1219"/>
    <d v="2019-10-22T00:00:00"/>
    <d v="2019-10-22T00:00:00"/>
    <s v="IGVANA "/>
    <s v="Italia"/>
    <s v="Cesena"/>
    <x v="0"/>
    <m/>
    <s v="Matteo Pascucci"/>
    <x v="4"/>
    <s v="Congrua"/>
    <s v="Consumer Goods"/>
    <s v="Business and industrial products"/>
    <s v="Start-up stage\Venture"/>
    <s v="Assente"/>
    <s v="Non compliant con i Regolamenti "/>
    <m/>
    <d v="2019-10-28T00:00:00"/>
    <s v="Out of scope VV2. Il progetto non è opererativo su tecnologie, prodotti/servizi riferibili ai settori delle tecnologie industriali/digitali"/>
  </r>
  <r>
    <s v="OK"/>
    <n v="1220"/>
    <d v="2019-10-22T00:00:00"/>
    <d v="2019-10-22T00:00:00"/>
    <s v="VAIM"/>
    <s v="Italia"/>
    <s v="Napoli"/>
    <x v="2"/>
    <m/>
    <s v="Rosario F. Cimmino"/>
    <x v="4"/>
    <s v="Congrua"/>
    <s v="Industrial Goods"/>
    <s v="Means of transport: manufacturing and related"/>
    <s v="Seed"/>
    <s v="Assente"/>
    <s v="Non compliant con i Regolamenti "/>
    <m/>
    <d v="2019-10-28T00:00:00"/>
    <m/>
  </r>
  <r>
    <s v="OK"/>
    <n v="1221"/>
    <d v="2019-10-22T00:00:00"/>
    <d v="2019-10-22T00:00:00"/>
    <s v="LenFiber"/>
    <s v="Italia"/>
    <s v="Padova"/>
    <x v="15"/>
    <m/>
    <s v="Ivan Fogliata"/>
    <x v="5"/>
    <s v="Congrua"/>
    <s v="ICT"/>
    <s v="Telecom carriers"/>
    <s v="Seed"/>
    <s v="Assente"/>
    <s v="Non compliant con i Regolamenti "/>
    <m/>
    <d v="2019-10-28T00:00:00"/>
    <m/>
  </r>
  <r>
    <s v="OK"/>
    <n v="1222"/>
    <d v="2019-10-23T00:00:00"/>
    <d v="2019-10-23T00:00:00"/>
    <s v="Oreegano"/>
    <s v="Italia"/>
    <s v="Bari"/>
    <x v="13"/>
    <m/>
    <s v="Bheros"/>
    <x v="1"/>
    <s v="Congrua"/>
    <s v="Digital &amp; Media"/>
    <s v="Internet technologies"/>
    <s v="Start-up stage\Venture"/>
    <s v="Assente"/>
    <s v="Vertis Venture 2 Scaleup"/>
    <m/>
    <d v="2019-10-28T00:00:00"/>
    <m/>
  </r>
  <r>
    <s v="OK"/>
    <n v="1223"/>
    <d v="2019-10-21T00:00:00"/>
    <d v="2019-10-21T00:00:00"/>
    <s v="Deep Green"/>
    <s v="Italia"/>
    <s v="Torino"/>
    <x v="3"/>
    <m/>
    <s v="Gian Luca Lissone"/>
    <x v="4"/>
    <s v="Congrua"/>
    <s v="Clean Tech"/>
    <s v="Environmental services"/>
    <s v="Seed"/>
    <s v="ISIRES"/>
    <s v="Vertis Venture 3 Technology Transfer"/>
    <m/>
    <d v="2019-10-28T00:00:00"/>
    <m/>
  </r>
  <r>
    <s v="OK"/>
    <n v="1224"/>
    <d v="2019-10-23T00:00:00"/>
    <d v="2019-10-23T00:00:00"/>
    <s v="Project Microalghe"/>
    <s v="Italia"/>
    <s v="n.a."/>
    <x v="5"/>
    <m/>
    <s v="Virginia Evangelista_x000a_(Banca Akros)"/>
    <x v="5"/>
    <s v="Congrua"/>
    <s v="Consumer Goods"/>
    <s v="Consumer products manufacturing"/>
    <s v="Start-up stage\Venture"/>
    <s v="Assente"/>
    <s v="Vertis Venture 2 Scaleup"/>
    <m/>
    <d v="2019-10-28T00:00:00"/>
    <m/>
  </r>
  <r>
    <s v="OK"/>
    <n v="1225"/>
    <d v="2019-10-24T00:00:00"/>
    <d v="2019-10-24T00:00:00"/>
    <s v="Habyt"/>
    <s v="Estero"/>
    <s v="Berlino"/>
    <x v="20"/>
    <m/>
    <s v="Mariano Ambrosio_x000a_(P101)"/>
    <x v="6"/>
    <s v="Congrua"/>
    <s v="Services"/>
    <s v="Systems software"/>
    <s v="Other early stage\Late stage"/>
    <s v="Assente"/>
    <s v="Vertis Venture 2 Scaleup"/>
    <m/>
    <d v="2019-10-28T00:00:00"/>
    <m/>
  </r>
  <r>
    <s v="OK"/>
    <n v="1226"/>
    <d v="2019-10-24T00:00:00"/>
    <d v="2019-10-30T00:00:00"/>
    <s v="DMSD Audio Tools "/>
    <s v="Italia"/>
    <s v="n.a."/>
    <x v="5"/>
    <m/>
    <s v="Dave Mastrodonato "/>
    <x v="4"/>
    <s v="Congrua"/>
    <s v="Consumer Goods"/>
    <s v="Consumer products manufacturing"/>
    <s v="Start-up stage\Venture"/>
    <s v="Assente"/>
    <s v="Non compliant con i Regolamenti "/>
    <m/>
    <d v="2019-11-05T00:00:00"/>
    <s v="Out of scope VV2. Il progetto non è opererativo su tecnologie, prodotti/servizi riferibili ai settori delle tecnologie industriali/digitali"/>
  </r>
  <r>
    <s v="OK"/>
    <n v="1227"/>
    <d v="2019-10-26T00:00:00"/>
    <d v="2019-10-28T00:00:00"/>
    <s v="Morelli Tech"/>
    <s v="Italia"/>
    <s v="Bologna"/>
    <x v="0"/>
    <m/>
    <s v="Alessio Morelli"/>
    <x v="4"/>
    <s v="Congrua"/>
    <s v="ICT"/>
    <s v="Systems software"/>
    <s v="Seed"/>
    <s v="Università degli Studi di Bologna"/>
    <s v="Vertis Venture 3 Technology Transfer"/>
    <m/>
    <d v="2019-11-05T00:00:00"/>
    <m/>
  </r>
  <r>
    <s v="OK"/>
    <n v="1228"/>
    <d v="2019-10-26T00:00:00"/>
    <d v="2019-11-01T00:00:00"/>
    <s v="Safety environmental engineering "/>
    <s v="Italia"/>
    <s v="Palermo"/>
    <x v="9"/>
    <m/>
    <s v="Giuseppe Ragonese"/>
    <x v="4"/>
    <s v="Congrua"/>
    <s v="Clean Tech"/>
    <s v="Energy: other"/>
    <s v="Seed"/>
    <s v="Università degli Studi di Palermo"/>
    <s v="Vertis Venture 3 Technology Transfer"/>
    <m/>
    <d v="2019-11-05T00:00:00"/>
    <m/>
  </r>
  <r>
    <s v="OK"/>
    <n v="1229"/>
    <d v="2019-10-18T00:00:00"/>
    <d v="2019-10-18T00:00:00"/>
    <s v="Preinvel"/>
    <s v="Italia"/>
    <s v="Taranto"/>
    <x v="13"/>
    <m/>
    <s v="Bheros"/>
    <x v="1"/>
    <s v="Congrua"/>
    <s v="Industrial Goods"/>
    <s v="Business and industrial products"/>
    <s v="Start-up stage\Venture"/>
    <s v="Assente"/>
    <s v="Vertis Venture 2 Scaleup"/>
    <m/>
    <d v="2019-11-05T00:00:00"/>
    <m/>
  </r>
  <r>
    <s v="OK"/>
    <n v="1230"/>
    <d v="2019-10-28T00:00:00"/>
    <d v="2019-10-28T00:00:00"/>
    <s v="Ronda Design"/>
    <s v="Italia"/>
    <s v="Vicenza"/>
    <x v="15"/>
    <m/>
    <s v="Cristina Bini _x000a_(FII/CDP)"/>
    <x v="6"/>
    <s v="Congrua"/>
    <s v="Consumer Goods"/>
    <s v="Consumer products manufacturing"/>
    <s v="Start-up stage\Venture"/>
    <s v="Assente"/>
    <s v="Vertis Venture 2 Scaleup"/>
    <m/>
    <d v="2019-11-05T00:00:00"/>
    <m/>
  </r>
  <r>
    <s v="OK"/>
    <n v="1231"/>
    <d v="2019-10-28T00:00:00"/>
    <d v="2019-10-28T00:00:00"/>
    <s v="Befreest"/>
    <s v="Italia"/>
    <s v="Taranto"/>
    <x v="13"/>
    <s v="Giacomo Giurazza"/>
    <m/>
    <x v="3"/>
    <s v="Congrua"/>
    <s v="Consumer Goods"/>
    <s v="Consumer products manufacturing"/>
    <s v="Start-up stage\Venture"/>
    <s v="Assente"/>
    <s v="Vertis Venture 2 Scaleup"/>
    <s v="Vertis Venture 6"/>
    <d v="2025-02-12T00:00:00"/>
    <s v="In data 05/11/2029, l'iniziativa era stata assegnata al Fondo VV2. In data 12/02/2025, a seguito dell'invio di nuova documentazione e considerando la sede al Sud Italia, l'iniziativa viene assegnata al Fondo VV6."/>
  </r>
  <r>
    <s v="OK"/>
    <n v="1232"/>
    <d v="2019-10-29T00:00:00"/>
    <d v="2019-10-29T00:00:00"/>
    <s v="Cesynt Advanced Solutions"/>
    <s v="Italia"/>
    <s v="Roma"/>
    <x v="7"/>
    <m/>
    <s v="Bruno Puricelli_x000a_(Pairstech Capital Management LLP)"/>
    <x v="5"/>
    <s v="Congrua"/>
    <s v="ICT"/>
    <s v="Systems software"/>
    <s v="Other early stage\Late stage"/>
    <s v="Assente"/>
    <s v="Vertis Venture 2 Scaleup"/>
    <m/>
    <d v="2019-11-05T00:00:00"/>
    <m/>
  </r>
  <r>
    <s v="OK"/>
    <n v="1233"/>
    <d v="2019-10-29T00:00:00"/>
    <d v="2019-10-29T00:00:00"/>
    <s v="Chainside"/>
    <s v="Italia"/>
    <s v="Roma"/>
    <x v="7"/>
    <s v="Ciro Spedaliere"/>
    <m/>
    <x v="3"/>
    <s v="Congrua"/>
    <s v="Services"/>
    <s v="Financial institutions and services"/>
    <s v="Start-up stage\Venture"/>
    <s v="Assente"/>
    <s v="Vertis Venture 2 Scaleup"/>
    <m/>
    <d v="2019-11-05T00:00:00"/>
    <m/>
  </r>
  <r>
    <s v="OK"/>
    <n v="1234"/>
    <d v="2019-10-31T00:00:00"/>
    <m/>
    <s v="Visia"/>
    <s v="Italia"/>
    <s v="n.a."/>
    <x v="5"/>
    <m/>
    <s v="Manuel Sammartino"/>
    <x v="4"/>
    <s v="Non congrua"/>
    <m/>
    <m/>
    <m/>
    <m/>
    <s v="Rigettato per documentazione mancante dopo sollecito"/>
    <m/>
    <d v="2019-11-05T00:00:00"/>
    <m/>
  </r>
  <r>
    <s v="OK"/>
    <n v="1235"/>
    <d v="2019-11-04T00:00:00"/>
    <d v="2019-11-04T00:00:00"/>
    <s v="Numex"/>
    <s v="Italia"/>
    <s v="n.a."/>
    <x v="5"/>
    <m/>
    <m/>
    <x v="4"/>
    <s v="Congrua"/>
    <s v="Digital &amp; Media"/>
    <s v="Internet technologies"/>
    <s v="Start-up stage\Venture"/>
    <s v="Assente"/>
    <s v="Vertis Venture 2 Scaleup"/>
    <m/>
    <d v="2019-11-05T00:00:00"/>
    <m/>
  </r>
  <r>
    <s v="OK"/>
    <n v="1236"/>
    <d v="2019-11-03T00:00:00"/>
    <m/>
    <s v="Leoeluna"/>
    <s v="Italia"/>
    <s v="n.a."/>
    <x v="5"/>
    <m/>
    <s v="Massimiliano Fasana"/>
    <x v="4"/>
    <s v="Non congrua"/>
    <m/>
    <m/>
    <m/>
    <m/>
    <s v="Rigettato per documentazione mancante dopo sollecito"/>
    <m/>
    <d v="2019-11-05T00:00:00"/>
    <m/>
  </r>
  <r>
    <s v="OK"/>
    <n v="1237"/>
    <d v="2019-11-04T00:00:00"/>
    <d v="2019-11-04T00:00:00"/>
    <s v="Emotion Box"/>
    <s v="Italia"/>
    <s v="Pesaro"/>
    <x v="19"/>
    <m/>
    <s v="Pietro Zani Massani "/>
    <x v="4"/>
    <s v="Congrua"/>
    <s v="Med-Tech"/>
    <s v="Healthcare: other"/>
    <s v="Other early stage\Late stage"/>
    <s v="Assente"/>
    <s v="Vertis Venture 2 Scaleup"/>
    <m/>
    <d v="2019-11-05T00:00:00"/>
    <m/>
  </r>
  <r>
    <s v="OK"/>
    <n v="1238"/>
    <d v="2019-10-28T00:00:00"/>
    <d v="2019-10-28T00:00:00"/>
    <s v="Remodule"/>
    <s v="Italia"/>
    <s v="Reggio Emilia"/>
    <x v="0"/>
    <s v="Marta Nervo"/>
    <m/>
    <x v="3"/>
    <s v="Congrua"/>
    <s v="Automotive"/>
    <s v="Business and industrial products"/>
    <s v="Proof of concept"/>
    <s v="Università degli studi di Modena e Reggio Emilia"/>
    <s v="Vertis Venture 3 Technology Transfer"/>
    <m/>
    <d v="2019-11-05T00:00:00"/>
    <m/>
  </r>
  <r>
    <s v="OK"/>
    <n v="1239"/>
    <d v="2019-10-28T00:00:00"/>
    <d v="2019-10-28T00:00:00"/>
    <s v="Emoj"/>
    <s v="Italia"/>
    <s v="Ancona"/>
    <x v="19"/>
    <s v="Marta Nervo"/>
    <m/>
    <x v="3"/>
    <s v="Congrua"/>
    <s v="ICT"/>
    <s v="Systems software"/>
    <s v="Seed"/>
    <s v="Università Politecnica delle Marche"/>
    <s v="Vertis Venture 3 Technology Transfer"/>
    <m/>
    <d v="2019-11-05T00:00:00"/>
    <m/>
  </r>
  <r>
    <s v="OK"/>
    <n v="1240"/>
    <d v="2019-10-28T00:00:00"/>
    <d v="2019-10-28T00:00:00"/>
    <s v="DocuScooter"/>
    <s v="Italia"/>
    <s v="Ancona"/>
    <x v="19"/>
    <s v="Marta Nervo"/>
    <m/>
    <x v="3"/>
    <s v="Congrua"/>
    <s v="Industrial Goods"/>
    <s v="Manufacturing: other"/>
    <s v="Seed"/>
    <s v="Università Politecnica delle Marche"/>
    <s v="Vertis Venture 3 Technology Transfer"/>
    <m/>
    <d v="2019-11-05T00:00:00"/>
    <m/>
  </r>
  <r>
    <s v="OK"/>
    <n v="1241"/>
    <d v="2019-10-28T00:00:00"/>
    <d v="2019-10-28T00:00:00"/>
    <s v="OpenFISH.science "/>
    <s v="Italia"/>
    <s v="Ancona"/>
    <x v="19"/>
    <s v="Marta Nervo"/>
    <m/>
    <x v="3"/>
    <s v="Congrua"/>
    <s v="ICT"/>
    <s v="Consumer electronics"/>
    <s v="Seed"/>
    <s v="Università Politecnica delle Marche"/>
    <s v="Vertis Venture 3 Technology Transfer"/>
    <m/>
    <d v="2019-11-05T00:00:00"/>
    <m/>
  </r>
  <r>
    <s v="OK"/>
    <n v="1242"/>
    <d v="2019-10-30T00:00:00"/>
    <d v="2019-10-30T00:00:00"/>
    <s v="Tensegrity Smart"/>
    <s v="Italia"/>
    <s v="Ancona"/>
    <x v="19"/>
    <s v="Marta Nervo"/>
    <m/>
    <x v="3"/>
    <s v="Congrua"/>
    <s v="Industrial Goods"/>
    <s v="Manufacturing: other"/>
    <s v="Seed"/>
    <s v="Università Politecnica delle Marche"/>
    <s v="Vertis Venture 3 Technology Transfer"/>
    <m/>
    <d v="2019-11-05T00:00:00"/>
    <m/>
  </r>
  <r>
    <s v="OK"/>
    <n v="1243"/>
    <d v="2019-10-30T00:00:00"/>
    <d v="2019-10-30T00:00:00"/>
    <s v="Lead-me"/>
    <s v="Italia"/>
    <s v="Ancona"/>
    <x v="19"/>
    <s v="Marta Nervo"/>
    <m/>
    <x v="3"/>
    <s v="Congrua"/>
    <s v="ICT"/>
    <s v="Systems software"/>
    <s v="Seed"/>
    <s v="Università Politecnica delle Marche"/>
    <s v="Vertis Venture 3 Technology Transfer"/>
    <m/>
    <d v="2019-11-05T00:00:00"/>
    <m/>
  </r>
  <r>
    <s v="OK"/>
    <n v="1244"/>
    <d v="2020-05-21T00:00:00"/>
    <d v="2020-05-21T00:00:00"/>
    <s v="LEditto"/>
    <s v="Italia"/>
    <s v="Ancona"/>
    <x v="19"/>
    <m/>
    <s v="Contamination Lab"/>
    <x v="1"/>
    <s v="Congrua"/>
    <s v="Digital &amp; Media"/>
    <s v="Broadcasting, publications and content providers"/>
    <s v="Seed"/>
    <s v="Università Politecnica delle Marche"/>
    <s v="Vertis Venture 3 Technology Transfer"/>
    <m/>
    <d v="2020-05-21T00:00:00"/>
    <s v="ID inzialmente assegnato a Progetto_Palmieri il 05.11.19. In seguito alla verifica dei POC duplicati all'interno del Dealflow viene riassegnato il 21.05.20 a Leditto"/>
  </r>
  <r>
    <s v="OK"/>
    <n v="1245"/>
    <d v="2019-10-30T00:00:00"/>
    <d v="2019-10-30T00:00:00"/>
    <s v="Mashcream"/>
    <s v="Italia"/>
    <s v="Ancona"/>
    <x v="19"/>
    <s v="Marta Nervo"/>
    <m/>
    <x v="3"/>
    <s v="Congrua"/>
    <s v="Consumer Goods"/>
    <s v="Consumer products manufacturing"/>
    <s v="Seed"/>
    <s v="Università Politecnica delle Marche"/>
    <s v="Vertis Venture 3 Technology Transfer"/>
    <m/>
    <d v="2019-11-05T00:00:00"/>
    <m/>
  </r>
  <r>
    <s v="OK"/>
    <n v="1246"/>
    <d v="2019-11-06T00:00:00"/>
    <d v="2019-11-07T00:00:00"/>
    <s v="eFarma"/>
    <s v="Italia"/>
    <s v="Napoli"/>
    <x v="2"/>
    <s v="Salvatore Panico"/>
    <m/>
    <x v="3"/>
    <s v="Congrua"/>
    <s v="Digital &amp; Media"/>
    <s v="Internet technologies"/>
    <s v="Other early stage\Late stage"/>
    <s v="Assente"/>
    <s v="Vertis Venture 2 Scaleup"/>
    <m/>
    <d v="2019-11-12T00:00:00"/>
    <m/>
  </r>
  <r>
    <s v="OK"/>
    <n v="1247"/>
    <d v="2019-11-08T00:00:00"/>
    <d v="2019-11-08T00:00:00"/>
    <s v="Zerynth"/>
    <s v="Italia"/>
    <s v="Pisa"/>
    <x v="10"/>
    <m/>
    <s v="Gualtiero Fantoni "/>
    <x v="4"/>
    <s v="Congrua"/>
    <s v="ICT"/>
    <s v="End-user software"/>
    <s v="Start-up stage\Venture"/>
    <s v="Università di Pisa"/>
    <s v="Vertis Venture 3 Technology Transfer"/>
    <m/>
    <d v="2019-11-12T00:00:00"/>
    <m/>
  </r>
  <r>
    <s v="OK"/>
    <n v="1248"/>
    <d v="2019-11-08T00:00:00"/>
    <d v="2019-11-08T00:00:00"/>
    <s v="Flority Fair"/>
    <s v="Italia"/>
    <s v="Roma"/>
    <x v="7"/>
    <m/>
    <s v="Giulia Giontella"/>
    <x v="4"/>
    <s v="Congrua"/>
    <s v="Digital &amp; Media"/>
    <s v="Internet technologies"/>
    <s v="Start-up stage\Venture"/>
    <s v="Assente"/>
    <s v="Vertis Venture 2 Scaleup"/>
    <m/>
    <d v="2019-11-12T00:00:00"/>
    <m/>
  </r>
  <r>
    <s v="OK"/>
    <n v="1249"/>
    <d v="2019-11-08T00:00:00"/>
    <d v="2019-11-08T00:00:00"/>
    <s v="Etesias"/>
    <s v="Italia"/>
    <s v="Napoli"/>
    <x v="2"/>
    <m/>
    <s v="Caterina _x000a_(Materias)"/>
    <x v="5"/>
    <s v="Congrua"/>
    <s v="Industrial automation"/>
    <s v="Business and industrial products"/>
    <s v="Seed"/>
    <s v="Università degli Studi di Napoli Federico II"/>
    <s v="Vertis Venture 3 Technology Transfer"/>
    <m/>
    <d v="2019-11-12T00:00:00"/>
    <m/>
  </r>
  <r>
    <s v="OK"/>
    <n v="1250"/>
    <d v="2019-11-09T00:00:00"/>
    <d v="2019-11-12T00:00:00"/>
    <s v="Luxury Artisanal"/>
    <s v="Italia"/>
    <s v="Padova"/>
    <x v="15"/>
    <m/>
    <s v=" Antonio Scarfo'"/>
    <x v="4"/>
    <s v="Congrua"/>
    <s v="Consumer Goods"/>
    <s v="Consumer products manufacturing"/>
    <s v="Seed"/>
    <s v="Assente"/>
    <s v="Non compliant con i Regolamenti "/>
    <m/>
    <d v="2019-11-19T00:00:00"/>
    <m/>
  </r>
  <r>
    <s v="OK"/>
    <n v="1251"/>
    <d v="2019-11-11T00:00:00"/>
    <d v="2019-11-12T00:00:00"/>
    <s v="Project BIPV"/>
    <s v="Italia"/>
    <s v="n.a."/>
    <x v="5"/>
    <m/>
    <s v="Simone Lo Giudice_x000a_(Arkios Italy)"/>
    <x v="5"/>
    <s v="Congrua"/>
    <s v="Clean Tech"/>
    <s v="Energy: other"/>
    <s v="Start-up stage\Venture"/>
    <s v="Assente"/>
    <s v="Vertis Venture 2 Scaleup"/>
    <m/>
    <d v="2019-11-19T00:00:00"/>
    <m/>
  </r>
  <r>
    <s v="OK"/>
    <n v="1252"/>
    <d v="2019-11-10T00:00:00"/>
    <d v="2019-11-10T00:00:00"/>
    <s v="Progetto_Saas"/>
    <s v="Estero"/>
    <s v="New York"/>
    <x v="6"/>
    <m/>
    <s v="Dan Cui"/>
    <x v="5"/>
    <s v="Congrua"/>
    <s v="ICT"/>
    <s v="End-user software"/>
    <s v="Other early stage\Late stage"/>
    <s v="Assente"/>
    <s v="Vertis Venture 2 Scaleup"/>
    <m/>
    <d v="2019-11-12T00:00:00"/>
    <m/>
  </r>
  <r>
    <s v="OK"/>
    <n v="1253"/>
    <d v="2019-11-12T00:00:00"/>
    <d v="2019-11-12T00:00:00"/>
    <s v="Amaliarte"/>
    <s v="Italia"/>
    <s v="Napoli"/>
    <x v="2"/>
    <m/>
    <s v=" Andrea Piscitelli"/>
    <x v="4"/>
    <s v="Congrua"/>
    <s v="Consumer Goods"/>
    <s v="Consumer products manufacturing"/>
    <s v="Start-up stage\Venture"/>
    <s v="Assente"/>
    <s v="Non compliant con i Regolamenti "/>
    <m/>
    <d v="2019-11-19T00:00:00"/>
    <m/>
  </r>
  <r>
    <s v="OK"/>
    <n v="1254"/>
    <d v="2019-11-12T00:00:00"/>
    <d v="2019-11-12T00:00:00"/>
    <s v="Smyle"/>
    <s v="Italia"/>
    <s v="Caltanissetta"/>
    <x v="9"/>
    <m/>
    <s v="Giuseppe Formuso"/>
    <x v="4"/>
    <s v="Congrua"/>
    <s v="Consumer Goods"/>
    <s v="Consumer products manufacturing"/>
    <s v="Seed"/>
    <s v="Assente"/>
    <s v="Non compliant con i Regolamenti "/>
    <m/>
    <d v="2019-11-19T00:00:00"/>
    <m/>
  </r>
  <r>
    <s v="OK"/>
    <n v="1255"/>
    <d v="2019-11-13T00:00:00"/>
    <d v="2019-11-13T00:00:00"/>
    <s v="VST"/>
    <s v="Italia"/>
    <s v="Modena"/>
    <x v="0"/>
    <m/>
    <s v="Franco Rigamonti_x000a_(Arthesiana)"/>
    <x v="5"/>
    <s v="Congrua"/>
    <s v="Med-Tech"/>
    <s v="Medical equipment and related software"/>
    <s v="Start-up stage\Venture"/>
    <s v="Università degli studi di Modena e Reggio Emilia"/>
    <s v="Vertis Venture 3 Technology Transfer"/>
    <m/>
    <d v="2019-11-19T00:00:00"/>
    <m/>
  </r>
  <r>
    <s v="OK"/>
    <n v="1256"/>
    <d v="2019-11-13T00:00:00"/>
    <d v="2019-11-13T00:00:00"/>
    <s v="Minicabit "/>
    <s v="Estero"/>
    <s v="Londra"/>
    <x v="16"/>
    <m/>
    <s v=" Bruno Puricelli _x000a_(Pairstech Capital Management LLP)"/>
    <x v="5"/>
    <s v="Congrua"/>
    <s v="ICT"/>
    <s v="Systems software"/>
    <s v="Other early stage\Late stage"/>
    <s v="Assente"/>
    <s v="Vertis Venture 2 Scaleup"/>
    <m/>
    <d v="2019-11-19T00:00:00"/>
    <m/>
  </r>
  <r>
    <s v="OK"/>
    <n v="1257"/>
    <d v="2019-11-13T00:00:00"/>
    <d v="2019-11-13T00:00:00"/>
    <s v="Under the Doormat"/>
    <s v="Estero"/>
    <s v="Londra"/>
    <x v="16"/>
    <m/>
    <s v=" Bruno Puricelli _x000a_(Pairstech Capital Management LLP)"/>
    <x v="5"/>
    <s v="Congrua"/>
    <s v="Digital &amp; Media"/>
    <s v="Internet technologies"/>
    <s v="Other early stage\Late stage"/>
    <s v="Assente"/>
    <s v="Vertis Venture 2 Scaleup"/>
    <m/>
    <d v="2019-11-19T00:00:00"/>
    <m/>
  </r>
  <r>
    <s v="OK"/>
    <n v="1258"/>
    <d v="2019-11-14T00:00:00"/>
    <d v="2019-11-14T00:00:00"/>
    <s v="REGULUS "/>
    <s v="Italia"/>
    <s v="Roma"/>
    <x v="7"/>
    <m/>
    <s v="Floriano Tosato"/>
    <x v="4"/>
    <s v="Congrua"/>
    <s v="Agro-food"/>
    <s v="Agriculture: other"/>
    <s v="Seed"/>
    <s v="Assente"/>
    <s v="Non compliant con i Regolamenti "/>
    <m/>
    <d v="2019-11-19T00:00:00"/>
    <m/>
  </r>
  <r>
    <s v="OK"/>
    <n v="1259"/>
    <d v="2019-11-15T00:00:00"/>
    <d v="2019-11-15T00:00:00"/>
    <s v="Pyrgus "/>
    <s v="Italia"/>
    <s v="Roma"/>
    <x v="7"/>
    <m/>
    <s v="Iryna Radchenko"/>
    <x v="4"/>
    <s v="Congrua"/>
    <s v="Industrial Goods"/>
    <s v="Business and industrial products"/>
    <s v="Seed"/>
    <s v="Assente"/>
    <s v="Non compliant con i Regolamenti "/>
    <m/>
    <d v="2019-11-19T00:00:00"/>
    <m/>
  </r>
  <r>
    <s v="OK"/>
    <n v="1260"/>
    <d v="2019-11-15T00:00:00"/>
    <d v="2019-11-15T00:00:00"/>
    <s v="Mnemonica "/>
    <s v="Italia"/>
    <s v="Roma"/>
    <x v="7"/>
    <s v="Alessandro Pontari"/>
    <m/>
    <x v="3"/>
    <s v="Congrua"/>
    <s v="ICT"/>
    <s v="Systems software"/>
    <s v="Other early stage\Late stage"/>
    <s v="Assente"/>
    <s v="Vertis Venture 2 Scaleup"/>
    <m/>
    <d v="2019-11-19T00:00:00"/>
    <m/>
  </r>
  <r>
    <s v="OK"/>
    <n v="1261"/>
    <d v="2019-11-15T00:00:00"/>
    <d v="2019-11-15T00:00:00"/>
    <s v=" BarterPlaza"/>
    <s v="Estero"/>
    <s v="Lugano"/>
    <x v="22"/>
    <s v="Alessandro Pontari"/>
    <m/>
    <x v="3"/>
    <s v="Congrua"/>
    <s v="Services"/>
    <s v="Financial institutions and services"/>
    <s v="Start-up stage\Venture"/>
    <s v="Assente"/>
    <s v="Vertis Venture 2 Scaleup"/>
    <m/>
    <d v="2019-11-19T00:00:00"/>
    <m/>
  </r>
  <r>
    <s v="OK"/>
    <n v="1262"/>
    <d v="2020-05-21T00:00:00"/>
    <d v="2020-05-21T00:00:00"/>
    <s v="AIRA"/>
    <s v="Italia"/>
    <s v="Ancona"/>
    <x v="19"/>
    <m/>
    <s v="Contamination Lab"/>
    <x v="1"/>
    <s v="Congrua"/>
    <s v="Clean Tech"/>
    <s v="Electricity supply"/>
    <s v="Seed"/>
    <s v="Università Politecnica delle Marche"/>
    <s v="Vertis Venture 3 Technology Transfer"/>
    <m/>
    <d v="2020-05-21T00:00:00"/>
    <s v="ID inzialmente assegnato a Praxe il 19.11.19. In seguito alla verifica dei POC duplicati all'interno del Dealflow viene riassegnato il 21.05.20 a AIRA"/>
  </r>
  <r>
    <s v="OK"/>
    <n v="1263"/>
    <d v="2019-11-16T00:00:00"/>
    <d v="2019-11-16T00:00:00"/>
    <s v="PatchAi"/>
    <s v="Italia"/>
    <s v="Trento"/>
    <x v="21"/>
    <m/>
    <s v="Fabrizio de Simone_x000a_(EY)"/>
    <x v="5"/>
    <s v="Congrua"/>
    <s v="Med-Tech"/>
    <s v="Medical equipment and related software"/>
    <s v="Start-up stage\Venture"/>
    <s v="Assente"/>
    <s v="Vertis Venture 2 Scaleup"/>
    <m/>
    <d v="2019-11-19T00:00:00"/>
    <m/>
  </r>
  <r>
    <s v="OK"/>
    <n v="1264"/>
    <d v="2019-11-18T00:00:00"/>
    <d v="2019-11-18T00:00:00"/>
    <s v="Made2day"/>
    <s v="Italia"/>
    <s v="Roma"/>
    <x v="7"/>
    <m/>
    <s v="Lorenzo De Fabio_x000a_(Lazio Innova)"/>
    <x v="6"/>
    <s v="Congrua"/>
    <s v="Agro-food"/>
    <s v="Business and industrial products"/>
    <s v="Start-up stage\Venture"/>
    <s v="Assente"/>
    <s v="Vertis Venture 2 Scaleup"/>
    <m/>
    <d v="2019-11-19T00:00:00"/>
    <m/>
  </r>
  <r>
    <s v="OK"/>
    <n v="1265"/>
    <d v="2020-05-21T00:00:00"/>
    <d v="2020-05-21T00:00:00"/>
    <s v="UNIVITA"/>
    <s v="Italia"/>
    <s v="Ancona"/>
    <x v="19"/>
    <m/>
    <s v="Contamination Lab"/>
    <x v="1"/>
    <s v="Congrua"/>
    <s v="Digital &amp; Media"/>
    <s v="Internet technologies"/>
    <s v="Seed"/>
    <s v="Università Politecnica delle Marche"/>
    <s v="Vertis Venture 3 Technology Transfer"/>
    <m/>
    <d v="2020-05-21T00:00:00"/>
    <s v="ID inzialmente assegnato a PoliCeramics  il 19.11.19. In seguito alla verifica dei POC duplicati all'interno del Dealflow viene riassegnato il 21.05.20 a UNIVITA "/>
  </r>
  <r>
    <s v="OK"/>
    <n v="1266"/>
    <d v="2020-05-21T00:00:00"/>
    <d v="2020-05-21T00:00:00"/>
    <s v="ADRASTOS"/>
    <s v="Italia"/>
    <s v="Ancona"/>
    <x v="19"/>
    <m/>
    <s v="Contamination Lab"/>
    <x v="1"/>
    <s v="Congrua"/>
    <s v="Industrial Goods"/>
    <s v="Business and industrial products"/>
    <s v="Seed"/>
    <s v="Università Politecnica delle Marche"/>
    <s v="Vertis Venture 3 Technology Transfer"/>
    <m/>
    <d v="2020-05-21T00:00:00"/>
    <s v="ID inzialmente assegnato a T-Rem3die il 19.11.19. In seguito alla verifica dei POC duplicati all'interno del Dealflow viene riassegnato il 21.05.20 a ADRASTOS"/>
  </r>
  <r>
    <s v="OK"/>
    <n v="1267"/>
    <d v="2020-05-21T00:00:00"/>
    <d v="2020-05-21T00:00:00"/>
    <s v="EASYBI"/>
    <s v="Italia"/>
    <s v="Ancona"/>
    <x v="19"/>
    <m/>
    <s v="Contamination Lab"/>
    <x v="1"/>
    <s v="Congrua"/>
    <s v="ICT"/>
    <s v="Systems software"/>
    <s v="Seed"/>
    <s v="Università Politecnica delle Marche"/>
    <s v="Vertis Venture 3 Technology Transfer"/>
    <m/>
    <d v="2020-05-21T00:00:00"/>
    <s v="ID inzialmente assegnato a Proteolabio il 19.11.19. In seguito alla verifica dei POC duplicati all'interno del Dealflow viene riassegnato il 21.05.20 a EASYBI"/>
  </r>
  <r>
    <s v="OK"/>
    <n v="1268"/>
    <d v="2020-05-21T00:00:00"/>
    <d v="2020-05-21T00:00:00"/>
    <s v="YOVTREND"/>
    <s v="Italia"/>
    <s v="Ancona"/>
    <x v="19"/>
    <m/>
    <s v="Contamination Lab"/>
    <x v="1"/>
    <s v="Congrua"/>
    <s v="ICT"/>
    <s v="Systems software"/>
    <s v="Seed"/>
    <s v="Università Politecnica delle Marche"/>
    <s v="Vertis Venture 3 Technology Transfer"/>
    <m/>
    <d v="2020-05-21T00:00:00"/>
    <s v="ID inzialmente assegnato a Cultura  il 19.11.19. In seguito alla verifica dei POC duplicati all'interno del Dealflow viene riassegnato il 21.05.20 a YOVTREND"/>
  </r>
  <r>
    <s v="OK"/>
    <n v="1269"/>
    <d v="2019-11-19T00:00:00"/>
    <d v="2019-11-19T00:00:00"/>
    <s v="LIQUE-F"/>
    <s v="Italia"/>
    <s v="Roma"/>
    <x v="7"/>
    <m/>
    <s v="Lorenzo Lastella"/>
    <x v="4"/>
    <s v="Congrua"/>
    <s v="Clean Tech"/>
    <s v="Energy: other"/>
    <s v="Seed"/>
    <s v="Assente"/>
    <s v="Non compliant con i Regolamenti "/>
    <m/>
    <d v="2019-11-28T00:00:00"/>
    <m/>
  </r>
  <r>
    <s v="OK"/>
    <n v="1270"/>
    <d v="2019-11-21T00:00:00"/>
    <d v="2019-11-21T00:00:00"/>
    <s v="Trakti"/>
    <s v="Estero"/>
    <s v="Londra"/>
    <x v="16"/>
    <m/>
    <s v="Michele Franzese"/>
    <x v="5"/>
    <s v="Congrua"/>
    <s v="ICT"/>
    <s v="Financial institutions and services"/>
    <s v="Other early stage\Late stage"/>
    <s v="Assente"/>
    <s v="Vertis Venture 2 Scaleup"/>
    <m/>
    <d v="2019-11-28T00:00:00"/>
    <m/>
  </r>
  <r>
    <s v="OK"/>
    <n v="1271"/>
    <d v="2019-11-21T00:00:00"/>
    <d v="2019-11-21T00:00:00"/>
    <s v="Nexman"/>
    <s v="Italia"/>
    <s v="Pisa"/>
    <x v="10"/>
    <m/>
    <s v="Michele Passarelli Lio_x000a_(yourCFO)"/>
    <x v="5"/>
    <s v="Congrua"/>
    <s v="Industrial automation"/>
    <s v="Industrial measurement, sensing and control"/>
    <s v="Other early stage\Late stage"/>
    <s v="Assente"/>
    <s v="Vertis Venture 2 Scaleup"/>
    <m/>
    <d v="2019-11-28T00:00:00"/>
    <m/>
  </r>
  <r>
    <s v="OK"/>
    <n v="1272"/>
    <d v="2019-11-21T00:00:00"/>
    <d v="2019-11-21T00:00:00"/>
    <s v="Exofix"/>
    <s v="Italia"/>
    <s v="Roma"/>
    <x v="7"/>
    <m/>
    <s v="Paolo Puri_x000a_(Puri Bracco Lenzi e Associati)"/>
    <x v="5"/>
    <s v="Congrua"/>
    <s v="Biotech"/>
    <s v="Biotechnology"/>
    <s v="Seed"/>
    <s v="Assente"/>
    <s v="Non compliant con i Regolamenti "/>
    <m/>
    <d v="2019-11-28T00:00:00"/>
    <m/>
  </r>
  <r>
    <s v="OK"/>
    <n v="1273"/>
    <d v="2019-11-25T00:00:00"/>
    <d v="2019-11-25T00:00:00"/>
    <s v="Cesarine"/>
    <s v="Italia"/>
    <s v="Bologna"/>
    <x v="0"/>
    <s v="Amedeo Giurazza"/>
    <m/>
    <x v="3"/>
    <s v="Congrua"/>
    <s v="Services"/>
    <s v="Restaurants, food services"/>
    <s v="Other early stage\Late stage"/>
    <s v="Assente"/>
    <s v="Vertis Venture 2 Scaleup"/>
    <m/>
    <d v="2019-11-28T00:00:00"/>
    <m/>
  </r>
  <r>
    <s v="OK"/>
    <n v="1274"/>
    <d v="2019-11-26T00:00:00"/>
    <d v="2019-11-26T00:00:00"/>
    <s v="SGM"/>
    <s v="Italia"/>
    <s v="Roma"/>
    <x v="7"/>
    <m/>
    <s v="Tiziano Bartolucci"/>
    <x v="4"/>
    <s v="Congrua"/>
    <s v="ICT"/>
    <s v="Systems software"/>
    <s v="Seed"/>
    <s v="Assente"/>
    <s v="Non compliant con i Regolamenti "/>
    <m/>
    <d v="2019-11-28T00:00:00"/>
    <m/>
  </r>
  <r>
    <s v="OK"/>
    <n v="1275"/>
    <d v="2019-11-18T00:00:00"/>
    <d v="2019-11-18T00:00:00"/>
    <s v="HBI"/>
    <s v="Italia"/>
    <s v="Treviso"/>
    <x v="15"/>
    <s v="Marta Nervo"/>
    <m/>
    <x v="3"/>
    <s v="Congrua"/>
    <s v="Clean Tech"/>
    <s v="Energy: other"/>
    <s v="Seed"/>
    <s v="Tecnopolo Bologna CNR"/>
    <s v="Vertis Venture 3 Technology Transfer"/>
    <m/>
    <d v="2019-11-28T00:00:00"/>
    <m/>
  </r>
  <r>
    <s v="OK"/>
    <n v="1276"/>
    <d v="2019-11-18T00:00:00"/>
    <d v="2019-11-18T00:00:00"/>
    <s v="Bettery"/>
    <s v="Italia"/>
    <s v="Taranto"/>
    <x v="13"/>
    <s v="Marta Nervo"/>
    <m/>
    <x v="3"/>
    <s v="Congrua"/>
    <s v="Industrial Goods"/>
    <s v="Business and industrial products"/>
    <s v="Seed"/>
    <s v="Tecnopolo Bologna CNR"/>
    <s v="Vertis Venture 3 Technology Transfer"/>
    <m/>
    <d v="2019-11-28T00:00:00"/>
    <m/>
  </r>
  <r>
    <s v="OK"/>
    <n v="1277"/>
    <d v="2019-11-18T00:00:00"/>
    <d v="2019-11-18T00:00:00"/>
    <s v="Graphene-Xt"/>
    <s v="Italia"/>
    <s v="Bologna"/>
    <x v="0"/>
    <s v="Marta Nervo"/>
    <m/>
    <x v="3"/>
    <s v="Congrua"/>
    <s v="Industrial Goods"/>
    <s v="Materials"/>
    <s v="Start-up stage\Venture"/>
    <s v="Tecnopolo Bologna CNR"/>
    <s v="Vertis Venture 3 Technology Transfer"/>
    <m/>
    <d v="2019-11-28T00:00:00"/>
    <m/>
  </r>
  <r>
    <s v="OK"/>
    <n v="1278"/>
    <d v="2019-11-18T00:00:00"/>
    <d v="2019-11-18T00:00:00"/>
    <s v="Gluconext"/>
    <s v="Italia"/>
    <s v="Milano"/>
    <x v="4"/>
    <s v="Marta Nervo"/>
    <m/>
    <x v="3"/>
    <s v="Congrua"/>
    <s v="Biotech"/>
    <s v="Biotechnology"/>
    <s v="Start-up stage\Venture"/>
    <s v="Tecnopolo Bologna CNR"/>
    <s v="Vertis Venture 3 Technology Transfer"/>
    <m/>
    <d v="2019-11-28T00:00:00"/>
    <m/>
  </r>
  <r>
    <s v="OK"/>
    <n v="1279"/>
    <d v="2019-11-18T00:00:00"/>
    <d v="2019-11-18T00:00:00"/>
    <s v="Hiro Vs4"/>
    <s v="Italia"/>
    <s v="Genova"/>
    <x v="12"/>
    <s v="Marta Nervo"/>
    <m/>
    <x v="3"/>
    <s v="Congrua"/>
    <s v="Industrial automation"/>
    <s v="Industrial measurement, sensing and control"/>
    <s v="Start-up stage\Venture"/>
    <s v="Tecnopolo Bologna CNR"/>
    <s v="Vertis Venture 3 Technology Transfer"/>
    <m/>
    <d v="2019-11-28T00:00:00"/>
    <m/>
  </r>
  <r>
    <s v="OK"/>
    <n v="1280"/>
    <d v="2019-11-18T00:00:00"/>
    <d v="2019-11-18T00:00:00"/>
    <s v="Wellmicro"/>
    <s v="Italia"/>
    <s v="Bologna"/>
    <x v="0"/>
    <s v="Marta Nervo"/>
    <m/>
    <x v="3"/>
    <s v="Congrua"/>
    <s v="Med-Tech"/>
    <s v="Healthcare: other"/>
    <s v="Start-up stage\Venture"/>
    <s v="Tecnopolo Bologna CNR"/>
    <s v="Vertis Venture 3 Technology Transfer"/>
    <m/>
    <d v="2019-11-28T00:00:00"/>
    <m/>
  </r>
  <r>
    <s v="OK"/>
    <n v="1281"/>
    <d v="2019-11-18T00:00:00"/>
    <d v="2019-11-18T00:00:00"/>
    <s v="Biometrica"/>
    <s v="Italia"/>
    <s v="Parma"/>
    <x v="0"/>
    <s v="Marta Nervo"/>
    <m/>
    <x v="3"/>
    <s v="Congrua"/>
    <s v="ICT"/>
    <s v="Consumer electronics"/>
    <s v="Start-up stage\Venture"/>
    <s v="Tecnopolo Bologna CNR"/>
    <s v="Vertis Venture 3 Technology Transfer"/>
    <m/>
    <d v="2019-11-28T00:00:00"/>
    <m/>
  </r>
  <r>
    <s v="OK"/>
    <n v="1282"/>
    <d v="2019-11-28T00:00:00"/>
    <d v="2019-12-18T00:00:00"/>
    <s v="Icaro Mobile"/>
    <s v="Italia"/>
    <s v="Benevento"/>
    <x v="2"/>
    <m/>
    <s v="Luigi Mauta_x000a_(Campaniacom)"/>
    <x v="5"/>
    <s v="Congrua"/>
    <s v="ICT"/>
    <s v="Communications and networking services"/>
    <s v="Start-up stage\Venture"/>
    <s v="Assente"/>
    <s v="Vertis Venture 2 Scaleup"/>
    <m/>
    <d v="2019-12-19T00:00:00"/>
    <m/>
  </r>
  <r>
    <s v="OK"/>
    <n v="1283"/>
    <d v="2019-11-28T00:00:00"/>
    <d v="2019-11-28T00:00:00"/>
    <s v="Zenati Automobili"/>
    <s v="Italia"/>
    <s v="Matera"/>
    <x v="31"/>
    <s v="Nicola Redi"/>
    <m/>
    <x v="3"/>
    <s v="Congrua"/>
    <s v="Automotive"/>
    <s v="Business and industrial products"/>
    <s v="Proof of concept"/>
    <s v="Università della Basilicata"/>
    <s v="Vertis Venture 3 Technology Transfer"/>
    <m/>
    <d v="2019-11-28T00:00:00"/>
    <m/>
  </r>
  <r>
    <s v="OK"/>
    <n v="1284"/>
    <d v="2019-11-28T00:00:00"/>
    <d v="2019-11-28T00:00:00"/>
    <s v="EAI"/>
    <s v="Italia"/>
    <s v="Milano"/>
    <x v="4"/>
    <m/>
    <s v="Cristina Bini _x000a_(FII/CDP)"/>
    <x v="6"/>
    <s v="Congrua"/>
    <s v="Aerospace"/>
    <s v="Transportation services"/>
    <s v="Seed"/>
    <s v="Assente"/>
    <s v="Non compliant con i Regolamenti "/>
    <m/>
    <d v="2019-12-06T00:00:00"/>
    <m/>
  </r>
  <r>
    <s v="OK"/>
    <n v="1285"/>
    <d v="2019-11-29T00:00:00"/>
    <d v="2019-12-10T00:00:00"/>
    <s v="Biosyntex"/>
    <s v="Italia"/>
    <s v="Bologna"/>
    <x v="0"/>
    <m/>
    <s v="Cristina Bini _x000a_(FII/CDP)"/>
    <x v="6"/>
    <s v="Congrua"/>
    <s v="Clean Tech"/>
    <s v="Environmental services"/>
    <s v="Seed"/>
    <s v="Assente"/>
    <s v="Non compliant con i Regolamenti "/>
    <m/>
    <d v="2019-12-13T00:00:00"/>
    <m/>
  </r>
  <r>
    <s v="OK"/>
    <n v="1286"/>
    <d v="2019-11-29T00:00:00"/>
    <d v="2019-11-29T00:00:00"/>
    <s v="LampNet"/>
    <s v="Italia"/>
    <s v="Pesaro"/>
    <x v="14"/>
    <m/>
    <s v="Pietro Di Foglio"/>
    <x v="4"/>
    <s v="Congrua"/>
    <s v="Services"/>
    <s v="Transportation services"/>
    <s v="Seed"/>
    <s v="Assente"/>
    <s v="Non compliant con i Regolamenti "/>
    <m/>
    <d v="2019-12-06T00:00:00"/>
    <m/>
  </r>
  <r>
    <s v="OK"/>
    <n v="1287"/>
    <d v="2019-11-30T00:00:00"/>
    <d v="2019-11-30T00:00:00"/>
    <s v="Peptitech "/>
    <s v="Italia"/>
    <s v="Milano"/>
    <x v="4"/>
    <m/>
    <s v="Marco Feligioni"/>
    <x v="4"/>
    <s v="Congrua"/>
    <s v="Biotech"/>
    <s v="Biotechnology"/>
    <s v="Seed"/>
    <s v="Assente"/>
    <s v="Non compliant con i Regolamenti "/>
    <m/>
    <d v="2019-12-06T00:00:00"/>
    <m/>
  </r>
  <r>
    <s v="OK"/>
    <n v="1288"/>
    <d v="2020-05-21T00:00:00"/>
    <d v="2020-05-21T00:00:00"/>
    <s v="IntegrityKey"/>
    <s v="Italia"/>
    <s v="Ancona"/>
    <x v="19"/>
    <m/>
    <s v="Contamination Lab"/>
    <x v="1"/>
    <s v="Congrua"/>
    <s v="ICT"/>
    <s v="Systems software"/>
    <s v="Seed"/>
    <s v="Università Politecnica delle Marche"/>
    <s v="Vertis Venture 3 Technology Transfer"/>
    <m/>
    <d v="2020-05-21T00:00:00"/>
    <s v="ID inzialmente assegnato a SpectrumLab il 06.12.19. In seguito alla verifica dei POC duplicati all'interno del Dealflow viene riassegnato il 21.05.20 a IntergritKey"/>
  </r>
  <r>
    <s v="OK"/>
    <n v="1289"/>
    <d v="2020-05-22T00:00:00"/>
    <d v="2020-05-22T00:00:00"/>
    <s v="RainApp"/>
    <s v="Italia"/>
    <s v="Cagliari"/>
    <x v="25"/>
    <m/>
    <s v="Mario Mariani _x000a_(The net value)"/>
    <x v="5"/>
    <s v="Congrua"/>
    <s v="ICT"/>
    <s v="Business and industrial products"/>
    <s v="Seed"/>
    <s v="Università di Cagliari"/>
    <s v="Vertis Venture 3 Technology Transfer"/>
    <m/>
    <d v="2020-05-28T00:00:00"/>
    <s v="ID inzialmente assegnato a Small Pixels il 06.12.19. In seguito alla verifica dei POC duplicati all'interno del Dealflow viene riassegnato il 28.05.20 a RainApp"/>
  </r>
  <r>
    <s v="OK"/>
    <n v="1290"/>
    <d v="2019-12-03T00:00:00"/>
    <d v="2019-12-03T00:00:00"/>
    <s v="BSNR "/>
    <s v="Estero"/>
    <s v="Londra"/>
    <x v="16"/>
    <m/>
    <s v="Bruno Puricelli_x000a_(Pairstech Capital Management LLP)"/>
    <x v="5"/>
    <s v="Congrua"/>
    <s v="Agro-food"/>
    <s v="Agriculture: other"/>
    <s v="Seed"/>
    <s v="Assente"/>
    <s v="Non compliant con i Regolamenti "/>
    <m/>
    <d v="2019-12-06T00:00:00"/>
    <m/>
  </r>
  <r>
    <s v="OK"/>
    <n v="1291"/>
    <d v="2019-12-03T00:00:00"/>
    <d v="2019-12-03T00:00:00"/>
    <s v="Progetto Dessert"/>
    <s v="Italia"/>
    <s v="n.a."/>
    <x v="5"/>
    <m/>
    <s v="Antonio Dumas"/>
    <x v="4"/>
    <s v="Congrua"/>
    <s v="Services"/>
    <s v="Transportation: other"/>
    <s v="Proof of concept"/>
    <s v="Assente"/>
    <s v="Non compliant con i Regolamenti "/>
    <m/>
    <d v="2019-12-06T00:00:00"/>
    <m/>
  </r>
  <r>
    <s v="OK"/>
    <n v="1292"/>
    <d v="2019-12-04T00:00:00"/>
    <d v="2019-12-04T00:00:00"/>
    <s v="GEOW"/>
    <s v="Italia"/>
    <s v="Trieste"/>
    <x v="8"/>
    <m/>
    <s v="Renzo Biasi"/>
    <x v="0"/>
    <s v="Congrua"/>
    <s v="Industrial Goods"/>
    <s v="Business and industrial products"/>
    <s v="Seed"/>
    <s v="Università di Trieste"/>
    <s v="Vertis Venture 3 Technology Transfer"/>
    <m/>
    <d v="2019-12-06T00:00:00"/>
    <m/>
  </r>
  <r>
    <s v="OK"/>
    <n v="1293"/>
    <d v="2019-12-05T00:00:00"/>
    <d v="2019-12-05T00:00:00"/>
    <s v="PACARO"/>
    <s v="Italia"/>
    <s v="Frosinone"/>
    <x v="7"/>
    <m/>
    <s v="Barbara Orlandi"/>
    <x v="4"/>
    <s v="Congrua"/>
    <s v="Industrial Goods"/>
    <s v="Business and industrial products"/>
    <s v="Start-up stage\Venture"/>
    <s v="Assente"/>
    <s v="Vertis Venture 2 Scaleup"/>
    <m/>
    <d v="2019-12-06T00:00:00"/>
    <s v="Diritto di First Refusal – Invito Innova Venture"/>
  </r>
  <r>
    <s v="OK"/>
    <n v="1294"/>
    <d v="2019-12-05T00:00:00"/>
    <d v="2019-12-06T00:00:00"/>
    <s v="Qopsys"/>
    <s v="Italia"/>
    <s v="Bari"/>
    <x v="13"/>
    <m/>
    <s v="Luigi Povia"/>
    <x v="4"/>
    <s v="Congrua"/>
    <s v="Clean Tech"/>
    <s v="Alternative energy"/>
    <s v="Seed"/>
    <s v="Assente"/>
    <s v="Non compliant con i Regolamenti "/>
    <m/>
    <d v="2019-12-13T00:00:00"/>
    <m/>
  </r>
  <r>
    <s v="OK"/>
    <n v="1295"/>
    <d v="2020-06-25T00:00:00"/>
    <d v="2020-06-25T00:00:00"/>
    <s v="Contotermico"/>
    <s v="Italia"/>
    <s v="Reggio Calabria"/>
    <x v="1"/>
    <m/>
    <s v="Andrea Luca Attanasio_x000a_(Università della Calabria)"/>
    <x v="7"/>
    <s v="Congrua"/>
    <s v="ICT"/>
    <s v="Systems software"/>
    <s v="Proof of concept"/>
    <s v="Università della Calabria"/>
    <s v="Vertis Venture 3 Technology Transfer"/>
    <m/>
    <d v="2020-07-02T00:00:00"/>
    <s v="ID inzialmente assegnato a FORESEE il 06.12.19. In seguito alla verifica dei POC duplicati all'interno del Dealflow viene riassegnato il 02.07.20 a Contotermico"/>
  </r>
  <r>
    <s v="OK"/>
    <n v="1296"/>
    <d v="2020-06-25T00:00:00"/>
    <d v="2020-06-25T00:00:00"/>
    <s v="MyBA"/>
    <s v="Italia"/>
    <s v="Reggio Calabria"/>
    <x v="1"/>
    <m/>
    <s v="Andrea Luca Attanasio_x000a_(Università della Calabria)"/>
    <x v="7"/>
    <s v="Congrua"/>
    <s v="ICT"/>
    <s v="Systems software"/>
    <s v="Proof of concept"/>
    <s v="Università della Calabria"/>
    <s v="Vertis Venture 3 Technology Transfer"/>
    <m/>
    <d v="2020-07-02T00:00:00"/>
    <s v="ID inzialmente assegnato a Hypercube il 06.12.19. In seguito alla verifica dei POC duplicati all'interno del Dealflow viene riassegnato il 02.07.20 a MyBA"/>
  </r>
  <r>
    <s v="OK"/>
    <n v="1297"/>
    <d v="2020-06-25T00:00:00"/>
    <d v="2020-06-25T00:00:00"/>
    <s v="RistAcasa"/>
    <s v="Italia"/>
    <s v="Reggio Calabria"/>
    <x v="1"/>
    <m/>
    <s v="Andrea Luca Attanasio_x000a_(Università della Calabria)"/>
    <x v="7"/>
    <s v="Congrua"/>
    <s v="ICT"/>
    <s v="Systems software"/>
    <s v="Proof of concept"/>
    <s v="Università della Calabria"/>
    <s v="Vertis Venture 3 Technology Transfer"/>
    <m/>
    <d v="2020-07-02T00:00:00"/>
    <s v="ID inzialmente assegnato a Alberobotics il 06.12.19. In seguito alla verifica dei POC duplicati all'interno del Dealflow viene riassegnato il 02.07.20 a RistAcasa"/>
  </r>
  <r>
    <s v="OK"/>
    <n v="1298"/>
    <d v="2020-06-25T00:00:00"/>
    <d v="2020-06-25T00:00:00"/>
    <s v="SMove"/>
    <s v="Italia"/>
    <s v="Reggio Calabria"/>
    <x v="1"/>
    <m/>
    <s v="Andrea Luca Attanasio_x000a_(Università della Calabria)"/>
    <x v="7"/>
    <s v="Congrua"/>
    <s v="Digital &amp; Media"/>
    <s v="Internet technologies"/>
    <s v="Proof of concept"/>
    <s v="Università della Calabria"/>
    <s v="Vertis Venture 3 Technology Transfer"/>
    <m/>
    <d v="2020-07-02T00:00:00"/>
    <s v="ID inzialmente assegnato a Nabis il 06.12.19. In seguito alla verifica dei POC duplicati all'interno del Dealflow viene riassegnato il 02.07.20 a Smove"/>
  </r>
  <r>
    <s v="OK"/>
    <n v="1299"/>
    <d v="2019-12-06T00:00:00"/>
    <d v="2019-12-06T00:00:00"/>
    <s v="iComfort"/>
    <s v="Italia"/>
    <s v="Roma"/>
    <x v="7"/>
    <m/>
    <s v="Lorenzo De Fabio_x000a_(Lazio Innova)"/>
    <x v="6"/>
    <s v="Congrua"/>
    <s v="ICT"/>
    <s v="Systems software"/>
    <s v="Start-up stage\Venture"/>
    <s v="Assente"/>
    <s v="Vertis Venture 2 Scaleup"/>
    <m/>
    <d v="2019-12-13T00:00:00"/>
    <m/>
  </r>
  <r>
    <s v="OK"/>
    <n v="1300"/>
    <d v="2019-12-05T00:00:00"/>
    <d v="2019-12-15T00:00:00"/>
    <s v="Supercap"/>
    <s v="Italia"/>
    <s v="Modena"/>
    <x v="0"/>
    <m/>
    <s v="Matteo Bertocchi"/>
    <x v="4"/>
    <s v="Congrua"/>
    <s v="Industrial Goods"/>
    <s v="Business and industrial products"/>
    <s v="Seed"/>
    <s v="Università degli studi di Modena e Reggio Emilia"/>
    <s v="Vertis Venture 3 Technology Transfer"/>
    <m/>
    <d v="2019-12-19T00:00:00"/>
    <m/>
  </r>
  <r>
    <s v="OK"/>
    <n v="1301"/>
    <d v="2019-12-10T00:00:00"/>
    <d v="2019-12-10T00:00:00"/>
    <s v="Toratora"/>
    <s v="Italia"/>
    <s v="Roma"/>
    <x v="7"/>
    <m/>
    <s v="Francesco Simeone"/>
    <x v="4"/>
    <s v="Congrua"/>
    <s v="Services"/>
    <s v="Hospitality, sports and entertainment facilities"/>
    <s v="Start-up stage\Venture"/>
    <s v="Assente"/>
    <s v="Vertis Venture 2 Scaleup"/>
    <m/>
    <d v="2019-12-13T00:00:00"/>
    <s v="Diritto di First Refusal – Invito Innova Venture"/>
  </r>
  <r>
    <s v="OK"/>
    <n v="1302"/>
    <d v="2020-06-25T00:00:00"/>
    <d v="2020-06-25T00:00:00"/>
    <s v="Touch Sport"/>
    <s v="Italia"/>
    <s v="Reggio Calabria"/>
    <x v="1"/>
    <m/>
    <s v="Andrea Luca Attanasio_x000a_(Università della Calabria)"/>
    <x v="7"/>
    <s v="Congrua"/>
    <s v="Med-Tech"/>
    <s v="Medical devices and supplies"/>
    <s v="Proof of concept"/>
    <s v="Università della Calabria"/>
    <s v="Vertis Venture 3 Technology Transfer"/>
    <m/>
    <d v="2020-07-02T00:00:00"/>
    <s v="ID inzialmente assegnato a IBDeHealth il 13.12.19. In seguito alla verifica dei POC duplicati all'interno del Dealflow viene riassegnato il 02.07.20 a Touch Sport"/>
  </r>
  <r>
    <s v="OK"/>
    <n v="1303"/>
    <d v="2019-12-12T00:00:00"/>
    <d v="2019-12-12T00:00:00"/>
    <s v="Daze"/>
    <s v="Italia"/>
    <s v="Roma"/>
    <x v="7"/>
    <s v="Marta Nervo"/>
    <m/>
    <x v="3"/>
    <s v="Congrua"/>
    <s v="Automotive"/>
    <s v="Business and industrial products"/>
    <s v="Seed"/>
    <s v="DayOne"/>
    <s v="Vertis Venture 3 Technology Transfer"/>
    <m/>
    <d v="2019-12-19T00:00:00"/>
    <m/>
  </r>
  <r>
    <s v="OK"/>
    <n v="1304"/>
    <d v="2019-12-13T00:00:00"/>
    <d v="2019-12-13T00:00:00"/>
    <s v="EyeCan.ai"/>
    <s v="Italia"/>
    <s v="Bologna"/>
    <x v="0"/>
    <s v="Amedeo Giurazza"/>
    <m/>
    <x v="3"/>
    <s v="Congrua"/>
    <s v="ICT"/>
    <s v="Industrial measurement, sensing and control"/>
    <s v="Proof of concept"/>
    <s v="Università degli Studi di Bologna"/>
    <s v="Vertis Venture 3 Technology Transfer"/>
    <m/>
    <d v="2019-12-19T00:00:00"/>
    <m/>
  </r>
  <r>
    <s v="OK"/>
    <n v="1305"/>
    <d v="2019-12-16T00:00:00"/>
    <d v="2019-12-16T00:00:00"/>
    <s v="Project Canteen"/>
    <s v="Italia"/>
    <s v="n.a."/>
    <x v="5"/>
    <m/>
    <s v="Marco Lazzaro_x000a_(Cfs advisors)"/>
    <x v="5"/>
    <s v="Congrua"/>
    <s v="Services"/>
    <s v="Business and industrial services"/>
    <s v="Other early stage\Late stage"/>
    <s v="Assente"/>
    <s v="Vertis Venture 2 Scaleup"/>
    <m/>
    <d v="2019-12-19T00:00:00"/>
    <m/>
  </r>
  <r>
    <s v="OK"/>
    <n v="1306"/>
    <d v="2019-12-17T00:00:00"/>
    <d v="2019-12-17T00:00:00"/>
    <s v="Accumulo"/>
    <s v="Italia"/>
    <s v="Bari"/>
    <x v="13"/>
    <m/>
    <s v="Vittorio Donadeo"/>
    <x v="4"/>
    <s v="Congrua"/>
    <s v="Services"/>
    <s v="Financial institutions and services"/>
    <s v="Seed"/>
    <s v="Assente"/>
    <s v="Non compliant con i Regolamenti "/>
    <m/>
    <d v="2019-12-19T00:00:00"/>
    <m/>
  </r>
  <r>
    <s v="OK"/>
    <n v="1307"/>
    <d v="2019-12-19T00:00:00"/>
    <d v="2019-12-19T00:00:00"/>
    <s v="TicketEASY"/>
    <s v="Italia"/>
    <s v="Potenza"/>
    <x v="31"/>
    <m/>
    <s v="Giuseppe Lacava"/>
    <x v="4"/>
    <s v="Congrua"/>
    <s v="Digital &amp; Media"/>
    <s v="Software: other"/>
    <s v="Start-up stage\Venture"/>
    <s v="Università della Basilicata"/>
    <s v="Vertis Venture 3 Technology Transfer"/>
    <m/>
    <d v="2020-01-09T00:00:00"/>
    <m/>
  </r>
  <r>
    <s v="OK"/>
    <n v="1308"/>
    <d v="2019-12-19T00:00:00"/>
    <d v="2019-12-19T00:00:00"/>
    <s v="Genomeup"/>
    <s v="Italia"/>
    <s v="Roma"/>
    <x v="7"/>
    <m/>
    <s v="Marino Moro_x000a_(MOG)"/>
    <x v="4"/>
    <s v="Congrua"/>
    <s v="Biotech"/>
    <s v="Biotechnology"/>
    <s v="Start-up stage\Venture"/>
    <s v="Assente"/>
    <s v="Vertis Venture 2 Scaleup"/>
    <m/>
    <d v="2020-01-09T00:00:00"/>
    <m/>
  </r>
  <r>
    <s v="OK"/>
    <n v="1309"/>
    <d v="2019-12-20T00:00:00"/>
    <d v="2019-12-20T00:00:00"/>
    <s v="Codebuilder"/>
    <s v="Italia"/>
    <s v="L'Aquila"/>
    <x v="14"/>
    <s v="Marta Nervo"/>
    <m/>
    <x v="3"/>
    <s v="Congrua"/>
    <s v="ICT"/>
    <s v="Systems software"/>
    <s v="Seed"/>
    <s v="Gran Sasso Science Institute"/>
    <s v="Vertis Venture 3 Technology Transfer"/>
    <m/>
    <d v="2020-01-09T00:00:00"/>
    <m/>
  </r>
  <r>
    <s v="OK"/>
    <n v="1310"/>
    <d v="2019-12-22T00:00:00"/>
    <d v="2019-12-22T00:00:00"/>
    <s v="Mascia network"/>
    <s v="Italia"/>
    <s v="n.a."/>
    <x v="5"/>
    <m/>
    <s v="Fabio Malatesta"/>
    <x v="4"/>
    <s v="Congrua"/>
    <s v="ICT"/>
    <s v="Systems software"/>
    <s v="Seed"/>
    <s v="Assente"/>
    <s v="Non compliant con i Regolamenti "/>
    <m/>
    <d v="2020-01-09T00:00:00"/>
    <m/>
  </r>
  <r>
    <s v="OK"/>
    <n v="1311"/>
    <d v="2019-12-26T00:00:00"/>
    <m/>
    <s v="Progetto food"/>
    <s v="Italia"/>
    <s v="Roma"/>
    <x v="7"/>
    <m/>
    <s v="Saverio Chiostro "/>
    <x v="4"/>
    <s v="Non congrua"/>
    <m/>
    <m/>
    <m/>
    <m/>
    <s v="Rigettato per documentazione mancante dopo sollecito"/>
    <m/>
    <d v="2020-01-09T00:00:00"/>
    <m/>
  </r>
  <r>
    <s v="OK"/>
    <n v="1312"/>
    <d v="2019-12-27T00:00:00"/>
    <d v="2019-12-27T00:00:00"/>
    <s v="M2TEST"/>
    <s v="Italia"/>
    <s v="Trieste"/>
    <x v="8"/>
    <m/>
    <s v=" Alessandra Nicolosi"/>
    <x v="4"/>
    <s v="Congrua"/>
    <s v="Med-Tech"/>
    <s v="Medical equipment and related software"/>
    <s v="Start-up stage\Venture"/>
    <s v="Area Science Park"/>
    <s v="Vertis Venture 3 Technology Transfer"/>
    <m/>
    <d v="2020-01-09T00:00:00"/>
    <m/>
  </r>
  <r>
    <s v="OK"/>
    <n v="1313"/>
    <d v="2019-12-31T00:00:00"/>
    <d v="2019-12-31T00:00:00"/>
    <s v="Infarct Security System"/>
    <s v="Italia"/>
    <s v="Roma"/>
    <x v="7"/>
    <m/>
    <s v="Alberto Ottavioani"/>
    <x v="4"/>
    <s v="Congrua"/>
    <s v="Industrial Goods"/>
    <s v="Business and industrial products"/>
    <s v="Seed"/>
    <s v="Assente"/>
    <s v="Non compliant con i Regolamenti "/>
    <m/>
    <d v="2020-01-09T00:00:00"/>
    <s v="Diritto di First Refusal – Invito Innova Venture"/>
  </r>
  <r>
    <s v="OK"/>
    <n v="1314"/>
    <d v="2020-06-25T00:00:00"/>
    <d v="2020-06-25T00:00:00"/>
    <s v="TURBOGEN"/>
    <s v="Italia"/>
    <s v="Reggio Calabria"/>
    <x v="1"/>
    <m/>
    <s v="Andrea Luca Attanasio_x000a_(Università della Calabria)"/>
    <x v="7"/>
    <s v="Congrua"/>
    <s v="Clean Tech"/>
    <s v="Alternative energy"/>
    <s v="Proof of concept"/>
    <s v="Università della Calabria"/>
    <s v="Vertis Venture 3 Technology Transfer"/>
    <m/>
    <d v="2020-07-02T00:00:00"/>
    <s v="ID inzialmente assegnato a ProgettoUFFIZI il 09.10.20,  In seguito alla verifica dei POC duplicati all'interno del Dealflow viene riassegnato il 02.07.20 a TURBOGEN"/>
  </r>
  <r>
    <s v="OK"/>
    <n v="1315"/>
    <d v="2020-01-09T00:00:00"/>
    <d v="2020-01-09T00:00:00"/>
    <s v="QuicklyPro"/>
    <s v="Italia"/>
    <s v="Bergamo"/>
    <x v="4"/>
    <s v="Nicola Redi"/>
    <m/>
    <x v="3"/>
    <s v="Congrua"/>
    <s v="Med-Tech"/>
    <s v="Medical devices and supplies"/>
    <s v="Seed"/>
    <s v="Università degli Studi di Bergamo"/>
    <s v="Vertis Venture 3 Technology Transfer"/>
    <m/>
    <d v="2020-01-09T00:00:00"/>
    <m/>
  </r>
  <r>
    <s v="OK"/>
    <n v="1316"/>
    <d v="2020-01-09T00:00:00"/>
    <d v="2022-01-10T00:00:00"/>
    <s v="Overnight"/>
    <s v="Italia"/>
    <s v="Roma"/>
    <x v="7"/>
    <m/>
    <s v="Sergio Moresco"/>
    <x v="4"/>
    <s v="Congrua"/>
    <s v="Digital &amp; Media"/>
    <s v="Internet technologies"/>
    <s v="Seed"/>
    <s v="Assente"/>
    <s v="Non compliant con i Regolamenti "/>
    <m/>
    <d v="2022-01-13T00:00:00"/>
    <s v="Il 16/01/2020 l'iniziativa era entrata in DF in attesa di documentazione congrua"/>
  </r>
  <r>
    <s v="OK"/>
    <n v="1317"/>
    <d v="2020-01-10T00:00:00"/>
    <d v="2020-01-10T00:00:00"/>
    <s v="E-zone"/>
    <s v="Italia"/>
    <s v="Torino"/>
    <x v="3"/>
    <s v="Nicola Redi"/>
    <m/>
    <x v="3"/>
    <s v="Congrua"/>
    <s v="ICT"/>
    <s v="Systems software"/>
    <s v="Start-up stage\Venture"/>
    <s v="Assente"/>
    <s v="Vertis Venture 2 Scaleup"/>
    <m/>
    <d v="2020-01-16T00:00:00"/>
    <m/>
  </r>
  <r>
    <s v="OK"/>
    <n v="1318"/>
    <d v="2020-01-12T00:00:00"/>
    <d v="2020-01-12T00:00:00"/>
    <s v="Progetto concentratori solari"/>
    <s v="Italia"/>
    <s v="n.a."/>
    <x v="5"/>
    <m/>
    <s v="Giordano Prandelli_x000a_(INGERSOL ENGINEERS)"/>
    <x v="5"/>
    <s v="Congrua"/>
    <s v="Clean Tech"/>
    <s v="Alternative energy"/>
    <s v="Start-up stage\Venture"/>
    <s v="Assente"/>
    <s v="Vertis Venture 2 Scaleup"/>
    <m/>
    <d v="2020-01-16T00:00:00"/>
    <m/>
  </r>
  <r>
    <s v="OK"/>
    <n v="1319"/>
    <d v="2020-01-12T00:00:00"/>
    <d v="2020-01-12T00:00:00"/>
    <s v="Progetto rifiuti medicali"/>
    <s v="Italia"/>
    <s v="n.a."/>
    <x v="5"/>
    <m/>
    <s v="Giordano Prandelli_x000a_(INGERSOL ENGINEERS)"/>
    <x v="5"/>
    <s v="Congrua"/>
    <s v="Services"/>
    <s v="Business and industrial services"/>
    <s v="Other early stage\Late stage"/>
    <s v="Assente"/>
    <s v="Vertis Venture 2 Scaleup"/>
    <m/>
    <d v="2020-01-16T00:00:00"/>
    <m/>
  </r>
  <r>
    <s v="OK"/>
    <n v="1320"/>
    <d v="2020-01-14T00:00:00"/>
    <d v="2020-01-14T00:00:00"/>
    <s v="Neuralya"/>
    <s v="Italia"/>
    <s v="Palermo"/>
    <x v="9"/>
    <m/>
    <s v="Enrico Di Nola_x000a_(Sefind)"/>
    <x v="4"/>
    <s v="Congrua"/>
    <s v="ICT"/>
    <s v="Systems software"/>
    <s v="Other early stage\Late stage"/>
    <s v="Università degli Studi di Palermo"/>
    <s v="Vertis Venture 3 Technology Transfer"/>
    <m/>
    <d v="2020-01-16T00:00:00"/>
    <m/>
  </r>
  <r>
    <s v="OK"/>
    <n v="1321"/>
    <d v="2020-01-15T00:00:00"/>
    <d v="2020-01-15T00:00:00"/>
    <s v="HC_b&amp;b"/>
    <s v="Italia"/>
    <s v="n.a."/>
    <x v="5"/>
    <m/>
    <s v="Anna Maria Guerrini"/>
    <x v="5"/>
    <s v="Congrua"/>
    <s v="Digital &amp; Media"/>
    <s v="Internet technologies"/>
    <s v="Seed"/>
    <s v="Assente"/>
    <s v="Non compliant con i Regolamenti "/>
    <m/>
    <d v="2020-01-16T00:00:00"/>
    <m/>
  </r>
  <r>
    <s v="OK"/>
    <n v="1322"/>
    <d v="2020-01-17T00:00:00"/>
    <d v="2020-01-17T00:00:00"/>
    <s v="Import For Me"/>
    <s v="Italia"/>
    <s v="Milano"/>
    <x v="4"/>
    <m/>
    <s v="Fabio Scheda"/>
    <x v="4"/>
    <s v="Congrua"/>
    <s v="Digital &amp; Media"/>
    <s v="Internet technologies"/>
    <s v="Other early stage\Late stage"/>
    <s v="Assente"/>
    <s v="Vertis Venture 2 Scaleup"/>
    <m/>
    <d v="2020-01-23T00:00:00"/>
    <m/>
  </r>
  <r>
    <s v="OK"/>
    <n v="1323"/>
    <d v="2020-01-17T00:00:00"/>
    <d v="2020-01-17T00:00:00"/>
    <s v="Progetto_Sedda"/>
    <s v="Italia"/>
    <s v="n.a."/>
    <x v="5"/>
    <m/>
    <s v="Sedda Andrea"/>
    <x v="4"/>
    <s v="Congrua"/>
    <s v="Industrial Goods"/>
    <s v="Business and industrial products"/>
    <s v="Seed"/>
    <s v="Assente"/>
    <s v="Non compliant con i Regolamenti "/>
    <m/>
    <d v="2020-01-23T00:00:00"/>
    <m/>
  </r>
  <r>
    <s v="OK"/>
    <n v="1324"/>
    <d v="2020-01-18T00:00:00"/>
    <d v="2020-01-24T00:00:00"/>
    <s v="Centro per l’educazione alla cittadinanza globale"/>
    <s v="Italia"/>
    <s v="n.a."/>
    <x v="5"/>
    <m/>
    <s v="Francesco Cendron"/>
    <x v="4"/>
    <s v="Congrua"/>
    <s v="Services"/>
    <s v="Business and industrial services"/>
    <s v="Seed"/>
    <s v="Assente"/>
    <s v="Non compliant con i Regolamenti "/>
    <m/>
    <d v="2020-02-03T00:00:00"/>
    <m/>
  </r>
  <r>
    <s v="OK"/>
    <n v="1325"/>
    <d v="2020-01-18T00:00:00"/>
    <d v="2020-01-18T00:00:00"/>
    <s v="Phononic Vibes"/>
    <s v="Italia"/>
    <s v="Milano"/>
    <x v="4"/>
    <m/>
    <s v="Cesare Maifredi _x000a_(360 Capital Partners)"/>
    <x v="6"/>
    <s v="Congrua"/>
    <s v="Industrial Goods"/>
    <s v="Business and industrial products"/>
    <s v="Start-up stage\Venture"/>
    <s v="Politecnico di Milano"/>
    <s v="Fondi di scaleup"/>
    <m/>
    <d v="2021-10-21T00:00:00"/>
    <s v="Iniziativa assegnata a VV3 il 23/01/2020, in seguito al rigetto da parte di VV3 e all'aggiornamento ricevuto dalla target, il 21/10/2021, il progetto viene riassegnato ai &quot;Fondi di scaleup&quot;."/>
  </r>
  <r>
    <s v="OK"/>
    <n v="1326"/>
    <d v="2020-01-19T00:00:00"/>
    <d v="2020-01-19T00:00:00"/>
    <s v="XRD"/>
    <s v="Italia"/>
    <s v="Pisa"/>
    <x v="10"/>
    <m/>
    <s v="Massimiliano Granieri_x000a_(MITO Technology)"/>
    <x v="6"/>
    <s v="Congrua"/>
    <s v="ICT"/>
    <s v="Systems software"/>
    <s v="Seed"/>
    <s v="Università di Pisa"/>
    <s v="Vertis Venture 3 Technology Transfer"/>
    <m/>
    <d v="2020-01-23T00:00:00"/>
    <m/>
  </r>
  <r>
    <s v="OK"/>
    <n v="1327"/>
    <d v="2020-01-20T00:00:00"/>
    <d v="2020-01-20T00:00:00"/>
    <s v="Progetto Stanziale"/>
    <s v="Italia"/>
    <s v="n.a."/>
    <x v="5"/>
    <m/>
    <s v="Pasquale Stanziale"/>
    <x v="4"/>
    <s v="Congrua"/>
    <s v="Consumer Goods"/>
    <s v="Consumer products manufacturing"/>
    <s v="Seed"/>
    <s v="Assente"/>
    <s v="Non compliant con i Regolamenti "/>
    <m/>
    <d v="2020-01-23T00:00:00"/>
    <m/>
  </r>
  <r>
    <s v="OK"/>
    <n v="1328"/>
    <d v="2020-01-20T00:00:00"/>
    <d v="2020-01-24T00:00:00"/>
    <s v="Progetto odontoiatra"/>
    <s v="Italia"/>
    <s v="Torino"/>
    <x v="3"/>
    <m/>
    <s v="Orazio Ventimiglia"/>
    <x v="4"/>
    <s v="Congrua"/>
    <s v="Med-Tech"/>
    <s v="Healthcare: other"/>
    <s v="Seed"/>
    <s v="Assente"/>
    <s v="Non compliant con i Regolamenti "/>
    <m/>
    <d v="2020-02-03T00:00:00"/>
    <m/>
  </r>
  <r>
    <s v="OK"/>
    <n v="1329"/>
    <d v="2020-01-21T00:00:00"/>
    <d v="2020-01-21T00:00:00"/>
    <s v="Omnia BPM"/>
    <s v="Italia"/>
    <s v="Roma"/>
    <x v="7"/>
    <m/>
    <s v="Marco Mensitieri_x000a_(CrossHub)"/>
    <x v="5"/>
    <s v="Congrua"/>
    <s v="ICT"/>
    <s v="Systems software"/>
    <s v="Other early stage\Late stage"/>
    <s v="Assente"/>
    <s v="Vertis Venture 2 Scaleup"/>
    <m/>
    <d v="2020-01-23T00:00:00"/>
    <m/>
  </r>
  <r>
    <s v="OK"/>
    <n v="1330"/>
    <d v="2020-01-22T00:00:00"/>
    <d v="2020-01-22T00:00:00"/>
    <s v="Tzoone"/>
    <s v="Italia"/>
    <s v="Napoli"/>
    <x v="2"/>
    <m/>
    <s v="Ettore Savoia"/>
    <x v="4"/>
    <s v="Congrua"/>
    <s v="ICT"/>
    <s v="Systems software"/>
    <s v="Start-up stage\Venture"/>
    <s v="Assente"/>
    <s v="Vertis Venture 2 Scaleup"/>
    <m/>
    <d v="2020-01-23T00:00:00"/>
    <m/>
  </r>
  <r>
    <s v="OK"/>
    <n v="1331"/>
    <d v="2020-01-22T00:00:00"/>
    <d v="2020-01-22T00:00:00"/>
    <s v="Elmira Industrial Supplies "/>
    <s v="Estero"/>
    <s v="Berlino"/>
    <x v="20"/>
    <m/>
    <s v="Pierluigi Ferri"/>
    <x v="4"/>
    <s v="Congrua"/>
    <s v="Industrial Goods"/>
    <s v="Business and industrial products"/>
    <s v="Seed"/>
    <s v="Assente"/>
    <s v="Non compliant con i Regolamenti "/>
    <m/>
    <d v="2020-01-23T00:00:00"/>
    <m/>
  </r>
  <r>
    <s v="OK"/>
    <n v="1332"/>
    <d v="2020-01-22T00:00:00"/>
    <d v="2020-01-22T00:00:00"/>
    <s v="Warmeebox"/>
    <s v="Italia"/>
    <s v="n.a."/>
    <x v="5"/>
    <m/>
    <s v="Pierpaolo Mosca _x000a_(PwC)"/>
    <x v="2"/>
    <s v="Congrua"/>
    <s v="Services"/>
    <s v="Software: other"/>
    <s v="Seed"/>
    <s v="Assente"/>
    <s v="Non compliant con i Regolamenti "/>
    <m/>
    <d v="2020-01-23T00:00:00"/>
    <m/>
  </r>
  <r>
    <s v="OK"/>
    <n v="1333"/>
    <d v="2020-01-22T00:00:00"/>
    <d v="2020-01-22T00:00:00"/>
    <s v="Nuovo metodo diagnostico e kit"/>
    <s v="Italia"/>
    <s v="Bologna"/>
    <x v="0"/>
    <m/>
    <s v="Università di Bologna"/>
    <x v="7"/>
    <s v="Congrua"/>
    <s v="Med-Tech"/>
    <s v="Healthcare: other"/>
    <s v="Proof of concept"/>
    <s v="Università degli Studi di Bologna"/>
    <s v="Vertis Venture 3 Technology Transfer"/>
    <m/>
    <d v="2020-01-23T00:00:00"/>
    <s v="POC Uni Bologna"/>
  </r>
  <r>
    <s v="OK"/>
    <n v="1334"/>
    <d v="2020-01-22T00:00:00"/>
    <d v="2020-01-22T00:00:00"/>
    <s v="Giunto polimerico per sospensioni meccaniche di veicoli terrestri leggeri"/>
    <s v="Italia"/>
    <s v="Bologna"/>
    <x v="0"/>
    <m/>
    <s v="Università di Bologna"/>
    <x v="7"/>
    <s v="Congrua"/>
    <s v="Industrial Goods"/>
    <s v="Business and industrial products"/>
    <s v="Proof of concept"/>
    <s v="Università degli Studi di Bologna"/>
    <s v="Vertis Venture 3 Technology Transfer"/>
    <m/>
    <d v="2020-01-23T00:00:00"/>
    <s v="POC Uni Bologna"/>
  </r>
  <r>
    <s v="OK"/>
    <n v="1335"/>
    <d v="2020-01-22T00:00:00"/>
    <d v="2020-01-22T00:00:00"/>
    <s v="Siero sanguigno per uso nel trattamento di patologie neurodegenerative oftalmologiche"/>
    <s v="Italia"/>
    <s v="Bologna"/>
    <x v="0"/>
    <m/>
    <s v="Università di Bologna"/>
    <x v="7"/>
    <s v="Congrua"/>
    <s v="Med-Tech"/>
    <s v="Healthcare: other"/>
    <s v="Proof of concept"/>
    <s v="Università degli Studi di Bologna"/>
    <s v="Vertis Venture 3 Technology Transfer"/>
    <m/>
    <d v="2020-01-23T00:00:00"/>
    <s v="POC Uni Bologna"/>
  </r>
  <r>
    <s v="OK"/>
    <n v="1336"/>
    <d v="2020-01-22T00:00:00"/>
    <d v="2020-01-22T00:00:00"/>
    <s v="Procedimento migliorato per la trasformazione di alcoli alifatici primari in alcoli alifatici superiori"/>
    <s v="Italia"/>
    <s v="Bologna"/>
    <x v="0"/>
    <m/>
    <s v="Università di Bologna"/>
    <x v="7"/>
    <s v="Congrua"/>
    <s v="Industrial Goods"/>
    <s v="Business and industrial products"/>
    <s v="Proof of concept"/>
    <s v="Università degli Studi di Bologna"/>
    <s v="Vertis Venture 3 Technology Transfer"/>
    <m/>
    <d v="2020-01-23T00:00:00"/>
    <s v="POC Uni Bologna"/>
  </r>
  <r>
    <s v="OK"/>
    <n v="1337"/>
    <d v="2020-01-22T00:00:00"/>
    <d v="2020-01-22T00:00:00"/>
    <s v="Metodo di determinazione della profondità da immagini e relativo sistema"/>
    <s v="Italia"/>
    <s v="Bologna"/>
    <x v="0"/>
    <m/>
    <s v="Università di Bologna"/>
    <x v="7"/>
    <s v="Congrua"/>
    <s v="ICT"/>
    <s v="Systems software"/>
    <s v="Proof of concept"/>
    <s v="Università degli Studi di Bologna"/>
    <s v="Vertis Venture 3 Technology Transfer"/>
    <m/>
    <d v="2020-01-23T00:00:00"/>
    <s v="POC Uni Bologna"/>
  </r>
  <r>
    <s v="OK"/>
    <n v="1338"/>
    <d v="2020-01-22T00:00:00"/>
    <d v="2020-01-22T00:00:00"/>
    <s v="Composizione e metodo per promuovere la crescita di piante erbacee e favorire un accumulo di sostanza organica nel terreno"/>
    <s v="Italia"/>
    <s v="Bologna"/>
    <x v="0"/>
    <m/>
    <s v="Università di Bologna"/>
    <x v="7"/>
    <s v="Congrua"/>
    <s v="Agro-food"/>
    <s v="Agriculture: other"/>
    <s v="Proof of concept"/>
    <s v="Università degli Studi di Bologna"/>
    <s v="Vertis Venture 3 Technology Transfer"/>
    <m/>
    <d v="2020-01-23T00:00:00"/>
    <s v="POC Uni Bologna"/>
  </r>
  <r>
    <s v="OK"/>
    <n v="1339"/>
    <d v="2020-01-22T00:00:00"/>
    <d v="2020-01-22T00:00:00"/>
    <s v="Apparato di supporto e raffreddamento di un pannello fotovoltaico"/>
    <s v="Italia"/>
    <s v="Bologna"/>
    <x v="0"/>
    <m/>
    <s v="Università di Bologna"/>
    <x v="7"/>
    <s v="Congrua"/>
    <s v="Industrial Goods"/>
    <s v="Business and industrial products"/>
    <s v="Proof of concept"/>
    <s v="Università degli Studi di Bologna"/>
    <s v="Vertis Venture 3 Technology Transfer"/>
    <m/>
    <d v="2020-01-23T00:00:00"/>
    <s v="POC Uni Bologna"/>
  </r>
  <r>
    <s v="OK"/>
    <n v="1340"/>
    <d v="2020-01-22T00:00:00"/>
    <d v="2020-01-22T00:00:00"/>
    <s v="Attrezzo ginnico, in particolare per l'allenamento della forza esplosiva"/>
    <s v="Italia"/>
    <s v="Bologna"/>
    <x v="0"/>
    <m/>
    <s v="Università di Bologna"/>
    <x v="7"/>
    <s v="Congrua"/>
    <s v="Consumer Goods"/>
    <s v="Business and industrial products"/>
    <s v="Proof of concept"/>
    <s v="Università degli Studi di Bologna"/>
    <s v="Vertis Venture 3 Technology Transfer"/>
    <m/>
    <d v="2020-01-23T00:00:00"/>
    <s v="POC Uni Bologna"/>
  </r>
  <r>
    <s v="OK"/>
    <n v="1341"/>
    <d v="2020-01-22T00:00:00"/>
    <d v="2020-01-22T00:00:00"/>
    <s v="Herpesvirus with modified glycoprotein b"/>
    <s v="Italia"/>
    <s v="Bologna"/>
    <x v="0"/>
    <m/>
    <s v="Università di Bologna"/>
    <x v="7"/>
    <s v="Congrua"/>
    <s v="Biotech"/>
    <s v="Biotechnology"/>
    <s v="Proof of concept"/>
    <s v="Università degli Studi di Bologna"/>
    <s v="Vertis Venture 3 Technology Transfer"/>
    <m/>
    <d v="2020-01-23T00:00:00"/>
    <s v="POC Uni Bologna"/>
  </r>
  <r>
    <s v="OK"/>
    <n v="1342"/>
    <d v="2020-01-22T00:00:00"/>
    <d v="2020-01-22T00:00:00"/>
    <s v="Piattaforma modulare di vettori fagici per terapia sonodinamica"/>
    <s v="Italia"/>
    <s v="Bologna"/>
    <x v="0"/>
    <m/>
    <s v="Università di Bologna"/>
    <x v="7"/>
    <s v="Congrua"/>
    <s v="Med-Tech"/>
    <s v="Healthcare: other"/>
    <s v="Proof of concept"/>
    <s v="Università degli Studi di Bologna"/>
    <s v="Vertis Venture 3 Technology Transfer"/>
    <m/>
    <d v="2020-01-23T00:00:00"/>
    <s v="POC Uni Bologna"/>
  </r>
  <r>
    <s v="OK"/>
    <n v="1343"/>
    <d v="2020-01-22T00:00:00"/>
    <d v="2020-01-22T00:00:00"/>
    <s v="Ceppo di lievito utilizzabile contro infezioni fungine in funghi eduli"/>
    <s v="Italia"/>
    <s v="Bologna"/>
    <x v="0"/>
    <m/>
    <s v="Università di Bologna"/>
    <x v="7"/>
    <s v="Congrua"/>
    <s v="Med-Tech"/>
    <s v="Healthcare: other"/>
    <s v="Proof of concept"/>
    <s v="Università degli Studi di Bologna"/>
    <s v="Vertis Venture 3 Technology Transfer"/>
    <m/>
    <d v="2020-01-23T00:00:00"/>
    <s v="POC Uni Bologna"/>
  </r>
  <r>
    <s v="OK"/>
    <n v="1344"/>
    <d v="2020-01-22T00:00:00"/>
    <d v="2020-01-22T00:00:00"/>
    <s v="Metodo e apparato per la comunicazione in sistemi rfid a banda ultra-larga"/>
    <s v="Italia"/>
    <s v="Bologna"/>
    <x v="0"/>
    <m/>
    <s v="Università di Bologna"/>
    <x v="7"/>
    <s v="Congrua"/>
    <s v="ICT"/>
    <s v="Systems software"/>
    <s v="Proof of concept"/>
    <s v="Università degli Studi di Bologna"/>
    <s v="Vertis Venture 3 Technology Transfer"/>
    <m/>
    <d v="2020-01-23T00:00:00"/>
    <s v="POC Uni Bologna"/>
  </r>
  <r>
    <s v="OK"/>
    <n v="1345"/>
    <d v="2020-01-22T00:00:00"/>
    <d v="2020-01-22T00:00:00"/>
    <s v="Procedimento per l'ottenimento di derivati fenolici tramite l'utilizzo di glicerol carbonato"/>
    <s v="Italia"/>
    <s v="Bologna"/>
    <x v="0"/>
    <m/>
    <s v="Università di Bologna"/>
    <x v="7"/>
    <s v="Congrua"/>
    <s v="Industrial Goods"/>
    <s v="Business and industrial products"/>
    <s v="Proof of concept"/>
    <s v="Università degli Studi di Bologna"/>
    <s v="Vertis Venture 3 Technology Transfer"/>
    <m/>
    <d v="2020-01-23T00:00:00"/>
    <s v="POC Uni Bologna"/>
  </r>
  <r>
    <s v="OK"/>
    <n v="1346"/>
    <d v="2020-01-22T00:00:00"/>
    <d v="2020-01-22T00:00:00"/>
    <s v="Metodo di sterilizzazione al plasma"/>
    <s v="Italia"/>
    <s v="Bologna"/>
    <x v="0"/>
    <m/>
    <s v="Università di Bologna"/>
    <x v="7"/>
    <s v="Congrua"/>
    <s v="Med-Tech"/>
    <s v="Healthcare: other"/>
    <s v="Proof of concept"/>
    <s v="Università degli Studi di Bologna"/>
    <s v="Vertis Venture 3 Technology Transfer"/>
    <m/>
    <d v="2020-01-23T00:00:00"/>
    <s v="POC Uni Bologna"/>
  </r>
  <r>
    <s v="OK"/>
    <n v="1347"/>
    <d v="2020-01-22T00:00:00"/>
    <d v="2020-01-22T00:00:00"/>
    <s v="Metodo prognostico per melanoma"/>
    <s v="Italia"/>
    <s v="Bologna"/>
    <x v="0"/>
    <m/>
    <s v="Università di Bologna"/>
    <x v="7"/>
    <s v="Congrua"/>
    <s v="Biotech"/>
    <s v="Biotechnology"/>
    <s v="Proof of concept"/>
    <s v="Università degli Studi di Bologna"/>
    <s v="Vertis Venture 3 Technology Transfer"/>
    <m/>
    <d v="2020-01-23T00:00:00"/>
    <s v="POC Uni Bologna"/>
  </r>
  <r>
    <s v="OK"/>
    <n v="1348"/>
    <d v="2020-01-22T00:00:00"/>
    <d v="2020-01-22T00:00:00"/>
    <s v="Pannello termofotovoltaico e procedimento di realizzazione di un pannello termofotovoltaico"/>
    <s v="Italia"/>
    <s v="Bologna"/>
    <x v="0"/>
    <m/>
    <s v="Università di Bologna"/>
    <x v="7"/>
    <s v="Congrua"/>
    <s v="Clean Tech"/>
    <s v="Business and industrial products"/>
    <s v="Proof of concept"/>
    <s v="Università degli Studi di Bologna"/>
    <s v="Vertis Venture 3 Technology Transfer"/>
    <m/>
    <d v="2020-01-23T00:00:00"/>
    <s v="POC Uni Bologna"/>
  </r>
  <r>
    <s v="OK"/>
    <n v="1349"/>
    <d v="2020-01-22T00:00:00"/>
    <d v="2020-01-22T00:00:00"/>
    <s v="Dispositivo e metodo di realizzazione di concentratori solari luminescenti basati su nanostrutture di silicio"/>
    <s v="Italia"/>
    <s v="Bologna"/>
    <x v="0"/>
    <m/>
    <s v="Università di Bologna"/>
    <x v="7"/>
    <s v="Congrua"/>
    <s v="Clean Tech"/>
    <s v="Business and industrial products"/>
    <s v="Proof of concept"/>
    <s v="Università degli Studi di Bologna"/>
    <s v="Vertis Venture 3 Technology Transfer"/>
    <m/>
    <d v="2020-01-23T00:00:00"/>
    <s v="POC Uni Bologna"/>
  </r>
  <r>
    <s v="OK"/>
    <n v="1350"/>
    <d v="2020-01-22T00:00:00"/>
    <d v="2020-01-22T00:00:00"/>
    <s v="Composizione solida per la catalisi eterogenea e relativo procedimento di preparazione"/>
    <s v="Italia"/>
    <s v="Bologna"/>
    <x v="0"/>
    <m/>
    <s v="Università di Bologna"/>
    <x v="7"/>
    <s v="Congrua"/>
    <s v="Industrial Goods"/>
    <s v="Business and industrial products"/>
    <s v="Proof of concept"/>
    <s v="Università degli Studi di Bologna"/>
    <s v="Vertis Venture 3 Technology Transfer"/>
    <m/>
    <d v="2020-01-23T00:00:00"/>
    <s v="POC Uni Bologna"/>
  </r>
  <r>
    <s v="OK"/>
    <n v="1351"/>
    <d v="2020-01-22T00:00:00"/>
    <d v="2020-01-22T00:00:00"/>
    <s v="Procedimento per il trasferimento di acidi grassi volatili tramite una membrana liquida a base organica"/>
    <s v="Italia"/>
    <s v="Bologna"/>
    <x v="0"/>
    <m/>
    <s v="Università di Bologna"/>
    <x v="7"/>
    <s v="Congrua"/>
    <s v="Biotech"/>
    <s v="Healthcare: other"/>
    <s v="Proof of concept"/>
    <s v="Università degli Studi di Bologna"/>
    <s v="Vertis Venture 3 Technology Transfer"/>
    <m/>
    <d v="2020-01-23T00:00:00"/>
    <s v="POC Uni Bologna"/>
  </r>
  <r>
    <s v="OK"/>
    <n v="1352"/>
    <d v="2020-01-22T00:00:00"/>
    <d v="2020-01-22T00:00:00"/>
    <s v="Edificio modulare"/>
    <s v="Italia"/>
    <s v="Bologna"/>
    <x v="0"/>
    <m/>
    <s v="Università di Bologna"/>
    <x v="7"/>
    <s v="Congrua"/>
    <s v="Industrial Goods"/>
    <s v="Business and industrial products"/>
    <s v="Proof of concept"/>
    <s v="Università degli Studi di Bologna"/>
    <s v="Vertis Venture 3 Technology Transfer"/>
    <m/>
    <d v="2020-01-23T00:00:00"/>
    <s v="POC Uni Bologna"/>
  </r>
  <r>
    <s v="OK"/>
    <n v="1353"/>
    <d v="2020-01-22T00:00:00"/>
    <d v="2020-01-22T00:00:00"/>
    <s v="Innovative strategy to enhance the efficiency of brain gene therapy"/>
    <s v="Italia"/>
    <s v="Bologna"/>
    <x v="0"/>
    <m/>
    <s v="Università di Bologna"/>
    <x v="7"/>
    <s v="Congrua"/>
    <s v="Biotech"/>
    <s v="Healthcare: other"/>
    <s v="Proof of concept"/>
    <s v="Università degli Studi di Bologna"/>
    <s v="Vertis Venture 3 Technology Transfer"/>
    <m/>
    <d v="2020-01-23T00:00:00"/>
    <s v="POC Uni Bologna"/>
  </r>
  <r>
    <s v="OK"/>
    <n v="1354"/>
    <d v="2020-01-22T00:00:00"/>
    <d v="2020-01-22T00:00:00"/>
    <s v="Sistema, metodo e dispositivo per la rilevazione di tannini in un liquido"/>
    <s v="Italia"/>
    <s v="Bologna"/>
    <x v="0"/>
    <m/>
    <s v="Università di Bologna"/>
    <x v="7"/>
    <s v="Congrua"/>
    <s v="Industrial Goods"/>
    <s v="Business and industrial products"/>
    <s v="Proof of concept"/>
    <s v="Università degli Studi di Bologna"/>
    <s v="Vertis Venture 3 Technology Transfer"/>
    <m/>
    <d v="2020-01-23T00:00:00"/>
    <s v="POC Uni Bologna"/>
  </r>
  <r>
    <s v="OK"/>
    <n v="1355"/>
    <d v="2020-01-22T00:00:00"/>
    <d v="2020-01-22T00:00:00"/>
    <s v="Sistema per localizzare almeno un tag rfid nello spazio, in particolare in un ambiente indoor, e relativo metodo"/>
    <s v="Italia"/>
    <s v="Bologna"/>
    <x v="0"/>
    <m/>
    <s v="Università di Bologna"/>
    <x v="7"/>
    <s v="Congrua"/>
    <s v="ICT"/>
    <s v="Systems software"/>
    <s v="Proof of concept"/>
    <s v="Università degli Studi di Bologna"/>
    <s v="Vertis Venture 3 Technology Transfer"/>
    <m/>
    <d v="2020-01-23T00:00:00"/>
    <s v="POC Uni Bologna"/>
  </r>
  <r>
    <s v="OK"/>
    <n v="1356"/>
    <d v="2020-01-22T00:00:00"/>
    <d v="2020-01-22T00:00:00"/>
    <s v="Electrospun fibers for a local release of an anti-inflammatory and a promyelinating drug"/>
    <s v="Italia"/>
    <s v="Bologna"/>
    <x v="0"/>
    <m/>
    <s v="Università di Bologna"/>
    <x v="7"/>
    <s v="Congrua"/>
    <s v="Biotech"/>
    <s v="Healthcare: other"/>
    <s v="Proof of concept"/>
    <s v="Università degli Studi di Bologna"/>
    <s v="Vertis Venture 3 Technology Transfer"/>
    <m/>
    <d v="2020-01-23T00:00:00"/>
    <s v="POC Uni Bologna"/>
  </r>
  <r>
    <s v="OK"/>
    <n v="1357"/>
    <d v="2020-01-22T00:00:00"/>
    <d v="2020-01-22T00:00:00"/>
    <s v="Transistor elettrochimico organico a base di polimero conduttore e nanoparticelle di alogenuro di ag, agx (x - cl, i, br) come sensore chimico"/>
    <s v="Italia"/>
    <s v="Bologna"/>
    <x v="0"/>
    <m/>
    <s v="Università di Bologna"/>
    <x v="7"/>
    <s v="Congrua"/>
    <s v="Industrial Goods"/>
    <s v="Business and industrial products"/>
    <s v="Proof of concept"/>
    <s v="Università degli Studi di Bologna"/>
    <s v="Vertis Venture 3 Technology Transfer"/>
    <m/>
    <d v="2020-01-23T00:00:00"/>
    <s v="POC Uni Bologna"/>
  </r>
  <r>
    <s v="OK"/>
    <n v="1358"/>
    <d v="2020-01-22T00:00:00"/>
    <d v="2020-01-22T00:00:00"/>
    <s v="Dispositivo per la stabilizzazione del vino ed altre bevande vegetali e relativo procedimento di stabilizzazione"/>
    <s v="Italia"/>
    <s v="Bologna"/>
    <x v="0"/>
    <m/>
    <s v="Università di Bologna"/>
    <x v="7"/>
    <s v="Congrua"/>
    <s v="Agro-food"/>
    <s v="Agriculture: other"/>
    <s v="Proof of concept"/>
    <s v="Università degli Studi di Bologna"/>
    <s v="Vertis Venture 3 Technology Transfer"/>
    <m/>
    <d v="2020-01-23T00:00:00"/>
    <s v="POC Uni Bologna"/>
  </r>
  <r>
    <s v="OK"/>
    <n v="1359"/>
    <d v="2020-01-22T00:00:00"/>
    <d v="2020-01-22T00:00:00"/>
    <s v="Apparato per alloggiare organismi animali in una condizione ipotermica e ipometabolica controllata e reversibile"/>
    <s v="Italia"/>
    <s v="Bologna"/>
    <x v="0"/>
    <m/>
    <s v="Università di Bologna"/>
    <x v="7"/>
    <s v="Congrua"/>
    <s v="Med-Tech"/>
    <s v="Healthcare: other"/>
    <s v="Proof of concept"/>
    <s v="Università degli Studi di Bologna"/>
    <s v="Vertis Venture 3 Technology Transfer"/>
    <m/>
    <d v="2020-01-23T00:00:00"/>
    <s v="POC Uni Bologna"/>
  </r>
  <r>
    <s v="OK"/>
    <n v="1360"/>
    <d v="2020-01-22T00:00:00"/>
    <d v="2020-01-22T00:00:00"/>
    <s v="Impianto e procedimento per la produzione di un condimento a base di olive e pomodoro naturalmente ricco in antiossidanti"/>
    <s v="Italia"/>
    <s v="Bologna"/>
    <x v="0"/>
    <m/>
    <s v="Università di Bologna"/>
    <x v="7"/>
    <s v="Congrua"/>
    <s v="Agro-food"/>
    <s v="Agriculture: other"/>
    <s v="Proof of concept"/>
    <s v="Università degli Studi di Bologna"/>
    <s v="Vertis Venture 3 Technology Transfer"/>
    <m/>
    <d v="2020-01-23T00:00:00"/>
    <s v="POC Uni Bologna"/>
  </r>
  <r>
    <s v="OK"/>
    <n v="1361"/>
    <d v="2020-01-22T00:00:00"/>
    <d v="2020-01-22T00:00:00"/>
    <s v="Modulo di alimentazione elettrica e metodo per assemblarlo"/>
    <s v="Italia"/>
    <s v="Bologna"/>
    <x v="0"/>
    <m/>
    <s v="Università di Bologna"/>
    <x v="7"/>
    <s v="Congrua"/>
    <s v="Industrial Goods"/>
    <s v="Business and industrial products"/>
    <s v="Proof of concept"/>
    <s v="Università degli Studi di Bologna"/>
    <s v="Vertis Venture 3 Technology Transfer"/>
    <m/>
    <d v="2020-01-23T00:00:00"/>
    <s v="POC Uni Bologna"/>
  </r>
  <r>
    <s v="OK"/>
    <n v="1362"/>
    <d v="2020-01-22T00:00:00"/>
    <d v="2020-01-22T00:00:00"/>
    <s v="Uso di silice mesoporosa"/>
    <s v="Italia"/>
    <s v="Bologna"/>
    <x v="0"/>
    <m/>
    <s v="Università di Bologna"/>
    <x v="7"/>
    <s v="Congrua"/>
    <s v="Industrial Goods"/>
    <s v="Business and industrial products"/>
    <s v="Proof of concept"/>
    <s v="Università degli Studi di Bologna"/>
    <s v="Vertis Venture 3 Technology Transfer"/>
    <m/>
    <d v="2020-01-23T00:00:00"/>
    <s v="POC Uni Bologna"/>
  </r>
  <r>
    <s v="OK"/>
    <n v="1363"/>
    <d v="2020-01-22T00:00:00"/>
    <d v="2020-01-22T00:00:00"/>
    <s v="Presidio medico per la cura di patologie cutanee e relativo metodo di realizzazione"/>
    <s v="Italia"/>
    <s v="Bologna"/>
    <x v="0"/>
    <m/>
    <s v="Università di Bologna"/>
    <x v="7"/>
    <s v="Congrua"/>
    <s v="Med-Tech"/>
    <s v="Healthcare: other"/>
    <s v="Proof of concept"/>
    <s v="Università degli Studi di Bologna"/>
    <s v="Vertis Venture 3 Technology Transfer"/>
    <m/>
    <d v="2020-01-23T00:00:00"/>
    <s v="POC Uni Bologna"/>
  </r>
  <r>
    <s v="OK"/>
    <n v="1364"/>
    <d v="2020-01-22T00:00:00"/>
    <d v="2020-01-22T00:00:00"/>
    <s v="Biological and stand-alone super-capacitors for water treatment"/>
    <s v="Italia"/>
    <s v="Bologna"/>
    <x v="0"/>
    <m/>
    <s v="Università di Bologna"/>
    <x v="7"/>
    <s v="Congrua"/>
    <s v="Industrial Goods"/>
    <s v="Business and industrial products"/>
    <s v="Proof of concept"/>
    <s v="Università degli Studi di Bologna"/>
    <s v="Vertis Venture 3 Technology Transfer"/>
    <m/>
    <d v="2020-01-23T00:00:00"/>
    <s v="POC Uni Bologna"/>
  </r>
  <r>
    <s v="OK"/>
    <n v="1365"/>
    <d v="2020-01-22T00:00:00"/>
    <d v="2020-01-22T00:00:00"/>
    <s v="Nanoparticelle di silice drogate con una molteplicita' di coloranti caratterizzate da trasferimento di energia ad elevata efficienza e capaci di stokes-shift modulabile"/>
    <s v="Italia"/>
    <s v="Bologna"/>
    <x v="0"/>
    <m/>
    <s v="Università di Bologna"/>
    <x v="7"/>
    <s v="Congrua"/>
    <s v="Biotech"/>
    <s v="Healthcare: other"/>
    <s v="Proof of concept"/>
    <s v="Università degli Studi di Bologna"/>
    <s v="Vertis Venture 3 Technology Transfer"/>
    <m/>
    <d v="2020-01-23T00:00:00"/>
    <s v="POC Uni Bologna"/>
  </r>
  <r>
    <s v="OK"/>
    <n v="1366"/>
    <d v="2020-01-22T00:00:00"/>
    <d v="2020-01-22T00:00:00"/>
    <s v="Metodo e kit per la diagnosi della sensibilita’ al glutine non associata alla celiachia"/>
    <s v="Italia"/>
    <s v="Bologna"/>
    <x v="0"/>
    <m/>
    <s v="Università di Bologna"/>
    <x v="7"/>
    <s v="Congrua"/>
    <s v="Med-Tech"/>
    <s v="Healthcare: other"/>
    <s v="Proof of concept"/>
    <s v="Università degli Studi di Bologna"/>
    <s v="Vertis Venture 3 Technology Transfer"/>
    <m/>
    <d v="2020-01-23T00:00:00"/>
    <s v="POC Uni Bologna"/>
  </r>
  <r>
    <s v="OK"/>
    <n v="1367"/>
    <d v="2020-01-22T00:00:00"/>
    <d v="2020-01-22T00:00:00"/>
    <s v="Dispositivo per colture cellulari"/>
    <s v="Italia"/>
    <s v="Bologna"/>
    <x v="0"/>
    <m/>
    <s v="Università di Bologna"/>
    <x v="7"/>
    <s v="Congrua"/>
    <s v="Biotech"/>
    <s v="Healthcare: other"/>
    <s v="Proof of concept"/>
    <s v="Università degli Studi di Bologna"/>
    <s v="Vertis Venture 3 Technology Transfer"/>
    <m/>
    <d v="2020-01-23T00:00:00"/>
    <s v="POC Uni Bologna"/>
  </r>
  <r>
    <s v="OK"/>
    <n v="1368"/>
    <d v="2020-01-23T00:00:00"/>
    <d v="2020-01-23T00:00:00"/>
    <s v="Progetto Forklifts"/>
    <s v="Italia"/>
    <s v="n.a."/>
    <x v="5"/>
    <m/>
    <s v="Andrea Velati_x000a_(San Damiano)"/>
    <x v="5"/>
    <s v="Congrua"/>
    <s v="Industrial Goods"/>
    <s v="Business and industrial products"/>
    <s v="Private Equity"/>
    <s v="Assente"/>
    <s v="Non compliant con i Regolamenti "/>
    <m/>
    <d v="2020-02-03T00:00:00"/>
    <m/>
  </r>
  <r>
    <s v="OK"/>
    <n v="1369"/>
    <d v="2020-01-23T00:00:00"/>
    <d v="2020-01-23T00:00:00"/>
    <s v="Entire Digital"/>
    <s v="Italia"/>
    <s v="Milano"/>
    <x v="4"/>
    <m/>
    <s v="Massimiliano Squillace"/>
    <x v="4"/>
    <s v="Congrua"/>
    <s v="ICT"/>
    <s v="Systems software"/>
    <s v="Start-up stage\Venture"/>
    <s v="Assente"/>
    <s v="Vertis Venture 2 Scaleup"/>
    <m/>
    <d v="2020-02-03T00:00:00"/>
    <m/>
  </r>
  <r>
    <s v="OK"/>
    <n v="1370"/>
    <d v="2020-01-23T00:00:00"/>
    <d v="2020-05-04T00:00:00"/>
    <s v="Eucarida"/>
    <s v="Italia"/>
    <s v="Milano"/>
    <x v="4"/>
    <m/>
    <s v="Valeria Moi (ClubDeal )/ _x000a_Federico Palmieri (BizPlace)"/>
    <x v="6"/>
    <s v="Congrua"/>
    <s v="Med-Tech"/>
    <s v="Medical devices and supplies"/>
    <s v="Seed"/>
    <s v="Assente"/>
    <s v="Non compliant con i Regolamenti "/>
    <m/>
    <d v="2020-05-07T00:00:00"/>
    <s v="Iniziativa &quot;non compliant con i Regolamenti&quot; al 03/02/2020 per stadio di vita &quot;seed&quot; e assenza di &quot;OdR&quot;. Viene rianalizzata il 07/05/20 come Diritto di First Refusal – Invito Innova Venture"/>
  </r>
  <r>
    <s v="OK"/>
    <n v="1371"/>
    <d v="2020-01-26T00:00:00"/>
    <d v="2020-01-26T00:00:00"/>
    <s v="Wonderful Italy"/>
    <s v="Italia"/>
    <s v="Milano"/>
    <x v="4"/>
    <m/>
    <s v="Luciano Balbo_x000a_(Oltre Venture)"/>
    <x v="6"/>
    <s v="Congrua"/>
    <s v="Services"/>
    <s v="Hospitality, sports and entertainment facilities"/>
    <s v="Other early stage\Late stage"/>
    <s v="Assente"/>
    <s v="Vertis Venture 2 Scaleup"/>
    <m/>
    <d v="2020-02-03T00:00:00"/>
    <m/>
  </r>
  <r>
    <s v="OK"/>
    <n v="1372"/>
    <d v="2020-01-27T00:00:00"/>
    <d v="2020-01-27T00:00:00"/>
    <s v="Alfonsino"/>
    <s v="Italia"/>
    <s v="Caserta"/>
    <x v="2"/>
    <m/>
    <s v="Andrea Iovene _x000a_(IPE)"/>
    <x v="1"/>
    <s v="Congrua"/>
    <s v="Services"/>
    <s v="Software: other"/>
    <s v="Start-up stage\Venture"/>
    <s v="Assente"/>
    <s v="Vertis Venture 2 Scaleup"/>
    <m/>
    <d v="2020-02-03T00:00:00"/>
    <m/>
  </r>
  <r>
    <s v="OK"/>
    <n v="1373"/>
    <d v="2020-01-28T00:00:00"/>
    <d v="2020-01-28T00:00:00"/>
    <s v="Seon"/>
    <s v="Estero"/>
    <s v="Berlina"/>
    <x v="20"/>
    <m/>
    <s v="Alessandro Cordova_x000a_(The startup training)"/>
    <x v="5"/>
    <s v="Congrua"/>
    <s v="Services"/>
    <s v="Healthcare: other"/>
    <s v="Start-up stage\Venture"/>
    <s v="Assente"/>
    <s v="Vertis Venture 2 Scaleup"/>
    <m/>
    <d v="2020-02-03T00:00:00"/>
    <m/>
  </r>
  <r>
    <s v="OK"/>
    <n v="1374"/>
    <d v="2020-01-28T00:00:00"/>
    <d v="2020-01-28T00:00:00"/>
    <s v="CountFloors"/>
    <s v="Italia"/>
    <s v="Pavia"/>
    <x v="4"/>
    <s v="Marta Nervo"/>
    <m/>
    <x v="3"/>
    <s v="Congrua"/>
    <s v="ICT"/>
    <s v="Systems software"/>
    <s v="Seed"/>
    <s v="Università di Pavia"/>
    <s v="Vertis Venture 3 Technology Transfer"/>
    <m/>
    <d v="2020-02-03T00:00:00"/>
    <m/>
  </r>
  <r>
    <s v="OK"/>
    <n v="1375"/>
    <d v="2020-01-28T00:00:00"/>
    <d v="2020-01-28T00:00:00"/>
    <s v="Deliveristo"/>
    <s v="Italia"/>
    <s v="Milano"/>
    <x v="4"/>
    <m/>
    <s v="Paolo Cellini_x000a_(PI Campus)"/>
    <x v="6"/>
    <s v="Congrua"/>
    <s v="Digital &amp; Media"/>
    <s v="Internet technologies"/>
    <s v="Other early stage\Late stage"/>
    <s v="Assente"/>
    <s v="Vertis Venture 2 Scaleup"/>
    <m/>
    <d v="2020-02-03T00:00:00"/>
    <m/>
  </r>
  <r>
    <s v="OK"/>
    <n v="1376"/>
    <d v="2020-01-28T00:00:00"/>
    <d v="2020-01-28T00:00:00"/>
    <s v="Metis"/>
    <s v="Italia"/>
    <s v="Torino"/>
    <x v="3"/>
    <s v="Roberto della Marina"/>
    <m/>
    <x v="3"/>
    <s v="Congrua"/>
    <s v="Biotech"/>
    <s v="Biotechnology"/>
    <s v="Proof of concept"/>
    <s v="Politecnico di Torino"/>
    <s v="Vertis Venture 3 Technology Transfer"/>
    <m/>
    <d v="2020-02-03T00:00:00"/>
    <m/>
  </r>
  <r>
    <s v="OK"/>
    <n v="1377"/>
    <d v="2020-01-29T00:00:00"/>
    <d v="2020-01-29T00:00:00"/>
    <s v="Progetto Comincini"/>
    <s v="Italia"/>
    <s v="Pavia"/>
    <x v="4"/>
    <s v="Marta Nervo"/>
    <m/>
    <x v="3"/>
    <s v="Congrua"/>
    <s v="Biotech"/>
    <s v="Porogetto Comincini"/>
    <s v="Proof of concept"/>
    <s v="Università di Pavia"/>
    <s v="Vertis Venture 3 Technology Transfer"/>
    <m/>
    <d v="2020-02-03T00:00:00"/>
    <m/>
  </r>
  <r>
    <s v="OK"/>
    <n v="1378"/>
    <d v="2020-01-29T00:00:00"/>
    <d v="2020-01-29T00:00:00"/>
    <s v="Aindo"/>
    <s v="Italia"/>
    <s v="Trieste"/>
    <x v="8"/>
    <s v="Roberto della Marina"/>
    <m/>
    <x v="3"/>
    <s v="Congrua"/>
    <s v="ICT"/>
    <s v="Systems software"/>
    <s v="Start-up stage\Venture"/>
    <s v="SISSA - Scuola Internazionale Superiore di Studi Avanzati"/>
    <s v="Vertis Venture 5 Scaleup"/>
    <m/>
    <d v="2022-10-18T00:00:00"/>
    <s v="Iniziativa assegnata il 03/02/2020 al Fondo VV3TT e attuale portfolio company di quest'ultimo. Il 18/10/2022 in seguito all'invio di nuova documentazione viene assegnata al fondo VV5."/>
  </r>
  <r>
    <s v="OK"/>
    <n v="1379"/>
    <d v="2020-01-29T00:00:00"/>
    <d v="2020-01-29T00:00:00"/>
    <s v="Ulisse"/>
    <s v="Estero"/>
    <s v="Londra"/>
    <x v="16"/>
    <s v="Giulio Valiante"/>
    <m/>
    <x v="3"/>
    <s v="Congrua"/>
    <s v="ICT"/>
    <s v="Systems software"/>
    <s v="Other early stage\Late stage"/>
    <s v="Assente"/>
    <s v="Vertis Venture 2 Scaleup"/>
    <m/>
    <d v="2020-02-03T00:00:00"/>
    <m/>
  </r>
  <r>
    <s v="OK"/>
    <n v="1380"/>
    <d v="2020-01-29T00:00:00"/>
    <d v="2020-01-29T00:00:00"/>
    <s v="TrustMeUp"/>
    <s v="Estero"/>
    <s v="Ta' Xbiex"/>
    <x v="23"/>
    <m/>
    <s v="Pierpaolo Renella"/>
    <x v="4"/>
    <s v="Congrua"/>
    <s v="Services"/>
    <s v="Internet technologies"/>
    <s v="Seed"/>
    <s v="Assente"/>
    <s v="Non compliant con i Regolamenti "/>
    <m/>
    <d v="2020-02-03T00:00:00"/>
    <m/>
  </r>
  <r>
    <s v="OK"/>
    <n v="1381"/>
    <d v="2020-01-29T00:00:00"/>
    <d v="2020-01-29T00:00:00"/>
    <s v="Homepal"/>
    <s v="Italia"/>
    <s v="Monza"/>
    <x v="4"/>
    <m/>
    <s v="Fabio Mondini _x000a_(Crossborder)"/>
    <x v="5"/>
    <s v="Congrua"/>
    <s v="Services"/>
    <s v="Internet technologies"/>
    <s v="Other early stage\Late stage"/>
    <s v="Assente"/>
    <s v="Vertis Venture 2 Scaleup"/>
    <m/>
    <d v="2020-02-03T00:00:00"/>
    <m/>
  </r>
  <r>
    <s v="OK"/>
    <n v="1382"/>
    <d v="2020-01-30T00:00:00"/>
    <d v="2020-01-30T00:00:00"/>
    <s v="Cosmenetic "/>
    <s v="Italia"/>
    <s v="n.a."/>
    <x v="5"/>
    <s v="Ramon Addazi Gouveia Lima"/>
    <m/>
    <x v="4"/>
    <s v="Congrua"/>
    <s v="Med-Tech"/>
    <s v="Pharmaceuticals and drug delivery"/>
    <s v="Seed"/>
    <s v="Assente"/>
    <s v="Non compliant con i Regolamenti "/>
    <m/>
    <d v="2020-02-03T00:00:00"/>
    <m/>
  </r>
  <r>
    <s v="OK"/>
    <n v="1383"/>
    <d v="2020-01-30T00:00:00"/>
    <d v="2020-01-30T00:00:00"/>
    <s v="Project SpicyShip"/>
    <s v="Italia"/>
    <s v="Napoli"/>
    <x v="2"/>
    <m/>
    <s v="Simone Lo Giudice_x000a_(Arkios Italy)"/>
    <x v="5"/>
    <s v="Congrua"/>
    <s v="Aerospace"/>
    <s v="Business and industrial products"/>
    <s v="Private Equity"/>
    <s v="Assente"/>
    <s v="Non compliant con i Regolamenti "/>
    <m/>
    <d v="2020-02-03T00:00:00"/>
    <m/>
  </r>
  <r>
    <s v="OK"/>
    <n v="1384"/>
    <d v="2020-01-31T00:00:00"/>
    <d v="2020-01-31T00:00:00"/>
    <s v="Progetto Rizzo"/>
    <s v="Italia"/>
    <s v="Pisa"/>
    <x v="10"/>
    <m/>
    <s v="Paola Cacciatori_x000a_(Università degli Studi di Pisa)"/>
    <x v="7"/>
    <s v="Congrua"/>
    <s v="Industrial Goods"/>
    <s v="Business and industrial products"/>
    <s v="Proof of concept"/>
    <s v="Università di Pisa"/>
    <s v="Vertis Venture 3 Technology Transfer"/>
    <m/>
    <d v="2020-02-03T00:00:00"/>
    <m/>
  </r>
  <r>
    <s v="OK"/>
    <n v="1385"/>
    <d v="2020-01-31T00:00:00"/>
    <d v="2020-01-31T00:00:00"/>
    <s v="Bikebee"/>
    <s v="Italia"/>
    <s v="Milano"/>
    <x v="4"/>
    <m/>
    <s v="Patrizia Piparo_x000a_(My Draco)"/>
    <x v="5"/>
    <s v="Congrua"/>
    <s v="Services"/>
    <s v="Transportation: other"/>
    <s v="Start-up stage\Venture"/>
    <s v="Assente"/>
    <s v="Vertis Venture 2 Scaleup"/>
    <m/>
    <d v="2020-02-03T00:00:00"/>
    <m/>
  </r>
  <r>
    <s v="OK"/>
    <n v="1386"/>
    <d v="2020-02-02T00:00:00"/>
    <d v="2020-02-02T00:00:00"/>
    <s v="Heal Mind "/>
    <s v="Estero"/>
    <s v="Mosca"/>
    <x v="39"/>
    <m/>
    <m/>
    <x v="4"/>
    <s v="Congrua"/>
    <s v="ICT"/>
    <s v="Systems software"/>
    <s v="Seed"/>
    <s v="Assente"/>
    <s v="Non compliant con i Regolamenti "/>
    <m/>
    <d v="2020-02-03T00:00:00"/>
    <m/>
  </r>
  <r>
    <s v="OK"/>
    <n v="1387"/>
    <d v="2020-01-25T00:00:00"/>
    <d v="2020-01-25T00:00:00"/>
    <s v="Progetto_Cutolo"/>
    <s v="Italia"/>
    <s v="Benevento"/>
    <x v="2"/>
    <s v="Amedeo Giurazza"/>
    <m/>
    <x v="3"/>
    <s v="Congrua"/>
    <s v="Med-Tech"/>
    <s v="Healthcare: other"/>
    <s v="Proof of concept"/>
    <s v="Università del Sannio"/>
    <s v="Vertis Venture 3 Technology Transfer"/>
    <m/>
    <d v="2020-02-03T00:00:00"/>
    <m/>
  </r>
  <r>
    <s v="OK"/>
    <n v="1388"/>
    <d v="2020-02-03T00:00:00"/>
    <d v="2020-02-03T00:00:00"/>
    <s v="Clutch-e Bag"/>
    <s v="Italia"/>
    <s v="Perugia"/>
    <x v="17"/>
    <m/>
    <s v="Davide Guerrieri"/>
    <x v="4"/>
    <s v="Congrua"/>
    <s v="Consumer Goods"/>
    <s v="Consumer electronics"/>
    <s v="Seed"/>
    <s v="Assente"/>
    <s v="Non compliant con i Regolamenti "/>
    <m/>
    <d v="2020-02-11T00:00:00"/>
    <m/>
  </r>
  <r>
    <s v="OK"/>
    <n v="1389"/>
    <d v="2020-02-07T00:00:00"/>
    <d v="2020-02-07T00:00:00"/>
    <s v="Progetto_Kon2"/>
    <s v="Italia"/>
    <s v="n.a."/>
    <x v="5"/>
    <m/>
    <s v="Emanuele Graziano_x000a_(Kon)"/>
    <x v="5"/>
    <s v="Congrua"/>
    <s v="Industrial Goods"/>
    <s v="Business and industrial products"/>
    <s v="Private Equity"/>
    <s v="Assente"/>
    <s v="Non compliant con i Regolamenti "/>
    <m/>
    <d v="2020-02-11T00:00:00"/>
    <m/>
  </r>
  <r>
    <s v="OK"/>
    <n v="1390"/>
    <d v="2020-02-07T00:00:00"/>
    <d v="2020-02-07T00:00:00"/>
    <s v="Progetto_Mercuri"/>
    <s v="Italia"/>
    <s v="Milano"/>
    <x v="4"/>
    <m/>
    <s v="Renè Mercuri"/>
    <x v="4"/>
    <s v="Congrua"/>
    <s v="Services"/>
    <s v="Business and industrial services"/>
    <s v="Seed"/>
    <s v="Assente"/>
    <s v="Non compliant con i Regolamenti "/>
    <m/>
    <d v="2020-02-11T00:00:00"/>
    <m/>
  </r>
  <r>
    <s v="OK"/>
    <n v="1391"/>
    <d v="2020-02-10T00:00:00"/>
    <d v="2020-02-10T00:00:00"/>
    <s v="Universitouch"/>
    <s v="Italia"/>
    <s v="Roma"/>
    <x v="7"/>
    <m/>
    <s v="Jonathan Piazza"/>
    <x v="4"/>
    <s v="Congrua"/>
    <s v="Services"/>
    <s v="Business and industrial services"/>
    <s v="Seed"/>
    <s v="Assente"/>
    <s v="Non compliant con i Regolamenti "/>
    <m/>
    <d v="2020-02-11T00:00:00"/>
    <m/>
  </r>
  <r>
    <s v="OK"/>
    <n v="1392"/>
    <d v="2020-02-10T00:00:00"/>
    <d v="2020-02-10T00:00:00"/>
    <s v="Progetto_Passive Technology"/>
    <s v="Estero"/>
    <s v="n.a."/>
    <x v="5"/>
    <m/>
    <s v=" Andrei G.H."/>
    <x v="4"/>
    <s v="Congrua"/>
    <s v="Industrial Goods"/>
    <s v="Materials"/>
    <s v="Seed"/>
    <s v="Assente"/>
    <s v="Non compliant con i Regolamenti "/>
    <m/>
    <d v="2020-02-11T00:00:00"/>
    <m/>
  </r>
  <r>
    <s v="OK"/>
    <n v="1393"/>
    <d v="2020-02-10T00:00:00"/>
    <d v="2020-02-10T00:00:00"/>
    <s v="Agristeria"/>
    <s v="Italia"/>
    <s v="Pisa"/>
    <x v="10"/>
    <m/>
    <s v=" Walter Rizzo_x000a_(The best equity)"/>
    <x v="6"/>
    <s v="Congrua"/>
    <s v="Agro-food"/>
    <s v="Agriculture: other"/>
    <s v="Seed"/>
    <s v="Assente"/>
    <s v="Non compliant con i Regolamenti "/>
    <m/>
    <d v="2020-02-11T00:00:00"/>
    <m/>
  </r>
  <r>
    <s v="OK"/>
    <n v="1394"/>
    <d v="2020-02-10T00:00:00"/>
    <d v="2020-02-10T00:00:00"/>
    <s v="DeQou"/>
    <s v="Italia"/>
    <s v="Verona"/>
    <x v="15"/>
    <m/>
    <s v=" Walter Rizzo_x000a_(The best equity)"/>
    <x v="6"/>
    <s v="Congrua"/>
    <s v="Agro-food"/>
    <s v="Agriculture: other"/>
    <s v="Seed"/>
    <s v="Assente"/>
    <s v="Non compliant con i Regolamenti "/>
    <m/>
    <d v="2020-02-11T00:00:00"/>
    <m/>
  </r>
  <r>
    <s v="OK"/>
    <n v="1395"/>
    <d v="2020-02-10T00:00:00"/>
    <d v="2020-02-10T00:00:00"/>
    <s v="Tomato+"/>
    <s v="Italia"/>
    <s v="Milano"/>
    <x v="4"/>
    <m/>
    <s v="Luca Masaro_x000a_(KPMG Advisory)"/>
    <x v="5"/>
    <s v="Congrua"/>
    <s v="Agro-food"/>
    <s v="Agriculture: other"/>
    <s v="Start-up stage\Venture"/>
    <s v="Assente"/>
    <s v="Vertis Venture 2 Scaleup"/>
    <m/>
    <d v="2020-02-11T00:00:00"/>
    <m/>
  </r>
  <r>
    <s v="OK"/>
    <n v="1396"/>
    <d v="2020-02-08T00:00:00"/>
    <d v="2020-02-08T00:00:00"/>
    <s v="XLAW"/>
    <s v="Italia"/>
    <s v="Napoli"/>
    <x v="2"/>
    <m/>
    <s v="Elia Lombardo"/>
    <x v="4"/>
    <s v="Congrua"/>
    <s v="ICT"/>
    <s v="Systems software"/>
    <s v="Seed"/>
    <s v="Assente"/>
    <s v="Non compliant con i Regolamenti "/>
    <m/>
    <d v="2020-02-11T00:00:00"/>
    <m/>
  </r>
  <r>
    <s v="OK"/>
    <n v="1397"/>
    <d v="2020-02-12T00:00:00"/>
    <d v="2020-02-12T00:00:00"/>
    <s v="Turboalgor "/>
    <s v="Italia"/>
    <s v="Perugia"/>
    <x v="17"/>
    <m/>
    <s v="Giancarlo Donadio_x000a_(Pandant)"/>
    <x v="1"/>
    <s v="Congrua"/>
    <s v="Industrial Goods"/>
    <s v="Business and industrial products"/>
    <s v="Start-up stage\Venture"/>
    <s v="Assente"/>
    <s v="Vertis Venture 2 Scaleup"/>
    <m/>
    <d v="2020-02-18T00:00:00"/>
    <m/>
  </r>
  <r>
    <s v="OK"/>
    <n v="1398"/>
    <d v="2020-02-12T00:00:00"/>
    <d v="2020-02-12T00:00:00"/>
    <s v="ALTILIA"/>
    <s v="Italia"/>
    <s v="Cosenza"/>
    <x v="1"/>
    <m/>
    <s v="Carlo Azzi_x000a_(Entopan)"/>
    <x v="1"/>
    <s v="Congrua"/>
    <s v="ICT"/>
    <s v="Systems software"/>
    <s v="Other early stage\Late stage"/>
    <s v="Consiglio Nazionale delle Ricerche (CNR)"/>
    <s v="Vertis Venture 5 Scaleup"/>
    <m/>
    <d v="2023-04-18T00:00:00"/>
    <s v="Iniziativa assegnata il 18/02/2020 al fondo di TT. In seguito all'invio di nuova documentazione il 18/04/2023 è stata assegnata a VV5."/>
  </r>
  <r>
    <s v="OK"/>
    <n v="1399"/>
    <d v="2020-02-12T00:00:00"/>
    <d v="2020-02-12T00:00:00"/>
    <s v="Progetto ROSES"/>
    <s v="Italia"/>
    <s v="Cosenza"/>
    <x v="1"/>
    <m/>
    <s v="Carlo Azzi_x000a_(Entopan)"/>
    <x v="1"/>
    <s v="Congrua"/>
    <s v="Med-Tech"/>
    <s v="Medical equipment and related software"/>
    <s v="Seed"/>
    <s v="Università della Calabria"/>
    <s v="Vertis Venture 3 Technology Transfer"/>
    <m/>
    <d v="2020-02-18T00:00:00"/>
    <m/>
  </r>
  <r>
    <s v="OK"/>
    <n v="1400"/>
    <d v="2020-02-13T00:00:00"/>
    <d v="2020-02-13T00:00:00"/>
    <s v="Trackting "/>
    <s v="Italia"/>
    <s v="Roma"/>
    <x v="7"/>
    <m/>
    <s v="Domenico Nesci_x000a_(Lventure)"/>
    <x v="6"/>
    <s v="Congrua"/>
    <s v="ICT"/>
    <s v="Consumer electronics"/>
    <s v="Start-up stage\Venture"/>
    <s v="Assente"/>
    <s v="Vertis Venture 2 Scaleup"/>
    <m/>
    <d v="2020-02-18T00:00:00"/>
    <m/>
  </r>
  <r>
    <s v="OK"/>
    <n v="1401"/>
    <d v="2020-02-17T00:00:00"/>
    <d v="2020-02-17T00:00:00"/>
    <s v="Mia Burton"/>
    <s v="Italia"/>
    <s v="Palermo"/>
    <x v="9"/>
    <m/>
    <s v="Alberto Lipari"/>
    <x v="4"/>
    <s v="Congrua"/>
    <s v="Consumer Goods"/>
    <s v="Manufacturing: other"/>
    <s v="Start-up stage\Venture"/>
    <s v="Assente"/>
    <s v="Vertis Venture 2 Scaleup"/>
    <m/>
    <d v="2020-02-18T00:00:00"/>
    <m/>
  </r>
  <r>
    <s v="OK"/>
    <n v="1402"/>
    <d v="2020-02-18T00:00:00"/>
    <d v="2020-02-18T00:00:00"/>
    <s v="Utopia"/>
    <s v="Italia"/>
    <s v="Torino"/>
    <x v="3"/>
    <m/>
    <s v="Giorgio Beretta_x000a_(BDO)"/>
    <x v="5"/>
    <s v="Congrua"/>
    <s v="ICT"/>
    <s v="Consumer electronics"/>
    <s v="Start-up stage\Venture"/>
    <s v="Assente"/>
    <s v="Vertis Venture 2 Scaleup"/>
    <m/>
    <d v="2020-02-27T00:00:00"/>
    <m/>
  </r>
  <r>
    <s v="OK"/>
    <n v="1403"/>
    <d v="2020-02-19T00:00:00"/>
    <d v="2020-02-19T00:00:00"/>
    <s v="Inglobe"/>
    <s v="Italia"/>
    <s v="Frosinone"/>
    <x v="7"/>
    <m/>
    <s v="Irune Medina"/>
    <x v="4"/>
    <s v="Congrua"/>
    <s v="ICT"/>
    <s v="Systems software"/>
    <s v="Start-up stage\Venture"/>
    <s v="Assente"/>
    <s v="Vertis Venture 2 Scaleup"/>
    <m/>
    <d v="2020-02-27T00:00:00"/>
    <s v="Diritto di First Refusal – Invito Innova Venture"/>
  </r>
  <r>
    <s v="OK"/>
    <n v="1404"/>
    <d v="2020-02-19T00:00:00"/>
    <d v="2020-04-09T00:00:00"/>
    <s v="Avat"/>
    <s v="Italia"/>
    <s v="Bari"/>
    <x v="13"/>
    <m/>
    <s v="Michele Mangini"/>
    <x v="1"/>
    <s v="Congrua"/>
    <s v="ICT"/>
    <s v="Consumer electronics"/>
    <s v="Start-up stage\Venture"/>
    <s v="Assente"/>
    <s v="Vertis Venture 2 Scaleup"/>
    <m/>
    <d v="2020-04-17T00:00:00"/>
    <m/>
  </r>
  <r>
    <s v="OK"/>
    <n v="1405"/>
    <d v="2020-02-20T00:00:00"/>
    <m/>
    <s v="Progetto Busachi"/>
    <s v="Italia"/>
    <s v="n.a."/>
    <x v="5"/>
    <m/>
    <s v="Alessandro Busachi_x000a_(BCG)"/>
    <x v="5"/>
    <s v="Non congrua"/>
    <m/>
    <m/>
    <m/>
    <m/>
    <s v="Rigettato per documentazione mancante dopo sollecito"/>
    <m/>
    <d v="2020-02-27T00:00:00"/>
    <m/>
  </r>
  <r>
    <s v="OK"/>
    <n v="1406"/>
    <d v="2020-02-20T00:00:00"/>
    <d v="2020-03-01T00:00:00"/>
    <s v="Triscovery"/>
    <s v="Italia"/>
    <s v="Trapani"/>
    <x v="9"/>
    <m/>
    <s v="Fabrizio Badalucco"/>
    <x v="4"/>
    <s v="Congrua"/>
    <s v="Digital &amp; Media"/>
    <s v="Internet technologies"/>
    <s v="Start-up stage\Venture"/>
    <s v="Assente"/>
    <s v="Vertis Venture 2 Scaleup"/>
    <m/>
    <d v="2020-03-06T00:00:00"/>
    <m/>
  </r>
  <r>
    <s v="OK"/>
    <n v="1407"/>
    <d v="2020-02-21T00:00:00"/>
    <d v="2020-02-21T00:00:00"/>
    <s v="YA.BE"/>
    <s v="Italia"/>
    <s v="Modena"/>
    <x v="0"/>
    <m/>
    <s v="Paolo Mazzari"/>
    <x v="5"/>
    <s v="Congrua"/>
    <s v="Services"/>
    <s v="Healthcare: other"/>
    <s v="Start-up stage\Venture"/>
    <s v="Assente"/>
    <s v="Vertis Venture 2 Scaleup"/>
    <m/>
    <d v="2020-02-27T00:00:00"/>
    <m/>
  </r>
  <r>
    <s v="OK"/>
    <n v="1408"/>
    <d v="2020-02-21T00:00:00"/>
    <d v="2020-02-21T00:00:00"/>
    <s v="Alfredo"/>
    <s v="Italia"/>
    <s v="Treviso"/>
    <x v="15"/>
    <m/>
    <s v="Matteo Alfredo Gelato"/>
    <x v="4"/>
    <s v="Congrua"/>
    <s v="Agro-food"/>
    <s v="Consumer products manufacturing"/>
    <s v="Start-up stage\Venture"/>
    <s v="Assente"/>
    <s v="Vertis Venture 2 Scaleup"/>
    <m/>
    <d v="2020-02-27T00:00:00"/>
    <m/>
  </r>
  <r>
    <s v="OK"/>
    <n v="1409"/>
    <d v="2020-02-22T00:00:00"/>
    <d v="2020-02-22T00:00:00"/>
    <s v="C.E.E.P EXPORT"/>
    <s v="Italia"/>
    <s v="Bergamo"/>
    <x v="4"/>
    <m/>
    <s v="Salvatore Fiorenza"/>
    <x v="4"/>
    <s v="Congrua"/>
    <s v="Services"/>
    <s v="Business and industrial services"/>
    <s v="Seed"/>
    <s v="Assente"/>
    <s v="Non compliant con i Regolamenti "/>
    <m/>
    <d v="2020-02-27T00:00:00"/>
    <m/>
  </r>
  <r>
    <s v="OK"/>
    <n v="1410"/>
    <d v="2020-02-23T00:00:00"/>
    <m/>
    <s v="Progetto infrarossi"/>
    <s v="Italia"/>
    <s v="n.a."/>
    <x v="5"/>
    <m/>
    <s v="Michele Perbellini"/>
    <x v="4"/>
    <s v="Non congrua"/>
    <m/>
    <m/>
    <m/>
    <m/>
    <s v="Rigettato per documentazione mancante dopo sollecito"/>
    <m/>
    <d v="2020-02-27T00:00:00"/>
    <m/>
  </r>
  <r>
    <s v="OK"/>
    <n v="1411"/>
    <d v="2020-02-25T00:00:00"/>
    <d v="2020-03-02T00:00:00"/>
    <s v=" BrainSigns"/>
    <s v="Italia"/>
    <s v="Roma"/>
    <x v="7"/>
    <m/>
    <s v="Alessandra Losito"/>
    <x v="5"/>
    <s v="Congrua"/>
    <s v="ICT"/>
    <s v="Connectivity, networking and communications software"/>
    <s v="Seed"/>
    <s v="Università di Roma &quot;La Sapienza&quot;"/>
    <s v="Vertis Venture 3 Technology Transfer"/>
    <m/>
    <d v="2020-03-06T00:00:00"/>
    <m/>
  </r>
  <r>
    <s v="OK"/>
    <n v="1412"/>
    <d v="2020-02-25T00:00:00"/>
    <d v="2020-02-25T00:00:00"/>
    <s v="Progetto cuocipasta"/>
    <s v="Italia"/>
    <s v="Ancona"/>
    <x v="19"/>
    <s v="Marta Nervo"/>
    <m/>
    <x v="3"/>
    <s v="Congrua"/>
    <s v="Industrial Goods"/>
    <s v="Consumer products manufacturing"/>
    <s v="Seed"/>
    <s v="Università Politecnica delle Marche"/>
    <s v="Vertis Venture 3 Technology Transfer"/>
    <m/>
    <d v="2020-02-27T00:00:00"/>
    <m/>
  </r>
  <r>
    <s v="OK"/>
    <n v="1413"/>
    <d v="2020-02-25T00:00:00"/>
    <d v="2020-02-25T00:00:00"/>
    <s v="Vite Sicure"/>
    <s v="Italia"/>
    <s v="Milano"/>
    <x v="4"/>
    <m/>
    <s v="Bruno Puricelli_x000a_(Pairstech Capital Management LLP)"/>
    <x v="5"/>
    <s v="Congrua"/>
    <s v="Services"/>
    <s v="Financial institutions and services"/>
    <s v="Start-up stage\Venture"/>
    <s v="Assente"/>
    <s v="Vertis Venture 2 Scaleup"/>
    <m/>
    <d v="2020-02-27T00:00:00"/>
    <m/>
  </r>
  <r>
    <s v="OK"/>
    <n v="1414"/>
    <d v="2020-02-26T00:00:00"/>
    <d v="2020-02-28T00:00:00"/>
    <s v="Infinityhub"/>
    <s v="Italia"/>
    <s v="n.a."/>
    <x v="5"/>
    <m/>
    <s v="Nicola Chiaranda_x000a_(Prof. Università di Venezia)"/>
    <x v="1"/>
    <s v="Congrua"/>
    <s v="Clean Tech"/>
    <s v="Environmental services"/>
    <s v="Start-up stage\Venture"/>
    <s v="Assente"/>
    <s v="Vertis Venture 2 Scaleup"/>
    <m/>
    <d v="2020-03-06T00:00:00"/>
    <m/>
  </r>
  <r>
    <s v="OK"/>
    <n v="1415"/>
    <d v="2020-02-27T00:00:00"/>
    <d v="2020-02-27T00:00:00"/>
    <s v="Westernchain"/>
    <s v="Italia"/>
    <s v="Ancona"/>
    <x v="19"/>
    <s v="Marta Nervo"/>
    <m/>
    <x v="3"/>
    <s v="Congrua"/>
    <s v="Clean Tech"/>
    <s v="Energy: other"/>
    <s v="Seed"/>
    <s v="Università Politecnica delle Marche"/>
    <s v="Vertis Venture 3 Technology Transfer"/>
    <m/>
    <d v="2020-02-27T00:00:00"/>
    <m/>
  </r>
  <r>
    <s v="OK"/>
    <n v="1416"/>
    <d v="2020-02-27T00:00:00"/>
    <d v="2020-02-27T00:00:00"/>
    <s v="Hm cybersecurity"/>
    <s v="Italia"/>
    <s v="Ancona"/>
    <x v="19"/>
    <s v="Marta Nervo"/>
    <m/>
    <x v="3"/>
    <s v="Congrua"/>
    <s v="ICT"/>
    <s v="Systems software"/>
    <s v="Seed"/>
    <s v="Università Politecnica delle Marche"/>
    <s v="Vertis Venture 3 Technology Transfer"/>
    <m/>
    <d v="2020-02-27T00:00:00"/>
    <m/>
  </r>
  <r>
    <s v="OK"/>
    <n v="1417"/>
    <d v="2020-02-27T00:00:00"/>
    <d v="2020-02-27T00:00:00"/>
    <s v="GDP Analytics"/>
    <s v="Italia"/>
    <s v="Ancona"/>
    <x v="19"/>
    <s v="Marta Nervo"/>
    <m/>
    <x v="3"/>
    <s v="Congrua"/>
    <s v="ICT"/>
    <s v="Software: other"/>
    <s v="Seed"/>
    <s v="Università Politecnica delle Marche"/>
    <s v="Vertis Venture 3 Technology Transfer"/>
    <m/>
    <d v="2020-02-27T00:00:00"/>
    <m/>
  </r>
  <r>
    <s v="OK"/>
    <n v="1418"/>
    <d v="2020-02-25T00:00:00"/>
    <d v="2020-02-25T00:00:00"/>
    <s v="ReBot"/>
    <s v="Italia"/>
    <s v="Ancona"/>
    <x v="19"/>
    <s v="VV3TT Proof of Concept Program"/>
    <m/>
    <x v="3"/>
    <s v="Congrua"/>
    <s v="ICT"/>
    <s v="Systems software"/>
    <s v="Proof of concept"/>
    <s v="Università Politecnica delle Marche"/>
    <s v="Vertis Venture 3 Technology Transfer"/>
    <m/>
    <d v="2020-02-27T00:00:00"/>
    <m/>
  </r>
  <r>
    <s v="OK"/>
    <n v="1419"/>
    <d v="2020-02-25T00:00:00"/>
    <d v="2020-02-25T00:00:00"/>
    <s v="FORESEE Biosystems"/>
    <s v="Italia"/>
    <s v="Genova"/>
    <x v="12"/>
    <s v="VV3TT Proof of Concept Program"/>
    <m/>
    <x v="3"/>
    <s v="Congrua"/>
    <s v="Med-Tech"/>
    <s v="Healthcare: other"/>
    <s v="Proof of concept"/>
    <s v="Istituto Italiano di Tecnologia"/>
    <s v="Vertis Venture 3 Technology Transfer"/>
    <m/>
    <d v="2020-02-27T00:00:00"/>
    <m/>
  </r>
  <r>
    <s v="OK"/>
    <n v="1420"/>
    <d v="2020-02-25T00:00:00"/>
    <d v="2020-02-25T00:00:00"/>
    <s v="Dual Cam"/>
    <s v="Italia"/>
    <s v="Genova"/>
    <x v="12"/>
    <s v="VV3TT Proof of Concept Program"/>
    <m/>
    <x v="3"/>
    <s v="Congrua"/>
    <s v="ICT"/>
    <s v="Systems software"/>
    <s v="Proof of concept"/>
    <s v="Istituto Italiano di Tecnologia"/>
    <s v="Vertis Venture 3 Technology Transfer"/>
    <m/>
    <d v="2020-02-27T00:00:00"/>
    <m/>
  </r>
  <r>
    <s v="OK"/>
    <n v="1421"/>
    <d v="2020-02-25T00:00:00"/>
    <d v="2020-02-25T00:00:00"/>
    <s v="NAnostructured on-demand 3D-printed BIostructureS: NABIS"/>
    <s v="Italia"/>
    <s v="Genova"/>
    <x v="12"/>
    <s v="VV3TT Proof of Concept Program"/>
    <m/>
    <x v="3"/>
    <s v="Congrua"/>
    <s v="Industrial Goods"/>
    <s v="Materials"/>
    <s v="Proof of concept"/>
    <s v="Istituto Italiano di Tecnologia"/>
    <s v="Vertis Venture 3 Technology Transfer"/>
    <m/>
    <d v="2020-02-27T00:00:00"/>
    <m/>
  </r>
  <r>
    <s v="OK"/>
    <n v="1422"/>
    <d v="2020-02-25T00:00:00"/>
    <d v="2020-02-25T00:00:00"/>
    <s v="Hydraray"/>
    <s v="Italia"/>
    <s v="Padova"/>
    <x v="15"/>
    <s v="VV3TT Proof of Concept Program"/>
    <m/>
    <x v="3"/>
    <s v="Congrua"/>
    <s v="Clean Tech"/>
    <s v="Energy: other"/>
    <s v="Proof of concept"/>
    <s v="Università degli Studi di Padova"/>
    <s v="Vertis Venture 3 Technology Transfer"/>
    <m/>
    <d v="2020-02-27T00:00:00"/>
    <m/>
  </r>
  <r>
    <s v="OK"/>
    <n v="1423"/>
    <d v="2020-02-25T00:00:00"/>
    <d v="2020-02-25T00:00:00"/>
    <s v="GINS - Green and Innovative Nanoparticles Synthesis"/>
    <s v="Italia"/>
    <s v="Aquila"/>
    <x v="14"/>
    <s v="VV3TT Proof of Concept Program"/>
    <m/>
    <x v="3"/>
    <s v="Congrua"/>
    <s v="Industrial Goods"/>
    <s v="Business and industrial products"/>
    <s v="Proof of concept"/>
    <s v="Università dell'Aquila"/>
    <s v="Vertis Venture 3 Technology Transfer"/>
    <m/>
    <d v="2020-02-27T00:00:00"/>
    <m/>
  </r>
  <r>
    <s v="OK"/>
    <n v="1424"/>
    <d v="2020-02-25T00:00:00"/>
    <d v="2020-02-25T00:00:00"/>
    <s v="The Alberobotics PoC Showroom"/>
    <s v="Italia"/>
    <s v="Genova"/>
    <x v="12"/>
    <s v="VV3TT Proof of Concept Program"/>
    <m/>
    <x v="3"/>
    <s v="Congrua"/>
    <s v="ICT"/>
    <s v="Systems software"/>
    <s v="Proof of concept"/>
    <s v="Istituto Italiano di Tecnologia"/>
    <s v="Vertis Venture 3 Technology Transfer"/>
    <m/>
    <d v="2020-02-27T00:00:00"/>
    <m/>
  </r>
  <r>
    <s v="OK"/>
    <n v="1425"/>
    <d v="2020-02-25T00:00:00"/>
    <d v="2020-02-25T00:00:00"/>
    <s v="LAMATECH - web-platform for physical activity"/>
    <s v="Italia"/>
    <s v="Pavia"/>
    <x v="4"/>
    <s v="VV3TT Proof of Concept Program"/>
    <m/>
    <x v="3"/>
    <s v="Congrua"/>
    <s v="Med-Tech"/>
    <s v="Healthcare: other"/>
    <s v="Proof of concept"/>
    <s v="Università di Pavia"/>
    <s v="Vertis Venture 3 Technology Transfer"/>
    <m/>
    <d v="2020-02-27T00:00:00"/>
    <m/>
  </r>
  <r>
    <s v="OK"/>
    <n v="1426"/>
    <d v="2020-02-25T00:00:00"/>
    <d v="2020-02-25T00:00:00"/>
    <s v="Advanced personalized tissue engineering approach for congenital diaphragmatic hernia – AVANGER for CDH"/>
    <s v="Italia"/>
    <s v="Padova"/>
    <x v="15"/>
    <s v="VV3TT Proof of Concept Program"/>
    <m/>
    <x v="3"/>
    <s v="Congrua"/>
    <s v="Med-Tech"/>
    <s v="Healthcare: other"/>
    <s v="Proof of concept"/>
    <s v="Fondazione Istituto di Ricerca Pediatrica Città della Speranza"/>
    <s v="Vertis Venture 3 Technology Transfer"/>
    <m/>
    <d v="2020-02-27T00:00:00"/>
    <m/>
  </r>
  <r>
    <s v="OK"/>
    <n v="1427"/>
    <d v="2020-02-25T00:00:00"/>
    <d v="2020-02-25T00:00:00"/>
    <s v="Intelligent Modules for Secure Societies (IM4SS)"/>
    <s v="Italia"/>
    <s v="Ancona"/>
    <x v="19"/>
    <s v="VV3TT Proof of Concept Program"/>
    <m/>
    <x v="3"/>
    <s v="Congrua"/>
    <s v="ICT"/>
    <s v="Systems software"/>
    <s v="Proof of concept"/>
    <s v="Università Politecnica delle Marche"/>
    <s v="Vertis Venture 3 Technology Transfer"/>
    <m/>
    <d v="2020-02-27T00:00:00"/>
    <m/>
  </r>
  <r>
    <s v="OK"/>
    <n v="1428"/>
    <d v="2020-02-25T00:00:00"/>
    <d v="2020-02-25T00:00:00"/>
    <s v="DeepFake"/>
    <s v="Italia"/>
    <s v="Napoli"/>
    <x v="2"/>
    <s v="VV3TT Proof of Concept Program"/>
    <m/>
    <x v="3"/>
    <s v="Congrua"/>
    <s v="ICT"/>
    <s v="Systems software"/>
    <s v="Proof of concept"/>
    <s v="Università degli Studi di Napoli Federico II"/>
    <s v="Vertis Venture 3 Technology Transfer"/>
    <m/>
    <d v="2020-02-27T00:00:00"/>
    <m/>
  </r>
  <r>
    <s v="OK"/>
    <n v="1429"/>
    <d v="2020-02-25T00:00:00"/>
    <d v="2020-02-25T00:00:00"/>
    <s v="HyperCube"/>
    <s v="Italia"/>
    <s v="Genova"/>
    <x v="12"/>
    <s v="VV3TT Proof of Concept Program"/>
    <m/>
    <x v="3"/>
    <s v="Congrua"/>
    <s v="Industrial Goods"/>
    <s v="Business and industrial products"/>
    <s v="Proof of concept"/>
    <s v="Istituto Italiano di Tecnologia"/>
    <s v="Vertis Venture 3 Technology Transfer"/>
    <m/>
    <d v="2020-02-27T00:00:00"/>
    <m/>
  </r>
  <r>
    <s v="OK"/>
    <n v="1430"/>
    <d v="2020-02-25T00:00:00"/>
    <d v="2020-02-25T00:00:00"/>
    <s v="uMbrella"/>
    <s v="Italia"/>
    <s v="Trento"/>
    <x v="40"/>
    <s v="VV3TT Proof of Concept Program"/>
    <m/>
    <x v="3"/>
    <s v="Congrua"/>
    <s v="ICT"/>
    <s v="Systems software"/>
    <s v="Proof of concept"/>
    <s v="Università di Trento"/>
    <s v="Vertis Venture 3 Technology Transfer"/>
    <m/>
    <d v="2020-02-27T00:00:00"/>
    <m/>
  </r>
  <r>
    <s v="OK"/>
    <n v="1431"/>
    <d v="2020-02-25T00:00:00"/>
    <d v="2020-02-25T00:00:00"/>
    <s v="Digital Twins of Electric Vehicle Traction Systems"/>
    <s v="Italia"/>
    <s v="Padova"/>
    <x v="15"/>
    <s v="VV3TT Proof of Concept Program"/>
    <m/>
    <x v="3"/>
    <s v="Congrua"/>
    <s v="ICT"/>
    <s v="Systems software"/>
    <s v="Proof of concept"/>
    <s v="Università degli Studi di Padova"/>
    <s v="Vertis Venture 3 Technology Transfer"/>
    <m/>
    <d v="2020-02-27T00:00:00"/>
    <m/>
  </r>
  <r>
    <s v="OK"/>
    <n v="1432"/>
    <d v="2020-02-25T00:00:00"/>
    <d v="2020-02-25T00:00:00"/>
    <s v="An innovative material for new printable dental ceramics"/>
    <s v="Italia"/>
    <s v="Torino"/>
    <x v="3"/>
    <s v="VV3TT Proof of Concept Program"/>
    <m/>
    <x v="3"/>
    <s v="Congrua"/>
    <s v="Industrial automation"/>
    <s v="Industrial measurement, sensing and control"/>
    <s v="Proof of concept"/>
    <s v="Politecnico di Torino"/>
    <s v="Vertis Venture 3 Technology Transfer"/>
    <m/>
    <d v="2020-02-27T00:00:00"/>
    <m/>
  </r>
  <r>
    <s v="OK"/>
    <n v="1433"/>
    <d v="2020-02-25T00:00:00"/>
    <d v="2020-02-25T00:00:00"/>
    <s v="Smart Sensing of Elements Stresses (S-sense)"/>
    <s v="Italia"/>
    <s v="Aquila"/>
    <x v="14"/>
    <s v="VV3TT Proof of Concept Program"/>
    <m/>
    <x v="3"/>
    <s v="Congrua"/>
    <s v="Industrial Goods"/>
    <s v="Business and industrial products"/>
    <s v="Proof of concept"/>
    <s v="Università dell'Aquila"/>
    <s v="Vertis Venture 3 Technology Transfer"/>
    <m/>
    <d v="2020-02-27T00:00:00"/>
    <m/>
  </r>
  <r>
    <s v="OK"/>
    <n v="1434"/>
    <d v="2020-02-25T00:00:00"/>
    <d v="2020-02-25T00:00:00"/>
    <s v="IBDtool "/>
    <s v="Italia"/>
    <s v="Torino"/>
    <x v="3"/>
    <s v="VV3TT Proof of Concept Program"/>
    <m/>
    <x v="3"/>
    <s v="Congrua"/>
    <s v="Med-Tech"/>
    <s v="Healthcare: other"/>
    <s v="Proof of concept"/>
    <s v="Fondazione LINKS – Leading Innovation and Knowledge for Society"/>
    <s v="Vertis Venture 3 Technology Transfer"/>
    <m/>
    <d v="2020-02-27T00:00:00"/>
    <m/>
  </r>
  <r>
    <s v="OK"/>
    <n v="1435"/>
    <d v="2020-02-25T00:00:00"/>
    <d v="2020-02-25T00:00:00"/>
    <s v="Pulsatility of Inferior Vena Cava"/>
    <s v="Italia"/>
    <s v="Torino"/>
    <x v="3"/>
    <s v="VV3TT Proof of Concept Program"/>
    <m/>
    <x v="3"/>
    <s v="Congrua"/>
    <s v="Med-Tech"/>
    <s v="Healthcare: other"/>
    <s v="Proof of concept"/>
    <s v="Politecnico di Torino"/>
    <s v="Vertis Venture 3 Technology Transfer"/>
    <m/>
    <d v="2020-02-27T00:00:00"/>
    <m/>
  </r>
  <r>
    <s v="OK"/>
    <n v="1436"/>
    <d v="2020-02-25T00:00:00"/>
    <d v="2020-02-25T00:00:00"/>
    <s v="MAGIC - Magnetic Gears Innovative Coupling"/>
    <s v="Italia"/>
    <s v="Padova"/>
    <x v="15"/>
    <s v="VV3TT Proof of Concept Program"/>
    <m/>
    <x v="3"/>
    <s v="Congrua"/>
    <s v="ICT"/>
    <s v="Systems software"/>
    <s v="Proof of concept"/>
    <s v="Università degli Studi di Padova"/>
    <s v="Vertis Venture 3 Technology Transfer"/>
    <m/>
    <d v="2020-02-27T00:00:00"/>
    <m/>
  </r>
  <r>
    <s v="OK"/>
    <n v="1437"/>
    <d v="2020-02-25T00:00:00"/>
    <d v="2020-02-25T00:00:00"/>
    <s v="SMart 3D-scAnned and 3D-PRinted paTient specific wouNd dressings for the cutting-edge trEatment of chronic hard-to-cloSe injurieS (SMARTNESS)"/>
    <s v="Italia"/>
    <s v="Torino"/>
    <x v="3"/>
    <s v="VV3TT Proof of Concept Program"/>
    <m/>
    <x v="3"/>
    <s v="Congrua"/>
    <s v="Industrial Goods"/>
    <s v="Materials"/>
    <s v="Proof of concept"/>
    <s v="Politecnico di Torino"/>
    <s v="Vertis Venture 3 Technology Transfer"/>
    <m/>
    <d v="2020-02-27T00:00:00"/>
    <m/>
  </r>
  <r>
    <s v="OK"/>
    <n v="1438"/>
    <d v="2020-02-25T00:00:00"/>
    <d v="2020-02-25T00:00:00"/>
    <s v="Mandibular motion monitoring and rehabilitation by low cost kinesiography"/>
    <s v="Italia"/>
    <s v="Torino"/>
    <x v="3"/>
    <s v="VV3TT Proof of Concept Program"/>
    <m/>
    <x v="3"/>
    <s v="Congrua"/>
    <s v="Med-Tech"/>
    <s v="Healthcare: other"/>
    <s v="Proof of concept"/>
    <s v="Politecnico di Torino"/>
    <s v="Vertis Venture 3 Technology Transfer"/>
    <m/>
    <d v="2020-02-27T00:00:00"/>
    <m/>
  </r>
  <r>
    <s v="OK"/>
    <n v="1439"/>
    <d v="2020-02-25T00:00:00"/>
    <d v="2020-02-25T00:00:00"/>
    <s v="Ultralight autonomous customizable drone for service robotics"/>
    <s v="Italia"/>
    <s v="Torino"/>
    <x v="3"/>
    <s v="VV3TT Proof of Concept Program"/>
    <m/>
    <x v="3"/>
    <s v="Congrua"/>
    <s v="ICT"/>
    <s v="Systems software"/>
    <s v="Proof of concept"/>
    <s v="Politecnico di Torino"/>
    <s v="Vertis Venture 3 Technology Transfer"/>
    <m/>
    <d v="2020-02-27T00:00:00"/>
    <m/>
  </r>
  <r>
    <s v="OK"/>
    <n v="1440"/>
    <d v="2020-02-25T00:00:00"/>
    <d v="2020-02-25T00:00:00"/>
    <s v="Low cost autonomous navigation system for precision agriculture applications"/>
    <s v="Italia"/>
    <s v="Torino"/>
    <x v="3"/>
    <s v="VV3TT Proof of Concept Program"/>
    <m/>
    <x v="3"/>
    <s v="Congrua"/>
    <s v="ICT"/>
    <s v="Systems software"/>
    <s v="Proof of concept"/>
    <s v="Politecnico di Torino"/>
    <s v="Vertis Venture 3 Technology Transfer"/>
    <m/>
    <d v="2020-02-27T00:00:00"/>
    <m/>
  </r>
  <r>
    <s v="OK"/>
    <n v="1441"/>
    <d v="2020-02-25T00:00:00"/>
    <d v="2020-02-25T00:00:00"/>
    <s v="FastFood – Focusing microwAve Sensing Technology for Food in-line quality control"/>
    <s v="Italia"/>
    <s v="Torino"/>
    <x v="3"/>
    <s v="VV3TT Proof of Concept Program"/>
    <m/>
    <x v="3"/>
    <s v="Congrua"/>
    <s v="Industrial automation"/>
    <s v="Industrial measurement, sensing and control"/>
    <s v="Proof of concept"/>
    <s v="Politecnico di Torino"/>
    <s v="Vertis Venture 3 Technology Transfer"/>
    <m/>
    <d v="2020-02-27T00:00:00"/>
    <m/>
  </r>
  <r>
    <s v="OK"/>
    <n v="1442"/>
    <d v="2020-02-25T00:00:00"/>
    <d v="2020-02-25T00:00:00"/>
    <s v="Proteolabio - Computational platform for protein optimization"/>
    <s v="Italia"/>
    <s v="Torino"/>
    <x v="3"/>
    <s v="VV3TT Proof of Concept Program"/>
    <m/>
    <x v="3"/>
    <s v="Congrua"/>
    <s v="Med-Tech"/>
    <s v="Healthcare: other"/>
    <s v="Proof of concept"/>
    <s v="Politecnico di Torino"/>
    <s v="Vertis Venture 3 Technology Transfer"/>
    <m/>
    <d v="2020-02-27T00:00:00"/>
    <m/>
  </r>
  <r>
    <s v="OK"/>
    <n v="1443"/>
    <d v="2020-02-25T00:00:00"/>
    <d v="2020-02-25T00:00:00"/>
    <s v="INTA Systems - BRAIKER"/>
    <s v="Italia"/>
    <s v="Pisa "/>
    <x v="10"/>
    <s v="VV3TT Proof of Concept Program"/>
    <m/>
    <x v="3"/>
    <s v="Congrua"/>
    <s v="Med-Tech"/>
    <s v="Healthcare: other"/>
    <s v="Proof of concept"/>
    <s v="Scuola Normale Superiore di Pisa"/>
    <s v="Vertis Venture 3 Technology Transfer"/>
    <m/>
    <d v="2020-02-27T00:00:00"/>
    <m/>
  </r>
  <r>
    <s v="OK"/>
    <n v="1444"/>
    <d v="2020-02-25T00:00:00"/>
    <d v="2020-02-25T00:00:00"/>
    <s v="TxC (IoT for Classroom)"/>
    <s v="Italia"/>
    <s v="Trento"/>
    <x v="40"/>
    <s v="VV3TT Proof of Concept Program"/>
    <m/>
    <x v="3"/>
    <s v="Congrua"/>
    <s v="ICT"/>
    <s v="Systems software"/>
    <s v="Proof of concept"/>
    <s v="Università di Trento"/>
    <s v="Vertis Venture 3 Technology Transfer"/>
    <m/>
    <d v="2020-02-27T00:00:00"/>
    <m/>
  </r>
  <r>
    <s v="OK"/>
    <n v="1445"/>
    <d v="2020-02-25T00:00:00"/>
    <d v="2020-02-25T00:00:00"/>
    <s v="Smart Autonomous Shopping Trolley"/>
    <s v="Italia"/>
    <s v="Torino"/>
    <x v="3"/>
    <s v="VV3TT Proof of Concept Program"/>
    <m/>
    <x v="3"/>
    <s v="Congrua"/>
    <s v="ICT"/>
    <s v="Systems software"/>
    <s v="Proof of concept"/>
    <s v="Politecnico di Torino"/>
    <s v="Vertis Venture 3 Technology Transfer"/>
    <m/>
    <d v="2020-02-27T00:00:00"/>
    <m/>
  </r>
  <r>
    <s v="OK"/>
    <n v="1446"/>
    <d v="2020-02-25T00:00:00"/>
    <d v="2020-02-25T00:00:00"/>
    <s v="iFeel"/>
    <s v="Italia"/>
    <s v="Genova"/>
    <x v="12"/>
    <s v="VV3TT Proof of Concept Program"/>
    <m/>
    <x v="3"/>
    <s v="Congrua"/>
    <s v="Industrial automation"/>
    <s v="Industrial measurement, sensing and control"/>
    <s v="Proof of concept"/>
    <s v="Istituto Italiano di Tecnologia"/>
    <s v="Vertis Venture 3 Technology Transfer"/>
    <m/>
    <d v="2020-02-27T00:00:00"/>
    <m/>
  </r>
  <r>
    <s v="OK"/>
    <n v="1447"/>
    <d v="2020-02-25T00:00:00"/>
    <d v="2020-02-25T00:00:00"/>
    <s v="Smart Sensing RFID4"/>
    <s v="Italia"/>
    <s v="Aquila"/>
    <x v="14"/>
    <s v="VV3TT Proof of Concept Program"/>
    <m/>
    <x v="3"/>
    <s v="Congrua"/>
    <s v="Industrial automation"/>
    <s v="Business and industrial products"/>
    <s v="Proof of concept"/>
    <s v="Università dell'Aquila"/>
    <s v="Vertis Venture 3 Technology Transfer"/>
    <m/>
    <d v="2020-02-27T00:00:00"/>
    <m/>
  </r>
  <r>
    <s v="OK"/>
    <n v="1448"/>
    <d v="2020-02-25T00:00:00"/>
    <d v="2020-02-25T00:00:00"/>
    <s v="TMek - The quantitative rapid diagnostic test for malaria"/>
    <s v="Italia"/>
    <s v="Milano"/>
    <x v="4"/>
    <s v="VV3TT Proof of Concept Program"/>
    <m/>
    <x v="3"/>
    <s v="Congrua"/>
    <s v="Med-Tech"/>
    <s v="Healthcare: other"/>
    <s v="Proof of concept"/>
    <s v="Politecnico di Milano"/>
    <s v="Vertis Venture 3 Technology Transfer"/>
    <m/>
    <d v="2020-02-27T00:00:00"/>
    <m/>
  </r>
  <r>
    <s v="OK"/>
    <n v="1449"/>
    <d v="2020-02-25T00:00:00"/>
    <d v="2020-02-25T00:00:00"/>
    <s v="PCC – Plasma Coagulation Controller"/>
    <s v="Italia"/>
    <s v="Milano"/>
    <x v="4"/>
    <s v="VV3TT Proof of Concept Program"/>
    <m/>
    <x v="3"/>
    <s v="Congrua"/>
    <s v="Med-Tech"/>
    <s v="Healthcare: other"/>
    <s v="Proof of concept"/>
    <s v="CNR (Istituto per la Scienza e Tecnologia dei Plasmi)"/>
    <s v="Vertis Venture 3 Technology Transfer"/>
    <m/>
    <d v="2020-02-27T00:00:00"/>
    <m/>
  </r>
  <r>
    <s v="OK"/>
    <n v="1450"/>
    <d v="2020-02-25T00:00:00"/>
    <d v="2020-02-25T00:00:00"/>
    <s v="Achille, bionic ankle-foot prosthesis"/>
    <s v="Italia"/>
    <s v="Aquila"/>
    <x v="14"/>
    <s v="VV3TT Proof of Concept Program"/>
    <m/>
    <x v="3"/>
    <s v="Congrua"/>
    <s v="Med-Tech"/>
    <s v="Healthcare: other"/>
    <s v="Proof of concept"/>
    <s v="Università dell'Aquila"/>
    <s v="Vertis Venture 3 Technology Transfer"/>
    <m/>
    <d v="2020-02-27T00:00:00"/>
    <m/>
  </r>
  <r>
    <s v="OK"/>
    <n v="1451"/>
    <d v="2020-02-25T00:00:00"/>
    <d v="2020-02-25T00:00:00"/>
    <s v="PHOENIX: A Big Data Analytics Platform for Precision and Regenerative Medicine"/>
    <s v="Italia"/>
    <s v="Palermo"/>
    <x v="9"/>
    <s v="VV3TT Proof of Concept Program"/>
    <m/>
    <x v="3"/>
    <s v="Congrua"/>
    <s v="Med-Tech"/>
    <s v="Healthcare: other"/>
    <s v="Proof of concept"/>
    <s v="Università di Palermo"/>
    <s v="Vertis Venture 3 Technology Transfer"/>
    <m/>
    <d v="2020-02-27T00:00:00"/>
    <m/>
  </r>
  <r>
    <s v="OK"/>
    <n v="1452"/>
    <d v="2020-02-25T00:00:00"/>
    <d v="2020-02-25T00:00:00"/>
    <s v="CALM: Computer Assisted Laser Microsurgery"/>
    <s v="Italia"/>
    <s v="Genova"/>
    <x v="12"/>
    <s v="VV3TT Proof of Concept Program"/>
    <m/>
    <x v="3"/>
    <s v="Congrua"/>
    <s v="Med-Tech"/>
    <s v="Healthcare: other"/>
    <s v="Proof of concept"/>
    <s v="Istituto Italiano di Tecnologia"/>
    <s v="Vertis Venture 3 Technology Transfer"/>
    <m/>
    <d v="2020-02-27T00:00:00"/>
    <m/>
  </r>
  <r>
    <s v="OK"/>
    <n v="1453"/>
    <d v="2020-02-25T00:00:00"/>
    <d v="2020-02-25T00:00:00"/>
    <s v="Development of an in vitro diagnostic (IVD) device for the on-site detection of plant pathogens: the proof of concept using Macrophomina phaseolina   (Acronym: MP102IDENTI-KIT)"/>
    <s v="Italia"/>
    <s v="Pisa "/>
    <x v="10"/>
    <s v="VV3TT Proof of Concept Program"/>
    <m/>
    <x v="3"/>
    <s v="Congrua"/>
    <s v="Med-Tech"/>
    <s v="Healthcare: other"/>
    <s v="Proof of concept"/>
    <s v="Università di Pisa"/>
    <s v="Vertis Venture 3 Technology Transfer"/>
    <m/>
    <d v="2020-02-27T00:00:00"/>
    <m/>
  </r>
  <r>
    <s v="OK"/>
    <n v="1454"/>
    <d v="2020-02-25T00:00:00"/>
    <d v="2020-02-25T00:00:00"/>
    <s v="BIOFIBER Advanced Textured Fiber Dressing"/>
    <s v="Italia"/>
    <s v="Pavia"/>
    <x v="4"/>
    <s v="VV3TT Proof of Concept Program"/>
    <m/>
    <x v="3"/>
    <s v="Congrua"/>
    <s v="Med-Tech"/>
    <s v="Healthcare: other"/>
    <s v="Proof of concept"/>
    <s v="Università di Pavia"/>
    <s v="Vertis Venture 3 Technology Transfer"/>
    <m/>
    <d v="2020-02-27T00:00:00"/>
    <m/>
  </r>
  <r>
    <s v="OK"/>
    <n v="1455"/>
    <d v="2020-02-25T00:00:00"/>
    <d v="2020-02-25T00:00:00"/>
    <s v="NHEMA for Advanced Material Production"/>
    <s v="Italia"/>
    <s v="Milano"/>
    <x v="4"/>
    <s v="VV3TT Proof of Concept Program"/>
    <m/>
    <x v="3"/>
    <s v="Congrua"/>
    <s v="Industrial Goods"/>
    <s v="Materials"/>
    <s v="Proof of concept"/>
    <s v="Politecnico di Milano"/>
    <s v="Vertis Venture 3 Technology Transfer"/>
    <m/>
    <d v="2020-02-27T00:00:00"/>
    <m/>
  </r>
  <r>
    <s v="OK"/>
    <n v="1456"/>
    <d v="2020-02-25T00:00:00"/>
    <d v="2020-02-25T00:00:00"/>
    <s v="IN-OF"/>
    <s v="Italia"/>
    <s v="Chieti"/>
    <x v="14"/>
    <s v="VV3TT Proof of Concept Program"/>
    <m/>
    <x v="3"/>
    <s v="Congrua"/>
    <s v="Industrial Goods"/>
    <s v="Materials"/>
    <s v="Proof of concept"/>
    <s v="G. d'Annunzio Università di Chieti-Pescara"/>
    <s v="Vertis Venture 3 Technology Transfer"/>
    <m/>
    <d v="2020-02-27T00:00:00"/>
    <m/>
  </r>
  <r>
    <s v="OK"/>
    <n v="1457"/>
    <d v="2020-02-25T00:00:00"/>
    <d v="2020-02-25T00:00:00"/>
    <s v="ciRcular Economy COnstrUctioN maTerials (RECOUNT)  "/>
    <s v="Italia"/>
    <s v="Torino"/>
    <x v="3"/>
    <s v="VV3TT Proof of Concept Program"/>
    <m/>
    <x v="3"/>
    <s v="Congrua"/>
    <s v="Clean Tech"/>
    <s v="Energy: other"/>
    <s v="Proof of concept"/>
    <s v="Politecnico di Torino"/>
    <s v="Vertis Venture 3 Technology Transfer"/>
    <m/>
    <d v="2020-02-27T00:00:00"/>
    <m/>
  </r>
  <r>
    <s v="OK"/>
    <n v="1458"/>
    <d v="2020-02-25T00:00:00"/>
    <d v="2020-02-25T00:00:00"/>
    <s v="Non-invasive prenatal genetic testing using circulating fetal cells in maternal blood"/>
    <s v="Italia"/>
    <s v="Chieti"/>
    <x v="14"/>
    <s v="VV3TT Proof of Concept Program"/>
    <m/>
    <x v="3"/>
    <s v="Congrua"/>
    <s v="Med-Tech"/>
    <s v="Healthcare: other"/>
    <s v="Proof of concept"/>
    <s v="G. d'Annunzio Università di Chieti-Pescara"/>
    <s v="Vertis Venture 3 Technology Transfer"/>
    <m/>
    <d v="2020-02-27T00:00:00"/>
    <m/>
  </r>
  <r>
    <s v="OK"/>
    <n v="1459"/>
    <d v="2020-02-25T00:00:00"/>
    <d v="2020-02-25T00:00:00"/>
    <s v="SpectrumLab"/>
    <s v="Italia"/>
    <s v="Torino"/>
    <x v="3"/>
    <s v="VV3TT Proof of Concept Program"/>
    <m/>
    <x v="3"/>
    <s v="Congrua"/>
    <s v="Clean Tech"/>
    <s v="Energy: other"/>
    <s v="Proof of concept"/>
    <s v="Politecnico di Torino"/>
    <s v="Vertis Venture 3 Technology Transfer"/>
    <m/>
    <d v="2020-02-27T00:00:00"/>
    <m/>
  </r>
  <r>
    <s v="OK"/>
    <n v="1460"/>
    <d v="2020-02-25T00:00:00"/>
    <d v="2020-02-25T00:00:00"/>
    <s v="Digitally Inspired 3D Art and Design"/>
    <s v="Italia"/>
    <s v="Trento"/>
    <x v="40"/>
    <s v="VV3TT Proof of Concept Program"/>
    <m/>
    <x v="3"/>
    <s v="Congrua"/>
    <s v="Industrial automation"/>
    <s v="Industrial measurement, sensing and control"/>
    <s v="Proof of concept"/>
    <s v="Fondazione Bruno Kessler"/>
    <s v="Vertis Venture 3 Technology Transfer"/>
    <m/>
    <d v="2020-02-27T00:00:00"/>
    <m/>
  </r>
  <r>
    <s v="OK"/>
    <n v="1461"/>
    <d v="2020-02-25T00:00:00"/>
    <d v="2020-02-25T00:00:00"/>
    <s v="ELECTROSPIDER: A BREAKTHROUGH ROBOTIC SYSTEM FOR MUTISCALE AND MULTIMATERIAL MANUFACTURING"/>
    <s v="Italia"/>
    <s v="Pisa "/>
    <x v="10"/>
    <s v="VV3TT Proof of Concept Program"/>
    <m/>
    <x v="3"/>
    <s v="Congrua"/>
    <s v="Industrial automation"/>
    <s v="Industrial measurement, sensing and control"/>
    <s v="Proof of concept"/>
    <s v="Università di Pisa"/>
    <s v="Vertis Venture 3 Technology Transfer"/>
    <m/>
    <d v="2020-02-27T00:00:00"/>
    <m/>
  </r>
  <r>
    <s v="OK"/>
    <n v="1462"/>
    <d v="2020-02-25T00:00:00"/>
    <d v="2020-02-25T00:00:00"/>
    <s v="T-REM3DIE (Tendon REpair MEdical DevIcE)"/>
    <s v="Italia"/>
    <s v="Torino"/>
    <x v="3"/>
    <s v="VV3TT Proof of Concept Program"/>
    <m/>
    <x v="3"/>
    <s v="Congrua"/>
    <s v="Med-Tech"/>
    <s v="Healthcare: other"/>
    <s v="Proof of concept"/>
    <s v="Politecnico di Torino"/>
    <s v="Vertis Venture 3 Technology Transfer"/>
    <m/>
    <d v="2020-02-27T00:00:00"/>
    <m/>
  </r>
  <r>
    <s v="OK"/>
    <n v="1463"/>
    <d v="2020-02-25T00:00:00"/>
    <d v="2020-02-25T00:00:00"/>
    <s v="Blue Codec - Small Pixels"/>
    <s v="Italia"/>
    <s v="Firenze"/>
    <x v="10"/>
    <s v="VV3TT Proof of Concept Program"/>
    <m/>
    <x v="3"/>
    <s v="Congrua"/>
    <s v="ICT"/>
    <s v="Systems software"/>
    <s v="Proof of concept"/>
    <s v="Università degli Studi di Firenze - MICC"/>
    <s v="Vertis Venture 3 Technology Transfer"/>
    <m/>
    <d v="2020-02-27T00:00:00"/>
    <m/>
  </r>
  <r>
    <s v="OK"/>
    <n v="1464"/>
    <d v="2020-02-25T00:00:00"/>
    <d v="2020-02-25T00:00:00"/>
    <s v="BinG - Blue Is the New Gold"/>
    <s v="Italia"/>
    <s v="Torino"/>
    <x v="3"/>
    <s v="VV3TT Proof of Concept Program"/>
    <m/>
    <x v="3"/>
    <s v="Congrua"/>
    <s v="Clean Tech"/>
    <s v="Energy: other"/>
    <s v="Proof of concept"/>
    <s v="Politecnico di Torino"/>
    <s v="Vertis Venture 3 Technology Transfer"/>
    <m/>
    <d v="2020-02-27T00:00:00"/>
    <m/>
  </r>
  <r>
    <s v="OK"/>
    <n v="1465"/>
    <d v="2020-02-25T00:00:00"/>
    <d v="2020-02-25T00:00:00"/>
    <s v="cultura - regenerating systems"/>
    <s v="Italia"/>
    <s v="Torino"/>
    <x v="3"/>
    <s v="VV3TT Proof of Concept Program"/>
    <m/>
    <x v="3"/>
    <s v="Congrua"/>
    <s v="Med-Tech"/>
    <s v="Healthcare: other"/>
    <s v="Proof of concept"/>
    <s v="Politecnico di Torino"/>
    <s v="Vertis Venture 3 Technology Transfer"/>
    <m/>
    <d v="2020-02-27T00:00:00"/>
    <m/>
  </r>
  <r>
    <s v="OK"/>
    <n v="1466"/>
    <d v="2020-02-25T00:00:00"/>
    <d v="2020-02-25T00:00:00"/>
    <s v="OPTIMIZED WIRELESS ELECTROCARDIOGRAPH"/>
    <s v="Italia"/>
    <s v="Ancona"/>
    <x v="19"/>
    <s v="VV3TT Proof of Concept Program"/>
    <m/>
    <x v="3"/>
    <s v="Congrua"/>
    <s v="Med-Tech"/>
    <s v="Healthcare: other"/>
    <s v="Proof of concept"/>
    <s v="Università Politecnica delle Marche"/>
    <s v="Vertis Venture 3 Technology Transfer"/>
    <m/>
    <d v="2020-02-27T00:00:00"/>
    <m/>
  </r>
  <r>
    <s v="OK"/>
    <n v="1467"/>
    <d v="2020-02-25T00:00:00"/>
    <d v="2020-02-25T00:00:00"/>
    <s v="Light Turbidity Spectrometer for Assessing Nanoparticle Concentration and Size (LTS4NanoCaS)"/>
    <s v="Italia"/>
    <s v="Aquila"/>
    <x v="14"/>
    <s v="VV3TT Proof of Concept Program"/>
    <m/>
    <x v="3"/>
    <s v="Congrua"/>
    <s v="Industrial Goods"/>
    <s v="Materials"/>
    <s v="Proof of concept"/>
    <s v="Università dell'Aquila"/>
    <s v="Vertis Venture 3 Technology Transfer"/>
    <m/>
    <d v="2020-02-27T00:00:00"/>
    <m/>
  </r>
  <r>
    <s v="OK"/>
    <n v="1468"/>
    <d v="2020-02-25T00:00:00"/>
    <d v="2020-02-25T00:00:00"/>
    <s v="+me: Transitional Wearable Companions for the therapy of Autism Spectrum Disorder"/>
    <s v="Italia"/>
    <s v="Roma"/>
    <x v="7"/>
    <s v="VV3TT Proof of Concept Program"/>
    <m/>
    <x v="3"/>
    <s v="Congrua"/>
    <s v="Med-Tech"/>
    <s v="Healthcare: other"/>
    <s v="Proof of concept"/>
    <s v="Institute of Cognitive Sciences and Technologies, National Research Council of Italy, ISTC-CNR"/>
    <s v="Vertis Venture 3 Technology Transfer"/>
    <m/>
    <d v="2020-02-27T00:00:00"/>
    <m/>
  </r>
  <r>
    <s v="OK"/>
    <n v="1469"/>
    <d v="2020-02-25T00:00:00"/>
    <d v="2020-02-25T00:00:00"/>
    <s v="AILIQUID"/>
    <s v="Italia"/>
    <s v="Torino"/>
    <x v="3"/>
    <s v="VV3TT Proof of Concept Program"/>
    <m/>
    <x v="3"/>
    <s v="Congrua"/>
    <s v="ICT"/>
    <s v="Systems software"/>
    <s v="Proof of concept"/>
    <s v="Politecnico di Torino"/>
    <s v="Vertis Venture 3 Technology Transfer"/>
    <m/>
    <d v="2020-02-27T00:00:00"/>
    <m/>
  </r>
  <r>
    <s v="OK"/>
    <n v="1470"/>
    <d v="2020-02-25T00:00:00"/>
    <d v="2020-02-25T00:00:00"/>
    <s v="Easy-Q"/>
    <s v="Italia"/>
    <s v="Aquila"/>
    <x v="14"/>
    <s v="VV3TT Proof of Concept Program"/>
    <m/>
    <x v="3"/>
    <s v="Congrua"/>
    <s v="ICT"/>
    <s v="Systems software"/>
    <s v="Proof of concept"/>
    <s v="Università dell'Aquila"/>
    <s v="Vertis Venture 3 Technology Transfer"/>
    <m/>
    <d v="2020-02-27T00:00:00"/>
    <m/>
  </r>
  <r>
    <s v="OK"/>
    <n v="1471"/>
    <d v="2020-02-25T00:00:00"/>
    <d v="2020-02-25T00:00:00"/>
    <s v="Fibrous Pure Lime Mortar Matrix Reinforcement system for the historical masonry structures"/>
    <s v="Italia"/>
    <s v="Aquila"/>
    <x v="14"/>
    <s v="VV3TT Proof of Concept Program"/>
    <m/>
    <x v="3"/>
    <s v="Congrua"/>
    <s v="Industrial Goods"/>
    <s v="Materials"/>
    <s v="Proof of concept"/>
    <s v="Università dell'Aquila"/>
    <s v="Vertis Venture 3 Technology Transfer"/>
    <m/>
    <d v="2020-02-27T00:00:00"/>
    <m/>
  </r>
  <r>
    <s v="OK"/>
    <n v="1472"/>
    <d v="2020-02-25T00:00:00"/>
    <d v="2020-02-25T00:00:00"/>
    <s v="Lie to AI"/>
    <s v="Italia"/>
    <s v="Padova"/>
    <x v="15"/>
    <s v="VV3TT Proof of Concept Program"/>
    <m/>
    <x v="3"/>
    <s v="Congrua"/>
    <s v="ICT"/>
    <s v="Systems software"/>
    <s v="Proof of concept"/>
    <s v="Università degli Studi di Padova"/>
    <s v="Vertis Venture 3 Technology Transfer"/>
    <m/>
    <d v="2020-02-27T00:00:00"/>
    <m/>
  </r>
  <r>
    <s v="OK"/>
    <n v="1473"/>
    <d v="2020-02-25T00:00:00"/>
    <d v="2020-02-25T00:00:00"/>
    <s v="Mr-Safe"/>
    <s v="Italia"/>
    <s v="Aquila"/>
    <x v="14"/>
    <s v="VV3TT Proof of Concept Program"/>
    <m/>
    <x v="3"/>
    <s v="Congrua"/>
    <s v="Med-Tech"/>
    <s v="Healthcare: other"/>
    <s v="Proof of concept"/>
    <s v="Università dell'Aquila"/>
    <s v="Vertis Venture 3 Technology Transfer"/>
    <m/>
    <d v="2020-02-27T00:00:00"/>
    <m/>
  </r>
  <r>
    <s v="OK"/>
    <n v="1474"/>
    <d v="2020-02-25T00:00:00"/>
    <d v="2020-02-25T00:00:00"/>
    <s v="D-LoaDEr"/>
    <s v="Italia"/>
    <s v="Milano"/>
    <x v="4"/>
    <s v="VV3TT Proof of Concept Program"/>
    <m/>
    <x v="3"/>
    <s v="Congrua"/>
    <s v="Med-Tech"/>
    <s v="Healthcare: other"/>
    <s v="Proof of concept"/>
    <s v="Politecnico di Milano"/>
    <s v="Vertis Venture 3 Technology Transfer"/>
    <m/>
    <d v="2020-02-27T00:00:00"/>
    <m/>
  </r>
  <r>
    <s v="OK"/>
    <n v="1475"/>
    <d v="2020-02-25T00:00:00"/>
    <d v="2020-02-25T00:00:00"/>
    <s v="Cryo-Silencer"/>
    <s v="Italia"/>
    <s v="Aquila"/>
    <x v="14"/>
    <s v="VV3TT Proof of Concept Program"/>
    <m/>
    <x v="3"/>
    <s v="Congrua"/>
    <s v="Industrial Goods"/>
    <s v="Business and industrial products"/>
    <s v="Proof of concept"/>
    <s v="Gran Sasso Science Institute"/>
    <s v="Vertis Venture 3 Technology Transfer"/>
    <m/>
    <d v="2020-02-27T00:00:00"/>
    <m/>
  </r>
  <r>
    <s v="OK"/>
    <n v="1476"/>
    <d v="2020-02-25T00:00:00"/>
    <d v="2020-02-25T00:00:00"/>
    <s v="Smart production of a new gasoline engine aftertreatment FWC-GPF with innovative nano-structured catalyst"/>
    <s v="Italia"/>
    <s v="Padova"/>
    <x v="15"/>
    <s v="VV3TT Proof of Concept Program"/>
    <m/>
    <x v="3"/>
    <s v="Congrua"/>
    <s v="Industrial automation"/>
    <s v="Industrial measurement, sensing and control"/>
    <s v="Proof of concept"/>
    <s v="Università degli Studi di Padova"/>
    <s v="Vertis Venture 3 Technology Transfer"/>
    <m/>
    <d v="2020-02-27T00:00:00"/>
    <m/>
  </r>
  <r>
    <s v="OK"/>
    <n v="1477"/>
    <d v="2020-02-25T00:00:00"/>
    <d v="2020-02-25T00:00:00"/>
    <s v="Attitude Test Bench for Testing and Training of Small Sats – TT4Cubesat-ATB"/>
    <s v="Italia"/>
    <s v="Torino"/>
    <x v="3"/>
    <s v="VV3TT Proof of Concept Program"/>
    <m/>
    <x v="3"/>
    <s v="Congrua"/>
    <s v="Aerospace"/>
    <s v="Means of transport: manufacturing and related"/>
    <s v="Proof of concept"/>
    <s v="Politecnico di Torino"/>
    <s v="Vertis Venture 3 Technology Transfer"/>
    <m/>
    <d v="2020-02-27T00:00:00"/>
    <m/>
  </r>
  <r>
    <s v="OK"/>
    <n v="1478"/>
    <d v="2020-02-25T00:00:00"/>
    <d v="2020-02-25T00:00:00"/>
    <s v="ExperimentaLab"/>
    <s v="Italia"/>
    <s v="Napoli"/>
    <x v="2"/>
    <s v="VV3TT Proof of Concept Program"/>
    <m/>
    <x v="3"/>
    <s v="Congrua"/>
    <s v="Digital &amp; Media"/>
    <s v="Internet technologies"/>
    <s v="Proof of concept"/>
    <s v="Università della Campania Luigi Vanvitelli"/>
    <s v="Vertis Venture 3 Technology Transfer"/>
    <m/>
    <d v="2020-02-27T00:00:00"/>
    <m/>
  </r>
  <r>
    <s v="OK"/>
    <n v="1479"/>
    <d v="2020-02-25T00:00:00"/>
    <d v="2020-02-25T00:00:00"/>
    <s v="Synthetic Air Data and Inertial Reference System (SAIFE) for Urban Air Mobility and Unmanned Aerial Vehicles"/>
    <s v="Italia"/>
    <s v="Torino"/>
    <x v="3"/>
    <s v="VV3TT Proof of Concept Program"/>
    <m/>
    <x v="3"/>
    <s v="Congrua"/>
    <s v="Aerospace"/>
    <s v="Means of transport: manufacturing and related"/>
    <s v="Proof of concept"/>
    <s v="Politecnico di Torino"/>
    <s v="Vertis Venture 3 Technology Transfer"/>
    <m/>
    <d v="2020-02-27T00:00:00"/>
    <m/>
  </r>
  <r>
    <s v="OK"/>
    <n v="1480"/>
    <d v="2020-02-25T00:00:00"/>
    <d v="2020-02-25T00:00:00"/>
    <s v="BBSoF - Beyond Biomechanics Sport on Field"/>
    <s v="Italia"/>
    <s v="Padova"/>
    <x v="15"/>
    <s v="VV3TT Proof of Concept Program"/>
    <m/>
    <x v="3"/>
    <s v="Congrua"/>
    <s v="Med-Tech"/>
    <s v="Healthcare: other"/>
    <s v="Proof of concept"/>
    <s v="Università degli Studi di Padova"/>
    <s v="Vertis Venture 3 Technology Transfer"/>
    <m/>
    <d v="2020-02-27T00:00:00"/>
    <m/>
  </r>
  <r>
    <s v="OK"/>
    <n v="1481"/>
    <d v="2020-02-25T00:00:00"/>
    <d v="2020-02-25T00:00:00"/>
    <s v="Approxima"/>
    <s v="Italia"/>
    <s v="Milano"/>
    <x v="4"/>
    <s v="VV3TT Proof of Concept Program"/>
    <m/>
    <x v="3"/>
    <s v="Congrua"/>
    <s v="Med-Tech"/>
    <s v="Healthcare: other"/>
    <s v="Proof of concept"/>
    <s v="Politecnico di Milano"/>
    <s v="Vertis Venture 3 Technology Transfer"/>
    <m/>
    <d v="2020-02-27T00:00:00"/>
    <m/>
  </r>
  <r>
    <s v="OK"/>
    <n v="1482"/>
    <d v="2020-02-25T00:00:00"/>
    <d v="2020-02-25T00:00:00"/>
    <s v="Breathe HP"/>
    <s v="Italia"/>
    <s v="Torino"/>
    <x v="3"/>
    <s v="VV3TT Proof of Concept Program"/>
    <m/>
    <x v="3"/>
    <s v="Congrua"/>
    <s v="Clean Tech"/>
    <s v="Energy: other"/>
    <s v="Proof of concept"/>
    <s v="Politecnico di Torino"/>
    <s v="Vertis Venture 3 Technology Transfer"/>
    <m/>
    <d v="2020-02-27T00:00:00"/>
    <m/>
  </r>
  <r>
    <s v="OK"/>
    <n v="1483"/>
    <d v="2020-02-25T00:00:00"/>
    <d v="2020-02-25T00:00:00"/>
    <s v="PulsEcg"/>
    <s v="Italia"/>
    <s v="Torino"/>
    <x v="3"/>
    <s v="VV3TT Proof of Concept Program"/>
    <m/>
    <x v="3"/>
    <s v="Congrua"/>
    <s v="Med-Tech"/>
    <s v="Healthcare: other"/>
    <s v="Proof of concept"/>
    <s v="Politecnico di Torino"/>
    <s v="Vertis Venture 3 Technology Transfer"/>
    <m/>
    <d v="2020-02-27T00:00:00"/>
    <m/>
  </r>
  <r>
    <s v="OK"/>
    <n v="1484"/>
    <d v="2020-02-25T00:00:00"/>
    <d v="2020-02-25T00:00:00"/>
    <s v="Venous Pulse Wave Velocity"/>
    <s v="Italia"/>
    <s v="Torino"/>
    <x v="3"/>
    <s v="VV3TT Proof of Concept Program"/>
    <m/>
    <x v="3"/>
    <s v="Congrua"/>
    <s v="Med-Tech"/>
    <s v="Healthcare: other"/>
    <s v="Proof of concept"/>
    <s v="Università di Torino"/>
    <s v="Vertis Venture 3 Technology Transfer"/>
    <m/>
    <d v="2020-02-27T00:00:00"/>
    <m/>
  </r>
  <r>
    <s v="OK"/>
    <n v="1485"/>
    <d v="2020-02-25T00:00:00"/>
    <d v="2020-02-25T00:00:00"/>
    <s v="DIAG-NOSE"/>
    <s v="Italia"/>
    <s v="Milano"/>
    <x v="4"/>
    <s v="VV3TT Proof of Concept Program"/>
    <m/>
    <x v="3"/>
    <s v="Congrua"/>
    <s v="Med-Tech"/>
    <s v="Healthcare: other"/>
    <s v="Proof of concept"/>
    <s v="Politecnico di Milano"/>
    <s v="Vertis Venture 3 Technology Transfer"/>
    <m/>
    <d v="2020-02-27T00:00:00"/>
    <m/>
  </r>
  <r>
    <s v="OK"/>
    <n v="1486"/>
    <d v="2020-02-25T00:00:00"/>
    <d v="2020-02-25T00:00:00"/>
    <s v="Recycled Plastic Joints for Earthquake Resilient Buildings"/>
    <s v="Italia"/>
    <s v="Aquila"/>
    <x v="14"/>
    <s v="VV3TT Proof of Concept Program"/>
    <m/>
    <x v="3"/>
    <s v="Congrua"/>
    <s v="Industrial Goods"/>
    <s v="Business and industrial products"/>
    <s v="Proof of concept"/>
    <s v="Università dell'Aquila"/>
    <s v="Vertis Venture 3 Technology Transfer"/>
    <m/>
    <d v="2020-02-27T00:00:00"/>
    <m/>
  </r>
  <r>
    <s v="OK"/>
    <n v="1487"/>
    <d v="2020-02-25T00:00:00"/>
    <d v="2020-02-25T00:00:00"/>
    <s v="IoT for Smart Buildings "/>
    <s v="Italia"/>
    <s v="Ancona"/>
    <x v="19"/>
    <s v="VV3TT Proof of Concept Program"/>
    <m/>
    <x v="3"/>
    <s v="Congrua"/>
    <s v="ICT"/>
    <s v="Systems software"/>
    <s v="Proof of concept"/>
    <s v="Università Politecnica delle Marche"/>
    <s v="Vertis Venture 3 Technology Transfer"/>
    <m/>
    <d v="2020-02-27T00:00:00"/>
    <m/>
  </r>
  <r>
    <s v="OK"/>
    <n v="1488"/>
    <d v="2020-02-25T00:00:00"/>
    <d v="2020-02-25T00:00:00"/>
    <s v="Self-powered wearable device for dehydration_x000a_monitoring from real-time sweat analysis"/>
    <s v="Italia"/>
    <s v="Torino"/>
    <x v="3"/>
    <s v="VV3TT Proof of Concept Program"/>
    <m/>
    <x v="3"/>
    <s v="Congrua"/>
    <s v="Industrial automation"/>
    <s v="Industrial measurement, sensing and control"/>
    <s v="Proof of concept"/>
    <s v="Politecnico di Torino"/>
    <s v="Vertis Venture 3 Technology Transfer"/>
    <m/>
    <d v="2020-02-27T00:00:00"/>
    <m/>
  </r>
  <r>
    <s v="OK"/>
    <n v="1489"/>
    <d v="2020-02-28T00:00:00"/>
    <d v="2020-03-13T00:00:00"/>
    <s v="Rimchain"/>
    <s v="Italia"/>
    <s v="Aosta"/>
    <x v="41"/>
    <m/>
    <s v="Ezio Roppolo"/>
    <x v="4"/>
    <s v="Congrua"/>
    <s v="Consumer Goods"/>
    <s v="Consumer goods: other"/>
    <s v="Seed"/>
    <s v="Assente"/>
    <s v="Non compliant con i Regolamenti "/>
    <m/>
    <d v="2020-03-19T00:00:00"/>
    <m/>
  </r>
  <r>
    <s v="OK"/>
    <n v="1490"/>
    <d v="2020-02-28T00:00:00"/>
    <d v="2020-02-28T00:00:00"/>
    <s v="AvvocatoFlash"/>
    <s v="Italia"/>
    <s v="Roma"/>
    <x v="7"/>
    <m/>
    <s v="Guglielmo del Giudice"/>
    <x v="4"/>
    <s v="Congrua"/>
    <s v="Services"/>
    <s v="Internet technologies"/>
    <s v="Start-up stage\Venture"/>
    <s v="Assente"/>
    <s v="Vertis Venture 2 Scaleup"/>
    <m/>
    <d v="2020-03-06T00:00:00"/>
    <s v="Diritto di First Refusal – Invito Innova Venture"/>
  </r>
  <r>
    <s v="OK"/>
    <n v="1491"/>
    <d v="2020-03-02T00:00:00"/>
    <d v="2020-03-02T00:00:00"/>
    <s v="Monello"/>
    <s v="Italia"/>
    <s v="Roma"/>
    <x v="7"/>
    <m/>
    <s v="Raffaele Russo"/>
    <x v="4"/>
    <s v="Congrua"/>
    <s v="Services"/>
    <s v="Financial institutions and services"/>
    <s v="Start-up stage\Venture"/>
    <s v="Assente"/>
    <s v="Vertis Venture 2 Scaleup"/>
    <m/>
    <d v="2020-03-06T00:00:00"/>
    <m/>
  </r>
  <r>
    <s v="OK"/>
    <n v="1492"/>
    <d v="2020-03-02T00:00:00"/>
    <d v="2020-03-02T00:00:00"/>
    <s v="Sailon "/>
    <s v="Italia"/>
    <s v="n.a."/>
    <x v="5"/>
    <m/>
    <s v="Francesco Merone"/>
    <x v="4"/>
    <s v="Congrua"/>
    <s v="Services"/>
    <s v="Business and industrial services"/>
    <s v="Seed"/>
    <s v="Assente"/>
    <s v="Non compliant con i Regolamenti "/>
    <m/>
    <d v="2020-03-06T00:00:00"/>
    <m/>
  </r>
  <r>
    <s v="OK"/>
    <n v="1493"/>
    <d v="2020-03-03T00:00:00"/>
    <d v="2020-03-24T00:00:00"/>
    <s v="Morsy"/>
    <s v="Italia"/>
    <s v="Torino"/>
    <x v="3"/>
    <m/>
    <s v="Farhad Alessandro Mohammadi_x000a_(Mamazen)"/>
    <x v="4"/>
    <s v="Congrua"/>
    <s v="Services"/>
    <s v="Business and industrial services"/>
    <s v="Start-up stage\Venture"/>
    <s v="Assente"/>
    <s v="Vertis Venture 2 Scaleup"/>
    <m/>
    <d v="2020-03-26T00:00:00"/>
    <s v="Iniziativa assegnata a VV2 il 06/03/20. Viene assegnata nuovamente a VV2 il 26/03/20 come Diritto di First Refusal – Invito Innova Venture"/>
  </r>
  <r>
    <s v="OK"/>
    <n v="1494"/>
    <d v="2020-03-03T00:00:00"/>
    <d v="2020-03-03T00:00:00"/>
    <s v="XJob's"/>
    <s v="Italia"/>
    <s v="n.a."/>
    <x v="5"/>
    <m/>
    <s v="Guido Franzini"/>
    <x v="4"/>
    <s v="Congrua"/>
    <s v="Services"/>
    <s v="Business and industrial services"/>
    <s v="Seed"/>
    <s v="Assente"/>
    <s v="Non compliant con i Regolamenti "/>
    <m/>
    <d v="2020-03-06T00:00:00"/>
    <m/>
  </r>
  <r>
    <s v="OK"/>
    <n v="1495"/>
    <d v="2020-03-04T00:00:00"/>
    <d v="2020-03-04T00:00:00"/>
    <s v="Progetto startup"/>
    <s v="Italia"/>
    <s v="n.a."/>
    <x v="5"/>
    <m/>
    <s v="Bosco Luigi"/>
    <x v="4"/>
    <s v="Congrua"/>
    <s v="Industrial Goods"/>
    <s v="Business and industrial products"/>
    <s v="Proof of concept"/>
    <s v="Assente"/>
    <s v="Non compliant con i Regolamenti "/>
    <m/>
    <d v="2020-03-06T00:00:00"/>
    <m/>
  </r>
  <r>
    <s v="OK"/>
    <n v="1496"/>
    <d v="2020-03-05T00:00:00"/>
    <d v="2020-03-06T00:00:00"/>
    <s v="Zarathustra Technologies"/>
    <s v="Italia"/>
    <s v="Milano"/>
    <x v="4"/>
    <m/>
    <s v="Adriano Zoppi"/>
    <x v="4"/>
    <s v="Congrua"/>
    <s v="ICT"/>
    <s v="Systems software"/>
    <s v="Start-up stage\Venture"/>
    <s v="Assente"/>
    <s v="Vertis Venture 2 Scaleup"/>
    <m/>
    <d v="2020-03-12T00:00:00"/>
    <m/>
  </r>
  <r>
    <s v="OK"/>
    <n v="1497"/>
    <d v="2020-03-09T00:00:00"/>
    <d v="2020-03-09T00:00:00"/>
    <s v="In tour"/>
    <s v="Italia"/>
    <s v="Avellino"/>
    <x v="2"/>
    <m/>
    <s v="Palladino Angelo_x000a_(For.services)"/>
    <x v="5"/>
    <s v="Congrua"/>
    <s v="Services"/>
    <s v="Internet technologies"/>
    <s v="Seed"/>
    <s v="Assente"/>
    <s v="Non compliant con i Regolamenti "/>
    <m/>
    <d v="2020-03-12T00:00:00"/>
    <m/>
  </r>
  <r>
    <s v="OK"/>
    <n v="1498"/>
    <d v="2020-03-11T00:00:00"/>
    <d v="2020-03-11T00:00:00"/>
    <s v="NILA"/>
    <s v="Italia"/>
    <s v="n.a."/>
    <x v="5"/>
    <m/>
    <s v="Giuseppe Zucca"/>
    <x v="4"/>
    <s v="Congrua"/>
    <s v="Med-Tech"/>
    <s v="Medical equipment and related software"/>
    <s v="Seed"/>
    <s v="Assente"/>
    <s v="Non compliant con i Regolamenti "/>
    <m/>
    <d v="2020-03-12T00:00:00"/>
    <m/>
  </r>
  <r>
    <s v="OK"/>
    <n v="1499"/>
    <d v="2020-03-10T00:00:00"/>
    <d v="2020-03-10T00:00:00"/>
    <s v="ACOM/SPARKLE"/>
    <s v="Italia"/>
    <s v="n.a."/>
    <x v="5"/>
    <m/>
    <s v="Daniela Concari_x000a_(GFVEC)"/>
    <x v="5"/>
    <s v="Congrua"/>
    <s v="Biotech"/>
    <s v="Biotechnology"/>
    <s v="Seed"/>
    <s v="Assente"/>
    <s v="Non compliant con i Regolamenti "/>
    <m/>
    <d v="2020-03-12T00:00:00"/>
    <m/>
  </r>
  <r>
    <s v="OK"/>
    <n v="1500"/>
    <d v="2020-03-13T00:00:00"/>
    <d v="2020-03-23T00:00:00"/>
    <s v="Orway"/>
    <s v="Italia"/>
    <s v="Torino"/>
    <x v="3"/>
    <m/>
    <s v="Vittoria Castelluccio_x000a_(Fante)"/>
    <x v="5"/>
    <s v="Congrua"/>
    <s v="ICT"/>
    <s v="Consumer electronics"/>
    <s v="Seed"/>
    <s v="Politecnico di Torino"/>
    <s v="Vertis Venture 3 Technology Transfer"/>
    <m/>
    <d v="2020-03-26T00:00:00"/>
    <m/>
  </r>
  <r>
    <s v="OK"/>
    <n v="1501"/>
    <d v="2019-03-14T00:00:00"/>
    <d v="2020-03-19T00:00:00"/>
    <s v="NIGHTRAY"/>
    <s v="Italia"/>
    <s v="n.a."/>
    <x v="5"/>
    <m/>
    <s v="Fulvio Maggio"/>
    <x v="4"/>
    <s v="Congrua"/>
    <s v="Industrial Goods"/>
    <s v="Business and industrial products"/>
    <s v="Seed"/>
    <s v="Assente"/>
    <s v="Non compliant con i Regolamenti "/>
    <m/>
    <d v="2020-03-26T00:00:00"/>
    <m/>
  </r>
  <r>
    <s v="OK"/>
    <n v="1502"/>
    <d v="2020-03-18T00:00:00"/>
    <d v="2020-03-18T00:00:00"/>
    <s v="Progetto centrale idroelettica"/>
    <s v="Italia"/>
    <s v="n.a."/>
    <x v="5"/>
    <m/>
    <s v="Enrico Guerra"/>
    <x v="4"/>
    <s v="Congrua"/>
    <s v="Services"/>
    <s v="Business and industrial products"/>
    <s v="Seed"/>
    <s v="Assente"/>
    <s v="Non compliant con i Regolamenti "/>
    <m/>
    <d v="2020-03-19T00:00:00"/>
    <m/>
  </r>
  <r>
    <s v="OK"/>
    <n v="1503"/>
    <d v="2020-03-20T00:00:00"/>
    <d v="2020-03-20T00:00:00"/>
    <s v="Progetto caffè e thè"/>
    <s v="Italia"/>
    <s v="n,a."/>
    <x v="5"/>
    <m/>
    <s v="Franco Rigamonti_x000a_(Arthesiana)"/>
    <x v="5"/>
    <s v="Congrua"/>
    <s v="Consumer Goods"/>
    <s v="Consumer Goods"/>
    <s v="Private Equity"/>
    <s v="Assente"/>
    <s v="Non compliant con i Regolamenti "/>
    <m/>
    <d v="2020-03-26T00:00:00"/>
    <m/>
  </r>
  <r>
    <s v="OK"/>
    <n v="1504"/>
    <d v="2020-03-23T00:00:00"/>
    <d v="2020-03-23T00:00:00"/>
    <s v="Get Wearable"/>
    <s v="Italia"/>
    <s v="Torino"/>
    <x v="3"/>
    <m/>
    <s v="Patrizia Piparo_x000a_(My Draco)"/>
    <x v="5"/>
    <s v="Congrua"/>
    <s v="Consumer Goods"/>
    <s v="Consumer Goods"/>
    <s v="Seed"/>
    <s v="Assente"/>
    <s v="Non compliant con i Regolamenti "/>
    <m/>
    <d v="2020-03-26T00:00:00"/>
    <m/>
  </r>
  <r>
    <s v="OK"/>
    <n v="1505"/>
    <d v="2020-03-23T00:00:00"/>
    <d v="2020-03-23T00:00:00"/>
    <s v="Contemply"/>
    <s v="Italia"/>
    <s v="Padova"/>
    <x v="15"/>
    <m/>
    <s v="Niccolò Bienati_x000a_(BizPlace)"/>
    <x v="5"/>
    <s v="Congrua"/>
    <s v="Digital &amp; Media"/>
    <s v="Internet technologies"/>
    <s v="Start-up stage\Venture"/>
    <s v="Assente"/>
    <s v="Vertis Venture 2 Scaleup"/>
    <m/>
    <d v="2020-03-26T00:00:00"/>
    <m/>
  </r>
  <r>
    <s v="OK"/>
    <n v="1506"/>
    <d v="2020-03-23T00:00:00"/>
    <d v="2020-03-23T00:00:00"/>
    <s v="WeWealth"/>
    <s v="Italia"/>
    <s v="Milano"/>
    <x v="4"/>
    <m/>
    <s v="Niccolò Bienati_x000a_(BizPlace)"/>
    <x v="5"/>
    <s v="Congrua"/>
    <s v="Digital &amp; Media"/>
    <s v="Internet technologies"/>
    <s v="Start-up stage\Venture"/>
    <s v="Assente"/>
    <s v="Vertis Venture 2 Scaleup"/>
    <m/>
    <d v="2020-03-26T00:00:00"/>
    <m/>
  </r>
  <r>
    <s v="OK"/>
    <n v="1507"/>
    <d v="2020-03-26T00:00:00"/>
    <d v="2020-03-26T00:00:00"/>
    <s v="Grycle"/>
    <s v="Italia"/>
    <s v="Milano"/>
    <x v="4"/>
    <m/>
    <s v="Stefania Iacono Pezzillo"/>
    <x v="4"/>
    <s v="Congrua"/>
    <s v="Industrial Goods"/>
    <s v="Business and industrial products"/>
    <s v="Seed"/>
    <s v="Assente"/>
    <s v="Non compliant con i Regolamenti "/>
    <m/>
    <d v="2020-03-26T00:00:00"/>
    <m/>
  </r>
  <r>
    <s v="OK"/>
    <n v="1508"/>
    <d v="2020-03-27T00:00:00"/>
    <d v="2020-04-03T00:00:00"/>
    <s v="Progetto OraPos"/>
    <s v="Italia"/>
    <s v="Modena"/>
    <x v="0"/>
    <m/>
    <s v="Giuseppe Parma"/>
    <x v="4"/>
    <s v="Congrua"/>
    <s v="Services"/>
    <s v="Financial institutions and services"/>
    <s v="Seed"/>
    <s v="Assente"/>
    <s v="Non compliant con i Regolamenti "/>
    <m/>
    <d v="2020-04-09T00:00:00"/>
    <m/>
  </r>
  <r>
    <s v="OK"/>
    <n v="1509"/>
    <d v="2020-03-31T00:00:00"/>
    <d v="2020-03-31T00:00:00"/>
    <s v="GruppoARC"/>
    <s v="Estero"/>
    <s v="Londra"/>
    <x v="16"/>
    <m/>
    <s v="Angelo Lazzari"/>
    <x v="4"/>
    <s v="Congrua"/>
    <s v="Services"/>
    <s v="Financial institutions and services"/>
    <s v="Seed"/>
    <s v="Assente"/>
    <s v="Non compliant con i Regolamenti "/>
    <m/>
    <d v="2020-04-02T00:00:00"/>
    <m/>
  </r>
  <r>
    <s v="OK"/>
    <n v="1510"/>
    <d v="2020-03-31T00:00:00"/>
    <d v="2020-03-31T00:00:00"/>
    <s v="Memoryp"/>
    <s v="Italia"/>
    <s v="Trieste"/>
    <x v="8"/>
    <m/>
    <s v="Vitali Jacopo"/>
    <x v="4"/>
    <s v="Congrua"/>
    <s v="Digital &amp; Media"/>
    <s v="Internet technologies"/>
    <s v="Start-up stage\Venture"/>
    <s v="Assente"/>
    <s v="Vertis Venture 2 Scaleup"/>
    <m/>
    <d v="2020-04-02T00:00:00"/>
    <m/>
  </r>
  <r>
    <s v="OK"/>
    <n v="1511"/>
    <d v="2020-04-03T00:00:00"/>
    <d v="2020-04-03T00:00:00"/>
    <s v="Storitalia"/>
    <s v="Italia"/>
    <s v="Roma"/>
    <x v="7"/>
    <m/>
    <s v="Giovanni Piccinelli"/>
    <x v="4"/>
    <s v="Congrua"/>
    <s v="Digital &amp; Media"/>
    <s v="Internet technologies"/>
    <s v="Seed"/>
    <s v="Assente"/>
    <s v="Non compliant con i Regolamenti "/>
    <m/>
    <d v="2020-04-09T00:00:00"/>
    <s v="Diritto di First Refusal – Invito Innova Venture"/>
  </r>
  <r>
    <s v="OK"/>
    <n v="1512"/>
    <d v="2020-04-03T00:00:00"/>
    <d v="2020-04-03T00:00:00"/>
    <s v="Inxpect"/>
    <s v="Italia"/>
    <s v="Brescia"/>
    <x v="4"/>
    <m/>
    <s v="Cesare Maifredi_x000a_(360 Capital Partners)"/>
    <x v="6"/>
    <s v="Congrua"/>
    <s v="Industrial automation"/>
    <s v="Industrial measurement, sensing and control"/>
    <s v="Other early stage\Late stage"/>
    <s v="Assente"/>
    <s v="Vertis Venture 2 Scaleup"/>
    <m/>
    <d v="2020-04-09T00:00:00"/>
    <m/>
  </r>
  <r>
    <s v="OK"/>
    <n v="1513"/>
    <d v="2020-04-07T00:00:00"/>
    <d v="2020-04-07T00:00:00"/>
    <s v="Say mooom"/>
    <s v="Italia"/>
    <s v="Udine"/>
    <x v="8"/>
    <m/>
    <s v="Giuseppe Rigato_x000a_(AnniaPartners)"/>
    <x v="5"/>
    <s v="Congrua"/>
    <s v="Digital &amp; Media"/>
    <s v="Internet technologies"/>
    <s v="Start-up stage\Venture"/>
    <s v="Assente"/>
    <s v="Vertis Venture 2 Scaleup"/>
    <m/>
    <d v="2020-04-09T00:00:00"/>
    <m/>
  </r>
  <r>
    <s v="OK"/>
    <n v="1514"/>
    <d v="2020-04-07T00:00:00"/>
    <d v="2020-04-07T00:00:00"/>
    <s v="Peptitech "/>
    <s v="Italia"/>
    <s v="Milano"/>
    <x v="4"/>
    <m/>
    <s v="Marco Feligioni "/>
    <x v="4"/>
    <s v="Congrua"/>
    <s v="Biotech"/>
    <s v="Biotechnology"/>
    <s v="Seed"/>
    <s v="Assente"/>
    <s v="Non compliant con i Regolamenti "/>
    <m/>
    <d v="2020-04-09T00:00:00"/>
    <s v="Diritto di First Refusal – Invito Innova Venture"/>
  </r>
  <r>
    <s v="OK"/>
    <n v="1515"/>
    <d v="2020-04-18T00:00:00"/>
    <d v="2020-04-18T00:00:00"/>
    <s v="AVATR"/>
    <s v="Italia"/>
    <s v="Roma"/>
    <x v="7"/>
    <m/>
    <s v="Alessio Gugliotta"/>
    <x v="4"/>
    <s v="Congrua"/>
    <s v="ICT"/>
    <s v="Systems software"/>
    <s v="Seed"/>
    <s v="Assente"/>
    <s v="Non compliant con i Regolamenti "/>
    <m/>
    <d v="2020-04-23T00:00:00"/>
    <s v="Diritto di First Refusal – Invito Innova Venture"/>
  </r>
  <r>
    <s v="OK"/>
    <n v="1516"/>
    <d v="2020-04-20T00:00:00"/>
    <d v="2020-04-20T00:00:00"/>
    <s v="Cornerstyle "/>
    <s v="Italia"/>
    <s v="Bologna"/>
    <x v="0"/>
    <m/>
    <s v="Francesco Miglietta"/>
    <x v="4"/>
    <s v="Congrua"/>
    <s v="Digital &amp; Media"/>
    <s v="Internet technologies"/>
    <s v="Start-up stage\Venture"/>
    <s v="Assente"/>
    <s v="Vertis Venture 2 Scaleup"/>
    <m/>
    <d v="2020-04-23T00:00:00"/>
    <m/>
  </r>
  <r>
    <s v="OK"/>
    <n v="1517"/>
    <d v="2020-04-23T00:00:00"/>
    <d v="2020-04-23T00:00:00"/>
    <s v="Alberto Audenino"/>
    <s v="Italia"/>
    <s v="Torino"/>
    <x v="3"/>
    <m/>
    <s v="Alberto Audenino"/>
    <x v="4"/>
    <s v="Congrua"/>
    <s v="Consumer Goods"/>
    <s v="Consumer products manufacturing"/>
    <s v="Seed"/>
    <s v="Assente"/>
    <s v="Non compliant con i Regolamenti "/>
    <m/>
    <d v="2020-04-23T00:00:00"/>
    <m/>
  </r>
  <r>
    <s v="OK"/>
    <n v="1518"/>
    <d v="2020-04-24T00:00:00"/>
    <d v="2020-04-24T00:00:00"/>
    <s v="Project Joy"/>
    <s v="Italia"/>
    <s v="Perugia"/>
    <x v="17"/>
    <m/>
    <s v="Guido Tommei_x000a_(Sviluppo Imprese Centro Italia SGR)"/>
    <x v="6"/>
    <s v="Congrua"/>
    <s v="Agro-food"/>
    <s v="Agriculture: other"/>
    <s v="Start-up stage\Venture"/>
    <s v="Assente"/>
    <s v="Vertis Venture 2 Scaleup"/>
    <m/>
    <d v="2020-04-30T00:00:00"/>
    <m/>
  </r>
  <r>
    <s v="OK"/>
    <n v="1519"/>
    <d v="2020-04-27T00:00:00"/>
    <d v="2020-04-27T00:00:00"/>
    <s v="Hidexe"/>
    <s v="Italia"/>
    <s v="n.a."/>
    <x v="5"/>
    <m/>
    <s v="Giovanni Meschia_x000a_(K&amp;L Gates)"/>
    <x v="5"/>
    <s v="Congrua"/>
    <s v="Digital &amp; Media"/>
    <s v="Internet technologies"/>
    <s v="Seed"/>
    <s v="Assente"/>
    <s v="Non compliant con i Regolamenti "/>
    <m/>
    <d v="2020-04-30T00:00:00"/>
    <m/>
  </r>
  <r>
    <s v="OK"/>
    <n v="1520"/>
    <d v="2020-04-27T00:00:00"/>
    <d v="2020-04-27T00:00:00"/>
    <s v="Sommelier wine box"/>
    <s v="Italia"/>
    <s v="Padova"/>
    <x v="15"/>
    <m/>
    <s v="Antonio Iannone_x000a_(Thefoodcons)"/>
    <x v="5"/>
    <s v="Congrua"/>
    <s v="Consumer Goods"/>
    <s v="Consumer goods: other"/>
    <s v="Start-up stage\Venture"/>
    <s v="Assente"/>
    <s v="Vertis Venture 2 Scaleup"/>
    <m/>
    <d v="2020-04-30T00:00:00"/>
    <m/>
  </r>
  <r>
    <s v="OK"/>
    <n v="1521"/>
    <d v="2020-04-28T00:00:00"/>
    <d v="2020-04-28T00:00:00"/>
    <s v="SKINLABO"/>
    <s v="Italia"/>
    <s v="Torino"/>
    <x v="3"/>
    <m/>
    <s v="Diego Selva _x000a_(Mediolanum)"/>
    <x v="6"/>
    <s v="Congrua"/>
    <s v="Consumer Goods"/>
    <s v="Consumer goods: other"/>
    <s v="Other early stage\Late stage"/>
    <s v="Assente"/>
    <s v="Vertis Venture 2 Scaleup"/>
    <m/>
    <d v="2020-04-30T00:00:00"/>
    <m/>
  </r>
  <r>
    <s v="OK"/>
    <n v="1522"/>
    <d v="2020-04-28T00:00:00"/>
    <d v="2020-04-28T00:00:00"/>
    <s v="FenixTech"/>
    <s v="Italia"/>
    <s v="Roma"/>
    <x v="7"/>
    <m/>
    <s v=" Edoardo Maggini"/>
    <x v="4"/>
    <s v="Congrua"/>
    <s v="Industrial Goods"/>
    <s v="Business and industrial products"/>
    <s v="Seed"/>
    <s v="Assente"/>
    <s v="Non compliant con i Regolamenti "/>
    <m/>
    <d v="2020-04-30T00:00:00"/>
    <s v="Diritto di First Refusal – Invito Innova Venture"/>
  </r>
  <r>
    <s v="OK"/>
    <n v="1523"/>
    <d v="2020-04-30T00:00:00"/>
    <d v="2020-04-30T00:00:00"/>
    <s v="ShadowTrack"/>
    <s v="Estero"/>
    <s v="Kiev"/>
    <x v="42"/>
    <m/>
    <s v="Christian Shpilka_x000a_(Allatrack)"/>
    <x v="5"/>
    <s v="Congrua"/>
    <s v="Med-Tech"/>
    <s v="Medical equipment and related software"/>
    <s v="Seed"/>
    <s v="Assente"/>
    <s v="Non compliant con i Regolamenti "/>
    <m/>
    <d v="2020-05-07T00:00:00"/>
    <m/>
  </r>
  <r>
    <s v="OK"/>
    <n v="1524"/>
    <d v="2020-04-30T00:00:00"/>
    <d v="2020-04-30T00:00:00"/>
    <s v="Eskulabs"/>
    <s v="Estero"/>
    <s v="Kiev"/>
    <x v="42"/>
    <m/>
    <s v="Christian Shpilka_x000a_(Allatrack)"/>
    <x v="5"/>
    <s v="Congrua"/>
    <s v="ICT"/>
    <s v="Consumer electronics"/>
    <s v="Seed"/>
    <s v="Assente"/>
    <s v="Non compliant con i Regolamenti "/>
    <m/>
    <d v="2020-05-07T00:00:00"/>
    <m/>
  </r>
  <r>
    <s v="OK"/>
    <n v="1525"/>
    <d v="2020-05-04T00:00:00"/>
    <d v="2020-05-04T00:00:00"/>
    <s v="I-Vasc"/>
    <s v="Italia"/>
    <s v="Milano"/>
    <x v="4"/>
    <m/>
    <s v="Federico Palmieri_x000a_(BizPlace)"/>
    <x v="5"/>
    <s v="Congrua"/>
    <s v="Med-Tech"/>
    <s v="Pharmaceuticals and drug delivery"/>
    <s v="Seed"/>
    <s v="Assente"/>
    <s v="Non compliant con i Regolamenti "/>
    <m/>
    <d v="2020-05-07T00:00:00"/>
    <s v="Diritto di First Refusal – Invito Innova Venture"/>
  </r>
  <r>
    <s v="OK"/>
    <n v="1526"/>
    <d v="2020-05-04T00:00:00"/>
    <d v="2020-05-04T00:00:00"/>
    <s v="Prometheus"/>
    <s v="Italia"/>
    <s v="Parma"/>
    <x v="0"/>
    <m/>
    <s v="Federico Palmieri_x000a_(BizPlace)"/>
    <x v="5"/>
    <s v="Congrua"/>
    <s v="Med-Tech"/>
    <s v="Pharmaceuticals and drug delivery"/>
    <s v="Seed"/>
    <s v="Assente"/>
    <s v="Non compliant con i Regolamenti "/>
    <m/>
    <d v="2020-05-07T00:00:00"/>
    <s v="Diritto di First Refusal – Invito Innova Venture"/>
  </r>
  <r>
    <s v="OK"/>
    <n v="1527"/>
    <d v="2019-05-04T00:00:00"/>
    <d v="2019-05-04T00:00:00"/>
    <s v="DIGITALIA"/>
    <s v="Italia"/>
    <s v="Aquila"/>
    <x v="14"/>
    <m/>
    <s v="Ignazio Castiglioni_x000a_(HAT)"/>
    <x v="6"/>
    <s v="Congrua"/>
    <s v="ICT"/>
    <s v="Systems software"/>
    <s v="Start-up stage\Venture"/>
    <s v="Assente"/>
    <s v="Vertis Venture 2 Scaleup"/>
    <m/>
    <d v="2020-05-07T00:00:00"/>
    <m/>
  </r>
  <r>
    <s v="OK"/>
    <n v="1528"/>
    <d v="2019-05-04T00:00:00"/>
    <d v="2019-05-04T00:00:00"/>
    <s v="Agri island"/>
    <s v="Italia"/>
    <s v="Roma"/>
    <x v="7"/>
    <m/>
    <s v="Giordano Ferrari"/>
    <x v="4"/>
    <s v="Congrua"/>
    <s v="Agro-food"/>
    <s v="Agriculture: other"/>
    <s v="Seed"/>
    <s v="Assente"/>
    <s v="Non compliant con i Regolamenti "/>
    <m/>
    <d v="2020-05-07T00:00:00"/>
    <s v="Diritto di First Refusal – Invito Innova Venture"/>
  </r>
  <r>
    <s v="OK"/>
    <n v="1529"/>
    <d v="2020-05-07T00:00:00"/>
    <d v="2020-05-07T00:00:00"/>
    <s v="Schoolr"/>
    <s v="Italia"/>
    <s v="Roma"/>
    <x v="7"/>
    <m/>
    <s v="Cristiano Scarapucci"/>
    <x v="4"/>
    <s v="Congrua"/>
    <s v="Digital &amp; Media"/>
    <s v="Educational and training products/services"/>
    <s v="Start-up stage\Venture"/>
    <s v="Assente"/>
    <s v="Vertis Venture 2 Scaleup"/>
    <m/>
    <d v="2020-05-07T00:00:00"/>
    <m/>
  </r>
  <r>
    <s v="OK"/>
    <n v="1530"/>
    <d v="2020-05-08T00:00:00"/>
    <d v="2020-05-08T00:00:00"/>
    <s v="Nuovo Mercato Coperto"/>
    <s v="Italia"/>
    <s v="n.a."/>
    <x v="5"/>
    <m/>
    <s v="Antonio Minguzzi"/>
    <x v="1"/>
    <s v="Congrua"/>
    <s v="Industrial Goods"/>
    <s v="Construction"/>
    <s v="Seed"/>
    <s v="Assente"/>
    <s v="Non compliant con i Regolamenti "/>
    <m/>
    <d v="2020-05-14T00:00:00"/>
    <m/>
  </r>
  <r>
    <s v="OK"/>
    <n v="1531"/>
    <d v="2020-05-08T00:00:00"/>
    <d v="2020-05-08T00:00:00"/>
    <s v="The Graphene Company"/>
    <s v="Italia"/>
    <s v="Rieti"/>
    <x v="7"/>
    <m/>
    <s v="Antonio Minguzzi"/>
    <x v="1"/>
    <s v="Congrua"/>
    <s v="Industrial Goods"/>
    <s v="Business and industrial products"/>
    <s v="Start-up stage\Venture"/>
    <s v="Assente"/>
    <s v="Vertis Venture 2 Scaleup"/>
    <m/>
    <d v="2020-05-14T00:00:00"/>
    <m/>
  </r>
  <r>
    <s v="OK"/>
    <n v="1532"/>
    <d v="2020-05-11T00:00:00"/>
    <d v="2020-05-11T00:00:00"/>
    <s v="AEBi"/>
    <s v="Italia"/>
    <s v="Frosinone"/>
    <x v="7"/>
    <m/>
    <s v="Paolo Marini"/>
    <x v="4"/>
    <s v="Congrua"/>
    <s v="Consumer Goods"/>
    <s v="Consumer products manufacturing"/>
    <s v="Seed"/>
    <s v="Assente"/>
    <s v="Non compliant con i Regolamenti "/>
    <m/>
    <d v="2020-05-14T00:00:00"/>
    <s v="Diritto di First Refusal – Invito Innova Venture"/>
  </r>
  <r>
    <s v="OK"/>
    <n v="1533"/>
    <d v="2020-05-11T00:00:00"/>
    <d v="2020-05-11T00:00:00"/>
    <s v="DeepCyber"/>
    <s v="Italia"/>
    <s v="n.a."/>
    <x v="5"/>
    <m/>
    <s v="Antonio Mauro"/>
    <x v="4"/>
    <s v="Congrua"/>
    <s v="ICT"/>
    <s v="Systems software"/>
    <s v="Seed"/>
    <s v="Assente"/>
    <s v="Non compliant con i Regolamenti "/>
    <m/>
    <d v="2020-05-14T00:00:00"/>
    <m/>
  </r>
  <r>
    <s v="OK"/>
    <n v="1534"/>
    <d v="2020-05-12T00:00:00"/>
    <d v="2020-05-14T00:00:00"/>
    <s v="Sluurpy "/>
    <s v="Italia"/>
    <s v="Bologna"/>
    <x v="0"/>
    <m/>
    <s v="Simone Giovannini"/>
    <x v="4"/>
    <s v="Congrua"/>
    <s v="ICT"/>
    <s v="Systems software"/>
    <s v="Start-up stage\Venture"/>
    <s v="Assente"/>
    <s v="Vertis Venture 2 Scaleup"/>
    <m/>
    <d v="2020-05-21T00:00:00"/>
    <m/>
  </r>
  <r>
    <s v="OK"/>
    <n v="1535"/>
    <d v="2020-05-11T00:00:00"/>
    <d v="2020-05-11T00:00:00"/>
    <s v="Ensysce Biosciences"/>
    <s v="Estero"/>
    <s v="Santa Monica"/>
    <x v="6"/>
    <m/>
    <s v="Alex Ross_x000a_(DelMorgan &amp; Company)"/>
    <x v="5"/>
    <s v="Congrua"/>
    <s v="Biotech"/>
    <s v="Biotechnology"/>
    <s v="Seed"/>
    <s v="Assente"/>
    <s v="Non compliant con i Regolamenti "/>
    <m/>
    <d v="2020-05-14T00:00:00"/>
    <m/>
  </r>
  <r>
    <s v="OK"/>
    <n v="1536"/>
    <d v="2020-05-13T00:00:00"/>
    <d v="2020-05-13T00:00:00"/>
    <s v="MIFood"/>
    <s v="Estero"/>
    <s v="Madrid"/>
    <x v="11"/>
    <m/>
    <s v="Ruben Miranda"/>
    <x v="4"/>
    <s v="Congrua"/>
    <s v="Industrial automation"/>
    <s v="Industrial measurement, sensing and control"/>
    <s v="Start-up stage\Venture"/>
    <s v="Assente"/>
    <s v="Vertis Venture 2 Scaleup"/>
    <m/>
    <d v="2020-05-14T00:00:00"/>
    <m/>
  </r>
  <r>
    <s v="OK"/>
    <n v="1537"/>
    <d v="2020-05-13T00:00:00"/>
    <d v="2020-05-13T00:00:00"/>
    <s v="RistoM"/>
    <s v="Italia"/>
    <s v="Siracusa"/>
    <x v="9"/>
    <m/>
    <s v="Provenza Vincenzo"/>
    <x v="4"/>
    <s v="Congrua"/>
    <s v="ICT"/>
    <s v="Systems software"/>
    <s v="Seed"/>
    <s v="Assente"/>
    <s v="Non compliant con i Regolamenti "/>
    <m/>
    <d v="2020-05-14T00:00:00"/>
    <m/>
  </r>
  <r>
    <s v="OK"/>
    <n v="1538"/>
    <d v="2020-05-13T00:00:00"/>
    <d v="2020-05-13T00:00:00"/>
    <s v="HotelTask"/>
    <s v="Italia"/>
    <s v="Bari"/>
    <x v="13"/>
    <m/>
    <s v="Pantaleo de Gennaro"/>
    <x v="4"/>
    <s v="Congrua"/>
    <s v="ICT"/>
    <s v="Systems software"/>
    <s v="Start-up stage\Venture"/>
    <s v="Assente"/>
    <s v="Vertis Venture 2 Scaleup"/>
    <m/>
    <d v="2020-05-14T00:00:00"/>
    <m/>
  </r>
  <r>
    <s v="OK"/>
    <n v="1539"/>
    <d v="2020-05-13T00:00:00"/>
    <d v="2020-05-13T00:00:00"/>
    <s v="FRATHAUS"/>
    <s v="Estero"/>
    <s v="Mosca"/>
    <x v="39"/>
    <m/>
    <s v="Dmitriy Ageev"/>
    <x v="4"/>
    <s v="Congrua"/>
    <s v="Industrial Goods"/>
    <s v="Broadcasting, publications and content providers"/>
    <s v="Seed"/>
    <s v="Assente"/>
    <s v="Non compliant con i Regolamenti "/>
    <m/>
    <d v="2020-05-14T00:00:00"/>
    <m/>
  </r>
  <r>
    <s v="OK"/>
    <n v="1540"/>
    <d v="2020-05-13T00:00:00"/>
    <d v="2020-05-19T00:00:00"/>
    <s v="Joint Capital Partners"/>
    <s v="Italia"/>
    <s v="Verona"/>
    <x v="15"/>
    <m/>
    <s v="Gustavo Perrotta_x000a_(Hamilton Venture Capital)"/>
    <x v="6"/>
    <s v="Congrua"/>
    <s v="Services"/>
    <s v="Financial institutions and services"/>
    <s v="Start-up stage\Venture"/>
    <s v="Assente"/>
    <s v="Vertis Venture 2 Scaleup"/>
    <m/>
    <d v="2020-05-21T00:00:00"/>
    <m/>
  </r>
  <r>
    <s v="OK"/>
    <n v="1541"/>
    <d v="2020-05-14T00:00:00"/>
    <d v="2020-05-14T00:00:00"/>
    <s v="Sanitex"/>
    <s v="Italia"/>
    <s v="n.a."/>
    <x v="5"/>
    <m/>
    <s v="Franco Fontanesi"/>
    <x v="4"/>
    <s v="Congrua"/>
    <s v="Med-Tech"/>
    <s v="Medical devices and supplies"/>
    <s v="Seed"/>
    <s v="Assente"/>
    <s v="Non compliant con i Regolamenti "/>
    <m/>
    <d v="2020-05-21T00:00:00"/>
    <s v="Diritto di First Refusal – Invito Innova Venture"/>
  </r>
  <r>
    <s v="OK"/>
    <n v="1542"/>
    <d v="2020-05-15T00:00:00"/>
    <d v="2020-05-15T00:00:00"/>
    <s v="Ecosostenibile.eu"/>
    <s v="Italia"/>
    <s v="Roma"/>
    <x v="7"/>
    <m/>
    <s v="Luca Salvatore"/>
    <x v="4"/>
    <s v="Congrua"/>
    <s v="Clean Tech"/>
    <s v="Environmental services"/>
    <s v="Start-up stage\Venture"/>
    <s v="Assente"/>
    <s v="Vertis Venture 2 Scaleup"/>
    <m/>
    <d v="2020-05-21T00:00:00"/>
    <m/>
  </r>
  <r>
    <s v="OK"/>
    <n v="1543"/>
    <d v="2020-05-15T00:00:00"/>
    <d v="2020-05-15T00:00:00"/>
    <s v="Epicura "/>
    <s v="Italia"/>
    <s v="Torino"/>
    <x v="3"/>
    <m/>
    <s v="Stefano Peroncini"/>
    <x v="6"/>
    <s v="Congrua"/>
    <s v="Med-Tech"/>
    <s v="Healthcare institutions and services"/>
    <s v="Start-up stage\Venture"/>
    <s v="Assente"/>
    <s v="Vertis Venture 2 Scaleup"/>
    <m/>
    <d v="2020-05-21T00:00:00"/>
    <m/>
  </r>
  <r>
    <s v="OK"/>
    <n v="1544"/>
    <d v="2020-05-15T00:00:00"/>
    <d v="2020-05-15T00:00:00"/>
    <s v="Light Science"/>
    <s v="Estero"/>
    <s v="Zurigo"/>
    <x v="22"/>
    <m/>
    <s v="Arturo Capasso"/>
    <x v="3"/>
    <s v="Congrua"/>
    <s v="Biotech"/>
    <s v="Biotechnology"/>
    <s v="Seed"/>
    <s v="Assente"/>
    <s v="Non compliant con i Regolamenti "/>
    <m/>
    <d v="2020-05-21T00:00:00"/>
    <m/>
  </r>
  <r>
    <s v="OK"/>
    <n v="1545"/>
    <d v="2020-05-15T00:00:00"/>
    <d v="2020-05-15T00:00:00"/>
    <s v="DoggyBell"/>
    <s v="Italia"/>
    <s v="Vicenza"/>
    <x v="15"/>
    <m/>
    <s v="Giovanni Fasano"/>
    <x v="5"/>
    <s v="Congrua"/>
    <s v="Digital &amp; Media"/>
    <s v="Internet technologies"/>
    <s v="Start-up stage\Venture"/>
    <s v="Assente"/>
    <s v="Vertis Venture 2 Scaleup"/>
    <m/>
    <d v="2020-05-21T00:00:00"/>
    <m/>
  </r>
  <r>
    <s v="OK"/>
    <n v="1546"/>
    <d v="2020-05-17T00:00:00"/>
    <m/>
    <s v="Erson mixer"/>
    <s v="Italia"/>
    <s v="Novara"/>
    <x v="3"/>
    <m/>
    <s v="Mario Meloda"/>
    <x v="4"/>
    <s v="Non congrua"/>
    <m/>
    <m/>
    <m/>
    <m/>
    <s v="Rigettato per documentazione mancante dopo sollecito"/>
    <m/>
    <d v="2020-05-21T00:00:00"/>
    <m/>
  </r>
  <r>
    <s v="OK"/>
    <n v="1547"/>
    <d v="2020-05-19T00:00:00"/>
    <d v="2020-05-19T00:00:00"/>
    <s v="Move In Bike "/>
    <s v="Italia"/>
    <s v="Viterbo"/>
    <x v="7"/>
    <m/>
    <s v="Castignani Matteo"/>
    <x v="4"/>
    <s v="Congrua"/>
    <s v="Digital &amp; Media"/>
    <s v="Internet technologies"/>
    <s v="Seed"/>
    <s v="Assente"/>
    <s v="Non compliant con i Regolamenti "/>
    <m/>
    <d v="2020-05-21T00:00:00"/>
    <m/>
  </r>
  <r>
    <s v="OK"/>
    <n v="1548"/>
    <d v="2020-05-19T00:00:00"/>
    <d v="2020-05-19T00:00:00"/>
    <s v="Elesta"/>
    <s v="Italia"/>
    <s v="Firenze"/>
    <x v="10"/>
    <m/>
    <s v="Filippo Codazzi_x000a_(Invest Italy SIM)"/>
    <x v="5"/>
    <s v="Congrua"/>
    <s v="Med-Tech"/>
    <s v="Medical equipment and related software"/>
    <s v="Other early stage\Late stage"/>
    <s v="Assente"/>
    <s v="Vertis Venture 2 Scaleup"/>
    <m/>
    <d v="2020-05-21T00:00:00"/>
    <m/>
  </r>
  <r>
    <s v="OK"/>
    <n v="1549"/>
    <d v="2020-05-20T00:00:00"/>
    <d v="2020-05-20T00:00:00"/>
    <s v=" Cell Receptor"/>
    <s v="Estero"/>
    <s v="Ginevra"/>
    <x v="22"/>
    <m/>
    <s v="Ralph Zahn_x000a_(Livenity)"/>
    <x v="5"/>
    <s v="Congrua"/>
    <s v="Biotech"/>
    <s v="Biotechnology"/>
    <s v="Seed"/>
    <s v="Assente"/>
    <s v="Non compliant con i Regolamenti "/>
    <m/>
    <d v="2020-05-21T00:00:00"/>
    <m/>
  </r>
  <r>
    <s v="OK"/>
    <n v="1550"/>
    <d v="2020-05-20T00:00:00"/>
    <d v="2020-05-20T00:00:00"/>
    <s v="Expertise cloud"/>
    <s v="Italia"/>
    <s v="Roma"/>
    <x v="7"/>
    <m/>
    <s v="Matteo Biscaglia_x000a_(Tamburi Investment Partners)"/>
    <x v="6"/>
    <s v="Congrua"/>
    <s v="Services"/>
    <s v="Business and industrial services"/>
    <s v="Start-up stage\Venture"/>
    <s v="Assente"/>
    <s v="Vertis Venture 2 Scaleup"/>
    <m/>
    <d v="2020-05-21T00:00:00"/>
    <m/>
  </r>
  <r>
    <s v="OK"/>
    <n v="1551"/>
    <d v="2020-05-22T00:00:00"/>
    <d v="2020-05-22T00:00:00"/>
    <s v="Quomi"/>
    <s v="Italia"/>
    <s v="Milano"/>
    <x v="4"/>
    <m/>
    <s v="Andrea Ferrante_x000a_(Startup &amp; Scaleup Coach)"/>
    <x v="5"/>
    <s v="Congrua"/>
    <s v="Consumer Goods"/>
    <s v="Consumer products manufacturing"/>
    <s v="Start-up stage\Venture"/>
    <s v="Assente"/>
    <s v="Vertis Venture 2 Scaleup"/>
    <m/>
    <d v="2020-05-28T00:00:00"/>
    <m/>
  </r>
  <r>
    <s v="OK"/>
    <n v="1552"/>
    <d v="2020-05-25T00:00:00"/>
    <d v="2020-05-25T00:00:00"/>
    <s v="Luce Technologies"/>
    <s v="Italia"/>
    <s v="n.a."/>
    <x v="5"/>
    <m/>
    <s v="Alessandro Yuri Cavallo"/>
    <x v="4"/>
    <s v="Congrua"/>
    <s v="ICT"/>
    <s v="Systems software"/>
    <s v="Seed"/>
    <s v="Assente"/>
    <s v="Non compliant con i Regolamenti "/>
    <m/>
    <d v="2020-05-28T00:00:00"/>
    <m/>
  </r>
  <r>
    <s v="OK"/>
    <n v="1553"/>
    <d v="2020-05-25T00:00:00"/>
    <d v="2020-05-25T00:00:00"/>
    <s v="La Caffetteria"/>
    <s v="Italia"/>
    <s v="Roma"/>
    <x v="7"/>
    <m/>
    <s v="Luigi Ammaturo"/>
    <x v="5"/>
    <s v="Congrua"/>
    <s v="Consumer Goods"/>
    <s v="Manufacturing: other"/>
    <s v="Seed"/>
    <s v="Assente"/>
    <s v="Non compliant con i Regolamenti "/>
    <m/>
    <d v="2020-05-28T00:00:00"/>
    <s v="Diritto di First Refusal – Invito Innova Venture"/>
  </r>
  <r>
    <s v="OK"/>
    <n v="1554"/>
    <d v="2020-05-26T00:00:00"/>
    <d v="2020-05-26T00:00:00"/>
    <s v="WorkeRevieW"/>
    <s v="Italia"/>
    <s v="n.a."/>
    <x v="5"/>
    <m/>
    <s v="Financial researches"/>
    <x v="5"/>
    <s v="Congrua"/>
    <s v="Digital &amp; Media"/>
    <s v="Internet technologies"/>
    <s v="Seed"/>
    <s v="Assente"/>
    <s v="Non compliant con i Regolamenti "/>
    <m/>
    <d v="2020-05-28T00:00:00"/>
    <m/>
  </r>
  <r>
    <s v="OK"/>
    <n v="1555"/>
    <d v="2020-05-27T00:00:00"/>
    <d v="2020-05-27T00:00:00"/>
    <s v="Coloombus"/>
    <s v="Italia"/>
    <s v="Palermo"/>
    <x v="9"/>
    <m/>
    <s v="Giuliano La Barbera"/>
    <x v="4"/>
    <s v="Congrua"/>
    <s v="ICT"/>
    <s v="Systems software"/>
    <s v="Start-up stage\Venture"/>
    <s v="Assente"/>
    <s v="Vertis Venture 2 Scaleup"/>
    <m/>
    <d v="2020-05-28T00:00:00"/>
    <m/>
  </r>
  <r>
    <s v="OK"/>
    <n v="1556"/>
    <d v="2020-05-27T00:00:00"/>
    <d v="2020-05-27T00:00:00"/>
    <s v="Ankor Game"/>
    <s v="Estero"/>
    <s v="Miami"/>
    <x v="6"/>
    <m/>
    <s v="Niccolò Galeazzo"/>
    <x v="4"/>
    <s v="Congrua"/>
    <s v="ICT"/>
    <s v="Systems software"/>
    <s v="Start-up stage\Venture"/>
    <s v="Assente"/>
    <s v="Vertis Venture 2 Scaleup"/>
    <m/>
    <d v="2020-05-28T00:00:00"/>
    <m/>
  </r>
  <r>
    <s v="OK"/>
    <n v="1557"/>
    <d v="2020-05-29T00:00:00"/>
    <d v="2020-05-29T00:00:00"/>
    <s v="Gumpab"/>
    <s v="Italia"/>
    <s v="Ancona"/>
    <x v="19"/>
    <m/>
    <s v="Alessandro Bettineschi_x000a_(Altovalore.net srl)"/>
    <x v="4"/>
    <s v="Congrua"/>
    <s v="Services"/>
    <s v="Real estate"/>
    <s v="Start-up stage\Venture"/>
    <s v="Assente"/>
    <s v="Non compliant con i Regolamenti "/>
    <m/>
    <d v="2020-06-04T00:00:00"/>
    <s v="Out of scope VV2. Il progetto non è opererativo su tecnologie, prodotti/servizi riferibili ai settori delle tecnologie industriali/digitali"/>
  </r>
  <r>
    <s v="OK"/>
    <n v="1558"/>
    <d v="2020-05-31T00:00:00"/>
    <d v="2020-05-31T00:00:00"/>
    <s v="Trinus"/>
    <s v="Italia"/>
    <s v="n.a."/>
    <x v="5"/>
    <m/>
    <s v="Mattia S. Zucca"/>
    <x v="4"/>
    <s v="Congrua"/>
    <s v="Digital &amp; Media"/>
    <s v="Hospitality, sports and entertainment facilities"/>
    <s v="Seed"/>
    <s v="Assente"/>
    <s v="Non compliant con i Regolamenti "/>
    <m/>
    <d v="2020-06-04T00:00:00"/>
    <m/>
  </r>
  <r>
    <s v="OK"/>
    <n v="1559"/>
    <d v="2020-06-01T00:00:00"/>
    <d v="2020-06-01T00:00:00"/>
    <s v="TwoInOne"/>
    <s v="Italia"/>
    <s v="Modena"/>
    <x v="0"/>
    <m/>
    <s v="Avantaggiato S."/>
    <x v="4"/>
    <s v="Congrua"/>
    <s v="Industrial Goods"/>
    <s v="Transportation: other"/>
    <s v="Seed"/>
    <s v="Assente"/>
    <s v="Non compliant con i Regolamenti "/>
    <m/>
    <d v="2020-06-04T00:00:00"/>
    <m/>
  </r>
  <r>
    <s v="OK"/>
    <n v="1560"/>
    <d v="2020-06-02T00:00:00"/>
    <m/>
    <s v="Progetto Pradolini"/>
    <s v="Italia"/>
    <s v="Udine"/>
    <x v="8"/>
    <m/>
    <s v="Pradolini Stefano"/>
    <x v="4"/>
    <s v="Non congrua"/>
    <m/>
    <m/>
    <m/>
    <m/>
    <s v="Rigettato per documentazione mancante dopo sollecito"/>
    <m/>
    <d v="2020-06-04T00:00:00"/>
    <m/>
  </r>
  <r>
    <s v="OK"/>
    <n v="1561"/>
    <d v="2020-06-03T00:00:00"/>
    <d v="2020-06-09T00:00:00"/>
    <s v="Factoryaly"/>
    <s v="Italia"/>
    <s v="Milano"/>
    <x v="4"/>
    <m/>
    <s v="Claudio Francavilla"/>
    <x v="4"/>
    <s v="Congrua"/>
    <s v="Clean Tech"/>
    <s v="Alternative energy"/>
    <s v="Seed"/>
    <s v="Assente"/>
    <s v="Non compliant con i Regolamenti "/>
    <m/>
    <d v="2020-06-11T00:00:00"/>
    <m/>
  </r>
  <r>
    <s v="OK"/>
    <n v="1562"/>
    <d v="2020-06-04T00:00:00"/>
    <d v="2022-05-25T00:00:00"/>
    <s v="Cà Colonna"/>
    <s v="Italia"/>
    <s v="Forlì"/>
    <x v="0"/>
    <m/>
    <s v="Gian Luca Bagnara"/>
    <x v="4"/>
    <s v="Congrua"/>
    <s v="Agro-food"/>
    <s v="Crop cultivation"/>
    <s v="Start-up stage\Venture"/>
    <s v="Università degli Studi di Bologna"/>
    <s v="Fondi di scaleup"/>
    <m/>
    <d v="2022-05-31T00:00:00"/>
    <s v="Il progetto l'11/06/20 è stato assegnato al fondo di trasferimento tecnologico, in seguito al &quot;rejected&quot; da parte del fondo e all'invio di un nuovo deck l'iniziativa è stata assegnata ai fondi di scaleup il 31/05/2022"/>
  </r>
  <r>
    <s v="OK"/>
    <n v="1563"/>
    <d v="2020-06-04T00:00:00"/>
    <d v="2020-06-04T00:00:00"/>
    <s v="UpSurgeOn"/>
    <s v="Italia"/>
    <s v="Milano"/>
    <x v="4"/>
    <m/>
    <s v="Carlos Capuz Rubio_x000a_(m27 Finance GmbH)"/>
    <x v="5"/>
    <s v="Congrua"/>
    <s v="Med-Tech"/>
    <s v="Healthcare: other"/>
    <s v="Start-up stage\Venture"/>
    <s v="Assente"/>
    <s v="Vertis Venture 2 Scaleup"/>
    <m/>
    <d v="2020-06-11T00:00:00"/>
    <m/>
  </r>
  <r>
    <s v="OK"/>
    <n v="1564"/>
    <d v="2020-06-04T00:00:00"/>
    <d v="2020-06-04T00:00:00"/>
    <s v="R2B"/>
    <s v="Italia"/>
    <s v="Milano"/>
    <x v="4"/>
    <m/>
    <s v="Davide Villano"/>
    <x v="4"/>
    <s v="Congrua"/>
    <s v="Industrial Goods"/>
    <s v="Real estate"/>
    <s v="Start-up stage\Venture"/>
    <s v="Assente"/>
    <s v="Non compliant con i Regolamenti "/>
    <m/>
    <d v="2020-06-11T00:00:00"/>
    <s v="Out of scope VV2. Il progetto non è opererativo su tecnologie, prodotti/servizi riferibili ai settori delle tecnologie industriali/digitali"/>
  </r>
  <r>
    <s v="OK"/>
    <n v="1565"/>
    <d v="2020-06-05T00:00:00"/>
    <d v="2020-06-05T00:00:00"/>
    <s v=" Aqma Spa"/>
    <s v="Italia"/>
    <s v="Milano"/>
    <x v="4"/>
    <m/>
    <s v="Salvatore Ruggiero"/>
    <x v="4"/>
    <s v="Congrua"/>
    <s v="Industrial Goods"/>
    <s v="Pharmaceuticals and drug delivery"/>
    <s v="Other early stage\Late stage"/>
    <s v="Assente"/>
    <s v="Vertis Venture 2 Scaleup"/>
    <m/>
    <d v="2020-06-11T00:00:00"/>
    <m/>
  </r>
  <r>
    <s v="OK"/>
    <n v="1566"/>
    <d v="2020-06-08T00:00:00"/>
    <d v="2020-06-08T00:00:00"/>
    <s v="Progetto_DellaTorre"/>
    <s v="Italia"/>
    <s v="Lecce"/>
    <x v="13"/>
    <m/>
    <s v="Paolo Della Torre"/>
    <x v="4"/>
    <s v="Congrua"/>
    <s v="Industrial Goods"/>
    <s v="Pharmaceuticals and drug delivery"/>
    <s v="Proof of concept"/>
    <s v="Assente"/>
    <s v="Non compliant con i Regolamenti "/>
    <m/>
    <d v="2020-06-11T00:00:00"/>
    <m/>
  </r>
  <r>
    <s v="OK"/>
    <n v="1567"/>
    <d v="2020-06-08T00:00:00"/>
    <d v="2020-06-08T00:00:00"/>
    <s v="Speedy"/>
    <s v="Italia"/>
    <s v="Arezzo"/>
    <x v="10"/>
    <m/>
    <s v="Alessandro Villa_x000a_(Sella CIB)"/>
    <x v="6"/>
    <s v="Congrua"/>
    <s v="ICT"/>
    <s v="Systems software"/>
    <s v="Other early stage\Late stage"/>
    <s v="Assente"/>
    <s v="Vertis Venture 2 Scaleup"/>
    <m/>
    <d v="2020-06-11T00:00:00"/>
    <m/>
  </r>
  <r>
    <s v="OK"/>
    <n v="1568"/>
    <d v="2020-06-09T00:00:00"/>
    <d v="2020-06-09T00:00:00"/>
    <s v="Tutored"/>
    <s v="Italia"/>
    <s v="Roma"/>
    <x v="7"/>
    <m/>
    <s v="Giuliano Gigli_x000a_(Blue Ocean Finance)"/>
    <x v="6"/>
    <s v="Congrua"/>
    <s v="Digital &amp; Media"/>
    <s v="Internet technologies"/>
    <s v="Other early stage\Late stage"/>
    <s v="Assente"/>
    <s v="Vertis Venture 2 Scaleup"/>
    <m/>
    <d v="2020-06-11T00:00:00"/>
    <m/>
  </r>
  <r>
    <s v="OK"/>
    <n v="1569"/>
    <d v="2020-06-14T00:00:00"/>
    <d v="2020-06-14T00:00:00"/>
    <s v="Kooomo"/>
    <s v="Estero"/>
    <s v="Dublino"/>
    <x v="29"/>
    <m/>
    <s v="Neil Grogan_x000a_(Ardent Advisors Ltd)"/>
    <x v="5"/>
    <s v="Congrua"/>
    <s v="ICT"/>
    <s v="Systems software"/>
    <s v="Other early stage\Late stage"/>
    <s v="Assente"/>
    <s v="Vertis Venture 2 Scaleup"/>
    <m/>
    <d v="2020-06-18T00:00:00"/>
    <m/>
  </r>
  <r>
    <s v="OK"/>
    <n v="1570"/>
    <d v="2020-06-14T00:00:00"/>
    <d v="2020-06-14T00:00:00"/>
    <s v="DeepInspect"/>
    <s v="Italia"/>
    <s v="Roma"/>
    <x v="7"/>
    <m/>
    <s v="Antonio Mauro"/>
    <x v="4"/>
    <s v="Congrua"/>
    <s v="ICT"/>
    <s v="Systems software"/>
    <s v="Start-up stage\Venture"/>
    <s v="Assente"/>
    <s v="Vertis Venture 5 Scaleup"/>
    <m/>
    <d v="2023-02-22T00:00:00"/>
    <s v="Iniziativa in fase seed il 18/06/2020 e quindi &quot;Non compilant con i Regolamenti&quot;, in seguito all'invio di nuova documentazione viene assegnata a VV5 il 22/02/2023."/>
  </r>
  <r>
    <s v="OK"/>
    <n v="1571"/>
    <d v="2020-06-15T00:00:00"/>
    <d v="2020-06-15T00:00:00"/>
    <s v="Alkimiya "/>
    <s v="Italia"/>
    <s v="Roma"/>
    <x v="7"/>
    <m/>
    <s v="Massimo Mangia"/>
    <x v="4"/>
    <s v="Congrua"/>
    <s v="Med-Tech"/>
    <s v="Medical equipment and related software"/>
    <s v="Start-up stage\Venture"/>
    <s v="Assente"/>
    <s v="Vertis Venture 2 Scaleup"/>
    <m/>
    <d v="2020-06-18T00:00:00"/>
    <s v="Diritto di First Refusal – Invito Innova Venture"/>
  </r>
  <r>
    <s v="OK"/>
    <n v="1572"/>
    <d v="2020-06-15T00:00:00"/>
    <d v="2020-06-15T00:00:00"/>
    <s v="INOFEA AG"/>
    <s v="Estero"/>
    <s v="Ginevra"/>
    <x v="22"/>
    <m/>
    <s v="Ralph Zahn_x000a_(Livenity)"/>
    <x v="5"/>
    <s v="Congrua"/>
    <s v="Biotech"/>
    <s v="Biotechnology"/>
    <s v="Start-up stage\Venture"/>
    <s v="Assente"/>
    <s v="Non compliant con i Regolamenti "/>
    <m/>
    <d v="2020-06-18T00:00:00"/>
    <s v="Out of scope VV2. Il progetto non è opererativo su tecnologie, prodotti/servizi riferibili ai settori delle tecnologie industriali/digitali"/>
  </r>
  <r>
    <s v="OK"/>
    <n v="1573"/>
    <d v="2020-06-15T00:00:00"/>
    <d v="2020-06-15T00:00:00"/>
    <s v="Coderblock"/>
    <s v="Italia"/>
    <s v="Palermo"/>
    <x v="9"/>
    <m/>
    <s v="Danilo Costa"/>
    <x v="4"/>
    <s v="Congrua"/>
    <s v="ICT"/>
    <s v="Systems software"/>
    <s v="Start-up stage\Venture"/>
    <s v="Assente"/>
    <s v="Vertis Venture 2 Scaleup"/>
    <m/>
    <d v="2020-06-18T00:00:00"/>
    <m/>
  </r>
  <r>
    <s v="OK"/>
    <n v="1574"/>
    <d v="2020-06-16T00:00:00"/>
    <d v="2020-06-16T00:00:00"/>
    <s v="Farmamico"/>
    <s v="Italia"/>
    <s v="Frosinone"/>
    <x v="7"/>
    <m/>
    <s v="Niccolò Bienati_x000a_(BizPlace)"/>
    <x v="5"/>
    <s v="Congrua"/>
    <s v="Services"/>
    <s v="Transportation services"/>
    <s v="Start-up stage\Venture"/>
    <s v="Assente"/>
    <s v="Vertis Venture 2 Scaleup"/>
    <m/>
    <d v="2020-06-18T00:00:00"/>
    <s v="Diritto di First Refusal – Invito Innova Venture"/>
  </r>
  <r>
    <s v="OK"/>
    <n v="1575"/>
    <d v="2020-06-16T00:00:00"/>
    <d v="2020-06-16T00:00:00"/>
    <s v="RECO2"/>
    <s v="Italia"/>
    <s v="Frosinone"/>
    <x v="7"/>
    <m/>
    <s v="Niccolò Bienati_x000a_(BizPlace)"/>
    <x v="5"/>
    <s v="Congrua"/>
    <s v="Clean Tech"/>
    <s v="Materials"/>
    <s v="Start-up stage\Venture"/>
    <s v="Assente"/>
    <s v="Vertis Venture 2 Scaleup"/>
    <m/>
    <d v="2020-06-18T00:00:00"/>
    <s v="Diritto di First Refusal – Invito Innova Venture"/>
  </r>
  <r>
    <s v="OK"/>
    <n v="1576"/>
    <d v="2020-06-17T00:00:00"/>
    <d v="2020-06-18T00:00:00"/>
    <s v="T-Clyp"/>
    <s v="Italia"/>
    <s v="Bari"/>
    <x v="13"/>
    <m/>
    <s v="Roberto Passaquindici "/>
    <x v="4"/>
    <s v="Congrua"/>
    <s v="Consumer Goods"/>
    <s v="Business and industrial products"/>
    <s v="Seed"/>
    <s v="Assente"/>
    <s v="Non compliant con i Regolamenti "/>
    <m/>
    <d v="2020-06-25T00:00:00"/>
    <m/>
  </r>
  <r>
    <s v="OK"/>
    <n v="1577"/>
    <d v="2020-06-17T00:00:00"/>
    <m/>
    <s v="Pyrolytic Eco-Tech"/>
    <s v="Italia"/>
    <s v="n.a."/>
    <x v="5"/>
    <m/>
    <s v="Stefania Gaggini _x000a_(KNET Project)"/>
    <x v="5"/>
    <s v="Non congrua"/>
    <m/>
    <m/>
    <m/>
    <m/>
    <s v="Rigettato per documentazione mancante dopo sollecito"/>
    <m/>
    <d v="2020-06-18T00:00:00"/>
    <m/>
  </r>
  <r>
    <s v="OK"/>
    <n v="1578"/>
    <d v="2020-06-17T00:00:00"/>
    <m/>
    <s v="Ingenium Tech"/>
    <s v="Italia"/>
    <s v="n.a."/>
    <x v="5"/>
    <m/>
    <s v="Stefania Gaggini _x000a_(KNET Project)"/>
    <x v="5"/>
    <s v="Non congrua"/>
    <m/>
    <m/>
    <m/>
    <m/>
    <s v="Rigettato per documentazione mancante dopo sollecito"/>
    <m/>
    <d v="2020-06-18T00:00:00"/>
    <m/>
  </r>
  <r>
    <s v="OK"/>
    <n v="1579"/>
    <d v="2020-06-18T00:00:00"/>
    <d v="2020-06-18T00:00:00"/>
    <s v="Progetto Caminiti Francesco"/>
    <s v="Italia"/>
    <s v="n.a."/>
    <x v="5"/>
    <m/>
    <s v="Antonio Gentile"/>
    <x v="5"/>
    <s v="Congrua"/>
    <s v="Clean Tech"/>
    <s v="Business and industrial products"/>
    <s v="Seed"/>
    <s v="Assente"/>
    <s v="Non compliant con i Regolamenti "/>
    <m/>
    <d v="2020-06-18T00:00:00"/>
    <m/>
  </r>
  <r>
    <s v="OK"/>
    <n v="1580"/>
    <d v="2020-06-19T00:00:00"/>
    <d v="2020-06-19T00:00:00"/>
    <s v="Chiramaz"/>
    <s v="Estero"/>
    <s v="Tunisi"/>
    <x v="43"/>
    <m/>
    <s v="Domenico Ramazzotti"/>
    <x v="4"/>
    <s v="Congrua"/>
    <s v="Industrial Goods"/>
    <s v="Business and industrial products"/>
    <s v="Seed"/>
    <s v="Assente"/>
    <s v="Non compliant con i Regolamenti "/>
    <m/>
    <d v="2020-06-25T00:00:00"/>
    <m/>
  </r>
  <r>
    <s v="OK"/>
    <n v="1581"/>
    <d v="2020-06-20T00:00:00"/>
    <d v="2020-06-20T00:00:00"/>
    <s v="IPERVOX "/>
    <s v="Italia"/>
    <s v="Roma"/>
    <x v="7"/>
    <m/>
    <s v="Juxhin Radhima"/>
    <x v="4"/>
    <s v="Congrua"/>
    <s v="ICT"/>
    <s v="Systems software"/>
    <s v="Start-up stage\Venture"/>
    <s v="Assente"/>
    <s v="Vertis Venture 2 Scaleup"/>
    <m/>
    <d v="2020-06-25T00:00:00"/>
    <m/>
  </r>
  <r>
    <s v="OK"/>
    <n v="1582"/>
    <d v="2020-06-25T00:00:00"/>
    <d v="2020-06-25T00:00:00"/>
    <s v="Mo.Re"/>
    <s v="Italia"/>
    <s v="n.a."/>
    <x v="5"/>
    <m/>
    <s v="Mattias Cerini_x000a_(Algo Capital LTD)"/>
    <x v="5"/>
    <s v="Congrua"/>
    <s v="ICT"/>
    <s v="Systems software"/>
    <s v="Other early stage\Late stage"/>
    <s v="Assente"/>
    <s v="Vertis Venture 2 Scaleup"/>
    <m/>
    <d v="2020-07-02T00:00:00"/>
    <m/>
  </r>
  <r>
    <s v="OK"/>
    <n v="1583"/>
    <d v="2020-06-22T00:00:00"/>
    <d v="2020-06-22T00:00:00"/>
    <s v="ChillClass"/>
    <s v="Italia"/>
    <s v="n.a."/>
    <x v="5"/>
    <s v="Giacomo Giurazza"/>
    <m/>
    <x v="3"/>
    <s v="Congrua"/>
    <s v="Digital &amp; Media"/>
    <s v="Systems software"/>
    <s v="Seed"/>
    <s v="Assente"/>
    <s v="Non compliant con i Regolamenti "/>
    <m/>
    <d v="2020-06-25T00:00:00"/>
    <m/>
  </r>
  <r>
    <s v="OK"/>
    <n v="1584"/>
    <d v="2020-06-22T00:00:00"/>
    <m/>
    <s v="Branchini Company"/>
    <s v="Italia"/>
    <s v="Bologna"/>
    <x v="0"/>
    <m/>
    <s v="Stefano Branchini"/>
    <x v="4"/>
    <s v="Non congrua"/>
    <m/>
    <m/>
    <m/>
    <m/>
    <s v="Rigettato per documentazione mancante dopo sollecito"/>
    <m/>
    <d v="2020-06-25T00:00:00"/>
    <m/>
  </r>
  <r>
    <s v="OK"/>
    <n v="1585"/>
    <d v="2020-06-23T00:00:00"/>
    <d v="2020-06-23T00:00:00"/>
    <s v="Progetto 4PL"/>
    <s v="Italia"/>
    <s v="n.a."/>
    <x v="5"/>
    <s v="Nicola Redi"/>
    <m/>
    <x v="3"/>
    <s v="Congrua"/>
    <s v="ICT"/>
    <s v="Systems software"/>
    <s v="Seed"/>
    <s v="Assente"/>
    <s v="Non compliant con i Regolamenti "/>
    <m/>
    <d v="2020-06-25T00:00:00"/>
    <m/>
  </r>
  <r>
    <s v="OK"/>
    <n v="1586"/>
    <d v="2020-06-23T00:00:00"/>
    <d v="2020-06-23T00:00:00"/>
    <s v="WordLift"/>
    <s v="Italia"/>
    <s v="Roma"/>
    <x v="7"/>
    <m/>
    <s v="Paolo Cellini_x000a_(PI Campus)"/>
    <x v="6"/>
    <s v="Congrua"/>
    <s v="ICT"/>
    <s v="Systems software"/>
    <s v="Start-up stage\Venture"/>
    <s v="Assente"/>
    <s v="Vertis Venture 2 Scaleup"/>
    <m/>
    <d v="2020-06-25T00:00:00"/>
    <m/>
  </r>
  <r>
    <s v="OK"/>
    <n v="1587"/>
    <d v="2020-06-24T00:00:00"/>
    <d v="2020-06-24T00:00:00"/>
    <s v="Progetto_Senza glutine"/>
    <s v="Italia"/>
    <s v="n.a."/>
    <x v="5"/>
    <m/>
    <s v="Gianluca Giurazza"/>
    <x v="0"/>
    <s v="Congrua"/>
    <s v="Agro-food"/>
    <s v="Consumer products retailing"/>
    <s v="Start-up stage\Venture"/>
    <s v="Assente"/>
    <s v="Non compliant con i Regolamenti "/>
    <m/>
    <d v="2020-06-25T00:00:00"/>
    <s v="Out of scope VV2. Il progetto non è opererativo su tecnologie, prodotti/servizi riferibili ai settori delle tecnologie industriali/digitali"/>
  </r>
  <r>
    <s v="OK"/>
    <n v="1588"/>
    <d v="2020-06-24T00:00:00"/>
    <d v="2020-06-24T00:00:00"/>
    <s v="Winci"/>
    <s v="Italia"/>
    <s v="Milano"/>
    <x v="4"/>
    <s v="Mauro Odorico"/>
    <m/>
    <x v="3"/>
    <s v="Congrua"/>
    <s v="ICT"/>
    <s v="Systems software"/>
    <s v="Start-up stage\Venture"/>
    <s v="Assente"/>
    <s v="Vertis Venture 2 Scaleup"/>
    <m/>
    <d v="2020-06-25T00:00:00"/>
    <m/>
  </r>
  <r>
    <s v="OK"/>
    <n v="1589"/>
    <d v="2020-06-25T00:00:00"/>
    <d v="2020-06-25T00:00:00"/>
    <s v="AIBarber"/>
    <s v="Italia"/>
    <s v="Reggio Calabria"/>
    <x v="1"/>
    <m/>
    <s v="Andrea Luca Attanasio_x000a_(Università della Calabria)"/>
    <x v="7"/>
    <s v="Congrua"/>
    <s v="Digital &amp; Media"/>
    <s v="Internet technologies"/>
    <s v="Proof of concept"/>
    <s v="Università della Calabria"/>
    <s v="Vertis Venture 3 Technology Transfer"/>
    <m/>
    <d v="2020-07-02T00:00:00"/>
    <m/>
  </r>
  <r>
    <s v="OK"/>
    <n v="1590"/>
    <d v="2020-06-25T00:00:00"/>
    <d v="2020-06-25T00:00:00"/>
    <s v="BitBox"/>
    <s v="Italia"/>
    <s v="Reggio Calabria"/>
    <x v="1"/>
    <m/>
    <s v="Andrea Luca Attanasio_x000a_(Università della Calabria)"/>
    <x v="7"/>
    <s v="Congrua"/>
    <s v="Digital &amp; Media"/>
    <s v="Internet technologies"/>
    <s v="Proof of concept"/>
    <s v="Università della Calabria"/>
    <s v="Vertis Venture 3 Technology Transfer"/>
    <m/>
    <d v="2020-07-02T00:00:00"/>
    <m/>
  </r>
  <r>
    <s v="OK"/>
    <n v="1591"/>
    <d v="2020-06-25T00:00:00"/>
    <d v="2020-06-25T00:00:00"/>
    <s v="Binaffè"/>
    <s v="Italia"/>
    <s v="Reggio Calabria"/>
    <x v="1"/>
    <m/>
    <s v="Andrea Luca Attanasio_x000a_(Università della Calabria)"/>
    <x v="7"/>
    <s v="Congrua"/>
    <s v="Industrial Goods"/>
    <s v="Business and industrial products"/>
    <s v="Proof of concept"/>
    <s v="Università della Calabria"/>
    <s v="Vertis Venture 3 Technology Transfer"/>
    <m/>
    <d v="2020-07-02T00:00:00"/>
    <m/>
  </r>
  <r>
    <s v="OK"/>
    <n v="1592"/>
    <d v="2020-06-26T00:00:00"/>
    <d v="2020-06-26T00:00:00"/>
    <s v="AB Banking"/>
    <s v="Italia"/>
    <s v="n.a."/>
    <x v="5"/>
    <m/>
    <s v="Financial Researches"/>
    <x v="5"/>
    <s v="Congrua"/>
    <s v="Services"/>
    <s v="Financial institutions and services"/>
    <s v="Seed"/>
    <s v="Assente"/>
    <s v="Non compliant con i Regolamenti "/>
    <m/>
    <d v="2020-07-02T00:00:00"/>
    <m/>
  </r>
  <r>
    <s v="OK"/>
    <n v="1593"/>
    <d v="2020-06-26T00:00:00"/>
    <d v="2020-06-26T00:00:00"/>
    <s v="Pathos Project"/>
    <s v="Italia"/>
    <s v="Roma"/>
    <x v="7"/>
    <m/>
    <s v="Fabio Morlando_x000a_(Collins Dale Capital Partners)"/>
    <x v="5"/>
    <s v="Congrua"/>
    <s v="Digital &amp; Media"/>
    <s v="Software: other"/>
    <s v="Start-up stage\Venture"/>
    <s v="Assente"/>
    <s v="Vertis Venture 2 Scaleup"/>
    <m/>
    <d v="2020-07-02T00:00:00"/>
    <m/>
  </r>
  <r>
    <s v="OK"/>
    <n v="1594"/>
    <d v="2020-06-26T00:00:00"/>
    <d v="2020-06-26T00:00:00"/>
    <s v="99Bros"/>
    <s v="Italia"/>
    <s v="Roma"/>
    <x v="7"/>
    <m/>
    <s v="Giulio Piccione_x000a_(Lventure)"/>
    <x v="6"/>
    <s v="Congrua"/>
    <s v="Services"/>
    <s v="Financial institutions and services"/>
    <s v="Start-up stage\Venture"/>
    <s v="Assente"/>
    <s v="Vertis Venture 2 Scaleup"/>
    <m/>
    <d v="2020-07-02T00:00:00"/>
    <s v="Diritto di First Refusal – Invito Innova Venture"/>
  </r>
  <r>
    <s v="OK"/>
    <n v="1595"/>
    <d v="2020-06-26T00:00:00"/>
    <d v="2020-06-26T00:00:00"/>
    <s v="Camiciaondemand"/>
    <s v="Italia"/>
    <s v="Roma"/>
    <x v="7"/>
    <m/>
    <s v="Giulio Piccione_x000a_(Lventure)"/>
    <x v="6"/>
    <s v="Congrua"/>
    <s v="Services"/>
    <s v="Consumer services: other"/>
    <s v="Start-up stage\Venture"/>
    <s v="Assente"/>
    <s v="Vertis Venture 2 Scaleup"/>
    <m/>
    <d v="2020-07-02T00:00:00"/>
    <s v="Diritto di First Refusal – Invito Innova Venture"/>
  </r>
  <r>
    <s v="OK"/>
    <n v="1596"/>
    <d v="2020-06-26T00:00:00"/>
    <d v="2020-06-26T00:00:00"/>
    <s v="Sell in-to-china"/>
    <s v="Italia"/>
    <s v="Roma"/>
    <x v="7"/>
    <m/>
    <s v="Giulio Piccione_x000a_(Lventure)"/>
    <x v="6"/>
    <s v="Congrua"/>
    <s v="Digital &amp; Media"/>
    <s v="Internet technologies"/>
    <s v="Start-up stage\Venture"/>
    <s v="Assente"/>
    <s v="Vertis Venture 2 Scaleup"/>
    <m/>
    <d v="2020-07-02T00:00:00"/>
    <s v="Diritto di First Refusal – Invito Innova Venture"/>
  </r>
  <r>
    <s v="OK"/>
    <n v="1597"/>
    <d v="2020-06-26T00:00:00"/>
    <d v="2020-06-26T00:00:00"/>
    <s v="Slymetrix "/>
    <s v="Italia"/>
    <s v="Roma"/>
    <x v="7"/>
    <m/>
    <s v="Giulio Piccione_x000a_(Lventure)"/>
    <x v="6"/>
    <s v="Congrua"/>
    <s v="ICT"/>
    <s v="Systems software"/>
    <s v="Start-up stage\Venture"/>
    <s v="Assente"/>
    <s v="Vertis Venture 2 Scaleup"/>
    <m/>
    <d v="2020-07-02T00:00:00"/>
    <s v="Diritto di First Refusal – Invito Innova Venture"/>
  </r>
  <r>
    <s v="OK"/>
    <n v="1598"/>
    <d v="2020-06-30T00:00:00"/>
    <d v="2020-06-30T00:00:00"/>
    <s v="MedicalTech"/>
    <s v="Italia"/>
    <s v="Trento"/>
    <x v="21"/>
    <m/>
    <s v="Vittorio Cosma_x000a_(Matters2 Ltd.)"/>
    <x v="5"/>
    <s v="Congrua"/>
    <s v="Med-Tech"/>
    <s v="Medical equipment and related software"/>
    <s v="Start-up stage\Venture"/>
    <s v="Fondazione Bruno Kessler"/>
    <s v="Vertis Venture 3 Technology Transfer"/>
    <m/>
    <d v="2020-07-02T00:00:00"/>
    <m/>
  </r>
  <r>
    <s v="OK"/>
    <n v="1599"/>
    <d v="2020-06-30T00:00:00"/>
    <d v="2020-06-30T00:00:00"/>
    <s v=" Newmana International"/>
    <s v="Italia"/>
    <s v="Torino"/>
    <x v="3"/>
    <m/>
    <s v="Mattia Volpe"/>
    <x v="4"/>
    <s v="Congrua"/>
    <s v="Med-Tech"/>
    <s v="Medical equipment and related software"/>
    <s v="Start-up stage\Venture"/>
    <s v="Politecnico di Torino"/>
    <s v="Vertis Venture 3 Technology Transfer"/>
    <m/>
    <d v="2020-07-02T00:00:00"/>
    <m/>
  </r>
  <r>
    <s v="OK"/>
    <n v="1600"/>
    <d v="2020-06-30T00:00:00"/>
    <d v="2020-06-30T00:00:00"/>
    <s v="FIMART Italia"/>
    <s v="Italia"/>
    <s v="n.a."/>
    <x v="5"/>
    <m/>
    <s v="Arianna Perini"/>
    <x v="4"/>
    <s v="Congrua"/>
    <s v="Services"/>
    <s v="Financial institutions and services"/>
    <s v="Seed"/>
    <s v="Assente"/>
    <s v="Non compliant con i Regolamenti "/>
    <m/>
    <d v="2020-07-02T00:00:00"/>
    <m/>
  </r>
  <r>
    <s v="OK"/>
    <n v="1601"/>
    <d v="2020-07-01T00:00:00"/>
    <d v="2020-07-01T00:00:00"/>
    <s v="PetSempre"/>
    <s v="Italia"/>
    <s v="Milano"/>
    <x v="4"/>
    <m/>
    <s v="Antonio Grifoni"/>
    <x v="4"/>
    <s v="Congrua"/>
    <s v="Services"/>
    <s v="Consumer services: other"/>
    <s v="Seed"/>
    <s v="Assente"/>
    <s v="Non compliant con i Regolamenti "/>
    <m/>
    <d v="2020-07-02T00:00:00"/>
    <m/>
  </r>
  <r>
    <s v="OK"/>
    <n v="1602"/>
    <d v="2020-07-01T00:00:00"/>
    <d v="2020-07-01T00:00:00"/>
    <s v="Qodeup"/>
    <s v="Italia"/>
    <s v="Brescia"/>
    <x v="4"/>
    <m/>
    <s v="Financial researches"/>
    <x v="5"/>
    <s v="Congrua"/>
    <s v="Digital &amp; Media"/>
    <s v="Internet technologies"/>
    <s v="Start-up stage\Venture"/>
    <s v="Assente"/>
    <s v="Vertis Venture 2 Scaleup"/>
    <m/>
    <d v="2020-07-02T00:00:00"/>
    <m/>
  </r>
  <r>
    <s v="OK"/>
    <n v="1603"/>
    <d v="2020-07-02T00:00:00"/>
    <d v="2020-07-02T00:00:00"/>
    <s v="Easdebitami"/>
    <s v="Italia"/>
    <s v="Milano"/>
    <x v="4"/>
    <m/>
    <s v="Danilo Perrotta_x000a_(lazio Innova)"/>
    <x v="6"/>
    <s v="Congrua"/>
    <s v="Services"/>
    <s v="Consumer services: other"/>
    <s v="Seed"/>
    <s v="Assente"/>
    <s v="Non compliant con i Regolamenti "/>
    <m/>
    <d v="2020-07-09T00:00:00"/>
    <m/>
  </r>
  <r>
    <s v="OK"/>
    <n v="1604"/>
    <d v="2020-07-03T00:00:00"/>
    <d v="2020-07-03T00:00:00"/>
    <s v="Hotbox"/>
    <s v="Italia"/>
    <s v="Modena"/>
    <x v="0"/>
    <m/>
    <s v="Antonio Iannone_x000a_(lThe food cons)"/>
    <x v="5"/>
    <s v="Congrua"/>
    <s v="Industrial Goods"/>
    <s v="Manufacturing: other"/>
    <s v="Start-up stage\Venture"/>
    <s v="Assente"/>
    <s v="Vertis Venture 2 Scaleup"/>
    <m/>
    <d v="2020-07-09T00:00:00"/>
    <m/>
  </r>
  <r>
    <s v="OK"/>
    <n v="1605"/>
    <d v="2020-07-06T00:00:00"/>
    <d v="2020-07-06T00:00:00"/>
    <s v="Maatroom"/>
    <s v="Italia"/>
    <s v="Torino"/>
    <x v="3"/>
    <m/>
    <s v="Financial Researches"/>
    <x v="5"/>
    <s v="Congrua"/>
    <s v="Consumer Goods"/>
    <s v="Consumer products manufacturing"/>
    <s v="Start-up stage\Venture"/>
    <s v="Assente"/>
    <s v="Non compliant con i Regolamenti "/>
    <m/>
    <d v="2020-07-09T00:00:00"/>
    <s v="Out of scope VV2. Il progetto non è opererativo su tecnologie, prodotti/servizi riferibili ai settori delle tecnologie industriali/digitali"/>
  </r>
  <r>
    <s v="OK"/>
    <n v="1606"/>
    <d v="2020-07-08T00:00:00"/>
    <d v="2020-07-08T00:00:00"/>
    <s v="Lookmove "/>
    <s v="Estero"/>
    <s v="Losanna"/>
    <x v="22"/>
    <m/>
    <s v="Maxime Danibert"/>
    <x v="4"/>
    <s v="Congrua"/>
    <s v="Digital &amp; Media"/>
    <s v="Internet technologies"/>
    <s v="Start-up stage\Venture"/>
    <s v="Assente"/>
    <s v="Vertis Venture 2 Scaleup"/>
    <m/>
    <d v="2020-07-09T00:00:00"/>
    <m/>
  </r>
  <r>
    <s v="OK"/>
    <n v="1607"/>
    <d v="2020-07-09T00:00:00"/>
    <d v="2020-07-09T00:00:00"/>
    <s v="Pensiero Divino"/>
    <s v="Italia"/>
    <s v="Salerno"/>
    <x v="2"/>
    <m/>
    <s v="Financial Researches"/>
    <x v="5"/>
    <s v="Congrua"/>
    <s v="Industrial Goods"/>
    <s v="Real estate"/>
    <s v="Seed"/>
    <s v="Assente"/>
    <s v="Non compliant con i Regolamenti "/>
    <m/>
    <d v="2020-07-09T00:00:00"/>
    <m/>
  </r>
  <r>
    <s v="OK"/>
    <n v="1608"/>
    <d v="2020-07-10T00:00:00"/>
    <d v="2020-07-10T00:00:00"/>
    <s v="Bione"/>
    <s v="Estero"/>
    <s v="Bangalore"/>
    <x v="30"/>
    <m/>
    <s v="Ruchi Dana"/>
    <x v="4"/>
    <s v="Congrua"/>
    <s v="Biotech"/>
    <s v="Biotechnology"/>
    <s v="Seed"/>
    <s v="Assente"/>
    <s v="Non compliant con i Regolamenti "/>
    <m/>
    <d v="2020-07-16T00:00:00"/>
    <m/>
  </r>
  <r>
    <s v="OK"/>
    <n v="1609"/>
    <d v="2020-07-10T00:00:00"/>
    <d v="2021-12-15T00:00:00"/>
    <s v="Witty"/>
    <s v="Italia"/>
    <s v="Roma"/>
    <x v="7"/>
    <m/>
    <s v="Andrea Tognoli"/>
    <x v="4"/>
    <s v="Congrua"/>
    <s v="Consumer Goods"/>
    <s v="Consumer electronics"/>
    <s v="Start-up stage\Venture"/>
    <s v="Assente"/>
    <s v="Fondi di scaleup"/>
    <m/>
    <d v="2021-12-22T00:00:00"/>
    <s v="Iniziativa &quot;non compliant con i regolamenti&quot; il 16/07/2020 per lo stadio di vita &quot;seed&quot; e per l'assenza di OdR, viene assegnata ai fondi di scaleup il 22/12/2021 come &quot;Diritto di First Refusal – Invito Innova Venture&quot;"/>
  </r>
  <r>
    <s v="OK"/>
    <n v="1610"/>
    <d v="2020-07-13T00:00:00"/>
    <d v="2020-07-13T00:00:00"/>
    <s v="Metasonixx"/>
    <s v="Estero"/>
    <s v="Brighton"/>
    <x v="16"/>
    <m/>
    <s v="Gianluca Memoli"/>
    <x v="4"/>
    <s v="Congrua"/>
    <s v="Industrial Goods"/>
    <s v="Business and industrial products"/>
    <s v="Seed"/>
    <s v="Assente"/>
    <s v="Non compliant con i Regolamenti "/>
    <m/>
    <d v="2020-07-16T00:00:00"/>
    <m/>
  </r>
  <r>
    <s v="OK"/>
    <n v="1611"/>
    <d v="2020-07-13T00:00:00"/>
    <d v="2020-07-13T00:00:00"/>
    <s v="Portal Technologies"/>
    <s v="Italia"/>
    <s v="Firenze"/>
    <x v="10"/>
    <m/>
    <s v="Roberto Fazio"/>
    <x v="4"/>
    <s v="Congrua"/>
    <s v="ICT"/>
    <s v="Consumer electronics"/>
    <s v="Seed"/>
    <s v="Assente"/>
    <s v="Non compliant con i Regolamenti "/>
    <m/>
    <d v="2020-07-16T00:00:00"/>
    <m/>
  </r>
  <r>
    <s v="OK"/>
    <n v="1612"/>
    <d v="2020-07-15T00:00:00"/>
    <d v="2020-07-15T00:00:00"/>
    <s v="MyWoT"/>
    <s v="Italia"/>
    <s v="Latina"/>
    <x v="7"/>
    <m/>
    <s v="Claudio Letizia"/>
    <x v="5"/>
    <s v="Congrua"/>
    <s v="Digital &amp; Media"/>
    <s v="Internet technologies"/>
    <s v="Seed"/>
    <s v="Assente"/>
    <s v="Non compliant con i Regolamenti "/>
    <m/>
    <d v="2020-07-16T00:00:00"/>
    <m/>
  </r>
  <r>
    <s v="OK"/>
    <n v="1613"/>
    <d v="2020-07-16T00:00:00"/>
    <d v="2020-07-16T00:00:00"/>
    <s v="Windtime "/>
    <s v="Italia"/>
    <s v="n.a."/>
    <x v="5"/>
    <m/>
    <s v="Gianni Vergnao"/>
    <x v="4"/>
    <s v="Congrua"/>
    <s v="Clean Tech"/>
    <s v="Alternative energy"/>
    <s v="Seed"/>
    <s v="Assente"/>
    <s v="Non compliant con i Regolamenti "/>
    <m/>
    <d v="2020-07-23T00:00:00"/>
    <m/>
  </r>
  <r>
    <s v="OK"/>
    <n v="1614"/>
    <d v="2020-07-16T00:00:00"/>
    <d v="2020-07-16T00:00:00"/>
    <s v="YNRA "/>
    <s v="Italia"/>
    <s v="n.a."/>
    <x v="5"/>
    <m/>
    <m/>
    <x v="4"/>
    <s v="Congrua"/>
    <s v="ICT"/>
    <s v="Systems software"/>
    <s v="Seed"/>
    <s v="Assente"/>
    <s v="Non compliant con i Regolamenti "/>
    <m/>
    <d v="2020-07-23T00:00:00"/>
    <m/>
  </r>
  <r>
    <s v="OK"/>
    <n v="1615"/>
    <d v="2020-07-17T00:00:00"/>
    <d v="2020-07-17T00:00:00"/>
    <s v="Emotiva"/>
    <s v="Italia"/>
    <s v="Milano"/>
    <x v="4"/>
    <m/>
    <s v="Andrea Sempi"/>
    <x v="4"/>
    <s v="Congrua"/>
    <s v="ICT"/>
    <s v="Systems software"/>
    <s v="Start-up stage\Venture"/>
    <s v="Assente"/>
    <s v="Vertis Venture 2 Scaleup"/>
    <m/>
    <d v="2020-07-23T00:00:00"/>
    <m/>
  </r>
  <r>
    <s v="OK"/>
    <n v="1616"/>
    <d v="2020-07-18T00:00:00"/>
    <d v="2020-07-18T00:00:00"/>
    <s v="Progetto risparmio"/>
    <s v="Italia"/>
    <s v="Milano"/>
    <x v="4"/>
    <m/>
    <s v="Alessandro Morandini"/>
    <x v="4"/>
    <s v="Congrua"/>
    <s v="Services"/>
    <s v="Financial institutions and services"/>
    <s v="Proof of concept"/>
    <s v="Assente"/>
    <s v="Non compliant con i Regolamenti "/>
    <m/>
    <d v="2020-07-23T00:00:00"/>
    <m/>
  </r>
  <r>
    <s v="OK"/>
    <n v="1617"/>
    <d v="2020-07-21T00:00:00"/>
    <d v="2020-07-21T00:00:00"/>
    <s v="Wetacoo"/>
    <s v="Italia"/>
    <s v="Roma"/>
    <x v="7"/>
    <m/>
    <s v="Riccardo Troiano (Orrick)/_x000a_Giulio Montoli (Lventure)"/>
    <x v="1"/>
    <s v="Congrua"/>
    <s v="Services"/>
    <s v="Consumer services: other"/>
    <s v="Start-up stage\Venture"/>
    <s v="Assente"/>
    <s v="Fondi di scaleup"/>
    <m/>
    <d v="2022-07-25T00:00:00"/>
    <s v="Progetto analizzato in data 23/07/2020 e &quot;non compliant con i regolamenti&quot; poiché in fase seed. Progetto rianalizzato il 07/01/2021 poiché pervenuto come: &quot;Diritto di First Refusal – Invito Innova Venture&quot; e ancora in fase seed. In seguito alla ricezione di un nuovo pitch aggiornato il progetto viene assegnato ai fondi di scaleup in data 25/07/2022."/>
  </r>
  <r>
    <s v="OK"/>
    <n v="1618"/>
    <d v="2020-07-22T00:00:00"/>
    <d v="2020-07-22T00:00:00"/>
    <s v="Musical Mass"/>
    <s v="Italia"/>
    <s v="n.a."/>
    <x v="5"/>
    <m/>
    <s v="Paolo Risso"/>
    <x v="4"/>
    <s v="Congrua"/>
    <s v="Digital &amp; Media"/>
    <s v="Internet technologies"/>
    <s v="Seed"/>
    <s v="Assente"/>
    <s v="Non compliant con i Regolamenti "/>
    <m/>
    <d v="2020-07-23T00:00:00"/>
    <m/>
  </r>
  <r>
    <s v="OK"/>
    <n v="1619"/>
    <d v="2020-07-23T00:00:00"/>
    <d v="2020-07-23T00:00:00"/>
    <s v="Sharing TV"/>
    <s v="Italia"/>
    <s v="Foggia"/>
    <x v="13"/>
    <m/>
    <s v="Sergio Priore_x000a_(FinCapitaly Group)"/>
    <x v="5"/>
    <s v="Congrua"/>
    <s v="Digital &amp; Media"/>
    <s v="Broadcasting, publications and content providers"/>
    <s v="Start-up stage\Venture"/>
    <s v="Assente"/>
    <s v="Non compliant con i Regolamenti "/>
    <m/>
    <d v="2020-07-23T00:00:00"/>
    <s v="Out of scope VV2. Il progetto non è opererativo su tecnologie, prodotti/servizi riferibili ai settori delle tecnologie industriali/digitali"/>
  </r>
  <r>
    <s v="OK"/>
    <n v="1620"/>
    <d v="2020-07-23T00:00:00"/>
    <d v="2020-07-23T00:00:00"/>
    <s v="FlyTrendy"/>
    <s v="Italia"/>
    <s v="Milano"/>
    <x v="4"/>
    <m/>
    <s v="Francesco Alessandrini Gentili"/>
    <x v="0"/>
    <s v="Congrua"/>
    <s v="Digital &amp; Media"/>
    <s v="Systems software"/>
    <s v="Start-up stage\Venture"/>
    <s v="Assente"/>
    <s v="Vertis Venture 2 Scaleup"/>
    <m/>
    <d v="2020-07-30T00:00:00"/>
    <m/>
  </r>
  <r>
    <s v="OK"/>
    <n v="1621"/>
    <d v="2020-07-24T00:00:00"/>
    <d v="2020-07-31T00:00:00"/>
    <s v="Pelikan"/>
    <s v="Italia"/>
    <s v="Ancona"/>
    <x v="19"/>
    <m/>
    <s v="lessandro Bettineschi_x000a_(Altovalore)"/>
    <x v="5"/>
    <s v="Congrua"/>
    <s v="Industrial Goods"/>
    <s v="Business and industrial products"/>
    <s v="Start-up stage\Venture"/>
    <s v="Assente"/>
    <s v="Vertis Venture 2 Scaleup"/>
    <m/>
    <d v="2020-08-06T00:00:00"/>
    <m/>
  </r>
  <r>
    <s v="OK"/>
    <n v="1622"/>
    <d v="2020-07-25T00:00:00"/>
    <d v="2020-07-25T00:00:00"/>
    <s v="Globo"/>
    <s v="Italia"/>
    <s v="Napoli"/>
    <x v="2"/>
    <m/>
    <s v="Marco Longo"/>
    <x v="4"/>
    <s v="Congrua"/>
    <s v="Digital &amp; Media"/>
    <s v="Internet technologies"/>
    <s v="Seed"/>
    <s v="Assente"/>
    <s v="Non compliant con i Regolamenti "/>
    <m/>
    <d v="2020-07-30T00:00:00"/>
    <s v="Diritto di First Refusal – Invito Innova Venture"/>
  </r>
  <r>
    <s v="OK"/>
    <n v="1623"/>
    <d v="2020-07-27T00:00:00"/>
    <d v="2020-07-27T00:00:00"/>
    <s v="eCure"/>
    <s v="Italia"/>
    <s v="n.a."/>
    <x v="5"/>
    <m/>
    <s v="Massimo Tacchini"/>
    <x v="4"/>
    <s v="Congrua"/>
    <s v="Med-Tech"/>
    <s v="Healthcare: other"/>
    <s v="Seed"/>
    <s v="Assente"/>
    <s v="Non compliant con i Regolamenti "/>
    <m/>
    <d v="2020-07-30T00:00:00"/>
    <m/>
  </r>
  <r>
    <s v="OK"/>
    <n v="1624"/>
    <d v="2020-07-27T00:00:00"/>
    <d v="2020-11-12T00:00:00"/>
    <s v="Grownnectia"/>
    <s v="Italia"/>
    <s v="Roma"/>
    <x v="7"/>
    <m/>
    <s v="Bruno Puricelli _x000a_(Pairstech Capital Management LLP)"/>
    <x v="5"/>
    <s v="Congrua"/>
    <s v="Services"/>
    <s v="Business and industrial services"/>
    <s v="Other early stage\Late stage"/>
    <s v="Assente"/>
    <s v="Vertis Venture 2 Scaleup"/>
    <m/>
    <d v="2020-07-30T00:00:00"/>
    <m/>
  </r>
  <r>
    <s v="OK"/>
    <n v="1625"/>
    <d v="2020-07-27T00:00:00"/>
    <d v="2020-07-27T00:00:00"/>
    <s v="RestWorld "/>
    <s v="Italia"/>
    <s v="Torino"/>
    <x v="3"/>
    <m/>
    <s v="Luca Lotterio"/>
    <x v="4"/>
    <s v="Congrua"/>
    <s v="Services"/>
    <s v="Business and industrial services"/>
    <s v="Start-up stage\Venture"/>
    <s v="Assente"/>
    <s v="Vertis Venture 2 Scaleup"/>
    <m/>
    <d v="2020-07-30T00:00:00"/>
    <m/>
  </r>
  <r>
    <s v="OK"/>
    <n v="1626"/>
    <d v="2020-07-28T00:00:00"/>
    <d v="2020-07-28T00:00:00"/>
    <s v="Easy Export"/>
    <s v="Italia"/>
    <s v="n.a."/>
    <x v="5"/>
    <m/>
    <s v="Vincenzo Magliulo"/>
    <x v="4"/>
    <s v="Congrua"/>
    <s v="Digital &amp; Media"/>
    <s v="Internet technologies"/>
    <s v="Seed"/>
    <s v="Assente"/>
    <s v="Non compliant con i Regolamenti "/>
    <m/>
    <d v="2020-07-30T00:00:00"/>
    <m/>
  </r>
  <r>
    <s v="OK"/>
    <n v="1627"/>
    <d v="2020-07-29T00:00:00"/>
    <d v="2020-07-29T00:00:00"/>
    <s v="Qi4M"/>
    <s v="Italia"/>
    <s v="Roma"/>
    <x v="7"/>
    <m/>
    <s v="Giovanni Pinelli"/>
    <x v="5"/>
    <s v="Congrua"/>
    <s v="ICT"/>
    <s v="Financial institutions and services"/>
    <s v="Start-up stage\Venture"/>
    <s v="Assente"/>
    <s v="Vertis Venture 2 Scaleup"/>
    <m/>
    <d v="2020-07-30T00:00:00"/>
    <m/>
  </r>
  <r>
    <s v="OK"/>
    <n v="1628"/>
    <d v="2020-07-30T00:00:00"/>
    <d v="2020-07-30T00:00:00"/>
    <s v="Leafman "/>
    <s v="Estero"/>
    <s v="New York"/>
    <x v="6"/>
    <m/>
    <s v="Michael Faro "/>
    <x v="4"/>
    <s v="Congrua"/>
    <s v="Industrial Goods"/>
    <s v="Business and industrial products"/>
    <s v="Start-up stage\Venture"/>
    <s v="Assente"/>
    <s v="Non compliant con i Regolamenti "/>
    <m/>
    <d v="2020-07-30T00:00:00"/>
    <s v="Attiva nel settore della cannabis"/>
  </r>
  <r>
    <s v="OK"/>
    <n v="1629"/>
    <d v="2020-07-30T00:00:00"/>
    <d v="2020-07-30T00:00:00"/>
    <s v="Progetto Ingallinera "/>
    <s v="Italia"/>
    <s v="Ragusa"/>
    <x v="9"/>
    <m/>
    <s v="Gaetano Ingallinera "/>
    <x v="4"/>
    <s v="Congrua"/>
    <s v="Consumer Goods"/>
    <s v="Business and industrial products"/>
    <s v="Seed"/>
    <s v="Assente"/>
    <s v="Non compliant con i Regolamenti "/>
    <m/>
    <d v="2020-08-06T00:00:00"/>
    <m/>
  </r>
  <r>
    <s v="OK"/>
    <n v="1630"/>
    <d v="2020-07-31T00:00:00"/>
    <d v="2020-07-31T00:00:00"/>
    <s v="ViruSensing"/>
    <s v="Italia"/>
    <s v="Ancona"/>
    <x v="19"/>
    <s v="Marta Nervo"/>
    <m/>
    <x v="3"/>
    <s v="Congrua"/>
    <s v="Med-Tech"/>
    <s v="Healthcare: other"/>
    <s v="Proof of concept"/>
    <s v="Università Politecnica delle Marche"/>
    <s v="Vertis Venture 3 Technology Transfer"/>
    <m/>
    <d v="2020-08-06T00:00:00"/>
    <m/>
  </r>
  <r>
    <s v="OK"/>
    <n v="1631"/>
    <d v="2020-07-31T00:00:00"/>
    <d v="2020-07-31T00:00:00"/>
    <s v="CO2BanKa"/>
    <s v="Italia"/>
    <s v="n.a."/>
    <x v="5"/>
    <m/>
    <s v="Alessandro Pozzi"/>
    <x v="4"/>
    <s v="Congrua"/>
    <s v="Services"/>
    <s v="Financial institutions and services"/>
    <s v="Seed"/>
    <s v="Assente"/>
    <s v="Non compliant con i Regolamenti "/>
    <m/>
    <d v="2020-08-06T00:00:00"/>
    <m/>
  </r>
  <r>
    <s v="OK"/>
    <n v="1632"/>
    <d v="2020-07-31T00:00:00"/>
    <d v="2020-07-31T00:00:00"/>
    <s v="Dental Clear"/>
    <s v="Estero"/>
    <s v="San Marino"/>
    <x v="44"/>
    <m/>
    <s v="Prof. Nicola Illuzzi"/>
    <x v="4"/>
    <s v="Congrua"/>
    <s v="Med-Tech"/>
    <s v="Medical devices and supplies"/>
    <s v="Start-up stage\Venture"/>
    <s v="Assente"/>
    <s v="Non compliant con i Regolamenti "/>
    <m/>
    <d v="2020-08-06T00:00:00"/>
    <s v="Società basata a San Marino, paese non rientrante nella definizione di &quot;Impresa Non Italiana Consentita&quot; prevista dal Regolamento"/>
  </r>
  <r>
    <s v="OK"/>
    <n v="1633"/>
    <d v="2020-07-31T00:00:00"/>
    <d v="2020-07-31T00:00:00"/>
    <s v="Live Connection"/>
    <s v="Estero"/>
    <s v="San Marino"/>
    <x v="44"/>
    <m/>
    <s v="Prof. Nicola Illuzzi"/>
    <x v="4"/>
    <s v="Congrua"/>
    <s v="ICT"/>
    <s v="Systems software"/>
    <s v="Start-up stage\Venture"/>
    <s v="Assente"/>
    <s v="Non compliant con i Regolamenti "/>
    <m/>
    <d v="2020-08-06T00:00:00"/>
    <s v="Società basata a San Marino, paese non rientrante nella definizione di &quot;Impresa Non Italiana Consentita&quot; prevista dal Regolamento"/>
  </r>
  <r>
    <s v="OK"/>
    <n v="1634"/>
    <d v="2020-08-01T00:00:00"/>
    <d v="2020-08-01T00:00:00"/>
    <s v="Ageing Tech"/>
    <s v="Italia"/>
    <s v="Roma"/>
    <x v="7"/>
    <m/>
    <s v="Marco Mensitieri_x000a_(CrossHub)"/>
    <x v="5"/>
    <s v="Congrua"/>
    <s v="Med-Tech"/>
    <s v="Healthcare: other"/>
    <s v="Start-up stage\Venture"/>
    <s v="Assente"/>
    <s v="Vertis Venture 2 Scaleup"/>
    <m/>
    <d v="2020-08-06T00:00:00"/>
    <m/>
  </r>
  <r>
    <s v="OK"/>
    <n v="1635"/>
    <d v="2020-08-03T00:00:00"/>
    <d v="2020-08-03T00:00:00"/>
    <s v="smartFAB "/>
    <s v="Italia"/>
    <s v="Milano"/>
    <x v="4"/>
    <m/>
    <s v="Stefano Peroncini_x000a_(Eureka Venture)"/>
    <x v="6"/>
    <s v="Congrua"/>
    <s v="ICT"/>
    <s v="Industrial measurement, sensing and control"/>
    <s v="Start-up stage\Venture"/>
    <s v="Assente"/>
    <s v="Vertis Venture 2 Scaleup"/>
    <m/>
    <d v="2020-08-06T00:00:00"/>
    <m/>
  </r>
  <r>
    <s v="OK"/>
    <n v="1636"/>
    <d v="2020-08-03T00:00:00"/>
    <m/>
    <s v="Side"/>
    <s v="Italia"/>
    <s v="Roma"/>
    <x v="7"/>
    <m/>
    <s v="Michele Amisano_x000a_(Chiomenti)"/>
    <x v="1"/>
    <s v="Non congrua"/>
    <m/>
    <m/>
    <m/>
    <m/>
    <s v="Rigettato per documentazione mancante dopo sollecito"/>
    <m/>
    <d v="2020-08-06T00:00:00"/>
    <m/>
  </r>
  <r>
    <s v="OK"/>
    <n v="1637"/>
    <d v="2020-08-07T00:00:00"/>
    <d v="2020-08-07T00:00:00"/>
    <s v="ALGO BIOTECHNOLOGIES"/>
    <s v="Italia"/>
    <s v="Pescara"/>
    <x v="14"/>
    <m/>
    <s v="Mirko Gabriele"/>
    <x v="4"/>
    <s v="Congrua"/>
    <s v="Biotech"/>
    <s v="Biotechnology"/>
    <s v="Proof of concept"/>
    <s v="G. d'Annunzio Università di Chieti-Pescara"/>
    <s v="Vertis Venture 3 Technology Transfer"/>
    <m/>
    <d v="2020-09-03T00:00:00"/>
    <m/>
  </r>
  <r>
    <s v="OK"/>
    <n v="1638"/>
    <d v="2020-08-11T00:00:00"/>
    <d v="2020-08-11T00:00:00"/>
    <s v="Change capital"/>
    <s v="Italia"/>
    <s v="Arezzo"/>
    <x v="10"/>
    <m/>
    <s v="Francesco Brami"/>
    <x v="4"/>
    <s v="Congrua"/>
    <s v="Services"/>
    <s v="Financial institutions and services"/>
    <s v="Start-up stage\Venture"/>
    <s v="Assente"/>
    <s v="Vertis Venture 2 Scaleup"/>
    <m/>
    <d v="2020-09-03T00:00:00"/>
    <m/>
  </r>
  <r>
    <s v="OK"/>
    <n v="1639"/>
    <d v="2020-09-19T00:00:00"/>
    <d v="2020-09-19T00:00:00"/>
    <s v="SpinUp"/>
    <s v="Italia"/>
    <s v="Napoli"/>
    <x v="2"/>
    <s v="Amedeo Giurazza"/>
    <m/>
    <x v="3"/>
    <s v="Congrua"/>
    <s v="Digital &amp; Media"/>
    <s v="Communication: other"/>
    <s v="Other early stage\Late stage"/>
    <s v="Assente"/>
    <s v="Vertis Venture 2 Scaleup"/>
    <m/>
    <d v="2020-09-25T00:00:00"/>
    <s v="L'ID era stato assegnato al progetto &quot;I need tours&quot;,  in seguito ad una verifica l'iniziativa era risultata già assegnata all'ID 1213._x000a_L'ID 1639 è stato quindi riassegnato."/>
  </r>
  <r>
    <s v="OK"/>
    <n v="1640"/>
    <d v="2020-08-12T00:00:00"/>
    <d v="2020-08-12T00:00:00"/>
    <s v="WizKey "/>
    <s v="Italia"/>
    <s v="Milano"/>
    <x v="4"/>
    <m/>
    <s v="Marco Pagani"/>
    <x v="4"/>
    <s v="Congrua"/>
    <s v="Services"/>
    <s v="Financial institutions and services"/>
    <s v="Seed"/>
    <s v="Assente"/>
    <s v="Non compliant con i Regolamenti "/>
    <m/>
    <d v="2020-09-03T00:00:00"/>
    <m/>
  </r>
  <r>
    <s v="OK"/>
    <n v="1641"/>
    <d v="2020-08-14T00:00:00"/>
    <d v="2020-08-14T00:00:00"/>
    <s v="Greenlight"/>
    <s v="Estero"/>
    <s v="Cambridge"/>
    <x v="6"/>
    <m/>
    <s v="Nadeem Mazen"/>
    <x v="4"/>
    <s v="Congrua"/>
    <s v="Digital &amp; Media"/>
    <s v="Communications and networking services"/>
    <s v="Start-up stage\Venture"/>
    <s v="Assente"/>
    <s v="Vertis Venture 2 Scaleup"/>
    <m/>
    <d v="2020-09-03T00:00:00"/>
    <m/>
  </r>
  <r>
    <s v="OK"/>
    <n v="1642"/>
    <d v="2020-08-23T00:00:00"/>
    <d v="2020-08-23T00:00:00"/>
    <s v="Open Search Network"/>
    <s v="Italia"/>
    <s v="Roma"/>
    <x v="7"/>
    <m/>
    <s v="Aldo Razzino"/>
    <x v="4"/>
    <s v="Congrua"/>
    <s v="Services"/>
    <s v="Business and industrial services"/>
    <s v="Start-up stage\Venture"/>
    <s v="Assente"/>
    <s v="Vertis Venture 2 Scaleup"/>
    <m/>
    <d v="2020-09-03T00:00:00"/>
    <s v="Diritto di First Refusal – Invito Innova Venture"/>
  </r>
  <r>
    <s v="OK"/>
    <n v="1643"/>
    <d v="2020-08-25T00:00:00"/>
    <d v="2020-08-25T00:00:00"/>
    <s v="Netith"/>
    <s v="Italia"/>
    <s v="Catania"/>
    <x v="9"/>
    <m/>
    <s v="Franz Di Bella"/>
    <x v="4"/>
    <s v="Congrua"/>
    <s v="Services"/>
    <s v="Business and industrial services"/>
    <s v="Seed"/>
    <s v="Assente"/>
    <s v="Non compliant con i Regolamenti "/>
    <m/>
    <d v="2020-09-03T00:00:00"/>
    <s v="Attività digitali (incubatori e acceleratori) ancora in fase seed"/>
  </r>
  <r>
    <s v="OK"/>
    <n v="1644"/>
    <d v="2020-08-25T00:00:00"/>
    <d v="2020-08-25T00:00:00"/>
    <s v="Icemash"/>
    <s v="Italia"/>
    <s v="Monza"/>
    <x v="4"/>
    <m/>
    <s v="Paolo Mazzari"/>
    <x v="5"/>
    <s v="Congrua"/>
    <s v="Digital &amp; Media"/>
    <s v="Internet technologies"/>
    <s v="Start-up stage\Venture"/>
    <s v="Assente"/>
    <s v="Vertis Venture 2 Scaleup"/>
    <m/>
    <d v="2020-09-03T00:00:00"/>
    <m/>
  </r>
  <r>
    <s v="OK"/>
    <n v="1645"/>
    <d v="2020-08-26T00:00:00"/>
    <m/>
    <s v="Pizza Factory"/>
    <s v="Italia"/>
    <s v="Benevento"/>
    <x v="2"/>
    <m/>
    <s v="Donato Menechella_x000a_(Law&amp;Finance)"/>
    <x v="5"/>
    <s v="Non congrua"/>
    <m/>
    <m/>
    <m/>
    <m/>
    <s v="Rigettato per documentazione mancante dopo sollecito"/>
    <m/>
    <d v="2020-09-03T00:00:00"/>
    <m/>
  </r>
  <r>
    <s v="OK"/>
    <n v="1646"/>
    <d v="2020-08-27T00:00:00"/>
    <d v="2020-12-06T00:00:00"/>
    <s v="Easy Trucking"/>
    <s v="Italia"/>
    <s v="Benevento"/>
    <x v="2"/>
    <m/>
    <s v="Antonio Marchetti "/>
    <x v="4"/>
    <s v="Congrua"/>
    <s v="Digital &amp; Media"/>
    <s v="Transportation services"/>
    <s v="Start-up stage\Venture"/>
    <s v="Assente"/>
    <s v="Vertis Venture 2 Scaleup"/>
    <m/>
    <d v="2020-12-10T00:00:00"/>
    <m/>
  </r>
  <r>
    <s v="OK"/>
    <n v="1647"/>
    <d v="2020-08-29T00:00:00"/>
    <d v="2020-08-29T00:00:00"/>
    <s v="Roomless "/>
    <s v="Italia"/>
    <s v="Firenze"/>
    <x v="10"/>
    <m/>
    <s v="Riccardo Matteoni"/>
    <x v="4"/>
    <s v="Congrua"/>
    <s v="Digital &amp; Media"/>
    <s v="Internet technologies"/>
    <s v="Other early stage\Late stage"/>
    <s v="Assente"/>
    <s v="Vertis Venture 2 Scaleup"/>
    <m/>
    <d v="2020-09-03T00:00:00"/>
    <m/>
  </r>
  <r>
    <s v="OK"/>
    <n v="1648"/>
    <d v="2020-09-01T00:00:00"/>
    <d v="2020-09-03T00:00:00"/>
    <s v="SKWSH "/>
    <s v="Estero"/>
    <s v="Londra"/>
    <x v="16"/>
    <m/>
    <s v="Paul Aikhomu"/>
    <x v="4"/>
    <s v="Congrua"/>
    <s v="Digital &amp; Media"/>
    <s v="Internet technologies"/>
    <s v="Start-up stage\Venture"/>
    <s v="Assente"/>
    <s v="Vertis Venture 2 Scaleup"/>
    <m/>
    <d v="2020-09-11T00:00:00"/>
    <m/>
  </r>
  <r>
    <s v="OK"/>
    <n v="1649"/>
    <d v="2020-09-01T00:00:00"/>
    <d v="2020-09-01T00:00:00"/>
    <s v="I-MARK"/>
    <s v="Italia"/>
    <s v="Bologna"/>
    <x v="0"/>
    <m/>
    <s v="Raffaela Spina"/>
    <x v="4"/>
    <s v="Congrua"/>
    <s v="Digital &amp; Media"/>
    <s v="Internet technologies"/>
    <s v="Seed"/>
    <s v="Assente"/>
    <s v="Non compliant con i Regolamenti "/>
    <m/>
    <d v="2020-09-03T00:00:00"/>
    <m/>
  </r>
  <r>
    <s v="OK"/>
    <n v="1650"/>
    <d v="2020-09-02T00:00:00"/>
    <d v="2020-09-02T00:00:00"/>
    <s v="Arras Group"/>
    <s v="Italia"/>
    <s v="Milano"/>
    <x v="4"/>
    <m/>
    <s v="Enrico Arras"/>
    <x v="4"/>
    <s v="Congrua"/>
    <s v="Services"/>
    <s v="Construction"/>
    <s v="Seed"/>
    <s v="Assente"/>
    <s v="Non compliant con i Regolamenti "/>
    <m/>
    <d v="2020-09-03T00:00:00"/>
    <s v="Settore out of scope del fondo VV2"/>
  </r>
  <r>
    <s v="OK"/>
    <n v="1651"/>
    <d v="2020-09-02T00:00:00"/>
    <d v="2020-09-02T00:00:00"/>
    <s v="PASS"/>
    <s v="Italia"/>
    <s v="Palermo"/>
    <x v="9"/>
    <m/>
    <s v="Leonardo La Bara"/>
    <x v="4"/>
    <s v="Congrua"/>
    <s v="Services"/>
    <s v="Construction"/>
    <s v="Seed"/>
    <s v="Assente"/>
    <s v="Non compliant con i Regolamenti "/>
    <m/>
    <d v="2020-09-03T00:00:00"/>
    <s v="Settore out of scope del fondo VV2"/>
  </r>
  <r>
    <s v="OK"/>
    <n v="1652"/>
    <d v="2020-09-02T00:00:00"/>
    <d v="2020-09-02T00:00:00"/>
    <s v="WMD"/>
    <s v="Italia"/>
    <s v="Roma"/>
    <x v="7"/>
    <m/>
    <s v="Massimo Rossi Seelye"/>
    <x v="0"/>
    <s v="Congrua"/>
    <s v="Agro-food"/>
    <s v="Agriculture: other"/>
    <s v="Seed"/>
    <s v="Assente"/>
    <s v="Non compliant con i Regolamenti "/>
    <m/>
    <d v="2020-09-03T00:00:00"/>
    <m/>
  </r>
  <r>
    <s v="OK"/>
    <n v="1653"/>
    <d v="2020-09-02T00:00:00"/>
    <d v="2020-09-02T00:00:00"/>
    <s v="Nido"/>
    <s v="Italia"/>
    <s v="Roma"/>
    <x v="7"/>
    <m/>
    <s v="Anna Maria Guerrini"/>
    <x v="5"/>
    <s v="Congrua"/>
    <s v="Consumer Goods"/>
    <s v="Consumer products manufacturing"/>
    <s v="Start-up stage\Venture"/>
    <s v="Assente"/>
    <s v="Vertis Venture 2 Scaleup"/>
    <m/>
    <d v="2020-09-03T00:00:00"/>
    <m/>
  </r>
  <r>
    <s v="OK"/>
    <n v="1654"/>
    <d v="2020-09-02T00:00:00"/>
    <d v="2020-09-02T00:00:00"/>
    <s v="Biosensing"/>
    <s v="Italia"/>
    <s v="Roma"/>
    <x v="7"/>
    <m/>
    <s v="Anna Maria Guerrini"/>
    <x v="5"/>
    <s v="Congrua"/>
    <s v="Biotech"/>
    <s v="Biotechnology"/>
    <s v="Proof of concept"/>
    <s v="Università di Roma &quot;La Sapienza&quot;"/>
    <s v="Vertis Venture 3 Technology Transfer"/>
    <m/>
    <d v="2020-09-11T00:00:00"/>
    <m/>
  </r>
  <r>
    <s v="OK"/>
    <n v="1655"/>
    <d v="2020-09-07T00:00:00"/>
    <d v="2020-09-07T00:00:00"/>
    <s v="Natlive"/>
    <s v="Italia"/>
    <s v="Forlì"/>
    <x v="0"/>
    <m/>
    <s v="Pasquale Tarallo"/>
    <x v="5"/>
    <s v="Congrua"/>
    <s v="ICT"/>
    <s v="Systems software"/>
    <s v="Start-up stage\Venture"/>
    <s v="Assente"/>
    <s v="Vertis Venture 2 Scaleup"/>
    <m/>
    <d v="2020-09-11T00:00:00"/>
    <m/>
  </r>
  <r>
    <s v="OK"/>
    <n v="1656"/>
    <d v="2020-09-07T00:00:00"/>
    <d v="2020-09-07T00:00:00"/>
    <s v=" Mike Oliver yacht design"/>
    <s v="Italia"/>
    <s v="n.a."/>
    <x v="5"/>
    <m/>
    <s v=" Mike Oliver"/>
    <x v="4"/>
    <s v="Congrua"/>
    <s v="Industrial Goods"/>
    <s v="Business and industrial products"/>
    <s v="Seed"/>
    <s v="Assente"/>
    <s v="Non compliant con i Regolamenti "/>
    <m/>
    <d v="2020-09-11T00:00:00"/>
    <m/>
  </r>
  <r>
    <s v="OK"/>
    <n v="1657"/>
    <d v="2020-09-08T00:00:00"/>
    <d v="2020-09-08T00:00:00"/>
    <s v="Permano"/>
    <s v="Italia"/>
    <s v="Milano"/>
    <x v="4"/>
    <m/>
    <s v="Enrico Brunet"/>
    <x v="4"/>
    <s v="Congrua"/>
    <s v="Med-Tech"/>
    <s v="Healthcare: other"/>
    <s v="Start-up stage\Venture"/>
    <s v="Assente"/>
    <s v="Vertis Venture 2 Scaleup"/>
    <m/>
    <d v="2020-09-11T00:00:00"/>
    <m/>
  </r>
  <r>
    <s v="OK"/>
    <n v="1658"/>
    <d v="2020-09-08T00:00:00"/>
    <d v="2020-09-08T00:00:00"/>
    <s v="Transactiva "/>
    <s v="Italia"/>
    <s v="Udine"/>
    <x v="8"/>
    <s v="Roberto della Marina"/>
    <m/>
    <x v="3"/>
    <s v="Congrua"/>
    <s v="Biotech"/>
    <s v="Biotechnology"/>
    <s v="Seed"/>
    <s v="Università di Udine"/>
    <s v="Vertis Venture 3 Technology Transfer"/>
    <m/>
    <d v="2020-09-11T00:00:00"/>
    <m/>
  </r>
  <r>
    <s v="OK"/>
    <n v="1659"/>
    <d v="2020-09-08T00:00:00"/>
    <d v="2020-09-08T00:00:00"/>
    <s v="BAC platform"/>
    <s v="Italia"/>
    <s v="n.a."/>
    <x v="5"/>
    <m/>
    <s v="Alberto Zummo"/>
    <x v="4"/>
    <s v="Congrua"/>
    <s v="Biotech"/>
    <s v="Biotechnology"/>
    <s v="Seed"/>
    <s v="Assente"/>
    <s v="Non compliant con i Regolamenti "/>
    <m/>
    <d v="2020-09-11T00:00:00"/>
    <m/>
  </r>
  <r>
    <s v="OK"/>
    <n v="1660"/>
    <d v="2020-09-09T00:00:00"/>
    <d v="2020-09-09T00:00:00"/>
    <s v="Anemotech"/>
    <s v="Italia"/>
    <s v="n.a."/>
    <x v="5"/>
    <m/>
    <s v="Renato Salsa_x000a_(EY)"/>
    <x v="5"/>
    <s v="Congrua"/>
    <s v="Clean Tech"/>
    <s v="Energy: other"/>
    <s v="Other early stage\Late stage"/>
    <s v="Assente"/>
    <s v="Vertis Venture 2 Scaleup"/>
    <m/>
    <d v="2020-09-11T00:00:00"/>
    <m/>
  </r>
  <r>
    <s v="OK"/>
    <n v="1661"/>
    <d v="2020-09-10T00:00:00"/>
    <d v="2020-09-10T00:00:00"/>
    <s v="Wexplore "/>
    <s v="Italia"/>
    <s v="Milano"/>
    <x v="4"/>
    <m/>
    <s v="Alessia Di Iacovo"/>
    <x v="4"/>
    <s v="Congrua"/>
    <s v="Services"/>
    <s v="Business and industrial services"/>
    <s v="Start-up stage\Venture"/>
    <s v="Assente"/>
    <s v="Vertis Venture 2 Scaleup"/>
    <m/>
    <d v="2020-09-11T00:00:00"/>
    <s v="Diritto di First Refusal – Invito Innova Venture"/>
  </r>
  <r>
    <s v="OK"/>
    <n v="1662"/>
    <d v="2020-09-10T00:00:00"/>
    <d v="2019-09-16T00:00:00"/>
    <s v="Wind Power"/>
    <s v="Italia"/>
    <s v="n.a."/>
    <x v="5"/>
    <m/>
    <s v="Luigi Sechi"/>
    <x v="4"/>
    <s v="Congrua"/>
    <s v="Clean Tech"/>
    <s v="Alternative energy"/>
    <s v="Seed"/>
    <s v="Università degli Studi di Napoli PARTHENOPE"/>
    <s v="Vertis Venture 3 Technology Transfer"/>
    <m/>
    <d v="2020-09-18T00:00:00"/>
    <m/>
  </r>
  <r>
    <s v="OK"/>
    <n v="1663"/>
    <d v="2020-09-15T00:00:00"/>
    <d v="2020-09-15T00:00:00"/>
    <s v="Surface"/>
    <s v="Italia"/>
    <s v="Milano"/>
    <x v="4"/>
    <m/>
    <s v="Luciano Martinoli_x000a_(B&amp;M Consulting srl)"/>
    <x v="5"/>
    <s v="Congrua"/>
    <s v="Industrial Goods"/>
    <s v="Manufacturing: other"/>
    <s v="Seed"/>
    <s v="Assente"/>
    <s v="Non compliant con i Regolamenti "/>
    <m/>
    <d v="2020-09-18T00:00:00"/>
    <m/>
  </r>
  <r>
    <s v="OK"/>
    <n v="1664"/>
    <d v="2019-09-16T00:00:00"/>
    <d v="2019-09-16T00:00:00"/>
    <s v="EX+"/>
    <s v="Italia"/>
    <s v="Lecce"/>
    <x v="13"/>
    <m/>
    <s v="Gabriele Ingrosso"/>
    <x v="4"/>
    <s v="Congrua"/>
    <s v="Services"/>
    <s v="Internet technologies"/>
    <s v="Seed"/>
    <s v="Assente"/>
    <s v="Non compliant con i Regolamenti "/>
    <m/>
    <d v="2020-09-18T00:00:00"/>
    <m/>
  </r>
  <r>
    <s v="OK"/>
    <n v="1665"/>
    <d v="2020-09-17T00:00:00"/>
    <d v="2020-09-17T00:00:00"/>
    <s v="Syndicate Springa"/>
    <s v="Italia"/>
    <s v="n.a."/>
    <x v="5"/>
    <s v="Nicola Redi"/>
    <m/>
    <x v="3"/>
    <s v="Congrua"/>
    <s v="Industrial Goods"/>
    <s v="Consumer products manufacturing"/>
    <s v="Seed"/>
    <s v="Polihub - Politecnico di Milano"/>
    <s v="Vertis Venture 3 Technology Transfer"/>
    <m/>
    <d v="2020-09-18T00:00:00"/>
    <m/>
  </r>
  <r>
    <s v="OK"/>
    <n v="1666"/>
    <d v="2020-09-17T00:00:00"/>
    <d v="2020-09-17T00:00:00"/>
    <s v="Project Alpha"/>
    <s v="Italia"/>
    <s v="n.a."/>
    <x v="5"/>
    <m/>
    <s v="Fabio Mondini_x000a_(CB Growth Capital)"/>
    <x v="5"/>
    <s v="Congrua"/>
    <s v="Biotech"/>
    <s v="Biotechnology"/>
    <s v="Seed"/>
    <s v="Assente"/>
    <s v="Non compliant con i Regolamenti "/>
    <m/>
    <d v="2020-09-18T00:00:00"/>
    <m/>
  </r>
  <r>
    <s v="OK"/>
    <n v="1667"/>
    <d v="2020-09-21T00:00:00"/>
    <d v="2020-09-21T00:00:00"/>
    <s v="Bryla"/>
    <s v="Italia"/>
    <s v="Napoli"/>
    <x v="2"/>
    <s v="Nicola Redi"/>
    <m/>
    <x v="3"/>
    <s v="Congrua"/>
    <s v="Med-Tech"/>
    <s v="Medical devices and supplies"/>
    <s v="Seed"/>
    <s v="Istituto Italiano di Tecnologia"/>
    <s v="Vertis Venture 3 Technology Transfer"/>
    <m/>
    <d v="2020-09-25T00:00:00"/>
    <m/>
  </r>
  <r>
    <s v="OK"/>
    <n v="1668"/>
    <d v="2020-09-21T00:00:00"/>
    <d v="2020-09-21T00:00:00"/>
    <s v="Melevendi"/>
    <s v="Italia"/>
    <s v="Udine"/>
    <x v="8"/>
    <m/>
    <s v="Filippo Veronese"/>
    <x v="4"/>
    <s v="Congrua"/>
    <s v="Services"/>
    <s v="Internet technologies"/>
    <s v="Start-up stage\Venture"/>
    <s v="Assente"/>
    <s v="Vertis Venture 2 Scaleup"/>
    <m/>
    <d v="2020-09-25T00:00:00"/>
    <m/>
  </r>
  <r>
    <s v="OK"/>
    <n v="1669"/>
    <d v="2020-09-22T00:00:00"/>
    <d v="2020-09-22T00:00:00"/>
    <s v="Borass "/>
    <s v="Italia"/>
    <s v="Milano"/>
    <x v="4"/>
    <m/>
    <s v="Antonio Prestieri"/>
    <x v="4"/>
    <s v="Congrua"/>
    <s v="Services"/>
    <s v="Internet technologies"/>
    <s v="Start-up stage\Venture"/>
    <s v="Assente"/>
    <s v="Vertis Venture 2 Scaleup"/>
    <m/>
    <d v="2020-09-25T00:00:00"/>
    <m/>
  </r>
  <r>
    <s v="OK"/>
    <n v="1670"/>
    <d v="2020-09-22T00:00:00"/>
    <d v="2020-09-22T00:00:00"/>
    <s v="Gruppo Santiario Italia"/>
    <s v="Italia"/>
    <s v="n.a."/>
    <x v="5"/>
    <m/>
    <s v="Enrico Monaci"/>
    <x v="5"/>
    <s v="Congrua"/>
    <s v="Med-Tech"/>
    <s v="Medical equipment and related software"/>
    <s v="Seed"/>
    <s v="Assente"/>
    <s v="Non compliant con i Regolamenti "/>
    <m/>
    <d v="2020-09-25T00:00:00"/>
    <m/>
  </r>
  <r>
    <s v="OK"/>
    <n v="1671"/>
    <d v="2020-09-22T00:00:00"/>
    <d v="2020-09-22T00:00:00"/>
    <s v="Dimagrire comodo"/>
    <s v="Italia"/>
    <s v="n.a."/>
    <x v="5"/>
    <m/>
    <s v="Enrico Monaci"/>
    <x v="5"/>
    <s v="Congrua"/>
    <s v="Med-Tech"/>
    <s v="Medical devices and supplies"/>
    <s v="Seed"/>
    <s v="Assente"/>
    <s v="Non compliant con i Regolamenti "/>
    <m/>
    <d v="2020-09-25T00:00:00"/>
    <m/>
  </r>
  <r>
    <s v="OK"/>
    <n v="1672"/>
    <d v="2020-09-22T00:00:00"/>
    <d v="2020-09-22T00:00:00"/>
    <s v="Maritime Innovation"/>
    <s v="Italia"/>
    <s v="n.a."/>
    <x v="5"/>
    <m/>
    <s v="Nicolò Muzzana_x000a_(Tymosbc)"/>
    <x v="5"/>
    <s v="Congrua"/>
    <s v="Industrial Goods"/>
    <s v="Means of transport: manufacturing and related"/>
    <s v="Seed"/>
    <s v="Assente"/>
    <s v="Non compliant con i Regolamenti "/>
    <m/>
    <d v="2020-09-25T00:00:00"/>
    <m/>
  </r>
  <r>
    <s v="OK"/>
    <n v="1673"/>
    <d v="2020-09-22T00:00:00"/>
    <d v="2021-03-10T00:00:00"/>
    <s v="Next Industries"/>
    <s v="Italia"/>
    <s v="Milano"/>
    <x v="4"/>
    <m/>
    <s v="Giorgio Bottà _x000a_(Phoenix Capital Srl)"/>
    <x v="5"/>
    <s v="Congrua"/>
    <s v="ICT"/>
    <s v="Consumer electronics"/>
    <s v="Other early stage\Late stage"/>
    <s v="Polihub - Politecnico di Milano"/>
    <s v="Fondo di trasferimento tecnologico"/>
    <m/>
    <d v="2021-03-11T00:00:00"/>
    <s v="Progetto assegnato il 25/09/20 a VV2, in seguito all'invio di nuova documentazione dalla quale è emersa la presenza di un OdR italiano, il progetto viene riassegnato l'11/03/21 al fondo di TT"/>
  </r>
  <r>
    <s v="OK"/>
    <n v="1674"/>
    <d v="2020-09-22T00:00:00"/>
    <d v="2020-09-22T00:00:00"/>
    <s v="Cyber Security Firm"/>
    <s v="Italia"/>
    <s v="Verona"/>
    <x v="15"/>
    <m/>
    <s v="Giorgio Bottà _x000a_(Phoenix Capital Srl)"/>
    <x v="5"/>
    <s v="Congrua"/>
    <s v="ICT"/>
    <s v="Consumer electronics"/>
    <s v="Other early stage\Late stage"/>
    <s v="Assente"/>
    <s v="Vertis Venture 2 Scaleup"/>
    <m/>
    <d v="2020-09-25T00:00:00"/>
    <m/>
  </r>
  <r>
    <s v="OK"/>
    <n v="1675"/>
    <d v="2020-09-23T00:00:00"/>
    <d v="2020-09-23T00:00:00"/>
    <s v="Orto di Jack"/>
    <s v="Italia"/>
    <s v="Milano"/>
    <x v="4"/>
    <m/>
    <s v="Aniello D'Auria"/>
    <x v="0"/>
    <s v="Congrua"/>
    <s v="Agro-food"/>
    <s v="Agriculture: other"/>
    <s v="Start-up stage\Venture"/>
    <s v="Assente"/>
    <s v="Vertis Venture 2 Scaleup"/>
    <m/>
    <d v="2020-09-25T00:00:00"/>
    <m/>
  </r>
  <r>
    <s v="OK"/>
    <n v="1676"/>
    <d v="2020-09-23T00:00:00"/>
    <d v="2020-09-23T00:00:00"/>
    <s v="Feat Food"/>
    <s v="Italia"/>
    <s v="Lecce"/>
    <x v="13"/>
    <m/>
    <s v="Aniello D'Auria"/>
    <x v="0"/>
    <s v="Congrua"/>
    <s v="Agro-food"/>
    <s v="Agriculture: other"/>
    <s v="Start-up stage\Venture"/>
    <s v="Assente"/>
    <s v="Vertis Venture 2 Scaleup"/>
    <m/>
    <d v="2020-09-25T00:00:00"/>
    <m/>
  </r>
  <r>
    <s v="OK"/>
    <n v="1677"/>
    <d v="2020-09-25T00:00:00"/>
    <d v="2020-09-25T00:00:00"/>
    <s v="Caligoo"/>
    <s v="Italia"/>
    <s v="Reggio Emilia"/>
    <x v="0"/>
    <m/>
    <s v="Giuseppe Gullo"/>
    <x v="5"/>
    <s v="Congrua"/>
    <s v="ICT"/>
    <s v="Systems software"/>
    <s v="Start-up stage\Venture"/>
    <s v="Assente"/>
    <s v="Vertis Venture 2 Scaleup"/>
    <m/>
    <d v="2020-10-02T00:00:00"/>
    <m/>
  </r>
  <r>
    <s v="OK"/>
    <n v="1678"/>
    <d v="2020-09-26T00:00:00"/>
    <d v="2020-09-26T00:00:00"/>
    <s v="4phases"/>
    <s v="Estero"/>
    <s v="Boston"/>
    <x v="6"/>
    <m/>
    <s v="Jan Otto Brante"/>
    <x v="4"/>
    <s v="Congrua"/>
    <s v="Biotech"/>
    <s v="Biotechnology"/>
    <s v="Seed"/>
    <s v="Assente"/>
    <s v="Non compliant con i Regolamenti "/>
    <m/>
    <d v="2020-10-02T00:00:00"/>
    <m/>
  </r>
  <r>
    <s v="OK"/>
    <n v="1679"/>
    <d v="2020-09-28T00:00:00"/>
    <d v="2020-09-28T00:00:00"/>
    <s v="Getastand "/>
    <s v="Italia"/>
    <s v="Milano"/>
    <x v="4"/>
    <m/>
    <s v="Camillo Castellani"/>
    <x v="4"/>
    <s v="Congrua"/>
    <s v="Digital &amp; Media"/>
    <s v="Communication: other"/>
    <s v="Start-up stage\Venture"/>
    <s v="Assente"/>
    <s v="Vertis Venture 2 Scaleup"/>
    <m/>
    <d v="2020-10-02T00:00:00"/>
    <m/>
  </r>
  <r>
    <s v="OK"/>
    <n v="1680"/>
    <d v="2020-09-29T00:00:00"/>
    <d v="2020-09-29T00:00:00"/>
    <s v="Lando"/>
    <s v="Italia"/>
    <s v="Roma"/>
    <x v="7"/>
    <m/>
    <s v="Gabriele Lizzani_x000a_(Employerland.it)"/>
    <x v="1"/>
    <s v="Congrua"/>
    <s v="Services"/>
    <s v="Construction"/>
    <s v="Seed"/>
    <s v="Assente"/>
    <s v="Non compliant con i Regolamenti "/>
    <m/>
    <d v="2020-10-02T00:00:00"/>
    <m/>
  </r>
  <r>
    <s v="OK"/>
    <n v="1681"/>
    <d v="2020-10-01T00:00:00"/>
    <d v="2020-10-01T00:00:00"/>
    <s v="PredictiveWorks"/>
    <s v="Estero"/>
    <s v="n.a."/>
    <x v="5"/>
    <m/>
    <s v="Lea Krusche"/>
    <x v="4"/>
    <s v="Congrua"/>
    <s v="ICT"/>
    <s v="Systems software"/>
    <s v="Seed"/>
    <s v="Assente"/>
    <s v="Non compliant con i Regolamenti "/>
    <m/>
    <d v="2020-10-02T00:00:00"/>
    <m/>
  </r>
  <r>
    <s v="OK"/>
    <n v="1682"/>
    <d v="2020-10-02T00:00:00"/>
    <d v="2020-10-02T00:00:00"/>
    <s v="Leoben Research"/>
    <s v="Italia"/>
    <s v="Roma"/>
    <x v="7"/>
    <m/>
    <s v="Franco Di Cesare"/>
    <x v="4"/>
    <s v="Congrua"/>
    <s v="Biotech"/>
    <s v="Biotechnology"/>
    <s v="Seed"/>
    <s v="Assente"/>
    <s v="Non compliant con i Regolamenti "/>
    <m/>
    <d v="2020-10-02T00:00:00"/>
    <s v="Diritto di First Refusal – Invito Innova Venture"/>
  </r>
  <r>
    <s v="OK"/>
    <n v="1683"/>
    <d v="2020-10-04T00:00:00"/>
    <d v="2020-10-04T00:00:00"/>
    <s v="Varental "/>
    <s v="Italia"/>
    <s v="Roma"/>
    <x v="7"/>
    <m/>
    <s v="Giovanni Tulli"/>
    <x v="4"/>
    <s v="Congrua"/>
    <s v="Services"/>
    <s v="Hospitality, sports and entertainment facilities"/>
    <s v="Start-up stage\Venture"/>
    <s v="Assente"/>
    <s v="Vertis Venture 2 Scaleup"/>
    <m/>
    <d v="2020-10-09T00:00:00"/>
    <m/>
  </r>
  <r>
    <s v="OK"/>
    <n v="1684"/>
    <d v="2020-10-07T00:00:00"/>
    <d v="2020-10-07T00:00:00"/>
    <s v="C&amp;L Therapeutics"/>
    <s v="Estero"/>
    <s v="n.a."/>
    <x v="5"/>
    <m/>
    <s v="Esther Moscatel Mendelsohn"/>
    <x v="4"/>
    <s v="Congrua"/>
    <s v="Biotech"/>
    <s v="Biotechnology"/>
    <s v="Seed"/>
    <s v="Assente"/>
    <s v="Non compliant con i Regolamenti "/>
    <m/>
    <d v="2020-10-09T00:00:00"/>
    <m/>
  </r>
  <r>
    <s v="OK"/>
    <n v="1685"/>
    <d v="2020-10-07T00:00:00"/>
    <d v="2020-10-07T00:00:00"/>
    <s v="I.U.P."/>
    <s v="Italia"/>
    <s v="Arezzo"/>
    <x v="10"/>
    <m/>
    <s v="Gaetano Battaglini"/>
    <x v="4"/>
    <s v="Congrua"/>
    <s v="Aerospace"/>
    <s v="Means of transport: manufacturing and related"/>
    <s v="Seed"/>
    <s v="Assente"/>
    <s v="Non compliant con i Regolamenti "/>
    <m/>
    <d v="2020-10-09T00:00:00"/>
    <m/>
  </r>
  <r>
    <s v="OK"/>
    <n v="1686"/>
    <d v="2020-10-07T00:00:00"/>
    <d v="2020-10-08T00:00:00"/>
    <s v="Artisan "/>
    <s v="Italia"/>
    <s v="Pescara"/>
    <x v="14"/>
    <m/>
    <s v="Olga Iarussi "/>
    <x v="4"/>
    <s v="Congrua"/>
    <s v="Digital &amp; Media"/>
    <s v="Internet technologies"/>
    <s v="Start-up stage\Venture"/>
    <s v="Assente"/>
    <s v="Vertis Venture 2 Scaleup"/>
    <m/>
    <d v="2020-10-09T00:00:00"/>
    <m/>
  </r>
  <r>
    <s v="OK"/>
    <n v="1687"/>
    <d v="2020-10-08T00:00:00"/>
    <d v="2020-10-08T00:00:00"/>
    <s v="Cube Controls"/>
    <s v="Italia"/>
    <s v="Sassari"/>
    <x v="25"/>
    <s v="Amedeo Giurazza"/>
    <m/>
    <x v="3"/>
    <s v="Congrua"/>
    <s v="ICT"/>
    <s v="Consumer electronics"/>
    <s v="Other early stage\Late stage"/>
    <s v="Assente"/>
    <s v="Vertis Venture 2 Scaleup"/>
    <m/>
    <d v="2020-10-09T00:00:00"/>
    <m/>
  </r>
  <r>
    <s v="OK"/>
    <n v="1688"/>
    <d v="2020-10-09T00:00:00"/>
    <m/>
    <s v="Ipotenusa "/>
    <s v="Italia"/>
    <s v="Parma"/>
    <x v="0"/>
    <m/>
    <s v="Mauro Moroni"/>
    <x v="4"/>
    <s v="Non congrua"/>
    <m/>
    <m/>
    <m/>
    <m/>
    <s v="Rigettato per documentazione mancante dopo sollecito"/>
    <m/>
    <d v="2020-10-16T00:00:00"/>
    <m/>
  </r>
  <r>
    <s v="OK"/>
    <n v="1689"/>
    <d v="2020-10-13T00:00:00"/>
    <d v="2020-10-13T00:00:00"/>
    <s v="BRACCO"/>
    <s v="Italia"/>
    <s v="Agrigento"/>
    <x v="9"/>
    <m/>
    <s v="Vincenzo Cirillo"/>
    <x v="4"/>
    <s v="Congrua"/>
    <s v="Agro-food"/>
    <s v="Agriculture: other"/>
    <s v="Seed"/>
    <s v="Assente"/>
    <s v="Non compliant con i Regolamenti "/>
    <m/>
    <d v="2020-10-16T00:00:00"/>
    <m/>
  </r>
  <r>
    <s v="OK"/>
    <n v="1690"/>
    <d v="2020-10-15T00:00:00"/>
    <d v="2020-10-15T00:00:00"/>
    <s v="Beedy "/>
    <s v="Italia"/>
    <s v="Genova"/>
    <x v="12"/>
    <m/>
    <s v="Davide Fenati"/>
    <x v="4"/>
    <s v="Congrua"/>
    <s v="Digital &amp; Media"/>
    <s v="Internet technologies"/>
    <s v="Seed"/>
    <s v="Assente"/>
    <s v="Non compliant con i Regolamenti "/>
    <m/>
    <d v="2020-10-16T00:00:00"/>
    <m/>
  </r>
  <r>
    <s v="OK"/>
    <n v="1691"/>
    <d v="2020-10-15T00:00:00"/>
    <d v="2020-10-15T00:00:00"/>
    <s v="Sfera Agricola"/>
    <s v="Italia"/>
    <s v="Grosseto"/>
    <x v="0"/>
    <m/>
    <s v="Andrea Nunnari"/>
    <x v="4"/>
    <s v="Congrua"/>
    <s v="Agro-food"/>
    <s v="Crop cultivation"/>
    <s v="Other early stage\Late stage"/>
    <s v="Assente"/>
    <s v="Vertis Venture 2 Scaleup"/>
    <m/>
    <d v="2020-10-16T00:00:00"/>
    <m/>
  </r>
  <r>
    <s v="OK"/>
    <n v="1692"/>
    <d v="2020-10-16T00:00:00"/>
    <d v="2020-10-22T00:00:00"/>
    <s v="I4"/>
    <s v="Italia"/>
    <s v="Roma"/>
    <x v="7"/>
    <m/>
    <s v="Ing. Giuseppe Arturo_x000a_(Startlab)"/>
    <x v="5"/>
    <s v="Congrua"/>
    <s v="Industrial Goods"/>
    <s v="Business and industrial products"/>
    <s v="Seed"/>
    <s v="ENEA"/>
    <s v="Vertis Venture 3 Technology Transfer"/>
    <m/>
    <d v="2020-10-23T00:00:00"/>
    <m/>
  </r>
  <r>
    <s v="OK"/>
    <n v="1693"/>
    <d v="2020-10-19T00:00:00"/>
    <d v="2020-10-19T00:00:00"/>
    <s v="GOO Business"/>
    <s v="Estero"/>
    <s v="n.a."/>
    <x v="5"/>
    <m/>
    <s v="Bruno Puricelli_x000a_(Pairstech Capital Management)"/>
    <x v="5"/>
    <s v="Congrua"/>
    <s v="ICT"/>
    <s v="Consumer electronics"/>
    <s v="Private Equity"/>
    <s v="Assente"/>
    <s v="Non compliant con i Regolamenti "/>
    <m/>
    <d v="2020-10-23T00:00:00"/>
    <m/>
  </r>
  <r>
    <s v="OK"/>
    <n v="1694"/>
    <d v="2020-10-19T00:00:00"/>
    <d v="2020-10-19T00:00:00"/>
    <s v="A.d.R.I."/>
    <s v="Italia"/>
    <s v="n.a."/>
    <x v="5"/>
    <m/>
    <s v="David Marini _x000a_(Giis)"/>
    <x v="5"/>
    <s v="Congrua"/>
    <s v="Services"/>
    <s v="Financial institutions and services"/>
    <s v="Seed"/>
    <s v="Assente"/>
    <s v="Non compliant con i Regolamenti "/>
    <m/>
    <d v="2020-10-23T00:00:00"/>
    <m/>
  </r>
  <r>
    <s v="OK"/>
    <n v="1695"/>
    <d v="2020-10-19T00:00:00"/>
    <d v="2020-10-19T00:00:00"/>
    <s v="Project manufacturing"/>
    <s v="Estero"/>
    <s v="Zagabria"/>
    <x v="45"/>
    <m/>
    <s v="Jakov Fauković_x000a_(ALPHA CAPITALIS)"/>
    <x v="5"/>
    <s v="Congrua"/>
    <s v="Industrial Goods"/>
    <s v="Manufacturing: other"/>
    <s v="Other early stage\Late stage"/>
    <s v="Assente"/>
    <s v="Vertis Venture 2 Scaleup"/>
    <m/>
    <d v="2020-10-23T00:00:00"/>
    <m/>
  </r>
  <r>
    <s v="OK"/>
    <n v="1696"/>
    <d v="2020-10-21T00:00:00"/>
    <d v="2020-10-21T00:00:00"/>
    <s v="Suaru"/>
    <s v="Italia"/>
    <s v="n.a."/>
    <x v="5"/>
    <m/>
    <s v="Dario Musselli"/>
    <x v="4"/>
    <s v="Congrua"/>
    <s v="Industrial Goods"/>
    <s v="Business and industrial products"/>
    <s v="Seed"/>
    <s v="Assente"/>
    <s v="Non compliant con i Regolamenti "/>
    <m/>
    <d v="2020-10-23T00:00:00"/>
    <m/>
  </r>
  <r>
    <s v="OK"/>
    <n v="1697"/>
    <d v="2020-10-26T00:00:00"/>
    <d v="2020-10-26T00:00:00"/>
    <s v="Ad Maiorart"/>
    <s v="Italia"/>
    <s v="n.a."/>
    <x v="5"/>
    <m/>
    <s v="Venturi Laura"/>
    <x v="4"/>
    <s v="Congrua"/>
    <s v="Services"/>
    <s v="Internet technologies"/>
    <s v="Proof of concept"/>
    <s v="Assente"/>
    <s v="Non compliant con i Regolamenti "/>
    <m/>
    <d v="2020-10-29T00:00:00"/>
    <m/>
  </r>
  <r>
    <s v="OK"/>
    <n v="1698"/>
    <d v="2020-10-26T00:00:00"/>
    <d v="2020-10-26T00:00:00"/>
    <s v="A.K.A. international services "/>
    <s v="Italia"/>
    <s v="Trieste"/>
    <x v="8"/>
    <m/>
    <s v="S.Alper Civa "/>
    <x v="4"/>
    <s v="Congrua"/>
    <s v="Consumer Goods"/>
    <s v="Consumer products retailing"/>
    <s v="Seed"/>
    <s v="Assente"/>
    <s v="Non compliant con i Regolamenti "/>
    <m/>
    <d v="2020-10-29T00:00:00"/>
    <m/>
  </r>
  <r>
    <s v="OK"/>
    <n v="1699"/>
    <d v="2020-10-26T00:00:00"/>
    <d v="2020-10-26T00:00:00"/>
    <s v="Miretu"/>
    <s v="Estero"/>
    <s v="n.a."/>
    <x v="5"/>
    <m/>
    <s v="Martin Kantor"/>
    <x v="4"/>
    <s v="Congrua"/>
    <s v="Services"/>
    <s v="Real estate"/>
    <s v="Seed"/>
    <s v="Assente"/>
    <s v="Non compliant con i Regolamenti "/>
    <m/>
    <d v="2020-10-29T00:00:00"/>
    <m/>
  </r>
  <r>
    <s v="OK"/>
    <n v="1700"/>
    <d v="2020-10-26T00:00:00"/>
    <d v="2020-10-26T00:00:00"/>
    <s v="Deesup"/>
    <s v="Italia"/>
    <s v="Milano"/>
    <x v="4"/>
    <m/>
    <s v="Valentina Cerolini"/>
    <x v="4"/>
    <s v="Congrua"/>
    <s v="Digital &amp; Media"/>
    <s v="Internet technologies"/>
    <s v="Other early stage\Late stage"/>
    <s v="Assente"/>
    <s v="Vertis Venture 2 Scaleup"/>
    <m/>
    <d v="2020-10-29T00:00:00"/>
    <m/>
  </r>
  <r>
    <s v="OK"/>
    <n v="1701"/>
    <d v="2020-10-26T00:00:00"/>
    <d v="2020-10-26T00:00:00"/>
    <s v="ShoesOff "/>
    <s v="Italia"/>
    <s v="Roma"/>
    <x v="7"/>
    <m/>
    <s v="Giulio Graziani"/>
    <x v="4"/>
    <s v="Congrua"/>
    <s v="Services"/>
    <s v="Internet technologies"/>
    <s v="Start-up stage\Venture"/>
    <s v="Assente"/>
    <s v="Vertis Venture 2 Scaleup"/>
    <m/>
    <d v="2020-10-29T00:00:00"/>
    <m/>
  </r>
  <r>
    <s v="OK"/>
    <n v="1702"/>
    <d v="2020-10-28T00:00:00"/>
    <d v="2020-10-28T00:00:00"/>
    <s v="Progetto Telemedicine"/>
    <s v="Italia"/>
    <s v="n.a."/>
    <x v="5"/>
    <m/>
    <s v="Nicola D’Amicis_x000a_(innovation4value)"/>
    <x v="5"/>
    <s v="Congrua"/>
    <s v="Med-Tech"/>
    <s v="Medical devices and supplies"/>
    <s v="Seed"/>
    <s v="Assente"/>
    <s v="Non compliant con i Regolamenti "/>
    <m/>
    <d v="2020-10-29T00:00:00"/>
    <m/>
  </r>
  <r>
    <s v="OK"/>
    <n v="1703"/>
    <d v="2020-10-28T00:00:00"/>
    <d v="2020-11-20T00:00:00"/>
    <s v="RoundApp"/>
    <s v="Italia"/>
    <s v="n.a."/>
    <x v="5"/>
    <m/>
    <s v="Filippo Quattrocchi"/>
    <x v="4"/>
    <s v="Congrua"/>
    <s v="Digital &amp; Media"/>
    <s v="Broadcasting, publications and content providers"/>
    <s v="Seed"/>
    <s v="Assente"/>
    <s v="Non compliant con i Regolamenti "/>
    <m/>
    <d v="2020-11-26T00:00:00"/>
    <m/>
  </r>
  <r>
    <s v="OK"/>
    <n v="1704"/>
    <d v="2020-10-29T00:00:00"/>
    <d v="2020-10-29T00:00:00"/>
    <s v="Sharing communication agency"/>
    <s v="Italia"/>
    <s v="Milano"/>
    <x v="4"/>
    <m/>
    <s v="Roberto Lorenzon_x000a_(The Go To Market Company)"/>
    <x v="5"/>
    <s v="Congrua"/>
    <s v="Digital &amp; Media"/>
    <s v="Broadcasting, publications and content providers"/>
    <s v="Start-up stage\Venture"/>
    <s v="Assente"/>
    <s v="Vertis Venture 2 Scaleup"/>
    <m/>
    <d v="2020-11-05T00:00:00"/>
    <m/>
  </r>
  <r>
    <s v="OK"/>
    <n v="1705"/>
    <d v="2020-10-30T00:00:00"/>
    <d v="2020-10-30T00:00:00"/>
    <s v="Project Lucky"/>
    <s v="Italia"/>
    <s v="n.a."/>
    <x v="5"/>
    <m/>
    <s v="Alberto Brenna_x000a_(Arkios Italy)"/>
    <x v="5"/>
    <s v="Congrua"/>
    <s v="Consumer Goods"/>
    <s v="Consumer products manufacturing"/>
    <s v="Private Equity"/>
    <s v="Assente"/>
    <s v="Non compliant con i Regolamenti "/>
    <m/>
    <d v="2020-11-05T00:00:00"/>
    <m/>
  </r>
  <r>
    <s v="OK"/>
    <n v="1706"/>
    <d v="2020-11-03T00:00:00"/>
    <d v="2020-11-03T00:00:00"/>
    <s v="ViVACE"/>
    <s v="Italia"/>
    <s v="Bologna"/>
    <x v="0"/>
    <s v="Roberto della Marina"/>
    <m/>
    <x v="3"/>
    <s v="Congrua"/>
    <s v="Services"/>
    <s v="Business and industrial services"/>
    <s v="Proof of concept"/>
    <s v="Università degli Studi di Bologna"/>
    <s v="Vertis Venture 3 Technology Transfer"/>
    <m/>
    <d v="2020-11-05T00:00:00"/>
    <m/>
  </r>
  <r>
    <s v="OK"/>
    <n v="1707"/>
    <d v="2020-11-03T00:00:00"/>
    <d v="2020-11-03T00:00:00"/>
    <s v="SAN-IT ADC"/>
    <s v="Italia"/>
    <s v="Bologna"/>
    <x v="0"/>
    <s v="Roberto della Marina"/>
    <m/>
    <x v="3"/>
    <s v="Congrua"/>
    <s v="Consumer Goods"/>
    <s v="Business and industrial products"/>
    <s v="Proof of concept"/>
    <s v="Università degli Studi di Bologna"/>
    <s v="Vertis Venture 3 Technology Transfer"/>
    <m/>
    <d v="2020-11-05T00:00:00"/>
    <m/>
  </r>
  <r>
    <s v="OK"/>
    <n v="1708"/>
    <d v="2020-11-03T00:00:00"/>
    <d v="2020-11-03T00:00:00"/>
    <s v="DIG-ITAL-PEN"/>
    <s v="Italia"/>
    <s v="Bologna"/>
    <x v="0"/>
    <s v="Roberto della Marina"/>
    <m/>
    <x v="3"/>
    <s v="Congrua"/>
    <s v="ICT"/>
    <s v="Consumer electronics"/>
    <s v="Proof of concept"/>
    <s v="Università degli Studi di Bologna"/>
    <s v="Vertis Venture 3 Technology Transfer"/>
    <m/>
    <d v="2020-11-05T00:00:00"/>
    <m/>
  </r>
  <r>
    <s v="OK"/>
    <n v="1709"/>
    <d v="2020-11-03T00:00:00"/>
    <d v="2020-11-03T00:00:00"/>
    <s v="Develop-Players"/>
    <s v="Italia"/>
    <s v="Bologna"/>
    <x v="0"/>
    <s v="Roberto della Marina"/>
    <m/>
    <x v="3"/>
    <s v="Congrua"/>
    <s v="ICT"/>
    <s v="Systems software"/>
    <s v="Proof of concept"/>
    <s v="Università degli Studi di Bologna"/>
    <s v="Vertis Venture 3 Technology Transfer"/>
    <m/>
    <d v="2020-11-05T00:00:00"/>
    <m/>
  </r>
  <r>
    <s v="OK"/>
    <n v="1710"/>
    <d v="2020-11-03T00:00:00"/>
    <d v="2020-11-03T00:00:00"/>
    <s v="CELTiC"/>
    <s v="Italia"/>
    <s v="Bologna"/>
    <x v="0"/>
    <s v="Roberto della Marina"/>
    <m/>
    <x v="3"/>
    <s v="Congrua"/>
    <s v="Med-Tech"/>
    <s v="Healthcare: other"/>
    <s v="Proof of concept"/>
    <s v="Università degli Studi di Bologna"/>
    <s v="Vertis Venture 3 Technology Transfer"/>
    <m/>
    <d v="2020-11-05T00:00:00"/>
    <m/>
  </r>
  <r>
    <s v="OK"/>
    <n v="1711"/>
    <d v="2020-11-03T00:00:00"/>
    <d v="2020-11-03T00:00:00"/>
    <s v="POC_Miriam Capri"/>
    <s v="Italia"/>
    <s v="Bologna"/>
    <x v="0"/>
    <s v="Roberto della Marina"/>
    <m/>
    <x v="3"/>
    <s v="Congrua"/>
    <s v="Biotech"/>
    <s v="Biotechnology"/>
    <s v="Proof of concept"/>
    <s v="Università degli Studi di Bologna"/>
    <s v="Vertis Venture 3 Technology Transfer"/>
    <m/>
    <d v="2020-11-05T00:00:00"/>
    <m/>
  </r>
  <r>
    <s v="OK"/>
    <n v="1712"/>
    <d v="2020-11-03T00:00:00"/>
    <d v="2020-11-03T00:00:00"/>
    <s v="Aquaponic "/>
    <s v="Italia"/>
    <s v="Bologna"/>
    <x v="0"/>
    <s v="Roberto della Marina"/>
    <m/>
    <x v="3"/>
    <s v="Congrua"/>
    <s v="Agro-food"/>
    <s v="Crop cultivation"/>
    <s v="Proof of concept"/>
    <s v="Università degli Studi di Bologna"/>
    <s v="Vertis Venture 3 Technology Transfer"/>
    <m/>
    <d v="2020-11-05T00:00:00"/>
    <m/>
  </r>
  <r>
    <s v="OK"/>
    <n v="1713"/>
    <d v="2020-11-03T00:00:00"/>
    <d v="2020-11-03T00:00:00"/>
    <s v="POC_Paolo Tortora"/>
    <s v="Italia"/>
    <s v="Bologna"/>
    <x v="0"/>
    <s v="Roberto della Marina"/>
    <m/>
    <x v="3"/>
    <s v="Congrua"/>
    <s v="Aerospace"/>
    <s v="Transportation services"/>
    <s v="Proof of concept"/>
    <s v="Università degli Studi di Bologna"/>
    <s v="Vertis Venture 3 Technology Transfer"/>
    <m/>
    <d v="2020-11-05T00:00:00"/>
    <m/>
  </r>
  <r>
    <s v="OK"/>
    <n v="1714"/>
    <d v="2020-11-05T00:00:00"/>
    <d v="2020-11-05T00:00:00"/>
    <s v="BSAMPLY"/>
    <s v="Estero"/>
    <s v="Los Angeles"/>
    <x v="6"/>
    <m/>
    <s v=" Alessio Scaglioso"/>
    <x v="4"/>
    <s v="Congrua"/>
    <s v="Digital &amp; Media"/>
    <s v="Internet technologies"/>
    <s v="Start-up stage\Venture"/>
    <s v="Assente"/>
    <s v="Vertis Venture 2 Scaleup"/>
    <m/>
    <d v="2020-11-05T00:00:00"/>
    <m/>
  </r>
  <r>
    <s v="OK"/>
    <n v="1715"/>
    <d v="2020-11-09T00:00:00"/>
    <d v="2020-11-09T00:00:00"/>
    <s v="The Millionaire's Club"/>
    <s v="Italia"/>
    <s v="n.a."/>
    <x v="5"/>
    <m/>
    <s v="Luigi Pierobon"/>
    <x v="4"/>
    <s v="Congrua"/>
    <s v="Services"/>
    <s v="Consumer services: other"/>
    <s v="Seed"/>
    <s v="Assente"/>
    <s v="Non compliant con i Regolamenti "/>
    <m/>
    <d v="2020-11-12T00:00:00"/>
    <s v="Iniziativa out of scope, assenza OdR ed operativa nel settore del gioco d'azzardo"/>
  </r>
  <r>
    <s v="OK"/>
    <n v="1716"/>
    <d v="2020-11-09T00:00:00"/>
    <d v="2020-11-10T00:00:00"/>
    <s v="Ventuno "/>
    <s v="Italia"/>
    <s v="Milano"/>
    <x v="4"/>
    <m/>
    <s v="Ines Di Franco"/>
    <x v="4"/>
    <s v="Congrua"/>
    <s v="Digital &amp; Media"/>
    <s v="Internet technologies"/>
    <s v="Start-up stage\Venture"/>
    <s v="Assente"/>
    <s v="Vertis Venture 2 Scaleup"/>
    <m/>
    <d v="2020-11-12T00:00:00"/>
    <m/>
  </r>
  <r>
    <s v="OK"/>
    <n v="1717"/>
    <d v="2020-11-11T00:00:00"/>
    <d v="2020-11-11T00:00:00"/>
    <s v="EYE-TECH "/>
    <s v="Italia"/>
    <s v="Pisa"/>
    <x v="10"/>
    <m/>
    <s v="Monica Vatteroni"/>
    <x v="4"/>
    <s v="Congrua"/>
    <s v="ICT"/>
    <s v="Systems software"/>
    <s v="Proof of concept"/>
    <s v="Scuola Superiore S.Anna"/>
    <s v="Vertis Venture 3 Technology Transfer"/>
    <m/>
    <d v="2020-11-12T00:00:00"/>
    <m/>
  </r>
  <r>
    <s v="OK"/>
    <n v="1718"/>
    <d v="2020-11-11T00:00:00"/>
    <d v="2020-11-11T00:00:00"/>
    <s v="Wapi"/>
    <s v="Italia"/>
    <s v="Milano"/>
    <x v="4"/>
    <s v="Renato Vannucci"/>
    <m/>
    <x v="3"/>
    <s v="Congrua"/>
    <s v="Agro-food"/>
    <s v="Agriculture: other"/>
    <s v="Start-up stage\Venture"/>
    <s v="Assente"/>
    <s v="Vertis Venture 2 Scaleup"/>
    <m/>
    <d v="2020-11-12T00:00:00"/>
    <m/>
  </r>
  <r>
    <s v="OK"/>
    <n v="1719"/>
    <d v="2020-11-12T00:00:00"/>
    <d v="2020-11-12T00:00:00"/>
    <s v="Projet Mecca"/>
    <s v="Italia"/>
    <s v="n.a."/>
    <x v="5"/>
    <m/>
    <s v="Franco Frijio"/>
    <x v="0"/>
    <s v="Congrua"/>
    <s v="Industrial Goods"/>
    <s v="Business and industrial products"/>
    <s v="Private Equity"/>
    <s v="Assente"/>
    <s v="Non compliant con i Regolamenti "/>
    <m/>
    <d v="2020-11-12T00:00:00"/>
    <m/>
  </r>
  <r>
    <s v="OK"/>
    <n v="1720"/>
    <d v="2020-11-12T00:00:00"/>
    <d v="2020-11-12T00:00:00"/>
    <s v="Gooodbuy"/>
    <s v="Italia"/>
    <s v="Perugia"/>
    <x v="17"/>
    <m/>
    <m/>
    <x v="4"/>
    <s v="Congrua"/>
    <s v="Digital &amp; Media"/>
    <s v="Internet technologies"/>
    <s v="Start-up stage\Venture"/>
    <s v="Assente"/>
    <s v="Vertis Venture 2 Scaleup"/>
    <m/>
    <d v="2020-11-12T00:00:00"/>
    <m/>
  </r>
  <r>
    <s v="OK"/>
    <n v="1721"/>
    <d v="2020-11-16T00:00:00"/>
    <d v="2020-11-16T00:00:00"/>
    <s v="Fitwell"/>
    <s v="Estero"/>
    <s v="Londra"/>
    <x v="16"/>
    <m/>
    <s v="Atsushi_x000a_(AMconsulting)"/>
    <x v="5"/>
    <s v="Congrua"/>
    <s v="Digital &amp; Media"/>
    <s v="Internet technologies"/>
    <s v="Other early stage\Late stage"/>
    <s v="Assente"/>
    <s v="Vertis Venture 2 Scaleup"/>
    <m/>
    <d v="2020-11-19T00:00:00"/>
    <m/>
  </r>
  <r>
    <s v="OK"/>
    <n v="1722"/>
    <d v="2020-11-16T00:00:00"/>
    <d v="2020-11-16T00:00:00"/>
    <s v="Jet Privati"/>
    <s v="Italia"/>
    <s v="Brescia"/>
    <x v="4"/>
    <m/>
    <s v="Renzo Pisu"/>
    <x v="4"/>
    <s v="Congrua"/>
    <s v="Services"/>
    <s v="Transportation services"/>
    <s v="Seed"/>
    <s v="Assente"/>
    <s v="Non compliant con i Regolamenti "/>
    <m/>
    <d v="2020-11-19T00:00:00"/>
    <m/>
  </r>
  <r>
    <s v="OK"/>
    <n v="1723"/>
    <d v="2020-11-16T00:00:00"/>
    <d v="2020-11-16T00:00:00"/>
    <s v="BABB"/>
    <s v="Estero"/>
    <s v="Londra"/>
    <x v="16"/>
    <m/>
    <s v="Nikos Sifonios"/>
    <x v="4"/>
    <s v="Congrua"/>
    <s v="Services"/>
    <s v="Financial institutions and services"/>
    <s v="Seed"/>
    <s v="Assente"/>
    <s v="Non compliant con i Regolamenti "/>
    <m/>
    <d v="2020-11-19T00:00:00"/>
    <m/>
  </r>
  <r>
    <s v="OK"/>
    <n v="1724"/>
    <d v="2020-11-16T00:00:00"/>
    <d v="2020-11-16T00:00:00"/>
    <s v="Dog Heroes"/>
    <s v="Italia"/>
    <s v="Milano"/>
    <x v="4"/>
    <m/>
    <s v="Pierluigi Consolandi"/>
    <x v="4"/>
    <s v="Congrua"/>
    <s v="Consumer Goods"/>
    <s v="Consumer products manufacturing"/>
    <s v="Start-up stage\Venture"/>
    <s v="Assente"/>
    <s v="Vertis Venture 2 Scaleup"/>
    <m/>
    <d v="2020-11-19T00:00:00"/>
    <m/>
  </r>
  <r>
    <s v="OK"/>
    <n v="1725"/>
    <d v="2020-11-17T00:00:00"/>
    <d v="2020-11-17T00:00:00"/>
    <s v="Waste to Green Energy"/>
    <s v="Estero"/>
    <s v="Berlino"/>
    <x v="20"/>
    <m/>
    <s v="Ilya Antonov"/>
    <x v="4"/>
    <s v="Congrua"/>
    <s v="Clean Tech"/>
    <s v="Energy: other"/>
    <s v="Seed"/>
    <s v="Assente"/>
    <s v="Non compliant con i Regolamenti "/>
    <m/>
    <d v="2020-11-19T00:00:00"/>
    <m/>
  </r>
  <r>
    <s v="OK"/>
    <n v="1726"/>
    <d v="2020-11-17T00:00:00"/>
    <d v="2020-11-17T00:00:00"/>
    <s v="CompaXio"/>
    <s v="Italia"/>
    <s v="Torino"/>
    <x v="3"/>
    <m/>
    <s v="Gerardo Lando"/>
    <x v="4"/>
    <s v="Congrua"/>
    <s v="ICT"/>
    <s v="Systems software"/>
    <s v="Seed"/>
    <s v="Assente"/>
    <s v="Non compliant con i Regolamenti "/>
    <m/>
    <d v="2020-11-19T00:00:00"/>
    <m/>
  </r>
  <r>
    <s v="OK"/>
    <n v="1727"/>
    <d v="2020-11-17T00:00:00"/>
    <d v="2020-11-17T00:00:00"/>
    <s v="YOYOT"/>
    <s v="Italia"/>
    <s v="Roma"/>
    <x v="7"/>
    <m/>
    <s v="Federico Moro"/>
    <x v="0"/>
    <s v="Congrua"/>
    <s v="ICT"/>
    <s v="Systems software"/>
    <s v="Seed"/>
    <s v="Assente"/>
    <s v="Non compliant con i Regolamenti "/>
    <m/>
    <d v="2020-11-19T00:00:00"/>
    <m/>
  </r>
  <r>
    <s v="OK"/>
    <n v="1728"/>
    <d v="2020-11-17T00:00:00"/>
    <d v="2020-11-23T00:00:00"/>
    <s v="Lavoricreativi"/>
    <s v="Estero"/>
    <s v="Berna"/>
    <x v="22"/>
    <m/>
    <s v="Giacomo Cirio"/>
    <x v="4"/>
    <s v="Congrua"/>
    <s v="Digital &amp; Media"/>
    <s v="Internet technologies"/>
    <s v="Start-up stage\Venture"/>
    <s v="Assente"/>
    <s v="Vertis Venture 2 Scaleup"/>
    <m/>
    <d v="2020-11-26T00:00:00"/>
    <m/>
  </r>
  <r>
    <s v="OK"/>
    <n v="1729"/>
    <d v="2020-11-18T00:00:00"/>
    <d v="2020-11-18T00:00:00"/>
    <s v="Fliklab "/>
    <s v="Italia"/>
    <s v="Roma"/>
    <x v="7"/>
    <m/>
    <s v="Francesco De Luca"/>
    <x v="4"/>
    <s v="Congrua"/>
    <s v="Digital &amp; Media"/>
    <s v="Internet technologies"/>
    <s v="Seed"/>
    <s v="Assente"/>
    <s v="Non compliant con i Regolamenti "/>
    <m/>
    <d v="2020-11-19T00:00:00"/>
    <m/>
  </r>
  <r>
    <s v="OK"/>
    <n v="1730"/>
    <d v="2020-11-18T00:00:00"/>
    <d v="2020-11-18T00:00:00"/>
    <s v="ONO Exponential Farming"/>
    <s v="Italia"/>
    <s v="Verona"/>
    <x v="15"/>
    <m/>
    <s v="Giorgio Zucchetti_x000a_(Kpmg)"/>
    <x v="5"/>
    <s v="Congrua"/>
    <s v="Agro-food"/>
    <s v="Systems software"/>
    <s v="Start-up stage\Venture"/>
    <s v="Assente"/>
    <s v="Vertis Venture 2 Scaleup"/>
    <m/>
    <d v="2020-11-19T00:00:00"/>
    <m/>
  </r>
  <r>
    <s v="OK"/>
    <n v="1731"/>
    <d v="2020-11-18T00:00:00"/>
    <d v="2020-11-18T00:00:00"/>
    <s v="Aptus.AI"/>
    <s v="Italia"/>
    <s v="Pisa"/>
    <x v="10"/>
    <m/>
    <s v="Andrea Tesei"/>
    <x v="4"/>
    <s v="Congrua"/>
    <s v="ICT"/>
    <s v="Systems software"/>
    <s v="Start-up stage\Venture"/>
    <s v="Assente"/>
    <s v="Vertis Venture 5 Scaleup"/>
    <m/>
    <d v="2022-09-20T00:00:00"/>
    <s v="Iniziativa ritenuta &quot;non compliant con i Regolamenti&quot; il 19.11.2020, in seguito all'invio di nuova documentazione viene assegnata al fondo VV5 in data 20.09.2022"/>
  </r>
  <r>
    <s v="OK"/>
    <n v="1732"/>
    <d v="2020-11-19T00:00:00"/>
    <d v="2020-11-19T00:00:00"/>
    <s v="D-Heart"/>
    <s v="Italia"/>
    <s v="Genova"/>
    <x v="12"/>
    <m/>
    <s v="Fabio Mondini_x000a_(Crossborder)"/>
    <x v="5"/>
    <s v="Congrua"/>
    <s v="Med-Tech"/>
    <s v="Medical devices and supplies"/>
    <s v="Start-up stage\Venture"/>
    <s v="Assente"/>
    <s v="Vertis Venture 2 Scaleup"/>
    <m/>
    <d v="2020-11-26T00:00:00"/>
    <m/>
  </r>
  <r>
    <s v="OK"/>
    <n v="1733"/>
    <d v="2020-11-19T00:00:00"/>
    <d v="2020-11-26T00:00:00"/>
    <s v="Cliked"/>
    <s v="Italia"/>
    <s v="Spezia"/>
    <x v="12"/>
    <m/>
    <s v="Ugo Pianini"/>
    <x v="4"/>
    <s v="Congrua"/>
    <s v="Digital &amp; Media"/>
    <s v="Internet technologies"/>
    <s v="Seed"/>
    <s v="Assente"/>
    <s v="Non compliant con i Regolamenti "/>
    <m/>
    <d v="2020-12-04T00:00:00"/>
    <m/>
  </r>
  <r>
    <s v="OK"/>
    <n v="1734"/>
    <d v="2020-11-20T00:00:00"/>
    <d v="2020-11-20T00:00:00"/>
    <s v="Brain Innovation"/>
    <s v="Italia"/>
    <s v="Roma"/>
    <x v="7"/>
    <m/>
    <s v="Maria Carla De Maggio_x000a_(Università Campus Bio-Medico di Roma)"/>
    <x v="7"/>
    <s v="Congrua"/>
    <s v="Med-Tech"/>
    <s v="Medical devices and supplies"/>
    <s v="Seed"/>
    <s v="Università Campus Biomedico"/>
    <s v="Vertis Venture 3 Technology Transfer"/>
    <m/>
    <d v="2020-11-26T00:00:00"/>
    <m/>
  </r>
  <r>
    <s v="OK"/>
    <n v="1735"/>
    <d v="2020-11-23T00:00:00"/>
    <d v="2020-11-23T00:00:00"/>
    <s v="Grottini Lab"/>
    <s v="Italia"/>
    <s v="Macerata"/>
    <x v="19"/>
    <m/>
    <s v="Teresa Peragine_x000a_(Milano Global Advisors)"/>
    <x v="5"/>
    <s v="Congrua"/>
    <s v="ICT"/>
    <s v="Consumer electronics"/>
    <s v="Start-up stage\Venture"/>
    <s v="Assente"/>
    <s v="Vertis Venture 2 Scaleup"/>
    <m/>
    <d v="2020-11-26T00:00:00"/>
    <m/>
  </r>
  <r>
    <s v="OK"/>
    <n v="1736"/>
    <d v="2020-11-25T00:00:00"/>
    <d v="2020-11-25T00:00:00"/>
    <s v="Cyber Guru"/>
    <s v="Italia"/>
    <s v="Roma"/>
    <x v="7"/>
    <m/>
    <s v="Lorenzo De Fabio_x000a_(Lazio Innova)"/>
    <x v="6"/>
    <s v="Congrua"/>
    <s v="ICT"/>
    <s v="Systems software"/>
    <s v="Start-up stage\Venture"/>
    <s v="Assente"/>
    <s v="Vertis Venture 2 Scaleup"/>
    <m/>
    <d v="2020-11-26T00:00:00"/>
    <m/>
  </r>
  <r>
    <s v="OK"/>
    <n v="1737"/>
    <d v="2020-11-26T00:00:00"/>
    <d v="2020-11-26T00:00:00"/>
    <s v="YOUWREAD"/>
    <s v="Italia"/>
    <s v="n.a."/>
    <x v="5"/>
    <m/>
    <s v="Vincenzo Naclerio"/>
    <x v="4"/>
    <s v="Congrua"/>
    <s v="Digital &amp; Media"/>
    <s v="Internet technologies"/>
    <s v="Seed"/>
    <s v="Assente"/>
    <s v="Non compliant con i Regolamenti "/>
    <m/>
    <d v="2020-12-04T00:00:00"/>
    <m/>
  </r>
  <r>
    <s v="OK"/>
    <n v="1738"/>
    <d v="2020-11-26T00:00:00"/>
    <d v="2020-11-26T00:00:00"/>
    <s v="Maid For a Day"/>
    <s v="Italia"/>
    <s v="Torino"/>
    <x v="3"/>
    <s v="Giulio Valiante"/>
    <m/>
    <x v="3"/>
    <s v="Congrua"/>
    <s v="Services"/>
    <s v="Business and industrial services"/>
    <s v="Start-up stage\Venture"/>
    <s v="Assente"/>
    <s v="Vertis Venture 2 Scaleup"/>
    <m/>
    <d v="2020-12-04T00:00:00"/>
    <m/>
  </r>
  <r>
    <s v="OK"/>
    <n v="1739"/>
    <d v="2020-11-26T00:00:00"/>
    <d v="2020-11-26T00:00:00"/>
    <s v="Synfastpower "/>
    <s v="Italia"/>
    <s v="Roma"/>
    <x v="7"/>
    <m/>
    <s v="Luca Tubia_x000a_(C&amp;G Capital)"/>
    <x v="5"/>
    <s v="Congrua"/>
    <s v="Clean Tech"/>
    <s v="Alternative energy"/>
    <s v="Start-up stage\Venture"/>
    <s v="Assente"/>
    <s v="Vertis Venture 2 Scaleup"/>
    <m/>
    <d v="2020-12-04T00:00:00"/>
    <m/>
  </r>
  <r>
    <s v="OK"/>
    <n v="1740"/>
    <d v="2020-11-26T00:00:00"/>
    <d v="2020-11-26T00:00:00"/>
    <s v="MAT "/>
    <s v="Italia"/>
    <s v="Brescia"/>
    <x v="4"/>
    <m/>
    <s v="Luca Tubia_x000a_(C&amp;G Capital)"/>
    <x v="5"/>
    <s v="Congrua"/>
    <s v="Agro-food"/>
    <s v="Crop cultivation"/>
    <s v="Start-up stage\Venture"/>
    <s v="Assente"/>
    <s v="Vertis Venture 2 Scaleup"/>
    <m/>
    <d v="2020-12-04T00:00:00"/>
    <m/>
  </r>
  <r>
    <s v="OK"/>
    <n v="1741"/>
    <d v="2020-11-26T00:00:00"/>
    <d v="2020-11-26T00:00:00"/>
    <s v="AorticLab Italy"/>
    <s v="Italia"/>
    <s v="Torino"/>
    <x v="3"/>
    <m/>
    <s v="Luca Tubia_x000a_(C&amp;G Capital)"/>
    <x v="5"/>
    <s v="Congrua"/>
    <s v="Med-Tech"/>
    <s v="Medical devices and supplies"/>
    <s v="Seed"/>
    <s v="Bioindustry Park"/>
    <s v="Vertis Venture 3 Technology Transfer"/>
    <m/>
    <d v="2020-12-04T00:00:00"/>
    <m/>
  </r>
  <r>
    <s v="OK"/>
    <n v="1742"/>
    <d v="2020-11-26T00:00:00"/>
    <d v="2020-11-26T00:00:00"/>
    <s v="Qen "/>
    <s v="Italia"/>
    <s v="Milano"/>
    <x v="4"/>
    <m/>
    <s v="Luca Tubia_x000a_(C&amp;G Capital)"/>
    <x v="5"/>
    <s v="Congrua"/>
    <s v="Clean Tech"/>
    <s v="Alternative energy"/>
    <s v="Start-up stage\Venture"/>
    <s v="Assente"/>
    <s v="Fondi di scaleup"/>
    <m/>
    <d v="2021-03-25T00:00:00"/>
    <s v="Iniziativa ritenuta &quot;non compliant con i Regolamenti&quot; il 04.12.2020, in seguito all'invio di nuova documentazione viene assegnata ai fondi di scaleup in data 25.03.2021"/>
  </r>
  <r>
    <s v="OK"/>
    <n v="1743"/>
    <d v="2020-11-26T00:00:00"/>
    <d v="2020-11-26T00:00:00"/>
    <s v="Cam.Tv"/>
    <s v="Italia"/>
    <s v="Udine"/>
    <x v="8"/>
    <m/>
    <s v="Gianluca Guerra_x000a_(Virgil Alternative Investments Uk Ltd)"/>
    <x v="5"/>
    <s v="Congrua"/>
    <s v="Digital &amp; Media"/>
    <s v="Internet technologies"/>
    <s v="Other early stage\Late stage"/>
    <s v="Assente"/>
    <s v="Vertis Venture 2 Scaleup"/>
    <m/>
    <d v="2020-12-04T00:00:00"/>
    <m/>
  </r>
  <r>
    <s v="OK"/>
    <n v="1744"/>
    <d v="2020-11-27T00:00:00"/>
    <d v="2020-11-27T00:00:00"/>
    <s v="Piezoskin"/>
    <s v="Italia"/>
    <s v="Lecce"/>
    <x v="13"/>
    <m/>
    <s v="Francesco Guido"/>
    <x v="4"/>
    <s v="Congrua"/>
    <s v="Med-Tech"/>
    <s v="Medical devices and supplies"/>
    <s v="Seed"/>
    <s v="Istituto Italiano di Tecnologia"/>
    <s v="Vertis Venture 3 Technology Transfer"/>
    <m/>
    <d v="2020-12-04T00:00:00"/>
    <m/>
  </r>
  <r>
    <s v="OK"/>
    <n v="1745"/>
    <d v="2020-11-27T00:00:00"/>
    <d v="2020-11-27T00:00:00"/>
    <s v="Cynomys "/>
    <s v="Italia"/>
    <s v="Genova"/>
    <x v="12"/>
    <m/>
    <s v="Emanuela Matturri"/>
    <x v="5"/>
    <s v="Congrua"/>
    <s v="ICT"/>
    <s v="Environmental services"/>
    <s v="Start-up stage\Venture"/>
    <s v="Assente"/>
    <s v="Vertis Venture 2 Scaleup"/>
    <m/>
    <d v="2020-12-04T00:00:00"/>
    <m/>
  </r>
  <r>
    <s v="OK"/>
    <n v="1746"/>
    <d v="2020-11-30T00:00:00"/>
    <d v="2020-11-30T00:00:00"/>
    <s v="Doorway"/>
    <s v="Italia"/>
    <s v="Bologna"/>
    <x v="0"/>
    <s v="Giulio Valiante"/>
    <m/>
    <x v="3"/>
    <s v="Congrua"/>
    <s v="Services"/>
    <s v="Business and industrial services"/>
    <s v="Start-up stage\Venture"/>
    <s v="Assente"/>
    <s v="Vertis Venture 2 Scaleup"/>
    <m/>
    <d v="2020-12-04T00:00:00"/>
    <m/>
  </r>
  <r>
    <s v="OK"/>
    <n v="1747"/>
    <d v="2020-12-01T00:00:00"/>
    <d v="2020-12-01T00:00:00"/>
    <s v="Sounder"/>
    <s v="Italia"/>
    <s v="n.a."/>
    <x v="5"/>
    <m/>
    <s v="Andrea Spinelli"/>
    <x v="4"/>
    <s v="Congrua"/>
    <s v="Digital &amp; Media"/>
    <s v="Internet technologies"/>
    <s v="Seed"/>
    <s v="Assente"/>
    <s v="Non compliant con i Regolamenti "/>
    <m/>
    <d v="2020-12-04T00:00:00"/>
    <m/>
  </r>
  <r>
    <s v="OK"/>
    <n v="1748"/>
    <d v="2020-12-01T00:00:00"/>
    <d v="2020-12-01T00:00:00"/>
    <s v="Nano-Tech"/>
    <s v="Italia"/>
    <s v="Ascoli Piceno"/>
    <x v="19"/>
    <m/>
    <s v="Maurizio Petrolani_x000a_(Fondo Italiano d'Investimento)"/>
    <x v="6"/>
    <s v="Congrua"/>
    <s v="Industrial Goods"/>
    <s v="Materials"/>
    <s v="Seed"/>
    <s v="Assente"/>
    <s v="Non compliant con i Regolamenti "/>
    <m/>
    <d v="2020-12-04T00:00:00"/>
    <m/>
  </r>
  <r>
    <s v="OK"/>
    <n v="1749"/>
    <d v="2020-12-01T00:00:00"/>
    <d v="2020-12-01T00:00:00"/>
    <s v="DAIMANI"/>
    <s v="Estero"/>
    <s v="Ginevra"/>
    <x v="22"/>
    <m/>
    <s v="Christian Nilson"/>
    <x v="4"/>
    <s v="Congrua"/>
    <s v="Services"/>
    <s v="Hospitality, sports and entertainment facilities"/>
    <s v="Start-up stage\Venture"/>
    <s v="Assente"/>
    <s v="Vertis Venture 2 Scaleup"/>
    <m/>
    <d v="2020-12-04T00:00:00"/>
    <m/>
  </r>
  <r>
    <s v="OK"/>
    <n v="1750"/>
    <d v="2020-12-03T00:00:00"/>
    <d v="2020-12-03T00:00:00"/>
    <s v="Helmy"/>
    <s v="Italia"/>
    <s v="Torino"/>
    <x v="3"/>
    <m/>
    <s v="Gianlorenzo Saporiti"/>
    <x v="4"/>
    <s v="Congrua"/>
    <s v="Med-Tech"/>
    <s v="Medical devices and supplies"/>
    <s v="Seed"/>
    <s v="Politecnico di Torino"/>
    <s v="Vertis Venture 3 Technology Transfer"/>
    <m/>
    <d v="2020-12-04T00:00:00"/>
    <m/>
  </r>
  <r>
    <s v="OK"/>
    <n v="1751"/>
    <d v="2020-12-04T00:00:00"/>
    <d v="2020-12-04T00:00:00"/>
    <s v="StemTV"/>
    <s v="Italia"/>
    <s v="Roma"/>
    <x v="7"/>
    <m/>
    <s v="Elisa Sardilli"/>
    <x v="4"/>
    <s v="Congrua"/>
    <s v="Digital &amp; Media"/>
    <s v="Broadcasting, publications and content providers"/>
    <s v="Seed"/>
    <s v="Assente"/>
    <s v="Non compliant con i Regolamenti "/>
    <m/>
    <d v="2020-12-04T00:00:00"/>
    <m/>
  </r>
  <r>
    <s v="OK"/>
    <n v="1752"/>
    <d v="2020-12-08T00:00:00"/>
    <d v="2020-12-08T00:00:00"/>
    <s v="Cherrydata "/>
    <s v="Italia"/>
    <s v="Milano"/>
    <x v="4"/>
    <m/>
    <s v="Chiara Francalanci"/>
    <x v="4"/>
    <s v="Congrua"/>
    <s v="ICT"/>
    <s v="Systems software"/>
    <s v="Seed"/>
    <s v="Politecnico di Milano"/>
    <s v="Vertis Venture 3 Technology Transfer"/>
    <m/>
    <d v="2020-12-10T00:00:00"/>
    <m/>
  </r>
  <r>
    <s v="OK"/>
    <n v="1753"/>
    <d v="2020-12-09T00:00:00"/>
    <d v="2020-12-09T00:00:00"/>
    <s v="Take easy"/>
    <s v="Italia"/>
    <s v="n.a."/>
    <x v="5"/>
    <m/>
    <s v="Carlo Delle Foglie"/>
    <x v="4"/>
    <s v="Congrua"/>
    <s v="Digital &amp; Media"/>
    <s v="Internet technologies"/>
    <s v="Seed"/>
    <s v="Assente"/>
    <s v="Non compliant con i Regolamenti "/>
    <m/>
    <d v="2020-12-10T00:00:00"/>
    <m/>
  </r>
  <r>
    <s v="OK"/>
    <n v="1754"/>
    <d v="2020-12-10T00:00:00"/>
    <d v="2020-12-10T00:00:00"/>
    <s v="Hashbon "/>
    <s v="Estero"/>
    <s v="Praga"/>
    <x v="46"/>
    <m/>
    <s v="Josef Azikov"/>
    <x v="4"/>
    <s v="Congrua"/>
    <s v="Services"/>
    <s v="Financial institutions and services"/>
    <s v="Start-up stage\Venture"/>
    <s v="Assente"/>
    <s v="Vertis Venture 2 Scaleup"/>
    <m/>
    <d v="2020-12-10T00:00:00"/>
    <m/>
  </r>
  <r>
    <s v="OK"/>
    <n v="1755"/>
    <d v="2020-12-10T00:00:00"/>
    <d v="2020-12-10T00:00:00"/>
    <s v="Genome "/>
    <s v="Italia"/>
    <s v="Pavia"/>
    <x v="4"/>
    <m/>
    <s v="Investor Day Fondazione Golinelli"/>
    <x v="7"/>
    <s v="Congrua"/>
    <s v="Biotech"/>
    <s v="Biotechnology"/>
    <s v="Seed"/>
    <s v="Università di Pavia"/>
    <s v="Vertis Venture 3 Technology Transfer"/>
    <m/>
    <d v="2020-12-10T00:00:00"/>
    <m/>
  </r>
  <r>
    <s v="OK"/>
    <n v="1756"/>
    <d v="2020-12-10T00:00:00"/>
    <d v="2020-12-10T00:00:00"/>
    <s v="Lighthouse "/>
    <s v="Italia"/>
    <s v="Pordenone"/>
    <x v="8"/>
    <m/>
    <s v="Investor Day Fondazione Golinelli"/>
    <x v="7"/>
    <s v="Congrua"/>
    <s v="Biotech"/>
    <s v="Biotechnology"/>
    <s v="Seed"/>
    <s v="Polo Tecnologico Pordenone"/>
    <s v="Vertis Venture 3 Technology Transfer"/>
    <m/>
    <d v="2020-12-10T00:00:00"/>
    <m/>
  </r>
  <r>
    <s v="OK"/>
    <n v="1757"/>
    <d v="2020-12-10T00:00:00"/>
    <d v="2020-12-10T00:00:00"/>
    <s v="Nib Biotec "/>
    <s v="Italia"/>
    <s v="Torino"/>
    <x v="3"/>
    <m/>
    <s v="Investor Day Fondazione Golinelli"/>
    <x v="7"/>
    <s v="Congrua"/>
    <s v="Biotech"/>
    <s v="Biotechnology"/>
    <s v="Seed"/>
    <s v="Università di Torino"/>
    <s v="Vertis Venture 3 Technology Transfer"/>
    <m/>
    <d v="2020-12-10T00:00:00"/>
    <m/>
  </r>
  <r>
    <s v="OK"/>
    <n v="1758"/>
    <d v="2020-12-10T00:00:00"/>
    <d v="2020-12-10T00:00:00"/>
    <s v="Performs "/>
    <s v="Italia"/>
    <s v="Modena"/>
    <x v="0"/>
    <m/>
    <s v="Investor Day Fondazione Golinelli"/>
    <x v="7"/>
    <s v="Congrua"/>
    <s v="Biotech"/>
    <s v="Drug development technologies"/>
    <s v="Seed"/>
    <s v="Università degli studi di Modena e Reggio Emilia"/>
    <s v="Vertis Venture 3 Technology Transfer"/>
    <m/>
    <d v="2020-12-10T00:00:00"/>
    <m/>
  </r>
  <r>
    <s v="OK"/>
    <n v="1759"/>
    <d v="2020-12-10T00:00:00"/>
    <d v="2020-12-10T00:00:00"/>
    <s v="Sanycar "/>
    <s v="Italia"/>
    <s v="Oristano "/>
    <x v="25"/>
    <m/>
    <s v="Enrico Gaia_x000a_(Studio EnricoGaia)"/>
    <x v="0"/>
    <s v="Congrua"/>
    <s v="Industrial Goods"/>
    <s v="Business and industrial products"/>
    <s v="Start-up stage\Venture"/>
    <s v="Assente"/>
    <s v="Vertis Venture 2 Scaleup"/>
    <m/>
    <d v="2020-12-18T00:00:00"/>
    <m/>
  </r>
  <r>
    <s v="OK"/>
    <n v="1760"/>
    <d v="2020-12-10T00:00:00"/>
    <d v="2020-12-10T00:00:00"/>
    <s v="Revice"/>
    <s v="Italia"/>
    <s v="Reggio Emilia"/>
    <x v="0"/>
    <m/>
    <s v="Antonio Margiotta"/>
    <x v="1"/>
    <s v="Congrua"/>
    <s v="Consumer Goods"/>
    <s v="Consumer products manufacturing"/>
    <s v="Start-up stage\Venture"/>
    <s v="Assente"/>
    <s v="Vertis Venture 2 Scaleup"/>
    <m/>
    <d v="2020-12-18T00:00:00"/>
    <m/>
  </r>
  <r>
    <s v="OK"/>
    <n v="1761"/>
    <d v="2020-12-11T00:00:00"/>
    <d v="2020-12-11T00:00:00"/>
    <s v="BIORENOVA"/>
    <s v="Italia"/>
    <s v="Teramo "/>
    <x v="14"/>
    <m/>
    <s v="Pierpaolo Papilj"/>
    <x v="4"/>
    <s v="Congrua"/>
    <s v="Industrial Goods"/>
    <s v="Business and industrial products"/>
    <s v="Seed"/>
    <s v="Assente"/>
    <s v="Non compliant con i Regolamenti "/>
    <m/>
    <d v="2020-12-18T00:00:00"/>
    <m/>
  </r>
  <r>
    <s v="OK"/>
    <n v="1762"/>
    <d v="2020-12-11T00:00:00"/>
    <d v="2020-12-11T00:00:00"/>
    <s v="Oversonic Robotics"/>
    <s v="Italia"/>
    <s v="Milano"/>
    <x v="4"/>
    <m/>
    <s v="Avv. Roberto de Bonis_x000a_(LCA STUDIO LEGALE)"/>
    <x v="5"/>
    <s v="Congrua"/>
    <s v="Industrial automation"/>
    <s v="Industrial measurement, sensing and control"/>
    <s v="Seed"/>
    <s v="Assente"/>
    <s v="Non compliant con i Regolamenti "/>
    <m/>
    <d v="2020-12-18T00:00:00"/>
    <m/>
  </r>
  <r>
    <s v="OK"/>
    <n v="1763"/>
    <d v="2020-12-11T00:00:00"/>
    <d v="2020-12-11T00:00:00"/>
    <s v="ValueMyBrain"/>
    <s v="Italia"/>
    <s v="Milano"/>
    <x v="4"/>
    <m/>
    <s v="Avv. Roberto de Bonis_x000a_(LCA STUDIO LEGALE)"/>
    <x v="5"/>
    <s v="Congrua"/>
    <s v="ICT"/>
    <s v="Consumer electronics"/>
    <s v="Seed"/>
    <s v="Assente"/>
    <s v="Non compliant con i Regolamenti "/>
    <m/>
    <d v="2020-12-18T00:00:00"/>
    <m/>
  </r>
  <r>
    <s v="OK"/>
    <n v="1764"/>
    <d v="2020-12-11T00:00:00"/>
    <d v="2020-12-11T00:00:00"/>
    <s v="DiamSafe"/>
    <s v="Italia"/>
    <s v="Roma"/>
    <x v="7"/>
    <m/>
    <s v="Giovanni De Caro"/>
    <x v="5"/>
    <s v="Congrua"/>
    <s v="ICT"/>
    <s v="Systems software"/>
    <s v="Seed"/>
    <s v="Assente"/>
    <s v="Non compliant con i Regolamenti "/>
    <m/>
    <d v="2020-12-18T00:00:00"/>
    <m/>
  </r>
  <r>
    <s v="OK"/>
    <n v="1765"/>
    <d v="2020-12-14T00:00:00"/>
    <d v="2020-12-14T00:00:00"/>
    <s v="Saba Technology"/>
    <s v="Italia"/>
    <s v="Trapani"/>
    <x v="9"/>
    <m/>
    <s v="Maria Antonietta Zonin"/>
    <x v="4"/>
    <s v="Congrua"/>
    <s v="Clean Tech"/>
    <s v="Environmental services"/>
    <s v="Start-up stage\Venture"/>
    <s v="Assente"/>
    <s v="Vertis Venture 2 Scaleup"/>
    <m/>
    <d v="2020-12-18T00:00:00"/>
    <m/>
  </r>
  <r>
    <s v="OK"/>
    <n v="1766"/>
    <d v="2020-12-15T00:00:00"/>
    <d v="2020-12-15T00:00:00"/>
    <s v="Applaudart"/>
    <s v="Italia"/>
    <s v="Viterbo"/>
    <x v="7"/>
    <m/>
    <s v="Marco Pulcinelli"/>
    <x v="4"/>
    <s v="Congrua"/>
    <s v="Services"/>
    <s v="Internet technologies"/>
    <s v="Seed"/>
    <s v="Assente"/>
    <s v="Non compliant con i Regolamenti "/>
    <m/>
    <d v="2020-12-18T00:00:00"/>
    <m/>
  </r>
  <r>
    <s v="OK"/>
    <n v="1767"/>
    <d v="2020-12-15T00:00:00"/>
    <d v="2020-12-15T00:00:00"/>
    <s v="ThinkItaly"/>
    <s v="Italia"/>
    <s v="Treviso"/>
    <x v="15"/>
    <m/>
    <s v="Strasiotto Flavio"/>
    <x v="4"/>
    <s v="Congrua"/>
    <s v="Services"/>
    <s v="Internet technologies"/>
    <s v="Seed"/>
    <s v="Assente"/>
    <s v="Non compliant con i Regolamenti "/>
    <m/>
    <d v="2020-12-18T00:00:00"/>
    <m/>
  </r>
  <r>
    <s v="OK"/>
    <n v="1768"/>
    <d v="2020-12-15T00:00:00"/>
    <d v="2020-12-18T00:00:00"/>
    <s v="STOREBOOK"/>
    <s v="Italia"/>
    <s v="Sassari"/>
    <x v="25"/>
    <m/>
    <s v="Riccardo Gianino"/>
    <x v="4"/>
    <s v="Congrua"/>
    <s v="Services"/>
    <s v="Business and industrial services"/>
    <s v="Seed"/>
    <s v="Assente"/>
    <s v="Non compliant con i Regolamenti "/>
    <m/>
    <d v="2020-12-23T00:00:00"/>
    <m/>
  </r>
  <r>
    <s v="OK"/>
    <n v="1769"/>
    <d v="2020-12-16T00:00:00"/>
    <d v="2020-12-16T00:00:00"/>
    <s v="Spiiky"/>
    <s v="Italia"/>
    <s v="Modena"/>
    <x v="0"/>
    <m/>
    <s v="Matteo Manelli"/>
    <x v="4"/>
    <s v="Congrua"/>
    <s v="Services"/>
    <s v="Internet technologies"/>
    <s v="Other early stage\Late stage"/>
    <s v="Assente"/>
    <s v="Vertis Venture 2 Scaleup"/>
    <m/>
    <d v="2020-12-18T00:00:00"/>
    <m/>
  </r>
  <r>
    <s v="OK"/>
    <n v="1770"/>
    <d v="2020-12-16T00:00:00"/>
    <d v="2020-12-16T00:00:00"/>
    <s v="INDIGO.AI"/>
    <s v="Italia"/>
    <s v="Milano"/>
    <x v="4"/>
    <m/>
    <s v="Carlo Mammola_x000a_(Argan Capital)"/>
    <x v="6"/>
    <s v="Congrua"/>
    <s v="ICT"/>
    <s v="Systems software"/>
    <s v="Other early stage\Late stage"/>
    <s v="Assente"/>
    <s v="Vertis Venture 2 Scaleup"/>
    <m/>
    <d v="2020-12-18T00:00:00"/>
    <m/>
  </r>
  <r>
    <s v="OK"/>
    <n v="1771"/>
    <d v="2020-12-18T00:00:00"/>
    <d v="2020-12-18T00:00:00"/>
    <s v="AB Techlab"/>
    <s v="Italia"/>
    <s v="Bologna"/>
    <x v="0"/>
    <m/>
    <s v="Marco Messina _x000a_(Iniziativa)"/>
    <x v="5"/>
    <s v="Congrua"/>
    <s v="Consumer Goods"/>
    <s v="Consumer products manufacturing"/>
    <s v="Start-up stage\Venture"/>
    <s v="Assente"/>
    <s v="Vertis Venture 2 Scaleup"/>
    <m/>
    <d v="2020-12-18T00:00:00"/>
    <m/>
  </r>
  <r>
    <s v="OK"/>
    <n v="1772"/>
    <d v="2021-01-21T00:00:00"/>
    <d v="2021-01-21T00:00:00"/>
    <s v="Progetto Accountancy"/>
    <s v="Estero"/>
    <s v="Londra"/>
    <x v="16"/>
    <m/>
    <s v="David AC Whittaker "/>
    <x v="4"/>
    <s v="Congrua"/>
    <s v="Services"/>
    <s v="Business and industrial services"/>
    <s v="Seed"/>
    <s v="Assente"/>
    <s v="Non compliant con i Regolamenti "/>
    <m/>
    <d v="2021-01-22T00:00:00"/>
    <s v="ID inzialmente assegnato a Eggtronic il 23/12/2020, in seguito alla verifica di eventuali progetti duplicati all'interno del dealflow, l'ID è stato riassegnato il 22/01/2021 a &quot;Progetto Accountancy&quot;"/>
  </r>
  <r>
    <s v="OK"/>
    <n v="1773"/>
    <d v="2020-12-22T00:00:00"/>
    <d v="2020-12-22T00:00:00"/>
    <s v="ASG"/>
    <s v="Italia"/>
    <s v="Milano"/>
    <x v="4"/>
    <m/>
    <s v="Mario Ravelli_x000a_(Ravelli &amp; Partners)"/>
    <x v="5"/>
    <s v="Congrua"/>
    <s v="Industrial Goods"/>
    <s v="Business and industrial products"/>
    <s v="Other early stage\Late stage"/>
    <s v="Assente"/>
    <s v="Vertis Venture 2 Scaleup"/>
    <m/>
    <d v="2020-12-23T00:00:00"/>
    <m/>
  </r>
  <r>
    <s v="OK"/>
    <n v="1774"/>
    <d v="2020-12-22T00:00:00"/>
    <d v="2020-12-22T00:00:00"/>
    <s v="AgroMateriae"/>
    <s v="Italia"/>
    <s v="Modena"/>
    <x v="0"/>
    <m/>
    <s v="PNI 2020"/>
    <x v="1"/>
    <s v="Congrua"/>
    <s v="Industrial Goods"/>
    <s v="Business and industrial products"/>
    <s v="Proof of concept"/>
    <s v="Università degli studi di Modena e Reggio Emilia"/>
    <s v="Vertis Venture 3 Technology Transfer"/>
    <m/>
    <d v="2020-12-23T00:00:00"/>
    <m/>
  </r>
  <r>
    <s v="OK"/>
    <n v="1775"/>
    <d v="2020-12-22T00:00:00"/>
    <d v="2020-12-22T00:00:00"/>
    <s v="Hydro Fern"/>
    <s v="Italia"/>
    <s v="Roma"/>
    <x v="7"/>
    <m/>
    <s v="PNI 2020"/>
    <x v="1"/>
    <s v="Congrua"/>
    <s v="Clean Tech"/>
    <s v="Environmental services"/>
    <s v="Proof of concept"/>
    <s v="Università di Roma &quot;La Sapienza&quot;"/>
    <s v="Vertis Venture 3 Technology Transfer"/>
    <m/>
    <d v="2020-12-23T00:00:00"/>
    <m/>
  </r>
  <r>
    <s v="OK"/>
    <n v="1776"/>
    <d v="2020-12-22T00:00:00"/>
    <d v="2020-12-22T00:00:00"/>
    <s v="Alghetica"/>
    <s v="Italia"/>
    <s v="Verona"/>
    <x v="15"/>
    <m/>
    <s v="PNI 2020"/>
    <x v="1"/>
    <s v="Congrua"/>
    <s v="Consumer Goods"/>
    <s v="Consumer products manufacturing"/>
    <s v="Proof of concept"/>
    <s v="Università di Verona"/>
    <s v="Vertis Venture 3 Technology Transfer"/>
    <m/>
    <d v="2020-12-23T00:00:00"/>
    <m/>
  </r>
  <r>
    <s v="OK"/>
    <n v="1777"/>
    <d v="2020-12-22T00:00:00"/>
    <d v="2020-12-22T00:00:00"/>
    <s v="KFP - Kitchen FootPrint"/>
    <s v="Italia"/>
    <s v="Genova"/>
    <x v="12"/>
    <m/>
    <s v="PNI 2020"/>
    <x v="1"/>
    <s v="Congrua"/>
    <s v="ICT"/>
    <s v="Systems software"/>
    <s v="Proof of concept"/>
    <s v="Università degli Studi di Genova"/>
    <s v="Vertis Venture 3 Technology Transfer"/>
    <m/>
    <d v="2020-12-23T00:00:00"/>
    <m/>
  </r>
  <r>
    <s v="OK"/>
    <n v="1778"/>
    <d v="2020-12-22T00:00:00"/>
    <d v="2020-12-22T00:00:00"/>
    <s v=" G-Plus: idrogeno verde dalle reti gas."/>
    <s v="Estero"/>
    <s v="Londra"/>
    <x v="16"/>
    <m/>
    <s v="PNI 2020"/>
    <x v="1"/>
    <s v="Congrua"/>
    <s v="Industrial Goods"/>
    <s v="Chemical and materials: other"/>
    <s v="Proof of concept"/>
    <s v="Assente"/>
    <s v="Non compliant con i Regolamenti "/>
    <m/>
    <d v="2020-12-23T00:00:00"/>
    <m/>
  </r>
  <r>
    <s v="OK"/>
    <n v="1779"/>
    <d v="2020-12-22T00:00:00"/>
    <d v="2020-12-22T00:00:00"/>
    <s v="DCUBE"/>
    <s v="Italia"/>
    <s v="Trento"/>
    <x v="21"/>
    <m/>
    <s v="PNI 2020"/>
    <x v="1"/>
    <s v="Congrua"/>
    <s v="ICT"/>
    <s v="Systems software"/>
    <s v="Proof of concept"/>
    <s v="Università di Trento"/>
    <s v="Vertis Venture 3 Technology Transfer"/>
    <m/>
    <d v="2020-12-23T00:00:00"/>
    <m/>
  </r>
  <r>
    <s v="OK"/>
    <n v="1780"/>
    <d v="2020-12-22T00:00:00"/>
    <d v="2020-12-22T00:00:00"/>
    <s v="SSiS: Second Skin insulation System"/>
    <s v="Italia"/>
    <s v="Milano"/>
    <x v="4"/>
    <m/>
    <s v="PNI 2020"/>
    <x v="1"/>
    <s v="Congrua"/>
    <s v="Industrial Goods"/>
    <s v="Business and industrial products"/>
    <s v="Proof of concept"/>
    <s v="Politecnico di Milano"/>
    <s v="Vertis Venture 3 Technology Transfer"/>
    <m/>
    <d v="2020-12-23T00:00:00"/>
    <m/>
  </r>
  <r>
    <s v="OK"/>
    <n v="1781"/>
    <d v="2020-12-22T00:00:00"/>
    <d v="2020-12-22T00:00:00"/>
    <s v="Bi-rex"/>
    <s v="Italia"/>
    <s v="Milano"/>
    <x v="4"/>
    <m/>
    <s v="PNI 2020"/>
    <x v="1"/>
    <s v="Congrua"/>
    <s v="Industrial Goods"/>
    <s v="Business and industrial products"/>
    <s v="Proof of concept"/>
    <s v="Politecnico di Milano"/>
    <s v="Vertis Venture 3 Technology Transfer"/>
    <m/>
    <d v="2020-12-23T00:00:00"/>
    <m/>
  </r>
  <r>
    <s v="OK"/>
    <n v="1782"/>
    <d v="2020-12-22T00:00:00"/>
    <d v="2020-12-22T00:00:00"/>
    <s v="Kalya"/>
    <s v="Italia"/>
    <s v="Salerno"/>
    <x v="2"/>
    <m/>
    <s v="PNI 2020"/>
    <x v="1"/>
    <s v="Congrua"/>
    <s v="Agro-food"/>
    <s v="Agriculture: other"/>
    <s v="Proof of concept"/>
    <s v="Università di Salerno"/>
    <s v="Vertis Venture 3 Technology Transfer"/>
    <m/>
    <d v="2020-12-23T00:00:00"/>
    <m/>
  </r>
  <r>
    <s v="OK"/>
    <n v="1783"/>
    <d v="2020-12-22T00:00:00"/>
    <d v="2020-12-22T00:00:00"/>
    <s v="Wolffia"/>
    <s v="Italia"/>
    <s v="Napoli"/>
    <x v="2"/>
    <m/>
    <s v="PNI 2020"/>
    <x v="1"/>
    <s v="Congrua"/>
    <s v="Industrial Goods"/>
    <s v="Business and industrial products"/>
    <s v="Proof of concept"/>
    <s v="Università degli Studi di Napoli Federico II"/>
    <s v="Vertis Venture 3 Technology Transfer"/>
    <m/>
    <d v="2020-12-23T00:00:00"/>
    <m/>
  </r>
  <r>
    <s v="OK"/>
    <n v="1784"/>
    <d v="2020-12-22T00:00:00"/>
    <d v="2020-12-22T00:00:00"/>
    <s v="AOP4Water"/>
    <s v="Italia"/>
    <s v="Salerno"/>
    <x v="2"/>
    <m/>
    <s v="PNI 2020"/>
    <x v="1"/>
    <s v="Congrua"/>
    <s v="Industrial Goods"/>
    <s v="Business and industrial products"/>
    <s v="Proof of concept"/>
    <s v="Università di Salerno"/>
    <s v="Vertis Venture 3 Technology Transfer"/>
    <m/>
    <d v="2020-12-23T00:00:00"/>
    <m/>
  </r>
  <r>
    <s v="OK"/>
    <n v="1785"/>
    <d v="2020-12-22T00:00:00"/>
    <d v="2020-12-22T00:00:00"/>
    <s v="EHPO"/>
    <s v="Italia"/>
    <s v="Caserta"/>
    <x v="2"/>
    <m/>
    <s v="PNI 2020"/>
    <x v="1"/>
    <s v="Congrua"/>
    <s v="ICT"/>
    <s v="Systems software"/>
    <s v="Proof of concept"/>
    <s v="Università Luigi Vanvitelli"/>
    <s v="Vertis Venture 3 Technology Transfer"/>
    <m/>
    <d v="2020-12-23T00:00:00"/>
    <m/>
  </r>
  <r>
    <s v="OK"/>
    <n v="1786"/>
    <d v="2020-12-22T00:00:00"/>
    <d v="2020-12-22T00:00:00"/>
    <s v="DeltaNova"/>
    <s v="Italia"/>
    <s v="Torino"/>
    <x v="3"/>
    <m/>
    <s v="PNI 2020"/>
    <x v="1"/>
    <s v="Congrua"/>
    <s v="Clean Tech"/>
    <s v="Environmental services"/>
    <s v="Proof of concept"/>
    <s v="Politecnico di Torino"/>
    <s v="Vertis Venture 3 Technology Transfer"/>
    <m/>
    <d v="2020-12-23T00:00:00"/>
    <m/>
  </r>
  <r>
    <s v="OK"/>
    <n v="1787"/>
    <d v="2020-12-15T00:00:00"/>
    <d v="2020-12-15T00:00:00"/>
    <s v="Progetto Disfagia"/>
    <s v="Italia"/>
    <s v="Macerata"/>
    <x v="19"/>
    <m/>
    <s v="Andrea Marziali_x000a_(ARGO Finance)"/>
    <x v="5"/>
    <s v="Congrua"/>
    <s v="Med-Tech"/>
    <s v="Pharmaceuticals and drug delivery"/>
    <s v="Proof of concept"/>
    <s v="Università di Camerino"/>
    <s v="Vertis Venture 3 Technology Transfer"/>
    <m/>
    <d v="2020-12-23T00:00:00"/>
    <m/>
  </r>
  <r>
    <s v="OK"/>
    <n v="1788"/>
    <d v="2020-12-23T00:00:00"/>
    <d v="2020-12-23T00:00:00"/>
    <s v="Sunreport"/>
    <s v="Italia"/>
    <s v="Udine"/>
    <x v="8"/>
    <m/>
    <s v="Nicola Raffaele Di Matteo"/>
    <x v="4"/>
    <s v="Congrua"/>
    <s v="ICT"/>
    <s v="Systems software"/>
    <s v="Seed"/>
    <s v="Friuli Innovazione"/>
    <s v="Vertis Venture 3 Technology Transfer"/>
    <m/>
    <d v="2021-01-07T00:00:00"/>
    <m/>
  </r>
  <r>
    <s v="OK"/>
    <n v="1789"/>
    <d v="2020-12-27T00:00:00"/>
    <d v="2020-12-27T00:00:00"/>
    <s v="Cibario"/>
    <s v="Italia"/>
    <s v="Milano"/>
    <x v="4"/>
    <m/>
    <s v="Cristina Bini _x000a_(FII/CDP)"/>
    <x v="6"/>
    <s v="Congrua"/>
    <s v="Consumer Goods"/>
    <s v="Consumer goods: other"/>
    <s v="Other early stage\Late stage"/>
    <s v="Assente"/>
    <s v="Vertis Venture 2 Scaleup"/>
    <m/>
    <d v="2021-01-07T00:00:00"/>
    <m/>
  </r>
  <r>
    <s v="OK"/>
    <n v="1790"/>
    <d v="2020-12-28T00:00:00"/>
    <m/>
    <s v="Young Pizza "/>
    <s v="Italia"/>
    <s v="Benevento"/>
    <x v="2"/>
    <m/>
    <s v="Lorenzo Maio"/>
    <x v="5"/>
    <s v="Non congrua"/>
    <m/>
    <m/>
    <m/>
    <m/>
    <s v="Rigettato per documentazione mancante dopo sollecito"/>
    <m/>
    <d v="2021-01-07T00:00:00"/>
    <m/>
  </r>
  <r>
    <s v="OK"/>
    <n v="1791"/>
    <d v="2020-12-30T00:00:00"/>
    <d v="2020-12-30T00:00:00"/>
    <s v="Destination italia"/>
    <s v="Italia"/>
    <s v="Milano"/>
    <x v="4"/>
    <s v="Giulio Valiante"/>
    <m/>
    <x v="3"/>
    <s v="Congrua"/>
    <s v="Services"/>
    <s v="Hospitality, sports and entertainment facilities"/>
    <s v="Other early stage\Late stage"/>
    <s v="Assente"/>
    <s v="Vertis Venture 2 Scaleup"/>
    <m/>
    <d v="2021-01-07T00:00:00"/>
    <m/>
  </r>
  <r>
    <s v="OK"/>
    <n v="1792"/>
    <d v="2020-12-31T00:00:00"/>
    <d v="2020-12-31T00:00:00"/>
    <s v="Ristocall"/>
    <s v="Italia"/>
    <s v="Roma"/>
    <x v="7"/>
    <m/>
    <s v="Giulio Montoli_x000a_(Lventure)"/>
    <x v="6"/>
    <s v="Congrua"/>
    <s v="ICT"/>
    <s v="Systems software"/>
    <s v="Seed"/>
    <s v="Assente"/>
    <s v="Non compliant con i Regolamenti "/>
    <m/>
    <d v="2021-01-07T00:00:00"/>
    <s v="Diritto di First Refusal – Invito Innova Venture"/>
  </r>
  <r>
    <s v="OK"/>
    <n v="1793"/>
    <d v="2021-01-02T00:00:00"/>
    <m/>
    <s v="Siestabio"/>
    <s v="Italia"/>
    <s v="Parma"/>
    <x v="0"/>
    <m/>
    <s v="Francesco Saverio Mazzi"/>
    <x v="4"/>
    <s v="Non congrua"/>
    <m/>
    <m/>
    <m/>
    <m/>
    <s v="Rigettato per documentazione mancante dopo sollecito"/>
    <m/>
    <d v="2021-01-07T00:00:00"/>
    <m/>
  </r>
  <r>
    <s v="OK"/>
    <n v="1794"/>
    <d v="2021-01-04T00:00:00"/>
    <d v="2021-01-04T00:00:00"/>
    <s v="Nicecatch"/>
    <s v="Italia"/>
    <s v="Roma"/>
    <x v="7"/>
    <m/>
    <s v="Andrea Tripodo "/>
    <x v="4"/>
    <s v="Congrua"/>
    <s v="Digital &amp; Media"/>
    <s v="Internet technologies"/>
    <s v="Seed"/>
    <s v="Assente"/>
    <s v="Non compliant con i Regolamenti "/>
    <m/>
    <d v="2021-01-07T00:00:00"/>
    <m/>
  </r>
  <r>
    <s v="OK"/>
    <n v="1795"/>
    <d v="2021-01-04T00:00:00"/>
    <d v="2021-01-04T00:00:00"/>
    <s v="U&amp;O"/>
    <s v="Italia"/>
    <s v="Piacenza"/>
    <x v="0"/>
    <m/>
    <s v="Gianluca Sesenna "/>
    <x v="4"/>
    <s v="Congrua"/>
    <s v="Med-Tech"/>
    <s v="Medical devices and supplies"/>
    <s v="Start-up stage\Venture"/>
    <s v="Università Campus Biomedico"/>
    <s v="Fondo di trasferimento tecnologico"/>
    <m/>
    <d v="2021-02-26T00:00:00"/>
    <s v="Progetto assegnato il 07/01/21 a VV2, in seguito alla bocciatura di VV2 e all'invio di nuova documentazione dalla quale è emersa la presenza di un OdR italiano, il progetto viene riassegnato il 26/02/21 a VV3"/>
  </r>
  <r>
    <s v="OK"/>
    <n v="1796"/>
    <d v="2021-01-04T00:00:00"/>
    <d v="2021-01-04T00:00:00"/>
    <s v="Bestogoo "/>
    <s v="Italia"/>
    <s v="Napoli"/>
    <x v="2"/>
    <m/>
    <s v="Michele De Luca"/>
    <x v="4"/>
    <s v="Congrua"/>
    <s v="Digital &amp; Media"/>
    <s v="Internet technologies"/>
    <s v="Start-up stage\Venture"/>
    <s v="Assente"/>
    <s v="Vertis Venture 5 Scaleup"/>
    <m/>
    <d v="2023-02-08T00:00:00"/>
    <s v="Iniziativa &quot;non compliant con i regolamenti&quot; il 07/01/2021 per lo stadio di vita &quot;seed&quot; e per l'assenza di OdR, viene assegnata al fondo VV5 il 08/02/2023 in seguito all'invio di un nuovo deck"/>
  </r>
  <r>
    <s v="OK"/>
    <n v="1797"/>
    <d v="2021-01-05T00:00:00"/>
    <d v="2021-01-05T00:00:00"/>
    <s v="BF Energy"/>
    <s v="Italia"/>
    <s v="Roma"/>
    <x v="7"/>
    <m/>
    <s v="Claudio Calvani_x000a_(VVA Debt &amp; Grant)"/>
    <x v="5"/>
    <s v="Congrua"/>
    <s v="Agro-food"/>
    <s v="Agriculture: other"/>
    <s v="Start-up stage\Venture"/>
    <s v="Assente"/>
    <s v="Vertis Venture 2 Scaleup"/>
    <m/>
    <d v="2021-01-07T00:00:00"/>
    <m/>
  </r>
  <r>
    <s v="OK"/>
    <n v="1798"/>
    <d v="2021-01-07T00:00:00"/>
    <d v="2021-01-07T00:00:00"/>
    <s v="XO' Play"/>
    <s v="Italia"/>
    <s v="Torino"/>
    <x v="3"/>
    <m/>
    <s v="Andrea Armando"/>
    <x v="4"/>
    <s v="Congrua"/>
    <s v="Services"/>
    <s v="Consumer services: other"/>
    <s v="Other early stage\Late stage"/>
    <s v="Assente"/>
    <s v="Non compliant con i Regolamenti "/>
    <m/>
    <d v="2021-01-14T00:00:00"/>
    <s v="Operativo nel settore del gioco d'azzardo (escluso dai Regolamenti)"/>
  </r>
  <r>
    <s v="OK"/>
    <n v="1799"/>
    <d v="2021-01-07T00:00:00"/>
    <m/>
    <s v="GIFAV"/>
    <s v="Italia"/>
    <s v="Pordenone"/>
    <x v="8"/>
    <m/>
    <s v="Favot R."/>
    <x v="4"/>
    <s v="Non congrua"/>
    <m/>
    <m/>
    <m/>
    <m/>
    <s v="Rigettato per documentazione mancante dopo sollecito"/>
    <m/>
    <d v="2021-01-14T00:00:00"/>
    <m/>
  </r>
  <r>
    <s v="OK"/>
    <n v="1800"/>
    <d v="2021-01-07T00:00:00"/>
    <d v="2021-01-07T00:00:00"/>
    <s v="Mental Imagery"/>
    <s v="Italia"/>
    <s v="Bologna"/>
    <x v="0"/>
    <m/>
    <s v="Giovanni Guarino"/>
    <x v="4"/>
    <s v="Congrua"/>
    <s v="ICT"/>
    <s v="Systems software"/>
    <s v="Seed"/>
    <s v="Assente"/>
    <s v="Non compliant con i Regolamenti "/>
    <m/>
    <d v="2021-01-14T00:00:00"/>
    <m/>
  </r>
  <r>
    <s v="OK"/>
    <n v="1801"/>
    <d v="2021-01-08T00:00:00"/>
    <d v="2021-01-08T00:00:00"/>
    <s v="Progetto In-Pharmacy Digital"/>
    <s v="Italia"/>
    <s v="n.a."/>
    <x v="5"/>
    <m/>
    <s v="Novica Mrdovic-Vianello_x000a_(Add Value Srl)"/>
    <x v="6"/>
    <s v="Congrua"/>
    <s v="Digital &amp; Media"/>
    <s v="Communications and networking services"/>
    <s v="Start-up stage\Venture"/>
    <s v="Assente"/>
    <s v="Vertis Venture 2 Scaleup"/>
    <m/>
    <d v="2021-01-14T00:00:00"/>
    <m/>
  </r>
  <r>
    <s v="OK"/>
    <n v="1802"/>
    <d v="2021-01-08T00:00:00"/>
    <d v="2021-01-08T00:00:00"/>
    <s v="Progetto Provider of indoor"/>
    <s v="Italia"/>
    <s v="n.a."/>
    <x v="5"/>
    <m/>
    <s v="Novica Mrdovic-Vianello_x000a_(Add Value Srl)"/>
    <x v="6"/>
    <s v="Congrua"/>
    <s v="ICT"/>
    <s v="Systems software"/>
    <s v="Start-up stage\Venture"/>
    <s v="Assente"/>
    <s v="Vertis Venture 2 Scaleup"/>
    <m/>
    <d v="2021-01-14T00:00:00"/>
    <m/>
  </r>
  <r>
    <s v="OK"/>
    <n v="1803"/>
    <d v="2021-01-08T00:00:00"/>
    <d v="2021-01-08T00:00:00"/>
    <s v="Progetto Smart Robotic Bar System"/>
    <s v="Italia"/>
    <s v="n.a."/>
    <x v="5"/>
    <m/>
    <s v="Novica Mrdovic-Vianello_x000a_(Add Value Srl)"/>
    <x v="6"/>
    <s v="Congrua"/>
    <s v="ICT"/>
    <s v="Consumer electronics"/>
    <s v="Start-up stage\Venture"/>
    <s v="Assente"/>
    <s v="Vertis Venture 2 Scaleup"/>
    <m/>
    <d v="2021-01-14T00:00:00"/>
    <m/>
  </r>
  <r>
    <s v="OK"/>
    <n v="1804"/>
    <d v="2021-01-10T00:00:00"/>
    <d v="2021-01-10T00:00:00"/>
    <s v="Belvedere"/>
    <s v="Italia"/>
    <s v="Milano"/>
    <x v="4"/>
    <m/>
    <s v="Marco Faita"/>
    <x v="4"/>
    <s v="Congrua"/>
    <s v="Industrial Goods"/>
    <s v="Business and industrial products"/>
    <s v="Seed"/>
    <s v="Assente"/>
    <s v="Non compliant con i Regolamenti "/>
    <m/>
    <d v="2021-01-14T00:00:00"/>
    <m/>
  </r>
  <r>
    <s v="OK"/>
    <n v="1805"/>
    <d v="2021-01-11T00:00:00"/>
    <d v="2021-01-11T00:00:00"/>
    <s v="Biomimesi "/>
    <s v="Italia"/>
    <s v="Catanzaro"/>
    <x v="1"/>
    <m/>
    <s v="Paolo Sinopoli"/>
    <x v="4"/>
    <s v="Congrua"/>
    <s v="Clean Tech"/>
    <s v="Energy: other"/>
    <s v="Seed"/>
    <s v="Assente"/>
    <s v="Non compliant con i Regolamenti "/>
    <m/>
    <d v="2021-01-14T00:00:00"/>
    <m/>
  </r>
  <r>
    <s v="OK"/>
    <n v="1806"/>
    <d v="2021-01-11T00:00:00"/>
    <d v="2021-01-11T00:00:00"/>
    <s v="Ubiquicom "/>
    <s v="Italia"/>
    <s v="Milano"/>
    <x v="4"/>
    <s v="Nicola Redi"/>
    <m/>
    <x v="3"/>
    <s v="Congrua"/>
    <s v="ICT"/>
    <s v="Systems software"/>
    <s v="Other early stage\Late stage"/>
    <s v="Assente"/>
    <s v="Vertis Venture 2 Scaleup"/>
    <m/>
    <d v="2021-01-14T00:00:00"/>
    <m/>
  </r>
  <r>
    <s v="OK"/>
    <n v="1807"/>
    <d v="2021-01-12T00:00:00"/>
    <d v="2021-01-12T00:00:00"/>
    <s v="Eeve"/>
    <s v="Estero"/>
    <s v="San Francisco"/>
    <x v="6"/>
    <m/>
    <s v="Stefano Mancuso "/>
    <x v="4"/>
    <s v="Congrua"/>
    <s v="ICT"/>
    <s v="Systems software"/>
    <s v="Other early stage\Late stage"/>
    <s v="Assente"/>
    <s v="Vertis Venture 2 Scaleup"/>
    <m/>
    <d v="2021-01-14T00:00:00"/>
    <m/>
  </r>
  <r>
    <s v="OK"/>
    <n v="1808"/>
    <d v="2021-01-12T00:00:00"/>
    <d v="2021-01-12T00:00:00"/>
    <s v="Junction"/>
    <s v="Italia"/>
    <s v="Roma"/>
    <x v="7"/>
    <m/>
    <s v="Maria Caterina Pizza_x000a_(SRI Group Global)"/>
    <x v="5"/>
    <s v="Congrua"/>
    <s v="Digital &amp; Media"/>
    <s v="Internet technologies"/>
    <s v="Start-up stage\Venture"/>
    <s v="Assente"/>
    <s v="Vertis Venture 2 Scaleup"/>
    <m/>
    <d v="2021-01-14T00:00:00"/>
    <m/>
  </r>
  <r>
    <s v="OK"/>
    <n v="1809"/>
    <d v="2021-01-13T00:00:00"/>
    <d v="2021-01-13T00:00:00"/>
    <s v="Management"/>
    <s v="Italia"/>
    <s v="n.a."/>
    <x v="5"/>
    <m/>
    <s v="Gabriele Rossi_x000a_(Aetos Partners)"/>
    <x v="5"/>
    <s v="Congrua"/>
    <s v="Services"/>
    <s v="Business and industrial services"/>
    <s v="Seed"/>
    <s v="Assente"/>
    <s v="Non compliant con i Regolamenti "/>
    <m/>
    <d v="2021-01-14T00:00:00"/>
    <m/>
  </r>
  <r>
    <s v="OK"/>
    <n v="1810"/>
    <d v="2021-01-14T00:00:00"/>
    <d v="2021-01-14T00:00:00"/>
    <s v="Gymnasium d’impresa"/>
    <s v="Italia"/>
    <s v="Bari"/>
    <x v="13"/>
    <m/>
    <s v="Massimiliano Napoleone"/>
    <x v="4"/>
    <s v="Congrua"/>
    <s v="Services"/>
    <s v="Educational and training products/services"/>
    <s v="Start-up stage\Venture"/>
    <s v="Assente"/>
    <s v="Non compliant con i Regolamenti "/>
    <m/>
    <d v="2021-01-22T00:00:00"/>
    <s v="Iniziativa &quot;out of scope&quot;. Progetto non operativo su tecnologie, prodotti e/o servizi riferibili ai settori delle tecnologie industriali e delle tecnologie digitali"/>
  </r>
  <r>
    <s v="OK"/>
    <n v="1811"/>
    <d v="2021-01-18T00:00:00"/>
    <d v="2021-01-18T00:00:00"/>
    <s v="YouMove"/>
    <s v="Italia"/>
    <s v="n.a."/>
    <x v="5"/>
    <m/>
    <s v="Matteo Gandolfi"/>
    <x v="4"/>
    <s v="Congrua"/>
    <s v="Services"/>
    <s v="Transportation services"/>
    <s v="Seed"/>
    <s v="Assente"/>
    <s v="Non compliant con i Regolamenti "/>
    <m/>
    <d v="2021-01-22T00:00:00"/>
    <m/>
  </r>
  <r>
    <s v="OK"/>
    <n v="1812"/>
    <d v="2021-01-18T00:00:00"/>
    <d v="2021-01-18T00:00:00"/>
    <s v="Weexpy "/>
    <s v="Italia"/>
    <s v="n.a."/>
    <x v="5"/>
    <m/>
    <s v="Sergio Di Giorgio"/>
    <x v="4"/>
    <s v="Congrua"/>
    <s v="Digital &amp; Media"/>
    <s v="Internet technologies"/>
    <s v="Seed"/>
    <s v="Assente"/>
    <s v="Non compliant con i Regolamenti "/>
    <m/>
    <d v="2021-01-22T00:00:00"/>
    <m/>
  </r>
  <r>
    <s v="OK"/>
    <n v="1813"/>
    <d v="2021-01-19T00:00:00"/>
    <d v="2021-01-19T00:00:00"/>
    <s v="CEBAD AGENCY"/>
    <s v="Italia"/>
    <s v="n.a."/>
    <x v="5"/>
    <m/>
    <s v="Christ Phoba"/>
    <x v="4"/>
    <s v="Congrua"/>
    <s v="Services"/>
    <s v="Business and industrial services"/>
    <s v="Seed"/>
    <s v="Assente"/>
    <s v="Non compliant con i Regolamenti "/>
    <m/>
    <d v="2021-01-22T00:00:00"/>
    <s v="Iniziativa &quot;out of scope&quot;. Progetto non operativo su tecnologie, prodotti e/o servizi riferibili ai settori delle tecnologie industriali e delle tecnologie digitali"/>
  </r>
  <r>
    <s v="OK"/>
    <n v="1814"/>
    <d v="2021-01-19T00:00:00"/>
    <d v="2021-01-19T00:00:00"/>
    <s v="Pick Meal Up"/>
    <s v="Italia"/>
    <s v="Brescia"/>
    <x v="4"/>
    <m/>
    <s v=" Carlo Farina"/>
    <x v="4"/>
    <s v="Congrua"/>
    <s v="Digital &amp; Media"/>
    <s v="Internet technologies"/>
    <s v="Start-up stage\Venture"/>
    <s v="Assente"/>
    <s v="Fondi di scaleup"/>
    <m/>
    <d v="2021-01-22T00:00:00"/>
    <m/>
  </r>
  <r>
    <s v="OK"/>
    <n v="1815"/>
    <d v="2021-01-19T00:00:00"/>
    <d v="2021-01-19T00:00:00"/>
    <s v="TATAP"/>
    <s v="Italia"/>
    <s v="Pistoia"/>
    <x v="10"/>
    <m/>
    <s v="Vittorio Rossi"/>
    <x v="4"/>
    <s v="Congrua"/>
    <s v="Digital &amp; Media"/>
    <s v="Internet technologies"/>
    <s v="Start-up stage\Venture"/>
    <s v="Assente"/>
    <s v="Fondi di scaleup"/>
    <m/>
    <d v="2021-01-22T00:00:00"/>
    <m/>
  </r>
  <r>
    <s v="OK"/>
    <n v="1816"/>
    <d v="2021-01-20T00:00:00"/>
    <d v="2021-01-20T00:00:00"/>
    <s v="Doralia"/>
    <s v="Italia"/>
    <s v="Milano"/>
    <x v="4"/>
    <m/>
    <s v="Massimiliano Brustia"/>
    <x v="4"/>
    <s v="Congrua"/>
    <s v="Digital &amp; Media"/>
    <s v="Internet technologies"/>
    <s v="Start-up stage\Venture"/>
    <s v="Assente"/>
    <s v="Fondi di scaleup"/>
    <m/>
    <d v="2021-01-22T00:00:00"/>
    <m/>
  </r>
  <r>
    <s v="OK"/>
    <n v="1817"/>
    <d v="2021-01-20T00:00:00"/>
    <d v="2021-01-20T00:00:00"/>
    <s v="Ragnarok "/>
    <s v="Italia"/>
    <s v="Parma"/>
    <x v="0"/>
    <m/>
    <s v="Alessandro Soprano_x000a_(GCA Altium)"/>
    <x v="5"/>
    <s v="Congrua"/>
    <s v="Services"/>
    <s v="Transportation services"/>
    <s v="Other early stage\Late stage"/>
    <s v="Assente"/>
    <s v="Fondi di scaleup"/>
    <m/>
    <d v="2021-01-22T00:00:00"/>
    <m/>
  </r>
  <r>
    <s v="OK"/>
    <n v="1818"/>
    <d v="2021-01-22T00:00:00"/>
    <d v="2021-01-22T00:00:00"/>
    <s v="Xella Technologie"/>
    <s v="Estero"/>
    <s v="Berlino"/>
    <x v="20"/>
    <m/>
    <s v="Janak Jyoti Ghosh "/>
    <x v="4"/>
    <s v="Congrua"/>
    <s v="Industrial Goods"/>
    <s v="Materials"/>
    <s v="Seed"/>
    <s v="Assente"/>
    <s v="Non compliant con i Regolamenti "/>
    <m/>
    <d v="2021-01-28T00:00:00"/>
    <m/>
  </r>
  <r>
    <s v="OK"/>
    <n v="1819"/>
    <d v="2021-01-13T00:00:00"/>
    <d v="2021-01-22T00:00:00"/>
    <s v="ReGolf"/>
    <s v="Italia"/>
    <s v="Roma"/>
    <x v="7"/>
    <m/>
    <s v="Pier Paolo Beatrizotti"/>
    <x v="4"/>
    <s v="Congrua"/>
    <s v="Industrial Goods"/>
    <s v="Construction"/>
    <s v="Seed"/>
    <s v="Assente"/>
    <s v="Non compliant con i Regolamenti "/>
    <m/>
    <d v="2021-01-28T00:00:00"/>
    <m/>
  </r>
  <r>
    <s v="OK"/>
    <n v="1820"/>
    <d v="2021-01-24T00:00:00"/>
    <d v="2021-01-24T00:00:00"/>
    <s v="Green Tannery"/>
    <s v="Italia"/>
    <s v="Avellino"/>
    <x v="2"/>
    <m/>
    <s v="Annalisa De Piano"/>
    <x v="4"/>
    <s v="Congrua"/>
    <s v="Industrial Goods"/>
    <s v="Manufacturing: other"/>
    <s v="Other early stage\Late stage"/>
    <s v="Assente"/>
    <s v="Fondi di scaleup"/>
    <m/>
    <d v="2021-01-28T00:00:00"/>
    <m/>
  </r>
  <r>
    <s v="OK"/>
    <n v="1821"/>
    <d v="2021-01-27T00:00:00"/>
    <d v="2021-01-27T00:00:00"/>
    <s v="NOONCHI"/>
    <s v="Italia"/>
    <s v="Milano"/>
    <x v="4"/>
    <m/>
    <s v="Lorenzo Scaravelli "/>
    <x v="4"/>
    <s v="Congrua"/>
    <s v="Med-Tech"/>
    <s v="Healthcare: other"/>
    <s v="Seed"/>
    <s v="Assente"/>
    <s v="Non compliant con i Regolamenti "/>
    <m/>
    <d v="2021-01-28T00:00:00"/>
    <m/>
  </r>
  <r>
    <s v="OK"/>
    <n v="1822"/>
    <d v="2021-01-30T00:00:00"/>
    <d v="2021-01-30T00:00:00"/>
    <s v="Time Trap"/>
    <s v="Italia"/>
    <s v="Belluno"/>
    <x v="15"/>
    <m/>
    <s v="Filippo Lorenzi _x000a_(IntendiMe)"/>
    <x v="1"/>
    <s v="Congrua"/>
    <s v="ICT"/>
    <s v="Systems software"/>
    <s v="Seed"/>
    <s v="Assente"/>
    <s v="Non compliant con i Regolamenti "/>
    <m/>
    <d v="2021-02-05T00:00:00"/>
    <m/>
  </r>
  <r>
    <s v="OK"/>
    <n v="1823"/>
    <d v="2021-02-02T00:00:00"/>
    <d v="2021-02-02T00:00:00"/>
    <s v="IKS TN Srl (XTN)"/>
    <s v="Italia"/>
    <s v="n.a."/>
    <x v="5"/>
    <m/>
    <s v="Fernando Piccirilli_x000a_(Kobe Partners)"/>
    <x v="5"/>
    <s v="Congrua"/>
    <s v="Services"/>
    <s v="Financial institutions and services"/>
    <s v="Other early stage\Late stage"/>
    <s v="Assente"/>
    <s v="Fondi di scaleup"/>
    <m/>
    <d v="2021-02-05T00:00:00"/>
    <m/>
  </r>
  <r>
    <s v="OK"/>
    <n v="1824"/>
    <d v="2021-02-02T00:00:00"/>
    <d v="2021-02-02T00:00:00"/>
    <s v="BIBOT"/>
    <s v="Italia"/>
    <s v="Lecco"/>
    <x v="4"/>
    <m/>
    <s v="Fabio Porchia"/>
    <x v="4"/>
    <s v="Congrua"/>
    <s v="Digital &amp; Media"/>
    <s v="Internet technologies"/>
    <s v="Seed"/>
    <s v="Assente"/>
    <s v="Non compliant con i Regolamenti "/>
    <m/>
    <d v="2021-02-05T00:00:00"/>
    <m/>
  </r>
  <r>
    <s v="OK"/>
    <n v="1825"/>
    <d v="2021-02-02T00:00:00"/>
    <d v="2021-02-02T00:00:00"/>
    <s v="MCES "/>
    <s v="Italia"/>
    <s v="Roma"/>
    <x v="7"/>
    <m/>
    <s v="Flavio Carboni_x000a_(Biz Dev)"/>
    <x v="5"/>
    <s v="Congrua"/>
    <s v="ICT"/>
    <s v="Systems software"/>
    <s v="Start-up stage\Venture"/>
    <s v="Assente"/>
    <s v="Fondi di scaleup"/>
    <m/>
    <d v="2021-02-05T00:00:00"/>
    <m/>
  </r>
  <r>
    <s v="OK"/>
    <n v="1826"/>
    <d v="2021-02-03T00:00:00"/>
    <d v="2021-02-03T00:00:00"/>
    <s v="MUSICO"/>
    <s v="Italia"/>
    <s v="n.a."/>
    <x v="5"/>
    <m/>
    <s v="Samuele Badii"/>
    <x v="4"/>
    <s v="Congrua"/>
    <s v="Digital &amp; Media"/>
    <s v="Internet technologies"/>
    <s v="Seed"/>
    <s v="Assente"/>
    <s v="Non compliant con i Regolamenti "/>
    <m/>
    <d v="2021-02-05T00:00:00"/>
    <m/>
  </r>
  <r>
    <s v="OK"/>
    <n v="1827"/>
    <d v="2021-02-03T00:00:00"/>
    <d v="2021-02-03T00:00:00"/>
    <s v="surgiQ"/>
    <s v="Italia"/>
    <s v="Genova"/>
    <x v="12"/>
    <m/>
    <s v="Antonio Specchia"/>
    <x v="5"/>
    <s v="Congrua"/>
    <s v="ICT"/>
    <s v="Systems software"/>
    <s v="Seed"/>
    <s v="Assente"/>
    <s v="Non compliant con i Regolamenti "/>
    <m/>
    <d v="2021-02-05T00:00:00"/>
    <m/>
  </r>
  <r>
    <s v="OK"/>
    <n v="1828"/>
    <d v="2021-02-03T00:00:00"/>
    <d v="2021-02-03T00:00:00"/>
    <s v="Virtual St. Peter"/>
    <s v="Italia"/>
    <s v="n.a."/>
    <x v="5"/>
    <m/>
    <s v="Gabriele Moratti_x000a_(Moratti &amp; Partners)"/>
    <x v="5"/>
    <s v="Congrua"/>
    <s v="ICT"/>
    <s v="Consumer electronics"/>
    <s v="Seed"/>
    <s v="Assente"/>
    <s v="Non compliant con i Regolamenti "/>
    <m/>
    <d v="2021-02-05T00:00:00"/>
    <m/>
  </r>
  <r>
    <s v="OK"/>
    <n v="1829"/>
    <d v="2021-02-01T00:00:00"/>
    <d v="2021-02-04T00:00:00"/>
    <s v="Boogie"/>
    <s v="Italia"/>
    <s v="Milano"/>
    <x v="4"/>
    <m/>
    <s v="Riccardo Cavalli"/>
    <x v="4"/>
    <s v="Congrua"/>
    <s v="Digital &amp; Media"/>
    <s v="Internet technologies"/>
    <s v="Seed"/>
    <s v="Assente"/>
    <s v="Non compliant con i Regolamenti "/>
    <m/>
    <d v="2021-02-05T00:00:00"/>
    <m/>
  </r>
  <r>
    <s v="OK"/>
    <n v="1830"/>
    <d v="2021-02-04T00:00:00"/>
    <d v="2021-02-04T00:00:00"/>
    <s v="Unitrips"/>
    <s v="Estero"/>
    <s v="Madrid"/>
    <x v="11"/>
    <m/>
    <s v="Marco Montagnani"/>
    <x v="4"/>
    <s v="Congrua"/>
    <s v="Services"/>
    <s v="Hospitality, sports and entertainment facilities"/>
    <s v="Start-up stage\Venture"/>
    <s v="Assente"/>
    <s v="Fondi di scaleup"/>
    <m/>
    <d v="2021-02-05T00:00:00"/>
    <m/>
  </r>
  <r>
    <s v="OK"/>
    <n v="1831"/>
    <d v="2021-02-05T00:00:00"/>
    <d v="2021-02-05T00:00:00"/>
    <s v="Mister Worker"/>
    <s v="Italia"/>
    <s v="Milano"/>
    <x v="4"/>
    <m/>
    <s v="Nicola Davanzo"/>
    <x v="4"/>
    <s v="Congrua"/>
    <s v="Digital &amp; Media"/>
    <s v="Internet technologies"/>
    <s v="Other early stage\Late stage"/>
    <s v="Assente"/>
    <s v="Fondi di scaleup"/>
    <m/>
    <d v="2021-02-12T00:00:00"/>
    <m/>
  </r>
  <r>
    <s v="OK"/>
    <n v="1832"/>
    <d v="2021-02-08T00:00:00"/>
    <d v="2021-02-15T00:00:00"/>
    <s v="Adam's Hand"/>
    <s v="Italia"/>
    <s v="Lecce"/>
    <x v="13"/>
    <m/>
    <s v="Alfonso Riccardi"/>
    <x v="5"/>
    <s v="Congrua"/>
    <s v="Med-Tech"/>
    <s v="Medical devices and supplies"/>
    <s v="Seed"/>
    <s v="Assente"/>
    <s v="Non compliant con i Regolamenti "/>
    <m/>
    <d v="2021-02-19T00:00:00"/>
    <m/>
  </r>
  <r>
    <s v="OK"/>
    <n v="1833"/>
    <d v="2021-02-09T00:00:00"/>
    <d v="2021-02-09T00:00:00"/>
    <s v="Il Carnefice"/>
    <s v="Italia"/>
    <s v="Milano"/>
    <x v="4"/>
    <m/>
    <s v="Stefano Tomè"/>
    <x v="4"/>
    <s v="Congrua"/>
    <s v="Consumer Goods"/>
    <s v="Consumer products retailing"/>
    <s v="Seed"/>
    <s v="Assente"/>
    <s v="Non compliant con i Regolamenti "/>
    <m/>
    <d v="2021-02-12T00:00:00"/>
    <m/>
  </r>
  <r>
    <s v="OK"/>
    <n v="1834"/>
    <d v="2021-02-09T00:00:00"/>
    <d v="2021-02-09T00:00:00"/>
    <s v="SMC"/>
    <s v="Italia"/>
    <s v="Milano"/>
    <x v="4"/>
    <m/>
    <s v="Stefano Giuffrida_x000a_(Jast Capital Advisors)"/>
    <x v="5"/>
    <s v="Congrua"/>
    <s v="Med-Tech"/>
    <s v="Healthcare institutions and services"/>
    <s v="Start-up stage\Venture"/>
    <s v="Assente"/>
    <s v="Fondi di scaleup"/>
    <m/>
    <d v="2021-02-12T00:00:00"/>
    <m/>
  </r>
  <r>
    <s v="OK"/>
    <n v="1835"/>
    <d v="2021-02-10T00:00:00"/>
    <d v="2021-02-10T00:00:00"/>
    <s v="Progetto Regali"/>
    <s v="Italia"/>
    <s v="n.a."/>
    <x v="5"/>
    <m/>
    <s v="Gennaro Iorio"/>
    <x v="4"/>
    <s v="Congrua"/>
    <s v="Digital &amp; Media"/>
    <s v="Internet technologies"/>
    <s v="Seed"/>
    <s v="Assente"/>
    <s v="Non compliant con i Regolamenti "/>
    <m/>
    <d v="2021-02-12T00:00:00"/>
    <m/>
  </r>
  <r>
    <s v="OK"/>
    <n v="1836"/>
    <d v="2021-02-12T00:00:00"/>
    <d v="2022-02-02T00:00:00"/>
    <s v="MediaPharma"/>
    <s v="Italia"/>
    <s v="Roma"/>
    <x v="7"/>
    <m/>
    <s v="Antonio Minguzzi "/>
    <x v="5"/>
    <s v="Congrua"/>
    <s v="Biotech"/>
    <s v="Biotechnology"/>
    <s v="Seed"/>
    <s v="G. d'Annunzio Università di Chieti-Pescara"/>
    <s v="Fondo di trasferimento tecnologico"/>
    <m/>
    <d v="2022-02-09T00:00:00"/>
    <s v="Iniziativa pervenuta inizialmente come Diritto di First Refusal – Invito Innova Venture (Data meeting 19/02/2021). In seguito alla ricezione di un nuovo pitch nel quale si chiarisce la presenza di un OdR, viene assegnata al fondo di trasferimento tecnologico in data 09/02/2022."/>
  </r>
  <r>
    <s v="OK"/>
    <n v="1837"/>
    <d v="2021-02-15T00:00:00"/>
    <d v="2021-02-15T00:00:00"/>
    <s v="Urbi/ZigZag"/>
    <s v="Italia"/>
    <s v="n.a."/>
    <x v="5"/>
    <m/>
    <s v="Loris Lanzellotti_x000a_(.Entrepreniston)"/>
    <x v="6"/>
    <s v="Congrua"/>
    <s v="Services"/>
    <s v="Transportation services"/>
    <s v="Other early stage\Late stage"/>
    <s v="Assente"/>
    <s v="Fondi di scaleup"/>
    <m/>
    <d v="2021-02-19T00:00:00"/>
    <m/>
  </r>
  <r>
    <s v="OK"/>
    <n v="1838"/>
    <d v="2021-02-15T00:00:00"/>
    <d v="2021-02-15T00:00:00"/>
    <s v="VARGO"/>
    <s v="Italia"/>
    <s v="Frosinone"/>
    <x v="7"/>
    <m/>
    <s v=" Alessandro Riccardi"/>
    <x v="4"/>
    <s v="Congrua"/>
    <s v="Digital &amp; Media"/>
    <s v="Broadcasting, publications and content providers"/>
    <s v="Start-up stage\Venture"/>
    <s v="Assente"/>
    <s v="Non compliant con i Regolamenti "/>
    <m/>
    <d v="2021-02-19T00:00:00"/>
    <s v="Settore ouf of scope"/>
  </r>
  <r>
    <s v="OK"/>
    <n v="1839"/>
    <d v="2021-02-17T00:00:00"/>
    <d v="2021-02-17T00:00:00"/>
    <s v="Animal's PoP"/>
    <s v="Italia"/>
    <s v="n.a."/>
    <x v="5"/>
    <m/>
    <s v="Maria Luisa Federico"/>
    <x v="4"/>
    <s v="Congrua"/>
    <s v="Digital &amp; Media"/>
    <s v="Internet technologies"/>
    <s v="Seed"/>
    <s v="Assente"/>
    <s v="Non compliant con i Regolamenti "/>
    <m/>
    <d v="2021-02-19T00:00:00"/>
    <m/>
  </r>
  <r>
    <s v="OK"/>
    <n v="1840"/>
    <d v="2021-02-17T00:00:00"/>
    <d v="2021-02-17T00:00:00"/>
    <s v="Delmar"/>
    <s v="Italia"/>
    <s v="n.a."/>
    <x v="5"/>
    <m/>
    <s v="Mario Ravelli_x000a_(Ravelli &amp; Partners)"/>
    <x v="5"/>
    <s v="Congrua"/>
    <s v="Agro-food"/>
    <s v="Agriculture: other"/>
    <s v="Seed"/>
    <s v="Assente"/>
    <s v="Non compliant con i Regolamenti "/>
    <m/>
    <d v="2021-02-19T00:00:00"/>
    <m/>
  </r>
  <r>
    <s v="OK"/>
    <n v="1841"/>
    <d v="2021-02-12T00:00:00"/>
    <d v="2021-02-18T00:00:00"/>
    <s v="Enismaro "/>
    <s v="Italia"/>
    <s v="Salerno"/>
    <x v="2"/>
    <m/>
    <s v="Marco D'addeo"/>
    <x v="4"/>
    <s v="Congrua"/>
    <s v="ICT"/>
    <s v="Systems software"/>
    <s v="Seed"/>
    <s v="Assente"/>
    <s v="Non compliant con i Regolamenti "/>
    <m/>
    <d v="2021-02-19T00:00:00"/>
    <m/>
  </r>
  <r>
    <s v="OK"/>
    <n v="1842"/>
    <d v="2021-02-18T00:00:00"/>
    <d v="2021-02-18T00:00:00"/>
    <s v="Pjt Value"/>
    <s v="Italia"/>
    <s v="n.a."/>
    <x v="5"/>
    <m/>
    <s v="Martina Vianson_x000a_(Epyon)"/>
    <x v="5"/>
    <s v="Congrua"/>
    <s v="Industrial Goods"/>
    <s v="Materials"/>
    <s v="Seed"/>
    <s v="Assente"/>
    <s v="Non compliant con i Regolamenti "/>
    <m/>
    <d v="2021-02-19T00:00:00"/>
    <m/>
  </r>
  <r>
    <s v="OK"/>
    <n v="1843"/>
    <d v="2021-02-19T00:00:00"/>
    <d v="2021-02-19T00:00:00"/>
    <s v="DMV"/>
    <s v="Italia"/>
    <s v="Roma"/>
    <x v="7"/>
    <m/>
    <s v="Valerio Citrani"/>
    <x v="4"/>
    <s v="Congrua"/>
    <s v="Med-Tech"/>
    <s v="Healthcare institutions and services"/>
    <s v="Start-up stage\Venture"/>
    <s v="Assente"/>
    <s v="Fondi di scaleup"/>
    <m/>
    <d v="2021-02-26T00:00:00"/>
    <s v="Diritto di First Refusal – Invito Innova Venture"/>
  </r>
  <r>
    <s v="OK"/>
    <n v="1844"/>
    <d v="2021-02-19T00:00:00"/>
    <m/>
    <s v="Progetto Cerviero"/>
    <s v="Italia"/>
    <s v="n.a."/>
    <x v="5"/>
    <m/>
    <s v="Antonello Cerviero"/>
    <x v="4"/>
    <s v="Non congrua"/>
    <m/>
    <m/>
    <m/>
    <m/>
    <s v="Rigettato per documentazione mancante dopo sollecito"/>
    <m/>
    <d v="2021-02-26T00:00:00"/>
    <m/>
  </r>
  <r>
    <s v="OK"/>
    <n v="1845"/>
    <d v="2021-02-22T00:00:00"/>
    <d v="2021-02-22T00:00:00"/>
    <s v="VoiceMed"/>
    <s v="Italia"/>
    <s v="Roma"/>
    <x v="7"/>
    <m/>
    <s v="Arianna Arienzo"/>
    <x v="4"/>
    <s v="Congrua"/>
    <s v="Med-Tech"/>
    <s v="Medical devices and supplies"/>
    <s v="Seed"/>
    <s v="Assente"/>
    <s v="Non compliant con i Regolamenti "/>
    <m/>
    <d v="2021-02-26T00:00:00"/>
    <s v="Diritto di First Refusal – Invito Innova Venture"/>
  </r>
  <r>
    <s v="OK"/>
    <n v="1846"/>
    <d v="2021-02-22T00:00:00"/>
    <d v="2021-02-22T00:00:00"/>
    <s v="Irreo"/>
    <s v="Italia"/>
    <s v="Roma"/>
    <x v="7"/>
    <m/>
    <s v="Andrea Pomente"/>
    <x v="4"/>
    <s v="Congrua"/>
    <s v="Agro-food"/>
    <s v="Agriculture: other"/>
    <s v="Start-up stage\Venture"/>
    <s v="Assente"/>
    <s v="Fondi di scaleup"/>
    <m/>
    <d v="2021-02-26T00:00:00"/>
    <s v="Diritto di First Refusal – Invito Innova Venture"/>
  </r>
  <r>
    <s v="OK"/>
    <n v="1847"/>
    <d v="2021-02-22T00:00:00"/>
    <d v="2021-02-22T00:00:00"/>
    <s v="Mov.Eng"/>
    <s v="Italia"/>
    <s v="n.a."/>
    <x v="5"/>
    <m/>
    <s v="Maria Grazia Civita"/>
    <x v="4"/>
    <s v="Congrua"/>
    <s v="Industrial Goods"/>
    <s v="Business and industrial products"/>
    <s v="Seed"/>
    <s v="Assente"/>
    <s v="Non compliant con i Regolamenti "/>
    <m/>
    <d v="2021-02-26T00:00:00"/>
    <m/>
  </r>
  <r>
    <s v="OK"/>
    <n v="1848"/>
    <d v="2021-02-22T00:00:00"/>
    <d v="2021-02-22T00:00:00"/>
    <s v="Trainect"/>
    <s v="Italia"/>
    <s v="Roma"/>
    <x v="7"/>
    <m/>
    <s v="Alberto Ronco"/>
    <x v="4"/>
    <s v="Congrua"/>
    <s v="Services"/>
    <s v="Hospitality, sports and entertainment facilities"/>
    <s v="Start-up stage\Venture"/>
    <s v="Assente"/>
    <s v="Fondi di scaleup"/>
    <m/>
    <d v="2021-02-26T00:00:00"/>
    <s v="Diritto di First Refusal – Invito Innova Venture"/>
  </r>
  <r>
    <s v="OK"/>
    <n v="1849"/>
    <d v="2021-02-22T00:00:00"/>
    <d v="2021-02-22T00:00:00"/>
    <s v="NOVIS"/>
    <s v="Italia"/>
    <s v="Torino"/>
    <x v="3"/>
    <m/>
    <s v="Arianna Ortelli"/>
    <x v="4"/>
    <s v="Congrua"/>
    <s v="ICT"/>
    <s v="Systems software"/>
    <s v="Seed"/>
    <s v="Assente"/>
    <s v="Non compliant con i Regolamenti "/>
    <m/>
    <d v="2021-02-26T00:00:00"/>
    <s v="Diritto di First Refusal – Invito Innova Venture"/>
  </r>
  <r>
    <s v="OK"/>
    <n v="1850"/>
    <d v="2021-02-23T00:00:00"/>
    <d v="2021-02-23T00:00:00"/>
    <s v="Trafold "/>
    <s v="Estero"/>
    <s v="Londra"/>
    <x v="16"/>
    <m/>
    <s v="Richard Choi "/>
    <x v="4"/>
    <s v="Congrua"/>
    <s v="Industrial Goods"/>
    <s v="Business and industrial products"/>
    <s v="Seed"/>
    <s v="Assente"/>
    <s v="Non compliant con i Regolamenti "/>
    <m/>
    <d v="2021-02-26T00:00:00"/>
    <m/>
  </r>
  <r>
    <s v="OK"/>
    <n v="1851"/>
    <d v="2021-02-23T00:00:00"/>
    <d v="2021-02-23T00:00:00"/>
    <s v="DeepHound"/>
    <s v="Estero"/>
    <s v="Londra"/>
    <x v="16"/>
    <m/>
    <s v="David Wallach"/>
    <x v="4"/>
    <s v="Congrua"/>
    <s v="ICT"/>
    <s v="Systems software"/>
    <s v="Start-up stage\Venture"/>
    <s v="Assente"/>
    <s v="Fondi di scaleup"/>
    <m/>
    <d v="2021-03-05T00:00:00"/>
    <m/>
  </r>
  <r>
    <s v="OK"/>
    <n v="1852"/>
    <d v="2021-02-23T00:00:00"/>
    <d v="2021-02-23T00:00:00"/>
    <s v="Fit4Meet   "/>
    <s v="Italia"/>
    <s v="Milano"/>
    <x v="4"/>
    <m/>
    <s v="Gabriele Quagliata"/>
    <x v="4"/>
    <s v="Congrua"/>
    <s v="Services"/>
    <s v="Hospitality, sports and entertainment facilities"/>
    <s v="Seed"/>
    <s v="Assente"/>
    <s v="Non compliant con i Regolamenti "/>
    <m/>
    <d v="2021-02-26T00:00:00"/>
    <m/>
  </r>
  <r>
    <s v="OK"/>
    <n v="1853"/>
    <d v="2021-02-23T00:00:00"/>
    <d v="2021-02-23T00:00:00"/>
    <s v="B-COME BILL"/>
    <s v="Italia"/>
    <s v="Ancona"/>
    <x v="19"/>
    <m/>
    <s v="Roberta Facchini_x000a_(Ufficio Trasferimento Tecnologico  -_x000a_Università Politecnica delle Marche)"/>
    <x v="7"/>
    <s v="Congrua"/>
    <s v="Digital &amp; Media"/>
    <s v="Internet technologies"/>
    <s v="Proof of concept"/>
    <s v="Università Politecnica delle Marche"/>
    <s v="Fondo di trasferimento tecnologico"/>
    <m/>
    <d v="2021-02-26T00:00:00"/>
    <m/>
  </r>
  <r>
    <s v="OK"/>
    <n v="1854"/>
    <d v="2021-02-23T00:00:00"/>
    <d v="2021-02-23T00:00:00"/>
    <s v="Mozzi &amp; Co."/>
    <s v="Italia"/>
    <s v="Ancona"/>
    <x v="19"/>
    <m/>
    <s v="Roberta Facchini_x000a_(Ufficio Trasferimento Tecnologico  -_x000a_Università Politecnica delle Marche)"/>
    <x v="7"/>
    <s v="Congrua"/>
    <s v="Clean Tech"/>
    <s v="Environmental services"/>
    <s v="Proof of concept"/>
    <s v="Università Politecnica delle Marche"/>
    <s v="Fondo di trasferimento tecnologico"/>
    <m/>
    <d v="2021-02-26T00:00:00"/>
    <m/>
  </r>
  <r>
    <s v="OK"/>
    <n v="1855"/>
    <d v="2021-02-23T00:00:00"/>
    <d v="2021-02-23T00:00:00"/>
    <s v="L’Oceano nel vetro"/>
    <s v="Italia"/>
    <s v="Ancona"/>
    <x v="19"/>
    <m/>
    <s v="Roberta Facchini_x000a_(Ufficio Trasferimento Tecnologico  -_x000a_Università Politecnica delle Marche)"/>
    <x v="7"/>
    <s v="Congrua"/>
    <s v="Clean Tech"/>
    <s v="Energy: other"/>
    <s v="Proof of concept"/>
    <s v="Università Politecnica delle Marche"/>
    <s v="Fondo di trasferimento tecnologico"/>
    <m/>
    <d v="2021-02-26T00:00:00"/>
    <m/>
  </r>
  <r>
    <s v="OK"/>
    <n v="1856"/>
    <d v="2021-02-23T00:00:00"/>
    <d v="2021-02-23T00:00:00"/>
    <s v="MeetCult"/>
    <s v="Italia"/>
    <s v="Ancona"/>
    <x v="19"/>
    <m/>
    <s v="Roberta Facchini_x000a_(Ufficio Trasferimento Tecnologico  -_x000a_Università Politecnica delle Marche)"/>
    <x v="7"/>
    <s v="Congrua"/>
    <s v="Digital &amp; Media"/>
    <s v="Internet technologies"/>
    <s v="Proof of concept"/>
    <s v="Università Politecnica delle Marche"/>
    <s v="Fondo di trasferimento tecnologico"/>
    <m/>
    <d v="2021-02-26T00:00:00"/>
    <m/>
  </r>
  <r>
    <s v="OK"/>
    <n v="1857"/>
    <d v="2021-02-23T00:00:00"/>
    <d v="2021-02-23T00:00:00"/>
    <s v="SIMBOX"/>
    <s v="Italia"/>
    <s v="Ancona"/>
    <x v="19"/>
    <m/>
    <s v="Roberta Facchini_x000a_(Ufficio Trasferimento Tecnologico  -_x000a_Università Politecnica delle Marche)"/>
    <x v="7"/>
    <s v="Congrua"/>
    <s v="Med-Tech"/>
    <s v="Medical devices and supplies"/>
    <s v="Proof of concept"/>
    <s v="Università Politecnica delle Marche"/>
    <s v="Fondo di trasferimento tecnologico"/>
    <m/>
    <d v="2021-02-26T00:00:00"/>
    <m/>
  </r>
  <r>
    <s v="OK"/>
    <n v="1858"/>
    <d v="2021-02-24T00:00:00"/>
    <d v="2021-02-24T00:00:00"/>
    <s v="Dormoa.com "/>
    <s v="Estero"/>
    <s v="Londra"/>
    <x v="16"/>
    <m/>
    <s v="Silvia Montini"/>
    <x v="4"/>
    <s v="Congrua"/>
    <s v="Services"/>
    <s v="Hospitality, sports and entertainment facilities"/>
    <s v="Start-up stage\Venture"/>
    <s v="Assente"/>
    <s v="Fondi di scaleup"/>
    <m/>
    <d v="2021-02-26T00:00:00"/>
    <m/>
  </r>
  <r>
    <s v="OK"/>
    <n v="1859"/>
    <d v="2021-02-24T00:00:00"/>
    <d v="2021-02-24T00:00:00"/>
    <s v="MDOTM"/>
    <s v="Estero"/>
    <s v="Londra"/>
    <x v="16"/>
    <s v="Alessandro Pontari"/>
    <m/>
    <x v="3"/>
    <s v="Congrua"/>
    <s v="Services"/>
    <s v="Financial institutions and services"/>
    <s v="Other early stage\Late stage"/>
    <s v="Assente"/>
    <s v="Fondi di scaleup"/>
    <m/>
    <d v="2021-02-26T00:00:00"/>
    <m/>
  </r>
  <r>
    <s v="OK"/>
    <n v="1860"/>
    <d v="2021-02-25T00:00:00"/>
    <d v="2021-02-25T00:00:00"/>
    <s v="Linee Aeromarine Italiane"/>
    <s v="Italia"/>
    <s v="Roma"/>
    <x v="7"/>
    <m/>
    <s v="Stefano Marocchi"/>
    <x v="4"/>
    <s v="Congrua"/>
    <s v="Services"/>
    <s v="Transportation services"/>
    <s v="Seed"/>
    <s v="Assente"/>
    <s v="Non compliant con i Regolamenti "/>
    <m/>
    <d v="2021-02-26T00:00:00"/>
    <s v="Diritto di First Refusal – Invito Innova Venture"/>
  </r>
  <r>
    <s v="OK"/>
    <n v="1861"/>
    <d v="2021-02-25T00:00:00"/>
    <d v="2021-02-25T00:00:00"/>
    <s v="LO.GO."/>
    <s v="Italia"/>
    <s v="Roma"/>
    <x v="7"/>
    <m/>
    <s v="Ilaria Canestri_x000a_(EnVent)"/>
    <x v="5"/>
    <s v="Congrua"/>
    <s v="Consumer Goods"/>
    <s v="Consumer products retailing"/>
    <s v="Start-up stage\Venture"/>
    <s v="Assente"/>
    <s v="Non compliant con i Regolamenti "/>
    <m/>
    <d v="2021-02-26T00:00:00"/>
    <s v="Iniziativa attiva nella ristorazione, settore out of scope dei fondi di scaleup"/>
  </r>
  <r>
    <s v="OK"/>
    <n v="1862"/>
    <d v="2021-02-25T00:00:00"/>
    <d v="2021-02-25T00:00:00"/>
    <s v="Macigno"/>
    <s v="Italia"/>
    <s v="Milano"/>
    <x v="4"/>
    <s v="Giulio Valiante"/>
    <m/>
    <x v="3"/>
    <s v="Congrua"/>
    <s v="Services"/>
    <s v="Transportation services"/>
    <s v="Other early stage\Late stage"/>
    <s v="Assente"/>
    <s v="Fondi di scaleup"/>
    <m/>
    <d v="2021-02-26T00:00:00"/>
    <m/>
  </r>
  <r>
    <s v="OK"/>
    <n v="1863"/>
    <d v="2021-02-26T00:00:00"/>
    <d v="2021-02-26T00:00:00"/>
    <s v="MARTECH COMPANY"/>
    <s v="Italia"/>
    <s v="Milano"/>
    <x v="4"/>
    <m/>
    <s v="Paolo Minetto_x000a_(BRAND ANGEL CONSULTING)"/>
    <x v="5"/>
    <s v="Congrua"/>
    <s v="Digital &amp; Media"/>
    <s v="Internet technologies"/>
    <s v="Other early stage\Late stage"/>
    <s v="Assente"/>
    <s v="Fondi di scaleup"/>
    <m/>
    <d v="2021-02-26T00:00:00"/>
    <m/>
  </r>
  <r>
    <s v="OK"/>
    <n v="1864"/>
    <d v="2021-02-26T00:00:00"/>
    <d v="2021-02-26T00:00:00"/>
    <s v="Eveth "/>
    <s v="Italia"/>
    <s v="Roma"/>
    <x v="7"/>
    <m/>
    <s v="Piergiorgio Bassi"/>
    <x v="4"/>
    <s v="Congrua"/>
    <s v="Med-Tech"/>
    <s v="Medical equipment and related software"/>
    <s v="Seed"/>
    <s v="Assente"/>
    <s v="Non compliant con i Regolamenti "/>
    <m/>
    <d v="2021-03-05T00:00:00"/>
    <m/>
  </r>
  <r>
    <s v="OK"/>
    <n v="1865"/>
    <d v="2021-02-26T00:00:00"/>
    <d v="2021-02-26T00:00:00"/>
    <s v="WELLBEING"/>
    <s v="Italia"/>
    <s v="Roma"/>
    <x v="7"/>
    <m/>
    <s v="Piergiorgio Bassi"/>
    <x v="4"/>
    <s v="Congrua"/>
    <s v="Med-Tech"/>
    <s v="Medical equipment and related software"/>
    <s v="Seed"/>
    <s v="Assente"/>
    <s v="Non compliant con i Regolamenti "/>
    <m/>
    <d v="2021-03-05T00:00:00"/>
    <m/>
  </r>
  <r>
    <s v="OK"/>
    <n v="1866"/>
    <d v="2021-02-26T00:00:00"/>
    <d v="2021-02-26T00:00:00"/>
    <s v="TimeFlow"/>
    <s v="Italia"/>
    <s v="Lecce"/>
    <x v="13"/>
    <m/>
    <s v="Lorenzo Danese"/>
    <x v="4"/>
    <s v="Congrua"/>
    <s v="ICT"/>
    <s v="Systems software"/>
    <s v="Start-up stage\Venture"/>
    <s v="Assente"/>
    <s v="Fondi di scaleup"/>
    <m/>
    <d v="2021-03-05T00:00:00"/>
    <m/>
  </r>
  <r>
    <s v="OK"/>
    <n v="1867"/>
    <d v="2021-02-26T00:00:00"/>
    <d v="2021-02-26T00:00:00"/>
    <s v="Home Bag"/>
    <s v="Italia"/>
    <s v="Catania"/>
    <x v="9"/>
    <m/>
    <s v="Tito Antonio Giuffrida_x000a_(Studio Giuffrida &amp; Partners)"/>
    <x v="0"/>
    <s v="Congrua"/>
    <s v="Digital &amp; Media"/>
    <s v="Internet technologies"/>
    <s v="Proof of concept"/>
    <s v="Assente"/>
    <s v="Non compliant con i Regolamenti "/>
    <m/>
    <d v="2021-03-05T00:00:00"/>
    <m/>
  </r>
  <r>
    <s v="OK"/>
    <n v="1868"/>
    <d v="2021-02-27T00:00:00"/>
    <d v="2021-02-27T00:00:00"/>
    <s v="iMask"/>
    <s v="Italia"/>
    <s v="Siracusa"/>
    <x v="9"/>
    <m/>
    <s v=" Salvatore Cobuzio_x000a_(Marthascottage)"/>
    <x v="4"/>
    <s v="Congrua"/>
    <s v="Med-Tech"/>
    <s v="Medical devices and supplies"/>
    <s v="Start-up stage\Venture"/>
    <s v="Assente"/>
    <s v="Fondi di scaleup"/>
    <m/>
    <d v="2021-03-05T00:00:00"/>
    <m/>
  </r>
  <r>
    <s v="OK"/>
    <n v="1869"/>
    <d v="2021-02-28T00:00:00"/>
    <d v="2021-02-28T00:00:00"/>
    <s v="MuYi "/>
    <s v="Estero"/>
    <s v="Shanghai "/>
    <x v="47"/>
    <m/>
    <s v=" Francesco Salamon"/>
    <x v="4"/>
    <s v="Congrua"/>
    <s v="Services"/>
    <s v="Financial institutions and services"/>
    <s v="Start-up stage\Venture"/>
    <s v="Assente"/>
    <s v="Non compliant con i Regolamenti "/>
    <m/>
    <d v="2021-03-05T00:00:00"/>
    <s v="Area geografica out of scope"/>
  </r>
  <r>
    <s v="OK"/>
    <n v="1870"/>
    <d v="2021-03-02T00:00:00"/>
    <d v="2021-03-02T00:00:00"/>
    <s v="Lombardi Trading Group"/>
    <s v="Estero"/>
    <s v="Oslo"/>
    <x v="48"/>
    <m/>
    <s v="Sathya Lombardi"/>
    <x v="4"/>
    <s v="Congrua"/>
    <s v="Services"/>
    <s v="Financial institutions and services"/>
    <s v="Seed"/>
    <s v="Assente"/>
    <s v="Non compliant con i Regolamenti "/>
    <m/>
    <d v="2021-03-05T00:00:00"/>
    <m/>
  </r>
  <r>
    <s v="OK"/>
    <n v="1871"/>
    <d v="2021-03-02T00:00:00"/>
    <d v="2021-03-02T00:00:00"/>
    <s v="Movieday "/>
    <s v="Italia"/>
    <s v="Milano"/>
    <x v="4"/>
    <m/>
    <s v="Loris Lanzellotti_x000a_(.Entrepreniston)"/>
    <x v="6"/>
    <s v="Congrua"/>
    <s v="Digital &amp; Media"/>
    <s v="Broadcasting, publications and content providers"/>
    <s v="Start-up stage\Venture"/>
    <s v="Assente"/>
    <s v="Fondi di scaleup"/>
    <m/>
    <d v="2021-03-05T00:00:00"/>
    <m/>
  </r>
  <r>
    <s v="OK"/>
    <n v="1872"/>
    <d v="2021-03-02T00:00:00"/>
    <d v="2021-03-02T00:00:00"/>
    <s v="Green Fly"/>
    <s v="Italia"/>
    <s v="n.a."/>
    <x v="5"/>
    <m/>
    <s v="Federico M.A. Caligaris_x000a_(CDI Global)"/>
    <x v="4"/>
    <s v="Congrua"/>
    <s v="Aerospace"/>
    <s v="Transportation services"/>
    <s v="Seed"/>
    <s v="Assente"/>
    <s v="Non compliant con i Regolamenti "/>
    <m/>
    <d v="2021-03-05T00:00:00"/>
    <m/>
  </r>
  <r>
    <s v="OK"/>
    <n v="1873"/>
    <d v="2021-03-02T00:00:00"/>
    <d v="2021-03-02T00:00:00"/>
    <s v="Nautilis"/>
    <s v="Italia"/>
    <s v="n.a."/>
    <x v="5"/>
    <m/>
    <s v="Federico M.A. Caligaris_x000a_(CDI Global)"/>
    <x v="4"/>
    <s v="Congrua"/>
    <s v="Industrial Goods"/>
    <s v="Means of transport: manufacturing and related"/>
    <s v="Seed"/>
    <s v="Assente"/>
    <s v="Non compliant con i Regolamenti "/>
    <m/>
    <d v="2021-03-05T00:00:00"/>
    <m/>
  </r>
  <r>
    <s v="OK"/>
    <n v="1874"/>
    <d v="2021-03-02T00:00:00"/>
    <d v="2021-03-02T00:00:00"/>
    <s v="Innovation Pharma"/>
    <s v="Italia"/>
    <s v="Milano"/>
    <x v="4"/>
    <m/>
    <s v="Federico M.A. Caligaris_x000a_(CDI Global)"/>
    <x v="4"/>
    <s v="Congrua"/>
    <s v="Biotech"/>
    <s v="Pharmaceuticals and drug delivery"/>
    <s v="Start-up stage\Venture"/>
    <s v="Assente"/>
    <s v="Fondi di scaleup"/>
    <m/>
    <d v="2021-03-05T00:00:00"/>
    <m/>
  </r>
  <r>
    <s v="OK"/>
    <n v="1875"/>
    <d v="2021-03-02T00:00:00"/>
    <d v="2021-03-02T00:00:00"/>
    <s v="Natea "/>
    <s v="Italia"/>
    <s v="Roma"/>
    <x v="7"/>
    <m/>
    <s v="Mauro Cofelice"/>
    <x v="4"/>
    <s v="Congrua"/>
    <s v="Med-Tech"/>
    <s v="Medical devices and supplies"/>
    <s v="Seed"/>
    <s v="Assente"/>
    <s v="Non compliant con i Regolamenti "/>
    <m/>
    <d v="2021-03-05T00:00:00"/>
    <s v="Diritto di First Refusal – Invito Innova Venture"/>
  </r>
  <r>
    <s v="OK"/>
    <n v="1876"/>
    <d v="2021-02-28T00:00:00"/>
    <d v="2021-02-28T00:00:00"/>
    <s v="Diamass"/>
    <s v="Italia"/>
    <s v="Trieste"/>
    <x v="21"/>
    <m/>
    <s v="Antonio Moniaci"/>
    <x v="4"/>
    <s v="Congrua"/>
    <s v="Med-Tech"/>
    <s v="Medical devices and supplies"/>
    <s v="Seed"/>
    <s v="Assente"/>
    <s v="Non compliant con i Regolamenti "/>
    <m/>
    <d v="2021-03-05T00:00:00"/>
    <m/>
  </r>
  <r>
    <s v="OK"/>
    <n v="1877"/>
    <d v="2021-03-08T00:00:00"/>
    <d v="2021-03-08T00:00:00"/>
    <s v="ADL Farmaceutici"/>
    <s v="Italia"/>
    <s v="Napoli"/>
    <x v="2"/>
    <m/>
    <s v="Gianluca Giurazza"/>
    <x v="0"/>
    <s v="Congrua"/>
    <s v="Consumer Goods"/>
    <s v="Consumer products manufacturing"/>
    <s v="Other early stage\Late stage"/>
    <s v="Assente"/>
    <s v="Fondi di scaleup"/>
    <m/>
    <d v="2021-03-11T00:00:00"/>
    <m/>
  </r>
  <r>
    <s v="OK"/>
    <n v="1878"/>
    <d v="2021-03-06T00:00:00"/>
    <d v="2021-03-06T00:00:00"/>
    <s v="Slowit"/>
    <s v="Italia"/>
    <s v="Milano"/>
    <x v="4"/>
    <m/>
    <s v="Pierluigi Casolari"/>
    <x v="4"/>
    <s v="Congrua"/>
    <s v="Digital &amp; Media"/>
    <s v="Internet technologies"/>
    <s v="Seed"/>
    <s v="Assente"/>
    <s v="Non compliant con i Regolamenti "/>
    <m/>
    <d v="2021-03-11T00:00:00"/>
    <m/>
  </r>
  <r>
    <s v="OK"/>
    <n v="1879"/>
    <d v="2021-03-08T00:00:00"/>
    <d v="2021-03-08T00:00:00"/>
    <s v="Platatine"/>
    <s v="Italia"/>
    <s v="Roma"/>
    <x v="7"/>
    <m/>
    <s v="Alberto Ceccarelli"/>
    <x v="4"/>
    <s v="Congrua"/>
    <s v="Consumer Goods"/>
    <s v="Consumer products manufacturing"/>
    <s v="Seed"/>
    <s v="Assente"/>
    <s v="Non compliant con i Regolamenti "/>
    <m/>
    <d v="2021-03-11T00:00:00"/>
    <s v="Diritto di First Refusal – Invito Innova Venture"/>
  </r>
  <r>
    <s v="OK"/>
    <n v="1880"/>
    <d v="2021-03-10T00:00:00"/>
    <d v="2021-03-10T00:00:00"/>
    <s v="Aghetto"/>
    <s v="Italia"/>
    <s v="Pavia"/>
    <x v="4"/>
    <m/>
    <s v="Chiara Proserpi"/>
    <x v="4"/>
    <s v="Congrua"/>
    <s v="Med-Tech"/>
    <s v="Medical devices and supplies"/>
    <s v="Seed"/>
    <s v="Assente"/>
    <s v="Non compliant con i Regolamenti "/>
    <m/>
    <d v="2021-03-11T00:00:00"/>
    <m/>
  </r>
  <r>
    <s v="OK"/>
    <n v="1881"/>
    <d v="2021-03-10T00:00:00"/>
    <d v="2021-03-10T00:00:00"/>
    <s v="OLIMPUS Project"/>
    <s v="Italia"/>
    <s v="n.a."/>
    <x v="5"/>
    <s v="Nicola Redi"/>
    <m/>
    <x v="3"/>
    <s v="Congrua"/>
    <s v="Industrial Goods"/>
    <s v="Business and industrial products"/>
    <s v="Seed"/>
    <s v="Assente"/>
    <s v="Non compliant con i Regolamenti "/>
    <m/>
    <d v="2021-03-11T00:00:00"/>
    <m/>
  </r>
  <r>
    <s v="OK"/>
    <n v="1882"/>
    <d v="2021-03-11T00:00:00"/>
    <d v="2021-03-11T00:00:00"/>
    <s v="Hypex"/>
    <s v="Italia"/>
    <s v="Bari"/>
    <x v="13"/>
    <s v="Alessandro Pontari"/>
    <m/>
    <x v="3"/>
    <s v="Congrua"/>
    <s v="ICT"/>
    <s v="Systems software"/>
    <s v="Seed"/>
    <s v="Assente"/>
    <s v="Non compliant con i Regolamenti "/>
    <m/>
    <d v="2021-03-19T00:00:00"/>
    <m/>
  </r>
  <r>
    <s v="OK"/>
    <n v="1883"/>
    <d v="2021-03-11T00:00:00"/>
    <d v="2021-03-11T00:00:00"/>
    <s v="Quid"/>
    <s v="Estero"/>
    <s v="Londra"/>
    <x v="16"/>
    <s v="Alessandro Pontari"/>
    <m/>
    <x v="3"/>
    <s v="Congrua"/>
    <s v="Services"/>
    <s v="Financial institutions and services"/>
    <s v="Start-up stage\Venture"/>
    <s v="Assente"/>
    <s v="Fondi di scaleup"/>
    <m/>
    <d v="2021-03-19T00:00:00"/>
    <m/>
  </r>
  <r>
    <s v="OK"/>
    <n v="1884"/>
    <d v="2021-03-11T00:00:00"/>
    <d v="2021-03-11T00:00:00"/>
    <s v="KABOWD"/>
    <s v="Italia"/>
    <s v="n.a."/>
    <x v="5"/>
    <m/>
    <s v="Jules Djamegni"/>
    <x v="4"/>
    <s v="Congrua"/>
    <s v="Services"/>
    <s v="Consumer products retailing"/>
    <s v="Seed"/>
    <s v="Assente"/>
    <s v="Non compliant con i Regolamenti "/>
    <m/>
    <d v="2021-03-19T00:00:00"/>
    <m/>
  </r>
  <r>
    <s v="OK"/>
    <n v="1885"/>
    <d v="2021-03-12T00:00:00"/>
    <d v="2021-03-12T00:00:00"/>
    <s v="P&amp;M Applaudart"/>
    <s v="Italia"/>
    <s v="Viterbo"/>
    <x v="7"/>
    <m/>
    <s v="Marco Pulcinelli"/>
    <x v="4"/>
    <s v="Congrua"/>
    <s v="ICT"/>
    <s v="Systems software"/>
    <s v="Seed"/>
    <s v="Assente"/>
    <s v="Non compliant con i Regolamenti "/>
    <m/>
    <d v="2021-03-19T00:00:00"/>
    <s v="Diritto di First Refusal – Invito Innova Venture"/>
  </r>
  <r>
    <s v="OK"/>
    <n v="1886"/>
    <d v="2021-03-17T00:00:00"/>
    <d v="2021-03-17T00:00:00"/>
    <s v="Sportclubby"/>
    <s v="Italia"/>
    <s v="Torino"/>
    <x v="3"/>
    <m/>
    <s v="Paolo Minetto_x000a_(BRAND ANGEL CONSULTING)"/>
    <x v="5"/>
    <s v="Congrua"/>
    <s v="Digital &amp; Media"/>
    <s v="Hospitality, sports and entertainment facilities"/>
    <s v="Other early stage\Late stage"/>
    <s v="Assente"/>
    <s v="Fondi di scaleup"/>
    <m/>
    <d v="2021-03-19T00:00:00"/>
    <m/>
  </r>
  <r>
    <s v="OK"/>
    <n v="1887"/>
    <d v="2021-03-17T00:00:00"/>
    <d v="2021-03-17T00:00:00"/>
    <s v="Equity Square"/>
    <s v="Italia"/>
    <s v="Frosinone"/>
    <x v="7"/>
    <m/>
    <s v=" Adriano De Rosa"/>
    <x v="4"/>
    <s v="Congrua"/>
    <s v="Services"/>
    <s v="Financial institutions and services"/>
    <s v="Start-up stage\Venture"/>
    <s v="Assente"/>
    <s v="Fondi di scaleup"/>
    <m/>
    <d v="2021-03-19T00:00:00"/>
    <m/>
  </r>
  <r>
    <s v="OK"/>
    <n v="1888"/>
    <d v="2021-03-17T00:00:00"/>
    <d v="2021-03-17T00:00:00"/>
    <s v="Self driving tractor"/>
    <s v="Italia"/>
    <s v="n.a."/>
    <x v="5"/>
    <m/>
    <s v="Luca Coletta"/>
    <x v="4"/>
    <s v="Congrua"/>
    <s v="Industrial Goods"/>
    <s v="Means of transport: manufacturing and related"/>
    <s v="Seed"/>
    <s v="Assente"/>
    <s v="Non compliant con i Regolamenti "/>
    <m/>
    <d v="2021-03-19T00:00:00"/>
    <m/>
  </r>
  <r>
    <s v="OK"/>
    <n v="1889"/>
    <d v="2021-03-17T00:00:00"/>
    <d v="2021-03-17T00:00:00"/>
    <s v="Never Buy "/>
    <s v="Italia"/>
    <s v="Milano"/>
    <x v="4"/>
    <s v="Giulio Valiante"/>
    <m/>
    <x v="3"/>
    <s v="Congrua"/>
    <s v="Digital &amp; Media"/>
    <s v="Internet technologies"/>
    <s v="Start-up stage\Venture"/>
    <s v="Assente"/>
    <s v="Fondi di scaleup"/>
    <m/>
    <d v="2021-03-19T00:00:00"/>
    <m/>
  </r>
  <r>
    <s v="OK"/>
    <n v="1890"/>
    <d v="2021-03-19T00:00:00"/>
    <d v="2021-03-25T00:00:00"/>
    <s v="myHealthbox "/>
    <s v="Italia"/>
    <s v="n.a."/>
    <x v="5"/>
    <m/>
    <s v="Roberto Lattuada"/>
    <x v="4"/>
    <s v="Congrua"/>
    <s v="Digital &amp; Media"/>
    <s v="Internet technologies"/>
    <s v="Start-up stage\Venture"/>
    <s v="Assente"/>
    <s v="Fondi di scaleup"/>
    <m/>
    <d v="2021-03-25T00:00:00"/>
    <m/>
  </r>
  <r>
    <s v="OK"/>
    <n v="1891"/>
    <d v="2021-03-19T00:00:00"/>
    <d v="2021-03-19T00:00:00"/>
    <s v="Deepen"/>
    <s v="Italia"/>
    <s v="n.a."/>
    <x v="5"/>
    <m/>
    <s v="Nicola Iaccarino_x000a_(PafinLeasing)"/>
    <x v="1"/>
    <s v="Congrua"/>
    <s v="Digital &amp; Media"/>
    <s v="Internet technologies"/>
    <s v="Seed"/>
    <s v="Assente"/>
    <s v="Non compliant con i Regolamenti "/>
    <m/>
    <d v="2021-03-25T00:00:00"/>
    <m/>
  </r>
  <r>
    <s v="OK"/>
    <n v="1892"/>
    <d v="2021-03-20T00:00:00"/>
    <d v="2021-03-20T00:00:00"/>
    <s v="Isendu "/>
    <s v="Italia"/>
    <s v="Milano"/>
    <x v="4"/>
    <s v="Alessandro Pontari"/>
    <m/>
    <x v="3"/>
    <s v="Congrua"/>
    <s v="Digital &amp; Media"/>
    <s v="Systems software"/>
    <s v="Start-up stage\Venture"/>
    <s v="Assente"/>
    <s v="Fondi di scaleup"/>
    <m/>
    <d v="2021-03-25T00:00:00"/>
    <m/>
  </r>
  <r>
    <s v="OK"/>
    <n v="1893"/>
    <d v="2021-03-21T00:00:00"/>
    <d v="2021-03-21T00:00:00"/>
    <s v="Cibus Vivendi"/>
    <s v="Italia"/>
    <s v="Caserta"/>
    <x v="2"/>
    <m/>
    <m/>
    <x v="4"/>
    <s v="Congrua"/>
    <s v="Services"/>
    <s v="Consumer services: other"/>
    <s v="Seed"/>
    <s v="Assente"/>
    <s v="Non compliant con i Regolamenti "/>
    <m/>
    <d v="2021-03-25T00:00:00"/>
    <m/>
  </r>
  <r>
    <s v="OK"/>
    <n v="1894"/>
    <d v="2021-03-25T00:00:00"/>
    <d v="2021-03-25T00:00:00"/>
    <s v="FlowPay"/>
    <s v="Italia"/>
    <s v="Firenze"/>
    <x v="10"/>
    <s v="Alessandro Pontari"/>
    <m/>
    <x v="3"/>
    <s v="Congrua"/>
    <s v="Services"/>
    <s v="Business and industrial services"/>
    <s v="Start-up stage\Venture"/>
    <s v="Polihub - Politecnico di Milano"/>
    <s v="Fondi di scaleup"/>
    <m/>
    <d v="2021-04-23T00:00:00"/>
    <s v="Progetto assegnato il 01/04/2021 al fondo di trasferimento tecnologico, in seguito al rejected da parte di quest'ultimo, il progetto viene riassegnato il 23/04/21 ai fondi di scaleup"/>
  </r>
  <r>
    <s v="OK"/>
    <n v="1895"/>
    <d v="2021-03-23T00:00:00"/>
    <d v="2021-03-23T00:00:00"/>
    <s v="DBC Medical"/>
    <s v="Estero"/>
    <s v="Bedfordshire"/>
    <x v="16"/>
    <m/>
    <s v="Ipek Devilder"/>
    <x v="4"/>
    <s v="Congrua"/>
    <s v="Med-Tech"/>
    <s v="Medical devices and supplies"/>
    <s v="Seed"/>
    <s v="Assente"/>
    <s v="Non compliant con i Regolamenti "/>
    <m/>
    <d v="2021-03-25T00:00:00"/>
    <m/>
  </r>
  <r>
    <s v="OK"/>
    <n v="1896"/>
    <d v="2021-03-24T00:00:00"/>
    <m/>
    <s v="DB Connector"/>
    <s v="Italia"/>
    <s v="n.a."/>
    <x v="5"/>
    <m/>
    <s v="Enrico Remondini"/>
    <x v="5"/>
    <s v="Non congrua"/>
    <m/>
    <m/>
    <m/>
    <m/>
    <s v="Rigettato per documentazione mancante dopo sollecito"/>
    <m/>
    <d v="2021-03-25T00:00:00"/>
    <m/>
  </r>
  <r>
    <s v="OK"/>
    <n v="1897"/>
    <d v="2021-03-24T00:00:00"/>
    <d v="2021-03-24T00:00:00"/>
    <s v="Vitamina"/>
    <s v="Italia"/>
    <s v="Pistoia"/>
    <x v="10"/>
    <m/>
    <s v="Andrea Censoni_x000a_(Dpixel)"/>
    <x v="6"/>
    <s v="Congrua"/>
    <s v="Consumer Goods"/>
    <s v="Consumer products manufacturing"/>
    <s v="Start-up stage\Venture"/>
    <s v="Assente"/>
    <s v="Fondi di scaleup"/>
    <m/>
    <d v="2021-03-25T00:00:00"/>
    <m/>
  </r>
  <r>
    <s v="OK"/>
    <n v="1898"/>
    <d v="2021-03-24T00:00:00"/>
    <d v="2021-03-24T00:00:00"/>
    <s v="Istella"/>
    <s v="Italia"/>
    <s v="Pisa"/>
    <x v="10"/>
    <m/>
    <s v="Gianluca Liparoti"/>
    <x v="4"/>
    <s v="Congrua"/>
    <s v="ICT"/>
    <s v="Systems software"/>
    <s v="Start-up stage\Venture"/>
    <s v="Assente"/>
    <s v="Fondi di scaleup"/>
    <m/>
    <d v="2021-03-25T00:00:00"/>
    <m/>
  </r>
  <r>
    <s v="OK"/>
    <n v="1899"/>
    <d v="2021-03-24T00:00:00"/>
    <d v="2021-03-24T00:00:00"/>
    <s v="AG Plant 1000 Campanili d’Italia "/>
    <s v="Italia"/>
    <s v="Latina"/>
    <x v="7"/>
    <m/>
    <s v="Silvia Bachini"/>
    <x v="4"/>
    <s v="Congrua"/>
    <s v="Agro-food"/>
    <s v="Agriculture: other"/>
    <s v="Seed"/>
    <s v="Assente"/>
    <s v="Non compliant con i Regolamenti "/>
    <m/>
    <d v="2021-03-25T00:00:00"/>
    <s v="Diritto di First Refusal – Invito Innova Venture"/>
  </r>
  <r>
    <s v="OK"/>
    <n v="1900"/>
    <d v="2021-03-24T00:00:00"/>
    <d v="2021-03-24T00:00:00"/>
    <s v="FLY FREE AIRWAYS"/>
    <s v="Italia"/>
    <s v="Torino"/>
    <x v="3"/>
    <m/>
    <s v="Giada Lombardi"/>
    <x v="4"/>
    <s v="Congrua"/>
    <s v="Services"/>
    <s v="Transportation services"/>
    <s v="Start-up stage\Venture"/>
    <s v="Assente"/>
    <s v="Fondi di scaleup"/>
    <m/>
    <d v="2021-03-25T00:00:00"/>
    <m/>
  </r>
  <r>
    <s v="OK"/>
    <n v="1901"/>
    <d v="2021-03-25T00:00:00"/>
    <d v="2021-03-25T00:00:00"/>
    <s v="ROCKY"/>
    <s v="Italia"/>
    <s v="Roma"/>
    <x v="7"/>
    <m/>
    <s v="Angela Carfa"/>
    <x v="0"/>
    <s v="Congrua"/>
    <s v="Digital &amp; Media"/>
    <s v="Internet technologies"/>
    <s v="Start-up stage\Venture"/>
    <s v="Assente"/>
    <s v="Fondi di scaleup"/>
    <m/>
    <d v="2021-03-25T00:00:00"/>
    <s v="Diritto di First Refusal – Invito Innova Venture"/>
  </r>
  <r>
    <s v="OK"/>
    <n v="1902"/>
    <d v="2021-03-25T00:00:00"/>
    <d v="2021-03-25T00:00:00"/>
    <s v="Zenit"/>
    <s v="Italia"/>
    <s v="Ravenna"/>
    <x v="0"/>
    <m/>
    <s v="Laura Esposito"/>
    <x v="4"/>
    <s v="Congrua"/>
    <s v="Industrial Goods"/>
    <s v="Organic chemicals"/>
    <s v="Seed"/>
    <s v="Consiglio Nazionale delle Ricerche (CNR)"/>
    <s v="Fondo di trasferimento tecnologico"/>
    <m/>
    <d v="2021-03-25T00:00:00"/>
    <m/>
  </r>
  <r>
    <s v="OK"/>
    <n v="1903"/>
    <d v="2021-03-26T00:00:00"/>
    <d v="2021-03-26T00:00:00"/>
    <s v="Victoria Project"/>
    <s v="Italia"/>
    <s v="Bari"/>
    <x v="13"/>
    <m/>
    <s v="Diego Selva _x000a_(Mediolanum)"/>
    <x v="6"/>
    <s v="Congrua"/>
    <s v="Industrial automation"/>
    <s v="Industrial measurement, sensing and control"/>
    <s v="Seed"/>
    <s v="Assente"/>
    <s v="Non compliant con i Regolamenti "/>
    <m/>
    <d v="2021-04-01T00:00:00"/>
    <m/>
  </r>
  <r>
    <s v="OK"/>
    <n v="1904"/>
    <d v="2021-03-26T00:00:00"/>
    <d v="2021-03-26T00:00:00"/>
    <s v="Killo Group"/>
    <s v="Italia"/>
    <s v="Milano"/>
    <x v="4"/>
    <m/>
    <s v="Brian Viola"/>
    <x v="4"/>
    <s v="Congrua"/>
    <s v="Services"/>
    <s v="Hospitality, sports and entertainment facilities"/>
    <s v="Seed"/>
    <s v="Assente"/>
    <s v="Non compliant con i Regolamenti "/>
    <m/>
    <d v="2021-04-01T00:00:00"/>
    <m/>
  </r>
  <r>
    <s v="OK"/>
    <n v="1905"/>
    <d v="2021-03-26T00:00:00"/>
    <d v="2021-03-26T00:00:00"/>
    <s v="1000 Farmacie"/>
    <s v="Italia"/>
    <s v="Napoli"/>
    <x v="2"/>
    <s v="Amedeo Giurazza"/>
    <m/>
    <x v="3"/>
    <s v="Congrua"/>
    <s v="Digital &amp; Media"/>
    <s v="Internet technologies"/>
    <s v="Other early stage\Late stage"/>
    <s v="Assente"/>
    <s v="Fondi di scaleup"/>
    <s v="Vertis Venture 6"/>
    <d v="2025-02-18T00:00:00"/>
    <s v="In data 01/04/2021 l'iniziativa era stata assegnata ai Fondi scaleup. In data 18/02/2025, a seguito dell'invio di nuova documentazione e considerando la sede al sud Italia, l'iniziativa viene assegnata al Fondo VV6."/>
  </r>
  <r>
    <s v="OK"/>
    <n v="1906"/>
    <d v="2021-03-29T00:00:00"/>
    <d v="2021-03-29T00:00:00"/>
    <s v="Data Appeal"/>
    <s v="Italia"/>
    <s v="Firenze"/>
    <x v="10"/>
    <m/>
    <s v="Fabiola Pellegrini_x000a_(Klecha &amp; Co)"/>
    <x v="5"/>
    <s v="Congrua"/>
    <s v="ICT"/>
    <s v="Systems software"/>
    <s v="Start-up stage\Venture"/>
    <s v="Assente"/>
    <s v="Fondi di scaleup"/>
    <m/>
    <d v="2021-04-01T00:00:00"/>
    <m/>
  </r>
  <r>
    <s v="OK"/>
    <n v="1907"/>
    <d v="2021-03-29T00:00:00"/>
    <d v="2021-03-29T00:00:00"/>
    <s v="Vitesy"/>
    <s v="Italia"/>
    <s v="Pordenone"/>
    <x v="8"/>
    <m/>
    <s v="Francesco Marcolini_x000a_(Greenhill Advisory) "/>
    <x v="5"/>
    <s v="Congrua"/>
    <s v="Consumer Goods"/>
    <s v="Consumer products manufacturing"/>
    <s v="Start-up stage\Venture"/>
    <s v="Assente"/>
    <s v="Fondi di scaleup"/>
    <m/>
    <d v="2021-04-01T00:00:00"/>
    <m/>
  </r>
  <r>
    <s v="OK"/>
    <n v="1908"/>
    <d v="2021-03-30T00:00:00"/>
    <d v="2021-03-30T00:00:00"/>
    <s v="Meat Premium"/>
    <s v="Italia"/>
    <s v="Napoli"/>
    <x v="2"/>
    <m/>
    <s v="Luigi Iovine_x000a_(BNL)"/>
    <x v="6"/>
    <s v="Congrua"/>
    <s v="Digital &amp; Media"/>
    <s v="Internet technologies"/>
    <s v="Other early stage\Late stage"/>
    <s v="Assente"/>
    <s v="Fondi di scaleup"/>
    <m/>
    <d v="2021-04-01T00:00:00"/>
    <m/>
  </r>
  <r>
    <s v="OK"/>
    <n v="1909"/>
    <d v="2021-04-01T00:00:00"/>
    <d v="2021-04-01T00:00:00"/>
    <s v="Italian District"/>
    <s v="Italia"/>
    <s v="Trieste"/>
    <x v="8"/>
    <m/>
    <s v="Diego Selva _x000a_(Mediolanum)"/>
    <x v="6"/>
    <s v="Congrua"/>
    <s v="Digital &amp; Media"/>
    <s v="Internet technologies"/>
    <s v="Start-up stage\Venture"/>
    <s v="Assente"/>
    <s v="Fondi di scaleup"/>
    <m/>
    <d v="2021-04-08T00:00:00"/>
    <m/>
  </r>
  <r>
    <s v="OK"/>
    <n v="1910"/>
    <d v="2021-04-02T00:00:00"/>
    <d v="2021-04-02T00:00:00"/>
    <s v="VentureBox"/>
    <s v="Italia"/>
    <s v="Bologna"/>
    <x v="0"/>
    <s v="Alessandro Pontari"/>
    <m/>
    <x v="3"/>
    <s v="Congrua"/>
    <s v="ICT"/>
    <s v="Systems software"/>
    <s v="Start-up stage\Venture"/>
    <s v="Assente"/>
    <s v="Fondi di scaleup"/>
    <m/>
    <d v="2021-04-08T00:00:00"/>
    <m/>
  </r>
  <r>
    <s v="OK"/>
    <n v="1911"/>
    <d v="2021-04-01T00:00:00"/>
    <d v="2021-04-01T00:00:00"/>
    <s v="QLASH "/>
    <s v="Italia"/>
    <s v="Treviso"/>
    <x v="15"/>
    <m/>
    <s v="Fabio Mondini_x000a_(Crossborder)"/>
    <x v="5"/>
    <s v="Congrua"/>
    <s v="ICT"/>
    <s v="Systems software"/>
    <s v="Other early stage\Late stage"/>
    <s v="Assente"/>
    <s v="Fondi di scaleup"/>
    <m/>
    <d v="2021-04-08T00:00:00"/>
    <m/>
  </r>
  <r>
    <s v="OK"/>
    <n v="1912"/>
    <d v="2021-04-02T00:00:00"/>
    <d v="2021-04-02T00:00:00"/>
    <s v="PunchLab"/>
    <s v="Italia"/>
    <s v="Roma"/>
    <x v="7"/>
    <m/>
    <s v="Valerio Raco"/>
    <x v="4"/>
    <s v="Congrua"/>
    <s v="Services"/>
    <s v="Hospitality, sports and entertainment facilities"/>
    <s v="Start-up stage\Venture"/>
    <s v="Assente"/>
    <s v="Fondi di scaleup"/>
    <m/>
    <d v="2021-04-08T00:00:00"/>
    <m/>
  </r>
  <r>
    <s v="OK"/>
    <n v="1913"/>
    <d v="2021-04-06T00:00:00"/>
    <d v="2021-04-06T00:00:00"/>
    <s v="Dropout"/>
    <s v="Italia"/>
    <s v="Milano"/>
    <x v="4"/>
    <m/>
    <s v="Kola Tytler"/>
    <x v="4"/>
    <s v="Congrua"/>
    <s v="Consumer Goods"/>
    <s v="Consumer products retailing"/>
    <s v="Start-up stage\Venture"/>
    <s v="Assente"/>
    <s v="Fondi di scaleup"/>
    <m/>
    <d v="2021-04-08T00:00:00"/>
    <m/>
  </r>
  <r>
    <s v="OK"/>
    <n v="1914"/>
    <d v="2021-04-06T00:00:00"/>
    <d v="2021-04-06T00:00:00"/>
    <s v="FRSN"/>
    <s v="Italia"/>
    <s v="Bologna"/>
    <x v="0"/>
    <m/>
    <s v="Financialresearches"/>
    <x v="5"/>
    <s v="Congrua"/>
    <s v="Consumer Goods"/>
    <s v="Consumer products manufacturing"/>
    <s v="Seed"/>
    <s v="Assente"/>
    <s v="Non compliant con i Regolamenti "/>
    <m/>
    <d v="2021-04-08T00:00:00"/>
    <m/>
  </r>
  <r>
    <s v="OK"/>
    <n v="1915"/>
    <d v="2021-04-07T00:00:00"/>
    <d v="2021-04-07T00:00:00"/>
    <s v="Intellix"/>
    <s v="Italia"/>
    <s v="Genova"/>
    <x v="12"/>
    <m/>
    <s v="Enrico Rosellini"/>
    <x v="4"/>
    <s v="Congrua"/>
    <s v="ICT"/>
    <s v="Systems software"/>
    <s v="Seed"/>
    <s v="Assente"/>
    <s v="Non compliant con i Regolamenti "/>
    <m/>
    <d v="2021-04-08T00:00:00"/>
    <m/>
  </r>
  <r>
    <s v="OK"/>
    <n v="1916"/>
    <d v="2021-04-07T00:00:00"/>
    <d v="2021-04-07T00:00:00"/>
    <s v="YapPolitics"/>
    <s v="Estero"/>
    <s v="San Francisco"/>
    <x v="6"/>
    <m/>
    <s v="Eli Plotkin"/>
    <x v="4"/>
    <s v="Congrua"/>
    <s v="Services"/>
    <s v="Educational and training products/services"/>
    <s v="Seed"/>
    <s v="Assente"/>
    <s v="Non compliant con i Regolamenti "/>
    <m/>
    <d v="2021-04-08T00:00:00"/>
    <m/>
  </r>
  <r>
    <s v="OK"/>
    <n v="1917"/>
    <d v="2021-04-09T00:00:00"/>
    <d v="2021-04-09T00:00:00"/>
    <s v="Recensioni.io"/>
    <s v="Italia"/>
    <s v="Roma"/>
    <x v="7"/>
    <m/>
    <s v="Anna Crevatin"/>
    <x v="4"/>
    <s v="Congrua"/>
    <s v="Digital &amp; Media"/>
    <s v="Internet technologies"/>
    <s v="Start-up stage\Venture"/>
    <s v="Assente"/>
    <s v="Fondi di scaleup"/>
    <m/>
    <d v="2021-04-15T00:00:00"/>
    <m/>
  </r>
  <r>
    <s v="OK"/>
    <n v="1918"/>
    <d v="2021-04-09T00:00:00"/>
    <d v="2021-04-09T00:00:00"/>
    <s v="AVA Biochem AG"/>
    <s v="Estero"/>
    <s v="Ginevra"/>
    <x v="22"/>
    <m/>
    <s v="Fabio Scisciò_x000a_(Ramus &amp; Company AG)"/>
    <x v="5"/>
    <s v="Congrua"/>
    <s v="Biotech"/>
    <s v="Biotechnology"/>
    <s v="Seed"/>
    <s v="Assente"/>
    <s v="Non compliant con i Regolamenti "/>
    <m/>
    <d v="2021-04-15T00:00:00"/>
    <m/>
  </r>
  <r>
    <s v="OK"/>
    <n v="1919"/>
    <d v="2021-04-09T00:00:00"/>
    <d v="2021-04-09T00:00:00"/>
    <s v="DG1 "/>
    <s v="Estero"/>
    <s v="Lugano"/>
    <x v="22"/>
    <m/>
    <s v="Silvia Magi_x000a_(Accelera Hub)"/>
    <x v="6"/>
    <s v="Congrua"/>
    <s v="ICT"/>
    <s v="Systems software"/>
    <s v="Other early stage\Late stage"/>
    <s v="Assente"/>
    <s v="Fondi di scaleup"/>
    <m/>
    <d v="2021-04-15T00:00:00"/>
    <m/>
  </r>
  <r>
    <s v="OK"/>
    <n v="1920"/>
    <d v="2021-04-10T00:00:00"/>
    <d v="2021-04-10T00:00:00"/>
    <s v="BiosAbbey "/>
    <s v="Italia"/>
    <s v="Milano"/>
    <x v="4"/>
    <m/>
    <s v="Gianluca Dettori_x000a_(Primomiglio SGR)"/>
    <x v="6"/>
    <s v="Congrua"/>
    <s v="ICT"/>
    <s v="Systems software"/>
    <s v="Seed"/>
    <s v="Assente"/>
    <s v="Non compliant con i Regolamenti "/>
    <m/>
    <d v="2021-04-15T00:00:00"/>
    <m/>
  </r>
  <r>
    <s v="OK"/>
    <n v="1921"/>
    <d v="2021-04-12T00:00:00"/>
    <d v="2021-04-12T00:00:00"/>
    <s v="RedDress"/>
    <s v="Estero"/>
    <s v="Ponte Vedra Beach"/>
    <x v="6"/>
    <m/>
    <s v="Gianluca Mastroddi_x000a_(InnoSource by Toledo Capital AG)"/>
    <x v="6"/>
    <s v="Congrua"/>
    <s v="Biotech"/>
    <s v="Drug development technologies"/>
    <s v="Seed"/>
    <s v="Assente"/>
    <s v="Non compliant con i Regolamenti "/>
    <m/>
    <d v="2021-04-15T00:00:00"/>
    <m/>
  </r>
  <r>
    <s v="OK"/>
    <n v="1922"/>
    <d v="2021-04-13T00:00:00"/>
    <d v="2021-04-13T00:00:00"/>
    <s v="Hemera"/>
    <s v="Italia"/>
    <s v="Verona"/>
    <x v="15"/>
    <s v="Nicola Redi"/>
    <m/>
    <x v="3"/>
    <s v="Congrua"/>
    <s v="Biotech"/>
    <s v="Biotechnology"/>
    <s v="Seed"/>
    <s v="Università di Verona"/>
    <s v="Non compliant con i Regolamenti "/>
    <m/>
    <d v="2021-04-15T00:00:00"/>
    <s v="Settore out of scope del fondo di trasferimento tecnologico"/>
  </r>
  <r>
    <s v="OK"/>
    <n v="1923"/>
    <d v="2021-04-15T00:00:00"/>
    <d v="2021-04-15T00:00:00"/>
    <s v="Design a tessuto metallico vivo"/>
    <s v="Italia"/>
    <s v="Viareggio"/>
    <x v="10"/>
    <m/>
    <s v="Maicol Oliviero"/>
    <x v="4"/>
    <s v="Congrua"/>
    <s v="Industrial Goods"/>
    <s v="Business and industrial products"/>
    <s v="Seed"/>
    <s v="Assente"/>
    <s v="Non compliant con i Regolamenti "/>
    <m/>
    <d v="2021-04-23T00:00:00"/>
    <m/>
  </r>
  <r>
    <s v="OK"/>
    <n v="1924"/>
    <d v="2021-04-15T00:00:00"/>
    <d v="2021-04-15T00:00:00"/>
    <s v="Ipaidthat "/>
    <s v="Estero"/>
    <s v="Saint-Grégoire"/>
    <x v="18"/>
    <m/>
    <s v="Daniele Genovesi_x000a_(Truffle Capital)"/>
    <x v="6"/>
    <s v="Congrua"/>
    <s v="Services"/>
    <s v="Business and industrial services"/>
    <s v="Other early stage\Late stage"/>
    <s v="Assente"/>
    <s v="Fondi di scaleup"/>
    <m/>
    <d v="2021-04-23T00:00:00"/>
    <m/>
  </r>
  <r>
    <s v="OK"/>
    <n v="1925"/>
    <d v="2021-04-16T00:00:00"/>
    <d v="2021-04-16T00:00:00"/>
    <s v="FISCALO"/>
    <s v="Italia"/>
    <s v="Bari"/>
    <x v="13"/>
    <m/>
    <s v="Giuseppe Maino"/>
    <x v="4"/>
    <s v="Congrua"/>
    <s v="Digital &amp; Media"/>
    <s v="Internet technologies"/>
    <s v="Seed"/>
    <s v="Assente"/>
    <s v="Non compliant con i Regolamenti "/>
    <m/>
    <d v="2021-04-23T00:00:00"/>
    <m/>
  </r>
  <r>
    <s v="OK"/>
    <n v="1926"/>
    <d v="2021-04-19T00:00:00"/>
    <d v="2021-04-19T00:00:00"/>
    <s v="Logsta"/>
    <s v="Estero"/>
    <s v="Leobersdorf"/>
    <x v="49"/>
    <m/>
    <s v="Alessandro Michelotti"/>
    <x v="4"/>
    <s v="Congrua"/>
    <s v="Services"/>
    <s v="Transportation services"/>
    <s v="Other early stage\Late stage"/>
    <s v="Assente"/>
    <s v="Fondi di scaleup"/>
    <m/>
    <d v="2021-04-23T00:00:00"/>
    <m/>
  </r>
  <r>
    <s v="OK"/>
    <n v="1927"/>
    <d v="2021-04-19T00:00:00"/>
    <d v="2021-04-19T00:00:00"/>
    <s v="Osteoplus"/>
    <s v="Italia"/>
    <s v="Napoli"/>
    <x v="2"/>
    <m/>
    <s v="Fabio Barbagallo"/>
    <x v="4"/>
    <s v="Congrua"/>
    <s v="Med-Tech"/>
    <s v="Medical equipment and related software"/>
    <s v="Start-up stage\Venture"/>
    <s v="Assente"/>
    <s v="Fondi di scaleup"/>
    <m/>
    <d v="2021-04-23T00:00:00"/>
    <m/>
  </r>
  <r>
    <s v="OK"/>
    <n v="1928"/>
    <d v="2021-04-19T00:00:00"/>
    <d v="2021-04-19T00:00:00"/>
    <s v="Troly"/>
    <s v="Estero"/>
    <s v="Sydney"/>
    <x v="50"/>
    <m/>
    <s v="Mark Janes_x000a_(Exit Velocity)"/>
    <x v="5"/>
    <s v="Congrua"/>
    <s v="Digital &amp; Media"/>
    <s v="Internet technologies"/>
    <s v="Seed"/>
    <s v="Assente"/>
    <s v="Non compliant con i Regolamenti "/>
    <m/>
    <d v="2021-04-23T00:00:00"/>
    <m/>
  </r>
  <r>
    <s v="OK"/>
    <n v="1929"/>
    <d v="2021-04-20T00:00:00"/>
    <d v="2021-04-20T00:00:00"/>
    <s v="SartoBikes"/>
    <s v="Italia"/>
    <s v="Verona"/>
    <x v="15"/>
    <m/>
    <s v="Financial Researches"/>
    <x v="5"/>
    <s v="Congrua"/>
    <s v="Consumer Goods"/>
    <s v="Consumer products manufacturing"/>
    <s v="Seed"/>
    <s v="Assente"/>
    <s v="Non compliant con i Regolamenti "/>
    <m/>
    <d v="2021-04-23T00:00:00"/>
    <s v="Settore out of scope"/>
  </r>
  <r>
    <s v="OK"/>
    <n v="1930"/>
    <d v="2021-04-21T00:00:00"/>
    <d v="2021-04-21T00:00:00"/>
    <s v="Biofarm"/>
    <s v="Italia"/>
    <s v="Cosenza"/>
    <x v="1"/>
    <m/>
    <s v="Enrico Tarchi_x000a_(Arkioslegal)"/>
    <x v="5"/>
    <s v="Congrua"/>
    <s v="Agro-food"/>
    <s v="Agriculture: other"/>
    <s v="Start-up stage\Venture"/>
    <s v="Assente"/>
    <s v="Fondi di scaleup"/>
    <m/>
    <d v="2021-04-23T00:00:00"/>
    <m/>
  </r>
  <r>
    <s v="OK"/>
    <n v="1931"/>
    <d v="2021-04-21T00:00:00"/>
    <d v="2021-04-21T00:00:00"/>
    <s v="ETCIUU "/>
    <s v="Italia"/>
    <s v="Lecce"/>
    <x v="13"/>
    <m/>
    <s v="Enrico Tarchi_x000a_(Arkioslegal)"/>
    <x v="5"/>
    <s v="Congrua"/>
    <s v="Digital &amp; Media"/>
    <s v="Internet technologies"/>
    <s v="Seed"/>
    <s v="Assente"/>
    <s v="Non compliant con i Regolamenti "/>
    <m/>
    <d v="2021-04-23T00:00:00"/>
    <m/>
  </r>
  <r>
    <s v="OK"/>
    <n v="1932"/>
    <d v="2021-04-21T00:00:00"/>
    <d v="2021-04-21T00:00:00"/>
    <s v="Moneyka"/>
    <s v="Italia"/>
    <s v="Napoli"/>
    <x v="2"/>
    <m/>
    <s v="Enrico Tarchi_x000a_(Arkioslegal)"/>
    <x v="5"/>
    <s v="Congrua"/>
    <s v="Services"/>
    <s v="Financial institutions and services"/>
    <s v="Start-up stage\Venture"/>
    <s v="Assente"/>
    <s v="Fondi di scaleup"/>
    <m/>
    <d v="2021-04-23T00:00:00"/>
    <m/>
  </r>
  <r>
    <s v="OK"/>
    <n v="1933"/>
    <d v="2021-04-21T00:00:00"/>
    <d v="2021-04-21T00:00:00"/>
    <s v="Pizzabot"/>
    <s v="Estero"/>
    <s v="n.a."/>
    <x v="5"/>
    <m/>
    <s v="Kovyev Alexey"/>
    <x v="4"/>
    <s v="Congrua"/>
    <s v="ICT"/>
    <s v="Consumer electronics"/>
    <s v="Seed"/>
    <s v="Assente"/>
    <s v="Non compliant con i Regolamenti "/>
    <m/>
    <d v="2021-04-23T00:00:00"/>
    <m/>
  </r>
  <r>
    <s v="OK"/>
    <n v="1934"/>
    <d v="2021-04-21T00:00:00"/>
    <d v="2021-04-21T00:00:00"/>
    <s v="Gelato-go-Pasta-go-Coffee-go"/>
    <s v="Estero"/>
    <s v="Miami"/>
    <x v="6"/>
    <m/>
    <s v="Gabriele Caramellino"/>
    <x v="4"/>
    <s v="Congrua"/>
    <s v="Agro-food"/>
    <s v="Consumer products retailing"/>
    <s v="Start-up stage\Venture"/>
    <s v="Assente"/>
    <s v="Non compliant con i Regolamenti "/>
    <m/>
    <d v="2021-04-23T00:00:00"/>
    <s v="Area geografica out of scope"/>
  </r>
  <r>
    <s v="OK"/>
    <n v="1935"/>
    <d v="2021-04-21T00:00:00"/>
    <d v="2021-04-21T00:00:00"/>
    <s v="Di Pasquale Guthmann"/>
    <s v="Italia"/>
    <s v="Roma"/>
    <x v="7"/>
    <m/>
    <s v="Gabriele Caramellino"/>
    <x v="4"/>
    <s v="Congrua"/>
    <s v="Consumer Goods"/>
    <s v="Consumer products manufacturing"/>
    <s v="Start-up stage\Venture"/>
    <s v="Assente"/>
    <s v="Fondi di scaleup"/>
    <m/>
    <d v="2021-07-19T00:00:00"/>
    <s v="Progetto già analizzato in data 23/04/2021 viene rianalizzato in data 19/07/2021 poiché pervenuto come &quot;Diritto di First Refusal – Invito Innova Venture&quot;"/>
  </r>
  <r>
    <s v="OK"/>
    <n v="1936"/>
    <d v="2021-04-21T00:00:00"/>
    <d v="2021-04-21T00:00:00"/>
    <s v="Rascala Boats"/>
    <s v="Italia"/>
    <s v="Lecce"/>
    <x v="13"/>
    <m/>
    <s v="Gabriele Caramellino"/>
    <x v="4"/>
    <s v="Congrua"/>
    <s v="Industrial Goods"/>
    <s v="Means of transport: manufacturing and related"/>
    <s v="Start-up stage\Venture"/>
    <s v="Assente"/>
    <s v="Non compliant con i Regolamenti "/>
    <m/>
    <d v="2021-04-23T00:00:00"/>
    <s v="Settore out of scope"/>
  </r>
  <r>
    <s v="OK"/>
    <n v="1937"/>
    <d v="2021-04-21T00:00:00"/>
    <d v="2021-04-21T00:00:00"/>
    <s v="Mazzanti Automobili"/>
    <s v="Italia"/>
    <s v="Pisa"/>
    <x v="10"/>
    <m/>
    <s v="Gabriele Caramellino"/>
    <x v="4"/>
    <s v="Congrua"/>
    <s v="Industrial Goods"/>
    <s v="Means of transport: manufacturing and related"/>
    <s v="Start-up stage\Venture"/>
    <s v="Assente"/>
    <s v="Non compliant con i Regolamenti "/>
    <m/>
    <d v="2021-04-23T00:00:00"/>
    <s v="Settore out of scope"/>
  </r>
  <r>
    <s v="OK"/>
    <n v="1938"/>
    <d v="2021-04-23T00:00:00"/>
    <d v="2021-04-23T00:00:00"/>
    <s v="Spesora"/>
    <s v="Italia"/>
    <s v="Napoli"/>
    <x v="2"/>
    <m/>
    <s v="Francesco Gazzerino"/>
    <x v="4"/>
    <s v="Congrua"/>
    <s v="Digital &amp; Media"/>
    <s v="Internet technologies"/>
    <s v="Seed"/>
    <s v="Assente"/>
    <s v="Non compliant con i Regolamenti "/>
    <m/>
    <d v="2021-04-23T00:00:00"/>
    <m/>
  </r>
  <r>
    <s v="OK"/>
    <n v="1939"/>
    <d v="2021-04-23T00:00:00"/>
    <d v="2021-04-23T00:00:00"/>
    <s v="C.A.I."/>
    <s v="Italia"/>
    <s v="Napoli"/>
    <x v="2"/>
    <m/>
    <s v="Maria Grazia Liccardo"/>
    <x v="4"/>
    <s v="Congrua"/>
    <s v="Industrial Goods"/>
    <s v="Means of transport: manufacturing and related"/>
    <s v="Seed"/>
    <s v="Assente"/>
    <s v="Non compliant con i Regolamenti "/>
    <m/>
    <d v="2021-04-28T00:00:00"/>
    <m/>
  </r>
  <r>
    <s v="OK"/>
    <n v="1940"/>
    <d v="2021-04-23T00:00:00"/>
    <d v="2021-04-23T00:00:00"/>
    <s v="Aviwell "/>
    <s v="Estero"/>
    <s v="Tolosa"/>
    <x v="18"/>
    <m/>
    <s v="Philippe Roche_x000a_(Inovexus)"/>
    <x v="5"/>
    <s v="Congrua"/>
    <s v="Agro-food"/>
    <s v="Agriculture: other"/>
    <s v="Seed"/>
    <s v="Assente"/>
    <s v="Non compliant con i Regolamenti "/>
    <m/>
    <d v="2021-04-28T00:00:00"/>
    <m/>
  </r>
  <r>
    <s v="OK"/>
    <n v="1941"/>
    <d v="2021-04-23T00:00:00"/>
    <d v="2021-04-23T00:00:00"/>
    <s v="Nurjana Technologies "/>
    <s v="Italia"/>
    <s v="Cagliari"/>
    <x v="25"/>
    <m/>
    <s v="Louis-Armand Weisheimer_x000a_(Weissknight Corporate Finance)"/>
    <x v="5"/>
    <s v="Congrua"/>
    <s v="ICT"/>
    <s v="Systems software"/>
    <s v="Start-up stage\Venture"/>
    <s v="Assente"/>
    <s v="Fondi di scaleup"/>
    <m/>
    <d v="2021-04-28T00:00:00"/>
    <m/>
  </r>
  <r>
    <s v="OK"/>
    <n v="1942"/>
    <d v="2021-04-25T00:00:00"/>
    <d v="2021-04-25T00:00:00"/>
    <s v="Ca’ Zampa"/>
    <s v="Italia"/>
    <s v="Milano"/>
    <x v="4"/>
    <m/>
    <s v="Fabio Mondini_x000a_(CB Growth Capital)"/>
    <x v="5"/>
    <s v="Congrua"/>
    <s v="Services"/>
    <s v="Consumer services: other"/>
    <s v="Start-up stage\Venture"/>
    <s v="Assente"/>
    <s v="Fondi di scaleup"/>
    <m/>
    <d v="2021-04-28T00:00:00"/>
    <m/>
  </r>
  <r>
    <s v="OK"/>
    <n v="1943"/>
    <d v="2021-04-30T00:00:00"/>
    <d v="2021-04-30T00:00:00"/>
    <s v="AIO"/>
    <s v="Italia"/>
    <s v="Roma"/>
    <x v="7"/>
    <m/>
    <s v="Damiano Robbio"/>
    <x v="4"/>
    <s v="Congrua"/>
    <s v="ICT"/>
    <s v="Systems software"/>
    <s v="Start-up stage\Venture"/>
    <s v="Assente"/>
    <s v="Fondi di scaleup"/>
    <m/>
    <d v="2021-05-07T00:00:00"/>
    <m/>
  </r>
  <r>
    <s v="OK"/>
    <n v="1944"/>
    <d v="2021-04-30T00:00:00"/>
    <d v="2021-04-30T00:00:00"/>
    <s v="Optipack"/>
    <s v="Italia"/>
    <s v="Milano"/>
    <x v="4"/>
    <s v="Marta Nervo"/>
    <m/>
    <x v="3"/>
    <s v="Congrua"/>
    <s v="Industrial Goods"/>
    <s v="Business and industrial products"/>
    <s v="Seed"/>
    <s v="Politecnico di Milano"/>
    <s v="Fondo di trasferimento tecnologico"/>
    <m/>
    <d v="2021-05-07T00:00:00"/>
    <m/>
  </r>
  <r>
    <s v="OK"/>
    <n v="1945"/>
    <d v="2021-04-30T00:00:00"/>
    <d v="2021-04-30T00:00:00"/>
    <s v="Whitestar"/>
    <s v="Italia"/>
    <s v="Roma"/>
    <x v="7"/>
    <m/>
    <s v="Enrico Filì_x000a_(CdP Lab)"/>
    <x v="6"/>
    <s v="Congrua"/>
    <s v="Clean Tech"/>
    <s v="Energy: other"/>
    <s v="Seed"/>
    <s v="Università di Roma &quot;La Sapienza&quot;"/>
    <s v="Fondo di trasferimento tecnologico"/>
    <m/>
    <d v="2021-05-07T00:00:00"/>
    <m/>
  </r>
  <r>
    <s v="OK"/>
    <n v="1946"/>
    <d v="2021-04-30T00:00:00"/>
    <d v="2021-04-30T00:00:00"/>
    <s v="Enecolab"/>
    <s v="Italia"/>
    <s v="Trieste"/>
    <x v="8"/>
    <m/>
    <s v="Enrico Filì_x000a_(CdP Lab)"/>
    <x v="6"/>
    <s v="Congrua"/>
    <s v="Clean Tech"/>
    <s v="Financial institutions and services"/>
    <s v="Seed"/>
    <s v="Università di Trieste"/>
    <s v="Fondo di trasferimento tecnologico"/>
    <m/>
    <d v="2021-05-07T00:00:00"/>
    <m/>
  </r>
  <r>
    <s v="OK"/>
    <n v="1947"/>
    <d v="2021-05-04T00:00:00"/>
    <d v="2021-05-04T00:00:00"/>
    <s v="Lili Margo"/>
    <s v="Estero"/>
    <s v="Parigi"/>
    <x v="18"/>
    <m/>
    <s v="Yann Fagniez"/>
    <x v="4"/>
    <s v="Congrua"/>
    <s v="Consumer Goods"/>
    <s v="Consumer products retailing"/>
    <s v="Other early stage\Late stage"/>
    <s v="Assente"/>
    <s v="Fondi di scaleup"/>
    <m/>
    <d v="2021-05-07T00:00:00"/>
    <m/>
  </r>
  <r>
    <s v="OK"/>
    <n v="1948"/>
    <d v="2021-05-07T00:00:00"/>
    <d v="2021-05-07T00:00:00"/>
    <s v="SetUp"/>
    <s v="Italia"/>
    <s v="Salerno"/>
    <x v="2"/>
    <m/>
    <s v="Gianluca Rispo"/>
    <x v="4"/>
    <s v="Congrua"/>
    <s v="Consumer Goods"/>
    <s v="Consumer products manufacturing"/>
    <s v="Start-up stage\Venture"/>
    <s v="Assente"/>
    <s v="Fondi di scaleup"/>
    <m/>
    <d v="2021-05-07T00:00:00"/>
    <m/>
  </r>
  <r>
    <s v="OK"/>
    <n v="1949"/>
    <d v="2021-05-12T00:00:00"/>
    <d v="2021-05-18T00:00:00"/>
    <s v="BetaGlue Technologies"/>
    <s v="Italia"/>
    <s v="Verona"/>
    <x v="15"/>
    <m/>
    <s v="Michela "/>
    <x v="4"/>
    <s v="Congrua"/>
    <s v="Biotech"/>
    <s v="Biotechnology"/>
    <s v="Seed"/>
    <s v="Istituto Nazionale Tumori IRCCS Fondazione G. Pascale"/>
    <s v="Fondo di trasferimento tecnologico"/>
    <m/>
    <d v="2021-05-21T00:00:00"/>
    <m/>
  </r>
  <r>
    <s v="OK"/>
    <n v="1950"/>
    <d v="2021-05-12T00:00:00"/>
    <d v="2021-05-12T00:00:00"/>
    <s v="CheckSig"/>
    <s v="Italia"/>
    <s v="Milano"/>
    <x v="4"/>
    <s v="Alessandro Pontari"/>
    <m/>
    <x v="3"/>
    <s v="Congrua"/>
    <s v="Services"/>
    <s v="Financial institutions and services"/>
    <s v="Start-up stage\Venture"/>
    <s v="Assente"/>
    <s v="Fondi di scaleup"/>
    <m/>
    <d v="2021-05-14T00:00:00"/>
    <m/>
  </r>
  <r>
    <s v="OK"/>
    <n v="1951"/>
    <d v="2021-05-13T00:00:00"/>
    <d v="2021-05-13T00:00:00"/>
    <s v="ZappyRent"/>
    <s v="Italia"/>
    <s v="Milano"/>
    <x v="4"/>
    <m/>
    <s v="Ann LoCicero_x000a_(smartFAB)"/>
    <x v="5"/>
    <s v="Congrua"/>
    <s v="Digital &amp; Media"/>
    <s v="Internet technologies"/>
    <s v="Start-up stage\Venture"/>
    <s v="Assente"/>
    <s v="Fondi di scaleup"/>
    <m/>
    <d v="2021-05-14T00:00:00"/>
    <m/>
  </r>
  <r>
    <s v="OK"/>
    <n v="1952"/>
    <d v="2021-05-13T00:00:00"/>
    <d v="2021-05-13T00:00:00"/>
    <s v="Twirgo.com"/>
    <s v="Italia"/>
    <s v="n.a."/>
    <x v="5"/>
    <m/>
    <s v="Domenico Nicastro"/>
    <x v="4"/>
    <s v="Congrua"/>
    <s v="Digital &amp; Media"/>
    <s v="Internet technologies"/>
    <s v="Seed"/>
    <s v="Assente"/>
    <s v="Non compliant con i Regolamenti "/>
    <m/>
    <d v="2021-05-14T00:00:00"/>
    <m/>
  </r>
  <r>
    <s v="OK"/>
    <n v="1953"/>
    <d v="2021-05-17T00:00:00"/>
    <d v="2021-05-17T00:00:00"/>
    <s v="TiroLibre"/>
    <s v="Italia"/>
    <s v="Roma"/>
    <x v="7"/>
    <m/>
    <s v="Paolo Vullo"/>
    <x v="4"/>
    <s v="Congrua"/>
    <s v="Digital &amp; Media"/>
    <s v="Internet technologies"/>
    <s v="Start-up stage\Venture"/>
    <s v="Assente"/>
    <s v="Fondi di scaleup"/>
    <m/>
    <d v="2021-05-21T00:00:00"/>
    <m/>
  </r>
  <r>
    <s v="OK"/>
    <n v="1954"/>
    <d v="2021-05-17T00:00:00"/>
    <d v="2021-05-17T00:00:00"/>
    <s v="Nuvap"/>
    <s v="Italia"/>
    <s v="Milano"/>
    <x v="4"/>
    <m/>
    <s v="Cristina Bini _x000a_(FII/CDP)"/>
    <x v="6"/>
    <s v="Congrua"/>
    <s v="Clean Tech"/>
    <s v="Environmental services"/>
    <s v="Other early stage\Late stage"/>
    <s v="Assente"/>
    <s v="Fondi di scaleup"/>
    <m/>
    <d v="2021-05-21T00:00:00"/>
    <m/>
  </r>
  <r>
    <s v="OK"/>
    <n v="1955"/>
    <d v="2021-05-18T00:00:00"/>
    <d v="2021-05-18T00:00:00"/>
    <s v="Healthy Virtuoso"/>
    <s v="Italia"/>
    <s v="Cagliari"/>
    <x v="25"/>
    <m/>
    <s v="Fabrizia Pellone _x000a_(Pellone e Associati)"/>
    <x v="5"/>
    <s v="Congrua"/>
    <s v="Digital &amp; Media"/>
    <s v="Internet technologies"/>
    <s v="Start-up stage\Venture"/>
    <s v="Assente"/>
    <s v="Fondi di scaleup"/>
    <m/>
    <d v="2021-05-21T00:00:00"/>
    <m/>
  </r>
  <r>
    <s v="OK"/>
    <n v="1956"/>
    <d v="2021-05-19T00:00:00"/>
    <d v="2021-05-19T00:00:00"/>
    <s v="Peekaboo"/>
    <s v="Italia"/>
    <s v="Roma"/>
    <x v="7"/>
    <m/>
    <s v="Paolo Napolitano"/>
    <x v="4"/>
    <s v="Congrua"/>
    <s v="Services"/>
    <s v="Business and industrial services"/>
    <s v="Start-up stage\Venture"/>
    <s v="Assente"/>
    <s v="Fondi di scaleup"/>
    <m/>
    <d v="2021-05-21T00:00:00"/>
    <s v="Diritto di First Refusal – Invito Innova Venture"/>
  </r>
  <r>
    <s v="OK"/>
    <n v="1957"/>
    <d v="2021-05-21T00:00:00"/>
    <d v="2021-05-21T00:00:00"/>
    <s v="GoTU"/>
    <s v="Italia"/>
    <s v="Milano"/>
    <x v="4"/>
    <m/>
    <s v="Carlo Frigato_x000a_(ktepartners)"/>
    <x v="5"/>
    <s v="Congrua"/>
    <s v="Digital &amp; Media"/>
    <s v="Internet technologies"/>
    <s v="Other early stage\Late stage"/>
    <s v="Assente"/>
    <s v="Fondi di scaleup"/>
    <m/>
    <d v="2021-05-28T00:00:00"/>
    <m/>
  </r>
  <r>
    <s v="OK"/>
    <n v="1958"/>
    <d v="2021-05-21T00:00:00"/>
    <d v="2021-05-21T00:00:00"/>
    <s v="Project The Company"/>
    <s v="Estero"/>
    <s v="Miami"/>
    <x v="6"/>
    <m/>
    <s v="Carlo Frigato_x000a_(ktepartners)"/>
    <x v="5"/>
    <s v="Congrua"/>
    <s v="Services"/>
    <s v="Consumer products retailing"/>
    <s v="Other early stage\Late stage"/>
    <s v="Assente"/>
    <s v="Non compliant con i Regolamenti "/>
    <m/>
    <d v="2021-05-28T00:00:00"/>
    <s v="Area geografica out of scope"/>
  </r>
  <r>
    <s v="OK"/>
    <n v="1959"/>
    <d v="2021-05-24T00:00:00"/>
    <d v="2021-05-24T00:00:00"/>
    <s v="Kamel Film"/>
    <s v="Italia"/>
    <s v="Bologna"/>
    <x v="0"/>
    <m/>
    <s v="Roberto Quagliano"/>
    <x v="4"/>
    <s v="Congrua"/>
    <s v="Digital &amp; Media"/>
    <s v="Broadcasting, publications and content providers"/>
    <s v="Start-up stage\Venture"/>
    <s v="Assente"/>
    <s v="Non compliant con i Regolamenti "/>
    <m/>
    <d v="2021-05-28T00:00:00"/>
    <s v="Sono alla ricerca di un partner commerciale non di un investitore"/>
  </r>
  <r>
    <s v="OK"/>
    <n v="1960"/>
    <d v="2021-05-24T00:00:00"/>
    <d v="2021-05-24T00:00:00"/>
    <s v="Progetto Canapa"/>
    <s v="Italia"/>
    <s v="Milano"/>
    <x v="4"/>
    <m/>
    <s v="Lorenzo Fagiani_x000a_(Spring+)"/>
    <x v="5"/>
    <s v="Congrua"/>
    <s v="Consumer Goods"/>
    <s v="Consumer products manufacturing"/>
    <s v="Start-up stage\Venture"/>
    <s v="Assente"/>
    <s v="Fondi di scaleup"/>
    <m/>
    <d v="2021-05-28T00:00:00"/>
    <m/>
  </r>
  <r>
    <s v="OK"/>
    <n v="1961"/>
    <d v="2021-05-24T00:00:00"/>
    <d v="2021-05-24T00:00:00"/>
    <s v="Third Reality Hide"/>
    <s v="Estero"/>
    <s v="New York"/>
    <x v="6"/>
    <m/>
    <s v="Aldo Rende_x000a_(Italy Innovazioni)"/>
    <x v="4"/>
    <s v="Congrua"/>
    <s v="ICT"/>
    <s v="Systems software"/>
    <s v="Start-up stage\Venture"/>
    <s v="Assente"/>
    <s v="Non compliant con i Regolamenti "/>
    <m/>
    <d v="2021-05-28T00:00:00"/>
    <s v="Area geografica out of scope"/>
  </r>
  <r>
    <s v="OK"/>
    <n v="1962"/>
    <d v="2021-05-25T00:00:00"/>
    <d v="2021-05-25T00:00:00"/>
    <s v="Stardust"/>
    <s v="Italia"/>
    <s v="Milano"/>
    <x v="4"/>
    <s v="Giacomo Giurazza"/>
    <m/>
    <x v="3"/>
    <s v="Congrua"/>
    <s v="Digital &amp; Media"/>
    <s v="Broadcasting, publications and content providers"/>
    <s v="Other early stage\Late stage"/>
    <s v="Assente"/>
    <s v="Fondi di scaleup"/>
    <m/>
    <d v="2021-05-28T00:00:00"/>
    <m/>
  </r>
  <r>
    <s v="OK"/>
    <n v="1963"/>
    <d v="2021-05-25T00:00:00"/>
    <d v="2021-05-25T00:00:00"/>
    <s v="Panoptice"/>
    <s v="Estero"/>
    <s v="Rotterdamseweg "/>
    <x v="24"/>
    <m/>
    <s v="Paul Bosse"/>
    <x v="4"/>
    <s v="Congrua"/>
    <s v="ICT"/>
    <s v="Consumer electronics"/>
    <s v="Seed"/>
    <s v="Assente"/>
    <s v="Non compliant con i Regolamenti "/>
    <m/>
    <d v="2021-05-28T00:00:00"/>
    <m/>
  </r>
  <r>
    <s v="OK"/>
    <n v="1964"/>
    <d v="2021-05-26T00:00:00"/>
    <d v="2021-05-26T00:00:00"/>
    <s v="Hygge"/>
    <s v="Italia"/>
    <s v="n.a."/>
    <x v="5"/>
    <m/>
    <s v="Stefano Fumagalli"/>
    <x v="4"/>
    <s v="Congrua"/>
    <s v="Digital &amp; Media"/>
    <s v="Communications and networking services"/>
    <s v="Seed"/>
    <s v="Assente"/>
    <s v="Non compliant con i Regolamenti "/>
    <m/>
    <d v="2021-05-28T00:00:00"/>
    <m/>
  </r>
  <r>
    <s v="OK"/>
    <n v="1965"/>
    <d v="2021-05-26T00:00:00"/>
    <d v="2021-05-26T00:00:00"/>
    <s v="LetSell "/>
    <s v="Estero"/>
    <s v="Torino"/>
    <x v="3"/>
    <m/>
    <s v="Simone Ciminelli_x000a_(Ciminelli Holding)"/>
    <x v="5"/>
    <s v="Congrua"/>
    <s v="Digital &amp; Media"/>
    <s v="Internet technologies"/>
    <s v="Start-up stage\Venture"/>
    <s v="Assente"/>
    <s v="Fondi di scaleup"/>
    <m/>
    <d v="2021-05-28T00:00:00"/>
    <m/>
  </r>
  <r>
    <s v="OK"/>
    <n v="1966"/>
    <d v="2021-05-28T00:00:00"/>
    <d v="2021-05-28T00:00:00"/>
    <s v="Dispositivo di energy harvesting"/>
    <s v="Italia"/>
    <s v="Milano"/>
    <x v="4"/>
    <m/>
    <s v="Antonia Verna_x000a_(Portolano Cavallo)"/>
    <x v="1"/>
    <s v="Congrua"/>
    <s v="Clean Tech"/>
    <s v="Energy: other"/>
    <s v="Proof of concept"/>
    <s v="Polihub - Politecnico di Milano"/>
    <s v="Fondo di trasferimento tecnologico"/>
    <m/>
    <d v="2021-05-28T00:00:00"/>
    <m/>
  </r>
  <r>
    <s v="OK"/>
    <n v="1967"/>
    <d v="2021-05-28T00:00:00"/>
    <d v="2021-05-28T00:00:00"/>
    <s v="Motore autopropulsivo"/>
    <s v="Italia"/>
    <s v="Milano"/>
    <x v="4"/>
    <m/>
    <s v="Antonia Verna_x000a_(Portolano Cavallo)"/>
    <x v="1"/>
    <s v="Congrua"/>
    <s v="Industrial Goods"/>
    <s v="Business and industrial products"/>
    <s v="Seed"/>
    <s v="Polihub - Politecnico di Milano"/>
    <s v="Fondo di trasferimento tecnologico"/>
    <m/>
    <d v="2021-05-28T00:00:00"/>
    <m/>
  </r>
  <r>
    <s v="OK"/>
    <n v="1968"/>
    <d v="2021-05-28T00:00:00"/>
    <d v="2021-05-28T00:00:00"/>
    <s v="Enging"/>
    <s v="Estero"/>
    <s v="Lisbona"/>
    <x v="51"/>
    <m/>
    <s v="Patrizia Piparo_x000a_(MyDraco)"/>
    <x v="5"/>
    <s v="Congrua"/>
    <s v="ICT"/>
    <s v="Systems software"/>
    <s v="Start-up stage\Venture"/>
    <s v="Assente"/>
    <s v="Fondi di scaleup"/>
    <m/>
    <d v="2021-06-04T00:00:00"/>
    <m/>
  </r>
  <r>
    <s v="OK"/>
    <n v="1969"/>
    <d v="2021-05-29T00:00:00"/>
    <d v="2021-05-29T00:00:00"/>
    <s v="Bind Fire"/>
    <s v="Italia"/>
    <s v="Roma"/>
    <x v="7"/>
    <m/>
    <s v="Stefano Binotti"/>
    <x v="4"/>
    <s v="Congrua"/>
    <s v="Industrial Goods"/>
    <s v="Business and industrial products"/>
    <s v="Seed"/>
    <s v="Assente"/>
    <s v="Non compliant con i Regolamenti "/>
    <m/>
    <d v="2021-06-04T00:00:00"/>
    <s v="Diritto di First Refusal – Invito Innova Venture"/>
  </r>
  <r>
    <s v="OK"/>
    <n v="1970"/>
    <d v="2021-05-31T00:00:00"/>
    <d v="2021-05-31T00:00:00"/>
    <s v="PonyU"/>
    <s v="Italia"/>
    <s v="Napoli"/>
    <x v="2"/>
    <m/>
    <s v="Giovanni De Caro"/>
    <x v="5"/>
    <s v="Congrua"/>
    <s v="ICT"/>
    <s v="Systems software"/>
    <s v="Other early stage\Late stage"/>
    <s v="Assente"/>
    <s v="Fondi di scaleup"/>
    <m/>
    <d v="2021-06-04T00:00:00"/>
    <m/>
  </r>
  <r>
    <s v="OK"/>
    <n v="1971"/>
    <d v="2021-05-31T00:00:00"/>
    <d v="2021-05-31T00:00:00"/>
    <s v="Xoolon"/>
    <s v="Italia"/>
    <s v="Bergamo"/>
    <x v="4"/>
    <m/>
    <s v="Jesús Guzmán"/>
    <x v="4"/>
    <s v="Congrua"/>
    <s v="Consumer Goods"/>
    <s v="Consumer products manufacturing"/>
    <s v="Seed"/>
    <s v="Assente"/>
    <s v="Non compliant con i Regolamenti "/>
    <m/>
    <d v="2021-06-04T00:00:00"/>
    <m/>
  </r>
  <r>
    <s v="OK"/>
    <n v="1972"/>
    <d v="2021-05-31T00:00:00"/>
    <d v="2021-05-31T00:00:00"/>
    <s v="Ristrutturazione Veloce"/>
    <s v="Italia"/>
    <s v="Milano"/>
    <x v="4"/>
    <m/>
    <s v="Andres Moreno_x000a_(Corporate Finance)"/>
    <x v="5"/>
    <s v="Congrua"/>
    <s v="Digital &amp; Media"/>
    <s v="Internet technologies"/>
    <s v="Start-up stage\Venture"/>
    <s v="Assente"/>
    <s v="Fondi di scaleup"/>
    <m/>
    <d v="2021-06-04T00:00:00"/>
    <m/>
  </r>
  <r>
    <s v="OK"/>
    <n v="1973"/>
    <d v="2021-05-31T00:00:00"/>
    <d v="2021-05-31T00:00:00"/>
    <s v="Volvero"/>
    <s v="Italia"/>
    <s v="Vicenza"/>
    <x v="15"/>
    <m/>
    <s v="Marco Filippi"/>
    <x v="4"/>
    <s v="Congrua"/>
    <s v="Services"/>
    <s v="Transportation services"/>
    <s v="Seed"/>
    <s v="Assente"/>
    <s v="Non compliant con i Regolamenti "/>
    <m/>
    <d v="2021-06-04T00:00:00"/>
    <m/>
  </r>
  <r>
    <s v="OK"/>
    <n v="1974"/>
    <d v="2021-06-01T00:00:00"/>
    <d v="2021-06-01T00:00:00"/>
    <s v="Wesii"/>
    <s v="Italia"/>
    <s v="Genova"/>
    <x v="12"/>
    <m/>
    <s v="Federico Smanio_x000a_(wylab)"/>
    <x v="5"/>
    <s v="Congrua"/>
    <s v="Clean Tech"/>
    <s v="Environmental services"/>
    <s v="Start-up stage\Venture"/>
    <s v="Assente"/>
    <s v="Fondi di scaleup"/>
    <m/>
    <d v="2021-06-04T00:00:00"/>
    <m/>
  </r>
  <r>
    <s v="OK"/>
    <n v="1975"/>
    <d v="2021-06-01T00:00:00"/>
    <d v="2021-06-01T00:00:00"/>
    <s v="ACE - IntelliGym"/>
    <s v="Estero"/>
    <s v="New York"/>
    <x v="6"/>
    <m/>
    <s v="Federico Smanio_x000a_(wylab)"/>
    <x v="5"/>
    <s v="Congrua"/>
    <s v="Med-Tech"/>
    <s v="Medical equipment and related software"/>
    <s v="Start-up stage\Venture"/>
    <s v="Assente"/>
    <s v="Non compliant con i Regolamenti "/>
    <m/>
    <d v="2021-06-04T00:00:00"/>
    <s v="Area geografica out of scope"/>
  </r>
  <r>
    <s v="OK"/>
    <n v="1976"/>
    <d v="2021-06-01T00:00:00"/>
    <d v="2021-06-01T00:00:00"/>
    <s v="3Brain"/>
    <s v="Estero"/>
    <s v="Zurigo"/>
    <x v="22"/>
    <m/>
    <s v="Federico Smanio_x000a_(wylab)"/>
    <x v="5"/>
    <s v="Congrua"/>
    <s v="Med-Tech"/>
    <s v="Medical equipment and related software"/>
    <s v="Other early stage\Late stage"/>
    <s v="Assente"/>
    <s v="Fondi di scaleup"/>
    <m/>
    <d v="2021-06-04T00:00:00"/>
    <m/>
  </r>
  <r>
    <s v="OK"/>
    <n v="1977"/>
    <d v="2021-06-01T00:00:00"/>
    <d v="2021-06-01T00:00:00"/>
    <s v="HiQ-Nano"/>
    <s v="Italia"/>
    <s v="Lecce"/>
    <x v="13"/>
    <m/>
    <s v="Federico Smanio_x000a_(wylab)"/>
    <x v="5"/>
    <s v="Congrua"/>
    <s v="Consumer Goods"/>
    <s v="Consumer products manufacturing"/>
    <s v="Seed"/>
    <s v="Istituto Italiano di Tecnologia"/>
    <s v="Fondo di trasferimento tecnologico"/>
    <m/>
    <d v="2021-06-04T00:00:00"/>
    <m/>
  </r>
  <r>
    <s v="OK"/>
    <n v="1978"/>
    <d v="2021-06-02T00:00:00"/>
    <d v="2021-06-02T00:00:00"/>
    <s v="Inmotive"/>
    <s v="Estero"/>
    <s v="Toronto"/>
    <x v="28"/>
    <m/>
    <s v="Paul Bottero"/>
    <x v="4"/>
    <s v="Congrua"/>
    <s v="Industrial Goods"/>
    <s v="Business and industrial products"/>
    <s v="Start-up stage\Venture"/>
    <s v="Assente"/>
    <s v="Non compliant con i Regolamenti "/>
    <m/>
    <d v="2021-06-04T00:00:00"/>
    <s v="Area geografica out of scope"/>
  </r>
  <r>
    <s v="OK"/>
    <n v="1979"/>
    <d v="2021-06-03T00:00:00"/>
    <d v="2021-06-03T00:00:00"/>
    <s v="iNovaRetail "/>
    <s v="Italia"/>
    <s v="Milano"/>
    <x v="4"/>
    <m/>
    <s v="Marco Andolfi_x000a_(Disignum)"/>
    <x v="5"/>
    <s v="Congrua"/>
    <s v="ICT"/>
    <s v="Systems software"/>
    <s v="Start-up stage\Venture"/>
    <s v="Assente"/>
    <s v="Fondi di scaleup"/>
    <m/>
    <d v="2021-06-04T00:00:00"/>
    <m/>
  </r>
  <r>
    <s v="OK"/>
    <n v="1980"/>
    <d v="2021-06-04T00:00:00"/>
    <d v="2021-06-04T00:00:00"/>
    <s v="Yaliyomo"/>
    <s v="Estero"/>
    <s v="Colonia"/>
    <x v="20"/>
    <m/>
    <s v="Nihat Arkan"/>
    <x v="4"/>
    <s v="Congrua"/>
    <s v="ICT"/>
    <s v="Systems software"/>
    <s v="Start-up stage\Venture"/>
    <s v="Assente"/>
    <s v="Fondi di scaleup"/>
    <m/>
    <d v="2021-06-11T00:00:00"/>
    <m/>
  </r>
  <r>
    <s v="OK"/>
    <n v="1981"/>
    <d v="2021-06-04T00:00:00"/>
    <d v="2021-06-04T00:00:00"/>
    <s v="Tessa Agritech"/>
    <s v="Italia"/>
    <s v="Trento"/>
    <x v="21"/>
    <m/>
    <s v=" Scottini Rita_x000a_(Trentino Sviluppo)"/>
    <x v="1"/>
    <s v="Congrua"/>
    <s v="ICT"/>
    <s v="Systems software"/>
    <s v="Seed"/>
    <s v="Fondazione Bruno Kessler"/>
    <s v="Fondo di trasferimento tecnologico"/>
    <m/>
    <d v="2021-06-11T00:00:00"/>
    <m/>
  </r>
  <r>
    <s v="OK"/>
    <n v="1982"/>
    <d v="2021-06-04T00:00:00"/>
    <d v="2021-06-04T00:00:00"/>
    <s v="Chino"/>
    <s v="Italia"/>
    <s v="Trento"/>
    <x v="21"/>
    <m/>
    <s v=" Scottini Rita_x000a_(Trentino Sviluppo)"/>
    <x v="1"/>
    <s v="Congrua"/>
    <s v="ICT"/>
    <s v="Systems software"/>
    <s v="Start-up stage\Venture"/>
    <s v="Assente"/>
    <s v="Fondi di scaleup"/>
    <m/>
    <d v="2021-06-11T00:00:00"/>
    <m/>
  </r>
  <r>
    <s v="OK"/>
    <n v="1983"/>
    <d v="2021-06-04T00:00:00"/>
    <d v="2021-06-04T00:00:00"/>
    <s v="Ninesquared"/>
    <s v="Italia"/>
    <s v="Trento"/>
    <x v="21"/>
    <m/>
    <s v=" Scottini Rita_x000a_(Trentino Sviluppo)"/>
    <x v="1"/>
    <s v="Congrua"/>
    <s v="Digital &amp; Media"/>
    <s v="Internet technologies"/>
    <s v="Start-up stage\Venture"/>
    <s v="Assente"/>
    <s v="Fondi di scaleup"/>
    <m/>
    <d v="2021-06-11T00:00:00"/>
    <m/>
  </r>
  <r>
    <s v="OK"/>
    <n v="1984"/>
    <d v="2021-06-04T00:00:00"/>
    <d v="2021-06-04T00:00:00"/>
    <s v="Dosing &amp; Pumps"/>
    <s v="Italia"/>
    <s v="Trento"/>
    <x v="21"/>
    <m/>
    <s v=" Scottini Rita_x000a_(Trentino Sviluppo)"/>
    <x v="1"/>
    <s v="Congrua"/>
    <s v="Services"/>
    <s v="Business and industrial services"/>
    <s v="Start-up stage\Venture"/>
    <s v="Assente"/>
    <s v="Fondi di scaleup"/>
    <m/>
    <d v="2021-06-11T00:00:00"/>
    <m/>
  </r>
  <r>
    <s v="OK"/>
    <n v="1985"/>
    <d v="2021-06-04T00:00:00"/>
    <d v="2021-06-04T00:00:00"/>
    <s v="Engagigo"/>
    <s v="Italia"/>
    <s v="Parma"/>
    <x v="0"/>
    <m/>
    <s v=" Scottini Rita_x000a_(Trentino Sviluppo)"/>
    <x v="1"/>
    <s v="Congrua"/>
    <s v="Digital &amp; Media"/>
    <s v="Hospitality, sports and entertainment facilities"/>
    <s v="Other early stage\Late stage"/>
    <s v="Assente"/>
    <s v="Fondi di scaleup"/>
    <m/>
    <d v="2021-06-11T00:00:00"/>
    <m/>
  </r>
  <r>
    <s v="OK"/>
    <n v="1986"/>
    <d v="2021-06-07T00:00:00"/>
    <d v="2021-06-07T00:00:00"/>
    <s v="Falorni"/>
    <s v="Italia"/>
    <s v="Pistoia"/>
    <x v="10"/>
    <m/>
    <s v="Bartolo Mililli _x000a_(Confeserfidi)"/>
    <x v="1"/>
    <s v="Congrua"/>
    <s v="Consumer Goods"/>
    <s v="Consumer products retailing"/>
    <s v="Seed"/>
    <s v="Assente"/>
    <s v="Non compliant con i Regolamenti "/>
    <m/>
    <d v="2021-06-11T00:00:00"/>
    <m/>
  </r>
  <r>
    <s v="OK"/>
    <n v="1987"/>
    <d v="2021-06-07T00:00:00"/>
    <d v="2021-06-07T00:00:00"/>
    <s v="Mida Più"/>
    <s v="Italia"/>
    <s v="Perugia"/>
    <x v="17"/>
    <m/>
    <s v="Filippo Pompili Ferrari "/>
    <x v="4"/>
    <s v="Congrua"/>
    <s v="Agro-food"/>
    <s v="Agriculture: other"/>
    <s v="Start-up stage\Venture"/>
    <s v="Assente"/>
    <s v="Fondi di scaleup"/>
    <m/>
    <d v="2021-06-11T00:00:00"/>
    <s v="Diritto di First Refusal – Invito Innova Venture"/>
  </r>
  <r>
    <s v="OK"/>
    <n v="1988"/>
    <d v="2021-06-07T00:00:00"/>
    <d v="2021-06-07T00:00:00"/>
    <s v="Officialis"/>
    <s v="Italia"/>
    <s v="Roma"/>
    <x v="7"/>
    <m/>
    <s v="Nello D'Auria"/>
    <x v="5"/>
    <s v="Congrua"/>
    <s v="ICT"/>
    <s v="Systems software"/>
    <s v="Seed"/>
    <s v="Assente"/>
    <s v="Non compliant con i Regolamenti "/>
    <m/>
    <d v="2021-06-11T00:00:00"/>
    <m/>
  </r>
  <r>
    <s v="OK"/>
    <n v="1989"/>
    <d v="2021-06-08T00:00:00"/>
    <d v="2021-06-08T00:00:00"/>
    <s v="Project Nutraceuticals"/>
    <s v="Italia"/>
    <s v="Milano"/>
    <x v="4"/>
    <m/>
    <s v="Stefano Romiti_x000a_(Antares Advisory)"/>
    <x v="5"/>
    <s v="Congrua"/>
    <s v="Consumer Goods"/>
    <s v="Consumer products manufacturing"/>
    <s v="Start-up stage\Venture"/>
    <s v="Assente"/>
    <s v="Fondi di scaleup"/>
    <m/>
    <d v="2021-06-11T00:00:00"/>
    <m/>
  </r>
  <r>
    <s v="OK"/>
    <n v="1990"/>
    <d v="2021-06-08T00:00:00"/>
    <d v="2021-06-08T00:00:00"/>
    <s v="Off Lunch"/>
    <s v="Italia"/>
    <s v="Roma"/>
    <x v="7"/>
    <m/>
    <s v="Simone Ridolfi"/>
    <x v="4"/>
    <s v="Congrua"/>
    <s v="Services"/>
    <s v="Business and industrial services"/>
    <s v="Start-up stage\Venture"/>
    <s v="Assente"/>
    <s v="Fondi di scaleup"/>
    <m/>
    <d v="2021-06-11T00:00:00"/>
    <m/>
  </r>
  <r>
    <s v="OK"/>
    <n v="1991"/>
    <d v="2021-06-08T00:00:00"/>
    <d v="2021-06-17T00:00:00"/>
    <s v="Wora "/>
    <s v="Italia"/>
    <s v="Milano"/>
    <x v="4"/>
    <m/>
    <s v="Gaetano Sanfilippo"/>
    <x v="4"/>
    <s v="Congrua"/>
    <s v="Services"/>
    <s v="Transportation services"/>
    <s v="Start-up stage\Venture"/>
    <s v="Assente"/>
    <s v="Fondi di scaleup"/>
    <m/>
    <d v="2021-06-17T00:00:00"/>
    <m/>
  </r>
  <r>
    <s v="OK"/>
    <n v="1992"/>
    <d v="2021-06-08T00:00:00"/>
    <d v="2021-06-14T00:00:00"/>
    <s v="Strategic BIM"/>
    <s v="Italia"/>
    <s v="Torino"/>
    <x v="3"/>
    <m/>
    <s v="Roberto Demarchi"/>
    <x v="4"/>
    <s v="Congrua"/>
    <s v="ICT"/>
    <s v="Systems software"/>
    <s v="Start-up stage\Venture"/>
    <s v="Assente"/>
    <s v="Fondi di scaleup"/>
    <m/>
    <d v="2021-06-17T00:00:00"/>
    <m/>
  </r>
  <r>
    <s v="OK"/>
    <n v="1993"/>
    <d v="2021-06-10T00:00:00"/>
    <d v="2021-06-10T00:00:00"/>
    <s v="Feedo"/>
    <s v="Italia"/>
    <s v="Roma"/>
    <x v="7"/>
    <m/>
    <s v="Ugo Malasomma_x000a_(Banca Promos)"/>
    <x v="6"/>
    <s v="Congrua"/>
    <s v="Services"/>
    <s v="Financial institutions and services"/>
    <s v="Start-up stage\Venture"/>
    <s v="Assente"/>
    <s v="Fondi di scaleup"/>
    <m/>
    <d v="2021-06-11T00:00:00"/>
    <m/>
  </r>
  <r>
    <s v="OK"/>
    <n v="1994"/>
    <d v="2021-06-10T00:00:00"/>
    <d v="2021-06-10T00:00:00"/>
    <s v="Ami Pokè"/>
    <s v="Italia"/>
    <s v="Roma"/>
    <x v="7"/>
    <m/>
    <s v="Giacomo Bider_x000a_(Cross Border)"/>
    <x v="5"/>
    <s v="Congrua"/>
    <s v="Consumer Goods"/>
    <s v="Consumer products retailing"/>
    <s v="Start-up stage\Venture"/>
    <s v="Assente"/>
    <s v="Fondi di scaleup"/>
    <m/>
    <d v="2021-06-11T00:00:00"/>
    <s v="Diritto di First Refusal – Invito Innova Venture"/>
  </r>
  <r>
    <s v="OK"/>
    <n v="1995"/>
    <d v="2021-06-11T00:00:00"/>
    <d v="2021-06-11T00:00:00"/>
    <s v="Fixool"/>
    <s v="Italia"/>
    <s v="Milano"/>
    <x v="4"/>
    <m/>
    <s v="Corrado Negrini_x000a_(Deloitte )"/>
    <x v="5"/>
    <s v="Congrua"/>
    <s v="Digital &amp; Media"/>
    <s v="Internet technologies"/>
    <s v="Start-up stage\Venture"/>
    <s v="Assente"/>
    <s v="Fondi di scaleup"/>
    <m/>
    <d v="2021-06-11T00:00:00"/>
    <m/>
  </r>
  <r>
    <s v="OK"/>
    <n v="1996"/>
    <d v="2021-06-16T00:00:00"/>
    <d v="2021-06-16T00:00:00"/>
    <s v="Gospesa "/>
    <s v="Italia"/>
    <s v="Pescara"/>
    <x v="14"/>
    <m/>
    <s v="Roberto Cavalletti"/>
    <x v="4"/>
    <s v="Congrua"/>
    <s v="Digital &amp; Media"/>
    <s v="Internet technologies"/>
    <s v="Start-up stage\Venture"/>
    <s v="Assente"/>
    <s v="Fondi di scaleup"/>
    <m/>
    <d v="2021-06-17T00:00:00"/>
    <m/>
  </r>
  <r>
    <s v="OK"/>
    <n v="1997"/>
    <d v="2021-06-16T00:00:00"/>
    <d v="2021-06-16T00:00:00"/>
    <s v="Service Work Management"/>
    <s v="Italia"/>
    <s v="n.a."/>
    <x v="5"/>
    <m/>
    <s v="Mario Ghiotto"/>
    <x v="4"/>
    <s v="Congrua"/>
    <s v="ICT"/>
    <s v="Systems software"/>
    <s v="Seed"/>
    <s v="Assente"/>
    <s v="Non compliant con i Regolamenti "/>
    <m/>
    <d v="2021-06-17T00:00:00"/>
    <m/>
  </r>
  <r>
    <s v="OK"/>
    <n v="1998"/>
    <d v="2021-06-16T00:00:00"/>
    <d v="2021-06-16T00:00:00"/>
    <s v="Progetto POC Endoscopy"/>
    <s v="Italia"/>
    <s v="Bologna"/>
    <x v="0"/>
    <m/>
    <s v="Nicola Vitiello_x000a_(IUVO)"/>
    <x v="1"/>
    <s v="Congrua"/>
    <s v="Med-Tech"/>
    <s v="Medical devices and supplies"/>
    <s v="Proof of concept"/>
    <s v="USL Bologna"/>
    <s v="Fondo di trasferimento tecnologico"/>
    <m/>
    <d v="2021-06-17T00:00:00"/>
    <m/>
  </r>
  <r>
    <s v="OK"/>
    <n v="1999"/>
    <d v="2021-06-17T00:00:00"/>
    <d v="2021-06-17T00:00:00"/>
    <s v="Gamera"/>
    <s v="Italia"/>
    <s v="Padova"/>
    <x v="15"/>
    <m/>
    <s v="Giuseppe Arturo_x000a_(Connectia)"/>
    <x v="5"/>
    <s v="Congrua"/>
    <s v="ICT"/>
    <s v="Systems software"/>
    <s v="Start-up stage\Venture"/>
    <s v="Assente"/>
    <s v="Fondi di scaleup"/>
    <m/>
    <d v="2021-06-17T00:00:00"/>
    <m/>
  </r>
  <r>
    <s v="OK"/>
    <n v="2000"/>
    <d v="2021-06-18T00:00:00"/>
    <d v="2021-06-18T00:00:00"/>
    <s v="Nextatlas"/>
    <s v="Italia"/>
    <s v="Torino"/>
    <x v="3"/>
    <m/>
    <s v="Michele Depalo_x000a_(KT&amp;Partners)"/>
    <x v="5"/>
    <s v="Congrua"/>
    <s v="ICT"/>
    <s v="Systems software"/>
    <s v="Start-up stage\Venture"/>
    <s v="Assente"/>
    <s v="Fondi di scaleup"/>
    <m/>
    <d v="2021-06-25T00:00:00"/>
    <m/>
  </r>
  <r>
    <s v="OK"/>
    <n v="2001"/>
    <d v="2021-06-18T00:00:00"/>
    <d v="2021-06-18T00:00:00"/>
    <s v="Project “Digital Innovation”"/>
    <s v="Italia"/>
    <s v="n.a."/>
    <x v="5"/>
    <m/>
    <s v="Massimo Giacomino_x000a_(Arkios Italy)"/>
    <x v="5"/>
    <s v="Congrua"/>
    <s v="ICT"/>
    <s v="Systems software"/>
    <s v="Start-up stage\Venture"/>
    <s v="Assente"/>
    <s v="Fondi di scaleup"/>
    <m/>
    <d v="2021-06-25T00:00:00"/>
    <m/>
  </r>
  <r>
    <s v="OK"/>
    <n v="2002"/>
    <d v="2021-06-22T00:00:00"/>
    <d v="2021-06-22T00:00:00"/>
    <s v="Screevo "/>
    <s v="Italia"/>
    <s v="Roma"/>
    <x v="7"/>
    <m/>
    <s v="Paolo Dipierro_x000a_(Lventure)"/>
    <x v="6"/>
    <s v="Congrua"/>
    <s v="ICT"/>
    <s v="Systems software"/>
    <s v="Seed"/>
    <s v="Assente"/>
    <s v="Non compliant con i Regolamenti "/>
    <m/>
    <d v="2021-06-25T00:00:00"/>
    <s v="Diritto di First Refusal – Invito Innova Venture"/>
  </r>
  <r>
    <s v="OK"/>
    <n v="2003"/>
    <d v="2021-06-22T00:00:00"/>
    <d v="2021-06-22T00:00:00"/>
    <s v="Yuppi.me"/>
    <s v="Italia"/>
    <s v="Roma"/>
    <x v="7"/>
    <m/>
    <s v="Paolo Dipierro_x000a_(Lventure)"/>
    <x v="6"/>
    <s v="Congrua"/>
    <s v="Digital &amp; Media"/>
    <s v="Internet technologies"/>
    <s v="Seed"/>
    <s v="Assente"/>
    <s v="Non compliant con i Regolamenti "/>
    <m/>
    <d v="2021-06-25T00:00:00"/>
    <s v="Diritto di First Refusal – Invito Innova Venture"/>
  </r>
  <r>
    <s v="OK"/>
    <n v="2004"/>
    <d v="2021-06-22T00:00:00"/>
    <d v="2021-06-22T00:00:00"/>
    <s v="Doc.notch"/>
    <s v="Italia"/>
    <s v="Roma"/>
    <x v="7"/>
    <m/>
    <s v="Paolo Dipierro_x000a_(Lventure)"/>
    <x v="6"/>
    <s v="Congrua"/>
    <s v="ICT"/>
    <s v="Systems software"/>
    <s v="Seed"/>
    <s v="Assente"/>
    <s v="Non compliant con i Regolamenti "/>
    <m/>
    <d v="2021-06-25T00:00:00"/>
    <s v="Diritto di First Refusal – Invito Innova Venture"/>
  </r>
  <r>
    <s v="OK"/>
    <n v="2005"/>
    <d v="2021-06-23T00:00:00"/>
    <d v="2021-06-23T00:00:00"/>
    <s v="Tuscan Biological Mariculture"/>
    <s v="Italia"/>
    <s v="n.a."/>
    <x v="5"/>
    <m/>
    <s v="Giorgio Chiti_x000a_(Gccompass)"/>
    <x v="1"/>
    <s v="Congrua"/>
    <s v="Agro-food"/>
    <s v="Fishing, hunting and animal husbandry"/>
    <s v="Seed"/>
    <s v="Assente"/>
    <s v="Non compliant con i Regolamenti "/>
    <m/>
    <d v="2021-06-25T00:00:00"/>
    <m/>
  </r>
  <r>
    <s v="OK"/>
    <n v="2006"/>
    <d v="2021-06-24T00:00:00"/>
    <d v="2021-06-24T00:00:00"/>
    <s v="Halles"/>
    <s v="Italia"/>
    <s v="Milano"/>
    <x v="4"/>
    <m/>
    <s v="Priscilla Fortini_x000a_(Quantum Leap)"/>
    <x v="5"/>
    <s v="Congrua"/>
    <s v="ICT"/>
    <s v="Systems software"/>
    <s v="Seed"/>
    <s v="Assente"/>
    <s v="Non compliant con i Regolamenti "/>
    <m/>
    <d v="2021-06-25T00:00:00"/>
    <m/>
  </r>
  <r>
    <s v="OK"/>
    <n v="2007"/>
    <d v="2021-06-24T00:00:00"/>
    <d v="2021-06-24T00:00:00"/>
    <s v="Japal"/>
    <s v="Italia"/>
    <s v="Milano"/>
    <x v="4"/>
    <m/>
    <s v="Maurizio Vendramini_x000a_(My Draco)"/>
    <x v="5"/>
    <s v="Congrua"/>
    <s v="Digital &amp; Media"/>
    <s v="Internet technologies"/>
    <s v="Start-up stage\Venture"/>
    <s v="Assente"/>
    <s v="Fondi di scaleup"/>
    <m/>
    <d v="2021-06-25T00:00:00"/>
    <m/>
  </r>
  <r>
    <s v="OK"/>
    <n v="2008"/>
    <d v="2021-06-25T00:00:00"/>
    <d v="2021-06-25T00:00:00"/>
    <s v="Italian Airways"/>
    <s v="Italia"/>
    <s v="n.a."/>
    <x v="5"/>
    <m/>
    <s v="Vincenzo Aniceto De Risi_x000a_(Consilia Business Management)"/>
    <x v="5"/>
    <s v="Congrua"/>
    <s v="Services"/>
    <s v="Transportation services"/>
    <s v="Seed"/>
    <s v="Assente"/>
    <s v="Non compliant con i Regolamenti "/>
    <m/>
    <d v="2021-06-25T00:00:00"/>
    <m/>
  </r>
  <r>
    <s v="OK"/>
    <n v="2009"/>
    <d v="2021-06-28T00:00:00"/>
    <d v="2021-06-28T00:00:00"/>
    <s v="Altis"/>
    <s v="Estero"/>
    <s v="San Francisco"/>
    <x v="6"/>
    <m/>
    <s v="Hezi Marueli_x000a_(Information Intelligence Association)"/>
    <x v="5"/>
    <s v="Congrua"/>
    <s v="Digital &amp; Media"/>
    <s v="Hospitality, sports and entertainment facilities"/>
    <s v="Seed"/>
    <s v="Assente"/>
    <s v="Non compliant con i Regolamenti "/>
    <m/>
    <d v="2021-07-01T00:00:00"/>
    <m/>
  </r>
  <r>
    <s v="OK"/>
    <n v="2010"/>
    <d v="2021-06-30T00:00:00"/>
    <d v="2021-06-30T00:00:00"/>
    <s v="Authentikate"/>
    <s v="Italia"/>
    <s v="Catania"/>
    <x v="9"/>
    <m/>
    <s v="Enrico Vannucci"/>
    <x v="1"/>
    <s v="Congrua"/>
    <s v="ICT"/>
    <s v="Systems software"/>
    <s v="Start-up stage\Venture"/>
    <s v="Assente"/>
    <s v="Fondi di scaleup"/>
    <m/>
    <d v="2021-07-01T00:00:00"/>
    <m/>
  </r>
  <r>
    <s v="OK"/>
    <n v="2011"/>
    <d v="2021-06-30T00:00:00"/>
    <d v="2021-06-30T00:00:00"/>
    <s v="Unishot"/>
    <s v="Italia"/>
    <s v="Livorno"/>
    <x v="10"/>
    <m/>
    <s v="Marcello Gottini"/>
    <x v="4"/>
    <s v="Congrua"/>
    <s v="Med-Tech"/>
    <s v="Medical devices and supplies"/>
    <s v="Seed"/>
    <s v="Assente"/>
    <s v="Non compliant con i Regolamenti "/>
    <m/>
    <d v="2021-07-01T00:00:00"/>
    <m/>
  </r>
  <r>
    <s v="OK"/>
    <n v="2012"/>
    <d v="2021-06-30T00:00:00"/>
    <d v="2021-06-30T00:00:00"/>
    <s v="Velato &amp; Co"/>
    <s v="Italia"/>
    <s v="Rieti"/>
    <x v="7"/>
    <m/>
    <s v="Ginevra Da Frè"/>
    <x v="4"/>
    <s v="Congrua"/>
    <s v="Agro-food"/>
    <s v="Consumer products manufacturing"/>
    <s v="Start-up stage\Venture"/>
    <s v="Assente"/>
    <s v="Fondi di scaleup"/>
    <m/>
    <d v="2021-07-01T00:00:00"/>
    <s v="Diritto di First Refusal – Invito Innova Venture"/>
  </r>
  <r>
    <s v="OK"/>
    <n v="2013"/>
    <d v="2021-07-01T00:00:00"/>
    <d v="2021-07-01T00:00:00"/>
    <s v="IoSpedisco.it"/>
    <s v="Italia"/>
    <s v="Catania"/>
    <x v="9"/>
    <m/>
    <s v="Maurizio Vendramini "/>
    <x v="4"/>
    <s v="Congrua"/>
    <s v="Digital &amp; Media"/>
    <s v="Internet technologies"/>
    <s v="Start-up stage\Venture"/>
    <s v="Assente"/>
    <s v="Fondi di scaleup"/>
    <m/>
    <d v="2021-07-08T00:00:00"/>
    <m/>
  </r>
  <r>
    <s v="OK"/>
    <n v="2014"/>
    <d v="2021-07-06T00:00:00"/>
    <d v="2021-07-06T00:00:00"/>
    <s v="Progetto Impression"/>
    <s v="Italia"/>
    <s v="Bari"/>
    <x v="13"/>
    <m/>
    <s v="Milena Prisco"/>
    <x v="1"/>
    <s v="Congrua"/>
    <s v="Industrial Goods"/>
    <s v="Manufacturing: other"/>
    <s v="Start-up stage\Venture"/>
    <s v="Assente"/>
    <s v="Fondi di scaleup"/>
    <m/>
    <d v="2021-07-08T00:00:00"/>
    <m/>
  </r>
  <r>
    <s v="OK"/>
    <n v="2015"/>
    <d v="2021-07-06T00:00:00"/>
    <d v="2021-07-06T00:00:00"/>
    <s v="HyperCV "/>
    <s v="Italia"/>
    <s v="Milano"/>
    <x v="4"/>
    <m/>
    <s v="Paolo Fieni"/>
    <x v="4"/>
    <s v="Congrua"/>
    <s v="Digital &amp; Media"/>
    <s v="Internet technologies"/>
    <s v="Seed"/>
    <s v="Assente"/>
    <s v="Non compliant con i Regolamenti "/>
    <m/>
    <d v="2021-07-08T00:00:00"/>
    <m/>
  </r>
  <r>
    <s v="OK"/>
    <n v="2016"/>
    <d v="2021-07-06T00:00:00"/>
    <d v="2021-07-06T00:00:00"/>
    <s v="SOLHO "/>
    <s v="Italia"/>
    <s v="Roma"/>
    <x v="7"/>
    <m/>
    <s v="Adriano Desideri"/>
    <x v="4"/>
    <s v="Congrua"/>
    <s v="Services"/>
    <s v="Environmental services"/>
    <s v="Start-up stage\Venture"/>
    <s v="Assente"/>
    <s v="Fondi di scaleup"/>
    <m/>
    <d v="2021-07-08T00:00:00"/>
    <s v="Diritto di First Refusal – Invito Innova Venture"/>
  </r>
  <r>
    <s v="OK"/>
    <n v="2017"/>
    <d v="2021-07-07T00:00:00"/>
    <d v="2021-07-07T00:00:00"/>
    <s v="The Infinity Computer"/>
    <s v="Italia"/>
    <s v="Cosenza"/>
    <x v="1"/>
    <m/>
    <s v="Yaroslav D. Sergeyev"/>
    <x v="4"/>
    <s v="Congrua"/>
    <s v="ICT"/>
    <s v="Systems software"/>
    <s v="Seed"/>
    <s v="Assente"/>
    <s v="Non compliant con i Regolamenti "/>
    <m/>
    <d v="2021-07-08T00:00:00"/>
    <m/>
  </r>
  <r>
    <s v="OK"/>
    <n v="2018"/>
    <d v="2021-07-07T00:00:00"/>
    <d v="2021-07-07T00:00:00"/>
    <s v="IOTALAB"/>
    <s v="Italia"/>
    <s v="Ancona"/>
    <x v="19"/>
    <m/>
    <s v="Simone Fedeli"/>
    <x v="4"/>
    <s v="Congrua"/>
    <s v="ICT"/>
    <s v="Consumer electronics"/>
    <s v="Seed"/>
    <s v="Assente"/>
    <s v="Non compliant con i Regolamenti "/>
    <m/>
    <d v="2021-07-08T00:00:00"/>
    <m/>
  </r>
  <r>
    <s v="OK"/>
    <n v="2019"/>
    <d v="2021-07-09T00:00:00"/>
    <d v="2021-07-09T00:00:00"/>
    <s v="MelanDetect"/>
    <s v="Italia"/>
    <s v="n.a."/>
    <x v="5"/>
    <m/>
    <s v="Francesco Serafino"/>
    <x v="4"/>
    <s v="Congrua"/>
    <s v="Med-Tech"/>
    <s v="Medical devices and supplies"/>
    <s v="Seed"/>
    <s v="Assente"/>
    <s v="Non compliant con i Regolamenti "/>
    <m/>
    <d v="2021-07-19T00:00:00"/>
    <m/>
  </r>
  <r>
    <s v="OK"/>
    <n v="2020"/>
    <d v="2021-07-09T00:00:00"/>
    <m/>
    <s v="Veve"/>
    <s v="Italia"/>
    <s v="Trento"/>
    <x v="21"/>
    <m/>
    <s v="Matteo Sansoni "/>
    <x v="4"/>
    <s v="Non congrua"/>
    <m/>
    <m/>
    <m/>
    <m/>
    <s v="Rigettato per documentazione mancante dopo sollecito"/>
    <m/>
    <d v="2021-07-19T00:00:00"/>
    <m/>
  </r>
  <r>
    <s v="OK"/>
    <n v="2021"/>
    <d v="2021-07-09T00:00:00"/>
    <d v="2021-07-09T00:00:00"/>
    <s v="Eyesportwear"/>
    <s v="Italia"/>
    <s v="Cagliari"/>
    <x v="25"/>
    <m/>
    <s v="Andres Moreno"/>
    <x v="5"/>
    <s v="Congrua"/>
    <s v="Consumer Goods"/>
    <s v="Consumer products manufacturing"/>
    <s v="Other early stage\Late stage"/>
    <s v="Assente"/>
    <s v="Fondi di scaleup"/>
    <m/>
    <d v="2021-07-19T00:00:00"/>
    <m/>
  </r>
  <r>
    <s v="OK"/>
    <n v="2022"/>
    <d v="2021-07-10T00:00:00"/>
    <d v="2021-07-10T00:00:00"/>
    <s v="Oyster HR"/>
    <s v="Estero"/>
    <s v="Charlotte"/>
    <x v="6"/>
    <s v="Giulio Valiante"/>
    <m/>
    <x v="3"/>
    <s v="Congrua"/>
    <s v="Digital &amp; Media"/>
    <s v="Internet technologies"/>
    <s v="Other early stage\Late stage"/>
    <s v="Assente"/>
    <s v="Non compliant con i Regolamenti "/>
    <m/>
    <d v="2021-07-19T00:00:00"/>
    <s v="Area geografica out of scope"/>
  </r>
  <r>
    <s v="OK"/>
    <n v="2023"/>
    <d v="2021-07-12T00:00:00"/>
    <d v="2021-07-12T00:00:00"/>
    <s v="Lookthrough"/>
    <s v="Estero"/>
    <s v="Herisau "/>
    <x v="22"/>
    <m/>
    <s v="Alec Shuman"/>
    <x v="4"/>
    <s v="Congrua"/>
    <s v="Services"/>
    <s v="Business and industrial services"/>
    <s v="Seed"/>
    <s v="Assente"/>
    <s v="Non compliant con i Regolamenti "/>
    <m/>
    <d v="2021-07-19T00:00:00"/>
    <m/>
  </r>
  <r>
    <s v="OK"/>
    <n v="2024"/>
    <d v="2021-07-13T00:00:00"/>
    <d v="2021-07-13T00:00:00"/>
    <s v="Data Rover"/>
    <s v="Estero"/>
    <s v="Londra"/>
    <x v="16"/>
    <m/>
    <s v="Marco Messina _x000a_(Iniziativa)"/>
    <x v="5"/>
    <s v="Congrua"/>
    <s v="ICT"/>
    <s v="Systems software"/>
    <s v="Start-up stage\Venture"/>
    <s v="Assente"/>
    <s v="Fondi di scaleup"/>
    <m/>
    <d v="2021-07-19T00:00:00"/>
    <m/>
  </r>
  <r>
    <s v="OK"/>
    <n v="2025"/>
    <d v="2021-07-13T00:00:00"/>
    <d v="2021-07-13T00:00:00"/>
    <s v="3Bee"/>
    <s v="Italia"/>
    <s v="Como"/>
    <x v="4"/>
    <m/>
    <s v="Federico Faugno"/>
    <x v="4"/>
    <s v="Congrua"/>
    <s v="ICT"/>
    <s v="Systems software"/>
    <s v="Other early stage\Late stage"/>
    <s v="Assente"/>
    <s v="Fondi di scaleup"/>
    <m/>
    <d v="2021-07-19T00:00:00"/>
    <m/>
  </r>
  <r>
    <s v="OK"/>
    <n v="2026"/>
    <d v="2021-07-13T00:00:00"/>
    <d v="2021-07-13T00:00:00"/>
    <s v="Next2U "/>
    <s v="Italia"/>
    <s v="Pescara"/>
    <x v="14"/>
    <m/>
    <s v="Tony Singh_x000a_(GTO)"/>
    <x v="5"/>
    <s v="Congrua"/>
    <s v="ICT"/>
    <s v="Systems software"/>
    <s v="Seed"/>
    <s v="G. d'Annunzio Università di Chieti-Pescara"/>
    <s v="Fondo di trasferimento tecnologico"/>
    <m/>
    <d v="2021-07-19T00:00:00"/>
    <m/>
  </r>
  <r>
    <s v="OK"/>
    <n v="2027"/>
    <d v="2021-07-14T00:00:00"/>
    <d v="2021-07-14T00:00:00"/>
    <s v="T.P. GROUP"/>
    <s v="Italia"/>
    <s v="Milano"/>
    <x v="4"/>
    <m/>
    <s v="Alfredo Giorleo"/>
    <x v="5"/>
    <s v="Congrua"/>
    <s v="Services"/>
    <s v="Business and industrial services"/>
    <s v="Seed"/>
    <s v="Assente"/>
    <s v="Non compliant con i Regolamenti "/>
    <m/>
    <d v="2021-07-19T00:00:00"/>
    <m/>
  </r>
  <r>
    <s v="OK"/>
    <n v="2028"/>
    <d v="2021-07-15T00:00:00"/>
    <m/>
    <s v="MASTERSKILL"/>
    <s v="Italia"/>
    <s v="n.a."/>
    <x v="5"/>
    <m/>
    <s v="Carmine Valerio"/>
    <x v="4"/>
    <s v="Non congrua"/>
    <m/>
    <m/>
    <m/>
    <m/>
    <s v="Rigettato per documentazione mancante dopo sollecito"/>
    <m/>
    <d v="2021-07-19T00:00:00"/>
    <m/>
  </r>
  <r>
    <s v="OK"/>
    <n v="2029"/>
    <d v="2021-07-15T00:00:00"/>
    <d v="2021-07-15T00:00:00"/>
    <s v="TipToBe"/>
    <s v="Italia"/>
    <s v="Napoli"/>
    <x v="2"/>
    <m/>
    <s v="Ernesto Bonetti"/>
    <x v="4"/>
    <s v="Congrua"/>
    <s v="Digital &amp; Media"/>
    <s v="Internet technologies"/>
    <s v="Seed"/>
    <s v="Assente"/>
    <s v="Non compliant con i Regolamenti "/>
    <m/>
    <d v="2021-07-19T00:00:00"/>
    <m/>
  </r>
  <r>
    <s v="OK"/>
    <n v="2030"/>
    <d v="2021-07-16T00:00:00"/>
    <m/>
    <s v="Imbottigliamento acqua"/>
    <s v="Italia"/>
    <s v="Napoli"/>
    <x v="2"/>
    <m/>
    <s v="Maurizio Arpa "/>
    <x v="4"/>
    <s v="Non congrua"/>
    <m/>
    <m/>
    <m/>
    <m/>
    <s v="Rigettato per documentazione mancante dopo sollecito"/>
    <m/>
    <d v="2021-07-19T00:00:00"/>
    <m/>
  </r>
  <r>
    <s v="OK"/>
    <n v="2031"/>
    <d v="2021-07-16T00:00:00"/>
    <d v="2021-07-16T00:00:00"/>
    <s v="MoWi"/>
    <s v="Italia"/>
    <s v="Milano"/>
    <x v="4"/>
    <m/>
    <s v="Ilaria Libani_x000a_(Università degli studi di Milano)"/>
    <x v="7"/>
    <s v="Congrua"/>
    <s v="ICT"/>
    <s v="Systems software"/>
    <s v="Proof of concept"/>
    <s v="Università degli Studi di Milano"/>
    <s v="Fondo di trasferimento tecnologico"/>
    <m/>
    <d v="2021-07-19T00:00:00"/>
    <m/>
  </r>
  <r>
    <s v="OK"/>
    <n v="2032"/>
    <d v="2021-07-16T00:00:00"/>
    <d v="2021-07-16T00:00:00"/>
    <s v="Flowbioreactor"/>
    <s v="Italia"/>
    <s v="Milano"/>
    <x v="4"/>
    <m/>
    <s v="Ilaria Libani_x000a_(Università degli studi di Milano)"/>
    <x v="7"/>
    <s v="Congrua"/>
    <s v="Med-Tech"/>
    <s v="Healthcare: other"/>
    <s v="Proof of concept"/>
    <s v="Università degli Studi di Milano"/>
    <s v="Fondo di trasferimento tecnologico"/>
    <m/>
    <d v="2021-07-19T00:00:00"/>
    <m/>
  </r>
  <r>
    <s v="OK"/>
    <n v="2033"/>
    <d v="2021-07-16T00:00:00"/>
    <d v="2021-07-16T00:00:00"/>
    <s v="ZanzaRaft"/>
    <s v="Italia"/>
    <s v="Milano"/>
    <x v="4"/>
    <m/>
    <s v="Ilaria Libani_x000a_(Università degli studi di Milano)"/>
    <x v="7"/>
    <s v="Congrua"/>
    <s v="Consumer Goods"/>
    <s v="Consumer products manufacturing"/>
    <s v="Proof of concept"/>
    <s v="Università degli Studi di Milano"/>
    <s v="Fondo di trasferimento tecnologico"/>
    <m/>
    <d v="2021-07-19T00:00:00"/>
    <m/>
  </r>
  <r>
    <s v="OK"/>
    <n v="2034"/>
    <d v="2021-07-16T00:00:00"/>
    <d v="2021-07-16T00:00:00"/>
    <s v="Evo-Hand"/>
    <s v="Italia"/>
    <s v="Milano"/>
    <x v="4"/>
    <m/>
    <s v="Ilaria Libani_x000a_(Università degli studi di Milano)"/>
    <x v="7"/>
    <s v="Congrua"/>
    <s v="ICT"/>
    <s v="Computer related services: other"/>
    <s v="Proof of concept"/>
    <s v="Università degli Studi di Milano"/>
    <s v="Fondo di trasferimento tecnologico"/>
    <m/>
    <d v="2021-07-19T00:00:00"/>
    <m/>
  </r>
  <r>
    <s v="OK"/>
    <n v="2035"/>
    <d v="2021-07-16T00:00:00"/>
    <d v="2021-07-16T00:00:00"/>
    <s v="Metamech"/>
    <s v="Italia"/>
    <s v="Milano"/>
    <x v="4"/>
    <m/>
    <s v="Ilaria Libani_x000a_(Università degli studi di Milano)"/>
    <x v="7"/>
    <s v="Congrua"/>
    <s v="Consumer Goods"/>
    <s v="Consumer products manufacturing"/>
    <s v="Proof of concept"/>
    <s v="Università degli Studi di Milano"/>
    <s v="Fondo di trasferimento tecnologico"/>
    <m/>
    <d v="2021-07-19T00:00:00"/>
    <m/>
  </r>
  <r>
    <s v="OK"/>
    <n v="2036"/>
    <d v="2021-07-16T00:00:00"/>
    <d v="2021-07-16T00:00:00"/>
    <s v="Wanted"/>
    <s v="Italia"/>
    <s v="Milano"/>
    <x v="4"/>
    <m/>
    <s v="Ilaria Libani_x000a_(Università degli studi di Milano)"/>
    <x v="7"/>
    <s v="Congrua"/>
    <s v="Med-Tech"/>
    <s v="Medical devices and supplies"/>
    <s v="Proof of concept"/>
    <s v="Università degli Studi di Milano"/>
    <s v="Fondo di trasferimento tecnologico"/>
    <m/>
    <d v="2021-07-19T00:00:00"/>
    <m/>
  </r>
  <r>
    <s v="OK"/>
    <n v="2037"/>
    <d v="2021-07-16T00:00:00"/>
    <d v="2021-07-16T00:00:00"/>
    <s v="MULTIBIOCOAT"/>
    <s v="Italia"/>
    <s v="Milano"/>
    <x v="4"/>
    <m/>
    <s v="Ilaria Libani_x000a_(Università degli studi di Milano)"/>
    <x v="7"/>
    <s v="Congrua"/>
    <s v="Industrial Goods"/>
    <s v="Business and industrial products"/>
    <s v="Proof of concept"/>
    <s v="Università degli Studi di Milano"/>
    <s v="Fondo di trasferimento tecnologico"/>
    <m/>
    <d v="2021-07-19T00:00:00"/>
    <m/>
  </r>
  <r>
    <s v="OK"/>
    <n v="2038"/>
    <d v="2021-07-17T00:00:00"/>
    <d v="2021-07-17T00:00:00"/>
    <s v="Tech &amp; Vision"/>
    <s v="Italia"/>
    <s v="Milano"/>
    <x v="4"/>
    <m/>
    <s v="Novica Mrdovic-Vianello_x000a_(Add Value)"/>
    <x v="5"/>
    <s v="Congrua"/>
    <s v="Med-Tech"/>
    <s v="Medical devices and supplies"/>
    <s v="Seed"/>
    <s v="Assente"/>
    <s v="Non compliant con i Regolamenti "/>
    <m/>
    <d v="2021-07-19T00:00:00"/>
    <m/>
  </r>
  <r>
    <s v="OK"/>
    <n v="2039"/>
    <d v="2021-07-19T00:00:00"/>
    <d v="2021-07-19T00:00:00"/>
    <s v="ARROE"/>
    <s v="Estero"/>
    <s v="Londra"/>
    <x v="16"/>
    <m/>
    <s v="Teresa Stranska_x000a_(pichdeck)"/>
    <x v="5"/>
    <s v="Congrua"/>
    <s v="ICT"/>
    <s v="Consumer electronics"/>
    <s v="Start-up stage\Venture"/>
    <s v="Assente"/>
    <s v="Fondi di scaleup"/>
    <m/>
    <d v="2021-07-23T00:00:00"/>
    <m/>
  </r>
  <r>
    <s v="OK"/>
    <n v="2040"/>
    <d v="2021-07-20T00:00:00"/>
    <d v="2021-07-20T00:00:00"/>
    <s v="YABA"/>
    <s v="Estero"/>
    <s v="Madrid"/>
    <x v="11"/>
    <m/>
    <s v=" Alejandro Fresneda"/>
    <x v="4"/>
    <s v="Congrua"/>
    <s v="Digital &amp; Media"/>
    <s v="Internet technologies"/>
    <s v="Start-up stage\Venture"/>
    <s v="Assente"/>
    <s v="Fondi di scaleup"/>
    <m/>
    <d v="2021-07-23T00:00:00"/>
    <m/>
  </r>
  <r>
    <s v="OK"/>
    <n v="2041"/>
    <d v="2021-07-20T00:00:00"/>
    <d v="2021-07-20T00:00:00"/>
    <s v="Imagensys"/>
    <s v="Italia"/>
    <s v="Milano"/>
    <x v="4"/>
    <s v="Amedeo Giurazza"/>
    <m/>
    <x v="3"/>
    <s v="Congrua"/>
    <s v="Med-Tech"/>
    <s v="Medical devices and supplies"/>
    <s v="Seed"/>
    <s v="Consiglio Nazionale delle Ricerche (CNR)"/>
    <s v="Fondo di trasferimento tecnologico"/>
    <m/>
    <d v="2021-07-23T00:00:00"/>
    <m/>
  </r>
  <r>
    <s v="OK"/>
    <n v="2042"/>
    <d v="2021-07-21T00:00:00"/>
    <d v="2021-07-21T00:00:00"/>
    <s v="Maeve"/>
    <s v="Italia"/>
    <s v="Verona"/>
    <x v="15"/>
    <m/>
    <s v="Nicola Bombieri"/>
    <x v="4"/>
    <s v="Congrua"/>
    <s v="Med-Tech"/>
    <s v="Medical devices and supplies"/>
    <s v="Proof of concept"/>
    <s v="Università di Verona"/>
    <s v="Fondo di trasferimento tecnologico"/>
    <m/>
    <d v="2021-07-23T00:00:00"/>
    <m/>
  </r>
  <r>
    <s v="OK"/>
    <n v="2043"/>
    <d v="2021-07-22T00:00:00"/>
    <d v="2021-07-22T00:00:00"/>
    <s v="Ecosteer "/>
    <s v="Italia"/>
    <s v="Bolzano"/>
    <x v="21"/>
    <m/>
    <s v="Maurizio Vendramini_x000a_(My Draco)"/>
    <x v="5"/>
    <s v="Congrua"/>
    <s v="ICT"/>
    <s v="Systems software"/>
    <s v="Start-up stage\Venture"/>
    <s v="Assente"/>
    <s v="Fondi di scaleup"/>
    <m/>
    <d v="2021-07-23T00:00:00"/>
    <m/>
  </r>
  <r>
    <s v="OK"/>
    <n v="2044"/>
    <d v="2021-07-22T00:00:00"/>
    <d v="2021-07-22T00:00:00"/>
    <s v="Lampoo "/>
    <s v="Italia"/>
    <s v="Milano"/>
    <x v="4"/>
    <m/>
    <s v="Roberto Nigro"/>
    <x v="1"/>
    <s v="Congrua"/>
    <s v="Digital &amp; Media"/>
    <s v="Internet technologies"/>
    <s v="Other early stage\Late stage"/>
    <s v="Assente"/>
    <s v="Fondi di scaleup"/>
    <m/>
    <d v="2021-07-23T00:00:00"/>
    <m/>
  </r>
  <r>
    <s v="OK"/>
    <n v="2045"/>
    <d v="2021-07-26T00:00:00"/>
    <d v="2021-07-26T00:00:00"/>
    <s v="Heuristik"/>
    <s v="Italia"/>
    <s v="Madrid"/>
    <x v="11"/>
    <m/>
    <s v="Antxon Caballero "/>
    <x v="4"/>
    <s v="Congrua"/>
    <s v="ICT"/>
    <s v="Consumer electronics"/>
    <s v="Seed"/>
    <s v="Assente"/>
    <s v="Non compliant con i Regolamenti "/>
    <m/>
    <d v="2021-08-05T00:00:00"/>
    <m/>
  </r>
  <r>
    <s v="OK"/>
    <n v="2046"/>
    <d v="2021-07-26T00:00:00"/>
    <d v="2021-07-26T00:00:00"/>
    <s v="Invrsion"/>
    <s v="Italia"/>
    <s v="Milano"/>
    <x v="4"/>
    <m/>
    <s v="Ottavio Maria Campigli_x000a_(Badenoch + Clark)"/>
    <x v="5"/>
    <s v="Congrua"/>
    <s v="ICT"/>
    <s v="Consumer electronics"/>
    <s v="Start-up stage\Venture"/>
    <s v="Assente"/>
    <s v="Fondi di scaleup"/>
    <m/>
    <d v="2021-08-05T00:00:00"/>
    <m/>
  </r>
  <r>
    <s v="OK"/>
    <n v="2047"/>
    <d v="2021-07-27T00:00:00"/>
    <d v="2021-07-27T00:00:00"/>
    <s v="Nurtigo"/>
    <s v="Italia"/>
    <s v="Torino"/>
    <x v="3"/>
    <m/>
    <s v="Maurizio Vendramini "/>
    <x v="5"/>
    <s v="Congrua"/>
    <s v="Digital &amp; Media"/>
    <s v="Internet technologies"/>
    <s v="Start-up stage\Venture"/>
    <s v="Assente"/>
    <s v="Fondi di scaleup"/>
    <m/>
    <d v="2021-08-05T00:00:00"/>
    <m/>
  </r>
  <r>
    <s v="OK"/>
    <n v="2048"/>
    <d v="2021-07-28T00:00:00"/>
    <d v="2021-07-28T00:00:00"/>
    <s v="Flade"/>
    <s v="Italia"/>
    <s v="Salerno"/>
    <x v="2"/>
    <m/>
    <s v="Annunziata Cirillo"/>
    <x v="4"/>
    <s v="Congrua"/>
    <s v="Digital &amp; Media"/>
    <s v="Internet technologies"/>
    <s v="Start-up stage\Venture"/>
    <s v="Assente"/>
    <s v="Fondi di scaleup"/>
    <m/>
    <d v="2021-08-05T00:00:00"/>
    <m/>
  </r>
  <r>
    <s v="OK"/>
    <n v="2049"/>
    <d v="2021-07-28T00:00:00"/>
    <d v="2021-07-28T00:00:00"/>
    <s v="Biomnigene"/>
    <s v="Estero"/>
    <s v="Parigi"/>
    <x v="18"/>
    <m/>
    <s v="Gaspard Desplat_x000a_(Carmin Finance)"/>
    <x v="5"/>
    <s v="Congrua"/>
    <s v="Biotech"/>
    <s v="Biotechnology"/>
    <s v="Seed"/>
    <s v="Assente"/>
    <s v="Non compliant con i Regolamenti "/>
    <m/>
    <d v="2021-08-05T00:00:00"/>
    <m/>
  </r>
  <r>
    <s v="OK"/>
    <n v="2050"/>
    <d v="2021-07-30T00:00:00"/>
    <d v="2021-07-30T00:00:00"/>
    <s v="Emmai"/>
    <s v="Italia"/>
    <s v="n.a."/>
    <x v="5"/>
    <s v="Amedeo Giurazza"/>
    <m/>
    <x v="3"/>
    <s v="Congrua"/>
    <s v="Services"/>
    <s v="Consumer services: other"/>
    <s v="Seed"/>
    <s v="Assente"/>
    <s v="Non compliant con i Regolamenti "/>
    <m/>
    <d v="2021-08-05T00:00:00"/>
    <m/>
  </r>
  <r>
    <s v="OK"/>
    <n v="2051"/>
    <d v="2021-07-30T00:00:00"/>
    <d v="2021-07-30T00:00:00"/>
    <s v="FRI-EL Green House"/>
    <s v="Italia"/>
    <s v="Ferrara"/>
    <x v="0"/>
    <m/>
    <s v="Cristina Bini _x000a_(FII/CDP)"/>
    <x v="6"/>
    <s v="Congrua"/>
    <s v="Agro-food"/>
    <s v="Crop cultivation"/>
    <s v="Other early stage\Late stage"/>
    <s v="Assente"/>
    <s v="Fondi di scaleup"/>
    <m/>
    <d v="2021-08-05T00:00:00"/>
    <m/>
  </r>
  <r>
    <s v="OK"/>
    <n v="2052"/>
    <d v="2021-08-03T00:00:00"/>
    <d v="2021-08-03T00:00:00"/>
    <s v="Intensivecare"/>
    <s v="Italia"/>
    <s v="n.a."/>
    <x v="5"/>
    <m/>
    <s v="Alfredo Giorleo"/>
    <x v="4"/>
    <s v="Congrua"/>
    <s v="Med-Tech"/>
    <s v="Medical devices and supplies"/>
    <s v="Seed"/>
    <s v="Assente"/>
    <s v="Non compliant con i Regolamenti "/>
    <m/>
    <d v="2021-08-05T00:00:00"/>
    <m/>
  </r>
  <r>
    <s v="OK"/>
    <n v="2053"/>
    <d v="2021-08-04T00:00:00"/>
    <d v="2021-08-04T00:00:00"/>
    <s v="Hearth"/>
    <s v="Italia"/>
    <s v="Avellino"/>
    <x v="2"/>
    <m/>
    <s v="Vincenzo Vitale_x000a_(Incubatore SEI)"/>
    <x v="6"/>
    <s v="Congrua"/>
    <s v="Services"/>
    <s v="Hospitality, sports and entertainment facilities"/>
    <s v="Start-up stage\Venture"/>
    <s v="Assente"/>
    <s v="Fondi di scaleup"/>
    <m/>
    <d v="2021-08-05T00:00:00"/>
    <m/>
  </r>
  <r>
    <s v="OK"/>
    <n v="2054"/>
    <d v="2021-08-05T00:00:00"/>
    <d v="2021-08-05T00:00:00"/>
    <s v="Utego "/>
    <s v="Italia"/>
    <s v="Milano"/>
    <x v="4"/>
    <m/>
    <s v="Stefano Musso"/>
    <x v="4"/>
    <s v="Congrua"/>
    <s v="Services"/>
    <s v="Financial institutions and services"/>
    <s v="Start-up stage\Venture"/>
    <s v="Assente"/>
    <s v="Fondi di scaleup"/>
    <m/>
    <d v="2021-08-05T00:00:00"/>
    <m/>
  </r>
  <r>
    <s v="OK"/>
    <n v="2055"/>
    <d v="2021-08-06T00:00:00"/>
    <d v="2021-08-06T00:00:00"/>
    <s v="KIDSO"/>
    <s v="Estero"/>
    <s v="Sofia"/>
    <x v="27"/>
    <m/>
    <s v="Ventsislav Kostov"/>
    <x v="4"/>
    <s v="Congrua"/>
    <s v="Digital &amp; Media"/>
    <s v="Internet technologies"/>
    <s v="Other early stage\Late stage"/>
    <s v="Assente"/>
    <s v="Non compliant con i Regolamenti "/>
    <m/>
    <d v="2021-08-31T00:00:00"/>
    <s v="Localizzazione out of scope"/>
  </r>
  <r>
    <s v="OK"/>
    <n v="2056"/>
    <d v="2021-08-11T00:00:00"/>
    <d v="2021-08-11T00:00:00"/>
    <s v="Stops.com"/>
    <s v="Estero"/>
    <s v="Londra"/>
    <x v="16"/>
    <m/>
    <s v="Eitan Chamberlin"/>
    <x v="4"/>
    <s v="Congrua"/>
    <s v="ICT"/>
    <s v="Systems software"/>
    <s v="Start-up stage\Venture"/>
    <s v="Assente"/>
    <s v="Non compliant con i Regolamenti "/>
    <m/>
    <d v="2021-08-31T00:00:00"/>
    <s v="Localizzazione out of scope"/>
  </r>
  <r>
    <s v="OK"/>
    <n v="2057"/>
    <d v="2021-08-16T00:00:00"/>
    <d v="2021-08-16T00:00:00"/>
    <s v="AerariumChain"/>
    <s v="Italia"/>
    <s v="Milano"/>
    <x v="4"/>
    <m/>
    <s v="Maurizio Rea"/>
    <x v="4"/>
    <s v="Congrua"/>
    <s v="ICT"/>
    <s v="Systems software"/>
    <s v="Start-up stage\Venture"/>
    <s v="Assente"/>
    <s v="Fondi di scaleup"/>
    <m/>
    <d v="2021-08-31T00:00:00"/>
    <s v="Diritto di First Refusal – Invito Innova Venture"/>
  </r>
  <r>
    <s v="OK"/>
    <n v="2058"/>
    <d v="2021-08-18T00:00:00"/>
    <d v="2021-08-18T00:00:00"/>
    <s v="Grovy"/>
    <s v="Estero"/>
    <s v="Francoforte"/>
    <x v="20"/>
    <m/>
    <s v="Justin Adam"/>
    <x v="4"/>
    <s v="Congrua"/>
    <s v="Services"/>
    <s v="Transportation services"/>
    <s v="Other early stage\Late stage"/>
    <s v="Assente"/>
    <s v="Non compliant con i Regolamenti "/>
    <m/>
    <d v="2021-08-31T00:00:00"/>
    <s v="Localizzazione out of scope"/>
  </r>
  <r>
    <s v="OK"/>
    <n v="2059"/>
    <d v="2021-08-24T00:00:00"/>
    <d v="2021-08-24T00:00:00"/>
    <s v="Enzyre "/>
    <s v="Estero"/>
    <s v="Dussendorf"/>
    <x v="20"/>
    <m/>
    <s v="Karen Hung_x000a_(SilverSky LifeSciences)"/>
    <x v="5"/>
    <s v="Congrua"/>
    <s v="Med-Tech"/>
    <s v="Medical devices and supplies"/>
    <s v="Seed"/>
    <s v="Assente"/>
    <s v="Non compliant con i Regolamenti "/>
    <m/>
    <d v="2021-08-31T00:00:00"/>
    <s v="Localizzazione out of scope"/>
  </r>
  <r>
    <s v="OK"/>
    <n v="2060"/>
    <d v="2021-08-27T00:00:00"/>
    <d v="2021-08-27T00:00:00"/>
    <s v="Italy crowd"/>
    <s v="Italia"/>
    <s v="La Spezia"/>
    <x v="12"/>
    <m/>
    <s v="Augusto Vecchi"/>
    <x v="4"/>
    <s v="Congrua"/>
    <s v="Services"/>
    <s v="Financial institutions and services"/>
    <s v="Start-up stage\Venture"/>
    <s v="Assente"/>
    <s v="Fondi di scaleup"/>
    <m/>
    <d v="2021-08-31T00:00:00"/>
    <m/>
  </r>
  <r>
    <s v="OK"/>
    <n v="2061"/>
    <d v="2021-08-30T00:00:00"/>
    <d v="2021-08-30T00:00:00"/>
    <s v="E-SEA SHARING"/>
    <s v="Italia"/>
    <s v="Milano"/>
    <x v="4"/>
    <m/>
    <s v="Giuseppe Labate"/>
    <x v="4"/>
    <s v="Congrua"/>
    <s v="Digital &amp; Media"/>
    <s v="Internet technologies"/>
    <s v="Seed"/>
    <s v="Assente"/>
    <s v="Non compliant con i Regolamenti "/>
    <m/>
    <d v="2021-08-31T00:00:00"/>
    <m/>
  </r>
  <r>
    <s v="OK"/>
    <n v="2062"/>
    <d v="2021-08-30T00:00:00"/>
    <d v="2021-08-30T00:00:00"/>
    <s v="FitFood Corporation"/>
    <s v="Italia"/>
    <s v="Milano"/>
    <x v="4"/>
    <m/>
    <s v="Andrea Iorio"/>
    <x v="4"/>
    <s v="Congrua"/>
    <s v="Services"/>
    <s v="Transportation services"/>
    <s v="Seed"/>
    <s v="Assente"/>
    <s v="Non compliant con i Regolamenti "/>
    <m/>
    <d v="2021-08-31T00:00:00"/>
    <m/>
  </r>
  <r>
    <s v="OK"/>
    <n v="2063"/>
    <d v="2021-08-30T00:00:00"/>
    <d v="2021-08-30T00:00:00"/>
    <s v="Unyli "/>
    <s v="Italia"/>
    <s v="Milano"/>
    <x v="4"/>
    <m/>
    <s v="Valentina Fabbri "/>
    <x v="4"/>
    <s v="Congrua"/>
    <s v="Digital &amp; Media"/>
    <s v="Internet technologies"/>
    <s v="Start-up stage\Venture"/>
    <s v="Assente"/>
    <s v="Fondi di scaleup"/>
    <m/>
    <d v="2021-08-31T00:00:00"/>
    <m/>
  </r>
  <r>
    <s v="OK"/>
    <n v="2064"/>
    <d v="2021-08-30T00:00:00"/>
    <d v="2021-08-30T00:00:00"/>
    <s v="Vawidi"/>
    <s v="Estero"/>
    <s v="Vienna"/>
    <x v="49"/>
    <m/>
    <s v="Raffaele Puglia "/>
    <x v="4"/>
    <s v="Congrua"/>
    <s v="Services"/>
    <s v="Hospitality, sports and entertainment facilities"/>
    <s v="Seed"/>
    <s v="Assente"/>
    <s v="Non compliant con i Regolamenti "/>
    <m/>
    <d v="2021-08-31T00:00:00"/>
    <s v="Localizzazione out of scope"/>
  </r>
  <r>
    <s v="OK"/>
    <n v="2065"/>
    <d v="2021-08-30T00:00:00"/>
    <d v="2021-09-02T00:00:00"/>
    <s v="Elite Spare Parts"/>
    <s v="Estero"/>
    <s v="Bergen"/>
    <x v="6"/>
    <m/>
    <s v="Matteo Dolci"/>
    <x v="4"/>
    <s v="Congrua"/>
    <s v="Digital &amp; Media"/>
    <s v="Internet technologies"/>
    <s v="Seed"/>
    <s v="Assente"/>
    <s v="Non compliant con i Regolamenti "/>
    <m/>
    <d v="2021-09-08T00:00:00"/>
    <s v="Localizzazione out of scope"/>
  </r>
  <r>
    <s v="OK"/>
    <n v="2066"/>
    <d v="2021-08-30T00:00:00"/>
    <d v="2021-08-30T00:00:00"/>
    <s v="smartDONOR"/>
    <s v="Italia"/>
    <s v="Caltanissetta "/>
    <x v="9"/>
    <m/>
    <s v="Marco Cannemi"/>
    <x v="4"/>
    <s v="Congrua"/>
    <s v="Med-Tech"/>
    <s v="Medical devices and supplies"/>
    <s v="Start-up stage\Venture"/>
    <s v="Assente"/>
    <s v="Fondi di scaleup"/>
    <m/>
    <d v="2021-08-31T00:00:00"/>
    <m/>
  </r>
  <r>
    <s v="OK"/>
    <n v="2067"/>
    <d v="2021-08-31T00:00:00"/>
    <d v="2021-08-31T00:00:00"/>
    <s v="Sooneat "/>
    <s v="Italia"/>
    <s v="Milano"/>
    <x v="4"/>
    <m/>
    <s v="Procolo Casella"/>
    <x v="4"/>
    <s v="Congrua"/>
    <s v="Services"/>
    <s v="Transportation services"/>
    <s v="Start-up stage\Venture"/>
    <s v="Assente"/>
    <s v="Fondi di scaleup"/>
    <m/>
    <d v="2021-08-31T00:00:00"/>
    <m/>
  </r>
  <r>
    <s v="OK"/>
    <n v="2068"/>
    <d v="2021-08-31T00:00:00"/>
    <d v="2021-08-31T00:00:00"/>
    <s v="AgentePiù.it"/>
    <s v="Italia"/>
    <s v="Padova"/>
    <x v="15"/>
    <m/>
    <s v="Alessio Vincenzo La Rosa"/>
    <x v="4"/>
    <s v="Congrua"/>
    <s v="Digital &amp; Media"/>
    <s v="Internet technologies"/>
    <s v="Start-up stage\Venture"/>
    <s v="Assente"/>
    <s v="Fondi di scaleup"/>
    <m/>
    <d v="2021-08-31T00:00:00"/>
    <m/>
  </r>
  <r>
    <s v="OK"/>
    <n v="2069"/>
    <d v="2021-08-31T00:00:00"/>
    <d v="2021-08-31T00:00:00"/>
    <s v="Baboop"/>
    <s v="Italia"/>
    <s v="Padova"/>
    <x v="15"/>
    <m/>
    <s v="Alessio Vincenzo La Rosa"/>
    <x v="4"/>
    <s v="Congrua"/>
    <s v="ICT"/>
    <s v="Consumer electronics"/>
    <s v="Start-up stage\Venture"/>
    <s v="Assente"/>
    <s v="Fondi di scaleup"/>
    <m/>
    <d v="2021-08-31T00:00:00"/>
    <m/>
  </r>
  <r>
    <s v="OK"/>
    <n v="2070"/>
    <d v="2021-08-31T00:00:00"/>
    <d v="2021-08-31T00:00:00"/>
    <s v="Marietta Bio"/>
    <s v="Italia"/>
    <s v="Lecce"/>
    <x v="13"/>
    <m/>
    <s v="Francesco Frank D'Angela"/>
    <x v="4"/>
    <s v="Congrua"/>
    <s v="Consumer Goods"/>
    <s v="Consumer goods: other"/>
    <s v="Seed"/>
    <s v="Assente"/>
    <s v="Non compliant con i Regolamenti "/>
    <m/>
    <d v="2021-08-31T00:00:00"/>
    <m/>
  </r>
  <r>
    <s v="OK"/>
    <n v="2071"/>
    <d v="2021-08-31T00:00:00"/>
    <d v="2021-08-31T00:00:00"/>
    <s v="Progetto mobilità"/>
    <s v="Italia"/>
    <s v="Napoli"/>
    <x v="2"/>
    <m/>
    <s v="Gennaro Fraddanno"/>
    <x v="4"/>
    <s v="Congrua"/>
    <s v="Services"/>
    <s v="Transportation services"/>
    <s v="Seed"/>
    <s v="Assente"/>
    <s v="Non compliant con i Regolamenti "/>
    <m/>
    <d v="2021-09-08T00:00:00"/>
    <m/>
  </r>
  <r>
    <s v="OK"/>
    <n v="2072"/>
    <d v="2021-09-01T00:00:00"/>
    <d v="2021-09-01T00:00:00"/>
    <s v="Tatatu"/>
    <s v="Italia"/>
    <s v="Roma"/>
    <x v="7"/>
    <m/>
    <s v="Giorgio Paglioni"/>
    <x v="4"/>
    <s v="Congrua"/>
    <s v="Digital &amp; Media"/>
    <s v="Internet technologies"/>
    <s v="Other early stage\Late stage"/>
    <s v="Assente"/>
    <s v="Fondi di scaleup"/>
    <m/>
    <d v="2021-09-08T00:00:00"/>
    <m/>
  </r>
  <r>
    <s v="OK"/>
    <n v="2073"/>
    <d v="2021-09-01T00:00:00"/>
    <d v="2021-09-01T00:00:00"/>
    <s v="Nervio"/>
    <s v="Estero"/>
    <s v="Misgav"/>
    <x v="33"/>
    <m/>
    <s v="Talor Sax_x000a_(eHealth Ventures)"/>
    <x v="6"/>
    <s v="Congrua"/>
    <s v="Med-Tech"/>
    <s v="Healthcare: other"/>
    <s v="Seed"/>
    <s v="Assente"/>
    <s v="Non compliant con i Regolamenti "/>
    <m/>
    <d v="2021-09-08T00:00:00"/>
    <s v="Localizzazione out of scope"/>
  </r>
  <r>
    <s v="OK"/>
    <n v="2074"/>
    <d v="2021-09-02T00:00:00"/>
    <d v="2021-09-02T00:00:00"/>
    <s v=" CreationDose"/>
    <s v="Italia"/>
    <s v="Catania"/>
    <x v="9"/>
    <m/>
    <s v="Alessandro La Rosa"/>
    <x v="4"/>
    <s v="Congrua"/>
    <s v="Digital &amp; Media"/>
    <s v="Internet technologies"/>
    <s v="Start-up stage\Venture"/>
    <s v="Assente"/>
    <s v="Fondi di scaleup"/>
    <m/>
    <d v="2021-09-08T00:00:00"/>
    <m/>
  </r>
  <r>
    <s v="OK"/>
    <n v="2075"/>
    <d v="2021-09-02T00:00:00"/>
    <d v="2021-09-02T00:00:00"/>
    <s v="BlockDox"/>
    <s v="Italia"/>
    <s v="Londra"/>
    <x v="16"/>
    <m/>
    <s v="Nic Shulman"/>
    <x v="4"/>
    <s v="Congrua"/>
    <s v="ICT"/>
    <s v="Systems software"/>
    <s v="Start-up stage\Venture"/>
    <s v="Assente"/>
    <s v="Non compliant con i Regolamenti "/>
    <m/>
    <d v="2021-09-08T00:00:00"/>
    <s v="Localizzazione out of scope"/>
  </r>
  <r>
    <s v="OK"/>
    <n v="2076"/>
    <d v="2021-09-16T00:00:00"/>
    <d v="2021-09-16T00:00:00"/>
    <s v="Project Crystal"/>
    <s v="Italia"/>
    <s v="n.a."/>
    <x v="5"/>
    <m/>
    <s v="Carlo Corsi_x000a_(Oaklins)"/>
    <x v="5"/>
    <s v="Congrua"/>
    <s v="Industrial Goods"/>
    <s v="Materials"/>
    <s v="Seed"/>
    <s v="Istituto Italiano di Tecnologia"/>
    <s v="Fondo di trasferimento tecnologico"/>
    <m/>
    <d v="2021-09-22T00:00:00"/>
    <s v="Rcupero ID "/>
  </r>
  <r>
    <s v="OK"/>
    <n v="2077"/>
    <d v="2021-09-03T00:00:00"/>
    <d v="2021-09-03T00:00:00"/>
    <s v="Unblur"/>
    <s v="Estero"/>
    <s v="Barcellona"/>
    <x v="11"/>
    <m/>
    <s v="Alfonso Zamarro"/>
    <x v="4"/>
    <s v="Congrua"/>
    <s v="ICT"/>
    <s v="Systems software"/>
    <s v="Start-up stage\Venture"/>
    <s v="Assente"/>
    <s v="Non compliant con i Regolamenti "/>
    <m/>
    <d v="2021-09-08T00:00:00"/>
    <s v="Localizzazione out of scope"/>
  </r>
  <r>
    <s v="OK"/>
    <n v="2078"/>
    <d v="2021-09-07T00:00:00"/>
    <d v="2021-09-07T00:00:00"/>
    <s v="Daze Technology"/>
    <s v="Italia"/>
    <s v="Bergamo"/>
    <x v="4"/>
    <m/>
    <s v="Paolo De Stefanis"/>
    <x v="4"/>
    <s v="Congrua"/>
    <s v="ICT"/>
    <s v="Business and industrial products"/>
    <s v="Start-up stage\Venture"/>
    <s v="Assente"/>
    <s v="Fondi di scaleup"/>
    <m/>
    <d v="2021-09-08T00:00:00"/>
    <m/>
  </r>
  <r>
    <s v="OK"/>
    <n v="2079"/>
    <d v="2021-09-08T00:00:00"/>
    <d v="2021-09-08T00:00:00"/>
    <s v="Talete"/>
    <s v="Italia"/>
    <s v="n.a."/>
    <x v="5"/>
    <m/>
    <s v="Antonello Corrado"/>
    <x v="4"/>
    <s v="Congrua"/>
    <s v="Consumer Goods"/>
    <s v="Business and industrial products"/>
    <s v="Seed"/>
    <s v="Assente"/>
    <s v="Non compliant con i Regolamenti "/>
    <m/>
    <d v="2021-09-08T00:00:00"/>
    <m/>
  </r>
  <r>
    <s v="OK"/>
    <n v="2080"/>
    <d v="2021-09-09T00:00:00"/>
    <d v="2021-09-20T00:00:00"/>
    <s v=" Borsino Rifiuti"/>
    <s v="Italia"/>
    <s v="Milano"/>
    <x v="4"/>
    <m/>
    <s v="Angelo Ragnatela"/>
    <x v="5"/>
    <s v="Congrua"/>
    <s v="Services"/>
    <s v="Business and industrial services"/>
    <s v="Start-up stage\Venture"/>
    <s v="Assente"/>
    <s v="Fondi di scaleup"/>
    <m/>
    <d v="2021-09-22T00:00:00"/>
    <m/>
  </r>
  <r>
    <s v="OK"/>
    <n v="2081"/>
    <d v="2021-09-10T00:00:00"/>
    <d v="2021-09-10T00:00:00"/>
    <s v="Winegrid"/>
    <s v="Estero"/>
    <s v="Ílhavo"/>
    <x v="51"/>
    <m/>
    <s v="AIFO-Doorway"/>
    <x v="1"/>
    <s v="Congrua"/>
    <s v="ICT"/>
    <s v="Systems software"/>
    <s v="Other early stage\Late stage"/>
    <s v="Assente"/>
    <s v="Non compliant con i Regolamenti "/>
    <m/>
    <d v="2021-09-15T00:00:00"/>
    <s v="Localizzazione out of scope"/>
  </r>
  <r>
    <s v="OK"/>
    <n v="2082"/>
    <d v="2021-09-10T00:00:00"/>
    <d v="2021-09-10T00:00:00"/>
    <s v="Sonect"/>
    <s v="Estero"/>
    <s v="Zurigo"/>
    <x v="22"/>
    <m/>
    <s v="AIFO-Doorway"/>
    <x v="1"/>
    <s v="Congrua"/>
    <s v="Services"/>
    <s v="Financial institutions and services"/>
    <s v="Start-up stage\Venture"/>
    <s v="Assente"/>
    <s v="Non compliant con i Regolamenti "/>
    <m/>
    <d v="2021-09-15T00:00:00"/>
    <s v="Localizzazione out of scope"/>
  </r>
  <r>
    <s v="OK"/>
    <n v="2083"/>
    <d v="2021-09-12T00:00:00"/>
    <d v="2021-09-12T00:00:00"/>
    <s v="Clothia "/>
    <s v="Estero"/>
    <s v="Burlingame "/>
    <x v="6"/>
    <m/>
    <s v="Steve Gurney "/>
    <x v="4"/>
    <s v="Congrua"/>
    <s v="Digital &amp; Media"/>
    <s v="Internet technologies"/>
    <s v="Start-up stage\Venture"/>
    <s v="Assente"/>
    <s v="Non compliant con i Regolamenti "/>
    <m/>
    <d v="2021-09-15T00:00:00"/>
    <s v="Localizzazione out of scope"/>
  </r>
  <r>
    <s v="OK"/>
    <n v="2084"/>
    <d v="2021-09-14T00:00:00"/>
    <d v="2021-09-14T00:00:00"/>
    <s v="Gizmogo"/>
    <s v="Estero"/>
    <s v="Chino"/>
    <x v="6"/>
    <m/>
    <s v="William Deng"/>
    <x v="4"/>
    <s v="Congrua"/>
    <s v="Digital &amp; Media"/>
    <s v="Internet technologies"/>
    <s v="Start-up stage\Venture"/>
    <s v="Assente"/>
    <s v="Non compliant con i Regolamenti "/>
    <m/>
    <d v="2021-09-15T00:00:00"/>
    <s v="Localizzazione out of scope"/>
  </r>
  <r>
    <s v="OK"/>
    <n v="2085"/>
    <d v="2021-09-14T00:00:00"/>
    <d v="2021-09-14T00:00:00"/>
    <s v="GScan OU"/>
    <s v="Estero"/>
    <s v="Estonia"/>
    <x v="52"/>
    <m/>
    <s v="Andi Hektor"/>
    <x v="4"/>
    <s v="Congrua"/>
    <s v="ICT"/>
    <s v="Systems software"/>
    <s v="Seed"/>
    <s v="Assente"/>
    <s v="Non compliant con i Regolamenti "/>
    <m/>
    <d v="2021-09-15T00:00:00"/>
    <s v="Localizzazione out of scope"/>
  </r>
  <r>
    <s v="OK"/>
    <n v="2086"/>
    <d v="2021-09-14T00:00:00"/>
    <d v="2021-09-14T00:00:00"/>
    <s v="Quandopasso"/>
    <s v="Italia"/>
    <s v="Torino"/>
    <x v="3"/>
    <m/>
    <s v="Cristina Bini _x000a_(FII/CDP)"/>
    <x v="6"/>
    <s v="Congrua"/>
    <s v="ICT"/>
    <s v="Systems software"/>
    <s v="Start-up stage\Venture"/>
    <s v="Assente"/>
    <s v="Fondi di scaleup"/>
    <m/>
    <d v="2021-09-15T00:00:00"/>
    <m/>
  </r>
  <r>
    <s v="OK"/>
    <n v="2087"/>
    <d v="2021-09-14T00:00:00"/>
    <d v="2021-09-14T00:00:00"/>
    <s v="Grano Antico"/>
    <s v="Italia"/>
    <s v="n.a."/>
    <x v="5"/>
    <m/>
    <s v="Pasquale Castellaneta"/>
    <x v="4"/>
    <s v="Congrua"/>
    <s v="Agro-food"/>
    <s v="Agriculture: other"/>
    <s v="Seed"/>
    <s v="Assente"/>
    <s v="Non compliant con i Regolamenti "/>
    <m/>
    <d v="2021-09-15T00:00:00"/>
    <m/>
  </r>
  <r>
    <s v="OK"/>
    <n v="2088"/>
    <d v="2021-09-20T00:00:00"/>
    <d v="2021-09-20T00:00:00"/>
    <s v="Nissolino"/>
    <s v="Italia"/>
    <s v="Roma"/>
    <x v="7"/>
    <m/>
    <s v="Kalif Auditore"/>
    <x v="1"/>
    <s v="Congrua"/>
    <s v="Services"/>
    <s v="Real estate"/>
    <s v="Seed"/>
    <s v="Assente"/>
    <s v="Non compliant con i Regolamenti "/>
    <m/>
    <d v="2021-09-22T00:00:00"/>
    <m/>
  </r>
  <r>
    <s v="OK"/>
    <n v="2089"/>
    <d v="2021-09-20T00:00:00"/>
    <d v="2021-09-20T00:00:00"/>
    <s v="Orangogo"/>
    <s v="Italia"/>
    <s v="Torino"/>
    <x v="3"/>
    <m/>
    <s v="Francesco Andrulli_x000a_(Sella Corporate &amp; Investment Banking)"/>
    <x v="5"/>
    <s v="Congrua"/>
    <s v="Digital &amp; Media"/>
    <s v="Internet technologies"/>
    <s v="Start-up stage\Venture"/>
    <s v="Assente"/>
    <s v="Fondi di scaleup"/>
    <m/>
    <d v="2021-09-22T00:00:00"/>
    <m/>
  </r>
  <r>
    <s v="OK"/>
    <n v="2090"/>
    <d v="2021-09-21T00:00:00"/>
    <d v="2021-09-21T00:00:00"/>
    <s v="SEO TESTER ONLINE"/>
    <s v="Italia"/>
    <s v="Catania"/>
    <x v="9"/>
    <m/>
    <s v="Maurizio Vendramini_x000a_(My Draco)"/>
    <x v="5"/>
    <s v="Congrua"/>
    <s v="ICT"/>
    <s v="Systems software"/>
    <s v="Start-up stage\Venture"/>
    <s v="Assente"/>
    <s v="Fondi di scaleup"/>
    <m/>
    <d v="2021-09-22T00:00:00"/>
    <m/>
  </r>
  <r>
    <s v="OK"/>
    <n v="2091"/>
    <d v="2021-09-21T00:00:00"/>
    <d v="2022-11-15T00:00:00"/>
    <s v="UAF"/>
    <s v="Italia"/>
    <s v="Milano"/>
    <x v="4"/>
    <m/>
    <s v="Matteo Fiammetta"/>
    <x v="4"/>
    <s v="Congrua"/>
    <s v="Digital &amp; Media"/>
    <s v="Healthcare: other"/>
    <s v="Start-up stage\Venture"/>
    <s v="Assente"/>
    <s v="Vertis Venture 5 Scaleup"/>
    <m/>
    <d v="2022-11-15T00:00:00"/>
    <s v="Iniziativa in fase seed il 22/09/2021 e quindi &quot;Non compilant con i Regolamenti&quot;, in seguito all'invio di nuova documentazione viene assegnata a VV5 il 15/11/2022."/>
  </r>
  <r>
    <s v="OK"/>
    <n v="2092"/>
    <d v="2021-09-21T00:00:00"/>
    <d v="2021-09-21T00:00:00"/>
    <s v="Glickon"/>
    <s v="Italia"/>
    <s v="Milano"/>
    <x v="4"/>
    <s v="Giulio Valiante"/>
    <m/>
    <x v="3"/>
    <s v="Congrua"/>
    <s v="ICT"/>
    <s v="Systems software"/>
    <s v="Other early stage\Late stage"/>
    <s v="Assente"/>
    <s v="Fondi di scaleup"/>
    <m/>
    <d v="2021-09-22T00:00:00"/>
    <m/>
  </r>
  <r>
    <s v="OK"/>
    <n v="2093"/>
    <d v="2021-09-21T00:00:00"/>
    <d v="2021-09-21T00:00:00"/>
    <s v="Peak Fiber Innovations"/>
    <s v="Italia"/>
    <s v="n.a."/>
    <x v="5"/>
    <m/>
    <s v="Francesco Meneschincheri"/>
    <x v="3"/>
    <s v="Congrua"/>
    <s v="ICT"/>
    <s v="Business and industrial services"/>
    <s v="Seed"/>
    <s v="Assente"/>
    <s v="Non compliant con i Regolamenti "/>
    <m/>
    <d v="2021-09-22T00:00:00"/>
    <m/>
  </r>
  <r>
    <s v="OK"/>
    <n v="2094"/>
    <d v="2021-09-22T00:00:00"/>
    <d v="2021-09-22T00:00:00"/>
    <s v="Replycare "/>
    <s v="Italia"/>
    <s v="Roma"/>
    <x v="7"/>
    <m/>
    <s v="Raffaele Nudi"/>
    <x v="3"/>
    <s v="Congrua"/>
    <s v="Med-Tech"/>
    <s v="Medical equipment and related software"/>
    <s v="Start-up stage\Venture"/>
    <s v="Assente"/>
    <s v="Fondi di scaleup"/>
    <m/>
    <d v="2021-09-29T00:00:00"/>
    <m/>
  </r>
  <r>
    <s v="OK"/>
    <n v="2095"/>
    <d v="2021-09-23T00:00:00"/>
    <d v="2021-09-23T00:00:00"/>
    <s v="Dallenologo"/>
    <s v="Italia"/>
    <s v="Monza"/>
    <x v="4"/>
    <m/>
    <s v="Bianca Ventura"/>
    <x v="4"/>
    <s v="Congrua"/>
    <s v="Services"/>
    <s v="Consumer services: other"/>
    <s v="Proof of concept"/>
    <s v="Assente"/>
    <s v="Non compliant con i Regolamenti "/>
    <m/>
    <d v="2021-09-29T00:00:00"/>
    <s v="Progetto non operativo su tecnologie, prodotti e/o servizi riferibili ai settori delle tecnologie industriali e delle tecnologie digitali"/>
  </r>
  <r>
    <s v="OK"/>
    <n v="2096"/>
    <d v="2021-09-23T00:00:00"/>
    <d v="2021-09-23T00:00:00"/>
    <s v="1Control"/>
    <s v="Italia"/>
    <s v="Brescia"/>
    <x v="4"/>
    <m/>
    <s v="Francesco Meneschincheri_x000a_(Mimosa)"/>
    <x v="5"/>
    <s v="Congrua"/>
    <s v="ICT"/>
    <s v="Systems software"/>
    <s v="Other early stage\Late stage"/>
    <s v="Assente"/>
    <s v="Fondi di scaleup"/>
    <m/>
    <d v="2021-09-29T00:00:00"/>
    <m/>
  </r>
  <r>
    <s v="OK"/>
    <n v="2097"/>
    <d v="2021-09-23T00:00:00"/>
    <d v="2021-09-23T00:00:00"/>
    <s v="Brandup Group"/>
    <s v="Italia"/>
    <s v="Ancona"/>
    <x v="19"/>
    <m/>
    <s v="Francesco Meneschincheri_x000a_(Mimosa)"/>
    <x v="5"/>
    <s v="Congrua"/>
    <s v="Digital &amp; Media"/>
    <s v="Internet technologies"/>
    <s v="Other early stage\Late stage"/>
    <s v="Assente"/>
    <s v="Fondi di scaleup"/>
    <m/>
    <d v="2021-09-29T00:00:00"/>
    <m/>
  </r>
  <r>
    <s v="OK"/>
    <n v="2098"/>
    <d v="2021-09-24T00:00:00"/>
    <d v="2021-09-24T00:00:00"/>
    <s v="Celeris Therapeutics"/>
    <s v="Estero"/>
    <s v="New York"/>
    <x v="6"/>
    <m/>
    <s v="Christopher Trummer"/>
    <x v="5"/>
    <s v="Congrua"/>
    <s v="Biotech"/>
    <s v="Biotechnology"/>
    <s v="Seed"/>
    <s v="Assente"/>
    <s v="Non compliant con i Regolamenti "/>
    <m/>
    <d v="2021-09-29T00:00:00"/>
    <s v="Localizzazione out of scope"/>
  </r>
  <r>
    <s v="OK"/>
    <n v="2099"/>
    <d v="2021-09-27T00:00:00"/>
    <d v="2021-09-27T00:00:00"/>
    <s v="VINO.COM"/>
    <s v="Italia"/>
    <s v="Firenze"/>
    <x v="10"/>
    <s v="Elena Vittone"/>
    <m/>
    <x v="3"/>
    <s v="Congrua"/>
    <s v="Digital &amp; Media"/>
    <s v="Internet technologies"/>
    <s v="Other early stage\Late stage"/>
    <s v="Assente"/>
    <s v="Fondi di scaleup"/>
    <m/>
    <d v="2021-09-29T00:00:00"/>
    <m/>
  </r>
  <r>
    <s v="OK"/>
    <n v="2100"/>
    <d v="2021-09-27T00:00:00"/>
    <d v="2021-09-27T00:00:00"/>
    <s v="Bernabei"/>
    <s v="Italia"/>
    <s v="Roma"/>
    <x v="7"/>
    <m/>
    <s v="Antonella Beltrame_x000a_(INDACO)"/>
    <x v="6"/>
    <s v="Congrua"/>
    <s v="Digital &amp; Media"/>
    <s v="Internet technologies"/>
    <s v="Other early stage\Late stage"/>
    <s v="Assente"/>
    <s v="Fondi di scaleup"/>
    <m/>
    <d v="2021-09-29T00:00:00"/>
    <m/>
  </r>
  <r>
    <s v="OK"/>
    <n v="2101"/>
    <d v="2021-09-28T00:00:00"/>
    <d v="2021-09-28T00:00:00"/>
    <s v="Pharma &amp; Food Consulting"/>
    <s v="Italia"/>
    <s v="Macerata "/>
    <x v="19"/>
    <m/>
    <s v="Andrea Marziali"/>
    <x v="4"/>
    <s v="Congrua"/>
    <s v="Biotech"/>
    <s v="Medical devices and supplies"/>
    <s v="Seed"/>
    <s v="Università di Camerino"/>
    <s v="Fondo di trasferimento tecnologico"/>
    <m/>
    <d v="2021-09-29T00:00:00"/>
    <m/>
  </r>
  <r>
    <s v="OK"/>
    <n v="2102"/>
    <d v="2021-09-30T00:00:00"/>
    <d v="2021-09-30T00:00:00"/>
    <s v="ActiveLees"/>
    <s v="Italia"/>
    <s v="Padova"/>
    <x v="15"/>
    <m/>
    <s v="StartCup Veneto"/>
    <x v="7"/>
    <s v="Congrua"/>
    <s v="Agro-food"/>
    <s v="Agriculture: other"/>
    <s v="Proof of concept"/>
    <s v="Università di Padova"/>
    <s v="Fondo di trasferimento tecnologico"/>
    <m/>
    <d v="2021-10-06T00:00:00"/>
    <m/>
  </r>
  <r>
    <s v="OK"/>
    <n v="2103"/>
    <d v="2021-09-30T00:00:00"/>
    <d v="2021-09-30T00:00:00"/>
    <s v="AGRO"/>
    <s v="Italia"/>
    <s v="Padova"/>
    <x v="15"/>
    <m/>
    <s v="StartCup Veneto"/>
    <x v="7"/>
    <s v="Congrua"/>
    <s v="Clean Tech"/>
    <s v="Energy: other"/>
    <s v="Proof of concept"/>
    <s v="Università di Padova"/>
    <s v="Fondo di trasferimento tecnologico"/>
    <m/>
    <d v="2021-10-06T00:00:00"/>
    <m/>
  </r>
  <r>
    <s v="OK"/>
    <n v="2104"/>
    <d v="2021-09-30T00:00:00"/>
    <d v="2021-09-30T00:00:00"/>
    <s v="bigdungbag"/>
    <s v="Italia"/>
    <s v="Padova"/>
    <x v="15"/>
    <m/>
    <s v="StartCup Veneto"/>
    <x v="7"/>
    <s v="Congrua"/>
    <s v="Clean Tech"/>
    <s v="Energy: other"/>
    <s v="Proof of concept"/>
    <s v="Università di Padova"/>
    <s v="Fondo di trasferimento tecnologico"/>
    <m/>
    <d v="2021-10-06T00:00:00"/>
    <m/>
  </r>
  <r>
    <s v="OK"/>
    <n v="2105"/>
    <d v="2021-09-30T00:00:00"/>
    <d v="2021-09-30T00:00:00"/>
    <s v="E-STORAGE"/>
    <s v="Italia"/>
    <s v="Padova"/>
    <x v="15"/>
    <m/>
    <s v="StartCup Veneto"/>
    <x v="7"/>
    <s v="Congrua"/>
    <s v="Clean Tech"/>
    <s v="Energy: other"/>
    <s v="Proof of concept"/>
    <s v="Università di Padova"/>
    <s v="Fondo di trasferimento tecnologico"/>
    <m/>
    <d v="2021-10-06T00:00:00"/>
    <m/>
  </r>
  <r>
    <s v="OK"/>
    <n v="2106"/>
    <d v="2021-09-30T00:00:00"/>
    <d v="2021-09-30T00:00:00"/>
    <s v="GreeBee"/>
    <s v="Italia"/>
    <s v="Padova"/>
    <x v="15"/>
    <m/>
    <s v="StartCup Veneto"/>
    <x v="7"/>
    <s v="Congrua"/>
    <s v="Clean Tech"/>
    <s v="Energy: other"/>
    <s v="Proof of concept"/>
    <s v="Università di Padova"/>
    <s v="Fondo di trasferimento tecnologico"/>
    <m/>
    <d v="2021-10-06T00:00:00"/>
    <m/>
  </r>
  <r>
    <s v="OK"/>
    <n v="2107"/>
    <d v="2021-09-30T00:00:00"/>
    <d v="2021-09-30T00:00:00"/>
    <s v="Innovation Geo-Materials "/>
    <s v="Italia"/>
    <s v="Padova"/>
    <x v="15"/>
    <m/>
    <s v="StartCup Veneto"/>
    <x v="7"/>
    <s v="Congrua"/>
    <s v="Clean Tech"/>
    <s v="Energy: other"/>
    <s v="Proof of concept"/>
    <s v="Università di Padova"/>
    <s v="Fondo di trasferimento tecnologico"/>
    <m/>
    <d v="2021-10-06T00:00:00"/>
    <m/>
  </r>
  <r>
    <s v="OK"/>
    <n v="2108"/>
    <d v="2021-09-30T00:00:00"/>
    <d v="2021-09-30T00:00:00"/>
    <s v="Tuni-Farm"/>
    <s v="Italia"/>
    <s v="Padova"/>
    <x v="15"/>
    <m/>
    <s v="StartCup Veneto"/>
    <x v="7"/>
    <s v="Congrua"/>
    <s v="Clean Tech"/>
    <s v="Energy: other"/>
    <s v="Proof of concept"/>
    <s v="Università di Padova"/>
    <s v="Fondo di trasferimento tecnologico"/>
    <m/>
    <d v="2021-10-06T00:00:00"/>
    <m/>
  </r>
  <r>
    <s v="OK"/>
    <n v="2109"/>
    <d v="2021-09-30T00:00:00"/>
    <d v="2021-09-30T00:00:00"/>
    <s v="VolMax"/>
    <s v="Italia"/>
    <s v="Padova"/>
    <x v="15"/>
    <m/>
    <s v="StartCup Veneto"/>
    <x v="7"/>
    <s v="Congrua"/>
    <s v="Clean Tech"/>
    <s v="Energy: other"/>
    <s v="Proof of concept"/>
    <s v="Università di Padova"/>
    <s v="Fondo di trasferimento tecnologico"/>
    <m/>
    <d v="2021-10-06T00:00:00"/>
    <m/>
  </r>
  <r>
    <s v="OK"/>
    <n v="2110"/>
    <d v="2021-09-30T00:00:00"/>
    <d v="2021-09-30T00:00:00"/>
    <s v="Wloop - A WaterLoop Future"/>
    <s v="Italia"/>
    <s v="Padova"/>
    <x v="15"/>
    <m/>
    <s v="StartCup Veneto"/>
    <x v="7"/>
    <s v="Congrua"/>
    <s v="Clean Tech"/>
    <s v="Energy: other"/>
    <s v="Proof of concept"/>
    <s v="Università di Padova"/>
    <s v="Fondo di trasferimento tecnologico"/>
    <m/>
    <d v="2021-10-06T00:00:00"/>
    <m/>
  </r>
  <r>
    <s v="OK"/>
    <n v="2111"/>
    <d v="2021-09-30T00:00:00"/>
    <d v="2021-09-30T00:00:00"/>
    <s v="AvanSi"/>
    <s v="Italia"/>
    <s v="Padova"/>
    <x v="15"/>
    <m/>
    <s v="StartCup Veneto"/>
    <x v="7"/>
    <s v="Congrua"/>
    <s v="Services"/>
    <s v="Consumer services: other"/>
    <s v="Proof of concept"/>
    <s v="Università di Padova"/>
    <s v="Fondo di trasferimento tecnologico"/>
    <m/>
    <d v="2021-10-06T00:00:00"/>
    <m/>
  </r>
  <r>
    <s v="OK"/>
    <n v="2112"/>
    <d v="2021-09-30T00:00:00"/>
    <d v="2021-09-30T00:00:00"/>
    <s v="CLOD"/>
    <s v="Italia"/>
    <s v="Verona"/>
    <x v="15"/>
    <m/>
    <s v="StartCup Veneto"/>
    <x v="7"/>
    <s v="Congrua"/>
    <s v="Services"/>
    <s v="Consumer services: other"/>
    <s v="Proof of concept"/>
    <s v="Università di Verona"/>
    <s v="Fondo di trasferimento tecnologico"/>
    <m/>
    <d v="2021-10-06T00:00:00"/>
    <m/>
  </r>
  <r>
    <s v="OK"/>
    <n v="2113"/>
    <d v="2021-09-30T00:00:00"/>
    <d v="2021-09-30T00:00:00"/>
    <s v="EASY-WELFARE"/>
    <s v="Italia"/>
    <s v="Verona"/>
    <x v="15"/>
    <m/>
    <s v="StartCup Veneto"/>
    <x v="7"/>
    <s v="Congrua"/>
    <s v="Services"/>
    <s v="Consumer services: other"/>
    <s v="Proof of concept"/>
    <s v="Università di Verona"/>
    <s v="Fondo di trasferimento tecnologico"/>
    <m/>
    <d v="2021-10-06T00:00:00"/>
    <m/>
  </r>
  <r>
    <s v="OK"/>
    <n v="2114"/>
    <d v="2021-09-30T00:00:00"/>
    <d v="2021-09-30T00:00:00"/>
    <s v="M.O.S.A.I.C.O - Muoviamoci Oggi, Scopriamo Assieme Itinerari della Città Originali"/>
    <s v="Italia"/>
    <s v="Venezia"/>
    <x v="15"/>
    <m/>
    <s v="StartCup Veneto"/>
    <x v="7"/>
    <s v="Congrua"/>
    <s v="Services"/>
    <s v="Consumer services: other"/>
    <s v="Proof of concept"/>
    <s v="Università Ca' Foscari Venezia"/>
    <s v="Fondo di trasferimento tecnologico"/>
    <m/>
    <d v="2021-10-06T00:00:00"/>
    <m/>
  </r>
  <r>
    <s v="OK"/>
    <n v="2115"/>
    <d v="2021-09-30T00:00:00"/>
    <d v="2021-09-30T00:00:00"/>
    <s v="N.E.S. (NeverEndingSystemError)"/>
    <s v="Italia"/>
    <s v="Venezia"/>
    <x v="15"/>
    <m/>
    <s v="StartCup Veneto"/>
    <x v="7"/>
    <s v="Congrua"/>
    <s v="Services"/>
    <s v="Consumer services: other"/>
    <s v="Proof of concept"/>
    <s v="Università Ca' Foscari Venezia"/>
    <s v="Fondo di trasferimento tecnologico"/>
    <m/>
    <d v="2021-10-06T00:00:00"/>
    <m/>
  </r>
  <r>
    <s v="OK"/>
    <n v="2116"/>
    <d v="2021-09-30T00:00:00"/>
    <d v="2021-09-30T00:00:00"/>
    <s v="Social Science"/>
    <s v="Italia"/>
    <s v="Venezia"/>
    <x v="15"/>
    <m/>
    <s v="StartCup Veneto"/>
    <x v="7"/>
    <s v="Congrua"/>
    <s v="Services"/>
    <s v="Consumer services: other"/>
    <s v="Proof of concept"/>
    <s v="Università Ca' Foscari Venezia"/>
    <s v="Fondo di trasferimento tecnologico"/>
    <m/>
    <d v="2021-10-06T00:00:00"/>
    <m/>
  </r>
  <r>
    <s v="OK"/>
    <n v="2117"/>
    <d v="2021-09-30T00:00:00"/>
    <d v="2021-09-30T00:00:00"/>
    <s v="B4E"/>
    <s v="Italia"/>
    <s v="Venezia"/>
    <x v="15"/>
    <m/>
    <s v="StartCup Veneto"/>
    <x v="7"/>
    <s v="Congrua"/>
    <s v="ICT"/>
    <s v="Systems software"/>
    <s v="Proof of concept"/>
    <s v="Università Ca' Foscari Venezia"/>
    <s v="Fondo di trasferimento tecnologico"/>
    <m/>
    <d v="2021-10-06T00:00:00"/>
    <m/>
  </r>
  <r>
    <s v="OK"/>
    <n v="2118"/>
    <d v="2021-09-30T00:00:00"/>
    <d v="2021-09-30T00:00:00"/>
    <s v="DrinkFul "/>
    <s v="Italia"/>
    <s v="Venezia"/>
    <x v="15"/>
    <m/>
    <s v="StartCup Veneto"/>
    <x v="7"/>
    <s v="Congrua"/>
    <s v="ICT"/>
    <s v="Systems software"/>
    <s v="Proof of concept"/>
    <s v="Università Ca' Foscari Venezia"/>
    <s v="Fondo di trasferimento tecnologico"/>
    <m/>
    <d v="2021-10-06T00:00:00"/>
    <m/>
  </r>
  <r>
    <s v="OK"/>
    <n v="2119"/>
    <d v="2021-09-30T00:00:00"/>
    <d v="2021-09-30T00:00:00"/>
    <s v="Future World"/>
    <s v="Italia"/>
    <s v="Venezia"/>
    <x v="15"/>
    <m/>
    <s v="StartCup Veneto"/>
    <x v="7"/>
    <s v="Congrua"/>
    <s v="ICT"/>
    <s v="Systems software"/>
    <s v="Proof of concept"/>
    <s v="Università Ca' Foscari Venezia"/>
    <s v="Fondo di trasferimento tecnologico"/>
    <m/>
    <d v="2021-10-06T00:00:00"/>
    <m/>
  </r>
  <r>
    <s v="OK"/>
    <n v="2120"/>
    <d v="2021-09-30T00:00:00"/>
    <d v="2021-09-30T00:00:00"/>
    <s v="I-UTOPHONE"/>
    <s v="Italia"/>
    <s v="Venezia"/>
    <x v="15"/>
    <m/>
    <s v="StartCup Veneto"/>
    <x v="7"/>
    <s v="Congrua"/>
    <s v="ICT"/>
    <s v="Systems software"/>
    <s v="Proof of concept"/>
    <s v="Università Ca' Foscari Venezia"/>
    <s v="Fondo di trasferimento tecnologico"/>
    <m/>
    <d v="2021-10-06T00:00:00"/>
    <m/>
  </r>
  <r>
    <s v="OK"/>
    <n v="2121"/>
    <d v="2021-09-30T00:00:00"/>
    <d v="2021-09-30T00:00:00"/>
    <s v="Incontri business2business"/>
    <s v="Italia"/>
    <s v="Venezia"/>
    <x v="15"/>
    <m/>
    <s v="StartCup Veneto"/>
    <x v="7"/>
    <s v="Congrua"/>
    <s v="ICT"/>
    <s v="Systems software"/>
    <s v="Proof of concept"/>
    <s v="Università Ca' Foscari Venezia"/>
    <s v="Fondo di trasferimento tecnologico"/>
    <m/>
    <d v="2021-10-06T00:00:00"/>
    <m/>
  </r>
  <r>
    <s v="OK"/>
    <n v="2122"/>
    <d v="2021-09-30T00:00:00"/>
    <d v="2021-09-30T00:00:00"/>
    <s v="Plates"/>
    <s v="Italia"/>
    <s v="Venezia"/>
    <x v="15"/>
    <m/>
    <s v="StartCup Veneto"/>
    <x v="7"/>
    <s v="Congrua"/>
    <s v="ICT"/>
    <s v="Systems software"/>
    <s v="Proof of concept"/>
    <s v="Università Ca' Foscari Venezia"/>
    <s v="Fondo di trasferimento tecnologico"/>
    <m/>
    <d v="2021-10-06T00:00:00"/>
    <m/>
  </r>
  <r>
    <s v="OK"/>
    <n v="2123"/>
    <d v="2021-09-30T00:00:00"/>
    <d v="2021-09-30T00:00:00"/>
    <s v="TextQ SEO"/>
    <s v="Italia"/>
    <s v="Venezia"/>
    <x v="15"/>
    <m/>
    <s v="StartCup Veneto"/>
    <x v="7"/>
    <s v="Congrua"/>
    <s v="ICT"/>
    <s v="Systems software"/>
    <s v="Proof of concept"/>
    <s v="Università Ca' Foscari Venezia"/>
    <s v="Fondo di trasferimento tecnologico"/>
    <m/>
    <d v="2021-10-06T00:00:00"/>
    <m/>
  </r>
  <r>
    <s v="OK"/>
    <n v="2124"/>
    <d v="2021-09-30T00:00:00"/>
    <d v="2021-09-30T00:00:00"/>
    <s v="TooBusy"/>
    <s v="Italia"/>
    <s v="Venezia"/>
    <x v="15"/>
    <m/>
    <s v="StartCup Veneto"/>
    <x v="7"/>
    <s v="Congrua"/>
    <s v="ICT"/>
    <s v="Systems software"/>
    <s v="Proof of concept"/>
    <s v="Università Ca' Foscari Venezia"/>
    <s v="Fondo di trasferimento tecnologico"/>
    <m/>
    <d v="2021-10-06T00:00:00"/>
    <m/>
  </r>
  <r>
    <s v="OK"/>
    <n v="2125"/>
    <d v="2021-09-30T00:00:00"/>
    <d v="2021-09-30T00:00:00"/>
    <s v="Tutoring"/>
    <s v="Italia"/>
    <s v="Venezia"/>
    <x v="15"/>
    <m/>
    <s v="StartCup Veneto"/>
    <x v="7"/>
    <s v="Congrua"/>
    <s v="ICT"/>
    <s v="Systems software"/>
    <s v="Proof of concept"/>
    <s v="Università Ca' Foscari Venezia"/>
    <s v="Fondo di trasferimento tecnologico"/>
    <m/>
    <d v="2021-10-06T00:00:00"/>
    <m/>
  </r>
  <r>
    <s v="OK"/>
    <n v="2126"/>
    <d v="2021-09-30T00:00:00"/>
    <d v="2021-09-30T00:00:00"/>
    <s v="CADRIA"/>
    <s v="Italia"/>
    <s v="Venezia"/>
    <x v="15"/>
    <m/>
    <s v="StartCup Veneto"/>
    <x v="7"/>
    <s v="Congrua"/>
    <s v="ICT"/>
    <s v="Systems software"/>
    <s v="Proof of concept"/>
    <s v="Università Ca' Foscari Venezia"/>
    <s v="Fondo di trasferimento tecnologico"/>
    <m/>
    <d v="2021-10-06T00:00:00"/>
    <m/>
  </r>
  <r>
    <s v="OK"/>
    <n v="2127"/>
    <d v="2021-09-30T00:00:00"/>
    <d v="2021-09-30T00:00:00"/>
    <s v="Elemento"/>
    <s v="Italia"/>
    <s v="Venezia"/>
    <x v="15"/>
    <m/>
    <s v="StartCup Veneto"/>
    <x v="7"/>
    <s v="Congrua"/>
    <s v="ICT"/>
    <s v="Systems software"/>
    <s v="Proof of concept"/>
    <s v="Università Ca' Foscari Venezia"/>
    <s v="Fondo di trasferimento tecnologico"/>
    <m/>
    <d v="2021-10-06T00:00:00"/>
    <m/>
  </r>
  <r>
    <s v="OK"/>
    <n v="2128"/>
    <d v="2021-09-30T00:00:00"/>
    <d v="2021-09-30T00:00:00"/>
    <s v="LaserDrone"/>
    <s v="Italia"/>
    <s v="Venezia"/>
    <x v="15"/>
    <m/>
    <s v="StartCup Veneto"/>
    <x v="7"/>
    <s v="Congrua"/>
    <s v="ICT"/>
    <s v="Systems software"/>
    <s v="Proof of concept"/>
    <s v="Università Ca' Foscari Venezia"/>
    <s v="Fondo di trasferimento tecnologico"/>
    <m/>
    <d v="2021-10-06T00:00:00"/>
    <m/>
  </r>
  <r>
    <s v="OK"/>
    <n v="2129"/>
    <d v="2021-09-30T00:00:00"/>
    <d v="2021-09-30T00:00:00"/>
    <s v="LGG Lighting srl"/>
    <s v="Italia"/>
    <s v="Venezia"/>
    <x v="15"/>
    <m/>
    <s v="StartCup Veneto"/>
    <x v="7"/>
    <s v="Congrua"/>
    <s v="ICT"/>
    <s v="Systems software"/>
    <s v="Proof of concept"/>
    <s v="Università Ca' Foscari Venezia"/>
    <s v="Fondo di trasferimento tecnologico"/>
    <m/>
    <d v="2021-10-06T00:00:00"/>
    <m/>
  </r>
  <r>
    <s v="OK"/>
    <n v="2130"/>
    <d v="2021-09-30T00:00:00"/>
    <d v="2021-09-30T00:00:00"/>
    <s v="PROFHY  PROcessing service For HYperpure semiconductors"/>
    <s v="Italia"/>
    <s v="Venezia"/>
    <x v="15"/>
    <m/>
    <s v="StartCup Veneto"/>
    <x v="7"/>
    <s v="Congrua"/>
    <s v="Services"/>
    <s v="Business and industrial services"/>
    <s v="Proof of concept"/>
    <s v="Università Ca' Foscari Venezia"/>
    <s v="Fondo di trasferimento tecnologico"/>
    <m/>
    <d v="2021-10-06T00:00:00"/>
    <m/>
  </r>
  <r>
    <s v="OK"/>
    <n v="2131"/>
    <d v="2021-09-30T00:00:00"/>
    <d v="2021-09-30T00:00:00"/>
    <s v="Academy per la salute"/>
    <s v="Italia"/>
    <s v="Verona"/>
    <x v="15"/>
    <m/>
    <s v="StartCup Veneto"/>
    <x v="7"/>
    <s v="Congrua"/>
    <s v="Med-Tech"/>
    <s v="Medical equipment and related software"/>
    <s v="Proof of concept"/>
    <s v="Università di Verona"/>
    <s v="Fondo di trasferimento tecnologico"/>
    <m/>
    <d v="2021-10-06T00:00:00"/>
    <m/>
  </r>
  <r>
    <s v="OK"/>
    <n v="2132"/>
    <d v="2021-09-30T00:00:00"/>
    <d v="2021-09-30T00:00:00"/>
    <s v="BIOMIP – electrOwetting BIOsensor MIcroRNA Padova"/>
    <s v="Italia"/>
    <s v="Verona"/>
    <x v="15"/>
    <m/>
    <s v="StartCup Veneto"/>
    <x v="7"/>
    <s v="Congrua"/>
    <s v="Biotech"/>
    <s v="Biotechnology"/>
    <s v="Proof of concept"/>
    <s v="Università di Verona"/>
    <s v="Fondo di trasferimento tecnologico"/>
    <m/>
    <d v="2021-10-06T00:00:00"/>
    <m/>
  </r>
  <r>
    <s v="OK"/>
    <n v="2133"/>
    <d v="2021-09-30T00:00:00"/>
    <d v="2021-09-30T00:00:00"/>
    <s v="DeepSkin"/>
    <s v="Italia"/>
    <s v="Verona"/>
    <x v="15"/>
    <m/>
    <s v="StartCup Veneto"/>
    <x v="7"/>
    <s v="Congrua"/>
    <s v="Med-Tech"/>
    <s v="Medical equipment and related software"/>
    <s v="Proof of concept"/>
    <s v="Università di Verona"/>
    <s v="Fondo di trasferimento tecnologico"/>
    <m/>
    <d v="2021-10-06T00:00:00"/>
    <m/>
  </r>
  <r>
    <s v="OK"/>
    <n v="2134"/>
    <d v="2021-09-30T00:00:00"/>
    <d v="2021-09-30T00:00:00"/>
    <s v="DNAswitch: turn on your genes, stop the disease"/>
    <s v="Italia"/>
    <s v="Verona"/>
    <x v="15"/>
    <m/>
    <s v="StartCup Veneto"/>
    <x v="7"/>
    <s v="Congrua"/>
    <s v="Biotech"/>
    <s v="Biotechnology"/>
    <s v="Proof of concept"/>
    <s v="Università di Verona"/>
    <s v="Fondo di trasferimento tecnologico"/>
    <m/>
    <d v="2021-10-06T00:00:00"/>
    <m/>
  </r>
  <r>
    <s v="OK"/>
    <n v="2135"/>
    <d v="2021-09-30T00:00:00"/>
    <d v="2021-09-30T00:00:00"/>
    <s v="Imaging funzionale mediante biomarcatori radioattivi per la diagnosi dei tumori surrenalici secernenti aldosterone "/>
    <s v="Italia"/>
    <s v="Verona"/>
    <x v="15"/>
    <m/>
    <s v="StartCup Veneto"/>
    <x v="7"/>
    <s v="Congrua"/>
    <s v="Biotech"/>
    <s v="Biotechnology"/>
    <s v="Proof of concept"/>
    <s v="Università di Verona"/>
    <s v="Fondo di trasferimento tecnologico"/>
    <m/>
    <d v="2021-10-06T00:00:00"/>
    <m/>
  </r>
  <r>
    <s v="OK"/>
    <n v="2136"/>
    <d v="2021-09-30T00:00:00"/>
    <d v="2021-09-30T00:00:00"/>
    <s v="Mercà – La spesa con il nutrizionista"/>
    <s v="Italia"/>
    <s v="Verona"/>
    <x v="15"/>
    <m/>
    <s v="StartCup Veneto"/>
    <x v="7"/>
    <s v="Congrua"/>
    <s v="Med-Tech"/>
    <s v="Medical equipment and related software"/>
    <s v="Proof of concept"/>
    <s v="Università di Verona"/>
    <s v="Fondo di trasferimento tecnologico"/>
    <m/>
    <d v="2021-10-06T00:00:00"/>
    <m/>
  </r>
  <r>
    <s v="OK"/>
    <n v="2137"/>
    <d v="2021-09-30T00:00:00"/>
    <d v="2021-09-30T00:00:00"/>
    <s v="OptiFish"/>
    <s v="Italia"/>
    <s v="Verona"/>
    <x v="15"/>
    <m/>
    <s v="StartCup Veneto"/>
    <x v="7"/>
    <s v="Congrua"/>
    <s v="Services"/>
    <s v="Consumer services: other"/>
    <s v="Proof of concept"/>
    <s v="Università di Verona"/>
    <s v="Fondo di trasferimento tecnologico"/>
    <m/>
    <d v="2021-10-06T00:00:00"/>
    <m/>
  </r>
  <r>
    <s v="OK"/>
    <n v="2138"/>
    <d v="2021-09-30T00:00:00"/>
    <d v="2021-09-30T00:00:00"/>
    <s v="REDREX è un dispositivo basato su A.I. per rilevare il riflesso rosso nei neonati"/>
    <s v="Italia"/>
    <s v="Verona"/>
    <x v="15"/>
    <m/>
    <s v="StartCup Veneto"/>
    <x v="7"/>
    <s v="Congrua"/>
    <s v="Med-Tech"/>
    <s v="Medical equipment and related software"/>
    <s v="Proof of concept"/>
    <s v="Università di Verona"/>
    <s v="Fondo di trasferimento tecnologico"/>
    <m/>
    <d v="2021-10-06T00:00:00"/>
    <m/>
  </r>
  <r>
    <s v="OK"/>
    <n v="2139"/>
    <d v="2021-09-30T00:00:00"/>
    <d v="2021-09-30T00:00:00"/>
    <s v="Sinestech"/>
    <s v="Italia"/>
    <s v="Verona"/>
    <x v="15"/>
    <m/>
    <s v="StartCup Veneto"/>
    <x v="7"/>
    <s v="Congrua"/>
    <s v="Med-Tech"/>
    <s v="Medical equipment and related software"/>
    <s v="Proof of concept"/>
    <s v="Università di Verona"/>
    <s v="Fondo di trasferimento tecnologico"/>
    <m/>
    <d v="2021-10-06T00:00:00"/>
    <m/>
  </r>
  <r>
    <s v="OK"/>
    <n v="2140"/>
    <d v="2021-09-30T00:00:00"/>
    <d v="2021-09-30T00:00:00"/>
    <s v="WhatsIn"/>
    <s v="Italia"/>
    <s v="Verona"/>
    <x v="15"/>
    <m/>
    <s v="StartCup Veneto"/>
    <x v="7"/>
    <s v="Congrua"/>
    <s v="Med-Tech"/>
    <s v="Medical devices and supplies"/>
    <s v="Proof of concept"/>
    <s v="Università di Verona"/>
    <s v="Fondo di trasferimento tecnologico"/>
    <m/>
    <d v="2021-10-06T00:00:00"/>
    <m/>
  </r>
  <r>
    <s v="OK"/>
    <n v="2141"/>
    <d v="2021-09-30T00:00:00"/>
    <d v="2021-09-30T00:00:00"/>
    <s v="ZEB Scanner"/>
    <s v="Italia"/>
    <s v="Verona"/>
    <x v="15"/>
    <m/>
    <s v="StartCup Veneto"/>
    <x v="7"/>
    <s v="Congrua"/>
    <s v="Med-Tech"/>
    <s v="Medical devices and supplies"/>
    <s v="Proof of concept"/>
    <s v="Università di Verona"/>
    <s v="Fondo di trasferimento tecnologico"/>
    <m/>
    <d v="2021-10-06T00:00:00"/>
    <m/>
  </r>
  <r>
    <s v="OK"/>
    <n v="2142"/>
    <d v="2021-09-30T00:00:00"/>
    <d v="2021-09-30T00:00:00"/>
    <s v="Energy to Energy"/>
    <s v="Italia"/>
    <s v="n.a."/>
    <x v="5"/>
    <m/>
    <s v="Francesco Cocchi "/>
    <x v="4"/>
    <s v="Congrua"/>
    <s v="Clean Tech"/>
    <s v="Alternative energy"/>
    <s v="Seed"/>
    <s v="Assente"/>
    <s v="Non compliant con i Regolamenti "/>
    <m/>
    <d v="2021-10-06T00:00:00"/>
    <m/>
  </r>
  <r>
    <s v="OK"/>
    <n v="2143"/>
    <d v="2021-10-04T00:00:00"/>
    <d v="2021-10-04T00:00:00"/>
    <s v="OK HOME"/>
    <s v="Italia"/>
    <s v="Firenze"/>
    <x v="10"/>
    <m/>
    <s v="Giovanni Beretta Anguissola"/>
    <x v="4"/>
    <s v="Congrua"/>
    <s v="ICT"/>
    <s v="Consumer electronics"/>
    <s v="Start-up stage\Venture"/>
    <s v="Assente"/>
    <s v="Fondi di scaleup"/>
    <m/>
    <d v="2021-10-06T00:00:00"/>
    <m/>
  </r>
  <r>
    <s v="OK"/>
    <n v="2144"/>
    <d v="2021-10-05T00:00:00"/>
    <d v="2021-10-05T00:00:00"/>
    <s v="Abiby"/>
    <s v="Italia"/>
    <s v="Milano"/>
    <x v="4"/>
    <m/>
    <s v="Fabio Mondini_x000a_(CB Growth Capital)"/>
    <x v="5"/>
    <s v="Congrua"/>
    <s v="Digital &amp; Media"/>
    <s v="Internet technologies"/>
    <s v="Other early stage\Late stage"/>
    <s v="Assente"/>
    <s v="Fondi di scaleup"/>
    <m/>
    <d v="2021-10-06T00:00:00"/>
    <m/>
  </r>
  <r>
    <s v="OK"/>
    <n v="2145"/>
    <d v="2021-10-05T00:00:00"/>
    <d v="2021-10-05T00:00:00"/>
    <s v="Barberino's"/>
    <s v="Italia"/>
    <s v="Milano"/>
    <x v="4"/>
    <m/>
    <s v="Fabio Mondini_x000a_(CB Growth Capital)"/>
    <x v="5"/>
    <s v="Congrua"/>
    <s v="Services"/>
    <s v="Consumer products retailing"/>
    <s v="Other early stage\Late stage"/>
    <s v="Assente"/>
    <s v="Fondi di scaleup"/>
    <m/>
    <d v="2021-10-06T00:00:00"/>
    <m/>
  </r>
  <r>
    <s v="OK"/>
    <n v="2146"/>
    <d v="2021-10-05T00:00:00"/>
    <d v="2021-10-05T00:00:00"/>
    <s v="Genenta Science"/>
    <s v="Italia"/>
    <s v="Milano"/>
    <x v="4"/>
    <m/>
    <s v="Fabio Mondini_x000a_(CB Growth Capital)"/>
    <x v="5"/>
    <s v="Congrua"/>
    <s v="Biotech"/>
    <s v="Biotechnology"/>
    <s v="Seed"/>
    <s v="Assente"/>
    <s v="Non compliant con i Regolamenti "/>
    <m/>
    <d v="2021-10-06T00:00:00"/>
    <s v="Settore out of scole"/>
  </r>
  <r>
    <s v="OK"/>
    <n v="2147"/>
    <d v="2021-10-05T00:00:00"/>
    <d v="2021-10-05T00:00:00"/>
    <s v="HiNelson"/>
    <s v="Italia"/>
    <s v="Milano"/>
    <x v="4"/>
    <m/>
    <s v="Fabio Mondini_x000a_(CB Growth Capital)"/>
    <x v="5"/>
    <s v="Congrua"/>
    <s v="Digital &amp; Media"/>
    <s v="Internet technologies"/>
    <s v="Other early stage\Late stage"/>
    <s v="Assente"/>
    <s v="Fondi di scaleup"/>
    <m/>
    <d v="2021-10-06T00:00:00"/>
    <m/>
  </r>
  <r>
    <s v="OK"/>
    <n v="2148"/>
    <d v="2021-10-05T00:00:00"/>
    <d v="2021-10-05T00:00:00"/>
    <s v="Macai"/>
    <s v="Italia"/>
    <s v="Milano"/>
    <x v="4"/>
    <m/>
    <s v="Fabio Mondini_x000a_(CB Growth Capital)"/>
    <x v="5"/>
    <s v="Congrua"/>
    <s v="Digital &amp; Media"/>
    <s v="Internet technologies"/>
    <s v="Start-up stage\Venture"/>
    <s v="Assente"/>
    <s v="Fondi di scaleup"/>
    <m/>
    <d v="2021-10-06T00:00:00"/>
    <m/>
  </r>
  <r>
    <s v="OK"/>
    <n v="2149"/>
    <d v="2021-10-05T00:00:00"/>
    <d v="2021-10-05T00:00:00"/>
    <s v="Meeters"/>
    <s v="Italia"/>
    <s v="Verona"/>
    <x v="15"/>
    <m/>
    <s v="Fabio Mondini_x000a_(CB Growth Capital)"/>
    <x v="5"/>
    <s v="Congrua"/>
    <s v="Digital &amp; Media"/>
    <s v="Internet technologies"/>
    <s v="Other early stage\Late stage"/>
    <s v="Assente"/>
    <s v="Fondi di scaleup"/>
    <m/>
    <d v="2021-10-06T00:00:00"/>
    <m/>
  </r>
  <r>
    <s v="OK"/>
    <n v="2150"/>
    <d v="2021-10-05T00:00:00"/>
    <d v="2021-10-05T00:00:00"/>
    <s v="PayDo"/>
    <s v="Italia"/>
    <s v="Milano"/>
    <x v="4"/>
    <m/>
    <s v="Fabio Mondini_x000a_(CB Growth Capital)"/>
    <x v="5"/>
    <s v="Congrua"/>
    <s v="Services"/>
    <s v="Financial institutions and services"/>
    <s v="Start-up stage\Venture"/>
    <s v="Assente"/>
    <s v="Fondi di scaleup"/>
    <m/>
    <d v="2021-10-06T00:00:00"/>
    <m/>
  </r>
  <r>
    <s v="OK"/>
    <n v="2151"/>
    <d v="2021-10-07T00:00:00"/>
    <d v="2021-10-07T00:00:00"/>
    <s v="Ultroneo"/>
    <s v="Italia"/>
    <s v="Udine"/>
    <x v="8"/>
    <m/>
    <s v="Nicolas Ancot"/>
    <x v="4"/>
    <s v="Congrua"/>
    <s v="ICT"/>
    <s v="Systems software"/>
    <s v="Other early stage\Late stage"/>
    <s v="Assente"/>
    <s v="Fondi di scaleup"/>
    <m/>
    <d v="2021-10-13T00:00:00"/>
    <m/>
  </r>
  <r>
    <s v="OK"/>
    <n v="2152"/>
    <d v="2021-10-07T00:00:00"/>
    <d v="2021-10-07T00:00:00"/>
    <s v="AWorld"/>
    <s v="Italia"/>
    <s v="Torino"/>
    <x v="3"/>
    <m/>
    <s v="Evento Digital Magics"/>
    <x v="6"/>
    <s v="Congrua"/>
    <s v="ICT"/>
    <s v="Systems software"/>
    <s v="Start-up stage\Venture"/>
    <s v="Assente"/>
    <s v="Fondi di scaleup"/>
    <m/>
    <d v="2021-10-13T00:00:00"/>
    <m/>
  </r>
  <r>
    <s v="OK"/>
    <n v="2153"/>
    <d v="2021-10-07T00:00:00"/>
    <d v="2021-10-07T00:00:00"/>
    <s v="Wenda"/>
    <s v="Italia"/>
    <s v="Bologna"/>
    <x v="0"/>
    <m/>
    <s v="Evento Digital Magics"/>
    <x v="6"/>
    <s v="Congrua"/>
    <s v="ICT"/>
    <s v="Systems software"/>
    <s v="Start-up stage\Venture"/>
    <s v="Assente"/>
    <s v="Fondi di scaleup"/>
    <m/>
    <d v="2021-10-13T00:00:00"/>
    <m/>
  </r>
  <r>
    <s v="OK"/>
    <n v="2154"/>
    <d v="2021-10-07T00:00:00"/>
    <d v="2021-10-07T00:00:00"/>
    <s v="Parenting"/>
    <s v="Italia"/>
    <s v="Foggia"/>
    <x v="13"/>
    <m/>
    <s v="Evento Digital Magics"/>
    <x v="6"/>
    <s v="Congrua"/>
    <s v="Digital &amp; Media"/>
    <s v="Internet technologies"/>
    <s v="Start-up stage\Venture"/>
    <s v="Assente"/>
    <s v="Fondi di scaleup"/>
    <m/>
    <d v="2021-10-13T00:00:00"/>
    <m/>
  </r>
  <r>
    <s v="OK"/>
    <n v="2155"/>
    <d v="2021-10-07T00:00:00"/>
    <d v="2021-10-07T00:00:00"/>
    <s v="MonAI"/>
    <s v="Italia"/>
    <s v="n.a."/>
    <x v="5"/>
    <m/>
    <s v="Evento Digital Magics"/>
    <x v="6"/>
    <s v="Congrua"/>
    <s v="Services"/>
    <s v="Financial institutions and services"/>
    <s v="Seed"/>
    <s v="Assente"/>
    <s v="Non compliant con i Regolamenti "/>
    <m/>
    <d v="2021-10-13T00:00:00"/>
    <m/>
  </r>
  <r>
    <s v="OK"/>
    <n v="2156"/>
    <d v="2021-10-07T00:00:00"/>
    <d v="2021-10-07T00:00:00"/>
    <s v="SurgeQ"/>
    <s v="Italia"/>
    <s v="Genova"/>
    <x v="12"/>
    <m/>
    <s v="Evento Digital Magics"/>
    <x v="6"/>
    <s v="Congrua"/>
    <s v="ICT"/>
    <s v="Systems software"/>
    <s v="Start-up stage\Venture"/>
    <s v="Assente"/>
    <s v="Fondi di scaleup"/>
    <m/>
    <d v="2021-10-13T00:00:00"/>
    <m/>
  </r>
  <r>
    <s v="OK"/>
    <n v="2157"/>
    <d v="2021-10-07T00:00:00"/>
    <d v="2021-10-07T00:00:00"/>
    <s v="StartupGym"/>
    <s v="Italia"/>
    <s v="Milano"/>
    <x v="4"/>
    <m/>
    <s v="Evento Digital Magics"/>
    <x v="6"/>
    <s v="Congrua"/>
    <s v="Services"/>
    <s v="Business and industrial services"/>
    <s v="Start-up stage\Venture"/>
    <s v="Assente"/>
    <s v="Fondi di scaleup"/>
    <m/>
    <d v="2021-10-13T00:00:00"/>
    <m/>
  </r>
  <r>
    <s v="OK"/>
    <n v="2158"/>
    <d v="2021-10-13T00:00:00"/>
    <d v="2021-10-13T00:00:00"/>
    <s v="Blu Martin"/>
    <s v="Italia"/>
    <s v="Como"/>
    <x v="4"/>
    <m/>
    <s v="Gaetano Giuffre_x000a_(Oltre Venture)"/>
    <x v="6"/>
    <s v="Congrua"/>
    <s v="Industrial Goods"/>
    <s v="Business and industrial products"/>
    <s v="Seed"/>
    <s v="Assente"/>
    <s v="Non compliant con i Regolamenti "/>
    <m/>
    <d v="2021-10-21T00:00:00"/>
    <s v="Recupero ID "/>
  </r>
  <r>
    <s v="OK"/>
    <n v="2159"/>
    <d v="2021-10-08T00:00:00"/>
    <d v="2021-10-08T00:00:00"/>
    <s v="Progetto Gallotti"/>
    <s v="Italia"/>
    <s v="n.a."/>
    <x v="5"/>
    <m/>
    <s v="Cristina Bini_x000a_(CDP)"/>
    <x v="6"/>
    <s v="Congrua"/>
    <s v="ICT"/>
    <s v="Systems software"/>
    <s v="Start-up stage\Venture"/>
    <s v="Assente"/>
    <s v="Fondi di scaleup"/>
    <m/>
    <d v="2021-10-13T00:00:00"/>
    <m/>
  </r>
  <r>
    <s v="OK"/>
    <n v="2160"/>
    <d v="2021-10-11T00:00:00"/>
    <d v="2021-10-11T00:00:00"/>
    <s v="Thefaculty "/>
    <s v="Italia"/>
    <s v="Milano"/>
    <x v="4"/>
    <m/>
    <s v="Giacomo Rossi"/>
    <x v="4"/>
    <s v="Congrua"/>
    <s v="Digital &amp; Media"/>
    <s v="Educational and training products/services"/>
    <s v="Start-up stage\Venture"/>
    <s v="Assente"/>
    <s v="Fondi di scaleup"/>
    <m/>
    <d v="2021-10-13T00:00:00"/>
    <m/>
  </r>
  <r>
    <s v="OK"/>
    <n v="2161"/>
    <d v="2021-10-13T00:00:00"/>
    <d v="2021-10-13T00:00:00"/>
    <s v="Opinio"/>
    <s v="Italia"/>
    <s v="n.a."/>
    <x v="5"/>
    <m/>
    <s v="Massimiliano De Simoni_x000a_(MDSWORLD)"/>
    <x v="8"/>
    <s v="Congrua"/>
    <s v="ICT"/>
    <s v="Systems software"/>
    <s v="Start-up stage\Venture"/>
    <s v="Assente"/>
    <s v="Fondi di scaleup"/>
    <m/>
    <d v="2021-10-13T00:00:00"/>
    <m/>
  </r>
  <r>
    <s v="OK"/>
    <n v="2162"/>
    <d v="2021-10-12T00:00:00"/>
    <d v="2021-10-12T00:00:00"/>
    <s v="Dadol "/>
    <s v="Italia"/>
    <s v="Torino"/>
    <x v="3"/>
    <m/>
    <s v="Davide Coccia"/>
    <x v="4"/>
    <s v="Congrua"/>
    <s v="Digital &amp; Media"/>
    <s v="Internet technologies"/>
    <s v="Seed"/>
    <s v="Assente"/>
    <s v="Non compliant con i Regolamenti "/>
    <m/>
    <d v="2021-10-13T00:00:00"/>
    <m/>
  </r>
  <r>
    <s v="OK"/>
    <n v="2163"/>
    <d v="2021-10-13T00:00:00"/>
    <d v="2021-10-21T00:00:00"/>
    <s v="Celerya"/>
    <s v="Italia"/>
    <s v="Torino "/>
    <x v="3"/>
    <m/>
    <s v="Claudio Lupica Rinato"/>
    <x v="4"/>
    <s v="Congrua"/>
    <s v="ICT"/>
    <s v="Systems software"/>
    <s v="Start-up stage\Venture"/>
    <s v="Assente"/>
    <s v="Vertis Venture 5 Scaleup"/>
    <m/>
    <d v="2022-11-22T00:00:00"/>
    <s v="Iniziativa il 27/10/2021 &quot;Non compliant con i regolamenti&quot; poiché in fase seed, in seguito all'invio di nuova documentazione viene assegnata il 22/11/2022 al fondo VV5"/>
  </r>
  <r>
    <s v="OK"/>
    <n v="2164"/>
    <d v="2021-10-14T00:00:00"/>
    <d v="2021-10-14T00:00:00"/>
    <s v="nCore "/>
    <s v="Italia"/>
    <s v="Milano"/>
    <x v="4"/>
    <s v="Elena Vittone"/>
    <m/>
    <x v="3"/>
    <s v="Congrua"/>
    <s v="ICT"/>
    <s v="Systems software"/>
    <s v="Start-up stage\Venture"/>
    <s v="Assente"/>
    <s v="Fondi di scaleup"/>
    <m/>
    <d v="2021-10-21T00:00:00"/>
    <m/>
  </r>
  <r>
    <s v="OK"/>
    <n v="2165"/>
    <d v="2021-10-14T00:00:00"/>
    <d v="2021-10-14T00:00:00"/>
    <s v="Yogaze"/>
    <s v="Italia"/>
    <s v="Roma"/>
    <x v="7"/>
    <m/>
    <s v="Andrea de Blasi"/>
    <x v="4"/>
    <s v="Congrua"/>
    <s v="Digital &amp; Media"/>
    <s v="Internet technologies"/>
    <s v="Seed"/>
    <s v="Assente"/>
    <s v="Non compliant con i Regolamenti "/>
    <m/>
    <d v="2021-10-21T00:00:00"/>
    <m/>
  </r>
  <r>
    <s v="OK"/>
    <n v="2166"/>
    <d v="2021-10-14T00:00:00"/>
    <d v="2021-10-14T00:00:00"/>
    <s v="DietItaly"/>
    <s v="Italia"/>
    <s v="Milano"/>
    <x v="4"/>
    <m/>
    <s v="Mattia Memeo"/>
    <x v="4"/>
    <s v="Congrua"/>
    <s v="Services"/>
    <s v="Business and industrial services"/>
    <s v="Start-up stage\Venture"/>
    <s v="Assente"/>
    <s v="Fondi di scaleup"/>
    <m/>
    <d v="2021-10-21T00:00:00"/>
    <m/>
  </r>
  <r>
    <s v="OK"/>
    <n v="2167"/>
    <d v="2021-10-15T00:00:00"/>
    <d v="2021-10-15T00:00:00"/>
    <s v="xFarm"/>
    <s v="Italia"/>
    <s v="Alessandra"/>
    <x v="3"/>
    <s v="Alessandro Pontari"/>
    <m/>
    <x v="3"/>
    <s v="Congrua"/>
    <s v="ICT"/>
    <s v="Systems software"/>
    <s v="Other early stage\Late stage"/>
    <s v="Assente"/>
    <s v="Fondi di scaleup"/>
    <m/>
    <d v="2021-10-21T00:00:00"/>
    <m/>
  </r>
  <r>
    <s v="OK"/>
    <n v="2168"/>
    <d v="2021-10-15T00:00:00"/>
    <d v="2021-10-15T00:00:00"/>
    <s v="SCUOLAB"/>
    <s v="Italia"/>
    <s v="Napoli"/>
    <x v="2"/>
    <m/>
    <s v="Salvatore Rionero_x000a_(Protom)"/>
    <x v="4"/>
    <s v="Congrua"/>
    <s v="Services"/>
    <s v="Educational and training products/services"/>
    <s v="Seed"/>
    <s v="Assente"/>
    <s v="Non compliant con i Regolamenti "/>
    <m/>
    <d v="2021-10-21T00:00:00"/>
    <m/>
  </r>
  <r>
    <s v="OK"/>
    <n v="2169"/>
    <d v="2021-10-17T00:00:00"/>
    <d v="2021-10-17T00:00:00"/>
    <s v="SaluberMD"/>
    <s v="Italia"/>
    <s v="Milano"/>
    <x v="4"/>
    <s v="Massimo Della Ragione"/>
    <m/>
    <x v="3"/>
    <s v="Congrua"/>
    <s v="Med-Tech"/>
    <s v="Medical devices and supplies"/>
    <s v="Start-up stage\Venture"/>
    <s v="Assente"/>
    <s v="Fondi di scaleup"/>
    <m/>
    <d v="2021-10-21T00:00:00"/>
    <m/>
  </r>
  <r>
    <s v="OK"/>
    <n v="2170"/>
    <d v="2021-10-19T00:00:00"/>
    <d v="2021-10-19T00:00:00"/>
    <s v="Life Learning"/>
    <s v="Italia"/>
    <s v="Pescara"/>
    <x v="14"/>
    <m/>
    <s v="Rodrigo Di Lauro"/>
    <x v="4"/>
    <s v="Congrua"/>
    <s v="Digital &amp; Media"/>
    <s v="Educational and training products/services"/>
    <s v="Other early stage\Late stage"/>
    <s v="Assente"/>
    <s v="Fondi di scaleup"/>
    <m/>
    <d v="2021-10-21T00:00:00"/>
    <m/>
  </r>
  <r>
    <s v="OK"/>
    <n v="2171"/>
    <d v="2021-10-19T00:00:00"/>
    <d v="2021-10-25T00:00:00"/>
    <s v="Art D’Acquin"/>
    <s v="Italia"/>
    <s v="Milano"/>
    <x v="4"/>
    <m/>
    <s v="Thomas D’Acquin GONAI"/>
    <x v="4"/>
    <s v="Congrua"/>
    <s v="Consumer Goods"/>
    <s v="Consumer products manufacturing"/>
    <s v="Seed"/>
    <s v="Assente"/>
    <s v="Non compliant con i Regolamenti "/>
    <m/>
    <d v="2021-10-27T00:00:00"/>
    <m/>
  </r>
  <r>
    <s v="OK"/>
    <n v="2172"/>
    <d v="2021-10-19T00:00:00"/>
    <d v="2021-10-27T00:00:00"/>
    <s v="Aeraze "/>
    <s v="Italia"/>
    <s v="Bolzano"/>
    <x v="21"/>
    <m/>
    <s v="Massimo Gritti"/>
    <x v="4"/>
    <s v="Congrua"/>
    <s v="Med-Tech"/>
    <s v="Medical devices and supplies"/>
    <s v="Seed"/>
    <s v="Assente"/>
    <s v="Non compliant con i Regolamenti "/>
    <m/>
    <d v="2021-11-03T00:00:00"/>
    <m/>
  </r>
  <r>
    <s v="OK"/>
    <n v="2173"/>
    <d v="2021-10-19T00:00:00"/>
    <d v="2021-10-19T00:00:00"/>
    <s v="Graphene Company"/>
    <s v="Italia"/>
    <s v="Perugia"/>
    <x v="17"/>
    <m/>
    <s v="Matteo Tommasini"/>
    <x v="4"/>
    <s v="Congrua"/>
    <s v="Industrial Goods"/>
    <s v="Business and industrial products"/>
    <s v="Seed"/>
    <s v="Assente"/>
    <s v="Non compliant con i Regolamenti "/>
    <m/>
    <d v="2021-10-21T00:00:00"/>
    <m/>
  </r>
  <r>
    <s v="OK"/>
    <n v="2174"/>
    <d v="2021-10-19T00:00:00"/>
    <d v="2021-10-19T00:00:00"/>
    <s v="GoCamera"/>
    <s v="Italia"/>
    <s v="Roma"/>
    <x v="7"/>
    <m/>
    <s v="Riccardo Di Marco"/>
    <x v="4"/>
    <s v="Congrua"/>
    <s v="Digital &amp; Media"/>
    <s v="Internet technologies"/>
    <s v="Start-up stage\Venture"/>
    <s v="Assente"/>
    <s v="Fondi di scaleup"/>
    <m/>
    <d v="2021-10-21T00:00:00"/>
    <m/>
  </r>
  <r>
    <s v="OK"/>
    <n v="2175"/>
    <d v="2021-10-20T00:00:00"/>
    <d v="2021-10-20T00:00:00"/>
    <s v="SMANAPP"/>
    <s v="Italia"/>
    <s v="Prato"/>
    <x v="10"/>
    <m/>
    <s v="Antonio Minguzzi"/>
    <x v="5"/>
    <s v="Congrua"/>
    <s v="Digital &amp; Media"/>
    <s v="Internet technologies"/>
    <s v="Start-up stage\Venture"/>
    <s v="Assente"/>
    <s v="Fondi di scaleup"/>
    <m/>
    <d v="2021-10-21T00:00:00"/>
    <m/>
  </r>
  <r>
    <s v="OK"/>
    <n v="2176"/>
    <d v="2021-10-21T00:00:00"/>
    <d v="2021-10-21T00:00:00"/>
    <s v="Euleria "/>
    <s v="Italia"/>
    <s v="Trento"/>
    <x v="21"/>
    <m/>
    <s v="Elisabetta Borello_x000a_(Bio4dreams)"/>
    <x v="5"/>
    <s v="Congrua"/>
    <s v="ICT"/>
    <s v="Medical equipment and related software"/>
    <s v="Start-up stage\Venture"/>
    <s v="Assente"/>
    <s v="Fondi di scaleup"/>
    <m/>
    <d v="2021-10-27T00:00:00"/>
    <m/>
  </r>
  <r>
    <s v="OK"/>
    <n v="2177"/>
    <d v="2021-10-21T00:00:00"/>
    <d v="2021-10-21T00:00:00"/>
    <s v="Welmed"/>
    <s v="Italia"/>
    <s v="Milano"/>
    <x v="4"/>
    <m/>
    <s v="Marcello Tedeschi_x000a_(Alchimia)"/>
    <x v="6"/>
    <s v="Congrua"/>
    <s v="ICT"/>
    <s v="Medical equipment and related software"/>
    <s v="Start-up stage\Venture"/>
    <s v="Assente"/>
    <s v="Fondi di scaleup"/>
    <m/>
    <d v="2021-10-27T00:00:00"/>
    <m/>
  </r>
  <r>
    <s v="OK"/>
    <n v="2178"/>
    <d v="2021-10-21T00:00:00"/>
    <d v="2021-10-21T00:00:00"/>
    <s v="DoctorPass"/>
    <s v="Italia"/>
    <s v="Asti"/>
    <x v="3"/>
    <m/>
    <s v="Massimo Boccia"/>
    <x v="4"/>
    <s v="Congrua"/>
    <s v="ICT"/>
    <s v="Medical equipment and related software"/>
    <s v="Start-up stage\Venture"/>
    <s v="Assente"/>
    <s v="Fondi di scaleup"/>
    <m/>
    <d v="2021-10-27T00:00:00"/>
    <m/>
  </r>
  <r>
    <s v="OK"/>
    <n v="2179"/>
    <d v="2021-10-22T00:00:00"/>
    <d v="2021-10-22T00:00:00"/>
    <s v="Iride Acque"/>
    <s v="Italia"/>
    <s v="Milano"/>
    <x v="4"/>
    <s v="Alessandro Pontari"/>
    <m/>
    <x v="3"/>
    <s v="Congrua"/>
    <s v="Services"/>
    <s v="Business and industrial services"/>
    <s v="Start-up stage\Venture"/>
    <s v="Assente"/>
    <s v="Fondi di scaleup"/>
    <m/>
    <d v="2021-10-27T00:00:00"/>
    <m/>
  </r>
  <r>
    <s v="OK"/>
    <n v="2180"/>
    <d v="2021-10-22T00:00:00"/>
    <d v="2021-10-22T00:00:00"/>
    <s v="Progetto Mooore"/>
    <s v="Italia"/>
    <s v="Milano"/>
    <x v="4"/>
    <m/>
    <s v="Cristian Preiata"/>
    <x v="4"/>
    <s v="Congrua"/>
    <s v="Digital &amp; Media"/>
    <s v="Internet technologies"/>
    <s v="Seed"/>
    <s v="Assente"/>
    <s v="Non compliant con i Regolamenti "/>
    <m/>
    <d v="2021-10-27T00:00:00"/>
    <m/>
  </r>
  <r>
    <s v="OK"/>
    <n v="2181"/>
    <d v="2021-10-22T00:00:00"/>
    <d v="2021-10-22T00:00:00"/>
    <s v="Velasca"/>
    <s v="Italia"/>
    <s v="Milano"/>
    <x v="4"/>
    <s v="Elena Vittone"/>
    <m/>
    <x v="3"/>
    <s v="Congrua"/>
    <s v="Consumer Goods"/>
    <s v="Consumer products manufacturing"/>
    <s v="Other early stage\Late stage"/>
    <s v="Assente"/>
    <s v="Fondi di scaleup"/>
    <m/>
    <d v="2021-10-27T00:00:00"/>
    <m/>
  </r>
  <r>
    <s v="OK"/>
    <n v="2182"/>
    <d v="2021-10-22T00:00:00"/>
    <d v="2021-10-22T00:00:00"/>
    <s v="Solertix"/>
    <s v="Italia"/>
    <s v="n.a."/>
    <x v="5"/>
    <m/>
    <s v="Luca Vincelli "/>
    <x v="4"/>
    <s v="Congrua"/>
    <s v="Biotech"/>
    <s v="Energy: other"/>
    <s v="Seed"/>
    <s v="Assente"/>
    <s v="Non compliant con i Regolamenti "/>
    <m/>
    <d v="2021-10-27T00:00:00"/>
    <m/>
  </r>
  <r>
    <s v="OK"/>
    <n v="2183"/>
    <d v="2021-10-25T00:00:00"/>
    <d v="2021-10-25T00:00:00"/>
    <s v="Wilden"/>
    <s v="Italia"/>
    <s v="Milano"/>
    <x v="4"/>
    <s v="Elena Vittone"/>
    <m/>
    <x v="3"/>
    <s v="Congrua"/>
    <s v="Digital &amp; Media"/>
    <s v="Internet technologies"/>
    <s v="Start-up stage\Venture"/>
    <s v="Assente"/>
    <s v="Fondi di scaleup"/>
    <m/>
    <d v="2021-10-27T00:00:00"/>
    <m/>
  </r>
  <r>
    <s v="OK"/>
    <n v="2184"/>
    <d v="2021-10-25T00:00:00"/>
    <d v="2021-10-25T00:00:00"/>
    <s v="Be Safe"/>
    <s v="Italia"/>
    <s v="Roma"/>
    <x v="7"/>
    <s v="Elena Vittone"/>
    <m/>
    <x v="3"/>
    <s v="Congrua"/>
    <s v="Services"/>
    <s v="Hospitality, sports and entertainment facilities"/>
    <s v="Start-up stage\Venture"/>
    <s v="Assente"/>
    <s v="Fondi di scaleup"/>
    <m/>
    <d v="2021-10-27T00:00:00"/>
    <m/>
  </r>
  <r>
    <s v="OK"/>
    <n v="2185"/>
    <d v="2021-10-25T00:00:00"/>
    <d v="2021-10-25T00:00:00"/>
    <s v="brumbrum"/>
    <s v="Italia"/>
    <s v="Milano"/>
    <x v="4"/>
    <s v="Alessandro Pontari"/>
    <m/>
    <x v="3"/>
    <s v="Congrua"/>
    <s v="Services"/>
    <s v="Transportation services"/>
    <s v="Other early stage\Late stage"/>
    <s v="Assente"/>
    <s v="Fondi di scaleup"/>
    <m/>
    <d v="2021-10-27T00:00:00"/>
    <m/>
  </r>
  <r>
    <s v="OK"/>
    <n v="2186"/>
    <d v="2021-10-25T00:00:00"/>
    <d v="2021-10-25T00:00:00"/>
    <s v="Italianway"/>
    <s v="Italia"/>
    <s v="Milano"/>
    <x v="4"/>
    <s v="Giulio Valiante"/>
    <m/>
    <x v="3"/>
    <s v="Congrua"/>
    <s v="Digital &amp; Media"/>
    <s v="Hospitality, sports and entertainment facilities"/>
    <s v="Other early stage\Late stage"/>
    <s v="Assente"/>
    <s v="Fondi di scaleup"/>
    <m/>
    <d v="2021-10-27T00:00:00"/>
    <s v="Iniziativa già presente nel DF dei fondi di scaleup, con data antecedente l'avvio del processo di DF centralizzato"/>
  </r>
  <r>
    <s v="OK"/>
    <n v="2187"/>
    <d v="2021-10-26T00:00:00"/>
    <d v="2021-10-26T00:00:00"/>
    <s v="Brochesia"/>
    <s v="Italia"/>
    <s v="Roma"/>
    <x v="7"/>
    <m/>
    <s v="Christian Salvatori"/>
    <x v="4"/>
    <s v="Congrua"/>
    <s v="ICT"/>
    <s v="Systems software"/>
    <s v="Start-up stage\Venture"/>
    <s v="Assente"/>
    <s v="Fondi di scaleup"/>
    <m/>
    <d v="2021-10-27T00:00:00"/>
    <m/>
  </r>
  <r>
    <s v="OK"/>
    <n v="2188"/>
    <d v="2021-10-27T00:00:00"/>
    <d v="2021-10-27T00:00:00"/>
    <s v="Content is King Srl"/>
    <s v="Italia"/>
    <s v="Milano"/>
    <x v="4"/>
    <m/>
    <s v="Davide Giansoldati"/>
    <x v="4"/>
    <s v="Congrua"/>
    <s v="ICT"/>
    <s v="Systems software"/>
    <s v="Seed"/>
    <s v="Assente"/>
    <s v="Non compliant con i Regolamenti "/>
    <m/>
    <d v="2021-10-27T00:00:00"/>
    <m/>
  </r>
  <r>
    <s v="OK"/>
    <n v="2189"/>
    <d v="2021-10-28T00:00:00"/>
    <d v="2021-10-28T00:00:00"/>
    <s v="Raleri"/>
    <s v="Italia"/>
    <s v="Bologna"/>
    <x v="0"/>
    <m/>
    <s v="Massimo Petrusa"/>
    <x v="4"/>
    <s v="Congrua"/>
    <s v="ICT"/>
    <s v="Consumer electronics"/>
    <s v="Other early stage\Late stage"/>
    <s v="Assente"/>
    <s v="Fondi di scaleup"/>
    <m/>
    <d v="2021-11-03T00:00:00"/>
    <m/>
  </r>
  <r>
    <s v="OK"/>
    <n v="2190"/>
    <d v="2021-10-28T00:00:00"/>
    <d v="2021-10-28T00:00:00"/>
    <s v="Nexton"/>
    <s v="Italia"/>
    <s v="Torino"/>
    <x v="3"/>
    <m/>
    <s v="Nicola D’amicis_x000a_(Pragma Finance)"/>
    <x v="5"/>
    <s v="Congrua"/>
    <s v="ICT"/>
    <s v="Consumer services: other"/>
    <s v="Seed"/>
    <s v="Assente"/>
    <s v="Non compliant con i Regolamenti "/>
    <m/>
    <d v="2021-11-03T00:00:00"/>
    <m/>
  </r>
  <r>
    <s v="OK"/>
    <n v="2191"/>
    <d v="2021-10-28T00:00:00"/>
    <d v="2021-10-28T00:00:00"/>
    <s v="SplittyPay"/>
    <s v="Italia"/>
    <s v="Milano"/>
    <x v="4"/>
    <m/>
    <s v="Alberto Porzio"/>
    <x v="4"/>
    <s v="Congrua"/>
    <s v="Services"/>
    <s v="Financial institutions and services"/>
    <s v="Start-up stage\Venture"/>
    <s v="Assente"/>
    <s v="Fondi di scaleup"/>
    <m/>
    <d v="2021-11-03T00:00:00"/>
    <m/>
  </r>
  <r>
    <s v="OK"/>
    <n v="2192"/>
    <d v="2021-10-29T00:00:00"/>
    <d v="2021-10-29T00:00:00"/>
    <s v="Alyon"/>
    <s v="Italia"/>
    <s v="Verona"/>
    <x v="15"/>
    <m/>
    <s v="Maurizio Mischi"/>
    <x v="4"/>
    <s v="Congrua"/>
    <s v="ICT"/>
    <s v="Systems software"/>
    <s v="Seed"/>
    <s v="Assente"/>
    <s v="Non compliant con i Regolamenti "/>
    <m/>
    <d v="2021-11-03T00:00:00"/>
    <m/>
  </r>
  <r>
    <s v="OK"/>
    <n v="2193"/>
    <d v="2021-10-29T00:00:00"/>
    <d v="2021-10-29T00:00:00"/>
    <s v="Easy Temp"/>
    <s v="Italia"/>
    <s v="Frosinone"/>
    <x v="7"/>
    <m/>
    <s v="Paolo Barbanti"/>
    <x v="4"/>
    <s v="Congrua"/>
    <s v="Med-Tech"/>
    <s v="Medical devices and supplies"/>
    <s v="Seed"/>
    <s v="Assente"/>
    <s v="Non compliant con i Regolamenti "/>
    <m/>
    <d v="2021-11-03T00:00:00"/>
    <m/>
  </r>
  <r>
    <s v="OK"/>
    <n v="2194"/>
    <d v="2021-11-01T00:00:00"/>
    <d v="2021-11-01T00:00:00"/>
    <s v="My Social Collection"/>
    <s v="Italia"/>
    <s v="n.a."/>
    <x v="5"/>
    <m/>
    <s v="Tomaso Buscema"/>
    <x v="4"/>
    <s v="Congrua"/>
    <s v="ICT"/>
    <s v="Systems software"/>
    <s v="Seed"/>
    <s v="Assente"/>
    <s v="Non compliant con i Regolamenti "/>
    <m/>
    <d v="2021-11-03T00:00:00"/>
    <m/>
  </r>
  <r>
    <s v="OK"/>
    <n v="2195"/>
    <d v="2021-11-03T00:00:00"/>
    <d v="2021-11-03T00:00:00"/>
    <s v="Zenka"/>
    <s v="Italia"/>
    <s v="Nairobi"/>
    <x v="53"/>
    <m/>
    <s v="Sabina Grisorio_x000a_(Translink Strempel)"/>
    <x v="5"/>
    <s v="Congrua"/>
    <s v="Services"/>
    <s v="Financial institutions and services"/>
    <s v="Other early stage\Late stage"/>
    <s v="Assente"/>
    <s v="Non compliant con i Regolamenti "/>
    <m/>
    <d v="2021-11-03T00:00:00"/>
    <s v="Localizzazione out of scope"/>
  </r>
  <r>
    <s v="OK"/>
    <n v="2196"/>
    <d v="2021-11-05T00:00:00"/>
    <d v="2021-11-05T00:00:00"/>
    <s v="MainStreaming"/>
    <s v="Italia"/>
    <s v="Milano"/>
    <x v="4"/>
    <s v="Elena Vittone"/>
    <m/>
    <x v="3"/>
    <s v="Congrua"/>
    <s v="ICT"/>
    <s v="Systems software"/>
    <s v="Other early stage\Late stage"/>
    <s v="Assente"/>
    <s v="Fondi di scaleup"/>
    <m/>
    <d v="2021-11-10T00:00:00"/>
    <m/>
  </r>
  <r>
    <s v="OK"/>
    <n v="2197"/>
    <d v="2021-11-06T00:00:00"/>
    <d v="2021-11-06T00:00:00"/>
    <s v="SmartPricing"/>
    <s v="Italia"/>
    <s v="Trento"/>
    <x v="21"/>
    <m/>
    <s v="Alessandro Rognoni"/>
    <x v="5"/>
    <s v="Congrua"/>
    <s v="ICT"/>
    <s v="Systems software"/>
    <s v="Start-up stage\Venture"/>
    <s v="Assente"/>
    <s v="Fondi di scaleup"/>
    <m/>
    <d v="2021-11-10T00:00:00"/>
    <m/>
  </r>
  <r>
    <s v="OK"/>
    <n v="2198"/>
    <d v="2021-11-06T00:00:00"/>
    <d v="2021-11-06T00:00:00"/>
    <s v="Circuit Mind"/>
    <s v="Estero"/>
    <s v="Londra"/>
    <x v="16"/>
    <m/>
    <s v="Basilio Gentile"/>
    <x v="4"/>
    <s v="Congrua"/>
    <s v="ICT"/>
    <s v="Systems software"/>
    <s v="Start-up stage\Venture"/>
    <s v="Assente"/>
    <s v="Fondi di scaleup"/>
    <m/>
    <d v="2021-11-10T00:00:00"/>
    <m/>
  </r>
  <r>
    <s v="OK"/>
    <n v="2199"/>
    <d v="2021-11-08T00:00:00"/>
    <d v="2021-11-08T00:00:00"/>
    <s v="Gibo"/>
    <s v="Italia"/>
    <s v="Brescia"/>
    <x v="4"/>
    <m/>
    <s v="Luca Marazzi"/>
    <x v="4"/>
    <s v="Congrua"/>
    <s v="Services"/>
    <s v="Software: other"/>
    <s v="Seed"/>
    <s v="Assente"/>
    <s v="Non compliant con i Regolamenti "/>
    <m/>
    <d v="2021-11-10T00:00:00"/>
    <m/>
  </r>
  <r>
    <s v="OK"/>
    <n v="2200"/>
    <d v="2021-11-08T00:00:00"/>
    <d v="2021-11-08T00:00:00"/>
    <s v="Toduba"/>
    <s v="Italia"/>
    <s v="Torino"/>
    <x v="3"/>
    <m/>
    <s v="Gabriele Belfiore_x000a_(Capital Venture Consulting)"/>
    <x v="5"/>
    <s v="Congrua"/>
    <s v="Services"/>
    <s v="Financial institutions and services"/>
    <s v="Other early stage\Late stage"/>
    <s v="Assente"/>
    <s v="Fondi di scaleup"/>
    <m/>
    <d v="2021-11-10T00:00:00"/>
    <m/>
  </r>
  <r>
    <s v="OK"/>
    <n v="2201"/>
    <d v="2021-11-08T00:00:00"/>
    <d v="2021-11-08T00:00:00"/>
    <s v="GlaucoT "/>
    <s v="Estero"/>
    <s v="Istanbul"/>
    <x v="54"/>
    <m/>
    <s v="Alperen Acemoglu"/>
    <x v="5"/>
    <s v="Congrua"/>
    <s v="Med-Tech"/>
    <s v="Medical devices and supplies"/>
    <s v="Seed"/>
    <s v="Assente"/>
    <s v="Non compliant con i Regolamenti "/>
    <m/>
    <d v="2021-11-10T00:00:00"/>
    <s v="Localizzazione out of scope"/>
  </r>
  <r>
    <s v="OK"/>
    <n v="2202"/>
    <d v="2021-11-09T00:00:00"/>
    <d v="2021-11-09T00:00:00"/>
    <s v="A Brush"/>
    <s v="Italia"/>
    <s v="Roma"/>
    <x v="7"/>
    <m/>
    <s v="Marco Zechini_x000a_(Almasta)"/>
    <x v="1"/>
    <s v="Congrua"/>
    <s v="Med-Tech"/>
    <s v="Medical devices and supplies"/>
    <s v="Seed"/>
    <s v="Assente"/>
    <s v="Non compliant con i Regolamenti "/>
    <m/>
    <d v="2021-11-10T00:00:00"/>
    <m/>
  </r>
  <r>
    <s v="OK"/>
    <n v="2203"/>
    <d v="2021-11-09T00:00:00"/>
    <m/>
    <s v="Idea Postura"/>
    <s v="Italia"/>
    <s v="Cagliari"/>
    <x v="25"/>
    <m/>
    <s v="Danilo Fenu"/>
    <x v="4"/>
    <s v="Non congrua"/>
    <m/>
    <m/>
    <m/>
    <m/>
    <s v="Rigettato per documentazione mancante dopo sollecito"/>
    <m/>
    <d v="2021-11-10T00:00:00"/>
    <m/>
  </r>
  <r>
    <s v="OK"/>
    <n v="2204"/>
    <d v="2021-11-10T00:00:00"/>
    <d v="2021-11-10T00:00:00"/>
    <s v="Pjt Uramaki"/>
    <s v="Italia"/>
    <s v="n.a."/>
    <x v="5"/>
    <m/>
    <s v="Gianluca Galano_x000a_(EY)"/>
    <x v="5"/>
    <s v="Congrua"/>
    <s v="Consumer Goods"/>
    <s v="Consumer products retailing"/>
    <s v="Other early stage\Late stage"/>
    <s v="Assente"/>
    <s v="Fondi di scaleup"/>
    <m/>
    <d v="2021-11-10T00:00:00"/>
    <m/>
  </r>
  <r>
    <s v="OK"/>
    <n v="2205"/>
    <d v="2021-11-10T00:00:00"/>
    <d v="2022-01-17T00:00:00"/>
    <s v="Dom Terry International"/>
    <s v="Italia"/>
    <s v="Milano"/>
    <x v="4"/>
    <m/>
    <s v="Maria Antonietta Zonin_x000a_(Immofina)"/>
    <x v="5"/>
    <s v="Congrua"/>
    <s v="Consumer Goods"/>
    <s v="Consumer goods: other"/>
    <s v="Start-up stage\Venture"/>
    <s v="Assente"/>
    <s v="Fondi di scaleup"/>
    <m/>
    <d v="2022-01-19T00:00:00"/>
    <m/>
  </r>
  <r>
    <s v="OK"/>
    <n v="2206"/>
    <d v="2021-11-11T00:00:00"/>
    <d v="2021-11-11T00:00:00"/>
    <s v="SENS IN"/>
    <s v="Italia"/>
    <s v="Bologna"/>
    <x v="0"/>
    <m/>
    <s v="Michele Poggipolini"/>
    <x v="4"/>
    <s v="Congrua"/>
    <s v="ICT"/>
    <s v="Systems software"/>
    <s v="Start-up stage\Venture"/>
    <s v="Assente"/>
    <s v="Fondi di scaleup"/>
    <m/>
    <d v="2021-11-18T00:00:00"/>
    <m/>
  </r>
  <r>
    <s v="OK"/>
    <n v="2207"/>
    <d v="2021-11-14T00:00:00"/>
    <d v="2021-11-14T00:00:00"/>
    <s v="QA"/>
    <s v="Italia"/>
    <s v="Roma"/>
    <x v="7"/>
    <m/>
    <s v="Gianluca Binini"/>
    <x v="4"/>
    <s v="Congrua"/>
    <s v="Services"/>
    <s v="Business and industrial services"/>
    <s v="Seed"/>
    <s v="Assente"/>
    <s v="Non compliant con i Regolamenti "/>
    <m/>
    <d v="2021-11-18T00:00:00"/>
    <m/>
  </r>
  <r>
    <s v="OK"/>
    <n v="2208"/>
    <d v="2021-11-14T00:00:00"/>
    <d v="2021-11-14T00:00:00"/>
    <s v="Pascolatoi"/>
    <s v="Italia"/>
    <s v="n.a."/>
    <x v="5"/>
    <m/>
    <s v="Antonino Cutrupi"/>
    <x v="4"/>
    <s v="Congrua"/>
    <s v="Agro-food"/>
    <s v="Fishing, hunting and animal husbandry"/>
    <s v="Seed"/>
    <s v="Assente"/>
    <s v="Non compliant con i Regolamenti "/>
    <m/>
    <d v="2021-11-18T00:00:00"/>
    <m/>
  </r>
  <r>
    <s v="OK"/>
    <n v="2209"/>
    <d v="2021-11-15T00:00:00"/>
    <d v="2021-11-15T00:00:00"/>
    <s v="Netmoney"/>
    <s v="Italia"/>
    <s v="Milano"/>
    <x v="4"/>
    <m/>
    <s v="Edoardo Di Pierro"/>
    <x v="4"/>
    <s v="Congrua"/>
    <s v="ICT"/>
    <s v="Financial institutions and services"/>
    <s v="Seed"/>
    <s v="Assente"/>
    <s v="Non compliant con i Regolamenti "/>
    <m/>
    <d v="2021-11-18T00:00:00"/>
    <m/>
  </r>
  <r>
    <s v="OK"/>
    <n v="2210"/>
    <d v="2021-11-15T00:00:00"/>
    <d v="2021-11-15T00:00:00"/>
    <s v="Elementsworks"/>
    <s v="Italia"/>
    <s v="Pisa"/>
    <x v="10"/>
    <m/>
    <s v="Michele Grassi"/>
    <x v="4"/>
    <s v="Congrua"/>
    <s v="ICT"/>
    <s v="Systems software"/>
    <s v="Seed"/>
    <s v="Assente"/>
    <s v="Non compliant con i Regolamenti "/>
    <m/>
    <d v="2021-11-18T00:00:00"/>
    <m/>
  </r>
  <r>
    <s v="OK"/>
    <n v="2211"/>
    <d v="2021-11-15T00:00:00"/>
    <d v="2021-11-15T00:00:00"/>
    <s v="loQal"/>
    <s v="Italia"/>
    <s v="Venezia"/>
    <x v="15"/>
    <m/>
    <s v="Moreno Zancato"/>
    <x v="4"/>
    <s v="Congrua"/>
    <s v="Digital &amp; Media"/>
    <s v="Internet technologies"/>
    <s v="Seed"/>
    <s v="Assente"/>
    <s v="Non compliant con i Regolamenti "/>
    <m/>
    <d v="2021-11-18T00:00:00"/>
    <m/>
  </r>
  <r>
    <s v="OK"/>
    <n v="2212"/>
    <d v="2021-11-15T00:00:00"/>
    <d v="2021-11-19T00:00:00"/>
    <s v="Plentiness"/>
    <s v="Italia"/>
    <s v="Milano"/>
    <x v="4"/>
    <m/>
    <s v="Linda Romano"/>
    <x v="4"/>
    <s v="Congrua"/>
    <s v="Consumer Goods"/>
    <s v="Consumer goods: other"/>
    <s v="Start-up stage\Venture"/>
    <s v="Assente"/>
    <s v="Fondi di scaleup"/>
    <m/>
    <d v="2021-11-25T00:00:00"/>
    <m/>
  </r>
  <r>
    <s v="OK"/>
    <n v="2213"/>
    <d v="2021-11-16T00:00:00"/>
    <d v="2021-11-16T00:00:00"/>
    <s v="Cellex "/>
    <s v="Italia"/>
    <s v="Roma"/>
    <x v="7"/>
    <m/>
    <s v="Marcello Laurenzio"/>
    <x v="5"/>
    <s v="Congrua"/>
    <s v="Biotech"/>
    <s v="Biotechnology"/>
    <s v="Seed"/>
    <s v="Assente"/>
    <s v="Non compliant con i Regolamenti "/>
    <m/>
    <d v="2021-11-18T00:00:00"/>
    <m/>
  </r>
  <r>
    <s v="OK"/>
    <n v="2214"/>
    <d v="2021-11-16T00:00:00"/>
    <d v="2021-11-16T00:00:00"/>
    <s v="Superba Holdings"/>
    <s v="Italia"/>
    <s v="Roma"/>
    <x v="7"/>
    <m/>
    <s v="Marco Cremascoli_x000a_(BDO)"/>
    <x v="5"/>
    <s v="Congrua"/>
    <s v="Med-Tech"/>
    <s v="Healthcare: other"/>
    <s v="Start-up stage\Venture"/>
    <s v="Assente"/>
    <s v="Fondi di scaleup"/>
    <m/>
    <d v="2021-11-18T00:00:00"/>
    <m/>
  </r>
  <r>
    <s v="OK"/>
    <n v="2215"/>
    <d v="2021-11-16T00:00:00"/>
    <d v="2021-11-16T00:00:00"/>
    <s v="Mirta "/>
    <s v="Italia"/>
    <s v="Milano"/>
    <x v="4"/>
    <s v="Elena Vittone"/>
    <m/>
    <x v="3"/>
    <s v="Congrua"/>
    <s v="Digital &amp; Media"/>
    <s v="Internet technologies"/>
    <s v="Other early stage\Late stage"/>
    <s v="Assente"/>
    <s v="Fondi di scaleup"/>
    <m/>
    <d v="2021-11-18T00:00:00"/>
    <m/>
  </r>
  <r>
    <s v="OK"/>
    <n v="2216"/>
    <d v="2021-11-16T00:00:00"/>
    <d v="2021-11-16T00:00:00"/>
    <s v="TRIS Sicilia"/>
    <s v="Italia"/>
    <s v="Palermo"/>
    <x v="9"/>
    <m/>
    <s v=" Alberto Lolli"/>
    <x v="4"/>
    <s v="Congrua"/>
    <s v="Services"/>
    <s v="Construction"/>
    <s v="Seed"/>
    <s v="Assente"/>
    <s v="Non compliant con i Regolamenti "/>
    <m/>
    <d v="2021-11-18T00:00:00"/>
    <m/>
  </r>
  <r>
    <s v="OK"/>
    <n v="2217"/>
    <d v="2021-11-16T00:00:00"/>
    <d v="2021-11-16T00:00:00"/>
    <s v="DIVO DIVA GROUP"/>
    <s v="Estero"/>
    <s v="La Valletta"/>
    <x v="23"/>
    <m/>
    <s v="François-Xavier Mariani"/>
    <x v="4"/>
    <s v="Congrua"/>
    <s v="Digital &amp; Media"/>
    <s v="Internet technologies"/>
    <s v="Start-up stage\Venture"/>
    <s v="Assente"/>
    <s v="Non compliant con i Regolamenti "/>
    <m/>
    <d v="2021-11-18T00:00:00"/>
    <s v="Area geografica out of scope"/>
  </r>
  <r>
    <s v="OK"/>
    <n v="2218"/>
    <d v="2021-11-18T00:00:00"/>
    <d v="2022-05-25T00:00:00"/>
    <s v="Slinkshot"/>
    <s v="Italia"/>
    <s v="n.a."/>
    <x v="5"/>
    <m/>
    <s v="Riccardo Petrucci"/>
    <x v="4"/>
    <s v="Congrua"/>
    <s v="Digital &amp; Media"/>
    <s v="Internet technologies"/>
    <s v="Start-up stage\Venture"/>
    <s v="Assente"/>
    <s v="Fondi di scaleup"/>
    <m/>
    <d v="2022-05-31T00:00:00"/>
    <s v="Iniziativa &quot;non compliant con i regolamenti&quot; il 25/11/2021 per lo stadio di vita &quot;seed&quot; e per l'assenza di OdR, viene assegnata ai fondi di scaleup il 31/05/2022 in seguito all'invio di un nuovo deck"/>
  </r>
  <r>
    <s v="OK"/>
    <n v="2219"/>
    <d v="2021-11-19T00:00:00"/>
    <d v="2021-11-19T00:00:00"/>
    <s v="DDIRA&amp;TSE"/>
    <s v="Italia"/>
    <s v="Bolzano"/>
    <x v="21"/>
    <m/>
    <s v="Mariano Pisetta"/>
    <x v="4"/>
    <s v="Congrua"/>
    <s v="ICT"/>
    <s v="Consumer electronics"/>
    <s v="Seed"/>
    <s v="Assente"/>
    <s v="Non compliant con i Regolamenti "/>
    <m/>
    <d v="2021-11-25T00:00:00"/>
    <m/>
  </r>
  <r>
    <s v="OK"/>
    <n v="2220"/>
    <d v="2021-11-19T00:00:00"/>
    <d v="2021-11-19T00:00:00"/>
    <s v="Life Breath"/>
    <s v="Italia"/>
    <s v="Torino"/>
    <x v="7"/>
    <m/>
    <s v="Alberto Lolli"/>
    <x v="4"/>
    <s v="Congrua"/>
    <s v="Clean Tech"/>
    <s v="Energy: other"/>
    <s v="Seed"/>
    <s v="Assente"/>
    <s v="Non compliant con i Regolamenti "/>
    <m/>
    <d v="2021-11-25T00:00:00"/>
    <m/>
  </r>
  <r>
    <s v="OK"/>
    <n v="2221"/>
    <d v="2021-11-22T00:00:00"/>
    <d v="2021-11-22T00:00:00"/>
    <s v="Comehome"/>
    <s v="Italia"/>
    <s v="Milano"/>
    <x v="4"/>
    <s v="Elena Vittone"/>
    <m/>
    <x v="3"/>
    <s v="Congrua"/>
    <s v="Digital &amp; Media"/>
    <s v="Internet technologies"/>
    <s v="Start-up stage\Venture"/>
    <s v="Assente"/>
    <s v="Fondi di scaleup"/>
    <m/>
    <d v="2021-11-25T00:00:00"/>
    <m/>
  </r>
  <r>
    <s v="OK"/>
    <n v="2222"/>
    <d v="2021-11-22T00:00:00"/>
    <d v="2021-11-22T00:00:00"/>
    <s v="V-frm "/>
    <s v="Italia"/>
    <s v="Trento"/>
    <x v="21"/>
    <m/>
    <s v="Massimiliano De Simoni_x000a_(MDSWORLD)"/>
    <x v="5"/>
    <s v="Congrua"/>
    <s v="Agro-food"/>
    <s v="Agriculture: other"/>
    <s v="Seed"/>
    <s v="Assente"/>
    <s v="Non compliant con i Regolamenti "/>
    <m/>
    <d v="2021-11-25T00:00:00"/>
    <m/>
  </r>
  <r>
    <s v="OK"/>
    <n v="2223"/>
    <d v="2021-11-22T00:00:00"/>
    <d v="2021-11-22T00:00:00"/>
    <s v="Italian Eyewear"/>
    <s v="Italia"/>
    <s v="n.a."/>
    <x v="5"/>
    <m/>
    <s v="Luca Bonamigo_x000a_(Corporate Advisory)"/>
    <x v="5"/>
    <s v="Congrua"/>
    <s v="Consumer Goods"/>
    <s v="Consumer products manufacturing"/>
    <s v="Private Equity"/>
    <s v="Assente"/>
    <s v="Non compliant con i Regolamenti "/>
    <m/>
    <d v="2021-11-25T00:00:00"/>
    <m/>
  </r>
  <r>
    <s v="OK"/>
    <n v="2224"/>
    <d v="2021-11-22T00:00:00"/>
    <d v="2021-11-22T00:00:00"/>
    <s v="Novameat"/>
    <s v="Estero"/>
    <s v="Barcellona"/>
    <x v="11"/>
    <s v="Amedeo Giurazza"/>
    <m/>
    <x v="3"/>
    <s v="Congrua"/>
    <s v="Agro-food"/>
    <s v="Materials"/>
    <s v="Start-up stage\Venture"/>
    <s v="Assente"/>
    <s v="Fondi di scaleup"/>
    <m/>
    <d v="2021-11-25T00:00:00"/>
    <m/>
  </r>
  <r>
    <s v="OK"/>
    <n v="2225"/>
    <d v="2021-11-22T00:00:00"/>
    <d v="2021-11-22T00:00:00"/>
    <s v="Themis"/>
    <s v="Italia"/>
    <s v="Brescia"/>
    <x v="4"/>
    <m/>
    <m/>
    <x v="4"/>
    <s v="Congrua"/>
    <s v="ICT"/>
    <s v="Systems software"/>
    <s v="Seed"/>
    <s v="Assente"/>
    <s v="Non compliant con i Regolamenti "/>
    <m/>
    <d v="2021-11-25T00:00:00"/>
    <m/>
  </r>
  <r>
    <s v="OK"/>
    <n v="2226"/>
    <d v="2021-11-23T00:00:00"/>
    <d v="2021-11-23T00:00:00"/>
    <s v="Compagnia della tavola italiana"/>
    <s v="Italia"/>
    <s v="Palermo"/>
    <x v="9"/>
    <m/>
    <s v="Stefano Romiti_x000a_(Antares Advisory)"/>
    <x v="5"/>
    <s v="Congrua"/>
    <s v="Agro-food"/>
    <s v="Agriculture: other"/>
    <s v="Seed"/>
    <s v="Assente"/>
    <s v="Non compliant con i Regolamenti "/>
    <m/>
    <d v="2021-11-25T00:00:00"/>
    <m/>
  </r>
  <r>
    <s v="OK"/>
    <n v="2227"/>
    <d v="2021-11-24T00:00:00"/>
    <d v="2021-11-24T00:00:00"/>
    <s v="Zago"/>
    <s v="Italia"/>
    <s v="Milano"/>
    <x v="4"/>
    <m/>
    <s v="Gianluca Ottolina"/>
    <x v="4"/>
    <s v="Congrua"/>
    <s v="Consumer Goods"/>
    <s v="Consumer goods: other"/>
    <s v="Start-up stage\Venture"/>
    <s v="Assente"/>
    <s v="Fondi di scaleup"/>
    <m/>
    <d v="2021-11-25T00:00:00"/>
    <m/>
  </r>
  <r>
    <s v="OK"/>
    <n v="2228"/>
    <d v="2021-11-25T00:00:00"/>
    <d v="2021-11-25T00:00:00"/>
    <s v="Massive"/>
    <s v="Italia"/>
    <s v="Napoli"/>
    <x v="2"/>
    <m/>
    <s v="Ivo Allegro_x000a_(iniziativa)"/>
    <x v="5"/>
    <s v="Congrua"/>
    <s v="ICT"/>
    <s v="Systems software"/>
    <s v="Start-up stage\Venture"/>
    <s v="Assente"/>
    <s v="Fondi di scaleup"/>
    <m/>
    <d v="2021-11-25T00:00:00"/>
    <m/>
  </r>
  <r>
    <s v="OK"/>
    <n v="2229"/>
    <d v="2021-11-25T00:00:00"/>
    <d v="2021-11-25T00:00:00"/>
    <s v="Farmacasa"/>
    <s v="Italia"/>
    <s v="Milano"/>
    <x v="4"/>
    <m/>
    <s v="Maurizio Vendramini"/>
    <x v="5"/>
    <s v="Congrua"/>
    <s v="Digital &amp; Media"/>
    <s v="Internet technologies"/>
    <s v="Start-up stage\Venture"/>
    <s v="Assente"/>
    <s v="Fondi di scaleup"/>
    <m/>
    <d v="2021-11-25T00:00:00"/>
    <m/>
  </r>
  <r>
    <s v="OK"/>
    <n v="2230"/>
    <d v="2021-11-23T00:00:00"/>
    <d v="2021-11-25T00:00:00"/>
    <s v="Intellivision"/>
    <s v="Estero"/>
    <s v="Irvine"/>
    <x v="6"/>
    <m/>
    <s v="Valter Prette"/>
    <x v="5"/>
    <s v="Congrua"/>
    <s v="ICT"/>
    <s v="Consumer electronics"/>
    <s v="Seed"/>
    <s v="Assente"/>
    <s v="Non compliant con i Regolamenti "/>
    <m/>
    <d v="2021-12-01T00:00:00"/>
    <s v="Localizzazione out of scope"/>
  </r>
  <r>
    <s v="OK"/>
    <n v="2231"/>
    <d v="2021-11-26T00:00:00"/>
    <d v="2021-11-26T00:00:00"/>
    <s v="Esacryo "/>
    <s v="Estero"/>
    <s v="Olten"/>
    <x v="22"/>
    <m/>
    <s v="Marco Pasquotti_x000a_(Escaluscapital)"/>
    <x v="4"/>
    <s v="Congrua"/>
    <s v="Industrial Goods"/>
    <s v="Business and industrial products"/>
    <s v="Seed"/>
    <s v="Assente"/>
    <s v="Non compliant con i Regolamenti "/>
    <m/>
    <d v="2021-12-01T00:00:00"/>
    <s v="Localizzazione out of scope"/>
  </r>
  <r>
    <s v="OK"/>
    <n v="2232"/>
    <d v="2021-11-26T00:00:00"/>
    <d v="2021-11-26T00:00:00"/>
    <s v="Serranova "/>
    <s v="Italia"/>
    <s v="Perugia"/>
    <x v="17"/>
    <m/>
    <s v="Marco Pasquotti_x000a_(Escaluscapital)"/>
    <x v="4"/>
    <s v="Congrua"/>
    <s v="Agro-food"/>
    <s v="Agriculture: other"/>
    <s v="Seed"/>
    <s v="Assente"/>
    <s v="Non compliant con i Regolamenti "/>
    <m/>
    <d v="2021-12-01T00:00:00"/>
    <m/>
  </r>
  <r>
    <s v="OK"/>
    <n v="2233"/>
    <d v="2021-11-26T00:00:00"/>
    <d v="2021-11-26T00:00:00"/>
    <s v="Project Gaston"/>
    <s v="Estero"/>
    <s v="Lubiana"/>
    <x v="55"/>
    <m/>
    <m/>
    <x v="4"/>
    <s v="Congrua"/>
    <s v="Consumer Goods"/>
    <s v="Consumer products manufacturing"/>
    <s v="Other early stage\Late stage"/>
    <s v="Assente"/>
    <s v="Non compliant con i Regolamenti "/>
    <m/>
    <d v="2021-12-01T00:00:00"/>
    <s v="Localizzazione out of scope"/>
  </r>
  <r>
    <s v="OK"/>
    <n v="2234"/>
    <d v="2021-12-01T00:00:00"/>
    <d v="2021-12-01T00:00:00"/>
    <s v="Airborne Energy Systems (AWES)"/>
    <s v="Estero"/>
    <s v="Aia"/>
    <x v="24"/>
    <m/>
    <s v="Fabrizio Nastri"/>
    <x v="4"/>
    <s v="Congrua"/>
    <s v="Industrial Goods"/>
    <s v="Means of transport: manufacturing and related"/>
    <s v="Start-up stage\Venture"/>
    <s v="Assente"/>
    <s v="Non compliant con i Regolamenti "/>
    <m/>
    <d v="2021-12-09T00:00:00"/>
    <s v="Localizzazione out of scope"/>
  </r>
  <r>
    <s v="OK"/>
    <n v="2235"/>
    <d v="2021-12-01T00:00:00"/>
    <d v="2021-12-01T00:00:00"/>
    <s v="Project NEXT"/>
    <s v="Italia"/>
    <s v="n.a."/>
    <x v="5"/>
    <m/>
    <s v="Antonio Giametta_x000a_(Banca Profilo)"/>
    <x v="6"/>
    <s v="Congrua"/>
    <s v="ICT"/>
    <s v="Systems software"/>
    <s v="Start-up stage\Venture"/>
    <s v="Assente"/>
    <s v="Fondi di scaleup"/>
    <m/>
    <d v="2021-12-09T00:00:00"/>
    <m/>
  </r>
  <r>
    <s v="OK"/>
    <n v="2236"/>
    <d v="2021-12-02T00:00:00"/>
    <d v="2021-12-02T00:00:00"/>
    <s v="Fincommodity"/>
    <s v="Italia"/>
    <s v="Milano"/>
    <x v="4"/>
    <m/>
    <s v="Gloria Seveso"/>
    <x v="1"/>
    <s v="Congrua"/>
    <s v="ICT"/>
    <s v="Systems software"/>
    <s v="Start-up stage\Venture"/>
    <s v="Assente"/>
    <s v="Fondi di scaleup"/>
    <m/>
    <d v="2022-01-19T00:00:00"/>
    <m/>
  </r>
  <r>
    <s v="OK"/>
    <n v="2237"/>
    <d v="2021-12-03T00:00:00"/>
    <d v="2021-12-03T00:00:00"/>
    <s v="Fagoterapia Lab"/>
    <s v="Italia"/>
    <s v="Pisa"/>
    <x v="10"/>
    <m/>
    <s v="Simone Maggi "/>
    <x v="4"/>
    <s v="Congrua"/>
    <s v="Med-Tech"/>
    <s v="Pharmaceuticals and drug delivery"/>
    <s v="Seed"/>
    <s v="Università di Pisa"/>
    <s v="Fondo di trasferimento tecnologico"/>
    <m/>
    <d v="2021-12-09T00:00:00"/>
    <m/>
  </r>
  <r>
    <s v="OK"/>
    <n v="2238"/>
    <d v="2021-12-03T00:00:00"/>
    <d v="2021-12-03T00:00:00"/>
    <s v="Keelt Group"/>
    <s v="Italia"/>
    <s v="Venezia"/>
    <x v="15"/>
    <m/>
    <s v="Salvatore Peluso_x000a_(CdP)"/>
    <x v="6"/>
    <s v="Congrua"/>
    <s v="Consumer Goods"/>
    <s v="Consumer goods: other"/>
    <s v="Other early stage\Late stage"/>
    <s v="Assente"/>
    <s v="Fondi di scaleup"/>
    <m/>
    <d v="2021-12-09T00:00:00"/>
    <m/>
  </r>
  <r>
    <s v="OK"/>
    <n v="2239"/>
    <d v="2021-12-06T00:00:00"/>
    <d v="2021-12-06T00:00:00"/>
    <s v="Facesite"/>
    <s v="Italia"/>
    <s v="Pordenone"/>
    <x v="8"/>
    <m/>
    <s v="Michele Sangion"/>
    <x v="4"/>
    <s v="Congrua"/>
    <s v="ICT"/>
    <s v="Systems software"/>
    <s v="Start-up stage\Venture"/>
    <s v="Assente"/>
    <s v="Fondi di scaleup"/>
    <m/>
    <d v="2021-12-09T00:00:00"/>
    <m/>
  </r>
  <r>
    <s v="OK"/>
    <n v="2240"/>
    <d v="2021-12-07T00:00:00"/>
    <d v="2021-12-07T00:00:00"/>
    <s v="Cyclando"/>
    <s v="Italia"/>
    <s v="Modena"/>
    <x v="0"/>
    <m/>
    <s v="Riccardo Sedola"/>
    <x v="4"/>
    <s v="Congrua"/>
    <s v="Services"/>
    <s v="Hospitality, sports and entertainment facilities"/>
    <s v="Start-up stage\Venture"/>
    <s v="Assente"/>
    <s v="Fondi di scaleup"/>
    <m/>
    <d v="2021-12-09T00:00:00"/>
    <m/>
  </r>
  <r>
    <s v="OK"/>
    <n v="2241"/>
    <d v="2021-12-07T00:00:00"/>
    <d v="2021-12-07T00:00:00"/>
    <s v="Golee"/>
    <s v="Italia"/>
    <s v="Milano"/>
    <x v="4"/>
    <m/>
    <s v="Mennato Fusco _x000a_(M&amp;A - Capital Market)"/>
    <x v="5"/>
    <s v="Congrua"/>
    <s v="ICT"/>
    <s v="Software: other"/>
    <s v="Start-up stage\Venture"/>
    <s v="Assente"/>
    <s v="Fondi di scaleup"/>
    <m/>
    <d v="2021-12-09T00:00:00"/>
    <m/>
  </r>
  <r>
    <s v="OK"/>
    <n v="2242"/>
    <d v="2021-12-07T00:00:00"/>
    <d v="2021-12-07T00:00:00"/>
    <s v="Talet-e"/>
    <s v="Italia"/>
    <s v="Roma"/>
    <x v="7"/>
    <m/>
    <s v="Gabriele Italiano"/>
    <x v="5"/>
    <s v="Congrua"/>
    <s v="Services"/>
    <s v="Business and industrial services"/>
    <s v="Seed"/>
    <s v="Assente"/>
    <s v="Non compliant con i Regolamenti "/>
    <m/>
    <d v="2021-12-09T00:00:00"/>
    <s v="Diritto di First Refusal – Invito Innova Venture"/>
  </r>
  <r>
    <s v="OK"/>
    <n v="2243"/>
    <d v="2021-12-09T00:00:00"/>
    <d v="2021-12-09T00:00:00"/>
    <s v="Taima Growth"/>
    <s v="Estero"/>
    <s v="Barcellona"/>
    <x v="11"/>
    <m/>
    <s v="Mo Alyasini"/>
    <x v="4"/>
    <s v="Congrua"/>
    <s v="Agro-food"/>
    <s v="Agriculture: other"/>
    <s v="Seed"/>
    <s v="Assente"/>
    <s v="Non compliant con i Regolamenti "/>
    <m/>
    <d v="2021-12-15T00:00:00"/>
    <s v="Localizzazione out of scope"/>
  </r>
  <r>
    <s v="OK"/>
    <n v="2244"/>
    <d v="2021-12-09T00:00:00"/>
    <d v="2021-12-09T00:00:00"/>
    <s v="Project Jade"/>
    <s v="Estero"/>
    <s v="Toronto"/>
    <x v="28"/>
    <m/>
    <s v="Kevin Tian_x000a_(Hawkbridge Capital Partners Inc.)"/>
    <x v="5"/>
    <s v="Congrua"/>
    <s v="Services"/>
    <s v="Business and industrial services"/>
    <s v="Other early stage\Late stage"/>
    <s v="Assente"/>
    <s v="Non compliant con i Regolamenti "/>
    <m/>
    <d v="2021-12-15T00:00:00"/>
    <s v="Localizzazione out of scope"/>
  </r>
  <r>
    <s v="OK"/>
    <n v="2245"/>
    <d v="2021-12-10T00:00:00"/>
    <d v="2021-12-10T00:00:00"/>
    <s v="Just Mary"/>
    <s v="Italia"/>
    <s v="Milano"/>
    <x v="4"/>
    <m/>
    <s v="Mario Nuti_x000a_(Aestas)"/>
    <x v="5"/>
    <s v="Congrua"/>
    <s v="Services"/>
    <s v="Business and industrial services"/>
    <s v="Start-up stage\Venture"/>
    <s v="Assente"/>
    <s v="Fondi di scaleup"/>
    <m/>
    <d v="2021-12-15T00:00:00"/>
    <m/>
  </r>
  <r>
    <s v="OK"/>
    <n v="2246"/>
    <d v="2021-12-10T00:00:00"/>
    <d v="2021-12-10T00:00:00"/>
    <s v="Domusilla"/>
    <s v="Italia"/>
    <s v="Bologna"/>
    <x v="0"/>
    <m/>
    <s v="Filippo Torre"/>
    <x v="4"/>
    <s v="Congrua"/>
    <s v="Services"/>
    <s v="Business and industrial services"/>
    <s v="Seed"/>
    <s v="Assente"/>
    <s v="Non compliant con i Regolamenti "/>
    <m/>
    <d v="2021-12-15T00:00:00"/>
    <m/>
  </r>
  <r>
    <s v="OK"/>
    <n v="2247"/>
    <d v="2021-12-13T00:00:00"/>
    <d v="2021-12-13T00:00:00"/>
    <s v="La cannoleria siciliana"/>
    <s v="Italia"/>
    <s v="Roma"/>
    <x v="7"/>
    <m/>
    <s v="Danilo Perrotta_x000a_(lazio Innova)"/>
    <x v="6"/>
    <s v="Congrua"/>
    <s v="Consumer Goods"/>
    <s v="Consumer products retailing"/>
    <s v="Other early stage\Late stage"/>
    <s v="Assente"/>
    <s v="Fondi di scaleup"/>
    <m/>
    <d v="2021-12-15T00:00:00"/>
    <m/>
  </r>
  <r>
    <s v="OK"/>
    <n v="2248"/>
    <d v="2021-12-13T00:00:00"/>
    <d v="2021-12-13T00:00:00"/>
    <s v="Zebras"/>
    <s v="Italia"/>
    <s v="n.a."/>
    <x v="5"/>
    <m/>
    <s v="Claudia Meia"/>
    <x v="4"/>
    <s v="Congrua"/>
    <s v="Agro-food"/>
    <s v="Internet technologies"/>
    <s v="Seed"/>
    <s v="Assente"/>
    <s v="Non compliant con i Regolamenti "/>
    <m/>
    <d v="2021-12-15T00:00:00"/>
    <m/>
  </r>
  <r>
    <s v="OK"/>
    <n v="2249"/>
    <d v="2021-12-13T00:00:00"/>
    <d v="2021-12-13T00:00:00"/>
    <s v="Klypss"/>
    <s v="Italia"/>
    <s v="Roma"/>
    <x v="7"/>
    <m/>
    <s v="Federico Capriata"/>
    <x v="4"/>
    <s v="Congrua"/>
    <s v="Services"/>
    <s v="Internet technologies"/>
    <s v="Seed"/>
    <s v="Assente"/>
    <s v="Non compliant con i Regolamenti "/>
    <m/>
    <d v="2021-12-15T00:00:00"/>
    <s v="Diritto di First Refusal – Invito Innova Venture"/>
  </r>
  <r>
    <s v="OK"/>
    <n v="2250"/>
    <d v="2021-12-14T00:00:00"/>
    <d v="2021-12-14T00:00:00"/>
    <s v="Hi Mark"/>
    <s v="Italia"/>
    <s v="n.a."/>
    <x v="5"/>
    <m/>
    <s v="Giulio Odorico"/>
    <x v="4"/>
    <s v="Congrua"/>
    <s v="ICT"/>
    <s v="Systems software"/>
    <s v="Seed"/>
    <s v="Assente"/>
    <s v="Non compliant con i Regolamenti "/>
    <m/>
    <d v="2021-12-15T00:00:00"/>
    <m/>
  </r>
  <r>
    <s v="OK"/>
    <n v="2251"/>
    <d v="2021-12-14T00:00:00"/>
    <d v="2021-12-14T00:00:00"/>
    <s v="MyLab Nutrition"/>
    <s v="Italia"/>
    <s v="Roma"/>
    <x v="7"/>
    <m/>
    <s v="Francesco Cerruti_x000a_(Italian Tech Alliance)"/>
    <x v="7"/>
    <s v="Congrua"/>
    <s v="ICT"/>
    <s v="Systems software"/>
    <s v="Seed"/>
    <s v="Università di Roma &quot;La Sapienza&quot;"/>
    <s v="Fondo di trasferimento tecnologico"/>
    <m/>
    <d v="2021-12-15T00:00:00"/>
    <m/>
  </r>
  <r>
    <s v="OK"/>
    <n v="2252"/>
    <d v="2021-12-14T00:00:00"/>
    <d v="2021-12-14T00:00:00"/>
    <s v="Tundr Tech Corporation"/>
    <s v="Italia"/>
    <s v="Milano"/>
    <x v="4"/>
    <m/>
    <s v="Sastre Jules-Arthur"/>
    <x v="4"/>
    <s v="Congrua"/>
    <s v="Services"/>
    <s v="Business and industrial services"/>
    <s v="Other early stage\Late stage"/>
    <s v="Assente"/>
    <s v="Vertis Venture 5 Scaleup"/>
    <m/>
    <d v="2024-09-11T00:00:00"/>
    <s v="In data 15/12/2021 l'iniziativa era stata considerata &quot;non compliant con i Regolamenti&quot; in quanto in fase seed. A seguito dell'invio di nuova documentazione e al cambiamento nella fase di vita, in data 11/09/2024 l'iniziativa viene assegnata al Fondo VV5."/>
  </r>
  <r>
    <s v="OK"/>
    <n v="2253"/>
    <d v="2021-12-15T00:00:00"/>
    <d v="2021-12-15T00:00:00"/>
    <s v="Notarify 2.0."/>
    <s v="Italia"/>
    <s v="Trento"/>
    <x v="21"/>
    <m/>
    <s v="Marcello Laurenzio"/>
    <x v="4"/>
    <s v="Congrua"/>
    <s v="Services"/>
    <s v="Financial institutions and services"/>
    <s v="Start-up stage\Venture"/>
    <s v="Assente"/>
    <s v="Fondi di scaleup"/>
    <m/>
    <d v="2021-12-22T00:00:00"/>
    <m/>
  </r>
  <r>
    <s v="OK"/>
    <n v="2254"/>
    <d v="2021-12-15T00:00:00"/>
    <d v="2021-12-15T00:00:00"/>
    <s v="Oxabyo"/>
    <s v="Italia"/>
    <s v="Roma"/>
    <x v="7"/>
    <m/>
    <s v="Saverio Canepa_x000a_(Siminvest)"/>
    <x v="4"/>
    <s v="Congrua"/>
    <s v="Digital &amp; Media"/>
    <s v="Internet technologies"/>
    <s v="Start-up stage\Venture"/>
    <s v="Assente"/>
    <s v="Fondi di scaleup"/>
    <m/>
    <d v="2021-12-22T00:00:00"/>
    <m/>
  </r>
  <r>
    <s v="OK"/>
    <n v="2255"/>
    <d v="2021-12-21T00:00:00"/>
    <d v="2021-12-21T00:00:00"/>
    <s v="Skindrape"/>
    <s v="Italia"/>
    <s v="Milano"/>
    <x v="4"/>
    <m/>
    <s v="Stefano Pieragostini"/>
    <x v="4"/>
    <s v="Congrua"/>
    <s v="ICT"/>
    <s v="Systems software"/>
    <s v="Seed"/>
    <s v="Assente"/>
    <s v="Non compliant con i Regolamenti "/>
    <m/>
    <d v="2021-12-22T00:00:00"/>
    <m/>
  </r>
  <r>
    <s v="OK"/>
    <n v="2256"/>
    <d v="2021-12-23T00:00:00"/>
    <d v="2021-12-23T00:00:00"/>
    <s v="ACCA INDUSTRIES "/>
    <s v="Italia"/>
    <s v="Verona"/>
    <x v="15"/>
    <m/>
    <s v="Claire Lusardi"/>
    <x v="4"/>
    <s v="Congrua"/>
    <s v="Industrial Goods"/>
    <s v="Business and industrial services"/>
    <s v="Seed"/>
    <s v="Assente"/>
    <s v="Non compliant con i Regolamenti "/>
    <m/>
    <d v="2022-01-13T00:00:00"/>
    <m/>
  </r>
  <r>
    <s v="OK"/>
    <n v="2257"/>
    <d v="2021-12-28T00:00:00"/>
    <d v="2021-12-28T00:00:00"/>
    <s v="FintechJobs.Today."/>
    <s v="Italia"/>
    <s v="Milano"/>
    <x v="4"/>
    <m/>
    <s v="Valerio Buniato"/>
    <x v="4"/>
    <s v="Congrua"/>
    <s v="Digital &amp; Media"/>
    <s v="Internet technologies"/>
    <s v="Start-up stage\Venture"/>
    <s v="Assente"/>
    <s v="Fondi di scaleup"/>
    <m/>
    <d v="2022-01-13T00:00:00"/>
    <m/>
  </r>
  <r>
    <s v="OK"/>
    <n v="2258"/>
    <d v="2022-01-04T00:00:00"/>
    <d v="2022-01-04T00:00:00"/>
    <s v="MUGO"/>
    <s v="Italia"/>
    <s v="Milano"/>
    <x v="4"/>
    <m/>
    <s v="Benedetto Ruggeri"/>
    <x v="4"/>
    <s v="Congrua"/>
    <s v="Clean Tech"/>
    <s v="Energy: other"/>
    <s v="Start-up stage\Venture"/>
    <s v="Assente"/>
    <s v="Fondi di scaleup"/>
    <m/>
    <d v="2022-01-13T00:00:00"/>
    <m/>
  </r>
  <r>
    <s v="OK"/>
    <n v="2259"/>
    <d v="2022-01-10T00:00:00"/>
    <d v="2022-01-10T00:00:00"/>
    <s v="Frankly"/>
    <s v="Italia"/>
    <s v="Milano"/>
    <x v="4"/>
    <m/>
    <s v="Fabio Mondini_x000a_(CB Growth Capital)"/>
    <x v="5"/>
    <s v="Congrua"/>
    <s v="Services"/>
    <s v="Consumer products retailing"/>
    <s v="Other early stage\Late stage"/>
    <s v="Assente"/>
    <s v="Fondi di scaleup"/>
    <m/>
    <d v="2022-01-13T00:00:00"/>
    <m/>
  </r>
  <r>
    <s v="OK"/>
    <n v="2260"/>
    <d v="2022-01-11T00:00:00"/>
    <d v="2022-01-11T00:00:00"/>
    <s v="Lifeed"/>
    <s v="Italia"/>
    <s v="Milano"/>
    <x v="4"/>
    <m/>
    <s v="Lorenzo De Fabio_x000a_(Lazio Innova)"/>
    <x v="6"/>
    <s v="Congrua"/>
    <s v="ICT"/>
    <s v="Systems software"/>
    <s v="Other early stage\Late stage"/>
    <s v="Assente"/>
    <s v="Fondi di scaleup"/>
    <m/>
    <d v="2022-01-13T00:00:00"/>
    <m/>
  </r>
  <r>
    <s v="OK"/>
    <n v="2261"/>
    <d v="2022-01-11T00:00:00"/>
    <m/>
    <s v="Nohea"/>
    <s v="Italia"/>
    <s v="Milano"/>
    <x v="4"/>
    <m/>
    <s v="Marco"/>
    <x v="4"/>
    <s v="Non congrua"/>
    <m/>
    <m/>
    <m/>
    <m/>
    <s v="Rigettato per documentazione mancante dopo sollecito"/>
    <m/>
    <d v="2022-01-13T00:00:00"/>
    <m/>
  </r>
  <r>
    <s v="OK"/>
    <n v="2262"/>
    <d v="2022-01-13T00:00:00"/>
    <d v="2022-01-13T00:00:00"/>
    <s v="Medical Device"/>
    <s v="Estero"/>
    <s v="New York"/>
    <x v="6"/>
    <m/>
    <s v="Craig Mckeon"/>
    <x v="5"/>
    <s v="Congrua"/>
    <s v="Biotech"/>
    <s v="Biotechnology"/>
    <s v="Seed"/>
    <s v="Assente"/>
    <s v="Non compliant con i Regolamenti "/>
    <m/>
    <d v="2022-01-13T00:00:00"/>
    <m/>
  </r>
  <r>
    <s v="OK"/>
    <n v="2263"/>
    <d v="2022-01-13T00:00:00"/>
    <d v="2022-01-13T00:00:00"/>
    <s v="OPTOSENSING "/>
    <s v="Italia"/>
    <s v="Napoli"/>
    <x v="2"/>
    <m/>
    <s v="Barbara Ellena"/>
    <x v="4"/>
    <s v="Congrua"/>
    <s v="ICT"/>
    <s v="Systems software"/>
    <s v="Seed"/>
    <s v="Università degli Studi di Napoli Federico II"/>
    <s v="Fondo di trasferimento tecnologico"/>
    <m/>
    <d v="2022-01-19T00:00:00"/>
    <m/>
  </r>
  <r>
    <s v="OK"/>
    <n v="2264"/>
    <d v="2022-01-13T00:00:00"/>
    <d v="2022-01-13T00:00:00"/>
    <s v="AIDD"/>
    <s v="Italia"/>
    <s v="Palermo"/>
    <x v="9"/>
    <m/>
    <s v="Francesca Spataro"/>
    <x v="4"/>
    <s v="Congrua"/>
    <s v="Med-Tech"/>
    <s v="Healthcare: other"/>
    <s v="Seed"/>
    <s v="CNR-IBF (Istituto di Biofisica del CNR- Sede di Palermo) "/>
    <s v="Fondo di trasferimento tecnologico"/>
    <m/>
    <d v="2022-01-19T00:00:00"/>
    <m/>
  </r>
  <r>
    <s v="OK"/>
    <n v="2265"/>
    <d v="2022-01-13T00:00:00"/>
    <d v="2022-01-13T00:00:00"/>
    <s v="HeArt"/>
    <s v="Italia"/>
    <s v="Pescara"/>
    <x v="14"/>
    <s v="Massimo Della Ragione"/>
    <m/>
    <x v="3"/>
    <s v="Congrua"/>
    <s v="Digital &amp; Media"/>
    <s v="Internet technologies"/>
    <s v="Start-up stage\Venture"/>
    <s v="Assente"/>
    <s v="Fondi di scaleup"/>
    <m/>
    <d v="2022-01-19T00:00:00"/>
    <m/>
  </r>
  <r>
    <s v="OK"/>
    <n v="2266"/>
    <d v="2022-01-14T00:00:00"/>
    <d v="2022-01-14T00:00:00"/>
    <s v="Anote Music"/>
    <s v="Italia"/>
    <s v="Milano"/>
    <x v="4"/>
    <m/>
    <s v="Elisa Masera "/>
    <x v="1"/>
    <s v="Congrua"/>
    <s v="Digital &amp; Media"/>
    <s v="Broadcasting, publications and content providers"/>
    <s v="Start-up stage\Venture"/>
    <s v="Assente"/>
    <s v="Fondi di scaleup"/>
    <m/>
    <d v="2022-01-19T00:00:00"/>
    <m/>
  </r>
  <r>
    <s v="OK"/>
    <n v="2267"/>
    <d v="2022-01-14T00:00:00"/>
    <d v="2022-01-14T00:00:00"/>
    <s v="QiO "/>
    <s v="Estero"/>
    <s v="Londra"/>
    <x v="16"/>
    <m/>
    <s v="Riccardo Pipparelli_x000a_(Long Term Partners)"/>
    <x v="5"/>
    <s v="Congrua"/>
    <s v="ICT"/>
    <s v="Systems software"/>
    <s v="Start-up stage\Venture"/>
    <s v="Assente"/>
    <s v="Non compliant con i Regolamenti "/>
    <m/>
    <d v="2022-01-19T00:00:00"/>
    <s v="Localizzazione out of scope"/>
  </r>
  <r>
    <s v="OK"/>
    <n v="2268"/>
    <d v="2022-01-14T00:00:00"/>
    <d v="2022-01-14T00:00:00"/>
    <s v="Tacita"/>
    <s v="Italia"/>
    <s v="Torino"/>
    <x v="3"/>
    <m/>
    <s v="Bill Divine_x000a_(Discovery International)"/>
    <x v="5"/>
    <s v="Congrua"/>
    <s v="Industrial Goods"/>
    <s v="Broadcasting, publications and content providers"/>
    <s v="Start-up stage\Venture"/>
    <s v="Assente"/>
    <s v="Fondi di scaleup"/>
    <m/>
    <d v="2022-01-19T00:00:00"/>
    <m/>
  </r>
  <r>
    <s v="OK"/>
    <n v="2269"/>
    <d v="2022-01-17T00:00:00"/>
    <d v="2022-01-17T00:00:00"/>
    <s v="Sboing"/>
    <s v="Estero"/>
    <s v="Salonicco"/>
    <x v="38"/>
    <m/>
    <s v="Fotis K. Liotopoulos"/>
    <x v="4"/>
    <s v="Congrua"/>
    <s v="ICT"/>
    <s v="Systems software"/>
    <s v="Seed"/>
    <s v="Assente"/>
    <s v="Non compliant con i Regolamenti "/>
    <m/>
    <d v="2022-01-19T00:00:00"/>
    <s v="Localizzazione out of scope"/>
  </r>
  <r>
    <s v="OK"/>
    <n v="2270"/>
    <d v="2022-01-18T00:00:00"/>
    <d v="2022-01-18T00:00:00"/>
    <s v="Unobravo"/>
    <s v="Italia"/>
    <s v="Napoli"/>
    <x v="2"/>
    <s v="Amedeo Giurazza"/>
    <m/>
    <x v="3"/>
    <s v="Congrua"/>
    <s v="Med-Tech"/>
    <s v="Healthcare institutions and services"/>
    <s v="Other early stage\Late stage"/>
    <s v="Assente"/>
    <s v="Fondi di scaleup"/>
    <m/>
    <d v="2022-01-19T00:00:00"/>
    <m/>
  </r>
  <r>
    <s v="OK"/>
    <n v="2271"/>
    <d v="2022-01-18T00:00:00"/>
    <d v="2022-01-18T00:00:00"/>
    <s v="Zakeke "/>
    <s v="Italia"/>
    <s v="Milano"/>
    <x v="4"/>
    <m/>
    <s v="Angelo Coletta"/>
    <x v="4"/>
    <s v="Congrua"/>
    <s v="ICT"/>
    <s v="Systems software"/>
    <s v="Other early stage\Late stage"/>
    <s v="Assente"/>
    <s v="Fondi di scaleup"/>
    <m/>
    <d v="2022-01-19T00:00:00"/>
    <m/>
  </r>
  <r>
    <s v="OK"/>
    <n v="2272"/>
    <d v="2022-01-19T00:00:00"/>
    <d v="2022-01-19T00:00:00"/>
    <s v="Farmakom"/>
    <s v="Italia"/>
    <s v="Bergamo"/>
    <x v="4"/>
    <m/>
    <s v="Corrado Maver"/>
    <x v="4"/>
    <s v="Congrua"/>
    <s v="ICT"/>
    <s v="Systems software"/>
    <s v="Other early stage\Late stage"/>
    <s v="Assente"/>
    <s v="Fondi di scaleup"/>
    <m/>
    <d v="2022-01-19T00:00:00"/>
    <m/>
  </r>
  <r>
    <s v="OK"/>
    <n v="2273"/>
    <d v="2022-01-17T00:00:00"/>
    <d v="2022-01-17T00:00:00"/>
    <s v="SLAQ"/>
    <s v="Italia"/>
    <s v="Firenze"/>
    <x v="10"/>
    <m/>
    <s v="Giorgio Recine_x000a_(Lira)"/>
    <x v="5"/>
    <s v="Congrua"/>
    <s v="ICT"/>
    <s v="Systems software"/>
    <s v="Proof of concept"/>
    <s v="Università degli Studi di Firenze"/>
    <s v="Fondo di trasferimento tecnologico"/>
    <m/>
    <d v="2022-01-19T00:00:00"/>
    <m/>
  </r>
  <r>
    <s v="OK"/>
    <n v="2274"/>
    <d v="2022-01-17T00:00:00"/>
    <d v="2022-01-17T00:00:00"/>
    <s v="Preprint"/>
    <s v="Italia"/>
    <s v="Pisa"/>
    <x v="10"/>
    <m/>
    <s v="Giorgio Recine_x000a_(Lira)"/>
    <x v="5"/>
    <s v="Congrua"/>
    <s v="ICT"/>
    <s v="Systems software"/>
    <s v="Proof of concept"/>
    <s v="Università di Pisa"/>
    <s v="Fondo di trasferimento tecnologico"/>
    <m/>
    <d v="2022-01-19T00:00:00"/>
    <m/>
  </r>
  <r>
    <s v="OK"/>
    <n v="2275"/>
    <d v="2022-01-17T00:00:00"/>
    <d v="2022-01-17T00:00:00"/>
    <s v="DISPLAYGHT"/>
    <s v="Italia"/>
    <s v="Milano"/>
    <x v="4"/>
    <m/>
    <s v="Giorgio Recine_x000a_(Lira)"/>
    <x v="5"/>
    <s v="Congrua"/>
    <s v="ICT"/>
    <s v="Systems software"/>
    <s v="Proof of concept"/>
    <s v="Consiglio Nazionale delle Ricerche (CNR)"/>
    <s v="Fondo di trasferimento tecnologico"/>
    <m/>
    <d v="2022-01-19T00:00:00"/>
    <m/>
  </r>
  <r>
    <s v="OK"/>
    <n v="2276"/>
    <d v="2022-01-17T00:00:00"/>
    <d v="2022-01-17T00:00:00"/>
    <s v="CIRCUS"/>
    <s v="Italia"/>
    <s v="Milano"/>
    <x v="4"/>
    <m/>
    <s v="Giorgio Recine_x000a_(Lira)"/>
    <x v="5"/>
    <s v="Congrua"/>
    <s v="ICT"/>
    <s v="Systems software"/>
    <s v="Proof of concept"/>
    <s v="Università degli Studi di Milano"/>
    <s v="Fondo di trasferimento tecnologico"/>
    <m/>
    <d v="2022-01-19T00:00:00"/>
    <m/>
  </r>
  <r>
    <s v="OK"/>
    <n v="2277"/>
    <d v="2022-01-17T00:00:00"/>
    <d v="2022-01-17T00:00:00"/>
    <s v="ALPI"/>
    <s v="Italia"/>
    <s v="Trento"/>
    <x v="21"/>
    <m/>
    <s v="Giorgio Recine_x000a_(Lira)"/>
    <x v="5"/>
    <s v="Congrua"/>
    <s v="ICT"/>
    <s v="Systems software"/>
    <s v="Proof of concept"/>
    <s v="Università di Trento"/>
    <s v="Fondo di trasferimento tecnologico"/>
    <m/>
    <d v="2022-01-19T00:00:00"/>
    <m/>
  </r>
  <r>
    <s v="OK"/>
    <n v="2278"/>
    <d v="2022-01-17T00:00:00"/>
    <d v="2022-01-17T00:00:00"/>
    <s v="INSTANT"/>
    <s v="Italia"/>
    <s v="Milano"/>
    <x v="4"/>
    <m/>
    <s v="Giorgio Recine_x000a_(Lira)"/>
    <x v="5"/>
    <s v="Congrua"/>
    <s v="Clean Tech"/>
    <s v="Energy: other"/>
    <s v="Proof of concept"/>
    <s v="Università degli Studi di Milano"/>
    <s v="Fondo di trasferimento tecnologico"/>
    <m/>
    <d v="2022-01-19T00:00:00"/>
    <m/>
  </r>
  <r>
    <s v="OK"/>
    <n v="2279"/>
    <d v="2022-01-17T00:00:00"/>
    <d v="2022-01-17T00:00:00"/>
    <s v="HyCat"/>
    <s v="Italia"/>
    <s v="Milano"/>
    <x v="4"/>
    <m/>
    <s v="Giorgio Recine_x000a_(Lira)"/>
    <x v="5"/>
    <s v="Congrua"/>
    <s v="Clean Tech"/>
    <s v="Energy: other"/>
    <s v="Proof of concept"/>
    <s v="Fondazione Istituto Italiano di Tecnologia"/>
    <s v="Fondo di trasferimento tecnologico"/>
    <m/>
    <d v="2022-01-19T00:00:00"/>
    <m/>
  </r>
  <r>
    <s v="OK"/>
    <n v="2280"/>
    <d v="2022-01-17T00:00:00"/>
    <d v="2022-01-17T00:00:00"/>
    <s v="FREENERGY"/>
    <s v="Italia"/>
    <s v="Napoli"/>
    <x v="2"/>
    <m/>
    <s v="Giorgio Recine_x000a_(Lira)"/>
    <x v="5"/>
    <s v="Congrua"/>
    <s v="Clean Tech"/>
    <s v="Energy: other"/>
    <s v="Proof of concept"/>
    <s v="Università degli Studi di Napoli Federico II"/>
    <s v="Fondo di trasferimento tecnologico"/>
    <m/>
    <d v="2022-01-19T00:00:00"/>
    <m/>
  </r>
  <r>
    <s v="OK"/>
    <n v="2281"/>
    <d v="2022-01-17T00:00:00"/>
    <d v="2022-01-17T00:00:00"/>
    <s v="2LIVEr"/>
    <s v="Italia"/>
    <s v="Milano"/>
    <x v="4"/>
    <m/>
    <s v="Giorgio Recine_x000a_(Lira)"/>
    <x v="5"/>
    <s v="Congrua"/>
    <s v="Biotech"/>
    <s v="Biotechnology"/>
    <s v="Proof of concept"/>
    <s v="Ospedale San Raffaele"/>
    <s v="Fondo di trasferimento tecnologico"/>
    <m/>
    <d v="2022-01-19T00:00:00"/>
    <m/>
  </r>
  <r>
    <s v="OK"/>
    <n v="2282"/>
    <d v="2022-01-17T00:00:00"/>
    <d v="2022-01-17T00:00:00"/>
    <s v="DUPDOWN"/>
    <s v="Italia"/>
    <s v="Milano"/>
    <x v="4"/>
    <m/>
    <s v="Giorgio Recine_x000a_(Lira)"/>
    <x v="5"/>
    <s v="Congrua"/>
    <s v="Biotech"/>
    <s v="Biotechnology"/>
    <s v="Proof of concept"/>
    <s v="Università degli Studi di Milano"/>
    <s v="Fondo di trasferimento tecnologico"/>
    <m/>
    <d v="2022-01-19T00:00:00"/>
    <m/>
  </r>
  <r>
    <s v="OK"/>
    <n v="2283"/>
    <d v="2022-01-17T00:00:00"/>
    <d v="2022-01-17T00:00:00"/>
    <s v="inSight"/>
    <s v="Italia"/>
    <s v="Napoli"/>
    <x v="2"/>
    <m/>
    <s v="Giorgio Recine_x000a_(Lira)"/>
    <x v="5"/>
    <s v="Congrua"/>
    <s v="Biotech"/>
    <s v="Biotechnology"/>
    <s v="Proof of concept"/>
    <s v="Università degli Studi di Napoli Federico II"/>
    <s v="Fondo di trasferimento tecnologico"/>
    <m/>
    <d v="2022-01-19T00:00:00"/>
    <m/>
  </r>
  <r>
    <s v="OK"/>
    <n v="2284"/>
    <d v="2022-01-17T00:00:00"/>
    <d v="2022-01-17T00:00:00"/>
    <s v="TICK"/>
    <s v="Italia"/>
    <s v="Milano"/>
    <x v="4"/>
    <m/>
    <s v="Giorgio Recine_x000a_(Lira)"/>
    <x v="5"/>
    <s v="Congrua"/>
    <s v="Med-Tech"/>
    <s v="Medical devices and supplies"/>
    <s v="Proof of concept"/>
    <s v="Università degli Studi di Milano"/>
    <s v="Fondo di trasferimento tecnologico"/>
    <m/>
    <d v="2022-01-19T00:00:00"/>
    <m/>
  </r>
  <r>
    <s v="OK"/>
    <n v="2285"/>
    <d v="2022-01-17T00:00:00"/>
    <d v="2022-01-17T00:00:00"/>
    <s v="IN DEPTH"/>
    <s v="Italia"/>
    <s v="Milano"/>
    <x v="4"/>
    <m/>
    <s v="Giorgio Recine_x000a_(Lira)"/>
    <x v="5"/>
    <s v="Congrua"/>
    <s v="Med-Tech"/>
    <s v="Medical devices and supplies"/>
    <s v="Proof of concept"/>
    <s v="Fondazione Istituto Italiano di Tecnologia"/>
    <s v="Fondo di trasferimento tecnologico"/>
    <m/>
    <d v="2022-01-19T00:00:00"/>
    <m/>
  </r>
  <r>
    <s v="OK"/>
    <n v="2286"/>
    <d v="2022-01-17T00:00:00"/>
    <d v="2022-01-17T00:00:00"/>
    <s v="NeuroSoNew"/>
    <s v="Italia"/>
    <s v="Trento"/>
    <x v="21"/>
    <m/>
    <s v="Giorgio Recine_x000a_(Lira)"/>
    <x v="5"/>
    <s v="Congrua"/>
    <s v="Med-Tech"/>
    <s v="Medical devices and supplies"/>
    <s v="Proof of concept"/>
    <s v="Università di Trento"/>
    <s v="Fondo di trasferimento tecnologico"/>
    <m/>
    <d v="2022-01-19T00:00:00"/>
    <m/>
  </r>
  <r>
    <s v="OK"/>
    <n v="2287"/>
    <d v="2022-01-17T00:00:00"/>
    <d v="2022-01-17T00:00:00"/>
    <s v="SpinRec"/>
    <s v="Italia"/>
    <s v="Milano"/>
    <x v="4"/>
    <m/>
    <s v="Giorgio Recine_x000a_(Lira)"/>
    <x v="5"/>
    <s v="Congrua"/>
    <s v="Med-Tech"/>
    <s v="Medical devices and supplies"/>
    <s v="Proof of concept"/>
    <s v="Fondazione Istituto Italiano di Tecnologia"/>
    <s v="Fondo di trasferimento tecnologico"/>
    <m/>
    <d v="2022-01-19T00:00:00"/>
    <m/>
  </r>
  <r>
    <s v="OK"/>
    <n v="2288"/>
    <d v="2022-01-20T00:00:00"/>
    <d v="2022-01-20T00:00:00"/>
    <s v="Microtech"/>
    <s v="Italia"/>
    <s v="Milano"/>
    <x v="4"/>
    <m/>
    <s v="Salvatore Buccino"/>
    <x v="5"/>
    <s v="Congrua"/>
    <s v="ICT"/>
    <s v="Consumer electronics"/>
    <s v="Other early stage\Late stage"/>
    <s v="Assente"/>
    <s v="Fondi di scaleup"/>
    <m/>
    <d v="2022-01-27T00:00:00"/>
    <m/>
  </r>
  <r>
    <s v="OK"/>
    <n v="2289"/>
    <d v="2022-01-20T00:00:00"/>
    <d v="2022-01-27T00:00:00"/>
    <s v="Sanificaction "/>
    <s v="Italia"/>
    <s v="Napoli"/>
    <x v="2"/>
    <m/>
    <s v="Ciro Orefice"/>
    <x v="0"/>
    <s v="Congrua"/>
    <s v="Consumer Goods"/>
    <s v="Manufacturing: other"/>
    <s v="Seed"/>
    <s v="Assente"/>
    <s v="Non compliant con i Regolamenti "/>
    <m/>
    <d v="2022-02-02T00:00:00"/>
    <m/>
  </r>
  <r>
    <s v="OK"/>
    <n v="2290"/>
    <d v="2022-01-20T00:00:00"/>
    <d v="2022-01-27T00:00:00"/>
    <s v="Aldo Romeo"/>
    <s v="Italia"/>
    <s v="Napoli"/>
    <x v="2"/>
    <m/>
    <s v="Ciro Orefice"/>
    <x v="0"/>
    <s v="Congrua"/>
    <s v="Consumer Goods"/>
    <s v="Manufacturing: other"/>
    <s v="Private Equity"/>
    <s v="Assente"/>
    <s v="Non compliant con i Regolamenti "/>
    <m/>
    <d v="2022-02-02T00:00:00"/>
    <m/>
  </r>
  <r>
    <s v="OK"/>
    <n v="2291"/>
    <d v="2022-01-21T00:00:00"/>
    <d v="2022-01-21T00:00:00"/>
    <s v="Project Test"/>
    <s v="Italia"/>
    <s v="n.a."/>
    <x v="5"/>
    <m/>
    <s v="Raffaele Perrone_x000a_(PwC)"/>
    <x v="5"/>
    <s v="Congrua"/>
    <s v="ICT"/>
    <s v="Systems software"/>
    <s v="Private Equity"/>
    <s v="Assente"/>
    <s v="Non compliant con i Regolamenti "/>
    <m/>
    <d v="2022-01-27T00:00:00"/>
    <m/>
  </r>
  <r>
    <s v="OK"/>
    <n v="2292"/>
    <d v="2022-01-21T00:00:00"/>
    <d v="2022-01-21T00:00:00"/>
    <s v="ProsperDTX"/>
    <s v="Italia"/>
    <s v="Short Hills"/>
    <x v="6"/>
    <m/>
    <s v="Pankaj Srivastava "/>
    <x v="4"/>
    <s v="Congrua"/>
    <s v="Med-Tech"/>
    <s v="Healthcare: other"/>
    <s v="Seed"/>
    <s v="Assente"/>
    <s v="Non compliant con i Regolamenti "/>
    <m/>
    <d v="2022-01-27T00:00:00"/>
    <s v="Localizzazione out of scope"/>
  </r>
  <r>
    <s v="OK"/>
    <n v="2293"/>
    <d v="2022-01-21T00:00:00"/>
    <d v="2022-01-21T00:00:00"/>
    <s v="Binah.ai"/>
    <s v="Italia"/>
    <s v="Ramat Gan"/>
    <x v="33"/>
    <m/>
    <s v="Stefano Mascetti_x000a_(Doorway)"/>
    <x v="5"/>
    <s v="Congrua"/>
    <s v="Med-Tech"/>
    <s v="Medical equipment and related software"/>
    <s v="Start-up stage\Venture"/>
    <s v="Assente"/>
    <s v="Non compliant con i Regolamenti "/>
    <m/>
    <d v="2022-01-27T00:00:00"/>
    <s v="Localizzazione out of scope"/>
  </r>
  <r>
    <s v="OK"/>
    <n v="2294"/>
    <d v="2022-01-21T00:00:00"/>
    <d v="2022-01-21T00:00:00"/>
    <s v="Regala un albero"/>
    <s v="Italia"/>
    <s v="Roma"/>
    <x v="7"/>
    <m/>
    <s v="Nicoletta Foti"/>
    <x v="4"/>
    <s v="Congrua"/>
    <s v="Clean Tech"/>
    <s v="Environmental services"/>
    <s v="Seed"/>
    <s v="Assente"/>
    <s v="Non compliant con i Regolamenti "/>
    <m/>
    <d v="2022-01-27T00:00:00"/>
    <m/>
  </r>
  <r>
    <s v="OK"/>
    <n v="2295"/>
    <d v="2022-01-24T00:00:00"/>
    <d v="2022-01-24T00:00:00"/>
    <s v="Sunrise"/>
    <s v="Italia"/>
    <s v="n.a."/>
    <x v="5"/>
    <s v="Alessandro Pontari"/>
    <m/>
    <x v="3"/>
    <s v="Congrua"/>
    <s v="ICT"/>
    <s v="Telecom hardware: other"/>
    <s v="Private Equity"/>
    <s v="Assente"/>
    <s v="Non compliant con i Regolamenti "/>
    <m/>
    <d v="2022-01-27T00:00:00"/>
    <m/>
  </r>
  <r>
    <s v="OK"/>
    <n v="2296"/>
    <d v="2022-01-24T00:00:00"/>
    <d v="2022-01-24T00:00:00"/>
    <s v="Code RTD"/>
    <s v="Italia"/>
    <s v="Torino"/>
    <x v="3"/>
    <m/>
    <s v="Loris Dedamiani"/>
    <x v="4"/>
    <s v="Congrua"/>
    <s v="Digital &amp; Media"/>
    <s v="Internet technologies"/>
    <s v="Start-up stage\Venture"/>
    <s v="Assente"/>
    <s v="Vertis Venture 5 Scaleup"/>
    <m/>
    <d v="2024-07-03T00:00:00"/>
    <s v="In data 27/01/2022, l'iniziativa era stata considerata &quot;non compliant con i Regolamenti&quot;. In seguito all'invio di nuova documentazione e al cambiamento nella fase di vita (prima seed), in data 03/07/2024 l'iniziativa viene assegnata al Fondo VV5."/>
  </r>
  <r>
    <s v="OK"/>
    <n v="2297"/>
    <d v="2022-01-24T00:00:00"/>
    <d v="2022-01-24T00:00:00"/>
    <s v="Pureair"/>
    <s v="Italia"/>
    <s v="Roma"/>
    <x v="7"/>
    <m/>
    <s v="Giorgio Cialone"/>
    <x v="4"/>
    <s v="Congrua"/>
    <s v="Clean Tech"/>
    <s v="Environmental services"/>
    <s v="Seed"/>
    <s v="Assente"/>
    <s v="Non compliant con i Regolamenti "/>
    <m/>
    <d v="2022-01-27T00:00:00"/>
    <m/>
  </r>
  <r>
    <s v="OK"/>
    <n v="2298"/>
    <d v="2022-01-25T00:00:00"/>
    <d v="2022-01-25T00:00:00"/>
    <s v="Epicode"/>
    <s v="Italia"/>
    <s v="Roma"/>
    <x v="7"/>
    <m/>
    <s v="Roberto Nigro"/>
    <x v="5"/>
    <s v="Congrua"/>
    <s v="Services"/>
    <s v="Educational and training products/services"/>
    <s v="Other early stage\Late stage"/>
    <s v="Assente"/>
    <s v="Fondi di scaleup"/>
    <m/>
    <d v="2022-01-27T00:00:00"/>
    <m/>
  </r>
  <r>
    <s v="OK"/>
    <n v="2299"/>
    <d v="2022-01-26T00:00:00"/>
    <d v="2022-01-26T00:00:00"/>
    <s v="Aryel"/>
    <s v="Italia"/>
    <s v="Milano"/>
    <x v="4"/>
    <s v="Misal G. Memeo"/>
    <m/>
    <x v="3"/>
    <s v="Congrua"/>
    <s v="ICT"/>
    <s v="Systems software"/>
    <s v="Start-up stage\Venture"/>
    <s v="Assente"/>
    <s v="Fondi di scaleup"/>
    <m/>
    <d v="2022-01-27T00:00:00"/>
    <m/>
  </r>
  <r>
    <s v="OK"/>
    <n v="2300"/>
    <d v="2022-01-27T00:00:00"/>
    <d v="2022-01-27T00:00:00"/>
    <s v="Rentuu"/>
    <s v="Estero"/>
    <s v="Londra"/>
    <x v="16"/>
    <s v="Elena Vittone"/>
    <m/>
    <x v="3"/>
    <s v="Congrua"/>
    <s v="Digital &amp; Media"/>
    <s v="Internet technologies"/>
    <s v="Start-up stage\Venture"/>
    <s v="Assente"/>
    <s v="Fondi di scaleup"/>
    <m/>
    <d v="2022-02-02T00:00:00"/>
    <s v="Iniziativa già presente nel DF dei fondi di scaleup, con data antecedente l'avvio del processo di DF centralizzato. La società ha sede anche in Italia."/>
  </r>
  <r>
    <s v="OK"/>
    <n v="2301"/>
    <d v="2022-01-26T00:00:00"/>
    <d v="2022-01-27T00:00:00"/>
    <s v="Zincsystem"/>
    <s v="Italia"/>
    <s v="Roma"/>
    <x v="7"/>
    <m/>
    <s v="Claudio Cardillo"/>
    <x v="4"/>
    <s v="Congrua"/>
    <s v="Industrial Goods"/>
    <s v="Business and industrial products"/>
    <s v="Seed"/>
    <s v="Assente"/>
    <s v="Non compliant con i Regolamenti "/>
    <m/>
    <d v="2022-02-02T00:00:00"/>
    <m/>
  </r>
  <r>
    <s v="OK"/>
    <n v="2302"/>
    <d v="2022-01-27T00:00:00"/>
    <d v="2022-01-27T00:00:00"/>
    <s v="Airgloss"/>
    <s v="Italia"/>
    <s v="Roma"/>
    <x v="7"/>
    <m/>
    <s v="Emmanuele Angione_x000a_(Lira)"/>
    <x v="5"/>
    <s v="Congrua"/>
    <s v="ICT"/>
    <s v="Consumer electronics"/>
    <s v="Start-up stage\Venture"/>
    <s v="Assente"/>
    <s v="Fondi di scaleup"/>
    <m/>
    <d v="2022-02-02T00:00:00"/>
    <m/>
  </r>
  <r>
    <s v="OK"/>
    <n v="2303"/>
    <d v="2022-01-27T00:00:00"/>
    <d v="2022-01-27T00:00:00"/>
    <s v="CO-AI"/>
    <s v="Estero"/>
    <s v="Pechino"/>
    <x v="47"/>
    <s v="Elena Vittone"/>
    <m/>
    <x v="3"/>
    <s v="Congrua"/>
    <s v="ICT"/>
    <s v="Systems software"/>
    <s v="Start-up stage\Venture"/>
    <s v="Assente"/>
    <s v="Non compliant con i Regolamenti "/>
    <m/>
    <d v="2022-02-02T00:00:00"/>
    <s v="Localizzazione out of scope"/>
  </r>
  <r>
    <s v="OK"/>
    <n v="2304"/>
    <d v="2022-01-27T00:00:00"/>
    <d v="2022-01-27T00:00:00"/>
    <s v="Esdebitami"/>
    <s v="Italia"/>
    <s v="Milano"/>
    <x v="4"/>
    <m/>
    <s v="Francesco D’Antonio_x000a_(Integrae SIM)"/>
    <x v="6"/>
    <s v="Congrua"/>
    <s v="Services"/>
    <s v="Financial institutions and services"/>
    <s v="Other early stage\Late stage"/>
    <s v="Assente"/>
    <s v="Fondi di scaleup"/>
    <m/>
    <d v="2022-02-02T00:00:00"/>
    <m/>
  </r>
  <r>
    <s v="OK"/>
    <n v="2305"/>
    <d v="2022-01-27T00:00:00"/>
    <d v="2022-01-27T00:00:00"/>
    <s v="All Well"/>
    <s v="Italia"/>
    <s v="Milano"/>
    <x v="4"/>
    <s v="Giulio Valiante"/>
    <m/>
    <x v="3"/>
    <s v="Congrua"/>
    <s v="Services"/>
    <s v="Financial institutions and services"/>
    <s v="Start-up stage\Venture"/>
    <s v="Assente"/>
    <s v="Fondi di scaleup"/>
    <m/>
    <d v="2022-02-02T00:00:00"/>
    <m/>
  </r>
  <r>
    <s v="OK"/>
    <n v="2306"/>
    <d v="2022-01-28T00:00:00"/>
    <d v="2022-01-28T00:00:00"/>
    <s v="FullyOps"/>
    <s v="Estero"/>
    <s v="Lisbona"/>
    <x v="51"/>
    <m/>
    <s v="Ricardo Oliveira"/>
    <x v="4"/>
    <s v="Congrua"/>
    <s v="ICT"/>
    <s v="Systems software"/>
    <s v="Seed"/>
    <s v="Assente"/>
    <s v="Non compliant con i Regolamenti "/>
    <m/>
    <d v="2022-02-02T00:00:00"/>
    <s v="Localizzazione out of scope"/>
  </r>
  <r>
    <s v="OK"/>
    <n v="2307"/>
    <d v="2022-02-01T00:00:00"/>
    <m/>
    <s v="Shabosh"/>
    <s v="Italia"/>
    <s v="Napoli"/>
    <x v="2"/>
    <m/>
    <s v="Raimondo Raffi"/>
    <x v="4"/>
    <s v="Non congrua"/>
    <m/>
    <m/>
    <m/>
    <m/>
    <s v="Rigettato per documentazione mancante dopo sollecito"/>
    <m/>
    <d v="2022-02-02T00:00:00"/>
    <m/>
  </r>
  <r>
    <s v="OK"/>
    <n v="2308"/>
    <d v="2022-02-02T00:00:00"/>
    <d v="2022-02-02T00:00:00"/>
    <s v="Trovabirre"/>
    <s v="Italia"/>
    <s v="Roma"/>
    <x v="7"/>
    <m/>
    <s v="Sabrina De Siero"/>
    <x v="4"/>
    <s v="Congrua"/>
    <s v="Consumer Goods"/>
    <s v="Internet technologies"/>
    <s v="Start-up stage\Venture"/>
    <s v="Assente"/>
    <s v="Fondi di scaleup"/>
    <m/>
    <d v="2022-02-02T00:00:00"/>
    <m/>
  </r>
  <r>
    <s v="OK"/>
    <n v="2309"/>
    <d v="2022-02-04T00:00:00"/>
    <d v="2022-02-04T00:00:00"/>
    <s v="Wesual"/>
    <s v="Italia"/>
    <s v="Milano"/>
    <x v="4"/>
    <m/>
    <s v="Lara Antoy_x000a_(Lventure)"/>
    <x v="6"/>
    <s v="Congrua"/>
    <s v="Digital &amp; Media"/>
    <s v="Broadcasting, publications and content providers"/>
    <s v="Start-up stage\Venture"/>
    <s v="Assente"/>
    <s v="Fondi di scaleup"/>
    <m/>
    <d v="2022-02-09T00:00:00"/>
    <m/>
  </r>
  <r>
    <s v="OK"/>
    <n v="2310"/>
    <d v="2022-02-07T00:00:00"/>
    <d v="2022-02-07T00:00:00"/>
    <s v="Dafne"/>
    <s v="Italia"/>
    <s v="Como"/>
    <x v="4"/>
    <m/>
    <s v="Rodolfo Lironi"/>
    <x v="4"/>
    <s v="Congrua"/>
    <s v="Digital &amp; Media"/>
    <s v="Internet technologies"/>
    <s v="Start-up stage\Venture"/>
    <s v="Assente"/>
    <s v="Fondi di scaleup"/>
    <m/>
    <d v="2022-02-09T00:00:00"/>
    <m/>
  </r>
  <r>
    <s v="OK"/>
    <n v="2311"/>
    <d v="2022-02-07T00:00:00"/>
    <d v="2022-02-07T00:00:00"/>
    <s v="Which The Social Network"/>
    <s v="Italia"/>
    <s v="n.a."/>
    <x v="5"/>
    <m/>
    <s v="Davide Valota"/>
    <x v="4"/>
    <s v="Congrua"/>
    <s v="Digital &amp; Media"/>
    <s v="Internet technologies"/>
    <s v="Seed"/>
    <s v="Assente"/>
    <s v="Non compliant con i Regolamenti "/>
    <m/>
    <d v="2022-02-09T00:00:00"/>
    <m/>
  </r>
  <r>
    <s v="OK"/>
    <n v="2312"/>
    <d v="2022-02-09T00:00:00"/>
    <d v="2022-02-09T00:00:00"/>
    <s v="Fido"/>
    <s v="Italia"/>
    <s v="Milano"/>
    <x v="4"/>
    <m/>
    <s v="Paolo Mardegan"/>
    <x v="4"/>
    <s v="Congrua"/>
    <s v="ICT"/>
    <s v="Systems software"/>
    <s v="Start-up stage\Venture"/>
    <s v="Assente"/>
    <s v="Fondi di scaleup"/>
    <m/>
    <d v="2022-02-09T00:00:00"/>
    <m/>
  </r>
  <r>
    <s v="OK"/>
    <n v="2313"/>
    <d v="2022-02-10T00:00:00"/>
    <d v="2022-02-10T00:00:00"/>
    <s v="NexToMe"/>
    <s v="Italia"/>
    <s v="Bari"/>
    <x v="13"/>
    <m/>
    <s v="Marco Pellegrino_x000a_(Neva SGR)"/>
    <x v="6"/>
    <s v="Congrua"/>
    <s v="ICT"/>
    <s v="Systems software"/>
    <s v="Other early stage\Late stage"/>
    <s v="Assente"/>
    <s v="Fondi di scaleup"/>
    <m/>
    <d v="2022-02-16T00:00:00"/>
    <m/>
  </r>
  <r>
    <s v="OK"/>
    <n v="2314"/>
    <d v="2022-02-14T00:00:00"/>
    <d v="2022-02-14T00:00:00"/>
    <s v="Bridge"/>
    <s v="Italia"/>
    <s v="Latina"/>
    <x v="7"/>
    <s v="Alessandro Pontari"/>
    <m/>
    <x v="3"/>
    <s v="Congrua"/>
    <s v="ICT"/>
    <s v="Systems software"/>
    <s v="Start-up stage\Venture"/>
    <s v="Assente"/>
    <s v="Fondi di scaleup"/>
    <m/>
    <d v="2022-02-16T00:00:00"/>
    <m/>
  </r>
  <r>
    <s v="OK"/>
    <n v="2315"/>
    <d v="2022-02-16T00:00:00"/>
    <d v="2022-02-16T00:00:00"/>
    <s v="TA-DAAN"/>
    <s v="Italia"/>
    <s v="Milano"/>
    <x v="4"/>
    <m/>
    <s v="Tommaso Migliore_x000a_(MDOTM)"/>
    <x v="5"/>
    <s v="Congrua"/>
    <s v="Digital &amp; Media"/>
    <s v="Internet technologies"/>
    <s v="Start-up stage\Venture"/>
    <s v="Assente"/>
    <s v="Fondi di scaleup"/>
    <m/>
    <d v="2022-02-16T00:00:00"/>
    <m/>
  </r>
  <r>
    <s v="OK"/>
    <n v="2316"/>
    <d v="2022-02-17T00:00:00"/>
    <d v="2022-02-17T00:00:00"/>
    <s v="Xport"/>
    <s v="Italia"/>
    <s v="Parma"/>
    <x v="0"/>
    <s v="Alessandro Pontari"/>
    <m/>
    <x v="3"/>
    <s v="Congrua"/>
    <s v="Digital &amp; Media"/>
    <s v="Internet technologies"/>
    <s v="Start-up stage\Venture"/>
    <s v="Assente"/>
    <s v="Fondi di scaleup"/>
    <m/>
    <d v="2022-02-23T00:00:00"/>
    <m/>
  </r>
  <r>
    <s v="OK"/>
    <n v="2317"/>
    <d v="2022-02-17T00:00:00"/>
    <d v="2022-02-17T00:00:00"/>
    <s v="Syndesma"/>
    <s v="Italia"/>
    <s v="Milano"/>
    <x v="4"/>
    <m/>
    <s v="Maximiliano Turelli_x000a_(Equita)"/>
    <x v="5"/>
    <s v="Congrua"/>
    <s v="ICT"/>
    <s v="Financial institutions and services"/>
    <s v="Other early stage\Late stage"/>
    <s v="Assente"/>
    <s v="Fondi di scaleup"/>
    <m/>
    <d v="2022-02-23T00:00:00"/>
    <m/>
  </r>
  <r>
    <s v="OK"/>
    <n v="2318"/>
    <d v="2022-02-17T00:00:00"/>
    <d v="2022-02-17T00:00:00"/>
    <s v="Joiupp "/>
    <s v="Italia"/>
    <s v="Milano"/>
    <x v="4"/>
    <m/>
    <s v="Roberta Ferretti"/>
    <x v="4"/>
    <s v="Congrua"/>
    <s v="Digital &amp; Media"/>
    <s v="Internet technologies"/>
    <s v="Start-up stage\Venture"/>
    <s v="Assente"/>
    <s v="Fondi di scaleup"/>
    <m/>
    <d v="2022-02-23T00:00:00"/>
    <m/>
  </r>
  <r>
    <s v="OK"/>
    <n v="2319"/>
    <d v="2022-02-21T00:00:00"/>
    <d v="2022-02-21T00:00:00"/>
    <s v="Dashero"/>
    <s v="Estero"/>
    <s v=" Las Palmas "/>
    <x v="11"/>
    <m/>
    <s v=" Adriano De Arcangelis"/>
    <x v="4"/>
    <s v="Congrua"/>
    <s v="ICT"/>
    <s v="Systems software"/>
    <s v="Seed"/>
    <s v="Assente"/>
    <s v="Non compliant con i Regolamenti "/>
    <m/>
    <d v="2022-02-23T00:00:00"/>
    <s v="Localizzazione out of scope"/>
  </r>
  <r>
    <s v="OK"/>
    <n v="2320"/>
    <d v="2022-02-21T00:00:00"/>
    <d v="2022-02-21T00:00:00"/>
    <s v="YK-Robotics Srl"/>
    <s v="Italia"/>
    <s v="Pisa"/>
    <x v="10"/>
    <m/>
    <s v="Lorna Vatta"/>
    <x v="1"/>
    <s v="Congrua"/>
    <s v="ICT"/>
    <s v="Systems software"/>
    <s v="Seed"/>
    <s v="Scuola Normale Superiore di Pisa"/>
    <s v="Fondo di trasferimento tecnologico"/>
    <m/>
    <d v="2022-02-23T00:00:00"/>
    <m/>
  </r>
  <r>
    <s v="OK"/>
    <n v="2321"/>
    <d v="2022-02-21T00:00:00"/>
    <d v="2022-02-21T00:00:00"/>
    <s v="Greeat"/>
    <s v="Italia"/>
    <s v="Napoli"/>
    <x v="2"/>
    <m/>
    <s v="Francesco Fimmanò"/>
    <x v="1"/>
    <s v="Congrua"/>
    <s v="Digital &amp; Media"/>
    <s v="Internet technologies"/>
    <s v="Start-up stage\Venture"/>
    <s v="Assente"/>
    <s v="Fondi di scaleup"/>
    <m/>
    <d v="2022-02-23T00:00:00"/>
    <m/>
  </r>
  <r>
    <s v="OK"/>
    <n v="2322"/>
    <d v="2022-02-22T00:00:00"/>
    <d v="2022-02-22T00:00:00"/>
    <s v="M4SS "/>
    <s v="Italia"/>
    <s v="Reggio Emilia"/>
    <x v="0"/>
    <m/>
    <s v="Davide Gullo"/>
    <x v="4"/>
    <s v="Congrua"/>
    <s v="ICT"/>
    <s v="Systems software"/>
    <s v="Start-up stage\Venture"/>
    <s v="Assente"/>
    <s v="Fondi di scaleup"/>
    <m/>
    <d v="2022-02-23T00:00:00"/>
    <m/>
  </r>
  <r>
    <s v="OK"/>
    <n v="2323"/>
    <d v="2022-02-22T00:00:00"/>
    <d v="2022-02-22T00:00:00"/>
    <s v="KPET"/>
    <s v="Italia"/>
    <s v="Pistoia"/>
    <x v="10"/>
    <m/>
    <s v="Luca Freschi"/>
    <x v="4"/>
    <s v="Congrua"/>
    <s v="Digital &amp; Media"/>
    <s v="Internet technologies"/>
    <s v="Start-up stage\Venture"/>
    <s v="Assente"/>
    <s v="Fondi di scaleup"/>
    <m/>
    <d v="2022-02-23T00:00:00"/>
    <m/>
  </r>
  <r>
    <s v="OK"/>
    <n v="2324"/>
    <d v="2022-02-23T00:00:00"/>
    <d v="2022-02-23T00:00:00"/>
    <s v="100Grammi"/>
    <s v="Italia"/>
    <s v="Vicenza"/>
    <x v="15"/>
    <m/>
    <s v="Jacopo Mattei_x000a_(Virgilio Finance)"/>
    <x v="5"/>
    <s v="Congrua"/>
    <s v="Agro-food"/>
    <s v="Consumer goods: other"/>
    <s v="Start-up stage\Venture"/>
    <s v="Assente"/>
    <s v="Fondi di scaleup"/>
    <m/>
    <d v="2022-02-23T00:00:00"/>
    <m/>
  </r>
  <r>
    <s v="OK"/>
    <n v="2325"/>
    <d v="2022-02-23T00:00:00"/>
    <d v="2022-02-23T00:00:00"/>
    <s v="Playwood"/>
    <s v="Italia"/>
    <s v="Reggio Emilia"/>
    <x v="0"/>
    <m/>
    <s v="Patrizia Piparo_x000a_(PSP Business Consulting)"/>
    <x v="5"/>
    <s v="Congrua"/>
    <s v="Services"/>
    <s v="Consumer goods: other"/>
    <s v="Other early stage\Late stage"/>
    <s v="Assente"/>
    <s v="Fondi di scaleup"/>
    <m/>
    <d v="2022-02-23T00:00:00"/>
    <m/>
  </r>
  <r>
    <s v="OK"/>
    <n v="2326"/>
    <d v="2022-02-24T00:00:00"/>
    <d v="2022-02-24T00:00:00"/>
    <s v="IN-House"/>
    <s v="Estero"/>
    <s v="New York"/>
    <x v="6"/>
    <m/>
    <s v="Valerio Dal Buono"/>
    <x v="4"/>
    <s v="Congrua"/>
    <s v="Digital &amp; Media"/>
    <s v="Internet technologies"/>
    <s v="Seed"/>
    <s v="Assente"/>
    <s v="Non compliant con i Regolamenti "/>
    <m/>
    <d v="2022-03-02T00:00:00"/>
    <s v="Localizzazione out of scope"/>
  </r>
  <r>
    <s v="OK"/>
    <n v="2327"/>
    <d v="2022-02-24T00:00:00"/>
    <d v="2022-02-24T00:00:00"/>
    <s v="Biorek "/>
    <s v="Italia"/>
    <s v="Milano"/>
    <x v="4"/>
    <m/>
    <s v="Fabio Venegoni"/>
    <x v="0"/>
    <s v="Congrua"/>
    <s v="Biotech"/>
    <s v="Biotechnology"/>
    <s v="Seed"/>
    <s v="Ospedale San Raffaele"/>
    <s v="Fondo di trasferimento tecnologico"/>
    <m/>
    <d v="2022-03-02T00:00:00"/>
    <m/>
  </r>
  <r>
    <s v="OK"/>
    <n v="2328"/>
    <d v="2022-02-24T00:00:00"/>
    <d v="2022-02-24T00:00:00"/>
    <s v="Justep"/>
    <s v="Italia"/>
    <s v="Genova"/>
    <x v="12"/>
    <m/>
    <s v="Giuseppe Arturo_x000a_(StartLab)"/>
    <x v="5"/>
    <s v="Congrua"/>
    <s v="Med-Tech"/>
    <s v="Medical devices and supplies"/>
    <s v="Seed"/>
    <s v="Assente"/>
    <s v="Non compliant con i Regolamenti "/>
    <m/>
    <d v="2022-03-02T00:00:00"/>
    <m/>
  </r>
  <r>
    <s v="OK"/>
    <n v="2329"/>
    <d v="2022-02-25T00:00:00"/>
    <d v="2022-02-25T00:00:00"/>
    <s v="Planet "/>
    <s v="Estero"/>
    <s v="Londra"/>
    <x v="16"/>
    <m/>
    <s v="Elisa Masera "/>
    <x v="4"/>
    <s v="Congrua"/>
    <s v="Clean Tech"/>
    <s v="Construction"/>
    <s v="Other early stage\Late stage"/>
    <s v="Assente"/>
    <s v="Non compliant con i Regolamenti "/>
    <m/>
    <d v="2022-03-02T00:00:00"/>
    <s v="Localizzazione out of scope"/>
  </r>
  <r>
    <s v="OK"/>
    <n v="2330"/>
    <d v="2022-02-25T00:00:00"/>
    <d v="2022-02-25T00:00:00"/>
    <s v="enGenome.e"/>
    <s v="Italia"/>
    <s v="Pavia"/>
    <x v="4"/>
    <m/>
    <s v="Prosperino Brando_x000a_(QuantYX)"/>
    <x v="1"/>
    <s v="Congrua"/>
    <s v="Biotech"/>
    <s v="Biotechnology"/>
    <s v="Start-up stage\Venture"/>
    <s v="Università di Pavia"/>
    <s v="Fondi di scaleup"/>
    <m/>
    <d v="2022-04-12T00:00:00"/>
    <s v="Iniziativa assegnata il 02/03/2022 al fondo TT, in seguito al rejected di quest'ultimo viene assegnata in data 12/04/2022 ai fondi di scaleup"/>
  </r>
  <r>
    <s v="OK"/>
    <n v="2331"/>
    <d v="2022-02-25T00:00:00"/>
    <d v="2022-02-25T00:00:00"/>
    <s v="Pascol"/>
    <s v="Italia"/>
    <s v="Sondrio"/>
    <x v="4"/>
    <m/>
    <s v="Marco Pontiggia_x000a_(4r)"/>
    <x v="5"/>
    <s v="Congrua"/>
    <s v="Agro-food"/>
    <s v="Agriculture: other"/>
    <s v="Other early stage\Late stage"/>
    <s v="Assente"/>
    <s v="Fondi di scaleup"/>
    <m/>
    <d v="2022-03-02T00:00:00"/>
    <m/>
  </r>
  <r>
    <s v="OK"/>
    <n v="2332"/>
    <d v="2022-09-01T00:00:00"/>
    <d v="2022-09-01T00:00:00"/>
    <s v="Progetto autovetture"/>
    <s v="Italia"/>
    <s v="n.a."/>
    <x v="5"/>
    <m/>
    <s v="Nicolò Muzzana_x000a_(Tymosbc)"/>
    <x v="5"/>
    <s v="Congrua"/>
    <s v="Industrial Goods"/>
    <s v="Means of transport: manufacturing and related"/>
    <s v="Start-up stage\Venture"/>
    <s v="Assente"/>
    <s v="Fondi di scaleup"/>
    <m/>
    <d v="2022-09-06T00:00:00"/>
    <s v="ID riutilizzato in seguito a verifica dalla quale è emerso duplicazione di progetto"/>
  </r>
  <r>
    <s v="OK"/>
    <n v="2333"/>
    <d v="2022-02-28T00:00:00"/>
    <d v="2022-02-28T00:00:00"/>
    <s v="MENDRISIO"/>
    <s v="Italia"/>
    <s v="Berna"/>
    <x v="22"/>
    <m/>
    <s v="Fabio Scisciò_x000a_(Ramus &amp; Company AG)"/>
    <x v="5"/>
    <s v="Congrua"/>
    <s v="ICT"/>
    <s v="Systems software"/>
    <s v="Start-up stage\Venture"/>
    <s v="Assente"/>
    <s v="Fondi di scaleup"/>
    <m/>
    <d v="2022-03-02T00:00:00"/>
    <m/>
  </r>
  <r>
    <s v="OK"/>
    <n v="2334"/>
    <d v="2022-03-01T00:00:00"/>
    <d v="2022-03-01T00:00:00"/>
    <s v="Babette"/>
    <s v="Italia"/>
    <s v="Roma"/>
    <x v="7"/>
    <s v="Giulio Valiante"/>
    <m/>
    <x v="3"/>
    <s v="Congrua"/>
    <s v="Digital &amp; Media"/>
    <s v="Internet technologies"/>
    <s v="Start-up stage\Venture"/>
    <s v="Assente"/>
    <s v="Fondi di scaleup"/>
    <m/>
    <d v="2022-03-02T00:00:00"/>
    <m/>
  </r>
  <r>
    <s v="OK"/>
    <n v="2335"/>
    <d v="2022-03-01T00:00:00"/>
    <d v="2022-03-01T00:00:00"/>
    <s v="Pharmecure"/>
    <s v="Italia"/>
    <s v="Torino"/>
    <x v="3"/>
    <m/>
    <s v="Ottavio Maria Campigli_x000a_(Badenoch + Clark)"/>
    <x v="4"/>
    <s v="Congrua"/>
    <s v="Services"/>
    <s v="Internet technologies"/>
    <s v="Other early stage\Late stage"/>
    <s v="Assente"/>
    <s v="Fondi di scaleup"/>
    <m/>
    <d v="2022-03-02T00:00:00"/>
    <m/>
  </r>
  <r>
    <s v="OK"/>
    <n v="2336"/>
    <d v="2022-03-02T00:00:00"/>
    <d v="2022-03-02T00:00:00"/>
    <s v="Home Panda"/>
    <s v="Italia"/>
    <s v="Roma"/>
    <x v="7"/>
    <m/>
    <s v="Fernando Piccirilli_x000a_(Kobe Partners)"/>
    <x v="5"/>
    <s v="Congrua"/>
    <s v="Services"/>
    <s v="Internet technologies"/>
    <s v="Other early stage\Late stage"/>
    <s v="Assente"/>
    <s v="Fondi di scaleup"/>
    <m/>
    <d v="2022-03-02T00:00:00"/>
    <m/>
  </r>
  <r>
    <s v="OK"/>
    <n v="2337"/>
    <d v="2022-03-02T00:00:00"/>
    <d v="2022-03-02T00:00:00"/>
    <s v="Viceversa "/>
    <s v="Italia"/>
    <s v="Milano"/>
    <x v="4"/>
    <m/>
    <s v="Pietro Cogliani_x000a_(Endevor)"/>
    <x v="1"/>
    <s v="Congrua"/>
    <s v="Services"/>
    <s v="Financial institutions and services"/>
    <s v="Other early stage\Late stage"/>
    <s v="Assente"/>
    <s v="Fondi di scaleup"/>
    <m/>
    <d v="2022-03-02T00:00:00"/>
    <m/>
  </r>
  <r>
    <s v="OK"/>
    <n v="2338"/>
    <d v="2022-03-02T00:00:00"/>
    <d v="2022-03-02T00:00:00"/>
    <s v="Rifò"/>
    <s v="Italia"/>
    <s v="Prato"/>
    <x v="10"/>
    <m/>
    <s v="Francesco G. Leonardi_x000a_(Endeavor)"/>
    <x v="1"/>
    <s v="Congrua"/>
    <s v="Consumer Goods"/>
    <s v="Consumer products manufacturing"/>
    <s v="Start-up stage\Venture"/>
    <s v="Assente"/>
    <s v="Fondi di scaleup"/>
    <m/>
    <d v="2022-03-07T00:00:00"/>
    <m/>
  </r>
  <r>
    <s v="OK"/>
    <n v="2339"/>
    <d v="2022-03-02T00:00:00"/>
    <d v="2022-03-02T00:00:00"/>
    <s v="Babaco Market"/>
    <s v="Italia"/>
    <s v="Milano"/>
    <x v="4"/>
    <m/>
    <s v="Francesco G. Leonardi_x000a_(Endeavor)"/>
    <x v="1"/>
    <s v="Congrua"/>
    <s v="Consumer Goods"/>
    <s v="Consumer goods: other"/>
    <s v="Start-up stage\Venture"/>
    <s v="Assente"/>
    <s v="Fondi di scaleup"/>
    <m/>
    <d v="2022-03-07T00:00:00"/>
    <m/>
  </r>
  <r>
    <s v="OK"/>
    <n v="2340"/>
    <d v="2022-03-02T00:00:00"/>
    <d v="2022-03-02T00:00:00"/>
    <s v="StonePay"/>
    <s v="Estero"/>
    <s v="Londra"/>
    <x v="16"/>
    <m/>
    <s v="Romualdo Scotto"/>
    <x v="1"/>
    <s v="Congrua"/>
    <s v="Digital &amp; Media"/>
    <s v="Internet technologies"/>
    <s v="Start-up stage\Venture"/>
    <s v="Assente"/>
    <s v="Non compliant con i Regolamenti "/>
    <m/>
    <d v="2022-03-07T00:00:00"/>
    <s v="Localizzazione out of scope"/>
  </r>
  <r>
    <s v="OK"/>
    <n v="2341"/>
    <d v="2022-03-02T00:00:00"/>
    <d v="2022-03-02T00:00:00"/>
    <s v="Daloom"/>
    <s v="Italia"/>
    <s v="Bari"/>
    <x v="13"/>
    <m/>
    <s v="Vito Lomele"/>
    <x v="1"/>
    <s v="Congrua"/>
    <s v="Digital &amp; Media"/>
    <s v="Internet technologies"/>
    <s v="Start-up stage\Venture"/>
    <s v="Assente"/>
    <s v="Fondi di scaleup"/>
    <m/>
    <d v="2022-03-07T00:00:00"/>
    <m/>
  </r>
  <r>
    <s v="OK"/>
    <n v="2342"/>
    <d v="2022-03-07T00:00:00"/>
    <d v="2022-03-07T00:00:00"/>
    <s v="Podcastory"/>
    <s v="Italia"/>
    <s v="Milano"/>
    <x v="4"/>
    <m/>
    <s v="Giovanni Gasperi_x000a_(Mid Equity Partners)"/>
    <x v="5"/>
    <s v="Congrua"/>
    <s v="Digital &amp; Media"/>
    <s v="Broadcasting, publications and content providers"/>
    <s v="Start-up stage\Venture"/>
    <s v="Assente"/>
    <s v="Fondi di scaleup"/>
    <m/>
    <d v="2022-03-14T00:00:00"/>
    <m/>
  </r>
  <r>
    <s v="OK"/>
    <n v="2343"/>
    <d v="2022-03-02T00:00:00"/>
    <d v="2022-03-02T00:00:00"/>
    <s v="Diamantys"/>
    <s v="Italia"/>
    <s v="Milano"/>
    <x v="4"/>
    <m/>
    <s v="Christian Ciampa_x000a_(La Compagnia Holding)"/>
    <x v="5"/>
    <s v="Congrua"/>
    <s v="Digital &amp; Media"/>
    <s v="Internet technologies"/>
    <s v="Seed"/>
    <s v="Assente"/>
    <s v="Non compliant con i Regolamenti "/>
    <m/>
    <d v="2022-03-07T00:00:00"/>
    <m/>
  </r>
  <r>
    <s v="OK"/>
    <n v="2344"/>
    <d v="2022-03-04T00:00:00"/>
    <d v="2022-03-04T00:00:00"/>
    <s v="SecBase"/>
    <s v="Italia"/>
    <s v="n.a."/>
    <x v="5"/>
    <m/>
    <s v="Vito Giurazza"/>
    <x v="1"/>
    <s v="Congrua"/>
    <s v="ICT"/>
    <s v="Systems software"/>
    <s v="Seed"/>
    <s v="Assente"/>
    <s v="Non compliant con i Regolamenti "/>
    <m/>
    <d v="2022-03-07T00:00:00"/>
    <m/>
  </r>
  <r>
    <s v="OK"/>
    <n v="2345"/>
    <d v="2022-03-07T00:00:00"/>
    <d v="2022-03-07T00:00:00"/>
    <s v="Design Italia"/>
    <s v="Italia"/>
    <s v="Milano"/>
    <x v="4"/>
    <m/>
    <s v="Francesco Cosimo_x000a_(Investor kobe)"/>
    <x v="5"/>
    <s v="Congrua"/>
    <s v="Digital &amp; Media"/>
    <s v="Internet technologies"/>
    <s v="Start-up stage\Venture"/>
    <s v="Assente"/>
    <s v="Fondi di scaleup"/>
    <m/>
    <d v="2022-03-14T00:00:00"/>
    <m/>
  </r>
  <r>
    <s v="OK"/>
    <n v="2346"/>
    <d v="2022-03-09T00:00:00"/>
    <d v="2022-03-09T00:00:00"/>
    <s v="Wallife"/>
    <s v="Italia"/>
    <s v="Roma"/>
    <x v="7"/>
    <m/>
    <s v="Federico Botta_x000a_(GOP)"/>
    <x v="5"/>
    <s v="Congrua"/>
    <s v="Services"/>
    <s v="Financial institutions and services"/>
    <s v="Start-up stage\Venture"/>
    <s v="Assente"/>
    <s v="Fondi di scaleup"/>
    <m/>
    <d v="2022-03-14T00:00:00"/>
    <m/>
  </r>
  <r>
    <s v="OK"/>
    <n v="2347"/>
    <d v="2022-03-14T00:00:00"/>
    <d v="2022-03-14T00:00:00"/>
    <s v="Letyourboat"/>
    <s v="Italia"/>
    <s v="Genova"/>
    <x v="12"/>
    <m/>
    <s v="Matteo Riboldi_x000a_(La Compagnia Holding)"/>
    <x v="5"/>
    <s v="Congrua"/>
    <s v="Digital &amp; Media"/>
    <s v="Internet technologies"/>
    <s v="Start-up stage\Venture"/>
    <s v="Assente"/>
    <s v="Fondi di scaleup"/>
    <m/>
    <d v="2022-03-22T00:00:00"/>
    <m/>
  </r>
  <r>
    <s v="OK"/>
    <n v="2348"/>
    <d v="2022-03-15T00:00:00"/>
    <d v="2022-03-15T00:00:00"/>
    <s v="FlexyGrid"/>
    <s v="Italia"/>
    <s v="n.a."/>
    <x v="5"/>
    <m/>
    <s v="Manuele Monti_x000a_(TechBricks)"/>
    <x v="4"/>
    <s v="Congrua"/>
    <s v="Clean Tech"/>
    <s v="Energy: other"/>
    <s v="Seed"/>
    <s v="Assente"/>
    <s v="Non compliant con i Regolamenti "/>
    <m/>
    <d v="2022-03-22T00:00:00"/>
    <m/>
  </r>
  <r>
    <s v="OK"/>
    <n v="2349"/>
    <d v="2022-03-15T00:00:00"/>
    <d v="2022-03-15T00:00:00"/>
    <s v="Truspace"/>
    <s v="Italia"/>
    <s v="Udine"/>
    <x v="8"/>
    <m/>
    <s v="Cristina Bini_x000a_(CDP Venture Capital SGR)"/>
    <x v="6"/>
    <s v="Congrua"/>
    <s v="ICT"/>
    <s v="Systems software"/>
    <s v="Start-up stage\Venture"/>
    <s v="Assente"/>
    <s v="Fondi di scaleup"/>
    <m/>
    <d v="2022-03-22T00:00:00"/>
    <m/>
  </r>
  <r>
    <s v="OK"/>
    <n v="2350"/>
    <d v="2022-03-15T00:00:00"/>
    <d v="2022-03-15T00:00:00"/>
    <s v="HiWeiss"/>
    <s v="Italia"/>
    <s v="Bolzano"/>
    <x v="21"/>
    <m/>
    <s v="Cristina Bini_x000a_(CDP Venture Capital SGR)"/>
    <x v="6"/>
    <s v="Congrua"/>
    <s v="Agro-food"/>
    <s v="Agriculture: other"/>
    <s v="Seed"/>
    <s v="Assente"/>
    <s v="Non compliant con i Regolamenti "/>
    <m/>
    <d v="2022-03-22T00:00:00"/>
    <m/>
  </r>
  <r>
    <s v="OK"/>
    <n v="2351"/>
    <d v="2022-03-16T00:00:00"/>
    <d v="2022-03-16T00:00:00"/>
    <s v="H24Invent"/>
    <s v="Italia"/>
    <s v="Venezia"/>
    <x v="15"/>
    <m/>
    <s v="Enrico Ranzato"/>
    <x v="4"/>
    <s v="Congrua"/>
    <s v="ICT"/>
    <s v="Consumer electronics"/>
    <s v="Seed"/>
    <s v="Assente"/>
    <s v="Non compliant con i Regolamenti "/>
    <m/>
    <d v="2022-03-22T00:00:00"/>
    <m/>
  </r>
  <r>
    <s v="OK"/>
    <n v="2352"/>
    <d v="2022-03-17T00:00:00"/>
    <d v="2022-03-17T00:00:00"/>
    <s v="Pharmaprime"/>
    <s v="Italia"/>
    <s v="Roma"/>
    <x v="7"/>
    <m/>
    <s v="Astorre Modena_x000a_(Terra Venture Partners)"/>
    <x v="6"/>
    <s v="Congrua"/>
    <s v="Digital &amp; Media"/>
    <s v="Internet technologies"/>
    <s v="Other early stage\Late stage"/>
    <s v="Assente"/>
    <s v="Fondi di scaleup"/>
    <m/>
    <d v="2022-03-22T00:00:00"/>
    <m/>
  </r>
  <r>
    <s v="OK"/>
    <n v="2353"/>
    <d v="2022-03-18T00:00:00"/>
    <d v="2022-03-18T00:00:00"/>
    <s v="Untamed "/>
    <s v="Estero"/>
    <s v="Londra"/>
    <x v="16"/>
    <m/>
    <s v="Simone Cimminelli_x000a_(Cimminelli Holding)"/>
    <x v="6"/>
    <s v="Congrua"/>
    <s v="Consumer Goods"/>
    <s v="Consumer goods: other"/>
    <s v="Other early stage\Late stage"/>
    <s v="Assente"/>
    <s v="Non compliant con i Regolamenti "/>
    <m/>
    <d v="2022-03-22T00:00:00"/>
    <m/>
  </r>
  <r>
    <s v="OK"/>
    <n v="2354"/>
    <d v="2022-03-21T00:00:00"/>
    <d v="2022-04-04T00:00:00"/>
    <s v="Gigger"/>
    <s v="Italia"/>
    <s v="n.a."/>
    <x v="5"/>
    <m/>
    <s v="Alessio Davì"/>
    <x v="4"/>
    <s v="Congrua"/>
    <s v="Digital &amp; Media"/>
    <s v="Internet technologies"/>
    <s v="Seed"/>
    <s v="Assente"/>
    <s v="Non compliant con i Regolamenti "/>
    <m/>
    <d v="2022-04-05T00:00:00"/>
    <m/>
  </r>
  <r>
    <s v="OK"/>
    <n v="2355"/>
    <d v="2022-03-25T00:00:00"/>
    <d v="2022-03-25T00:00:00"/>
    <s v="Tootor"/>
    <s v="Italia"/>
    <s v="Milano"/>
    <x v="4"/>
    <m/>
    <s v="Trotter Studio Associato"/>
    <x v="5"/>
    <s v="Congrua"/>
    <s v="Med-Tech"/>
    <s v="Healthcare institutions and services"/>
    <s v="Start-up stage\Venture"/>
    <s v="Assente"/>
    <s v="Fondi di scaleup"/>
    <m/>
    <d v="2022-03-29T00:00:00"/>
    <m/>
  </r>
  <r>
    <s v="OK"/>
    <n v="2356"/>
    <d v="2022-03-28T00:00:00"/>
    <d v="2022-03-28T00:00:00"/>
    <s v="FABA"/>
    <s v="Italia"/>
    <s v="Treviso"/>
    <x v="15"/>
    <m/>
    <s v="Stefano Molino_x000a_(CdP Fondo Acceleratori)"/>
    <x v="6"/>
    <s v="Congrua"/>
    <s v="Digital &amp; Media"/>
    <s v="Consumer electronics"/>
    <s v="Other early stage\Late stage"/>
    <s v="Assente"/>
    <s v="Fondi di scaleup"/>
    <m/>
    <d v="2022-03-29T00:00:00"/>
    <m/>
  </r>
  <r>
    <s v="OK"/>
    <n v="2357"/>
    <d v="2022-03-30T00:00:00"/>
    <s v="30/03/20222"/>
    <s v="MinyMe"/>
    <s v="Italia"/>
    <s v="n.a."/>
    <x v="5"/>
    <m/>
    <s v="Davide Lanzoni"/>
    <x v="4"/>
    <s v="Congrua"/>
    <s v="Digital &amp; Media"/>
    <s v="Internet technologies"/>
    <s v="Seed"/>
    <s v="Assente"/>
    <s v="Non compliant con i Regolamenti "/>
    <m/>
    <d v="2022-04-05T00:00:00"/>
    <m/>
  </r>
  <r>
    <s v="OK"/>
    <n v="2358"/>
    <d v="2022-03-30T00:00:00"/>
    <d v="2022-03-30T00:00:00"/>
    <s v="Libes"/>
    <s v="Italia"/>
    <s v="n.a."/>
    <x v="5"/>
    <m/>
    <s v="Marco Nasoni"/>
    <x v="4"/>
    <s v="Congrua"/>
    <s v="Digital &amp; Media"/>
    <s v="Internet technologies"/>
    <s v="Seed"/>
    <s v="Assente"/>
    <s v="Non compliant con i Regolamenti "/>
    <m/>
    <d v="2022-04-05T00:00:00"/>
    <m/>
  </r>
  <r>
    <s v="OK"/>
    <n v="2359"/>
    <d v="2022-04-01T00:00:00"/>
    <d v="2022-04-01T00:00:00"/>
    <s v="AEV Charging"/>
    <s v="Estero"/>
    <s v="New York"/>
    <x v="6"/>
    <m/>
    <s v="Francesco Nasta_x000a_(Wock)"/>
    <x v="0"/>
    <s v="Congrua"/>
    <s v="Clean Tech"/>
    <s v="Environmental services"/>
    <s v="Other early stage\Late stage"/>
    <s v="Assente"/>
    <s v="Non compliant con i Regolamenti "/>
    <m/>
    <d v="2022-04-05T00:00:00"/>
    <s v="Localizzazione out of scope"/>
  </r>
  <r>
    <s v="OK"/>
    <n v="2360"/>
    <d v="2022-04-01T00:00:00"/>
    <d v="2022-04-01T00:00:00"/>
    <s v="inPiazza"/>
    <s v="Italia"/>
    <s v="Milano"/>
    <x v="4"/>
    <m/>
    <s v="Luigi Camilla Rocca"/>
    <x v="0"/>
    <s v="Congrua"/>
    <s v="ICT"/>
    <s v="Systems software"/>
    <s v="Other early stage\Late stage"/>
    <s v="Assente"/>
    <s v="Fondi di scaleup"/>
    <m/>
    <d v="2022-04-05T00:00:00"/>
    <m/>
  </r>
  <r>
    <s v="OK"/>
    <n v="2361"/>
    <d v="2022-04-04T00:00:00"/>
    <d v="2022-04-04T00:00:00"/>
    <s v="Next Exhibition"/>
    <s v="Italia"/>
    <s v="Torino"/>
    <x v="3"/>
    <m/>
    <s v="Serena Auletta_x000a_(Phoenix Italia)"/>
    <x v="5"/>
    <s v="Congrua"/>
    <s v="Digital &amp; Media"/>
    <s v="Communications and networking services"/>
    <s v="Start-up stage\Venture"/>
    <s v="Assente"/>
    <s v="Fondi di scaleup"/>
    <m/>
    <d v="2022-04-05T00:00:00"/>
    <m/>
  </r>
  <r>
    <s v="OK"/>
    <n v="2362"/>
    <d v="2022-04-04T00:00:00"/>
    <d v="2022-04-04T00:00:00"/>
    <s v="SANA SANA"/>
    <s v="Italia"/>
    <s v="Lecce"/>
    <x v="13"/>
    <m/>
    <s v="Simone De Maria "/>
    <x v="4"/>
    <s v="Congrua"/>
    <s v="Digital &amp; Media"/>
    <s v="Internet technologies"/>
    <s v="Start-up stage\Venture"/>
    <s v="Assente"/>
    <s v="Fondi di scaleup"/>
    <m/>
    <d v="2022-04-05T00:00:00"/>
    <m/>
  </r>
  <r>
    <s v="OK"/>
    <n v="2363"/>
    <d v="2022-03-30T00:00:00"/>
    <d v="2022-04-04T00:00:00"/>
    <s v="iVis Technologies"/>
    <s v="Italia"/>
    <s v="Taranto"/>
    <x v="13"/>
    <m/>
    <s v=" Gianfranco Scarcella"/>
    <x v="4"/>
    <s v="Congrua"/>
    <s v="Med-Tech"/>
    <s v="Medical equipment and related software"/>
    <s v="Other early stage\Late stage"/>
    <s v="Assente"/>
    <s v="Fondi di scaleup"/>
    <m/>
    <d v="2022-04-05T00:00:00"/>
    <m/>
  </r>
  <r>
    <s v="OK"/>
    <n v="2364"/>
    <d v="2022-04-04T00:00:00"/>
    <d v="2022-04-04T00:00:00"/>
    <s v="On AIR"/>
    <s v="Italia"/>
    <s v="Roma"/>
    <x v="7"/>
    <m/>
    <s v="Lorenzo De Fabio_x000a_(Lazio Innova)"/>
    <x v="6"/>
    <s v="Congrua"/>
    <s v="ICT"/>
    <s v="Systems software"/>
    <s v="Start-up stage\Venture"/>
    <s v="Assente"/>
    <s v="Fondi di scaleup"/>
    <m/>
    <d v="2022-04-05T00:00:00"/>
    <m/>
  </r>
  <r>
    <s v="OK"/>
    <n v="2365"/>
    <d v="2022-04-04T00:00:00"/>
    <d v="2022-04-04T00:00:00"/>
    <s v="Tesio Pharmaceuticals"/>
    <s v="Estero"/>
    <s v="Chicago"/>
    <x v="6"/>
    <m/>
    <s v="Bobby Kaiserman_x000a_(DelMorgan &amp; Co.)"/>
    <x v="5"/>
    <s v="Congrua"/>
    <s v="Biotech"/>
    <s v="Biotechnology"/>
    <s v="Other early stage\Late stage"/>
    <s v="Assente"/>
    <s v="Non compliant con i Regolamenti "/>
    <m/>
    <d v="2022-04-05T00:00:00"/>
    <s v="Localizzazione out of scope"/>
  </r>
  <r>
    <s v="OK"/>
    <n v="2366"/>
    <d v="2022-04-05T00:00:00"/>
    <d v="2022-04-05T00:00:00"/>
    <s v="Earnext "/>
    <s v="Italia"/>
    <s v="Roma"/>
    <x v="7"/>
    <s v="Sergio Beretta"/>
    <m/>
    <x v="0"/>
    <s v="Congrua"/>
    <s v="ICT"/>
    <s v="Financial institutions and services"/>
    <s v="Start-up stage\Venture"/>
    <s v="Assente"/>
    <s v="Fondi di scaleup"/>
    <m/>
    <d v="2022-04-05T00:00:00"/>
    <m/>
  </r>
  <r>
    <s v="OK"/>
    <n v="2367"/>
    <d v="2022-04-05T00:00:00"/>
    <d v="2022-04-05T00:00:00"/>
    <s v=" Voltaire"/>
    <s v="Estero"/>
    <s v="Parigi"/>
    <x v="18"/>
    <m/>
    <s v="        Tarik Admane_x000a_(Chausson Finance)"/>
    <x v="5"/>
    <s v="Congrua"/>
    <s v="Consumer Goods"/>
    <s v="Consumer products manufacturing"/>
    <s v="Start-up stage\Venture"/>
    <s v="Assente"/>
    <s v="Non compliant con i Regolamenti "/>
    <m/>
    <d v="2022-04-12T00:00:00"/>
    <s v="Localizzazione out of scope"/>
  </r>
  <r>
    <s v="OK"/>
    <n v="2368"/>
    <d v="2022-04-06T00:00:00"/>
    <d v="2022-04-06T00:00:00"/>
    <s v="Sailogy"/>
    <s v="Estero"/>
    <s v="Bellinzona"/>
    <x v="22"/>
    <m/>
    <s v="Francesco D'Antonio_x000a_(Integrae SIM)"/>
    <x v="4"/>
    <s v="Congrua"/>
    <s v="Digital &amp; Media"/>
    <s v="Internet technologies"/>
    <s v="Other early stage\Late stage"/>
    <s v="Assente"/>
    <s v="Fondi di scaleup"/>
    <m/>
    <d v="2022-04-12T00:00:00"/>
    <s v="La società ha una partecipata con sede in Italia"/>
  </r>
  <r>
    <s v="OK"/>
    <n v="2369"/>
    <d v="2022-04-06T00:00:00"/>
    <d v="2022-04-06T00:00:00"/>
    <s v=" Joggo.com"/>
    <s v="Italia"/>
    <s v="Roma"/>
    <x v="7"/>
    <m/>
    <s v="Francesco Paolo Somma"/>
    <x v="4"/>
    <s v="Congrua"/>
    <s v="Digital &amp; Media"/>
    <s v="Hospitality, sports and entertainment facilities"/>
    <s v="Seed"/>
    <s v="Assente"/>
    <s v="Non compliant con i Regolamenti "/>
    <m/>
    <d v="2022-04-12T00:00:00"/>
    <m/>
  </r>
  <r>
    <s v="OK"/>
    <n v="2370"/>
    <d v="2022-04-06T00:00:00"/>
    <d v="2022-04-06T00:00:00"/>
    <s v="AthenaBlockchain"/>
    <s v="Italia"/>
    <s v="n.a."/>
    <x v="5"/>
    <m/>
    <s v="Etienne Sgarbi"/>
    <x v="4"/>
    <s v="Congrua"/>
    <s v="ICT"/>
    <s v="Systems software"/>
    <s v="Seed"/>
    <s v="Assente"/>
    <s v="Non compliant con i Regolamenti "/>
    <m/>
    <d v="2022-04-12T00:00:00"/>
    <m/>
  </r>
  <r>
    <s v="OK"/>
    <n v="2371"/>
    <d v="2022-04-07T00:00:00"/>
    <d v="2022-04-07T00:00:00"/>
    <s v="Samplesound "/>
    <s v="Italia"/>
    <s v="Pescara"/>
    <x v="14"/>
    <m/>
    <s v="Andrea Ricci"/>
    <x v="4"/>
    <s v="Congrua"/>
    <s v="Digital &amp; Media"/>
    <s v="Broadcasting, publications and content providers"/>
    <s v="Seed"/>
    <s v="Assente"/>
    <s v="Non compliant con i Regolamenti "/>
    <m/>
    <d v="2022-04-12T00:00:00"/>
    <m/>
  </r>
  <r>
    <s v="OK"/>
    <n v="2372"/>
    <d v="2022-04-07T00:00:00"/>
    <d v="2022-04-07T00:00:00"/>
    <s v="L2F "/>
    <s v="Estero"/>
    <s v="Berna"/>
    <x v="22"/>
    <m/>
    <s v="Giancarlo Giurazza"/>
    <x v="1"/>
    <s v="Congrua"/>
    <s v="ICT"/>
    <s v="Systems software"/>
    <s v="Start-up stage\Venture"/>
    <s v="Assente"/>
    <s v="Non compliant con i Regolamenti "/>
    <m/>
    <d v="2022-04-12T00:00:00"/>
    <s v="Localizzazione out of scope"/>
  </r>
  <r>
    <s v="OK"/>
    <n v="2373"/>
    <d v="2022-04-04T00:00:00"/>
    <d v="2022-04-07T00:00:00"/>
    <s v="Dresso"/>
    <s v="Italia"/>
    <s v="Firenze"/>
    <x v="10"/>
    <m/>
    <s v="Enrico Pietrelli"/>
    <x v="4"/>
    <s v="Congrua"/>
    <s v="Digital &amp; Media"/>
    <s v="Internet technologies"/>
    <s v="Seed"/>
    <s v="Assente"/>
    <s v="Non compliant con i Regolamenti "/>
    <m/>
    <d v="2022-04-12T00:00:00"/>
    <m/>
  </r>
  <r>
    <s v="OK"/>
    <n v="2374"/>
    <d v="2022-04-08T00:00:00"/>
    <d v="2022-04-08T00:00:00"/>
    <s v="Bubble Soft"/>
    <s v="Italia"/>
    <s v="n.a."/>
    <x v="5"/>
    <m/>
    <s v="Domenico Laudonia"/>
    <x v="4"/>
    <s v="Congrua"/>
    <s v="ICT"/>
    <s v="Systems software"/>
    <s v="Seed"/>
    <s v="Assente"/>
    <s v="Non compliant con i Regolamenti "/>
    <m/>
    <d v="2022-04-12T00:00:00"/>
    <m/>
  </r>
  <r>
    <s v="OK"/>
    <n v="2375"/>
    <d v="2022-04-09T00:00:00"/>
    <d v="2022-04-09T00:00:00"/>
    <s v="PWD Industrial Filtration"/>
    <s v="Italia"/>
    <s v="Vicenza"/>
    <x v="15"/>
    <m/>
    <s v="Igor Klewicki"/>
    <x v="4"/>
    <s v="Congrua"/>
    <s v="Industrial Goods"/>
    <s v="Business and industrial products"/>
    <s v="Seed"/>
    <s v="Assente"/>
    <s v="Non compliant con i Regolamenti "/>
    <m/>
    <d v="2022-04-12T00:00:00"/>
    <m/>
  </r>
  <r>
    <s v="OK"/>
    <n v="2376"/>
    <d v="2022-04-12T00:00:00"/>
    <d v="2022-04-12T00:00:00"/>
    <s v="Blinkoo "/>
    <s v="Italia"/>
    <s v="Milano"/>
    <x v="4"/>
    <m/>
    <s v="Alberto Maria Corolla_x000a_(Galaw)"/>
    <x v="5"/>
    <s v="Congrua"/>
    <s v="Digital &amp; Media"/>
    <s v="Hospitality, sports and entertainment facilities"/>
    <s v="Start-up stage\Venture"/>
    <s v="Assente"/>
    <s v="Non compliant con i Regolamenti "/>
    <m/>
    <d v="2022-04-12T00:00:00"/>
    <m/>
  </r>
  <r>
    <s v="OK"/>
    <n v="2377"/>
    <d v="2022-04-13T00:00:00"/>
    <d v="2022-04-13T00:00:00"/>
    <s v="Monokee "/>
    <s v="Italia"/>
    <s v="Milano"/>
    <x v="4"/>
    <m/>
    <s v="Massimiliano De Simoni_x000a_(MDSWORLD)"/>
    <x v="1"/>
    <s v="Congrua"/>
    <s v="ICT"/>
    <s v="Systems software"/>
    <s v="Seed"/>
    <s v="Assente"/>
    <s v="Non compliant con i Regolamenti "/>
    <m/>
    <d v="2022-04-19T00:00:00"/>
    <m/>
  </r>
  <r>
    <s v="OK"/>
    <n v="2378"/>
    <d v="2022-04-13T00:00:00"/>
    <d v="2022-04-13T00:00:00"/>
    <s v="Connectlab "/>
    <s v="Italia"/>
    <s v="Milano"/>
    <x v="4"/>
    <m/>
    <s v="Massimiliano De Simoni_x000a_(MDSWORLD)"/>
    <x v="1"/>
    <s v="Congrua"/>
    <s v="ICT"/>
    <s v="Consumer electronics"/>
    <s v="Start-up stage\Venture"/>
    <s v="Assente"/>
    <s v="Fondi di scaleup"/>
    <m/>
    <d v="2022-04-19T00:00:00"/>
    <m/>
  </r>
  <r>
    <s v="OK"/>
    <n v="2379"/>
    <d v="2022-04-15T00:00:00"/>
    <d v="2022-04-15T00:00:00"/>
    <s v="Kelony"/>
    <s v="Italia"/>
    <s v="Milano"/>
    <x v="4"/>
    <m/>
    <s v="Roberto de Bonis_x000a_(LCA)"/>
    <x v="5"/>
    <s v="Congrua"/>
    <s v="ICT"/>
    <s v="Systems software"/>
    <s v="Start-up stage\Venture"/>
    <s v="Assente"/>
    <s v="Fondi di scaleup"/>
    <m/>
    <d v="2022-04-19T00:00:00"/>
    <m/>
  </r>
  <r>
    <s v="OK"/>
    <n v="2380"/>
    <d v="2022-04-19T00:00:00"/>
    <d v="2022-04-26T00:00:00"/>
    <s v="IppocraTech"/>
    <s v="Italia"/>
    <s v="Modena"/>
    <x v="0"/>
    <m/>
    <s v="Matteo Confalonieri"/>
    <x v="4"/>
    <s v="Congrua"/>
    <s v="Med-Tech"/>
    <s v="Medical devices and supplies"/>
    <s v="Seed"/>
    <s v="Università degli studi di Modena e Reggio Emilia"/>
    <s v="Fondo di trasferimento tecnologico"/>
    <m/>
    <d v="2022-05-03T00:00:00"/>
    <m/>
  </r>
  <r>
    <s v="OK"/>
    <n v="2381"/>
    <d v="2022-04-19T00:00:00"/>
    <d v="2022-04-19T00:00:00"/>
    <s v="Searcode"/>
    <s v="Italia"/>
    <s v="Torino"/>
    <x v="3"/>
    <m/>
    <s v="Rizieri Mele"/>
    <x v="4"/>
    <s v="Congrua"/>
    <s v="ICT"/>
    <s v="Consumer electronics"/>
    <s v="Seed"/>
    <s v="Politecnico di Torino"/>
    <s v="Fondo di trasferimento tecnologico"/>
    <m/>
    <d v="2022-04-26T00:00:00"/>
    <m/>
  </r>
  <r>
    <s v="OK"/>
    <n v="2382"/>
    <d v="2022-04-26T00:00:00"/>
    <d v="2022-04-26T00:00:00"/>
    <s v="Step4business"/>
    <s v="Italia"/>
    <s v="Milano"/>
    <x v="4"/>
    <m/>
    <s v="Roberto Ferrari"/>
    <x v="4"/>
    <s v="Congrua"/>
    <s v="ICT"/>
    <s v="Financial institutions and services"/>
    <s v="Other early stage\Late stage"/>
    <s v="Assente"/>
    <s v="Fondi di scaleup"/>
    <m/>
    <d v="2022-05-03T00:00:00"/>
    <m/>
  </r>
  <r>
    <s v="OK"/>
    <n v="2383"/>
    <d v="2022-04-26T00:00:00"/>
    <d v="2022-04-26T00:00:00"/>
    <s v="Mogu"/>
    <s v="Italia"/>
    <s v="Varese"/>
    <x v="4"/>
    <s v="Alessandro Pontari"/>
    <m/>
    <x v="3"/>
    <s v="Congrua"/>
    <s v="Consumer Goods"/>
    <s v="Consumer products manufacturing"/>
    <s v="Start-up stage\Venture"/>
    <s v="Assente"/>
    <s v="Fondi di scaleup"/>
    <m/>
    <d v="2022-05-03T00:00:00"/>
    <m/>
  </r>
  <r>
    <s v="OK"/>
    <n v="2384"/>
    <d v="2022-04-26T00:00:00"/>
    <d v="2022-04-26T00:00:00"/>
    <s v="The Edge"/>
    <s v="Italia"/>
    <s v="Rimini"/>
    <x v="0"/>
    <m/>
    <s v="Stefano Marchetti_x000a_(Deutsche Bank)"/>
    <x v="6"/>
    <s v="Congrua"/>
    <s v="ICT"/>
    <s v="Systems software"/>
    <s v="Other early stage\Late stage"/>
    <s v="Assente"/>
    <s v="Fondi di scaleup"/>
    <m/>
    <d v="2022-05-03T00:00:00"/>
    <m/>
  </r>
  <r>
    <s v="OK"/>
    <n v="2385"/>
    <d v="2022-04-27T00:00:00"/>
    <d v="2022-04-27T00:00:00"/>
    <s v="TYPIQO"/>
    <s v="Italia"/>
    <s v="Firenze"/>
    <x v="10"/>
    <m/>
    <s v="Alessandro  Badalamenti"/>
    <x v="4"/>
    <s v="Congrua"/>
    <s v="Digital &amp; Media"/>
    <s v="Internet technologies"/>
    <s v="Start-up stage\Venture"/>
    <s v="Assente"/>
    <s v="Fondi di scaleup"/>
    <m/>
    <d v="2022-05-03T00:00:00"/>
    <m/>
  </r>
  <r>
    <s v="OK"/>
    <n v="2386"/>
    <d v="2022-04-27T00:00:00"/>
    <d v="2022-04-27T00:00:00"/>
    <s v="Heatmee"/>
    <s v="Italia"/>
    <s v="n.a."/>
    <x v="5"/>
    <m/>
    <s v="Mario Terrigno"/>
    <x v="4"/>
    <s v="Congrua"/>
    <s v="ICT"/>
    <s v="Consumer electronics"/>
    <s v="Seed"/>
    <s v="Assente"/>
    <s v="Non compliant con i Regolamenti "/>
    <m/>
    <d v="2022-05-03T00:00:00"/>
    <m/>
  </r>
  <r>
    <s v="OK"/>
    <n v="2387"/>
    <d v="2022-04-27T00:00:00"/>
    <d v="2022-04-27T00:00:00"/>
    <s v="Phacil"/>
    <s v="Estero"/>
    <s v="Parigi"/>
    <x v="18"/>
    <m/>
    <s v="Loïc GACH_x000a_(ap-Capital)"/>
    <x v="5"/>
    <s v="Congrua"/>
    <s v="ICT"/>
    <s v="Systems software"/>
    <s v="Start-up stage\Venture"/>
    <s v="Assente"/>
    <s v="Non compliant con i Regolamenti "/>
    <m/>
    <d v="2022-05-03T00:00:00"/>
    <s v="Localizzazione out of scope"/>
  </r>
  <r>
    <s v="OK"/>
    <n v="2388"/>
    <d v="2022-04-28T00:00:00"/>
    <d v="2022-04-28T00:00:00"/>
    <s v="On Charge"/>
    <s v="Italia"/>
    <s v="Roma"/>
    <x v="7"/>
    <m/>
    <s v="Luca Masaro_x000a_(KPMG)"/>
    <x v="5"/>
    <s v="Congrua"/>
    <s v="Clean Tech"/>
    <s v="Energy: other"/>
    <s v="Start-up stage\Venture"/>
    <s v="Assente"/>
    <s v="Fondi di scaleup"/>
    <m/>
    <d v="2022-05-03T00:00:00"/>
    <m/>
  </r>
  <r>
    <s v="OK"/>
    <n v="2389"/>
    <d v="2022-05-03T00:00:00"/>
    <d v="2022-05-03T00:00:00"/>
    <s v="Worldz "/>
    <s v="Italia"/>
    <s v="Milano"/>
    <x v="4"/>
    <m/>
    <s v="Maurizio Vendramini _x000a_(My Draco)"/>
    <x v="5"/>
    <s v="Congrua"/>
    <s v="ICT"/>
    <s v="Systems software"/>
    <s v="Start-up stage\Venture"/>
    <s v="Assente"/>
    <s v="Fondi di scaleup"/>
    <m/>
    <d v="2022-05-03T00:00:00"/>
    <m/>
  </r>
  <r>
    <s v="OK"/>
    <n v="2390"/>
    <d v="2022-05-04T00:00:00"/>
    <d v="2022-05-12T00:00:00"/>
    <s v="Pipein"/>
    <s v="Italia"/>
    <s v="Torino"/>
    <x v="3"/>
    <m/>
    <s v="Alessandro Minori"/>
    <x v="4"/>
    <s v="Congrua"/>
    <s v="Clean Tech"/>
    <s v="Energy: other"/>
    <s v="Start-up stage\Venture"/>
    <s v="Polihub - Politecnico di Milano"/>
    <s v="Vertis Venture 5 Scaleup"/>
    <m/>
    <d v="2024-10-15T00:00:00"/>
    <s v="In data 03/07/2024, l'iniziativa era ritenuta &quot;non compliant con i Regolamenti&quot; per fase di vita. In seguito all'invio di nuova documentazione e alla comunicazione di diversi PoC in attivo, in data 15/10/2024 l'iniziativa viene assegnata al Fondo VV5."/>
  </r>
  <r>
    <s v="OK"/>
    <n v="2391"/>
    <d v="2022-05-05T00:00:00"/>
    <d v="2022-05-05T00:00:00"/>
    <s v="Qapla'"/>
    <s v="Italia"/>
    <s v="Firenze"/>
    <x v="10"/>
    <m/>
    <s v="Giuseppe Arturo"/>
    <x v="5"/>
    <s v="Congrua"/>
    <s v="ICT"/>
    <s v="Systems software"/>
    <s v="Other early stage\Late stage"/>
    <s v="Assente"/>
    <s v="Fondi di scaleup"/>
    <m/>
    <d v="2022-05-10T00:00:00"/>
    <m/>
  </r>
  <r>
    <s v="OK"/>
    <n v="2392"/>
    <d v="2022-05-09T00:00:00"/>
    <d v="2022-05-09T00:00:00"/>
    <s v="Nuvyta"/>
    <s v="Italia"/>
    <s v="Milano"/>
    <x v="4"/>
    <m/>
    <s v="Cristina Bini _x000a_(FII/CDP)"/>
    <x v="6"/>
    <s v="Congrua"/>
    <s v="Med-Tech"/>
    <s v="Medical devices and supplies"/>
    <s v="Start-up stage\Venture"/>
    <s v="Assente"/>
    <s v="Fondi di scaleup"/>
    <m/>
    <d v="2022-05-10T00:00:00"/>
    <m/>
  </r>
  <r>
    <s v="OK"/>
    <n v="2393"/>
    <d v="2022-05-05T00:00:00"/>
    <s v="10//05/2022"/>
    <s v="Teethan"/>
    <s v="Italia"/>
    <s v="Milano"/>
    <x v="4"/>
    <m/>
    <s v="GianMarco Perrella_x000a_(Arkios Italy)"/>
    <x v="5"/>
    <s v="Congrua"/>
    <s v="Med-Tech"/>
    <s v="Medical equipment and related software"/>
    <s v="Other early stage\Late stage"/>
    <s v="Assente"/>
    <s v="Fondi di scaleup"/>
    <m/>
    <d v="2022-05-10T00:00:00"/>
    <m/>
  </r>
  <r>
    <s v="OK"/>
    <n v="2394"/>
    <d v="2022-05-04T00:00:00"/>
    <d v="2022-05-04T00:00:00"/>
    <s v="WePlayed"/>
    <s v="Estero"/>
    <s v="New York"/>
    <x v="6"/>
    <m/>
    <s v="Terry Denson"/>
    <x v="4"/>
    <s v="Congrua"/>
    <s v="ICT"/>
    <s v="Broadcasting, publications and content providers"/>
    <s v="Start-up stage\Venture"/>
    <s v="Assente"/>
    <s v="Non compliant con i Regolamenti "/>
    <m/>
    <d v="2022-05-10T00:00:00"/>
    <s v="Localizzazione out of scope"/>
  </r>
  <r>
    <s v="OK"/>
    <n v="2395"/>
    <d v="2022-05-12T00:00:00"/>
    <d v="2022-05-12T00:00:00"/>
    <s v="Serenis"/>
    <s v="Italia"/>
    <s v="Milano"/>
    <x v="4"/>
    <s v="Elena Vittone"/>
    <m/>
    <x v="3"/>
    <s v="Congrua"/>
    <s v="Med-Tech"/>
    <s v="Healthcare: other"/>
    <s v="Start-up stage\Venture"/>
    <s v="Assente"/>
    <s v="Fondi di scaleup"/>
    <m/>
    <d v="2022-05-17T00:00:00"/>
    <m/>
  </r>
  <r>
    <s v="OK"/>
    <n v="2396"/>
    <d v="2022-05-12T00:00:00"/>
    <d v="2022-05-12T00:00:00"/>
    <s v="Popseekl"/>
    <s v="Estero"/>
    <s v="Parigi"/>
    <x v="18"/>
    <m/>
    <s v="Giancarlo Scanagatta"/>
    <x v="4"/>
    <s v="Congrua"/>
    <s v="Digital &amp; Media"/>
    <s v="Internet technologies"/>
    <s v="Seed"/>
    <s v="Assente"/>
    <s v="Non compliant con i Regolamenti "/>
    <m/>
    <d v="2022-05-17T00:00:00"/>
    <m/>
  </r>
  <r>
    <s v="OK"/>
    <n v="2397"/>
    <d v="2022-05-17T00:00:00"/>
    <d v="2022-05-17T00:00:00"/>
    <s v="Packaging Machinery"/>
    <s v="Italia"/>
    <s v="n.a."/>
    <x v="5"/>
    <m/>
    <s v="Nicolò Muzzana_x000a_(Tymosbc)"/>
    <x v="5"/>
    <s v="Congrua"/>
    <s v="Industrial Goods"/>
    <s v="Manufacturing: other"/>
    <s v="Start-up stage\Venture"/>
    <s v="Assente"/>
    <s v="Fondi di scaleup"/>
    <m/>
    <d v="2022-05-17T00:00:00"/>
    <m/>
  </r>
  <r>
    <s v="OK"/>
    <n v="2398"/>
    <d v="2022-05-17T00:00:00"/>
    <d v="2022-05-17T00:00:00"/>
    <s v="Progetto Heart"/>
    <s v="Italia"/>
    <s v="Milano"/>
    <x v="4"/>
    <m/>
    <s v="Gian Marco Gentile_x000a_(Pirola Corporate Finance)"/>
    <x v="5"/>
    <s v="Congrua"/>
    <s v="Med-Tech"/>
    <s v="Medical devices and supplies"/>
    <s v="Seed"/>
    <s v="Assente"/>
    <s v="Non compliant con i Regolamenti "/>
    <m/>
    <d v="2022-05-24T00:00:00"/>
    <m/>
  </r>
  <r>
    <s v="OK"/>
    <n v="2399"/>
    <d v="2022-05-18T00:00:00"/>
    <d v="2022-05-18T00:00:00"/>
    <s v="iDEAL "/>
    <s v="Italia"/>
    <s v="Roma"/>
    <x v="7"/>
    <s v="Elena Vittone"/>
    <m/>
    <x v="3"/>
    <s v="Congrua"/>
    <s v="Services"/>
    <s v="Transportation services"/>
    <s v="Start-up stage\Venture"/>
    <s v="Assente"/>
    <s v="Fondi di scaleup"/>
    <m/>
    <d v="2022-05-24T00:00:00"/>
    <m/>
  </r>
  <r>
    <s v="OK"/>
    <n v="2400"/>
    <d v="2022-05-18T00:00:00"/>
    <d v="2022-05-18T00:00:00"/>
    <s v="MYWAI "/>
    <s v="Italia"/>
    <s v="Genova"/>
    <x v="12"/>
    <s v="Misal G. Memeo"/>
    <m/>
    <x v="3"/>
    <s v="Congrua"/>
    <s v="ICT"/>
    <s v="Systems software"/>
    <s v="Other early stage\Late stage"/>
    <s v="Assente"/>
    <s v="Fondi di scaleup"/>
    <m/>
    <d v="2022-05-24T00:00:00"/>
    <m/>
  </r>
  <r>
    <s v="OK"/>
    <n v="2401"/>
    <d v="2022-05-18T00:00:00"/>
    <d v="2022-05-18T00:00:00"/>
    <s v="Smartbug"/>
    <s v="Italia"/>
    <s v="Catania"/>
    <x v="9"/>
    <m/>
    <s v="Stefano Giuffrida_x000a_(Jast Capital Advisors)"/>
    <x v="5"/>
    <s v="Congrua"/>
    <s v="ICT"/>
    <s v="Systems software"/>
    <s v="Start-up stage\Venture"/>
    <s v="Assente"/>
    <s v="Vertis Venture 6"/>
    <m/>
    <d v="2025-01-08T00:00:00"/>
    <s v="In data 24/05/2022 l'iniziativa era stata assegnata ai fondi scaleup. In data 08/01/2025, in seguito all'invio di nuova documentazione e considerata la presenza di una sede al Sud Italia, l'iniziativa viene assegnata al Fondo VV6."/>
  </r>
  <r>
    <s v="OK"/>
    <n v="2402"/>
    <d v="2022-05-18T00:00:00"/>
    <d v="2022-05-18T00:00:00"/>
    <s v="Erbert"/>
    <s v="Italia"/>
    <s v="Milano"/>
    <x v="4"/>
    <m/>
    <s v="Lorenzo Allevi_x000a_(Oltre Impact)"/>
    <x v="6"/>
    <s v="Congrua"/>
    <s v="Agro-food"/>
    <s v="Consumer products retailing"/>
    <s v="Other early stage\Late stage"/>
    <s v="Assente"/>
    <s v="Fondi di scaleup"/>
    <m/>
    <d v="2022-05-24T00:00:00"/>
    <m/>
  </r>
  <r>
    <s v="OK"/>
    <n v="2403"/>
    <d v="2022-05-18T00:00:00"/>
    <d v="2022-05-18T00:00:00"/>
    <s v="Serially "/>
    <s v="Italia"/>
    <s v="Bari"/>
    <x v="13"/>
    <m/>
    <s v="Maurizio Vendramini"/>
    <x v="5"/>
    <s v="Congrua"/>
    <s v="Digital &amp; Media"/>
    <s v="Broadcasting, publications and content providers"/>
    <s v="Start-up stage\Venture"/>
    <s v="Assente"/>
    <s v="Fondi di scaleup"/>
    <s v="Vertis Venture 6"/>
    <d v="2025-02-04T00:00:00"/>
    <s v="In data 24/05/2022, l'iniziativa era stata assegnata ai fondi di scaleup. In data 04/02/2025, a seguito dell'invio di nuova documentazione e considerando la sede al Sud Italia, l'iniziativa viene assegnata al Fondo VV6."/>
  </r>
  <r>
    <s v="OK"/>
    <n v="2404"/>
    <d v="2022-05-19T00:00:00"/>
    <d v="2022-05-19T00:00:00"/>
    <s v="Blubrake "/>
    <s v="Italia"/>
    <s v="Milano"/>
    <x v="4"/>
    <m/>
    <s v="Mario Grasso_x000a_(Equita K Finance Srl)"/>
    <x v="5"/>
    <s v="Congrua"/>
    <s v="Industrial Goods"/>
    <s v="Business and industrial products"/>
    <s v="Other early stage\Late stage"/>
    <s v="Assente"/>
    <s v="Fondi di scaleup"/>
    <m/>
    <d v="2022-05-24T00:00:00"/>
    <m/>
  </r>
  <r>
    <s v="OK"/>
    <n v="2405"/>
    <d v="2022-05-19T00:00:00"/>
    <d v="2022-05-19T00:00:00"/>
    <s v="e-Shock"/>
    <s v="Italia"/>
    <s v="Milano"/>
    <x v="4"/>
    <m/>
    <s v="Mario Grasso_x000a_(Equita K Finance Srl)"/>
    <x v="5"/>
    <s v="Congrua"/>
    <s v="ICT"/>
    <s v="Industrial measurement, sensing and control"/>
    <s v="Other early stage\Late stage"/>
    <s v="Assente"/>
    <s v="Fondi di scaleup"/>
    <m/>
    <d v="2022-05-24T00:00:00"/>
    <m/>
  </r>
  <r>
    <s v="OK"/>
    <n v="2406"/>
    <d v="2022-05-19T00:00:00"/>
    <d v="2022-05-19T00:00:00"/>
    <s v="Blimp "/>
    <s v="Italia"/>
    <s v="Milano"/>
    <x v="4"/>
    <m/>
    <s v="Mario Grasso_x000a_(Equita K Finance Srl)"/>
    <x v="5"/>
    <s v="Congrua"/>
    <s v="ICT"/>
    <s v="Software: other"/>
    <s v="Start-up stage\Venture"/>
    <s v="Assente"/>
    <s v="Fondi di scaleup"/>
    <m/>
    <d v="2022-05-24T00:00:00"/>
    <m/>
  </r>
  <r>
    <s v="OK"/>
    <n v="2407"/>
    <d v="2022-05-20T00:00:00"/>
    <d v="2022-05-20T00:00:00"/>
    <s v="Tot"/>
    <s v="Italia"/>
    <s v="Milano"/>
    <x v="4"/>
    <m/>
    <s v="Francesco Crovace_x000a_(BlueBull)"/>
    <x v="5"/>
    <s v="Congrua"/>
    <s v="ICT"/>
    <s v="Financial institutions and services"/>
    <s v="Other early stage\Late stage"/>
    <s v="Assente"/>
    <s v="Fondi di scaleup"/>
    <m/>
    <d v="2022-05-24T00:00:00"/>
    <m/>
  </r>
  <r>
    <s v="OK"/>
    <n v="2408"/>
    <d v="2022-05-20T00:00:00"/>
    <d v="2022-05-20T00:00:00"/>
    <s v="Future Fashion"/>
    <s v="Italia"/>
    <s v="Milano"/>
    <x v="4"/>
    <s v="Elena Vittone"/>
    <m/>
    <x v="3"/>
    <s v="Congrua"/>
    <s v="ICT"/>
    <s v="End-user software"/>
    <s v="Other early stage\Late stage"/>
    <s v="Assente"/>
    <s v="Fondi di scaleup"/>
    <m/>
    <d v="2022-05-24T00:00:00"/>
    <m/>
  </r>
  <r>
    <s v="OK"/>
    <n v="2409"/>
    <d v="2022-05-23T00:00:00"/>
    <d v="2022-05-23T00:00:00"/>
    <s v="Unguess "/>
    <s v="Italia"/>
    <s v="Milano"/>
    <x v="4"/>
    <m/>
    <s v="Fabiola Pellegrini_x000a_(Klecha &amp; CO)"/>
    <x v="5"/>
    <s v="Congrua"/>
    <s v="ICT"/>
    <s v="Software: other"/>
    <s v="Other early stage\Late stage"/>
    <s v="Assente"/>
    <s v="Fondi di scaleup"/>
    <m/>
    <d v="2022-05-24T00:00:00"/>
    <m/>
  </r>
  <r>
    <s v="OK"/>
    <n v="2410"/>
    <d v="2022-05-25T00:00:00"/>
    <d v="2022-05-25T00:00:00"/>
    <s v="Lagalene "/>
    <s v="Italia"/>
    <s v="Milano"/>
    <x v="4"/>
    <m/>
    <s v="Francesco Arculeo"/>
    <x v="4"/>
    <s v="Congrua"/>
    <s v="Consumer Goods"/>
    <s v="Consumer products retailing"/>
    <s v="Start-up stage\Venture"/>
    <s v="Assente"/>
    <s v="Fondi di scaleup"/>
    <m/>
    <d v="2022-05-31T00:00:00"/>
    <m/>
  </r>
  <r>
    <s v="OK"/>
    <n v="2411"/>
    <d v="2022-05-26T00:00:00"/>
    <d v="2022-05-26T00:00:00"/>
    <s v="UniversitiyBox"/>
    <s v="Italia"/>
    <s v="Milano"/>
    <x v="4"/>
    <m/>
    <s v="Emiliano Novelli"/>
    <x v="4"/>
    <s v="Congrua"/>
    <s v="Digital &amp; Media"/>
    <s v="Internet technologies"/>
    <s v="Other early stage\Late stage"/>
    <s v="Assente"/>
    <s v="Fondi di scaleup"/>
    <m/>
    <d v="2022-05-31T00:00:00"/>
    <m/>
  </r>
  <r>
    <s v="OK"/>
    <n v="2412"/>
    <d v="2022-05-30T00:00:00"/>
    <d v="2022-05-30T00:00:00"/>
    <s v="Nutribees"/>
    <s v="Italia"/>
    <s v="Milano"/>
    <x v="4"/>
    <m/>
    <s v="Federico Isenburg"/>
    <x v="4"/>
    <s v="Congrua"/>
    <s v="Consumer Goods"/>
    <s v="Consumer products manufacturing"/>
    <s v="Start-up stage\Venture"/>
    <s v="Assente"/>
    <s v="Fondi di scaleup"/>
    <m/>
    <d v="2022-05-31T00:00:00"/>
    <m/>
  </r>
  <r>
    <s v="OK"/>
    <n v="2413"/>
    <d v="2022-05-31T00:00:00"/>
    <d v="2022-05-31T00:00:00"/>
    <s v="Dynamo "/>
    <s v="Italia"/>
    <s v="n.a."/>
    <x v="5"/>
    <m/>
    <s v="Gabriele Paolini_x000a_(We Partner)"/>
    <x v="5"/>
    <s v="Congrua"/>
    <s v="Clean Tech"/>
    <s v="Energy: other"/>
    <s v="Seed"/>
    <s v="Assente"/>
    <s v="Non compliant con i Regolamenti "/>
    <m/>
    <d v="2022-06-07T00:00:00"/>
    <m/>
  </r>
  <r>
    <s v="OK"/>
    <n v="2414"/>
    <d v="2022-06-01T00:00:00"/>
    <d v="2022-06-01T00:00:00"/>
    <s v="Mini-idro"/>
    <s v="Italia"/>
    <s v="n.a."/>
    <x v="5"/>
    <m/>
    <s v="Alessandro De Luca"/>
    <x v="4"/>
    <s v="Congrua"/>
    <s v="Industrial Goods"/>
    <s v="Business and industrial products"/>
    <s v="Seed"/>
    <s v="Assente"/>
    <s v="Non compliant con i Regolamenti "/>
    <m/>
    <d v="2022-06-07T00:00:00"/>
    <m/>
  </r>
  <r>
    <s v="OK"/>
    <n v="2415"/>
    <d v="2022-06-06T00:00:00"/>
    <d v="2022-06-06T00:00:00"/>
    <s v="Jobtech "/>
    <s v="Italia"/>
    <s v="Milano"/>
    <x v="4"/>
    <s v="Elena Vittone"/>
    <m/>
    <x v="3"/>
    <s v="Congrua"/>
    <s v="Services"/>
    <s v="Business and industrial services"/>
    <s v="Other early stage\Late stage"/>
    <s v="Assente"/>
    <s v="Fondi di scaleup"/>
    <m/>
    <d v="2022-06-07T00:00:00"/>
    <m/>
  </r>
  <r>
    <s v="OK"/>
    <n v="2416"/>
    <d v="2022-06-06T00:00:00"/>
    <d v="2022-06-06T00:00:00"/>
    <s v="Kuiri "/>
    <s v="Italia"/>
    <s v="Milano"/>
    <x v="4"/>
    <s v="Elena Vittone"/>
    <m/>
    <x v="3"/>
    <s v="Congrua"/>
    <s v="Services"/>
    <s v="Consumer services: other"/>
    <s v="Other early stage\Late stage"/>
    <s v="Assente"/>
    <s v="Fondi di scaleup"/>
    <m/>
    <d v="2022-06-07T00:00:00"/>
    <m/>
  </r>
  <r>
    <s v="OK"/>
    <n v="2417"/>
    <d v="2022-06-07T00:00:00"/>
    <d v="2022-06-07T00:00:00"/>
    <s v="Green Greener"/>
    <s v="Italia"/>
    <s v="Matera"/>
    <x v="31"/>
    <m/>
    <s v="Cetti Lauteta_x000a_(THE EUROPEAN HOUSE)"/>
    <x v="1"/>
    <s v="Congrua"/>
    <s v="Agro-food"/>
    <s v="Agriculture: other"/>
    <s v="Seed"/>
    <s v="Assente"/>
    <s v="Non compliant con i Regolamenti "/>
    <m/>
    <d v="2022-06-14T00:00:00"/>
    <m/>
  </r>
  <r>
    <s v="OK"/>
    <n v="2418"/>
    <d v="2022-06-07T00:00:00"/>
    <d v="2022-06-07T00:00:00"/>
    <s v="Deagle"/>
    <s v="Italia"/>
    <s v="Napoli"/>
    <x v="2"/>
    <m/>
    <s v="Cetti Lauteta_x000a_(THE EUROPEAN HOUSE)"/>
    <x v="1"/>
    <s v="Congrua"/>
    <s v="Clean Tech"/>
    <s v="Alternative energy"/>
    <s v="Seed"/>
    <s v="Assente"/>
    <s v="Non compliant con i Regolamenti "/>
    <m/>
    <d v="2022-06-14T00:00:00"/>
    <m/>
  </r>
  <r>
    <s v="OK"/>
    <n v="2419"/>
    <d v="2022-06-07T00:00:00"/>
    <d v="2022-06-07T00:00:00"/>
    <s v="Hermeneutic"/>
    <s v="Italia"/>
    <s v="n.a."/>
    <x v="5"/>
    <m/>
    <s v="Lucio San Marco"/>
    <x v="4"/>
    <s v="Congrua"/>
    <s v="ICT"/>
    <s v="Systems software"/>
    <s v="Seed"/>
    <s v="Assente"/>
    <s v="Non compliant con i Regolamenti "/>
    <m/>
    <d v="2022-06-14T00:00:00"/>
    <m/>
  </r>
  <r>
    <s v="OK"/>
    <n v="2420"/>
    <d v="2022-06-08T00:00:00"/>
    <d v="2022-06-08T00:00:00"/>
    <s v="Futura"/>
    <s v="Italia"/>
    <s v="Roma"/>
    <x v="7"/>
    <m/>
    <s v="Giacomo Lazzarini_x000a_(Endeavor)"/>
    <x v="6"/>
    <s v="Congrua"/>
    <s v="Services"/>
    <s v="Educational and training products/services"/>
    <s v="Start-up stage\Venture"/>
    <s v="Assente"/>
    <s v="Fondi di scaleup"/>
    <m/>
    <d v="2022-06-14T00:00:00"/>
    <m/>
  </r>
  <r>
    <s v="OK"/>
    <n v="2421"/>
    <d v="2022-06-09T00:00:00"/>
    <d v="2022-06-09T00:00:00"/>
    <s v="Flowbe"/>
    <s v="Italia"/>
    <s v="Milano"/>
    <x v="4"/>
    <m/>
    <s v="Aldo Campagnola"/>
    <x v="0"/>
    <s v="Congrua"/>
    <s v="ICT"/>
    <s v="Financial institutions and services"/>
    <s v="Start-up stage\Venture"/>
    <s v="Assente"/>
    <s v="Fondi di scaleup"/>
    <m/>
    <d v="2022-06-14T00:00:00"/>
    <m/>
  </r>
  <r>
    <s v="OK"/>
    <n v="2422"/>
    <d v="2022-06-10T00:00:00"/>
    <d v="2022-06-10T00:00:00"/>
    <s v="Badacare "/>
    <s v="Italia"/>
    <s v="Torino"/>
    <x v="3"/>
    <m/>
    <s v="Stefano Pepe"/>
    <x v="4"/>
    <s v="Congrua"/>
    <s v="Services"/>
    <s v="Healthcare institutions and services"/>
    <s v="Start-up stage\Venture"/>
    <s v="Assente"/>
    <s v="Fondi di scaleup"/>
    <m/>
    <d v="2022-06-14T00:00:00"/>
    <m/>
  </r>
  <r>
    <s v="OK"/>
    <n v="2423"/>
    <d v="2022-06-11T00:00:00"/>
    <d v="2022-06-11T00:00:00"/>
    <s v="Parentube"/>
    <s v="Italia"/>
    <s v="Milano"/>
    <x v="4"/>
    <m/>
    <s v="Lorenzo Ferrari"/>
    <x v="4"/>
    <s v="Congrua"/>
    <s v="Digital &amp; Media"/>
    <s v="Systems software"/>
    <s v="Seed"/>
    <s v="Assente"/>
    <s v="Non compliant con i Regolamenti "/>
    <m/>
    <d v="2022-06-14T00:00:00"/>
    <m/>
  </r>
  <r>
    <s v="OK"/>
    <n v="2424"/>
    <d v="2022-06-13T00:00:00"/>
    <d v="2022-06-13T00:00:00"/>
    <s v="Coinbar"/>
    <s v="Italia"/>
    <s v="Roma"/>
    <x v="7"/>
    <m/>
    <s v="Carlo Tursi"/>
    <x v="1"/>
    <s v="Congrua"/>
    <s v="ICT"/>
    <s v="Financial institutions and services"/>
    <s v="Start-up stage\Venture"/>
    <s v="Assente"/>
    <s v="Fondi di scaleup"/>
    <m/>
    <d v="2022-06-14T00:00:00"/>
    <m/>
  </r>
  <r>
    <s v="OK"/>
    <n v="2425"/>
    <d v="2022-06-14T00:00:00"/>
    <d v="2022-06-14T00:00:00"/>
    <s v="Humal Teaser"/>
    <s v="Italia"/>
    <s v="Milano"/>
    <x v="4"/>
    <m/>
    <s v="Giovanni Biffi"/>
    <x v="4"/>
    <s v="Congrua"/>
    <s v="Clean Tech"/>
    <s v="Energy: other"/>
    <s v="Seed"/>
    <s v="Assente"/>
    <s v="Non compliant con i Regolamenti "/>
    <m/>
    <d v="2022-06-21T00:00:00"/>
    <m/>
  </r>
  <r>
    <s v="OK"/>
    <n v="2426"/>
    <d v="2022-06-14T00:00:00"/>
    <d v="2022-06-14T00:00:00"/>
    <s v="Rehouseit "/>
    <s v="Italia"/>
    <s v="n.a."/>
    <x v="5"/>
    <m/>
    <s v="Riccardo Frezzato"/>
    <x v="4"/>
    <s v="Congrua"/>
    <s v="Services"/>
    <s v="Consumer services: other"/>
    <s v="Seed"/>
    <s v="Assente"/>
    <s v="Non compliant con i Regolamenti "/>
    <m/>
    <d v="2022-06-21T00:00:00"/>
    <m/>
  </r>
  <r>
    <s v="OK"/>
    <n v="2427"/>
    <d v="2022-06-15T00:00:00"/>
    <d v="2022-06-15T00:00:00"/>
    <s v="Pjt Visione Digitale Intelligente"/>
    <s v="Italia"/>
    <s v="n.a."/>
    <x v="5"/>
    <m/>
    <s v="Paolo Minetto_x000a_(BRAND ANGEL CONSULTING)"/>
    <x v="5"/>
    <s v="Congrua"/>
    <s v="Industrial Goods"/>
    <s v="Business and industrial products"/>
    <s v="Seed"/>
    <s v="Assente"/>
    <s v="Non compliant con i Regolamenti "/>
    <m/>
    <d v="2022-06-21T00:00:00"/>
    <m/>
  </r>
  <r>
    <s v="OK"/>
    <n v="2428"/>
    <d v="2022-06-15T00:00:00"/>
    <d v="2022-06-15T00:00:00"/>
    <s v="Pj. Ride"/>
    <s v="Italia"/>
    <s v="n.a."/>
    <x v="5"/>
    <m/>
    <s v="Paolo Capaccioni"/>
    <x v="4"/>
    <s v="Congrua"/>
    <s v="Services"/>
    <s v="Hospitality, sports and entertainment facilities"/>
    <s v="Seed"/>
    <s v="Assente"/>
    <s v="Non compliant con i Regolamenti "/>
    <m/>
    <d v="2022-06-21T00:00:00"/>
    <m/>
  </r>
  <r>
    <s v="OK"/>
    <n v="2429"/>
    <d v="2022-06-16T00:00:00"/>
    <d v="2022-06-16T00:00:00"/>
    <s v=" Hyres"/>
    <s v="Italia"/>
    <s v="Benevento"/>
    <x v="2"/>
    <m/>
    <s v="Antonio De Blasio"/>
    <x v="0"/>
    <s v="Congrua"/>
    <s v="Agro-food"/>
    <s v="Agriculture: other"/>
    <s v="Seed"/>
    <s v="Assente"/>
    <s v="Non compliant con i Regolamenti "/>
    <m/>
    <d v="2022-06-21T00:00:00"/>
    <m/>
  </r>
  <r>
    <s v="OK"/>
    <n v="2430"/>
    <d v="2022-06-16T00:00:00"/>
    <d v="2022-06-16T00:00:00"/>
    <s v="Eoliann"/>
    <s v="Italia"/>
    <s v="Torino"/>
    <x v="3"/>
    <m/>
    <s v="Carolina Montagna_x000a_(B Heroes)"/>
    <x v="6"/>
    <s v="Congrua"/>
    <s v="ICT"/>
    <s v="Systems software"/>
    <s v="Start-up stage\Venture"/>
    <s v="Assente"/>
    <s v="Fondi di scaleup"/>
    <m/>
    <d v="2022-06-21T00:00:00"/>
    <m/>
  </r>
  <r>
    <s v="OK"/>
    <n v="2431"/>
    <d v="2022-06-20T00:00:00"/>
    <d v="2022-06-20T00:00:00"/>
    <s v="Delivery care"/>
    <s v="Italia"/>
    <s v="Milano"/>
    <x v="4"/>
    <m/>
    <s v="Paolo Spadoni"/>
    <x v="5"/>
    <s v="Congrua"/>
    <s v="Med-Tech"/>
    <s v="Healthcare institutions and services"/>
    <s v="Other early stage\Late stage"/>
    <s v="Assente"/>
    <s v="Fondi di scaleup"/>
    <m/>
    <d v="2022-06-21T00:00:00"/>
    <m/>
  </r>
  <r>
    <s v="OK"/>
    <n v="2432"/>
    <d v="2022-06-21T00:00:00"/>
    <d v="2022-06-21T00:00:00"/>
    <s v="Kama Sport "/>
    <s v="Italia"/>
    <s v="Bergamo"/>
    <x v="4"/>
    <m/>
    <s v="Gianluca Galgano_x000a_(EY)"/>
    <x v="5"/>
    <s v="Congrua"/>
    <s v="ICT"/>
    <s v="Systems software"/>
    <s v="Other early stage\Late stage"/>
    <s v="Assente"/>
    <s v="Fondi di scaleup"/>
    <m/>
    <d v="2022-06-21T00:00:00"/>
    <m/>
  </r>
  <r>
    <s v="OK"/>
    <n v="2433"/>
    <d v="2022-06-22T00:00:00"/>
    <d v="2022-06-22T00:00:00"/>
    <s v="Obi1"/>
    <s v="Italia"/>
    <s v="n.a."/>
    <x v="5"/>
    <m/>
    <s v="Lucrezia Lucotti _x000a_(360 Capital)"/>
    <x v="6"/>
    <s v="Congrua"/>
    <s v="ICT"/>
    <s v="Systems software"/>
    <s v="Seed"/>
    <s v="Assente"/>
    <s v="Non compliant con i Regolamenti "/>
    <m/>
    <d v="2022-06-27T00:00:00"/>
    <m/>
  </r>
  <r>
    <s v="OK"/>
    <n v="2434"/>
    <d v="2022-06-23T00:00:00"/>
    <d v="2022-06-23T00:00:00"/>
    <s v="Teiacare"/>
    <s v="Italia"/>
    <s v="Milano"/>
    <x v="4"/>
    <s v="Elena Vittone"/>
    <m/>
    <x v="3"/>
    <s v="Congrua"/>
    <s v="Med-Tech"/>
    <s v="Medical equipment and related software"/>
    <s v="Start-up stage\Venture"/>
    <s v="Assente"/>
    <s v="Fondi di scaleup"/>
    <m/>
    <d v="2022-06-27T00:00:00"/>
    <m/>
  </r>
  <r>
    <s v="OK"/>
    <n v="2435"/>
    <d v="2022-06-23T00:00:00"/>
    <d v="2022-06-23T00:00:00"/>
    <s v="Pjt. Idroget"/>
    <s v="Italia"/>
    <s v="n.a."/>
    <x v="5"/>
    <m/>
    <s v="Paolo Alessi"/>
    <x v="4"/>
    <s v="Congrua"/>
    <s v="Clean Tech"/>
    <s v="Energy: other"/>
    <s v="Seed"/>
    <s v="Assente"/>
    <s v="Non compliant con i Regolamenti "/>
    <m/>
    <d v="2022-06-27T00:00:00"/>
    <m/>
  </r>
  <r>
    <s v="OK"/>
    <n v="2436"/>
    <d v="2022-06-23T00:00:00"/>
    <d v="2022-06-23T00:00:00"/>
    <s v="Artistinct "/>
    <s v="Italia"/>
    <s v="Milano"/>
    <x v="4"/>
    <m/>
    <s v="Daniele Fazio"/>
    <x v="4"/>
    <s v="Congrua"/>
    <s v="Digital &amp; Media"/>
    <s v="Internet technologies"/>
    <s v="Seed"/>
    <s v="Assente"/>
    <s v="Non compliant con i Regolamenti "/>
    <m/>
    <d v="2022-06-27T00:00:00"/>
    <m/>
  </r>
  <r>
    <s v="OK"/>
    <n v="2437"/>
    <d v="2022-06-24T00:00:00"/>
    <d v="2022-06-24T00:00:00"/>
    <s v="CalBatt"/>
    <s v="Italia"/>
    <s v="Cosenza"/>
    <x v="1"/>
    <m/>
    <s v="Francesco A. Amoroso"/>
    <x v="4"/>
    <s v="Congrua"/>
    <s v="ICT"/>
    <s v="Systems software"/>
    <s v="Seed"/>
    <s v="Università della Calabria"/>
    <s v="Fondo di trasferimento tecnologico"/>
    <m/>
    <d v="2022-06-27T00:00:00"/>
    <m/>
  </r>
  <r>
    <s v="OK"/>
    <n v="2438"/>
    <d v="2022-06-24T00:00:00"/>
    <d v="2022-06-24T00:00:00"/>
    <s v="Kampaay"/>
    <s v="Italia"/>
    <s v="Milano"/>
    <x v="4"/>
    <s v="Elena Vittone"/>
    <m/>
    <x v="3"/>
    <s v="Congrua"/>
    <s v="Digital &amp; Media"/>
    <s v="Communications and networking services"/>
    <s v="Other early stage\Late stage"/>
    <s v="Assente"/>
    <s v="Fondi di scaleup"/>
    <m/>
    <d v="2022-06-27T00:00:00"/>
    <m/>
  </r>
  <r>
    <s v="OK"/>
    <n v="2439"/>
    <d v="2022-06-27T00:00:00"/>
    <d v="2022-06-27T00:00:00"/>
    <s v="SardexPay"/>
    <s v="Italia"/>
    <s v="Sud Sardegna"/>
    <x v="25"/>
    <m/>
    <s v="Carlo Mannoni_x000a_(Fondazione Sardegna)"/>
    <x v="6"/>
    <s v="Congrua"/>
    <s v="Services"/>
    <s v="Financial institutions and services"/>
    <s v="Other early stage\Late stage"/>
    <s v="Assente"/>
    <s v="Fondi di scaleup"/>
    <m/>
    <d v="2022-07-05T00:00:00"/>
    <m/>
  </r>
  <r>
    <s v="OK"/>
    <n v="2440"/>
    <d v="2022-06-27T00:00:00"/>
    <d v="2022-06-27T00:00:00"/>
    <s v="Wondder"/>
    <s v="Estero"/>
    <s v="Berlino"/>
    <x v="20"/>
    <m/>
    <s v="Mihai Streza"/>
    <x v="4"/>
    <s v="Congrua"/>
    <s v="ICT"/>
    <s v="Systems software"/>
    <s v="Start-up stage\Venture"/>
    <s v="Assente"/>
    <s v="Non compliant con i Regolamenti "/>
    <m/>
    <d v="2022-07-05T00:00:00"/>
    <s v="Localizzazione out of scope"/>
  </r>
  <r>
    <s v="OK"/>
    <n v="2441"/>
    <d v="2022-06-29T00:00:00"/>
    <d v="2022-06-29T00:00:00"/>
    <s v="Matchplat"/>
    <s v="Italia"/>
    <s v="Bergamo"/>
    <x v="4"/>
    <m/>
    <s v="Pietro Pogliani_x000a_(Endeavor)"/>
    <x v="6"/>
    <s v="Congrua"/>
    <s v="ICT"/>
    <s v="Systems software"/>
    <s v="Start-up stage\Venture"/>
    <s v="Assente"/>
    <s v="Fondi di scaleup"/>
    <m/>
    <d v="2022-07-05T00:00:00"/>
    <m/>
  </r>
  <r>
    <s v="OK"/>
    <n v="2442"/>
    <d v="2022-06-29T00:00:00"/>
    <d v="2022-06-29T00:00:00"/>
    <s v="Vedrai"/>
    <s v="Italia"/>
    <s v="Milano"/>
    <x v="4"/>
    <s v="Elena Vittone"/>
    <m/>
    <x v="3"/>
    <s v="Congrua"/>
    <s v="ICT"/>
    <s v="Systems software"/>
    <s v="Other early stage\Late stage"/>
    <s v="Assente"/>
    <s v="Fondi di scaleup"/>
    <m/>
    <d v="2022-07-05T00:00:00"/>
    <m/>
  </r>
  <r>
    <s v="OK"/>
    <n v="2443"/>
    <d v="2022-06-29T00:00:00"/>
    <d v="2022-06-29T00:00:00"/>
    <s v="Full Audits"/>
    <s v="Estero"/>
    <s v="Buenos Aires"/>
    <x v="56"/>
    <m/>
    <s v="Salvador Becciu"/>
    <x v="4"/>
    <s v="Congrua"/>
    <s v="ICT"/>
    <s v="Software: other"/>
    <s v="Other early stage\Late stage"/>
    <s v="Assente"/>
    <s v="Fondi di scaleup"/>
    <m/>
    <d v="2022-07-05T00:00:00"/>
    <s v="Da interlocuzioni con il founder è emerso che la società sta spostando la propria sede a Torino"/>
  </r>
  <r>
    <s v="OK"/>
    <n v="2444"/>
    <d v="2022-06-30T00:00:00"/>
    <d v="2022-06-30T00:00:00"/>
    <s v=" Faire.ai"/>
    <s v="Italia"/>
    <s v="Milano"/>
    <x v="4"/>
    <m/>
    <s v="Gianluigi Davassi"/>
    <x v="4"/>
    <s v="Congrua"/>
    <s v="Services"/>
    <s v="Financial institutions and services"/>
    <s v="Other early stage\Late stage"/>
    <s v="Assente"/>
    <s v="Fondi di scaleup"/>
    <m/>
    <d v="2022-07-05T00:00:00"/>
    <m/>
  </r>
  <r>
    <s v="OK"/>
    <n v="2445"/>
    <d v="2022-06-30T00:00:00"/>
    <d v="2022-06-30T00:00:00"/>
    <s v="D3D"/>
    <s v="Italia"/>
    <s v="Milano"/>
    <x v="4"/>
    <m/>
    <s v="Dario Budetti"/>
    <x v="4"/>
    <s v="Congrua"/>
    <s v="ICT"/>
    <s v="Industrial measurement, sensing and control"/>
    <s v="Seed"/>
    <s v="Assente"/>
    <s v="Non compliant con i Regolamenti "/>
    <m/>
    <d v="2022-07-05T00:00:00"/>
    <m/>
  </r>
  <r>
    <s v="OK"/>
    <n v="2446"/>
    <d v="2022-07-01T00:00:00"/>
    <d v="2022-07-01T00:00:00"/>
    <s v="InGeno"/>
    <s v="Italia"/>
    <s v="Milano"/>
    <x v="4"/>
    <m/>
    <s v="Alessandro Bruno"/>
    <x v="4"/>
    <s v="Congrua"/>
    <s v="Med-Tech"/>
    <s v="Medical equipment and related software"/>
    <s v="Start-up stage\Venture"/>
    <s v="Assente"/>
    <s v="Fondi di scaleup"/>
    <m/>
    <d v="2022-07-05T00:00:00"/>
    <m/>
  </r>
  <r>
    <s v="OK"/>
    <n v="2447"/>
    <d v="2022-07-05T00:00:00"/>
    <d v="2022-07-05T00:00:00"/>
    <s v="Surgetech"/>
    <s v="Italia"/>
    <s v="Bologna"/>
    <x v="0"/>
    <m/>
    <s v="Marina Raicevic"/>
    <x v="4"/>
    <s v="Congrua"/>
    <s v="ICT"/>
    <s v="Systems software"/>
    <s v="Start-up stage\Venture"/>
    <s v="Assente"/>
    <s v="Fondi di scaleup"/>
    <m/>
    <d v="2022-07-11T00:00:00"/>
    <m/>
  </r>
  <r>
    <s v="OK"/>
    <n v="2448"/>
    <d v="2022-07-05T00:00:00"/>
    <d v="2022-07-05T00:00:00"/>
    <s v="Archtools "/>
    <s v="Estero"/>
    <s v="Londra"/>
    <x v="16"/>
    <m/>
    <s v="Giuseppe Rigato_x000a_(AnniaPartners)"/>
    <x v="5"/>
    <s v="Congrua"/>
    <s v="ICT"/>
    <s v="Systems software"/>
    <s v="Start-up stage\Venture"/>
    <s v="Assente"/>
    <s v="Fondi di scaleup"/>
    <m/>
    <d v="2022-07-11T00:00:00"/>
    <s v="Società con sede legale a Londra ma con attività rilevanti in Italia"/>
  </r>
  <r>
    <s v="OK"/>
    <n v="2449"/>
    <d v="2022-07-05T00:00:00"/>
    <d v="2022-07-05T00:00:00"/>
    <s v="Henshin Group"/>
    <s v="Estero"/>
    <s v="Londra"/>
    <x v="16"/>
    <m/>
    <s v="Carlo-Felice Balduzzi_x000a_(L&amp;B Partners)"/>
    <x v="5"/>
    <s v="Congrua"/>
    <s v="ICT"/>
    <s v="Systems software"/>
    <s v="Start-up stage\Venture"/>
    <s v="Assente"/>
    <s v="Fondi di scaleup"/>
    <m/>
    <d v="2022-07-11T00:00:00"/>
    <s v="Società con sede legale a Londra ma con attività rilevanti in Italia"/>
  </r>
  <r>
    <s v="OK"/>
    <n v="2450"/>
    <d v="2022-07-06T00:00:00"/>
    <d v="2022-07-06T00:00:00"/>
    <s v="Yacooba"/>
    <s v="Estero"/>
    <s v="Funchal"/>
    <x v="51"/>
    <m/>
    <s v="Tereza Stranska"/>
    <x v="4"/>
    <s v="Congrua"/>
    <s v="ICT"/>
    <s v="Systems software"/>
    <s v="Start-up stage\Venture"/>
    <s v="Assente"/>
    <s v="Non compliant con i Regolamenti "/>
    <m/>
    <d v="2022-07-11T00:00:00"/>
    <s v="Localizzazione out of scope"/>
  </r>
  <r>
    <s v="OK"/>
    <n v="2451"/>
    <d v="2022-07-06T00:00:00"/>
    <d v="2022-07-06T00:00:00"/>
    <s v="Telea Biotech"/>
    <s v="Italia"/>
    <s v="Vicenza"/>
    <x v="15"/>
    <m/>
    <s v="Massimo Favuzza"/>
    <x v="0"/>
    <s v="Congrua"/>
    <s v="Biotech"/>
    <s v="Biotechnology"/>
    <s v="Seed"/>
    <s v="Assente"/>
    <s v="Non compliant con i Regolamenti "/>
    <m/>
    <d v="2022-07-11T00:00:00"/>
    <m/>
  </r>
  <r>
    <s v="OK"/>
    <n v="2452"/>
    <d v="2022-07-08T00:00:00"/>
    <d v="2022-07-08T00:00:00"/>
    <s v="Bikeroom"/>
    <s v="Italia"/>
    <s v="Brescia"/>
    <x v="4"/>
    <m/>
    <s v="Edmondo Sparano_x000a_(Digital Magics)"/>
    <x v="6"/>
    <s v="Congrua"/>
    <s v="Services"/>
    <s v="Hospitality, sports and entertainment facilities"/>
    <s v="Other early stage\Late stage"/>
    <s v="Assente"/>
    <s v="Fondi di scaleup"/>
    <m/>
    <d v="2022-07-11T00:00:00"/>
    <m/>
  </r>
  <r>
    <s v="OK"/>
    <n v="2453"/>
    <d v="2022-07-08T00:00:00"/>
    <d v="2022-07-08T00:00:00"/>
    <s v="Plasma TechMED "/>
    <s v="Italia"/>
    <s v="Catanzaro"/>
    <x v="1"/>
    <m/>
    <s v="Gianluca De Masi"/>
    <x v="4"/>
    <s v="Congrua"/>
    <s v="Biotech"/>
    <s v="Drug development technologies"/>
    <s v="Seed"/>
    <s v="Entopan Innovation"/>
    <s v="Fondo di trasferimento tecnologico"/>
    <m/>
    <d v="2022-07-11T00:00:00"/>
    <m/>
  </r>
  <r>
    <s v="OK"/>
    <n v="2454"/>
    <d v="2022-07-11T00:00:00"/>
    <d v="2022-07-11T00:00:00"/>
    <s v="Elorashop"/>
    <s v="Italia"/>
    <s v="Caserta"/>
    <x v="2"/>
    <m/>
    <s v="Clemente Biondo"/>
    <x v="4"/>
    <s v="Congrua"/>
    <s v="Digital &amp; Media"/>
    <s v="Internet technologies"/>
    <s v="Start-up stage\Venture"/>
    <s v="Assente"/>
    <s v="Fondi di scaleup"/>
    <m/>
    <d v="2022-07-19T00:00:00"/>
    <m/>
  </r>
  <r>
    <s v="OK"/>
    <n v="2455"/>
    <d v="2022-07-12T00:00:00"/>
    <d v="2022-07-12T00:00:00"/>
    <s v="Her-Age"/>
    <s v="Italia"/>
    <s v="Milano"/>
    <x v="4"/>
    <m/>
    <s v="Giovanni Lorenzetto_x000a_(KPMG)"/>
    <x v="5"/>
    <s v="Congrua"/>
    <s v="Digital &amp; Media"/>
    <s v="Internet technologies"/>
    <s v="Start-up stage\Venture"/>
    <s v="Assente"/>
    <s v="Fondi di scaleup"/>
    <m/>
    <d v="2022-07-19T00:00:00"/>
    <m/>
  </r>
  <r>
    <s v="OK"/>
    <n v="2456"/>
    <d v="2022-07-12T00:00:00"/>
    <d v="2022-07-12T00:00:00"/>
    <s v="Heaven"/>
    <s v="Italia"/>
    <s v="Milano"/>
    <x v="4"/>
    <m/>
    <s v="Alessandra Biglia"/>
    <x v="4"/>
    <s v="Congrua"/>
    <s v="Consumer Goods"/>
    <s v="Consumer products manufacturing"/>
    <s v="Start-up stage\Venture"/>
    <s v="Assente"/>
    <s v="Fondi di scaleup"/>
    <m/>
    <d v="2022-07-19T00:00:00"/>
    <m/>
  </r>
  <r>
    <s v="OK"/>
    <n v="2457"/>
    <d v="2022-07-12T00:00:00"/>
    <d v="2022-07-12T00:00:00"/>
    <s v="Lipogems "/>
    <s v="Italia"/>
    <s v="Milano"/>
    <x v="4"/>
    <m/>
    <s v="Alessandra Scotti_x000a_(LIFTT)"/>
    <x v="5"/>
    <s v="Congrua"/>
    <s v="Biotech"/>
    <s v="Biotechnology"/>
    <s v="Seed"/>
    <s v="Assente"/>
    <s v="Non compliant con i Regolamenti "/>
    <m/>
    <d v="2022-07-19T00:00:00"/>
    <m/>
  </r>
  <r>
    <s v="OK"/>
    <n v="2458"/>
    <d v="2022-07-12T00:00:00"/>
    <d v="2022-07-12T00:00:00"/>
    <s v="Smino"/>
    <s v="Estero"/>
    <s v="Ginevra"/>
    <x v="22"/>
    <m/>
    <s v="Christoph Degendorfer"/>
    <x v="4"/>
    <s v="Congrua"/>
    <s v="ICT"/>
    <s v="Systems software"/>
    <s v="Start-up stage\Venture"/>
    <s v="Assente"/>
    <s v="Non compliant con i Regolamenti "/>
    <m/>
    <d v="2022-07-19T00:00:00"/>
    <m/>
  </r>
  <r>
    <s v="OK"/>
    <n v="2459"/>
    <d v="2022-07-12T00:00:00"/>
    <d v="2022-07-12T00:00:00"/>
    <s v="Aqua Farm"/>
    <s v="Italia"/>
    <s v="n.a."/>
    <x v="5"/>
    <m/>
    <s v="Pasquale Castellaneta"/>
    <x v="4"/>
    <s v="Congrua"/>
    <s v="Agro-food"/>
    <s v="Agriculture: other"/>
    <s v="Proof of concept"/>
    <s v="Assente"/>
    <s v="Non compliant con i Regolamenti "/>
    <m/>
    <d v="2022-07-19T00:00:00"/>
    <m/>
  </r>
  <r>
    <s v="OK"/>
    <n v="2460"/>
    <d v="2022-07-13T00:00:00"/>
    <d v="2022-07-13T00:00:00"/>
    <s v="Olivia"/>
    <s v="Italia"/>
    <s v="Ancona"/>
    <x v="19"/>
    <m/>
    <s v="B4i"/>
    <x v="1"/>
    <s v="Congrua"/>
    <s v="ICT"/>
    <s v="Systems software"/>
    <s v="Start-up stage\Venture"/>
    <s v="Assente"/>
    <s v="Fondi di scaleup"/>
    <m/>
    <d v="2022-07-19T00:00:00"/>
    <m/>
  </r>
  <r>
    <s v="OK"/>
    <n v="2461"/>
    <d v="2022-07-13T00:00:00"/>
    <d v="2022-07-13T00:00:00"/>
    <s v="Pin Vision"/>
    <s v="Italia"/>
    <s v="Roma"/>
    <x v="7"/>
    <m/>
    <s v="B4i"/>
    <x v="1"/>
    <s v="Congrua"/>
    <s v="ICT"/>
    <s v="Systems software"/>
    <s v="Start-up stage\Venture"/>
    <s v="Assente"/>
    <s v="Fondi di scaleup"/>
    <m/>
    <d v="2022-07-19T00:00:00"/>
    <m/>
  </r>
  <r>
    <s v="OK"/>
    <n v="2462"/>
    <d v="2022-07-13T00:00:00"/>
    <d v="2022-07-13T00:00:00"/>
    <s v="MyPad"/>
    <s v="Italia"/>
    <s v="Campobasso"/>
    <x v="35"/>
    <m/>
    <s v="B4i"/>
    <x v="1"/>
    <s v="Congrua"/>
    <s v="Digital &amp; Media"/>
    <s v="Internet technologies"/>
    <s v="Start-up stage\Venture"/>
    <s v="Assente"/>
    <s v="Fondi di scaleup"/>
    <m/>
    <d v="2022-07-19T00:00:00"/>
    <m/>
  </r>
  <r>
    <s v="OK"/>
    <n v="2463"/>
    <d v="2022-07-13T00:00:00"/>
    <d v="2022-07-13T00:00:00"/>
    <s v="Fontilio"/>
    <s v="Italia"/>
    <s v="Milano"/>
    <x v="4"/>
    <m/>
    <s v="Marco Massimo Bertini"/>
    <x v="4"/>
    <s v="Congrua"/>
    <s v="Consumer Goods"/>
    <s v="Consumer goods: other"/>
    <s v="Start-up stage\Venture"/>
    <s v="Assente"/>
    <s v="Fondi di scaleup"/>
    <m/>
    <d v="2022-07-19T00:00:00"/>
    <m/>
  </r>
  <r>
    <s v="OK"/>
    <n v="2464"/>
    <d v="2022-07-14T00:00:00"/>
    <d v="2022-07-14T00:00:00"/>
    <s v="Easyrain "/>
    <s v="Italia"/>
    <s v="Milano"/>
    <x v="4"/>
    <m/>
    <s v="Francesco De Michelis_x000a_(MITO Technology)"/>
    <x v="6"/>
    <s v="Congrua"/>
    <s v="Industrial Goods"/>
    <s v="Business and industrial products"/>
    <s v="Start-up stage\Venture"/>
    <s v="Politecnico di Torino"/>
    <s v="Fondi di scaleup"/>
    <m/>
    <d v="2022-07-25T00:00:00"/>
    <s v="Iniziativa assegnata il 19/07/2022 al fondo di TT, essendo stata bocciata da quest'ultimo il 25/07/2022 è stata assegnata ai fondi di scaleup"/>
  </r>
  <r>
    <s v="OK"/>
    <n v="2465"/>
    <d v="2022-07-14T00:00:00"/>
    <d v="2022-07-14T00:00:00"/>
    <s v="Teseo"/>
    <s v="Italia"/>
    <s v="Genova"/>
    <x v="12"/>
    <m/>
    <s v="Francesco Pellone_x000a_(Grimaldi Studio Legale)"/>
    <x v="0"/>
    <s v="Congrua"/>
    <s v="Med-Tech"/>
    <s v="Medical devices and supplies"/>
    <s v="Start-up stage\Venture"/>
    <s v="Università degli Studi di Genova"/>
    <s v="Fondi di scaleup"/>
    <m/>
    <d v="2022-07-25T00:00:00"/>
    <s v="Iniziativa assegnata il 19/07/2022 al fondo di TT, essendo stata bocciata da quest'ultimo il 25/07/2022 è stata assegnata ai fondi di scaleup"/>
  </r>
  <r>
    <s v="OK"/>
    <n v="2466"/>
    <d v="2022-07-14T00:00:00"/>
    <d v="2022-07-14T00:00:00"/>
    <s v="Younit"/>
    <s v="Italia"/>
    <s v="Roma"/>
    <x v="7"/>
    <s v="Giulio Valiante"/>
    <m/>
    <x v="3"/>
    <s v="Congrua"/>
    <s v="Services"/>
    <s v="Business and industrial services"/>
    <s v="Start-up stage\Venture"/>
    <s v="Assente"/>
    <s v="Fondi di scaleup"/>
    <m/>
    <d v="2022-07-19T00:00:00"/>
    <m/>
  </r>
  <r>
    <s v="OK"/>
    <n v="2467"/>
    <d v="2022-07-14T00:00:00"/>
    <d v="2022-07-14T00:00:00"/>
    <s v="Cshark"/>
    <s v="Italia"/>
    <s v="Piacenza"/>
    <x v="0"/>
    <m/>
    <s v="Luca Longhi _x000a_(Azimut direct)"/>
    <x v="5"/>
    <s v="Congrua"/>
    <s v="ICT"/>
    <s v="Systems software"/>
    <s v="Seed"/>
    <s v="Assente"/>
    <s v="Non compliant con i Regolamenti "/>
    <m/>
    <d v="2022-07-19T00:00:00"/>
    <m/>
  </r>
  <r>
    <s v="OK"/>
    <n v="2468"/>
    <d v="2022-07-14T00:00:00"/>
    <d v="2022-07-14T00:00:00"/>
    <s v="AEHRA Automotive"/>
    <s v="Italia"/>
    <s v="Modena"/>
    <x v="0"/>
    <m/>
    <s v="Luca Longhi _x000a_(Azimut direct)"/>
    <x v="5"/>
    <s v="Congrua"/>
    <s v="Automotive"/>
    <s v="Manufacturing: other"/>
    <s v="Seed"/>
    <s v="Assente"/>
    <s v="Non compliant con i Regolamenti "/>
    <m/>
    <d v="2022-07-19T00:00:00"/>
    <m/>
  </r>
  <r>
    <s v="OK"/>
    <n v="2469"/>
    <d v="2022-07-14T00:00:00"/>
    <d v="2022-07-14T00:00:00"/>
    <s v="Johnix"/>
    <s v="Italia"/>
    <s v="Milano"/>
    <x v="4"/>
    <m/>
    <s v="Luca Longhi _x000a_(Azimut direct)"/>
    <x v="5"/>
    <s v="Congrua"/>
    <s v="Services"/>
    <s v="Transportation services"/>
    <s v="Start-up stage\Venture"/>
    <s v="Assente"/>
    <s v="Fondi di scaleup"/>
    <m/>
    <d v="2022-07-19T00:00:00"/>
    <m/>
  </r>
  <r>
    <s v="OK"/>
    <n v="2470"/>
    <d v="2022-07-15T00:00:00"/>
    <d v="2022-07-15T00:00:00"/>
    <s v="Freedome"/>
    <s v="Italia"/>
    <s v="Varese"/>
    <x v="4"/>
    <m/>
    <s v="Marco Meoni_x000a_(Growth Capital)"/>
    <x v="5"/>
    <s v="Congrua"/>
    <s v="Services"/>
    <s v="Hospitality, sports and entertainment facilities"/>
    <s v="Other early stage\Late stage"/>
    <s v="Assente"/>
    <s v="Fondi di scaleup"/>
    <m/>
    <d v="2022-07-19T00:00:00"/>
    <m/>
  </r>
  <r>
    <s v="OK"/>
    <n v="2471"/>
    <d v="2022-07-15T00:00:00"/>
    <d v="2022-07-15T00:00:00"/>
    <s v="Pioppo"/>
    <s v="Italia"/>
    <s v="Agrigento"/>
    <x v="9"/>
    <m/>
    <s v="Valeria Lesma"/>
    <x v="4"/>
    <s v="Congrua"/>
    <s v="Consumer Goods"/>
    <s v="Consumer products manufacturing"/>
    <s v="Start-up stage\Venture"/>
    <s v="Assente"/>
    <s v="Fondi di scaleup"/>
    <m/>
    <d v="2022-07-19T00:00:00"/>
    <m/>
  </r>
  <r>
    <s v="OK"/>
    <n v="2472"/>
    <d v="2022-07-20T00:00:00"/>
    <d v="2022-07-20T00:00:00"/>
    <s v="Popularise"/>
    <s v="Italia"/>
    <s v="Milano"/>
    <x v="4"/>
    <s v="Amedeo Giurazza"/>
    <m/>
    <x v="3"/>
    <s v="Congrua"/>
    <s v="Digital &amp; Media"/>
    <s v="Internet technologies"/>
    <s v="Start-up stage\Venture"/>
    <s v="Assente"/>
    <s v="Fondi di scaleup"/>
    <m/>
    <d v="2022-07-25T00:00:00"/>
    <m/>
  </r>
  <r>
    <s v="OK"/>
    <n v="2473"/>
    <d v="2022-07-20T00:00:00"/>
    <d v="2022-07-20T00:00:00"/>
    <s v="Weagle"/>
    <s v="Italia"/>
    <s v="Milano"/>
    <x v="4"/>
    <m/>
    <s v="Lorenzo Cerrone"/>
    <x v="4"/>
    <s v="Congrua"/>
    <s v="Digital &amp; Media"/>
    <s v="Internet technologies"/>
    <s v="Start-up stage\Venture"/>
    <s v="Assente"/>
    <s v="Fondi di scaleup"/>
    <m/>
    <d v="2022-07-25T00:00:00"/>
    <m/>
  </r>
  <r>
    <s v="OK"/>
    <n v="2474"/>
    <d v="2022-07-21T00:00:00"/>
    <d v="2022-07-21T00:00:00"/>
    <s v="Medicilio"/>
    <s v="Italia"/>
    <s v="Milano"/>
    <x v="4"/>
    <s v="Alessandro Pontari"/>
    <m/>
    <x v="3"/>
    <s v="Congrua"/>
    <s v="Med-Tech"/>
    <s v="Healthcare: other"/>
    <s v="Start-up stage\Venture"/>
    <s v="Assente"/>
    <s v="Fondi di scaleup"/>
    <m/>
    <d v="2022-07-25T00:00:00"/>
    <m/>
  </r>
  <r>
    <s v="OK"/>
    <n v="2475"/>
    <d v="2022-07-21T00:00:00"/>
    <d v="2022-07-21T00:00:00"/>
    <s v="Nibol "/>
    <s v="Italia"/>
    <s v="Milano"/>
    <x v="4"/>
    <m/>
    <s v="Riccardo Suardi"/>
    <x v="4"/>
    <s v="Congrua"/>
    <s v="Digital &amp; Media"/>
    <s v="Internet technologies"/>
    <s v="Start-up stage\Venture"/>
    <s v="Assente"/>
    <s v="Fondi di scaleup"/>
    <m/>
    <d v="2022-07-25T00:00:00"/>
    <m/>
  </r>
  <r>
    <s v="OK"/>
    <n v="2476"/>
    <d v="2022-07-22T00:00:00"/>
    <d v="2022-07-22T00:00:00"/>
    <s v="WaitHero"/>
    <s v="Estero"/>
    <s v="Londra"/>
    <x v="16"/>
    <m/>
    <s v="Gianandrea Siccardi "/>
    <x v="4"/>
    <s v="Congrua"/>
    <s v="Services"/>
    <s v="Systems software"/>
    <s v="Seed"/>
    <s v="Assente"/>
    <s v="Non compliant con i Regolamenti "/>
    <m/>
    <d v="2022-07-25T00:00:00"/>
    <m/>
  </r>
  <r>
    <s v="OK"/>
    <n v="2477"/>
    <d v="2022-07-22T00:00:00"/>
    <d v="2022-07-22T00:00:00"/>
    <s v="PotPot"/>
    <s v="Italia"/>
    <s v="Milano"/>
    <x v="4"/>
    <m/>
    <s v="Simone Paolino"/>
    <x v="4"/>
    <s v="Congrua"/>
    <s v="Services"/>
    <s v="Hospitality, sports and entertainment facilities"/>
    <s v="Start-up stage\Venture"/>
    <s v="Assente"/>
    <s v="Fondi di scaleup"/>
    <m/>
    <d v="2022-07-25T00:00:00"/>
    <m/>
  </r>
  <r>
    <s v="OK"/>
    <n v="2478"/>
    <d v="2022-07-22T00:00:00"/>
    <d v="2022-07-22T00:00:00"/>
    <s v="ENDU"/>
    <s v="Italia"/>
    <s v="Parma"/>
    <x v="0"/>
    <s v="Giulio Valiante"/>
    <m/>
    <x v="3"/>
    <s v="Congrua"/>
    <s v="Digital &amp; Media"/>
    <s v="Internet technologies"/>
    <s v="Other early stage\Late stage"/>
    <s v="Assente"/>
    <s v="Fondi di scaleup"/>
    <m/>
    <d v="2022-07-25T00:00:00"/>
    <m/>
  </r>
  <r>
    <s v="OK"/>
    <n v="2479"/>
    <d v="2022-07-22T00:00:00"/>
    <d v="2022-07-22T00:00:00"/>
    <s v="Yspot "/>
    <s v="Italia"/>
    <s v="Cuneo"/>
    <x v="3"/>
    <m/>
    <s v="Riccardo Longobardi"/>
    <x v="4"/>
    <s v="Congrua"/>
    <s v="Consumer Goods"/>
    <s v="Consumer goods: other"/>
    <s v="Start-up stage\Venture"/>
    <s v="Assente"/>
    <s v="Fondi di scaleup"/>
    <m/>
    <d v="2022-07-25T00:00:00"/>
    <m/>
  </r>
  <r>
    <s v="OK"/>
    <n v="2480"/>
    <d v="2022-07-26T00:00:00"/>
    <d v="2022-07-26T00:00:00"/>
    <s v="Youhorn"/>
    <s v="Italia"/>
    <s v="n.a."/>
    <x v="5"/>
    <m/>
    <s v="Manuel Sammartino "/>
    <x v="4"/>
    <s v="Congrua"/>
    <s v="Digital &amp; Media"/>
    <s v="Internet technologies"/>
    <s v="Seed"/>
    <s v="Assente"/>
    <s v="Non compliant con i Regolamenti "/>
    <m/>
    <d v="2022-08-02T00:00:00"/>
    <m/>
  </r>
  <r>
    <s v="OK"/>
    <n v="2481"/>
    <d v="2022-07-26T00:00:00"/>
    <d v="2022-07-26T00:00:00"/>
    <s v="Caracol "/>
    <s v="Italia"/>
    <s v="Monza"/>
    <x v="4"/>
    <m/>
    <s v="Pietro Pogliani_x000a_(Endeavor Italy)"/>
    <x v="6"/>
    <s v="Congrua"/>
    <s v="Industrial automation"/>
    <s v="Industrial measurement, sensing and control"/>
    <s v="Other early stage\Late stage"/>
    <s v="Assente"/>
    <s v="Fondi di scaleup"/>
    <m/>
    <d v="2022-08-02T00:00:00"/>
    <m/>
  </r>
  <r>
    <s v="OK"/>
    <n v="2482"/>
    <d v="2022-07-26T00:00:00"/>
    <d v="2022-07-26T00:00:00"/>
    <s v="BEYOND THE BOX "/>
    <s v="Italia"/>
    <s v="Milano"/>
    <x v="4"/>
    <m/>
    <s v="FuturED"/>
    <x v="1"/>
    <s v="Congrua"/>
    <s v="Services"/>
    <s v="Business and industrial services"/>
    <s v="Start-up stage\Venture"/>
    <s v="Assente"/>
    <s v="Fondi di scaleup"/>
    <m/>
    <d v="2022-08-02T00:00:00"/>
    <m/>
  </r>
  <r>
    <s v="OK"/>
    <n v="2483"/>
    <d v="2022-07-26T00:00:00"/>
    <d v="2022-07-26T00:00:00"/>
    <s v="Spine Ovation"/>
    <s v="Estero"/>
    <s v="New York"/>
    <x v="6"/>
    <m/>
    <s v="Bruno Puricelli_x000a_(Aleph Finance)"/>
    <x v="6"/>
    <s v="Congrua"/>
    <s v="Med-Tech"/>
    <s v="Medical devices and supplies"/>
    <s v="Seed"/>
    <s v="Assente"/>
    <s v="Non compliant con i Regolamenti "/>
    <m/>
    <d v="2022-08-02T00:00:00"/>
    <m/>
  </r>
  <r>
    <s v="OK"/>
    <n v="2484"/>
    <d v="2022-07-29T00:00:00"/>
    <d v="2022-07-29T00:00:00"/>
    <s v="Futurely"/>
    <s v="Italia"/>
    <s v="Milano"/>
    <x v="4"/>
    <s v="Fabiana Martone"/>
    <m/>
    <x v="3"/>
    <s v="Congrua"/>
    <s v="Services"/>
    <s v="Educational and training products/services"/>
    <s v="Start-up stage\Venture"/>
    <s v="Assente"/>
    <s v="Fondi di scaleup"/>
    <m/>
    <d v="2022-08-02T00:00:00"/>
    <m/>
  </r>
  <r>
    <s v="OK"/>
    <n v="2485"/>
    <d v="2022-08-01T00:00:00"/>
    <d v="2022-08-03T00:00:00"/>
    <s v="xStream "/>
    <s v="Italia"/>
    <s v="n.a."/>
    <x v="5"/>
    <s v="Elena Vittone"/>
    <m/>
    <x v="3"/>
    <s v="Congrua"/>
    <s v="ICT"/>
    <s v="Systems software"/>
    <s v="Start-up stage\Venture"/>
    <s v="Assente"/>
    <s v="Fondi di scaleup"/>
    <m/>
    <d v="2022-09-06T00:00:00"/>
    <m/>
  </r>
  <r>
    <s v="OK"/>
    <n v="2486"/>
    <d v="2022-08-02T00:00:00"/>
    <d v="2022-08-02T00:00:00"/>
    <s v="MUSEUMinBox"/>
    <s v="Italia"/>
    <s v="Caserta"/>
    <x v="2"/>
    <m/>
    <s v="Alfonso Riccardi"/>
    <x v="5"/>
    <s v="Congrua"/>
    <s v="ICT"/>
    <s v="Systems software"/>
    <s v="Seed"/>
    <s v="Assente"/>
    <s v="Non compliant con i Regolamenti "/>
    <m/>
    <d v="2022-09-06T00:00:00"/>
    <m/>
  </r>
  <r>
    <s v="OK"/>
    <n v="2487"/>
    <d v="2022-08-03T00:00:00"/>
    <d v="2022-08-03T00:00:00"/>
    <s v="La Passione"/>
    <s v="Italia"/>
    <s v="Brescia"/>
    <x v="4"/>
    <m/>
    <s v="Edoardo Gava_x000a_(Milano Investment Partner)"/>
    <x v="6"/>
    <s v="Congrua"/>
    <s v="Consumer Goods"/>
    <s v="Consumer products manufacturing"/>
    <s v="Other early stage\Late stage"/>
    <s v="Assente"/>
    <s v="Fondi di scaleup"/>
    <m/>
    <d v="2022-09-06T00:00:00"/>
    <m/>
  </r>
  <r>
    <s v="OK"/>
    <n v="2488"/>
    <d v="2022-08-04T00:00:00"/>
    <d v="2022-08-04T00:00:00"/>
    <s v="Buonappetito"/>
    <s v="Italia"/>
    <s v="Lecce"/>
    <x v="13"/>
    <m/>
    <s v="Alessandro Francescotto_x000a_(Excellence Consulenti d’Impresa)"/>
    <x v="5"/>
    <s v="Congrua"/>
    <s v="Digital &amp; Media"/>
    <s v="Internet technologies"/>
    <s v="Start-up stage\Venture"/>
    <s v="Assente"/>
    <s v="Fondi di scaleup"/>
    <m/>
    <d v="2022-09-06T00:00:00"/>
    <m/>
  </r>
  <r>
    <s v="OK"/>
    <n v="2489"/>
    <d v="2022-08-09T00:00:00"/>
    <d v="2022-08-09T00:00:00"/>
    <s v="Naimoli-Tech"/>
    <s v="Italia"/>
    <s v="Bergamo"/>
    <x v="4"/>
    <m/>
    <s v="Luca Villa"/>
    <x v="1"/>
    <s v="Congrua"/>
    <s v="Consumer Goods"/>
    <s v="Consumer products manufacturing"/>
    <s v="Start-up stage\Venture"/>
    <s v="Assente"/>
    <s v="Fondi di scaleup"/>
    <m/>
    <d v="2022-09-06T00:00:00"/>
    <m/>
  </r>
  <r>
    <s v="OK"/>
    <n v="2490"/>
    <d v="2022-08-11T00:00:00"/>
    <d v="2022-08-11T00:00:00"/>
    <s v="GaMeap "/>
    <s v="Estero"/>
    <s v="Caslano"/>
    <x v="22"/>
    <m/>
    <s v="Ermias De Angeli"/>
    <x v="4"/>
    <s v="Congrua"/>
    <s v="ICT"/>
    <s v="Systems software"/>
    <s v="Seed"/>
    <s v="Assente"/>
    <s v="Non compliant con i Regolamenti "/>
    <m/>
    <d v="2022-09-06T00:00:00"/>
    <m/>
  </r>
  <r>
    <s v="OK"/>
    <n v="2491"/>
    <d v="2022-08-22T00:00:00"/>
    <d v="2022-08-22T00:00:00"/>
    <s v="Develhope"/>
    <s v="Italia"/>
    <s v="Palermo"/>
    <x v="9"/>
    <m/>
    <s v="Massimiliano Costa"/>
    <x v="4"/>
    <s v="Congrua"/>
    <s v="Services"/>
    <s v="Educational and training products/services"/>
    <s v="Other early stage\Late stage"/>
    <s v="Assente"/>
    <s v="Fondi di scaleup"/>
    <m/>
    <d v="2022-09-06T00:00:00"/>
    <m/>
  </r>
  <r>
    <s v="OK"/>
    <n v="2492"/>
    <d v="2022-08-27T00:00:00"/>
    <d v="2022-08-27T00:00:00"/>
    <s v="Reasoned Art"/>
    <s v="Italia"/>
    <s v="Genova"/>
    <x v="12"/>
    <m/>
    <s v="Giulio Bozzo"/>
    <x v="4"/>
    <s v="Congrua"/>
    <s v="Services"/>
    <s v="Hospitality, sports and entertainment facilities"/>
    <s v="Start-up stage\Venture"/>
    <s v="Assente"/>
    <s v="Fondi di scaleup"/>
    <m/>
    <d v="2022-09-06T00:00:00"/>
    <m/>
  </r>
  <r>
    <s v="OK"/>
    <n v="2493"/>
    <d v="2022-08-28T00:00:00"/>
    <d v="2022-08-28T00:00:00"/>
    <s v="Later Pay"/>
    <s v="Estero"/>
    <s v="Londra"/>
    <x v="16"/>
    <m/>
    <s v="Fernando Agrusti "/>
    <x v="4"/>
    <s v="Congrua"/>
    <s v="Services"/>
    <s v="Financial institutions and services"/>
    <s v="Seed"/>
    <s v="Assente"/>
    <s v="Non compliant con i Regolamenti "/>
    <m/>
    <d v="2022-09-06T00:00:00"/>
    <m/>
  </r>
  <r>
    <s v="OK"/>
    <n v="2494"/>
    <d v="2022-09-01T00:00:00"/>
    <d v="2022-09-01T00:00:00"/>
    <s v="SphereCube"/>
    <s v="Italia"/>
    <s v="Ancona"/>
    <x v="19"/>
    <m/>
    <s v="Call4ideas"/>
    <x v="1"/>
    <s v="Congrua"/>
    <s v="ICT"/>
    <s v="Systems software"/>
    <s v="Start-up stage\Venture"/>
    <s v="Assente"/>
    <s v="Fondi di scaleup"/>
    <m/>
    <d v="2022-09-06T00:00:00"/>
    <m/>
  </r>
  <r>
    <s v="OK"/>
    <n v="2495"/>
    <d v="2022-09-08T00:00:00"/>
    <d v="2022-09-08T00:00:00"/>
    <s v="Progetto manufacturing"/>
    <s v="Italia"/>
    <s v="n.a."/>
    <x v="5"/>
    <m/>
    <s v="Marco Celotti_x000a_(MCH)"/>
    <x v="5"/>
    <s v="Congrua"/>
    <s v="Industrial Goods"/>
    <s v="Business and industrial products"/>
    <s v="Private Equity"/>
    <s v="Assente"/>
    <s v="Non compliant con i Regolamenti "/>
    <m/>
    <d v="2022-09-13T00:00:00"/>
    <m/>
  </r>
  <r>
    <s v="OK"/>
    <n v="2496"/>
    <d v="2022-09-08T00:00:00"/>
    <d v="2022-09-08T00:00:00"/>
    <s v="HRCOFFEE "/>
    <s v="Italia"/>
    <s v="Bari"/>
    <x v="13"/>
    <m/>
    <s v="Alessandro Gallo_x000a_(EIF)"/>
    <x v="6"/>
    <s v="Congrua"/>
    <s v="Services"/>
    <s v="Business and industrial services"/>
    <s v="Start-up stage\Venture"/>
    <s v="Assente"/>
    <s v="Vertis Venture 5 Scaleup"/>
    <m/>
    <d v="2022-09-13T00:00:00"/>
    <m/>
  </r>
  <r>
    <s v="OK"/>
    <n v="2497"/>
    <d v="2022-09-09T00:00:00"/>
    <d v="2022-09-09T00:00:00"/>
    <s v="Fluyda"/>
    <s v="Italia"/>
    <s v="Milano"/>
    <x v="4"/>
    <s v="Elena Vittone"/>
    <m/>
    <x v="3"/>
    <s v="Congrua"/>
    <s v="Consumer Goods"/>
    <s v="Consumer products manufacturing"/>
    <s v="Start-up stage\Venture"/>
    <s v="Assente"/>
    <s v="Vertis Venture 5 Scaleup"/>
    <m/>
    <d v="2022-09-13T00:00:00"/>
    <m/>
  </r>
  <r>
    <s v="OK"/>
    <n v="2498"/>
    <d v="2022-09-15T00:00:00"/>
    <d v="2022-09-15T00:00:00"/>
    <s v="Akamas"/>
    <s v="Italia"/>
    <s v="Milano"/>
    <x v="4"/>
    <m/>
    <s v="Virginia Bassano_x000a_(Eight Roads)"/>
    <x v="6"/>
    <s v="Congrua"/>
    <s v="ICT"/>
    <s v="Systems software"/>
    <s v="Start-up stage\Venture"/>
    <s v="Assente"/>
    <s v="Vertis Venture 5 Scaleup"/>
    <m/>
    <d v="2022-09-20T00:00:00"/>
    <m/>
  </r>
  <r>
    <s v="OK"/>
    <n v="2499"/>
    <d v="2022-09-16T00:00:00"/>
    <d v="2022-09-16T00:00:00"/>
    <s v="Basilico"/>
    <s v="Italia"/>
    <s v="n.a."/>
    <x v="5"/>
    <s v="Alessandro Pontari"/>
    <m/>
    <x v="3"/>
    <s v="Congrua"/>
    <s v="Services"/>
    <s v="Hospitality, sports and entertainment facilities"/>
    <s v="Start-up stage\Venture"/>
    <s v="Assente"/>
    <s v="Vertis Venture 5 Scaleup"/>
    <m/>
    <d v="2022-09-20T00:00:00"/>
    <m/>
  </r>
  <r>
    <s v="OK"/>
    <n v="2500"/>
    <d v="2022-09-19T00:00:00"/>
    <d v="2022-09-19T00:00:00"/>
    <s v="Invenium Legaltech"/>
    <s v="Italia"/>
    <s v="Milano"/>
    <x v="4"/>
    <m/>
    <s v="Tudor Sava"/>
    <x v="5"/>
    <s v="Congrua"/>
    <s v="Services"/>
    <s v="Financial institutions and services"/>
    <s v="Start-up stage\Venture"/>
    <s v="Assente"/>
    <s v="Vertis Venture 5 Scaleup"/>
    <m/>
    <d v="2022-09-20T00:00:00"/>
    <m/>
  </r>
  <r>
    <s v="OK"/>
    <n v="2501"/>
    <d v="2022-09-19T00:00:00"/>
    <d v="2022-09-19T00:00:00"/>
    <s v="Dishcovery"/>
    <s v="Italia"/>
    <s v="Modena"/>
    <x v="0"/>
    <m/>
    <s v="Ivan Aimo_x000a_(Deliveristo)"/>
    <x v="1"/>
    <s v="Congrua"/>
    <s v="Digital &amp; Media"/>
    <s v="Internet technologies"/>
    <s v="Other early stage\Late stage"/>
    <s v="Assente"/>
    <s v="Vertis Venture 5 Scaleup"/>
    <m/>
    <d v="2022-09-20T00:00:00"/>
    <m/>
  </r>
  <r>
    <s v="OK"/>
    <n v="2502"/>
    <d v="2022-09-20T00:00:00"/>
    <d v="2022-09-20T00:00:00"/>
    <s v="Drowzee"/>
    <s v="Estero"/>
    <s v="Oslo"/>
    <x v="48"/>
    <m/>
    <s v="Eidan Tzdaka"/>
    <x v="4"/>
    <s v="Congrua"/>
    <s v="Med-Tech"/>
    <s v="Medical devices and supplies"/>
    <s v="Seed"/>
    <s v="Assente"/>
    <s v="Non compliant con i Regolamenti "/>
    <m/>
    <d v="2022-09-20T00:00:00"/>
    <m/>
  </r>
  <r>
    <s v="OK"/>
    <n v="2503"/>
    <d v="2022-09-20T00:00:00"/>
    <d v="2022-09-20T00:00:00"/>
    <s v="Coverzen "/>
    <s v="Italia"/>
    <s v="Milano"/>
    <x v="4"/>
    <s v="Elena Vittone"/>
    <m/>
    <x v="3"/>
    <s v="Congrua"/>
    <s v="ICT"/>
    <s v="Systems software"/>
    <s v="Other early stage\Late stage"/>
    <s v="Assente"/>
    <s v="Vertis Venture 5 Scaleup"/>
    <m/>
    <d v="2022-09-20T00:00:00"/>
    <m/>
  </r>
  <r>
    <s v="OK"/>
    <n v="2504"/>
    <d v="2022-09-23T00:00:00"/>
    <d v="2022-09-23T00:00:00"/>
    <s v="Endeavour Energia"/>
    <s v="Italia"/>
    <s v="Pavia"/>
    <x v="4"/>
    <m/>
    <s v="Andrea Zoppi_x000a_(Studio Zoppi)"/>
    <x v="5"/>
    <s v="Congrua"/>
    <s v="Clean Tech"/>
    <s v="Alternative energy"/>
    <s v="Seed"/>
    <s v="Assente"/>
    <s v="Non compliant con i Regolamenti "/>
    <m/>
    <d v="2022-09-27T00:00:00"/>
    <m/>
  </r>
  <r>
    <s v="OK"/>
    <n v="2505"/>
    <d v="2022-09-26T00:00:00"/>
    <d v="2022-09-26T00:00:00"/>
    <s v="Wcellars"/>
    <s v="Italia"/>
    <s v="Roma"/>
    <x v="7"/>
    <m/>
    <m/>
    <x v="4"/>
    <s v="Congrua"/>
    <s v="Digital &amp; Media"/>
    <s v="Internet technologies"/>
    <s v="Seed"/>
    <s v="Assente"/>
    <s v="Non compliant con i Regolamenti "/>
    <m/>
    <d v="2022-09-27T00:00:00"/>
    <m/>
  </r>
  <r>
    <s v="OK"/>
    <n v="2506"/>
    <d v="2022-09-26T00:00:00"/>
    <d v="2022-09-26T00:00:00"/>
    <s v=" Silla Industries"/>
    <s v="Italia"/>
    <s v="Padova"/>
    <x v="15"/>
    <m/>
    <s v="Alberto Stecca"/>
    <x v="4"/>
    <s v="Congrua"/>
    <s v="Clean Tech"/>
    <s v="Electricity supply"/>
    <s v="Other early stage\Late stage"/>
    <s v="Assente"/>
    <s v="Vertis Venture 5 Scaleup"/>
    <m/>
    <d v="2022-09-27T00:00:00"/>
    <m/>
  </r>
  <r>
    <s v="OK"/>
    <n v="2507"/>
    <d v="2022-09-27T00:00:00"/>
    <d v="2022-09-27T00:00:00"/>
    <s v="Loquis"/>
    <s v="Italia"/>
    <s v="Roma"/>
    <x v="7"/>
    <m/>
    <s v="Riccardo Rainone_x000a_(PM &amp; Partners SGR)"/>
    <x v="6"/>
    <s v="Congrua"/>
    <s v="Digital &amp; Media"/>
    <s v="Broadcasting, publications and content providers"/>
    <s v="Start-up stage\Venture"/>
    <s v="Assente"/>
    <s v="Vertis Venture 5 Scaleup"/>
    <m/>
    <d v="2022-09-27T00:00:00"/>
    <m/>
  </r>
  <r>
    <s v="OK"/>
    <n v="2508"/>
    <d v="2022-09-12T00:00:00"/>
    <d v="2022-09-12T00:00:00"/>
    <s v="Collegia"/>
    <s v="Estero"/>
    <s v="Londra"/>
    <x v="16"/>
    <s v="Giulio Valiante"/>
    <m/>
    <x v="3"/>
    <s v="Congrua"/>
    <s v="Services"/>
    <s v="Financial institutions and services"/>
    <s v="Other early stage\Late stage"/>
    <s v="Assente"/>
    <s v="Vertis Venture 5 Scaleup"/>
    <m/>
    <d v="2022-09-27T00:00:00"/>
    <s v="Da una call preliminare fatta dal team di VV5 è emersa l'intenzione a breve da parte della società di espandarsi in Europa, inclusa l'Italia."/>
  </r>
  <r>
    <s v="OK"/>
    <n v="2509"/>
    <d v="2022-09-21T00:00:00"/>
    <d v="2022-09-21T00:00:00"/>
    <s v="Project Solar Shading"/>
    <s v="Italia"/>
    <s v="n.a."/>
    <x v="5"/>
    <m/>
    <s v="Stefano Oddo"/>
    <x v="5"/>
    <s v="Congrua"/>
    <s v="Clean Tech"/>
    <s v="Energy: other"/>
    <s v="Private Equity"/>
    <s v="Assente"/>
    <s v="Non compliant con i Regolamenti "/>
    <m/>
    <d v="2022-10-04T00:00:00"/>
    <m/>
  </r>
  <r>
    <s v="OK"/>
    <n v="2510"/>
    <d v="2022-10-03T00:00:00"/>
    <d v="2022-10-03T00:00:00"/>
    <s v="Evja"/>
    <s v="Italia"/>
    <s v="Napoli"/>
    <x v="2"/>
    <s v="Salvatore Panico"/>
    <m/>
    <x v="3"/>
    <s v="Congrua"/>
    <s v="Agro-food"/>
    <s v="Agriculture: other"/>
    <s v="Other early stage\Late stage"/>
    <s v="Assente"/>
    <s v="Vertis Venture 5 Scaleup"/>
    <m/>
    <d v="2022-10-04T00:00:00"/>
    <m/>
  </r>
  <r>
    <s v="OK"/>
    <n v="2511"/>
    <d v="2022-09-27T00:00:00"/>
    <d v="2022-09-27T00:00:00"/>
    <s v="Finbase"/>
    <s v="Italia"/>
    <s v="Roma"/>
    <x v="7"/>
    <m/>
    <s v="Leonardo Trincia"/>
    <x v="4"/>
    <s v="Congrua"/>
    <s v="Digital &amp; Media"/>
    <s v="Communication: other"/>
    <s v="Seed"/>
    <s v="Assente"/>
    <s v="Non compliant con i Regolamenti "/>
    <m/>
    <d v="2022-10-04T00:00:00"/>
    <m/>
  </r>
  <r>
    <s v="OK"/>
    <n v="2512"/>
    <d v="2022-09-27T00:00:00"/>
    <d v="2022-09-27T00:00:00"/>
    <s v="UltraFast EV"/>
    <s v="Estero"/>
    <s v="Bucarest"/>
    <x v="57"/>
    <m/>
    <s v="Robert BENE"/>
    <x v="4"/>
    <s v="Congrua"/>
    <s v="Clean Tech"/>
    <s v="Environmental services"/>
    <s v="Start-up stage\Venture"/>
    <s v="Assente"/>
    <s v="Non compliant con i Regolamenti "/>
    <m/>
    <d v="2022-10-04T00:00:00"/>
    <s v="Localizzazione out of scope"/>
  </r>
  <r>
    <s v="OK"/>
    <n v="2513"/>
    <d v="2022-09-28T00:00:00"/>
    <d v="2022-09-28T00:00:00"/>
    <s v="Kytchen"/>
    <s v="Italia"/>
    <s v="Roma"/>
    <x v="7"/>
    <m/>
    <s v="Rami Salhi"/>
    <x v="4"/>
    <s v="Congrua"/>
    <s v="Services"/>
    <s v="Transportation services"/>
    <s v="Start-up stage\Venture"/>
    <s v="Assente"/>
    <s v="Vertis Venture 5 Scaleup"/>
    <m/>
    <d v="2022-10-04T00:00:00"/>
    <m/>
  </r>
  <r>
    <s v="OK"/>
    <n v="2514"/>
    <d v="2022-09-28T00:00:00"/>
    <d v="2022-09-28T00:00:00"/>
    <s v="Biorsaf"/>
    <s v="Italia"/>
    <s v="Grosseto "/>
    <x v="10"/>
    <m/>
    <s v="Raffaele Bini"/>
    <x v="5"/>
    <s v="Congrua"/>
    <s v="Services"/>
    <s v="Business and industrial services"/>
    <s v="Seed"/>
    <s v="Assente"/>
    <s v="Non compliant con i Regolamenti "/>
    <m/>
    <d v="2022-10-04T00:00:00"/>
    <m/>
  </r>
  <r>
    <s v="OK"/>
    <n v="2515"/>
    <d v="2022-09-30T00:00:00"/>
    <d v="2022-09-30T00:00:00"/>
    <s v="Adaslab"/>
    <s v="Italia"/>
    <s v="Firenze"/>
    <x v="10"/>
    <m/>
    <s v=" Giorgio Boiani"/>
    <x v="4"/>
    <s v="Congrua"/>
    <s v="Industrial Goods"/>
    <s v="Business and industrial products"/>
    <s v="Start-up stage\Venture"/>
    <s v="Assente"/>
    <s v="Vertis Venture 5 Scaleup"/>
    <m/>
    <d v="2022-10-04T00:00:00"/>
    <m/>
  </r>
  <r>
    <s v="OK"/>
    <n v="2516"/>
    <d v="2022-09-30T00:00:00"/>
    <d v="2022-09-30T00:00:00"/>
    <s v="Miscusi"/>
    <s v="Italia"/>
    <s v="Milano"/>
    <x v="4"/>
    <m/>
    <s v="Fabio Mondini_x000a_(Growth Capital)"/>
    <x v="5"/>
    <s v="Congrua"/>
    <s v="Consumer Goods"/>
    <s v="Restaurants, food services"/>
    <s v="Other early stage\Late stage"/>
    <s v="Assente"/>
    <s v="Vertis Venture 5 Scaleup"/>
    <m/>
    <d v="2022-10-04T00:00:00"/>
    <m/>
  </r>
  <r>
    <s v="OK"/>
    <n v="2517"/>
    <d v="2022-10-03T00:00:00"/>
    <d v="2022-10-03T00:00:00"/>
    <s v="Foorban"/>
    <s v="Italia"/>
    <s v="Milano"/>
    <x v="4"/>
    <m/>
    <s v="Federico Parma _x000a_(Delirus Holding)"/>
    <x v="5"/>
    <s v="Congrua"/>
    <s v="Services"/>
    <s v="Consumer services: other"/>
    <s v="Start-up stage\Venture"/>
    <s v="Assente"/>
    <s v="Vertis Venture 5 Scaleup"/>
    <m/>
    <d v="2022-10-04T00:00:00"/>
    <m/>
  </r>
  <r>
    <s v="OK"/>
    <n v="2518"/>
    <d v="2022-10-03T00:00:00"/>
    <d v="2022-10-03T00:00:00"/>
    <s v="Starting Finance"/>
    <s v="Italia"/>
    <s v="Roma"/>
    <x v="4"/>
    <s v="Giacomo Giurazza"/>
    <m/>
    <x v="3"/>
    <s v="Congrua"/>
    <s v="Digital &amp; Media"/>
    <s v="Communication: other"/>
    <s v="Other early stage\Late stage"/>
    <s v="Assente"/>
    <s v="Vertis Venture 5 Scaleup"/>
    <m/>
    <d v="2022-10-04T00:00:00"/>
    <m/>
  </r>
  <r>
    <s v="OK"/>
    <n v="2519"/>
    <d v="2022-10-03T00:00:00"/>
    <d v="2022-10-03T00:00:00"/>
    <s v="Getfy "/>
    <s v="Italia"/>
    <s v="Vicenza"/>
    <x v="15"/>
    <m/>
    <s v="Cesare Vicentini"/>
    <x v="4"/>
    <s v="Congrua"/>
    <s v="ICT"/>
    <s v="Systems software"/>
    <s v="Start-up stage\Venture"/>
    <s v="Assente"/>
    <s v="Vertis Venture 5 Scaleup"/>
    <m/>
    <d v="2022-10-04T00:00:00"/>
    <m/>
  </r>
  <r>
    <s v="OK"/>
    <n v="2520"/>
    <d v="2022-10-03T00:00:00"/>
    <d v="2022-10-03T00:00:00"/>
    <s v="Easypol "/>
    <s v="Italia"/>
    <s v="Roma"/>
    <x v="7"/>
    <m/>
    <s v="Virginia Bassano _x000a_(Eight Roads)"/>
    <x v="5"/>
    <s v="Congrua"/>
    <s v="Services"/>
    <s v="Financial institutions and services"/>
    <s v="Other early stage\Late stage"/>
    <s v="Assente"/>
    <s v="Vertis Venture 5 Scaleup"/>
    <m/>
    <d v="2022-10-04T00:00:00"/>
    <m/>
  </r>
  <r>
    <s v="OK"/>
    <n v="2521"/>
    <d v="2022-10-04T00:00:00"/>
    <d v="2022-10-04T00:00:00"/>
    <s v="Easybill"/>
    <s v="Italia"/>
    <s v="Roma"/>
    <x v="7"/>
    <m/>
    <s v="Angelo Mario Malek"/>
    <x v="4"/>
    <s v="Congrua"/>
    <s v="Digital &amp; Media"/>
    <s v="Internet technologies"/>
    <s v="Start-up stage\Venture"/>
    <s v="Assente"/>
    <s v="Vertis Venture 5 Scaleup"/>
    <m/>
    <d v="2022-10-04T00:00:00"/>
    <m/>
  </r>
  <r>
    <s v="OK"/>
    <n v="2522"/>
    <d v="2022-10-04T00:00:00"/>
    <d v="2022-10-04T00:00:00"/>
    <s v="Quickfisco"/>
    <s v="Italia"/>
    <s v="Milano"/>
    <x v="4"/>
    <m/>
    <s v="Riccio Antonio_x000a_(Invitalia)"/>
    <x v="6"/>
    <s v="Congrua"/>
    <s v="ICT"/>
    <s v="Systems software"/>
    <s v="Start-up stage\Venture"/>
    <s v="Assente"/>
    <s v="Vertis Venture 5 Scaleup"/>
    <m/>
    <d v="2022-10-11T00:00:00"/>
    <m/>
  </r>
  <r>
    <s v="OK"/>
    <n v="2523"/>
    <d v="2022-10-06T00:00:00"/>
    <d v="2022-10-06T00:00:00"/>
    <s v="Congrify "/>
    <s v="Italia"/>
    <s v="Milano"/>
    <x v="4"/>
    <m/>
    <s v="Virginia Bassano _x000a_(Eight Roads)"/>
    <x v="5"/>
    <s v="Congrua"/>
    <s v="ICT"/>
    <s v="Systems software"/>
    <s v="Start-up stage\Venture"/>
    <s v="Assente"/>
    <s v="Vertis Venture 5 Scaleup"/>
    <m/>
    <d v="2022-10-11T00:00:00"/>
    <m/>
  </r>
  <r>
    <s v="OK"/>
    <n v="2524"/>
    <d v="2022-10-06T00:00:00"/>
    <d v="2022-10-06T00:00:00"/>
    <s v="My Cooking Box"/>
    <s v="Italia"/>
    <s v="Milano"/>
    <x v="4"/>
    <m/>
    <s v="Sergio Donadio_x000a_(Banca Finint)"/>
    <x v="6"/>
    <s v="Congrua"/>
    <s v="Services"/>
    <s v="Consumer goods: other"/>
    <s v="Other early stage\Late stage"/>
    <s v="Assente"/>
    <s v="Vertis Venture 5 Scaleup"/>
    <m/>
    <d v="2022-10-11T00:00:00"/>
    <m/>
  </r>
  <r>
    <s v="OK"/>
    <n v="2525"/>
    <d v="2022-10-06T00:00:00"/>
    <d v="2022-10-06T00:00:00"/>
    <s v="Creative Live "/>
    <s v="Italia"/>
    <s v="Milano"/>
    <x v="4"/>
    <m/>
    <s v="Laura Di Carlo_x000a_(Le Village by CA Milano)"/>
    <x v="5"/>
    <s v="Congrua"/>
    <s v="Digital &amp; Media"/>
    <s v="Internet technologies"/>
    <s v="Start-up stage\Venture"/>
    <s v="Assente"/>
    <s v="Vertis Venture 5 Scaleup"/>
    <m/>
    <d v="2022-10-11T00:00:00"/>
    <m/>
  </r>
  <r>
    <s v="OK"/>
    <n v="2526"/>
    <d v="2022-10-06T00:00:00"/>
    <d v="2022-10-06T00:00:00"/>
    <s v="BlockInvest"/>
    <s v="Italia"/>
    <s v="Milano"/>
    <x v="4"/>
    <m/>
    <s v="Laura Di Carlo_x000a_(Le Village by CA Milano)"/>
    <x v="5"/>
    <s v="Congrua"/>
    <s v="Services"/>
    <s v="Financial institutions and services"/>
    <s v="Start-up stage\Venture"/>
    <s v="Assente"/>
    <s v="Vertis Venture 5 Scaleup"/>
    <m/>
    <d v="2022-10-11T00:00:00"/>
    <m/>
  </r>
  <r>
    <s v="OK"/>
    <n v="2527"/>
    <d v="2022-10-06T00:00:00"/>
    <d v="2022-10-06T00:00:00"/>
    <s v="ML cube"/>
    <s v="Italia"/>
    <s v="Milano"/>
    <x v="4"/>
    <m/>
    <s v="Laura Di Carlo_x000a_(Le Village by CA Milano)"/>
    <x v="5"/>
    <s v="Congrua"/>
    <s v="Digital &amp; Media"/>
    <s v="Internet technologies"/>
    <s v="Start-up stage\Venture"/>
    <s v="Polihub - Politecnico di Milano"/>
    <s v="Vertis Venture 5 Scaleup"/>
    <m/>
    <d v="2022-10-11T00:00:00"/>
    <m/>
  </r>
  <r>
    <s v="OK"/>
    <n v="2528"/>
    <d v="2022-10-06T00:00:00"/>
    <d v="2022-10-06T00:00:00"/>
    <s v="Ener2crowd"/>
    <s v="Italia"/>
    <s v="Milano"/>
    <x v="4"/>
    <m/>
    <s v="Laura Di Carlo_x000a_(Le Village by CA Milano)"/>
    <x v="5"/>
    <s v="Congrua"/>
    <s v="Clean Tech"/>
    <s v="Energy: other"/>
    <s v="Start-up stage\Venture"/>
    <s v="Assente"/>
    <s v="Vertis Venture 5 Scaleup"/>
    <m/>
    <d v="2022-10-11T00:00:00"/>
    <m/>
  </r>
  <r>
    <s v="OK"/>
    <n v="2529"/>
    <d v="2022-10-06T00:00:00"/>
    <d v="2022-10-06T00:00:00"/>
    <s v="AlphaMobility "/>
    <s v="Italia"/>
    <s v="Messina"/>
    <x v="9"/>
    <m/>
    <s v="Marco Fazi_x000a_(Strategy-innovation)"/>
    <x v="5"/>
    <s v="Congrua"/>
    <s v="Clean Tech"/>
    <s v="Electricity supply"/>
    <s v="Start-up stage\Venture"/>
    <s v="Assente"/>
    <s v="Vertis Venture 5 Scaleup"/>
    <m/>
    <d v="2022-10-11T00:00:00"/>
    <m/>
  </r>
  <r>
    <s v="OK"/>
    <n v="2530"/>
    <d v="2022-10-06T00:00:00"/>
    <d v="2022-10-06T00:00:00"/>
    <s v="AIDA"/>
    <s v="Italia"/>
    <s v="Milano"/>
    <x v="4"/>
    <m/>
    <s v="Borsa della Ricerca"/>
    <x v="1"/>
    <s v="Congrua"/>
    <s v="Industrial Goods"/>
    <s v="Business and industrial products"/>
    <s v="Seed"/>
    <s v="Polihub - Politecnico di Milano"/>
    <s v="Non compliant con i Regolamenti "/>
    <m/>
    <d v="2022-10-11T00:00:00"/>
    <m/>
  </r>
  <r>
    <s v="OK"/>
    <n v="2531"/>
    <d v="2022-10-06T00:00:00"/>
    <d v="2022-10-06T00:00:00"/>
    <s v="Pikkart"/>
    <s v="Italia"/>
    <s v="Modena"/>
    <x v="0"/>
    <m/>
    <s v="Sergio Donadio_x000a_(Banca Finint)"/>
    <x v="6"/>
    <s v="Congrua"/>
    <s v="ICT"/>
    <s v="Systems software"/>
    <s v="Other early stage\Late stage"/>
    <s v="Assente"/>
    <s v="Vertis Venture 5 Scaleup"/>
    <m/>
    <d v="2022-10-11T00:00:00"/>
    <m/>
  </r>
  <r>
    <s v="OK"/>
    <n v="2532"/>
    <d v="2022-10-11T00:00:00"/>
    <d v="2022-10-11T00:00:00"/>
    <s v="Vikey"/>
    <s v="Italia"/>
    <s v="Roma"/>
    <x v="7"/>
    <s v="Alessandro Pontari"/>
    <m/>
    <x v="3"/>
    <s v="Congrua"/>
    <s v="ICT"/>
    <s v="Consumer electronics"/>
    <s v="Other early stage\Late stage"/>
    <s v="Assente"/>
    <s v="Vertis Venture 5 Scaleup"/>
    <m/>
    <d v="2022-10-11T00:00:00"/>
    <m/>
  </r>
  <r>
    <s v="OK"/>
    <n v="2533"/>
    <d v="2022-10-11T00:00:00"/>
    <d v="2022-10-11T00:00:00"/>
    <s v="Gipstech "/>
    <s v="Italia"/>
    <s v="Cosenza"/>
    <x v="1"/>
    <s v="Alessandro Pontari"/>
    <m/>
    <x v="3"/>
    <s v="Congrua"/>
    <s v="ICT"/>
    <s v="Systems software"/>
    <s v="Start-up stage\Venture"/>
    <s v="Università della Calabria"/>
    <s v="Vertis Venture 5 Scaleup"/>
    <m/>
    <d v="2022-10-11T00:00:00"/>
    <m/>
  </r>
  <r>
    <s v="OK"/>
    <n v="2534"/>
    <d v="2022-10-11T00:00:00"/>
    <d v="2022-10-11T00:00:00"/>
    <s v="Progetto Smart Building"/>
    <s v="Italia"/>
    <s v="Milano"/>
    <x v="4"/>
    <m/>
    <s v="Carlo Garavaglia_x000a_(Gruppo excellence)"/>
    <x v="5"/>
    <s v="Congrua"/>
    <s v="ICT"/>
    <s v="Systems software"/>
    <s v="Start-up stage\Venture"/>
    <s v="Assente"/>
    <s v="Vertis Venture 5 Scaleup"/>
    <m/>
    <d v="2022-10-18T00:00:00"/>
    <m/>
  </r>
  <r>
    <s v="OK"/>
    <n v="2535"/>
    <d v="2022-10-11T00:00:00"/>
    <d v="2022-10-11T00:00:00"/>
    <s v="Hydrapred"/>
    <s v="Italia"/>
    <s v="Bergamo"/>
    <x v="4"/>
    <m/>
    <s v="Valentina Osele_x000a_(Alantra)"/>
    <x v="5"/>
    <s v="Congrua"/>
    <s v="ICT"/>
    <s v="Systems software"/>
    <s v="Start-up stage\Venture"/>
    <s v="Assente"/>
    <s v="Vertis Venture 5 Scaleup"/>
    <m/>
    <d v="2022-10-18T00:00:00"/>
    <m/>
  </r>
  <r>
    <s v="OK"/>
    <n v="2536"/>
    <d v="2022-10-12T00:00:00"/>
    <d v="2022-10-12T00:00:00"/>
    <s v="Teta"/>
    <s v="Italia"/>
    <s v="Roma"/>
    <x v="7"/>
    <s v="Alessandro Pontari"/>
    <m/>
    <x v="3"/>
    <s v="Congrua"/>
    <s v="ICT"/>
    <s v="Systems software"/>
    <s v="Start-up stage\Venture"/>
    <s v="Assente"/>
    <s v="Vertis Venture 5 Scaleup"/>
    <m/>
    <d v="2022-10-18T00:00:00"/>
    <m/>
  </r>
  <r>
    <s v="OK"/>
    <n v="2537"/>
    <d v="2022-10-12T00:00:00"/>
    <d v="2022-10-12T00:00:00"/>
    <s v="Psicologi Online"/>
    <s v="Italia"/>
    <s v="Padova"/>
    <x v="15"/>
    <m/>
    <s v="Emanuele Destro"/>
    <x v="4"/>
    <s v="Congrua"/>
    <s v="Services"/>
    <s v="Healthcare institutions and services"/>
    <s v="Start-up stage\Venture"/>
    <s v="Assente"/>
    <s v="Vertis Venture 5 Scaleup"/>
    <m/>
    <d v="2022-10-18T00:00:00"/>
    <m/>
  </r>
  <r>
    <s v="OK"/>
    <n v="2538"/>
    <d v="2022-10-12T00:00:00"/>
    <d v="2022-10-12T00:00:00"/>
    <s v="Expert.ai"/>
    <s v="Italia"/>
    <s v="Trento"/>
    <x v="21"/>
    <m/>
    <s v="Leonardo Schirano_x000a_(Eversheds Sutherland)"/>
    <x v="5"/>
    <s v="Congrua"/>
    <s v="ICT"/>
    <s v="Systems software"/>
    <s v="Other early stage\Late stage"/>
    <s v="Assente"/>
    <s v="Non compliant con i Regolamenti "/>
    <m/>
    <d v="2022-10-18T00:00:00"/>
    <s v="Out of scope (società quotata)"/>
  </r>
  <r>
    <s v="OK"/>
    <n v="2539"/>
    <d v="2022-10-12T00:00:00"/>
    <m/>
    <s v="Composite AI"/>
    <s v="Italia"/>
    <s v="n.a."/>
    <x v="5"/>
    <m/>
    <s v="Leonardo Schirano_x000a_(Eversheds Sutherland)"/>
    <x v="5"/>
    <s v="Non congrua"/>
    <m/>
    <m/>
    <m/>
    <m/>
    <s v="Rigettato per documentazione mancante dopo sollecito"/>
    <m/>
    <d v="2022-10-18T00:00:00"/>
    <m/>
  </r>
  <r>
    <s v="OK"/>
    <n v="2540"/>
    <d v="2022-10-13T00:00:00"/>
    <d v="2022-10-13T00:00:00"/>
    <s v="Alter Eco"/>
    <s v="Italia"/>
    <s v="Roma"/>
    <x v="7"/>
    <m/>
    <s v="Massimo Imperiali_x000a_(Azimut)"/>
    <x v="6"/>
    <s v="Congrua"/>
    <s v="Consumer Goods"/>
    <s v="Consumer products manufacturing"/>
    <s v="Start-up stage\Venture"/>
    <s v="Assente"/>
    <s v="Vertis Venture 5 Scaleup"/>
    <m/>
    <d v="2022-10-18T00:00:00"/>
    <m/>
  </r>
  <r>
    <s v="OK"/>
    <n v="2541"/>
    <d v="2022-10-14T00:00:00"/>
    <d v="2022-10-14T00:00:00"/>
    <s v="Rozes"/>
    <s v="Italia"/>
    <s v="Padova"/>
    <x v="15"/>
    <s v="Alessandro Pontari"/>
    <m/>
    <x v="3"/>
    <s v="Congrua"/>
    <s v="ICT"/>
    <s v="Systems software"/>
    <s v="Start-up stage\Venture"/>
    <s v="Università di Padova"/>
    <s v="Vertis Venture 5 Scaleup"/>
    <m/>
    <d v="2022-10-18T00:00:00"/>
    <m/>
  </r>
  <r>
    <s v="OK"/>
    <n v="2542"/>
    <d v="2022-10-16T00:00:00"/>
    <d v="2022-10-16T00:00:00"/>
    <s v=" 7Seconds App"/>
    <s v="Italia"/>
    <s v="n.a."/>
    <x v="5"/>
    <m/>
    <s v="Sergio Z."/>
    <x v="4"/>
    <s v="Congrua"/>
    <s v="ICT"/>
    <s v="Systems software"/>
    <s v="Seed"/>
    <s v="Assente"/>
    <s v="Non compliant con i Regolamenti "/>
    <m/>
    <d v="2022-10-18T00:00:00"/>
    <m/>
  </r>
  <r>
    <s v="OK"/>
    <n v="2543"/>
    <d v="2022-10-21T00:00:00"/>
    <d v="2022-10-21T00:00:00"/>
    <s v="Optivo "/>
    <s v="Italia"/>
    <s v="Roma"/>
    <x v="7"/>
    <m/>
    <s v="Maurizio Piredda"/>
    <x v="4"/>
    <s v="Congrua"/>
    <s v="ICT"/>
    <s v="Systems software"/>
    <s v="Start-up stage\Venture"/>
    <s v="Assente"/>
    <s v="Vertis Venture 5 Scaleup"/>
    <s v="Vertis Venture 6"/>
    <d v="2024-12-17T00:00:00"/>
    <s v="In data 25/10/2022, l'iniziativa era stata assegnata al Fondo VV5. In data 17/12/2024, in seguito all'invio di nuova documentazione e alla segnalazione di una sede a Cagliari, l'iniziativa viene assegnata al Fondo VV6."/>
  </r>
  <r>
    <s v="OK"/>
    <n v="2544"/>
    <d v="2022-10-21T00:00:00"/>
    <d v="2022-10-21T00:00:00"/>
    <s v="Cleafy "/>
    <s v="Italia"/>
    <s v="Milano"/>
    <x v="4"/>
    <m/>
    <s v="Enrico Maini"/>
    <x v="4"/>
    <s v="Congrua"/>
    <s v="ICT"/>
    <s v="Systems software"/>
    <s v="Start-up stage\Venture"/>
    <s v="Assente"/>
    <s v="Vertis Venture 5 Scaleup"/>
    <m/>
    <d v="2022-10-25T00:00:00"/>
    <m/>
  </r>
  <r>
    <s v="OK"/>
    <n v="2545"/>
    <d v="2022-10-22T00:00:00"/>
    <d v="2022-10-22T00:00:00"/>
    <s v="MuV Game"/>
    <s v="Italia"/>
    <s v="Palermo"/>
    <x v="9"/>
    <m/>
    <s v="Ugo Parodi Giusino_x000a_(Magnisi)"/>
    <x v="5"/>
    <s v="Congrua"/>
    <s v="Digital &amp; Media"/>
    <s v="Internet technologies"/>
    <s v="Start-up stage\Venture"/>
    <s v="Assente"/>
    <s v="Vertis Venture 5 Scaleup"/>
    <s v="Vertis Venture 6"/>
    <d v="2025-02-04T00:00:00"/>
    <s v="In data 25/10/22, l'iniziativa era stata assegnata al Fondo VV5. In data 04/02/2025, a seguito dell'invio di nuova documentazione e considerando la sede al Sud Italia, l'iniziativa viene assegnata al Fondo VV6."/>
  </r>
  <r>
    <s v="OK"/>
    <n v="2546"/>
    <d v="2022-10-24T00:00:00"/>
    <d v="2022-10-24T00:00:00"/>
    <s v="MultiVu"/>
    <s v="Estero"/>
    <s v="Tel Aviv "/>
    <x v="33"/>
    <m/>
    <s v="Daniel Gabai_x000a_(cukierman)"/>
    <x v="5"/>
    <s v="Congrua"/>
    <s v="ICT"/>
    <s v="Systems software"/>
    <s v="Start-up stage\Venture"/>
    <s v="Assente"/>
    <s v="Non compliant con i Regolamenti "/>
    <m/>
    <d v="2022-10-25T00:00:00"/>
    <s v="Localizzazione out of scope"/>
  </r>
  <r>
    <s v="OK"/>
    <n v="2547"/>
    <d v="2022-10-25T00:00:00"/>
    <d v="2022-10-25T00:00:00"/>
    <s v="Nova"/>
    <s v="Estero"/>
    <s v="Stoccolma"/>
    <x v="58"/>
    <m/>
    <s v="Giacomo Lazzarini_x000a_(Endeavor)"/>
    <x v="6"/>
    <s v="Congrua"/>
    <s v="Services"/>
    <s v="Internet technologies"/>
    <s v="Other early stage\Late stage"/>
    <s v="Assente"/>
    <s v="Vertis Venture 5 Scaleup"/>
    <m/>
    <d v="2022-10-25T00:00:00"/>
    <s v="La società presenta attività di business nel territorio italiano"/>
  </r>
  <r>
    <s v="OK"/>
    <n v="2548"/>
    <d v="2022-10-25T00:00:00"/>
    <d v="2022-10-25T00:00:00"/>
    <s v="Drivesec"/>
    <s v="Italia"/>
    <s v="Torino"/>
    <x v="3"/>
    <m/>
    <s v="Alessandra Scotti _x000a_(LIFTT)"/>
    <x v="6"/>
    <s v="Congrua"/>
    <s v="ICT"/>
    <s v="Systems software"/>
    <s v="Start-up stage\Venture"/>
    <s v="Assente"/>
    <s v="Vertis Venture 5 Scaleup"/>
    <m/>
    <d v="2022-10-25T00:00:00"/>
    <m/>
  </r>
  <r>
    <s v="OK"/>
    <n v="2549"/>
    <d v="2022-10-27T00:00:00"/>
    <d v="2022-10-27T00:00:00"/>
    <s v="GreenMod"/>
    <s v="Italia"/>
    <s v="n.a."/>
    <x v="5"/>
    <m/>
    <s v="Cristian Bruletti"/>
    <x v="4"/>
    <s v="Congrua"/>
    <s v="ICT"/>
    <s v="Systems software"/>
    <s v="Seed"/>
    <s v="Assente"/>
    <s v="Non compliant con i Regolamenti "/>
    <m/>
    <d v="2022-11-02T00:00:00"/>
    <m/>
  </r>
  <r>
    <s v="OK"/>
    <n v="2550"/>
    <d v="2022-10-27T00:00:00"/>
    <d v="2022-10-27T00:00:00"/>
    <s v="WearMe"/>
    <s v="Italia"/>
    <s v="Treviso"/>
    <x v="15"/>
    <m/>
    <s v="Claudia Del Monte _x000a_(SocialFare)"/>
    <x v="5"/>
    <s v="Congrua"/>
    <s v="Consumer Goods"/>
    <s v="Consumer products manufacturing"/>
    <s v="Start-up stage\Venture"/>
    <s v="Assente"/>
    <s v="Vertis Venture 5 Scaleup"/>
    <m/>
    <d v="2022-11-02T00:00:00"/>
    <m/>
  </r>
  <r>
    <s v="OK"/>
    <n v="2551"/>
    <d v="2022-10-28T00:00:00"/>
    <d v="2022-10-28T00:00:00"/>
    <s v="H-trips"/>
    <s v="Italia"/>
    <s v="Treviso"/>
    <x v="15"/>
    <m/>
    <s v="Andrea Cazzaro"/>
    <x v="4"/>
    <s v="Congrua"/>
    <s v="Digital &amp; Media"/>
    <s v="Internet technologies"/>
    <s v="Other early stage\Late stage"/>
    <s v="Assente"/>
    <s v="Vertis Venture 5 Scaleup"/>
    <m/>
    <d v="2022-11-02T00:00:00"/>
    <m/>
  </r>
  <r>
    <s v="OK"/>
    <n v="2552"/>
    <d v="2022-11-01T00:00:00"/>
    <d v="2022-11-01T00:00:00"/>
    <s v="Rumori"/>
    <s v="Italia"/>
    <s v="Treviso"/>
    <x v="15"/>
    <m/>
    <s v="Giovanni Spaliviero"/>
    <x v="4"/>
    <s v="Congrua"/>
    <s v="Consumer Goods"/>
    <s v="Consumer products manufacturing"/>
    <s v="Start-up stage\Venture"/>
    <s v="Assente"/>
    <s v="Vertis Venture 5 Scaleup"/>
    <m/>
    <d v="2022-11-02T00:00:00"/>
    <m/>
  </r>
  <r>
    <s v="OK"/>
    <n v="2553"/>
    <d v="2022-11-02T00:00:00"/>
    <d v="2022-11-02T00:00:00"/>
    <s v="Blauigel"/>
    <s v="Estero"/>
    <s v="Duisburg"/>
    <x v="20"/>
    <m/>
    <s v="Jasmin Nezirevic_x000a_(Promotheus)"/>
    <x v="5"/>
    <s v="Congrua"/>
    <s v="ICT"/>
    <s v="Systems software"/>
    <s v="Start-up stage\Venture"/>
    <s v="Assente"/>
    <s v="Non compliant con i Regolamenti "/>
    <m/>
    <d v="2022-11-08T00:00:00"/>
    <m/>
  </r>
  <r>
    <s v="OK"/>
    <n v="2554"/>
    <d v="2022-11-03T00:00:00"/>
    <d v="2022-11-03T00:00:00"/>
    <s v="Newtec Vascular"/>
    <s v="Estero"/>
    <s v="Liverpool"/>
    <x v="16"/>
    <m/>
    <s v="Samantha Barbero _x000a_(Valuex Match)"/>
    <x v="5"/>
    <s v="Congrua"/>
    <s v="Biotech"/>
    <s v="Biotechnology"/>
    <s v="Seed"/>
    <s v="Assente"/>
    <s v="Non compliant con i Regolamenti "/>
    <m/>
    <d v="2022-11-08T00:00:00"/>
    <m/>
  </r>
  <r>
    <s v="OK"/>
    <n v="2555"/>
    <d v="2022-11-03T00:00:00"/>
    <d v="2022-11-03T00:00:00"/>
    <s v="BubblePod"/>
    <s v="Italia"/>
    <s v="Milano"/>
    <x v="4"/>
    <m/>
    <s v="Mario Ravelli_x000a_(Ravelli &amp; Partners)"/>
    <x v="5"/>
    <s v="Congrua"/>
    <s v="Digital &amp; Media"/>
    <s v="Internet technologies"/>
    <s v="Seed"/>
    <s v="Assente"/>
    <s v="Non compliant con i Regolamenti "/>
    <m/>
    <d v="2024-07-25T00:00:00"/>
    <s v="In data 08/11/2022, l'iniziativa era stata considerata &quot;non compliant con i Regolamenti&quot; per fase di vita. In data 25/07/2024, a seguito dell'invio di nuova documentzione, l'iniziativa continua ad essere &quot;non compliant con i Regolamenti&quot; per fase di vita (prodotto sul mercato a partire da ottobre 2024)."/>
  </r>
  <r>
    <s v="OK"/>
    <n v="2556"/>
    <d v="2022-11-04T00:00:00"/>
    <d v="2022-11-04T00:00:00"/>
    <s v="Senex (Ninacare)"/>
    <s v="Italia"/>
    <s v="Bari"/>
    <x v="13"/>
    <m/>
    <s v="Giovanni De Caro"/>
    <x v="5"/>
    <s v="Congrua"/>
    <s v="Services"/>
    <s v="Consumer services: other"/>
    <s v="Start-up stage\Venture"/>
    <s v="Assente"/>
    <s v="Vertis Venture 5 Scaleup"/>
    <s v="Vertis Venture 6"/>
    <d v="2025-02-25T00:00:00"/>
    <s v="In data 08/11/2022, l'iniziativa era stata assegnata al Fondo VV5. In data 25/02/2025, a seguito dell'invio di nuova documentzione e considerando la sede al sud Italia, l'iniziativa viene assegnata al Fondo VV6."/>
  </r>
  <r>
    <s v="OK"/>
    <n v="2557"/>
    <d v="2022-11-04T00:00:00"/>
    <d v="2022-11-04T00:00:00"/>
    <s v="UNLIMITED WOMAN"/>
    <s v="Italia"/>
    <s v="Milano"/>
    <x v="4"/>
    <m/>
    <s v="Francesca Pirrone "/>
    <x v="4"/>
    <s v="Congrua"/>
    <s v="Services"/>
    <s v="Healthcare: other"/>
    <s v="Seed"/>
    <s v="Assente"/>
    <s v="Non compliant con i Regolamenti "/>
    <m/>
    <d v="2022-11-08T00:00:00"/>
    <m/>
  </r>
  <r>
    <s v="OK"/>
    <n v="2558"/>
    <d v="2022-11-05T00:00:00"/>
    <d v="2022-11-05T00:00:00"/>
    <s v="Pica"/>
    <s v="Italia"/>
    <s v="Ravenna"/>
    <x v="0"/>
    <m/>
    <s v="Michele Costabile"/>
    <x v="1"/>
    <s v="Congrua"/>
    <s v="ICT"/>
    <s v="Systems software"/>
    <s v="Other early stage\Late stage"/>
    <s v="Assente"/>
    <s v="Vertis Venture 5 Scaleup"/>
    <m/>
    <d v="2022-11-08T00:00:00"/>
    <m/>
  </r>
  <r>
    <s v="OK"/>
    <n v="2559"/>
    <d v="2022-11-05T00:00:00"/>
    <d v="2022-11-05T00:00:00"/>
    <s v="Holipay"/>
    <s v="Italia"/>
    <s v="Ravenna"/>
    <x v="0"/>
    <m/>
    <s v="Mattia Destratis"/>
    <x v="4"/>
    <s v="Congrua"/>
    <s v="Services"/>
    <s v="Financial institutions and services"/>
    <s v="Start-up stage\Venture"/>
    <s v="Assente"/>
    <s v="Vertis Venture 5 Scaleup"/>
    <m/>
    <d v="2022-11-08T00:00:00"/>
    <m/>
  </r>
  <r>
    <s v="OK"/>
    <n v="2560"/>
    <d v="2022-11-07T00:00:00"/>
    <d v="2022-11-07T00:00:00"/>
    <s v="Lami"/>
    <s v="Italia"/>
    <s v="Milano"/>
    <x v="4"/>
    <m/>
    <s v="Francesco Giovanni Leonardi _x000a_(Endeavor)"/>
    <x v="6"/>
    <s v="Congrua"/>
    <s v="Med-Tech"/>
    <s v="Healthcare institutions and services"/>
    <s v="Start-up stage\Venture"/>
    <s v="Assente"/>
    <s v="Vertis Venture 5 Scaleup"/>
    <m/>
    <d v="2022-11-08T00:00:00"/>
    <m/>
  </r>
  <r>
    <s v="OK"/>
    <n v="2561"/>
    <d v="2022-11-07T00:00:00"/>
    <d v="2022-11-08T00:00:00"/>
    <s v="Crono"/>
    <s v="Estero"/>
    <s v="Londra"/>
    <x v="16"/>
    <s v="Elena Vittone"/>
    <m/>
    <x v="3"/>
    <s v="Congrua"/>
    <s v="ICT"/>
    <s v="Systems software"/>
    <s v="Start-up stage\Venture"/>
    <s v="Assente"/>
    <s v="Vertis Venture 5 Scaleup"/>
    <m/>
    <d v="2022-11-15T00:00:00"/>
    <s v="Presenza di attività di business svolte in Italia"/>
  </r>
  <r>
    <s v="OK"/>
    <n v="2562"/>
    <d v="2022-11-08T00:00:00"/>
    <d v="2022-11-08T00:00:00"/>
    <s v="Astrakode "/>
    <s v="Italia"/>
    <s v="Pescara"/>
    <x v="14"/>
    <s v="Elena Vittone"/>
    <m/>
    <x v="3"/>
    <s v="Congrua"/>
    <s v="ICT"/>
    <s v="Systems software"/>
    <s v="Start-up stage\Venture"/>
    <s v="Assente"/>
    <s v="Vertis Venture 5 Scaleup"/>
    <m/>
    <d v="2022-11-08T00:00:00"/>
    <m/>
  </r>
  <r>
    <s v="OK"/>
    <n v="2563"/>
    <d v="2022-11-08T00:00:00"/>
    <d v="2022-11-08T00:00:00"/>
    <s v="Genius lici"/>
    <s v="Italia"/>
    <s v="n.a."/>
    <x v="5"/>
    <s v="Elena Vittone"/>
    <m/>
    <x v="3"/>
    <s v="Congrua"/>
    <s v="ICT"/>
    <s v="Systems software"/>
    <s v="Start-up stage\Venture"/>
    <s v="Assente"/>
    <s v="Vertis Venture 5 Scaleup"/>
    <m/>
    <d v="2022-11-08T00:00:00"/>
    <m/>
  </r>
  <r>
    <s v="OK"/>
    <n v="2564"/>
    <d v="2022-11-08T00:00:00"/>
    <d v="2022-11-08T00:00:00"/>
    <s v="Novalexxa "/>
    <s v="Italia"/>
    <s v="n.a."/>
    <x v="5"/>
    <s v="Elena Vittone"/>
    <m/>
    <x v="3"/>
    <s v="Congrua"/>
    <s v="ICT"/>
    <s v="Financial institutions and services"/>
    <s v="Start-up stage\Venture"/>
    <s v="Assente"/>
    <s v="Non compliant con i Regolamenti "/>
    <m/>
    <d v="2022-11-08T00:00:00"/>
    <m/>
  </r>
  <r>
    <s v="OK"/>
    <n v="2565"/>
    <d v="2022-11-08T00:00:00"/>
    <d v="2022-11-08T00:00:00"/>
    <s v="Spoki "/>
    <s v="Italia"/>
    <s v="Milano"/>
    <x v="4"/>
    <s v="Elena Vittone"/>
    <m/>
    <x v="3"/>
    <s v="Congrua"/>
    <s v="ICT"/>
    <s v="Systems software"/>
    <s v="Start-up stage\Venture"/>
    <s v="Assente"/>
    <s v="Vertis Venture 5 Scaleup"/>
    <m/>
    <d v="2022-11-08T00:00:00"/>
    <m/>
  </r>
  <r>
    <s v="OK"/>
    <n v="2566"/>
    <d v="2022-11-08T00:00:00"/>
    <d v="2022-11-08T00:00:00"/>
    <s v="Hueval "/>
    <s v="Italia"/>
    <s v="Roma"/>
    <x v="7"/>
    <s v="Elena Vittone"/>
    <m/>
    <x v="3"/>
    <s v="Congrua"/>
    <s v="ICT"/>
    <s v="Systems software"/>
    <s v="Start-up stage\Venture"/>
    <s v="Assente"/>
    <s v="Vertis Venture 5 Scaleup"/>
    <m/>
    <d v="2022-11-08T00:00:00"/>
    <m/>
  </r>
  <r>
    <s v="OK"/>
    <n v="2567"/>
    <d v="2022-11-08T00:00:00"/>
    <d v="2022-11-08T00:00:00"/>
    <s v="Automyo "/>
    <s v="Italia"/>
    <s v="Roma"/>
    <x v="7"/>
    <s v="Elena Vittone"/>
    <m/>
    <x v="3"/>
    <s v="Congrua"/>
    <s v="ICT"/>
    <s v="Systems software"/>
    <s v="Start-up stage\Venture"/>
    <s v="Assente"/>
    <s v="Vertis Venture 5 Scaleup"/>
    <m/>
    <d v="2022-11-08T00:00:00"/>
    <m/>
  </r>
  <r>
    <s v="OK"/>
    <n v="2568"/>
    <d v="2022-11-08T00:00:00"/>
    <d v="2022-11-08T00:00:00"/>
    <s v="Codex"/>
    <s v="Italia"/>
    <s v="Milano"/>
    <x v="4"/>
    <m/>
    <s v="Matteo Biscaglia_x000a_(Tamburi Investment Partners)"/>
    <x v="6"/>
    <s v="Congrua"/>
    <s v="Med-Tech"/>
    <s v="Healthcare: other"/>
    <s v="Other early stage\Late stage"/>
    <s v="Assente"/>
    <s v="Vertis Venture 5 Scaleup"/>
    <m/>
    <d v="2022-11-08T00:00:00"/>
    <m/>
  </r>
  <r>
    <s v="OK"/>
    <n v="2569"/>
    <d v="2022-11-09T00:00:00"/>
    <d v="2022-11-09T00:00:00"/>
    <s v="Vado"/>
    <s v="Italia"/>
    <s v="Torino"/>
    <x v="3"/>
    <m/>
    <s v="Francesco Giovanni Leonardi_x000a_(Endeavor)"/>
    <x v="6"/>
    <s v="Congrua"/>
    <s v="ICT"/>
    <s v="Consumer electronics"/>
    <s v="Start-up stage\Venture"/>
    <s v="Assente"/>
    <s v="Vertis Venture 5 Scaleup"/>
    <m/>
    <d v="2022-11-15T00:00:00"/>
    <m/>
  </r>
  <r>
    <s v="OK"/>
    <n v="2570"/>
    <d v="2022-11-09T00:00:00"/>
    <d v="2022-11-09T00:00:00"/>
    <s v="LocalShop24"/>
    <s v="Italia"/>
    <s v="Trento"/>
    <x v="21"/>
    <m/>
    <s v="Carlo Tagliabue"/>
    <x v="4"/>
    <s v="Congrua"/>
    <s v="Digital &amp; Media"/>
    <s v="Internet technologies"/>
    <s v="Seed"/>
    <s v="Assente"/>
    <s v="Non compliant con i Regolamenti "/>
    <m/>
    <d v="2022-11-15T00:00:00"/>
    <m/>
  </r>
  <r>
    <s v="OK"/>
    <n v="2571"/>
    <d v="2022-11-10T00:00:00"/>
    <d v="2022-11-10T00:00:00"/>
    <s v="Genuine Way"/>
    <s v="Italia"/>
    <s v="Milano"/>
    <x v="4"/>
    <s v="Fabiana Martone"/>
    <m/>
    <x v="3"/>
    <s v="Congrua"/>
    <s v="ICT"/>
    <s v="Systems software"/>
    <s v="Start-up stage\Venture"/>
    <s v="Assente"/>
    <s v="Vertis Venture 5 Scaleup"/>
    <m/>
    <d v="2022-11-15T00:00:00"/>
    <m/>
  </r>
  <r>
    <s v="OK"/>
    <n v="2572"/>
    <d v="2022-11-11T00:00:00"/>
    <d v="2022-11-11T00:00:00"/>
    <s v="Nanotechnology"/>
    <s v="Italia"/>
    <s v="n.a."/>
    <x v="5"/>
    <m/>
    <s v="Davide Bona_x000a_(Euronext)"/>
    <x v="5"/>
    <s v="Congrua"/>
    <s v="Agro-food"/>
    <s v="Agriculture: other"/>
    <s v="Start-up stage\Venture"/>
    <s v="Assente"/>
    <s v="Vertis Venture 5 Scaleup"/>
    <m/>
    <d v="2022-11-15T00:00:00"/>
    <m/>
  </r>
  <r>
    <s v="OK"/>
    <n v="2573"/>
    <d v="2022-11-15T00:00:00"/>
    <d v="2022-11-15T00:00:00"/>
    <s v="Hercle "/>
    <s v="Italia"/>
    <s v="Milano"/>
    <x v="4"/>
    <s v="Elena Vittone"/>
    <m/>
    <x v="3"/>
    <s v="Congrua"/>
    <s v="ICT"/>
    <s v="Financial institutions and services"/>
    <s v="Start-up stage\Venture"/>
    <s v="Assente"/>
    <s v="Vertis Venture 5 Scaleup"/>
    <m/>
    <d v="2022-11-15T00:00:00"/>
    <m/>
  </r>
  <r>
    <s v="OK"/>
    <n v="2574"/>
    <d v="2022-11-15T00:00:00"/>
    <d v="2022-11-15T00:00:00"/>
    <s v="Humanware"/>
    <s v="Italia"/>
    <s v="Pisa"/>
    <x v="10"/>
    <m/>
    <s v="Samantha Barbero_x000a_(Valuexmatch)"/>
    <x v="5"/>
    <s v="Congrua"/>
    <s v="Med-Tech"/>
    <s v="Medical devices and supplies"/>
    <s v="Start-up stage\Venture"/>
    <s v="Scuola Superiore S.Anna"/>
    <s v="Vertis Venture 5 Scaleup"/>
    <m/>
    <d v="2022-11-15T00:00:00"/>
    <m/>
  </r>
  <r>
    <s v="OK"/>
    <n v="2575"/>
    <d v="2022-11-15T00:00:00"/>
    <d v="2022-11-15T00:00:00"/>
    <s v="ONCOHEROES Biosciences"/>
    <s v="Estero"/>
    <s v="Boston"/>
    <x v="6"/>
    <m/>
    <s v="Samantha Barbero_x000a_(Valuexmatch)"/>
    <x v="5"/>
    <s v="Congrua"/>
    <s v="Biotech"/>
    <s v="Biotechnology"/>
    <s v="Seed"/>
    <s v="Assente"/>
    <s v="Non compliant con i Regolamenti "/>
    <m/>
    <d v="2022-11-15T00:00:00"/>
    <m/>
  </r>
  <r>
    <s v="OK"/>
    <n v="2576"/>
    <d v="2022-11-15T00:00:00"/>
    <d v="2022-11-15T00:00:00"/>
    <s v="Bizaway"/>
    <s v="Italia"/>
    <s v="Pordenone"/>
    <x v="8"/>
    <s v="Alessandro Pontari"/>
    <m/>
    <x v="3"/>
    <s v="Congrua"/>
    <s v="Services"/>
    <s v="Hospitality, sports and entertainment facilities"/>
    <s v="Other early stage\Late stage"/>
    <s v="Assente"/>
    <s v="Vertis Venture 5 Scaleup"/>
    <m/>
    <d v="2022-11-15T00:00:00"/>
    <m/>
  </r>
  <r>
    <s v="OK"/>
    <n v="2577"/>
    <d v="2022-11-07T00:00:00"/>
    <d v="2022-11-08T00:00:00"/>
    <s v="Cocobuk"/>
    <s v="Italia"/>
    <s v="Bari"/>
    <x v="13"/>
    <m/>
    <s v="Antonio Baldassarre"/>
    <x v="4"/>
    <s v="Congrua"/>
    <s v="Services"/>
    <s v="Hospitality, sports and entertainment facilities"/>
    <s v="Start-up stage\Venture"/>
    <s v="Assente"/>
    <s v="Vertis Venture 5 Scaleup"/>
    <m/>
    <d v="2022-11-15T00:00:00"/>
    <m/>
  </r>
  <r>
    <s v="OK"/>
    <n v="2578"/>
    <d v="2022-11-08T00:00:00"/>
    <d v="2022-11-08T00:00:00"/>
    <s v="Hacking Talents"/>
    <s v="Italia"/>
    <s v="Milano"/>
    <x v="4"/>
    <s v="Elena Vittone"/>
    <m/>
    <x v="3"/>
    <s v="Congrua"/>
    <s v="Digital &amp; Media"/>
    <s v="Internet technologies"/>
    <s v="Start-up stage\Venture"/>
    <s v="Assente"/>
    <s v="Vertis Venture 5 Scaleup"/>
    <m/>
    <d v="2022-11-15T00:00:00"/>
    <m/>
  </r>
  <r>
    <s v="OK"/>
    <n v="2579"/>
    <d v="2022-11-15T00:00:00"/>
    <d v="2022-11-15T00:00:00"/>
    <s v="MiPU"/>
    <s v="Italia"/>
    <s v="Brescia"/>
    <x v="4"/>
    <m/>
    <s v="Irene Stramaccioni"/>
    <x v="4"/>
    <s v="Congrua"/>
    <s v="ICT"/>
    <s v="Systems software"/>
    <s v="Start-up stage\Venture"/>
    <s v="Assente"/>
    <s v="Vertis Venture 5 Scaleup"/>
    <m/>
    <d v="2022-11-15T00:00:00"/>
    <m/>
  </r>
  <r>
    <s v="OK"/>
    <n v="2580"/>
    <d v="2022-11-15T00:00:00"/>
    <d v="2022-11-15T00:00:00"/>
    <s v="Holidoit"/>
    <s v="Italia"/>
    <s v="Monza"/>
    <x v="4"/>
    <s v="Elena Vittone"/>
    <m/>
    <x v="3"/>
    <s v="Congrua"/>
    <s v="Services"/>
    <s v="Hospitality, sports and entertainment facilities"/>
    <s v="Start-up stage\Venture"/>
    <s v="Assente"/>
    <s v="Vertis Venture 5 Scaleup"/>
    <m/>
    <d v="2022-11-15T00:00:00"/>
    <m/>
  </r>
  <r>
    <s v="OK"/>
    <n v="2581"/>
    <d v="2022-11-16T00:00:00"/>
    <d v="2022-11-16T00:00:00"/>
    <s v="Volumio "/>
    <s v="Italia"/>
    <s v="Firenze"/>
    <x v="10"/>
    <m/>
    <s v="Graham Mitchell"/>
    <x v="4"/>
    <s v="Congrua"/>
    <s v="ICT"/>
    <s v="Systems software"/>
    <s v="Start-up stage\Venture"/>
    <s v="Assente"/>
    <s v="Vertis Venture 5 Scaleup"/>
    <m/>
    <d v="2022-11-22T00:00:00"/>
    <m/>
  </r>
  <r>
    <s v="OK"/>
    <n v="2582"/>
    <d v="2022-11-23T00:00:00"/>
    <d v="2022-11-23T00:00:00"/>
    <s v="Tulou"/>
    <s v="Italia"/>
    <s v="Milano"/>
    <x v="4"/>
    <s v="Fabiana Martone"/>
    <m/>
    <x v="3"/>
    <s v="Congrua"/>
    <s v="Services"/>
    <s v="Hospitality, sports and entertainment facilities"/>
    <s v="Start-up stage\Venture"/>
    <s v="Assente"/>
    <s v="Vertis Venture 5 Scaleup"/>
    <m/>
    <d v="2022-12-05T00:00:00"/>
    <m/>
  </r>
  <r>
    <s v="OK"/>
    <n v="2583"/>
    <d v="2022-11-21T00:00:00"/>
    <d v="2022-11-21T00:00:00"/>
    <s v="Travelastr "/>
    <s v="Italia"/>
    <s v="n.a."/>
    <x v="5"/>
    <m/>
    <s v="Emanuela M. Damanti"/>
    <x v="4"/>
    <s v="Congrua"/>
    <s v="ICT"/>
    <s v="Systems software"/>
    <s v="Seed"/>
    <s v="Assente"/>
    <s v="Non compliant con i Regolamenti "/>
    <m/>
    <d v="2022-11-22T00:00:00"/>
    <m/>
  </r>
  <r>
    <s v="OK"/>
    <n v="2584"/>
    <d v="2022-11-22T00:00:00"/>
    <d v="2022-11-22T00:00:00"/>
    <s v="Insoore "/>
    <s v="Italia"/>
    <s v="Roma"/>
    <x v="7"/>
    <m/>
    <s v="Enrico Scianaro"/>
    <x v="4"/>
    <s v="Congrua"/>
    <s v="ICT"/>
    <s v="Systems software"/>
    <s v="Other early stage\Late stage"/>
    <s v="Assente"/>
    <s v="Vertis Venture 5 Scaleup"/>
    <m/>
    <d v="2022-11-22T00:00:00"/>
    <m/>
  </r>
  <r>
    <s v="OK"/>
    <n v="2585"/>
    <d v="2022-11-22T00:00:00"/>
    <d v="2022-11-22T00:00:00"/>
    <s v="Unify "/>
    <s v="Estero"/>
    <s v="Londra"/>
    <x v="16"/>
    <m/>
    <s v="Mattia Pastore"/>
    <x v="4"/>
    <s v="Congrua"/>
    <s v="Services"/>
    <s v="Educational and training products/services"/>
    <s v="Start-up stage\Venture"/>
    <s v="Assente"/>
    <s v="Non compliant con i Regolamenti "/>
    <m/>
    <d v="2022-11-22T00:00:00"/>
    <s v="Localizzazione out of scope"/>
  </r>
  <r>
    <s v="OK"/>
    <n v="2586"/>
    <d v="2022-11-23T00:00:00"/>
    <d v="2022-11-23T00:00:00"/>
    <s v="Viridis "/>
    <s v="Italia"/>
    <s v="n.a."/>
    <x v="5"/>
    <m/>
    <s v="Enrico Marcora"/>
    <x v="4"/>
    <s v="Congrua"/>
    <s v="Services"/>
    <s v="Hospitality, sports and entertainment facilities"/>
    <s v="Seed"/>
    <s v="Assente"/>
    <s v="Non compliant con i Regolamenti "/>
    <m/>
    <d v="2022-11-30T00:00:00"/>
    <m/>
  </r>
  <r>
    <s v="OK"/>
    <n v="2587"/>
    <d v="2022-11-25T00:00:00"/>
    <d v="2022-11-25T00:00:00"/>
    <s v="Remedio"/>
    <s v="Italia"/>
    <s v="Arezzo"/>
    <x v="10"/>
    <m/>
    <s v="Francesco Di Blasio_x000a_(BizPlace)"/>
    <x v="6"/>
    <s v="Congrua"/>
    <s v="Med-Tech"/>
    <s v="Medical equipment and related software"/>
    <s v="Other early stage\Late stage"/>
    <s v="Assente"/>
    <s v="Vertis Venture 5 Scaleup"/>
    <m/>
    <d v="2022-11-30T00:00:00"/>
    <m/>
  </r>
  <r>
    <s v="OK"/>
    <n v="2588"/>
    <d v="2022-11-28T00:00:00"/>
    <d v="2022-11-28T00:00:00"/>
    <s v="Project Mars"/>
    <s v="Italia"/>
    <s v="Roma"/>
    <x v="7"/>
    <m/>
    <s v="Giovanni Pinelli"/>
    <x v="5"/>
    <s v="Congrua"/>
    <s v="ICT"/>
    <s v="Systems software"/>
    <s v="Other early stage\Late stage"/>
    <s v="Assente"/>
    <s v="Vertis Venture 5 Scaleup"/>
    <m/>
    <d v="2022-11-30T00:00:00"/>
    <m/>
  </r>
  <r>
    <s v="OK"/>
    <n v="2589"/>
    <d v="2022-11-29T00:00:00"/>
    <d v="2022-11-29T00:00:00"/>
    <s v="Vision"/>
    <s v="Italia"/>
    <s v="n.a."/>
    <x v="5"/>
    <m/>
    <s v="Raffi Salibian"/>
    <x v="4"/>
    <s v="Congrua"/>
    <s v="ICT"/>
    <s v="Systems software"/>
    <s v="Other early stage\Late stage"/>
    <s v="Assente"/>
    <s v="Vertis Venture 5 Scaleup"/>
    <m/>
    <d v="2022-11-30T00:00:00"/>
    <m/>
  </r>
  <r>
    <s v="OK"/>
    <n v="2590"/>
    <d v="2022-11-28T00:00:00"/>
    <d v="2022-11-28T00:00:00"/>
    <s v="IV&amp;C Italiana Vending &amp; Catering"/>
    <s v="Italia"/>
    <s v="Salerno"/>
    <x v="2"/>
    <s v="Amedeo Giurazza"/>
    <m/>
    <x v="3"/>
    <s v="Congrua"/>
    <s v="ICT"/>
    <s v="Consumer electronics"/>
    <s v="Seed"/>
    <s v="Assente"/>
    <s v="Non compliant con i Regolamenti "/>
    <m/>
    <d v="2022-11-30T00:00:00"/>
    <m/>
  </r>
  <r>
    <s v="OK"/>
    <n v="2591"/>
    <d v="2022-11-29T00:00:00"/>
    <d v="2022-11-29T00:00:00"/>
    <s v="Seashare"/>
    <s v="Italia"/>
    <s v="n.a."/>
    <x v="5"/>
    <m/>
    <s v="Simone Di Paola"/>
    <x v="4"/>
    <s v="Congrua"/>
    <s v="Digital &amp; Media"/>
    <s v="Internet technologies"/>
    <s v="Seed"/>
    <s v="Assente"/>
    <s v="Non compliant con i Regolamenti "/>
    <m/>
    <d v="2022-11-30T00:00:00"/>
    <m/>
  </r>
  <r>
    <s v="OK"/>
    <n v="2592"/>
    <d v="2022-11-30T00:00:00"/>
    <d v="2022-11-30T00:00:00"/>
    <s v="Habacus"/>
    <s v="Italia"/>
    <s v="Milano"/>
    <x v="4"/>
    <s v="Fabiana Martone"/>
    <m/>
    <x v="3"/>
    <s v="Congrua"/>
    <s v="ICT"/>
    <s v="Systems software"/>
    <s v="Other early stage\Late stage"/>
    <s v="Assente"/>
    <s v="Vertis Venture 5 Scaleup"/>
    <m/>
    <d v="2022-11-30T00:00:00"/>
    <m/>
  </r>
  <r>
    <s v="OK"/>
    <n v="2593"/>
    <d v="2022-12-01T00:00:00"/>
    <d v="2022-12-01T00:00:00"/>
    <s v="FLEEP Technologies"/>
    <s v="Italia"/>
    <s v="Milano"/>
    <x v="4"/>
    <m/>
    <s v="Fabio Mondini_x000a_(Growth Capital)"/>
    <x v="5"/>
    <s v="Congrua"/>
    <s v="ICT"/>
    <s v="Consumer electronics"/>
    <s v="Start-up stage\Venture"/>
    <s v="Assente"/>
    <s v="Vertis Venture 5 Scaleup"/>
    <m/>
    <d v="2022-12-05T00:00:00"/>
    <m/>
  </r>
  <r>
    <s v="OK"/>
    <n v="2594"/>
    <d v="2022-12-02T00:00:00"/>
    <d v="2022-12-02T00:00:00"/>
    <s v="Innovking"/>
    <s v="Estero"/>
    <s v=" Biberist"/>
    <x v="22"/>
    <m/>
    <s v="Micheline Ricciardi "/>
    <x v="4"/>
    <s v="Congrua"/>
    <s v="Industrial Goods"/>
    <s v="Business and industrial products"/>
    <s v="Start-up stage\Venture"/>
    <s v="Assente"/>
    <s v="Non compliant con i Regolamenti "/>
    <m/>
    <d v="2022-12-05T00:00:00"/>
    <m/>
  </r>
  <r>
    <s v="OK"/>
    <n v="2595"/>
    <d v="2022-12-02T00:00:00"/>
    <d v="2022-12-02T00:00:00"/>
    <s v="Respira"/>
    <s v="Italia"/>
    <s v="Parma"/>
    <x v="0"/>
    <m/>
    <s v="Alessandro Guglietta"/>
    <x v="4"/>
    <s v="Congrua"/>
    <s v="Med-Tech"/>
    <s v="Medical devices and supplies"/>
    <s v="Seed"/>
    <s v="Assente"/>
    <s v="Non compliant con i Regolamenti "/>
    <m/>
    <d v="2022-12-05T00:00:00"/>
    <m/>
  </r>
  <r>
    <s v="OK"/>
    <n v="2596"/>
    <d v="2022-12-05T00:00:00"/>
    <d v="2022-12-05T00:00:00"/>
    <s v="Lab Evo"/>
    <s v="Italia"/>
    <s v="Milano"/>
    <x v="4"/>
    <m/>
    <s v="Matteo Nobili"/>
    <x v="4"/>
    <s v="Congrua"/>
    <s v="Med-Tech"/>
    <s v="Medical devices and supplies"/>
    <s v="Start-up stage\Venture"/>
    <s v="Assente"/>
    <s v="Vertis Venture 5 Scaleup"/>
    <m/>
    <d v="2024-02-28T00:00:00"/>
    <s v="Iniziativa il 12/12/2022 &quot;Non compliant con i regolamenti&quot; poiché in fase seed, in seguito all'invio di nuova documentazione viene assegnata al fondo VV5"/>
  </r>
  <r>
    <s v="OK"/>
    <n v="2597"/>
    <d v="2022-12-06T00:00:00"/>
    <d v="2022-12-06T00:00:00"/>
    <s v="Booking Reverse"/>
    <s v="Italia"/>
    <s v="n.a."/>
    <x v="5"/>
    <m/>
    <s v="Marco Termine"/>
    <x v="4"/>
    <s v="Congrua"/>
    <s v="Services"/>
    <s v="Hospitality, sports and entertainment facilities"/>
    <s v="Seed"/>
    <s v="Assente"/>
    <s v="Non compliant con i Regolamenti "/>
    <m/>
    <d v="2022-12-12T00:00:00"/>
    <m/>
  </r>
  <r>
    <s v="OK"/>
    <n v="2598"/>
    <d v="2022-09-09T00:00:00"/>
    <d v="2022-09-09T00:00:00"/>
    <s v="Travit"/>
    <s v="Estero"/>
    <s v="Londra"/>
    <x v="16"/>
    <m/>
    <s v="Silvia Montini"/>
    <x v="4"/>
    <s v="Congrua"/>
    <s v="Digital &amp; Media"/>
    <s v="Internet technologies"/>
    <s v="Start-up stage\Venture"/>
    <s v="Assente"/>
    <s v="Non compliant con i Regolamenti "/>
    <m/>
    <d v="2022-12-12T00:00:00"/>
    <s v="Localizzazione out of scope"/>
  </r>
  <r>
    <s v="OK"/>
    <n v="2599"/>
    <d v="2022-12-05T00:00:00"/>
    <d v="2022-12-05T00:00:00"/>
    <s v="Wabbuo"/>
    <s v="Italia"/>
    <s v="Napoli"/>
    <x v="2"/>
    <m/>
    <s v="Aniello D'Auria"/>
    <x v="1"/>
    <s v="Congrua"/>
    <s v="Digital &amp; Media"/>
    <s v="Internet technologies"/>
    <s v="Start-up stage\Venture"/>
    <s v="Assente"/>
    <s v="Non compliant con i Regolamenti "/>
    <m/>
    <d v="2022-12-12T00:00:00"/>
    <m/>
  </r>
  <r>
    <s v="OK"/>
    <n v="2600"/>
    <d v="2022-12-12T00:00:00"/>
    <d v="2022-12-12T00:00:00"/>
    <s v="Revving"/>
    <s v="Estero"/>
    <s v="Londra"/>
    <x v="16"/>
    <m/>
    <s v="Chris Pettit"/>
    <x v="4"/>
    <s v="Congrua"/>
    <s v="ICT"/>
    <s v="Systems software"/>
    <s v="Start-up stage\Venture"/>
    <s v="Assente"/>
    <s v="Non compliant con i Regolamenti "/>
    <m/>
    <d v="2022-12-21T00:00:00"/>
    <s v="Localizzazione out of scope"/>
  </r>
  <r>
    <s v="OK"/>
    <n v="2601"/>
    <d v="2022-12-12T00:00:00"/>
    <d v="2022-12-12T00:00:00"/>
    <s v="MSBM"/>
    <s v="Estero"/>
    <s v="Lagos"/>
    <x v="59"/>
    <m/>
    <s v="Tolulope Ariyibi Oke"/>
    <x v="4"/>
    <s v="Congrua"/>
    <s v="Services"/>
    <s v="Educational and training products/services"/>
    <s v="Start-up stage\Venture"/>
    <s v="Assente"/>
    <s v="Non compliant con i Regolamenti "/>
    <m/>
    <d v="2022-12-21T00:00:00"/>
    <s v="Localizzazione out of scope"/>
  </r>
  <r>
    <s v="OK"/>
    <n v="2602"/>
    <d v="2022-12-13T00:00:00"/>
    <d v="2022-12-13T00:00:00"/>
    <s v="Alma"/>
    <s v="Italia"/>
    <s v="Bologna"/>
    <x v="0"/>
    <m/>
    <s v="Giovanni Caroli"/>
    <x v="5"/>
    <s v="Congrua"/>
    <s v="Services"/>
    <s v="Educational and training products/services"/>
    <s v="Start-up stage\Venture"/>
    <s v="Assente"/>
    <s v="Vertis Venture 5 Scaleup"/>
    <m/>
    <d v="2022-12-21T00:00:00"/>
    <m/>
  </r>
  <r>
    <s v="OK"/>
    <n v="2603"/>
    <d v="2022-12-13T00:00:00"/>
    <d v="2022-12-13T00:00:00"/>
    <s v="Pico"/>
    <s v="Italia"/>
    <s v="Modena"/>
    <x v="0"/>
    <m/>
    <s v="Giovanni Caroli"/>
    <x v="5"/>
    <s v="Congrua"/>
    <s v="Industrial Goods"/>
    <s v="Business and industrial products"/>
    <s v="Other early stage\Late stage"/>
    <s v="Assente"/>
    <s v="Vertis Venture 5 Scaleup"/>
    <m/>
    <d v="2022-12-21T00:00:00"/>
    <m/>
  </r>
  <r>
    <s v="OK"/>
    <n v="2604"/>
    <d v="2022-12-13T00:00:00"/>
    <d v="2022-12-13T00:00:00"/>
    <s v="Mister Natura"/>
    <s v="Italia"/>
    <s v="Bergamo"/>
    <x v="4"/>
    <m/>
    <s v="Alessandro Bettineschi"/>
    <x v="5"/>
    <s v="Congrua"/>
    <s v="Industrial Goods"/>
    <s v="Business and industrial products"/>
    <s v="Seed"/>
    <s v="Assente"/>
    <s v="Non compliant con i Regolamenti "/>
    <m/>
    <d v="2022-12-21T00:00:00"/>
    <m/>
  </r>
  <r>
    <s v="OK"/>
    <n v="2605"/>
    <d v="2022-12-14T00:00:00"/>
    <d v="2022-12-14T00:00:00"/>
    <s v="Skycab"/>
    <s v="Italia"/>
    <s v="Napoli"/>
    <x v="2"/>
    <m/>
    <s v="Mario Mariano"/>
    <x v="4"/>
    <s v="Congrua"/>
    <s v="Services"/>
    <s v="Transportation services"/>
    <s v="Start-up stage\Venture"/>
    <s v="Assente"/>
    <s v="Vertis Venture 5 Scaleup"/>
    <s v="Vertis Venture 6"/>
    <d v="2025-02-18T00:00:00"/>
    <s v="In data 21/12/2022 l'iniziativa era stata assegnata al Fondo VV5. In data 18/02/2025, a seguito dell'invio di nuova documentazione e considerata la sede al sud Italia, l'iniziativa viene assegnata al Fondo VV6."/>
  </r>
  <r>
    <s v="OK"/>
    <n v="2606"/>
    <d v="2022-12-14T00:00:00"/>
    <d v="2022-12-14T00:00:00"/>
    <s v="JoJolly"/>
    <s v="Italia"/>
    <s v="Milano"/>
    <x v="4"/>
    <m/>
    <s v=" Antonio Iannone_x000a_(The Food Cons)"/>
    <x v="5"/>
    <s v="Congrua"/>
    <s v="Digital &amp; Media"/>
    <s v="Internet technologies"/>
    <s v="Start-up stage\Venture"/>
    <s v="Assente"/>
    <s v="Vertis Venture 5 Scaleup"/>
    <m/>
    <d v="2022-12-21T00:00:00"/>
    <m/>
  </r>
  <r>
    <s v="OK"/>
    <n v="2607"/>
    <d v="2022-12-14T00:00:00"/>
    <d v="2022-12-14T00:00:00"/>
    <s v="Xolo"/>
    <s v="Italia"/>
    <s v="Milano"/>
    <x v="4"/>
    <m/>
    <s v="Federico Fini_x000a_(Karma VC)"/>
    <x v="5"/>
    <s v="Congrua"/>
    <s v="ICT"/>
    <s v="Systems software"/>
    <s v="Other early stage\Late stage"/>
    <s v="Assente"/>
    <s v="Vertis Venture 5 Scaleup"/>
    <m/>
    <d v="2022-12-21T00:00:00"/>
    <m/>
  </r>
  <r>
    <s v="OK"/>
    <n v="2608"/>
    <d v="2022-12-14T00:00:00"/>
    <d v="2022-12-14T00:00:00"/>
    <s v="Vita meals"/>
    <s v="Italia"/>
    <s v="Lecce"/>
    <x v="13"/>
    <s v="Alessandro Pontari"/>
    <m/>
    <x v="3"/>
    <s v="Congrua"/>
    <s v="Services"/>
    <s v="Consumer goods: other"/>
    <s v="Other early stage\Late stage"/>
    <s v="Assente"/>
    <s v="Vertis Venture 5 Scaleup"/>
    <m/>
    <d v="2022-12-21T00:00:00"/>
    <m/>
  </r>
  <r>
    <s v="OK"/>
    <n v="2609"/>
    <d v="2022-12-15T00:00:00"/>
    <d v="2022-12-15T00:00:00"/>
    <s v="èlevit"/>
    <s v="Italia"/>
    <s v="Bologna"/>
    <x v="0"/>
    <m/>
    <s v="Michele Aiello"/>
    <x v="4"/>
    <s v="Congrua"/>
    <s v="ICT"/>
    <s v="Systems software"/>
    <s v="Seed"/>
    <s v="Assente"/>
    <s v="Non compliant con i Regolamenti "/>
    <m/>
    <d v="2022-12-21T00:00:00"/>
    <m/>
  </r>
  <r>
    <s v="OK"/>
    <n v="2610"/>
    <d v="2022-12-19T00:00:00"/>
    <d v="2022-12-19T00:00:00"/>
    <s v="Gymnasio"/>
    <s v="Italia"/>
    <s v="Milano"/>
    <x v="4"/>
    <m/>
    <s v="Federico Smanio_x000a_(Wylab)"/>
    <x v="1"/>
    <s v="Congrua"/>
    <s v="Digital &amp; Media"/>
    <s v="Hospitality, sports and entertainment facilities"/>
    <s v="Start-up stage\Venture"/>
    <s v="Assente"/>
    <s v="Vertis Venture 5 Scaleup"/>
    <m/>
    <d v="2022-12-21T00:00:00"/>
    <m/>
  </r>
  <r>
    <s v="OK"/>
    <n v="2611"/>
    <d v="2022-12-20T00:00:00"/>
    <d v="2022-12-20T00:00:00"/>
    <s v=" Hygge Dog"/>
    <s v="Italia"/>
    <s v="Lucca"/>
    <x v="10"/>
    <m/>
    <s v="Daniele Genovesi _x000a_(Cdp)"/>
    <x v="6"/>
    <s v="Congrua"/>
    <s v="Consumer Goods"/>
    <s v="Consumer goods: other"/>
    <s v="Start-up stage\Venture"/>
    <s v="Assente"/>
    <s v="Vertis Venture 5 Scaleup"/>
    <m/>
    <d v="2022-12-21T00:00:00"/>
    <m/>
  </r>
  <r>
    <s v="OK"/>
    <n v="2612"/>
    <d v="2022-12-21T00:00:00"/>
    <d v="2022-12-21T00:00:00"/>
    <s v="italianNFT"/>
    <s v="Italia"/>
    <s v="Milano"/>
    <x v="4"/>
    <m/>
    <s v="Saverio Canepa_x000a_(COOPERA Venture)"/>
    <x v="6"/>
    <s v="Congrua"/>
    <s v="ICT"/>
    <s v="Systems software"/>
    <s v="Start-up stage\Venture"/>
    <s v="Assente"/>
    <s v="Vertis Venture 5 Scaleup"/>
    <m/>
    <d v="2022-12-21T00:00:00"/>
    <m/>
  </r>
  <r>
    <s v="OK"/>
    <n v="2613"/>
    <d v="2022-12-22T00:00:00"/>
    <d v="2022-12-22T00:00:00"/>
    <s v="Invisible Cities"/>
    <s v="Italia"/>
    <s v="Roma"/>
    <x v="7"/>
    <m/>
    <s v="Davide Bona_x000a_(Euronext)"/>
    <x v="5"/>
    <s v="Congrua"/>
    <s v="Digital &amp; Media"/>
    <s v="Hospitality, sports and entertainment facilities"/>
    <s v="Start-up stage\Venture"/>
    <s v="Assente"/>
    <s v="Vertis Venture 5 Scaleup"/>
    <m/>
    <d v="2023-01-09T00:00:00"/>
    <m/>
  </r>
  <r>
    <s v="OK"/>
    <n v="2614"/>
    <d v="2022-12-23T00:00:00"/>
    <d v="2022-12-23T00:00:00"/>
    <s v="Auting "/>
    <s v="Italia"/>
    <s v="Bologna"/>
    <x v="0"/>
    <m/>
    <s v="Michele Novelli_x000a_(Digital Magics)"/>
    <x v="6"/>
    <s v="Congrua"/>
    <s v="Services"/>
    <s v="Transportation: other"/>
    <s v="Other early stage\Late stage"/>
    <s v="Assente"/>
    <s v="Vertis Venture 5 Scaleup"/>
    <m/>
    <d v="2023-01-09T00:00:00"/>
    <m/>
  </r>
  <r>
    <s v="OK"/>
    <n v="2615"/>
    <d v="2022-12-27T00:00:00"/>
    <d v="2022-12-27T00:00:00"/>
    <s v="Eathlon"/>
    <s v="Italia"/>
    <s v="Napoli"/>
    <x v="2"/>
    <m/>
    <s v="Ruggiero Cortellino"/>
    <x v="4"/>
    <s v="Congrua"/>
    <s v="Services"/>
    <s v="Consumer services: other"/>
    <s v="Start-up stage\Venture"/>
    <s v="Assente"/>
    <s v="Vertis Venture 5 Scaleup"/>
    <m/>
    <d v="2023-01-09T00:00:00"/>
    <m/>
  </r>
  <r>
    <s v="OK"/>
    <n v="2616"/>
    <d v="2022-12-28T00:00:00"/>
    <d v="2022-12-28T00:00:00"/>
    <s v="Astra Project"/>
    <s v="Italia"/>
    <s v="Pordenone"/>
    <x v="8"/>
    <m/>
    <s v="Paolo Boschetti"/>
    <x v="4"/>
    <s v="Congrua"/>
    <s v="Digital &amp; Media"/>
    <s v="Internet technologies"/>
    <s v="Seed"/>
    <s v="Assente"/>
    <s v="Non compliant con i Regolamenti "/>
    <m/>
    <d v="2023-01-09T00:00:00"/>
    <m/>
  </r>
  <r>
    <s v="OK"/>
    <n v="2617"/>
    <d v="2023-01-10T00:00:00"/>
    <d v="2023-01-10T00:00:00"/>
    <s v="H2D Energy "/>
    <s v="Italia"/>
    <s v="Cagliari"/>
    <x v="25"/>
    <m/>
    <s v="Carlo Manconi"/>
    <x v="4"/>
    <s v="Congrua"/>
    <s v="Clean Tech"/>
    <s v="Energy: other"/>
    <s v="Seed"/>
    <s v="Assente"/>
    <s v="Non compliant con i Regolamenti "/>
    <m/>
    <d v="2023-01-17T00:00:00"/>
    <m/>
  </r>
  <r>
    <s v="OK"/>
    <n v="2618"/>
    <d v="2023-01-02T00:00:00"/>
    <d v="2023-01-02T00:00:00"/>
    <s v="Progetto Blockchain"/>
    <s v="Italia"/>
    <s v="Cosenza"/>
    <x v="1"/>
    <m/>
    <s v="Paolo Vivacqua"/>
    <x v="4"/>
    <s v="Congrua"/>
    <s v="ICT"/>
    <s v="Financial institutions and services"/>
    <s v="Seed"/>
    <s v="Assente"/>
    <s v="Non compliant con i Regolamenti "/>
    <m/>
    <d v="2023-01-09T00:00:00"/>
    <m/>
  </r>
  <r>
    <s v="OK"/>
    <n v="2619"/>
    <d v="2023-01-03T00:00:00"/>
    <d v="2023-01-03T00:00:00"/>
    <s v="HR.WE Next Data Answer"/>
    <s v="Italia"/>
    <s v="Bologna"/>
    <x v="0"/>
    <m/>
    <s v="Giuseppe Minelli "/>
    <x v="4"/>
    <s v="Congrua"/>
    <s v="ICT"/>
    <s v="Systems software"/>
    <s v="Seed"/>
    <s v="Assente"/>
    <s v="Non compliant con i Regolamenti "/>
    <m/>
    <d v="2023-01-09T00:00:00"/>
    <m/>
  </r>
  <r>
    <s v="OK"/>
    <n v="2620"/>
    <d v="2023-01-05T00:00:00"/>
    <d v="2023-01-11T00:00:00"/>
    <s v="Butterfly Decisions "/>
    <s v="Italia"/>
    <s v="Salerno"/>
    <x v="2"/>
    <m/>
    <s v="Alessandro Gallo_x000a_(EIF)"/>
    <x v="6"/>
    <s v="Congrua"/>
    <s v="ICT"/>
    <s v="Systems software"/>
    <s v="Start-up stage\Venture"/>
    <s v="Assente"/>
    <s v="Vertis Venture 5 Scaleup"/>
    <m/>
    <d v="2024-07-03T00:00:00"/>
    <s v="In data 17/01/2023, l'iniziativa era stata considerata &quot;non compliant con i Regolamenti&quot;. In seguito all'invio di nuova documentazione e al cambiamento nella fase di vita (prima seed), in data 03/07/2024 l'iniziativa viene assegnata al Fondo VV5."/>
  </r>
  <r>
    <s v="OK"/>
    <n v="2621"/>
    <d v="2023-01-07T00:00:00"/>
    <d v="2023-01-07T00:00:00"/>
    <s v="d-Metals"/>
    <s v="Italia"/>
    <s v="Como"/>
    <x v="4"/>
    <m/>
    <s v="Massimo Miotto"/>
    <x v="4"/>
    <s v="Congrua"/>
    <s v="Industrial Goods"/>
    <s v="Business and industrial products"/>
    <s v="Seed"/>
    <s v="Assente"/>
    <s v="Non compliant con i Regolamenti "/>
    <m/>
    <d v="2023-01-09T00:00:00"/>
    <m/>
  </r>
  <r>
    <s v="OK"/>
    <n v="2622"/>
    <d v="2023-01-08T00:00:00"/>
    <d v="2023-01-08T00:00:00"/>
    <s v="SEEMEP"/>
    <s v="Estero"/>
    <s v="Biškek"/>
    <x v="60"/>
    <m/>
    <s v="Meder Omuraliev"/>
    <x v="4"/>
    <s v="Congrua"/>
    <s v="ICT"/>
    <s v="Systems software"/>
    <s v="Start-up stage\Venture"/>
    <s v="Assente"/>
    <s v="Non compliant con i Regolamenti "/>
    <m/>
    <d v="2023-01-09T00:00:00"/>
    <s v="Localizzazione out of scope"/>
  </r>
  <r>
    <s v="OK"/>
    <n v="2623"/>
    <d v="2023-01-09T00:00:00"/>
    <d v="2023-01-09T00:00:00"/>
    <s v="Soul-K"/>
    <s v="Italia"/>
    <s v="Milano"/>
    <x v="4"/>
    <m/>
    <s v="Claudio Giuliano_x000a_(Innogest)"/>
    <x v="6"/>
    <s v="Congrua"/>
    <s v="ICT"/>
    <s v="Systems software"/>
    <s v="Other early stage\Late stage"/>
    <s v="Assente"/>
    <s v="Vertis Venture 5 Scaleup"/>
    <m/>
    <d v="2023-01-09T00:00:00"/>
    <m/>
  </r>
  <r>
    <s v="OK"/>
    <n v="2624"/>
    <d v="2023-01-10T00:00:00"/>
    <d v="2023-01-10T00:00:00"/>
    <s v="Chiron"/>
    <s v="Italia"/>
    <s v="Venezia"/>
    <x v="8"/>
    <m/>
    <s v="Fabiana Martone"/>
    <x v="4"/>
    <s v="Congrua"/>
    <s v="ICT"/>
    <s v="Systems software"/>
    <s v="Seed"/>
    <s v="Assente"/>
    <s v="Non compliant con i Regolamenti "/>
    <m/>
    <d v="2023-01-17T00:00:00"/>
    <m/>
  </r>
  <r>
    <s v="OK"/>
    <n v="2625"/>
    <d v="2023-01-11T00:00:00"/>
    <d v="2023-01-11T00:00:00"/>
    <s v="Clearbox"/>
    <s v="Italia"/>
    <s v="Torino"/>
    <x v="3"/>
    <m/>
    <s v="Emanuele Torlonia_x000a_(IAG)"/>
    <x v="6"/>
    <s v="Congrua"/>
    <s v="ICT"/>
    <s v="Systems software"/>
    <s v="Seed"/>
    <s v="Assente"/>
    <s v="Non compliant con i Regolamenti "/>
    <m/>
    <d v="2023-01-17T00:00:00"/>
    <m/>
  </r>
  <r>
    <s v="OK"/>
    <n v="2626"/>
    <d v="2023-01-12T00:00:00"/>
    <d v="2023-01-12T00:00:00"/>
    <s v="BonusX"/>
    <s v="Italia"/>
    <s v="Milano"/>
    <x v="4"/>
    <m/>
    <s v="Enrico Dente_x000a_(Plug and Play)"/>
    <x v="5"/>
    <s v="Congrua"/>
    <s v="Digital &amp; Media"/>
    <s v="Internet technologies"/>
    <s v="Start-up stage\Venture"/>
    <s v="Assente"/>
    <s v="Vertis Venture 5 Scaleup"/>
    <m/>
    <d v="2023-01-17T00:00:00"/>
    <m/>
  </r>
  <r>
    <s v="OK"/>
    <n v="2627"/>
    <d v="2023-01-12T00:00:00"/>
    <d v="2023-01-12T00:00:00"/>
    <s v="Project Limes"/>
    <s v="Italia"/>
    <s v="Milano"/>
    <x v="4"/>
    <m/>
    <s v="Pietro Torrente"/>
    <x v="4"/>
    <s v="Congrua"/>
    <s v="Clean Tech"/>
    <s v="Energy: other"/>
    <s v="Seed"/>
    <s v="Assente"/>
    <s v="Non compliant con i Regolamenti "/>
    <m/>
    <d v="2023-01-17T00:00:00"/>
    <m/>
  </r>
  <r>
    <s v="OK"/>
    <n v="2628"/>
    <d v="2023-01-12T00:00:00"/>
    <d v="2023-01-12T00:00:00"/>
    <s v="Anthill "/>
    <s v="Italia"/>
    <s v="Genova"/>
    <x v="12"/>
    <m/>
    <s v="Riccardo Giacomazzi"/>
    <x v="4"/>
    <s v="Congrua"/>
    <s v="ICT"/>
    <s v="Computer related services: other"/>
    <s v="Seed"/>
    <s v="Assente"/>
    <s v="Non compliant con i Regolamenti "/>
    <m/>
    <d v="2023-01-17T00:00:00"/>
    <m/>
  </r>
  <r>
    <s v="OK"/>
    <n v="2629"/>
    <d v="2023-01-12T00:00:00"/>
    <d v="2023-01-12T00:00:00"/>
    <s v="Pemcards"/>
    <s v="Italia"/>
    <s v="Pisa"/>
    <x v="10"/>
    <m/>
    <s v="Andrea Gambini"/>
    <x v="4"/>
    <s v="Congrua"/>
    <s v="Digital &amp; Media"/>
    <s v="Internet technologies"/>
    <s v="Start-up stage\Venture"/>
    <s v="Assente"/>
    <s v="Vertis Venture 5 Scaleup"/>
    <m/>
    <d v="2023-01-17T00:00:00"/>
    <m/>
  </r>
  <r>
    <s v="OK"/>
    <n v="2630"/>
    <d v="2022-12-29T00:00:00"/>
    <d v="2022-12-29T00:00:00"/>
    <s v="MoneyController"/>
    <s v="Italia"/>
    <s v="Cremona"/>
    <x v="4"/>
    <m/>
    <s v="Angelo Grampa"/>
    <x v="4"/>
    <s v="Congrua"/>
    <s v="Services"/>
    <s v="Financial institutions and services"/>
    <s v="Start-up stage\Venture"/>
    <s v="Assente"/>
    <s v="Vertis Venture 5 Scaleup"/>
    <m/>
    <d v="2023-01-17T00:00:00"/>
    <m/>
  </r>
  <r>
    <s v="OK"/>
    <n v="2631"/>
    <d v="2023-01-16T00:00:00"/>
    <d v="2023-01-16T00:00:00"/>
    <s v="WeDoit"/>
    <s v="Italia"/>
    <s v="n.a."/>
    <x v="5"/>
    <m/>
    <s v="Fabio Servidio"/>
    <x v="4"/>
    <s v="Congrua"/>
    <s v="Digital &amp; Media"/>
    <s v="Internet technologies"/>
    <s v="Seed"/>
    <s v="Assente"/>
    <s v="Non compliant con i Regolamenti "/>
    <m/>
    <d v="2023-01-17T00:00:00"/>
    <m/>
  </r>
  <r>
    <s v="OK"/>
    <n v="2632"/>
    <d v="2023-01-17T00:00:00"/>
    <d v="2023-01-17T00:00:00"/>
    <s v="Laxxon Medical"/>
    <s v="Estero"/>
    <s v="New York"/>
    <x v="6"/>
    <m/>
    <s v="Nicola De Longis"/>
    <x v="5"/>
    <s v="Congrua"/>
    <s v="Biotech"/>
    <s v="Pharmaceuticals and drug delivery"/>
    <s v="Start-up stage\Venture"/>
    <s v="Assente"/>
    <s v="Non compliant con i Regolamenti "/>
    <m/>
    <d v="2023-01-17T00:00:00"/>
    <m/>
  </r>
  <r>
    <s v="OK"/>
    <n v="2633"/>
    <d v="2023-01-17T00:00:00"/>
    <d v="2023-01-17T00:00:00"/>
    <s v="Fdirect"/>
    <s v="Italia"/>
    <s v="Napoli"/>
    <x v="2"/>
    <m/>
    <s v="Marco Di Tonto"/>
    <x v="4"/>
    <s v="Congrua"/>
    <s v="ICT"/>
    <s v="Systems software"/>
    <s v="Seed"/>
    <s v="Assente"/>
    <s v="Non compliant con i Regolamenti "/>
    <m/>
    <d v="2023-01-17T00:00:00"/>
    <m/>
  </r>
  <r>
    <s v="OK"/>
    <n v="2634"/>
    <d v="2023-01-17T00:00:00"/>
    <d v="2023-01-17T00:00:00"/>
    <s v="Flyted"/>
    <s v="Italia"/>
    <s v="Milano"/>
    <x v="4"/>
    <m/>
    <s v="Matteo Mastrangelo"/>
    <x v="4"/>
    <s v="Congrua"/>
    <s v="ICT"/>
    <s v="Consumer electronics"/>
    <s v="Start-up stage\Venture"/>
    <s v="Assente"/>
    <s v="Vertis Venture 5 Scaleup"/>
    <m/>
    <d v="2023-01-24T00:00:00"/>
    <m/>
  </r>
  <r>
    <s v="OK"/>
    <n v="2635"/>
    <d v="2023-01-19T00:00:00"/>
    <d v="2023-01-19T00:00:00"/>
    <s v="RE-Lender"/>
    <s v="Italia"/>
    <s v="Milano"/>
    <x v="4"/>
    <m/>
    <s v=" Paolo Manetta"/>
    <x v="4"/>
    <s v="Congrua"/>
    <s v="Services"/>
    <s v="Financial institutions and services"/>
    <s v="Start-up stage\Venture"/>
    <s v="Assente"/>
    <s v="Vertis Venture 5 Scaleup"/>
    <m/>
    <d v="2023-01-24T00:00:00"/>
    <m/>
  </r>
  <r>
    <s v="OK"/>
    <n v="2636"/>
    <d v="2023-01-19T00:00:00"/>
    <d v="2023-01-19T00:00:00"/>
    <s v="Spinlex "/>
    <s v="Italia"/>
    <s v="Milano"/>
    <x v="4"/>
    <m/>
    <s v="Alessandro Russo Anselmi"/>
    <x v="4"/>
    <s v="Congrua"/>
    <s v="Clean Tech"/>
    <s v="Energy: other"/>
    <s v="Seed"/>
    <s v="Assente"/>
    <s v="Non compliant con i Regolamenti "/>
    <m/>
    <d v="2023-01-24T00:00:00"/>
    <m/>
  </r>
  <r>
    <s v="OK"/>
    <n v="2637"/>
    <d v="2023-01-21T00:00:00"/>
    <d v="2023-01-25T00:00:00"/>
    <s v="Speediti "/>
    <s v="Italia"/>
    <s v="Bologna"/>
    <x v="0"/>
    <m/>
    <s v="Gianluca Dalessandro"/>
    <x v="4"/>
    <s v="Congrua"/>
    <s v="Services"/>
    <s v="Transportation services"/>
    <s v="Seed"/>
    <s v="Assente"/>
    <s v="Non compliant con i Regolamenti "/>
    <m/>
    <d v="2023-01-31T00:00:00"/>
    <m/>
  </r>
  <r>
    <s v="OK"/>
    <n v="2638"/>
    <d v="2023-01-24T00:00:00"/>
    <d v="2023-01-24T00:00:00"/>
    <s v="Alba Robot"/>
    <s v="Italia"/>
    <s v="Torino"/>
    <x v="3"/>
    <m/>
    <s v="Samantha Barbero_x000a_(Valuexmatch)"/>
    <x v="5"/>
    <s v="Congrua"/>
    <s v="ICT"/>
    <s v="Systems software"/>
    <s v="Start-up stage\Venture"/>
    <s v="Assente"/>
    <s v="Vertis Venture 5 Scaleup"/>
    <m/>
    <d v="2023-11-08T00:00:00"/>
    <s v="Iniziativa già pervenuta e catalogata come &quot;non compliant&quot; il 24/01/2023 per lo stadio di vita &quot;seed&quot; "/>
  </r>
  <r>
    <s v="OK"/>
    <n v="2639"/>
    <d v="2023-01-24T00:00:00"/>
    <d v="2023-01-24T00:00:00"/>
    <s v="Intranet"/>
    <s v="Italia"/>
    <s v="Napoli"/>
    <x v="2"/>
    <s v="Giacomo Giurazza"/>
    <m/>
    <x v="3"/>
    <s v="Congrua"/>
    <s v="ICT"/>
    <s v="Systems software"/>
    <s v="Other early stage\Late stage"/>
    <s v="Assente"/>
    <s v="Vertis Venture 5 Scaleup"/>
    <m/>
    <d v="2023-01-24T00:00:00"/>
    <m/>
  </r>
  <r>
    <s v="OK"/>
    <n v="2640"/>
    <d v="2023-01-24T00:00:00"/>
    <d v="2023-01-24T00:00:00"/>
    <s v="Wopta Assicurazioni"/>
    <s v="Italia"/>
    <s v="Milano"/>
    <x v="4"/>
    <m/>
    <s v="Saverio Canepa_x000a_(Siminvest)"/>
    <x v="6"/>
    <s v="Congrua"/>
    <s v="Services"/>
    <s v="Financial institutions and services"/>
    <s v="Start-up stage\Venture"/>
    <s v="Assente"/>
    <s v="Vertis Venture 5 Scaleup"/>
    <m/>
    <d v="2023-01-31T00:00:00"/>
    <m/>
  </r>
  <r>
    <s v="OK"/>
    <n v="2641"/>
    <d v="2023-01-24T00:00:00"/>
    <d v="2023-01-24T00:00:00"/>
    <s v="Hospitex"/>
    <s v="Italia"/>
    <s v="Firenze"/>
    <x v="10"/>
    <m/>
    <s v="Saverio Canepa_x000a_(Siminvest)"/>
    <x v="6"/>
    <s v="Congrua"/>
    <s v="Med-Tech"/>
    <s v="Healthcare: other"/>
    <s v="Start-up stage\Venture"/>
    <s v="Assente"/>
    <s v="Vertis Venture 5 Scaleup"/>
    <m/>
    <d v="2023-01-31T00:00:00"/>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03">
  <r>
    <s v="OK"/>
    <x v="0"/>
    <x v="0"/>
    <x v="0"/>
    <x v="0"/>
    <s v="Italia"/>
    <x v="0"/>
    <x v="0"/>
    <s v="Amedeo Giurazza"/>
    <s v="Francesco Pellone"/>
    <s v="Dottore commercialista"/>
    <x v="0"/>
    <s v="ICT"/>
    <x v="0"/>
    <x v="0"/>
    <x v="0"/>
    <x v="0"/>
    <x v="0"/>
    <x v="0"/>
    <x v="0"/>
  </r>
  <r>
    <s v="OK"/>
    <x v="1"/>
    <x v="1"/>
    <x v="1"/>
    <x v="1"/>
    <s v="Italia"/>
    <x v="1"/>
    <x v="1"/>
    <m/>
    <s v="Aniello D'Auria"/>
    <s v="Altri"/>
    <x v="0"/>
    <s v="Biotech"/>
    <x v="1"/>
    <x v="1"/>
    <x v="1"/>
    <x v="1"/>
    <x v="0"/>
    <x v="1"/>
    <x v="0"/>
  </r>
  <r>
    <s v="OK"/>
    <x v="2"/>
    <x v="2"/>
    <x v="2"/>
    <x v="2"/>
    <s v="Italia"/>
    <x v="2"/>
    <x v="0"/>
    <s v="Giacomo Giurazza"/>
    <s v="Ubaldo Soligno (EY)"/>
    <s v="Società di revisione"/>
    <x v="0"/>
    <s v="Med-Tech"/>
    <x v="2"/>
    <x v="2"/>
    <x v="2"/>
    <x v="1"/>
    <x v="0"/>
    <x v="2"/>
    <x v="1"/>
  </r>
  <r>
    <s v="OK"/>
    <x v="3"/>
    <x v="1"/>
    <x v="1"/>
    <x v="3"/>
    <s v="Italia"/>
    <x v="3"/>
    <x v="2"/>
    <s v="Paolo Santoro"/>
    <m/>
    <s v="Proprietaria"/>
    <x v="0"/>
    <s v="Biotech"/>
    <x v="3"/>
    <x v="2"/>
    <x v="3"/>
    <x v="1"/>
    <x v="0"/>
    <x v="1"/>
    <x v="0"/>
  </r>
  <r>
    <s v="OK"/>
    <x v="4"/>
    <x v="2"/>
    <x v="3"/>
    <x v="4"/>
    <s v="Italia"/>
    <x v="4"/>
    <x v="3"/>
    <s v="Mauro Odorico"/>
    <s v="Avv. Pierantonio Luceri"/>
    <s v="Altri"/>
    <x v="0"/>
    <s v="Industrial Goods"/>
    <x v="4"/>
    <x v="0"/>
    <x v="0"/>
    <x v="0"/>
    <x v="0"/>
    <x v="1"/>
    <x v="0"/>
  </r>
  <r>
    <s v="OK"/>
    <x v="5"/>
    <x v="3"/>
    <x v="4"/>
    <x v="5"/>
    <s v="Italia"/>
    <x v="5"/>
    <x v="4"/>
    <s v="Nicola Redi"/>
    <m/>
    <s v="Proprietaria"/>
    <x v="0"/>
    <s v="Digital &amp; Media"/>
    <x v="5"/>
    <x v="3"/>
    <x v="0"/>
    <x v="0"/>
    <x v="0"/>
    <x v="0"/>
    <x v="0"/>
  </r>
  <r>
    <s v="OK"/>
    <x v="6"/>
    <x v="3"/>
    <x v="4"/>
    <x v="6"/>
    <s v="Italia"/>
    <x v="6"/>
    <x v="5"/>
    <m/>
    <m/>
    <s v="Autocandidatura"/>
    <x v="0"/>
    <s v="ICT"/>
    <x v="6"/>
    <x v="4"/>
    <x v="0"/>
    <x v="2"/>
    <x v="0"/>
    <x v="0"/>
    <x v="0"/>
  </r>
  <r>
    <s v="OK"/>
    <x v="7"/>
    <x v="3"/>
    <x v="5"/>
    <x v="7"/>
    <s v="Italia"/>
    <x v="7"/>
    <x v="4"/>
    <m/>
    <m/>
    <s v="Autocandidatura"/>
    <x v="1"/>
    <m/>
    <x v="7"/>
    <x v="5"/>
    <x v="4"/>
    <x v="3"/>
    <x v="0"/>
    <x v="3"/>
    <x v="0"/>
  </r>
  <r>
    <s v="OK"/>
    <x v="8"/>
    <x v="4"/>
    <x v="5"/>
    <x v="8"/>
    <s v="Italia"/>
    <x v="5"/>
    <x v="4"/>
    <m/>
    <m/>
    <s v="Autocandidatura"/>
    <x v="1"/>
    <m/>
    <x v="7"/>
    <x v="5"/>
    <x v="4"/>
    <x v="3"/>
    <x v="0"/>
    <x v="3"/>
    <x v="0"/>
  </r>
  <r>
    <s v="OK"/>
    <x v="9"/>
    <x v="4"/>
    <x v="6"/>
    <x v="9"/>
    <s v="Italia"/>
    <x v="8"/>
    <x v="4"/>
    <m/>
    <m/>
    <s v="Autocandidatura"/>
    <x v="0"/>
    <s v="Digital &amp; Media"/>
    <x v="8"/>
    <x v="1"/>
    <x v="0"/>
    <x v="2"/>
    <x v="0"/>
    <x v="0"/>
    <x v="0"/>
  </r>
  <r>
    <s v="OK"/>
    <x v="10"/>
    <x v="5"/>
    <x v="7"/>
    <x v="10"/>
    <s v="Italia"/>
    <x v="5"/>
    <x v="4"/>
    <s v="Amedeo Giurazza"/>
    <s v="Giovanni Pinelli "/>
    <s v="Advisor"/>
    <x v="0"/>
    <s v="Services"/>
    <x v="9"/>
    <x v="3"/>
    <x v="0"/>
    <x v="0"/>
    <x v="0"/>
    <x v="0"/>
    <x v="0"/>
  </r>
  <r>
    <s v="OK"/>
    <x v="11"/>
    <x v="5"/>
    <x v="7"/>
    <x v="11"/>
    <s v="Italia"/>
    <x v="9"/>
    <x v="2"/>
    <m/>
    <s v="Rosario Corrado Mancino (CM Advisor)"/>
    <s v="Advisor"/>
    <x v="0"/>
    <s v="Digital &amp; Media"/>
    <x v="5"/>
    <x v="0"/>
    <x v="0"/>
    <x v="0"/>
    <x v="0"/>
    <x v="0"/>
    <x v="0"/>
  </r>
  <r>
    <s v="OK"/>
    <x v="12"/>
    <x v="5"/>
    <x v="7"/>
    <x v="12"/>
    <s v="Estero"/>
    <x v="10"/>
    <x v="6"/>
    <s v="Amedeo Giurazza"/>
    <s v="Franco Cortese"/>
    <s v="Autocandidatura"/>
    <x v="0"/>
    <s v="Med-Tech"/>
    <x v="3"/>
    <x v="2"/>
    <x v="0"/>
    <x v="2"/>
    <x v="0"/>
    <x v="0"/>
    <x v="2"/>
  </r>
  <r>
    <s v="OK"/>
    <x v="13"/>
    <x v="5"/>
    <x v="7"/>
    <x v="13"/>
    <s v="Italia"/>
    <x v="5"/>
    <x v="4"/>
    <m/>
    <s v="Cristina Bini _x000a_(FII/CDP)"/>
    <s v="Investitori professionali"/>
    <x v="0"/>
    <s v="Digital &amp; Media"/>
    <x v="6"/>
    <x v="0"/>
    <x v="0"/>
    <x v="0"/>
    <x v="0"/>
    <x v="0"/>
    <x v="0"/>
  </r>
  <r>
    <s v="OK"/>
    <x v="14"/>
    <x v="5"/>
    <x v="7"/>
    <x v="14"/>
    <s v="Italia"/>
    <x v="11"/>
    <x v="7"/>
    <s v="Amedeo Giurazza"/>
    <m/>
    <s v="Autocandidatura"/>
    <x v="0"/>
    <s v="Agro-food"/>
    <x v="10"/>
    <x v="0"/>
    <x v="0"/>
    <x v="0"/>
    <x v="0"/>
    <x v="0"/>
    <x v="0"/>
  </r>
  <r>
    <s v="OK"/>
    <x v="15"/>
    <x v="6"/>
    <x v="8"/>
    <x v="15"/>
    <s v="Italia"/>
    <x v="5"/>
    <x v="4"/>
    <s v="Mauro Odorico"/>
    <s v="Nader Sabbaghian (360 Capital Partners)"/>
    <s v="Investitori professionali"/>
    <x v="0"/>
    <s v="Digital &amp; Media"/>
    <x v="5"/>
    <x v="3"/>
    <x v="0"/>
    <x v="0"/>
    <x v="0"/>
    <x v="4"/>
    <x v="0"/>
  </r>
  <r>
    <s v="OK"/>
    <x v="16"/>
    <x v="6"/>
    <x v="8"/>
    <x v="16"/>
    <s v="Italia"/>
    <x v="12"/>
    <x v="8"/>
    <s v="Roberto della Marina"/>
    <m/>
    <s v="Proprietaria"/>
    <x v="0"/>
    <s v="Agro-food"/>
    <x v="11"/>
    <x v="1"/>
    <x v="5"/>
    <x v="1"/>
    <x v="0"/>
    <x v="4"/>
    <x v="0"/>
  </r>
  <r>
    <s v="OK"/>
    <x v="17"/>
    <x v="6"/>
    <x v="8"/>
    <x v="17"/>
    <s v="Italia"/>
    <x v="13"/>
    <x v="9"/>
    <s v="Giulio Valiante"/>
    <m/>
    <s v="Proprietaria"/>
    <x v="0"/>
    <s v="Digital &amp; Media"/>
    <x v="5"/>
    <x v="3"/>
    <x v="0"/>
    <x v="0"/>
    <x v="0"/>
    <x v="4"/>
    <x v="0"/>
  </r>
  <r>
    <s v="OK"/>
    <x v="18"/>
    <x v="6"/>
    <x v="9"/>
    <x v="18"/>
    <s v="Italia"/>
    <x v="6"/>
    <x v="5"/>
    <s v="Renato Vannucci"/>
    <m/>
    <s v="Proprietaria"/>
    <x v="0"/>
    <s v="Agro-food"/>
    <x v="12"/>
    <x v="0"/>
    <x v="0"/>
    <x v="0"/>
    <x v="0"/>
    <x v="5"/>
    <x v="0"/>
  </r>
  <r>
    <s v="OK"/>
    <x v="19"/>
    <x v="6"/>
    <x v="8"/>
    <x v="19"/>
    <s v="Italia"/>
    <x v="11"/>
    <x v="7"/>
    <s v="Amedeo Giurazza"/>
    <m/>
    <s v="Proprietaria"/>
    <x v="0"/>
    <s v="Services"/>
    <x v="13"/>
    <x v="4"/>
    <x v="0"/>
    <x v="4"/>
    <x v="0"/>
    <x v="4"/>
    <x v="0"/>
  </r>
  <r>
    <s v="OK"/>
    <x v="20"/>
    <x v="7"/>
    <x v="10"/>
    <x v="20"/>
    <s v="Italia"/>
    <x v="11"/>
    <x v="7"/>
    <s v="Mauro Odorico"/>
    <m/>
    <s v="Proprietaria"/>
    <x v="0"/>
    <s v="Services"/>
    <x v="14"/>
    <x v="3"/>
    <x v="0"/>
    <x v="0"/>
    <x v="0"/>
    <x v="4"/>
    <x v="0"/>
  </r>
  <r>
    <s v="OK"/>
    <x v="21"/>
    <x v="7"/>
    <x v="5"/>
    <x v="21"/>
    <s v="Italia"/>
    <x v="14"/>
    <x v="10"/>
    <m/>
    <s v="Daniela Delsordo"/>
    <s v="Autocandidatura"/>
    <x v="1"/>
    <m/>
    <x v="7"/>
    <x v="5"/>
    <x v="4"/>
    <x v="3"/>
    <x v="0"/>
    <x v="6"/>
    <x v="0"/>
  </r>
  <r>
    <s v="OK"/>
    <x v="22"/>
    <x v="8"/>
    <x v="9"/>
    <x v="22"/>
    <s v="Italia"/>
    <x v="15"/>
    <x v="3"/>
    <s v="Nicola Redi"/>
    <m/>
    <s v="Proprietaria"/>
    <x v="0"/>
    <s v="Digital &amp; Media"/>
    <x v="5"/>
    <x v="0"/>
    <x v="0"/>
    <x v="0"/>
    <x v="0"/>
    <x v="5"/>
    <x v="0"/>
  </r>
  <r>
    <s v="OK"/>
    <x v="23"/>
    <x v="7"/>
    <x v="10"/>
    <x v="23"/>
    <s v="Estero"/>
    <x v="16"/>
    <x v="6"/>
    <s v="Mauro Odorico"/>
    <m/>
    <s v="Proprietaria"/>
    <x v="0"/>
    <s v="Industrial Goods"/>
    <x v="4"/>
    <x v="3"/>
    <x v="0"/>
    <x v="0"/>
    <x v="0"/>
    <x v="4"/>
    <x v="3"/>
  </r>
  <r>
    <s v="OK"/>
    <x v="24"/>
    <x v="8"/>
    <x v="11"/>
    <x v="24"/>
    <s v="Italia"/>
    <x v="11"/>
    <x v="7"/>
    <m/>
    <s v="Cristina Bini _x000a_(FII/CDP)"/>
    <s v="Investitori professionali"/>
    <x v="0"/>
    <s v="Services"/>
    <x v="5"/>
    <x v="0"/>
    <x v="0"/>
    <x v="0"/>
    <x v="0"/>
    <x v="4"/>
    <x v="0"/>
  </r>
  <r>
    <s v="OK"/>
    <x v="25"/>
    <x v="9"/>
    <x v="12"/>
    <x v="25"/>
    <s v="Italia"/>
    <x v="5"/>
    <x v="4"/>
    <m/>
    <s v="Nicolò Muzzana (Thymosbc)"/>
    <s v="Advisor"/>
    <x v="0"/>
    <s v="Services"/>
    <x v="5"/>
    <x v="2"/>
    <x v="0"/>
    <x v="2"/>
    <x v="0"/>
    <x v="4"/>
    <x v="0"/>
  </r>
  <r>
    <s v="OK"/>
    <x v="26"/>
    <x v="9"/>
    <x v="12"/>
    <x v="26"/>
    <s v="Italia"/>
    <x v="5"/>
    <x v="4"/>
    <m/>
    <s v="Paolo Intermite (Nem SGR)"/>
    <s v="Investitori professionali"/>
    <x v="0"/>
    <s v="Services"/>
    <x v="15"/>
    <x v="3"/>
    <x v="0"/>
    <x v="0"/>
    <x v="0"/>
    <x v="4"/>
    <x v="0"/>
  </r>
  <r>
    <s v="OK"/>
    <x v="27"/>
    <x v="9"/>
    <x v="12"/>
    <x v="27"/>
    <s v="Italia"/>
    <x v="5"/>
    <x v="4"/>
    <s v="Giulio Valiante"/>
    <m/>
    <s v="Proprietaria"/>
    <x v="0"/>
    <s v="Services"/>
    <x v="15"/>
    <x v="3"/>
    <x v="0"/>
    <x v="0"/>
    <x v="0"/>
    <x v="4"/>
    <x v="0"/>
  </r>
  <r>
    <s v="OK"/>
    <x v="28"/>
    <x v="9"/>
    <x v="12"/>
    <x v="28"/>
    <s v="Italia"/>
    <x v="17"/>
    <x v="2"/>
    <s v="Amedeo Giurazza"/>
    <s v="Gennaro Tesone (Digital Magics)"/>
    <s v="Investitori professionali"/>
    <x v="0"/>
    <s v="Digital &amp; Media"/>
    <x v="5"/>
    <x v="3"/>
    <x v="0"/>
    <x v="0"/>
    <x v="0"/>
    <x v="4"/>
    <x v="0"/>
  </r>
  <r>
    <s v="OK"/>
    <x v="29"/>
    <x v="10"/>
    <x v="13"/>
    <x v="29"/>
    <s v="Italia"/>
    <x v="11"/>
    <x v="7"/>
    <m/>
    <s v="Dario Ferretti"/>
    <s v="Autocandidatura"/>
    <x v="0"/>
    <s v="Digital &amp; Media"/>
    <x v="5"/>
    <x v="0"/>
    <x v="0"/>
    <x v="0"/>
    <x v="0"/>
    <x v="7"/>
    <x v="4"/>
  </r>
  <r>
    <s v="OK"/>
    <x v="30"/>
    <x v="9"/>
    <x v="14"/>
    <x v="30"/>
    <s v="Italia"/>
    <x v="17"/>
    <x v="2"/>
    <s v="Renato Vannucci"/>
    <s v="Fabio d'Andria (Panafin)"/>
    <s v="Advisor"/>
    <x v="0"/>
    <s v="Services"/>
    <x v="16"/>
    <x v="0"/>
    <x v="0"/>
    <x v="0"/>
    <x v="0"/>
    <x v="8"/>
    <x v="0"/>
  </r>
  <r>
    <s v="OK"/>
    <x v="31"/>
    <x v="11"/>
    <x v="15"/>
    <x v="31"/>
    <s v="Italia"/>
    <x v="13"/>
    <x v="9"/>
    <s v="Renato Vannucci"/>
    <s v="Gennaro Tesone (Digital Magics)"/>
    <s v="Investitori professionali"/>
    <x v="0"/>
    <s v="Services"/>
    <x v="5"/>
    <x v="3"/>
    <x v="6"/>
    <x v="1"/>
    <x v="0"/>
    <x v="5"/>
    <x v="0"/>
  </r>
  <r>
    <s v="OK"/>
    <x v="32"/>
    <x v="7"/>
    <x v="10"/>
    <x v="32"/>
    <s v="Estero"/>
    <x v="18"/>
    <x v="11"/>
    <s v="Giulio Valiante"/>
    <s v="Riccardo Fisogni"/>
    <s v="Advisor"/>
    <x v="0"/>
    <s v="Digital &amp; Media"/>
    <x v="5"/>
    <x v="3"/>
    <x v="0"/>
    <x v="0"/>
    <x v="0"/>
    <x v="5"/>
    <x v="0"/>
  </r>
  <r>
    <s v="OK"/>
    <x v="33"/>
    <x v="12"/>
    <x v="16"/>
    <x v="33"/>
    <s v="Italia"/>
    <x v="19"/>
    <x v="1"/>
    <s v="Salvatore Panico"/>
    <m/>
    <s v="Proprietaria"/>
    <x v="0"/>
    <s v="Med-Tech"/>
    <x v="2"/>
    <x v="2"/>
    <x v="1"/>
    <x v="1"/>
    <x v="0"/>
    <x v="5"/>
    <x v="0"/>
  </r>
  <r>
    <s v="OK"/>
    <x v="34"/>
    <x v="12"/>
    <x v="16"/>
    <x v="34"/>
    <s v="Italia"/>
    <x v="20"/>
    <x v="12"/>
    <s v="Salvatore Panico"/>
    <m/>
    <s v="Proprietaria"/>
    <x v="0"/>
    <s v="Clean Tech"/>
    <x v="17"/>
    <x v="1"/>
    <x v="7"/>
    <x v="1"/>
    <x v="0"/>
    <x v="5"/>
    <x v="0"/>
  </r>
  <r>
    <s v="OK"/>
    <x v="35"/>
    <x v="12"/>
    <x v="16"/>
    <x v="35"/>
    <s v="Italia"/>
    <x v="21"/>
    <x v="13"/>
    <s v="Salvatore Panico"/>
    <m/>
    <s v="Proprietaria"/>
    <x v="0"/>
    <s v="Industrial Goods"/>
    <x v="18"/>
    <x v="1"/>
    <x v="8"/>
    <x v="1"/>
    <x v="0"/>
    <x v="5"/>
    <x v="0"/>
  </r>
  <r>
    <s v="OK"/>
    <x v="36"/>
    <x v="13"/>
    <x v="17"/>
    <x v="36"/>
    <s v="Italia"/>
    <x v="22"/>
    <x v="14"/>
    <s v="Amedeo Giurazza"/>
    <m/>
    <s v="Proprietaria"/>
    <x v="0"/>
    <s v="Digital &amp; Media"/>
    <x v="5"/>
    <x v="0"/>
    <x v="0"/>
    <x v="0"/>
    <x v="0"/>
    <x v="5"/>
    <x v="0"/>
  </r>
  <r>
    <s v="OK"/>
    <x v="37"/>
    <x v="12"/>
    <x v="16"/>
    <x v="37"/>
    <s v="Italia"/>
    <x v="23"/>
    <x v="2"/>
    <m/>
    <s v="Sergio Lapenna"/>
    <s v="Autocandidatura"/>
    <x v="0"/>
    <s v="ICT"/>
    <x v="9"/>
    <x v="1"/>
    <x v="0"/>
    <x v="2"/>
    <x v="0"/>
    <x v="9"/>
    <x v="0"/>
  </r>
  <r>
    <s v="OK"/>
    <x v="38"/>
    <x v="14"/>
    <x v="18"/>
    <x v="38"/>
    <s v="Italia"/>
    <x v="5"/>
    <x v="4"/>
    <s v="Giulio Valiante"/>
    <m/>
    <s v="Proprietaria"/>
    <x v="0"/>
    <s v="Services"/>
    <x v="19"/>
    <x v="3"/>
    <x v="0"/>
    <x v="0"/>
    <x v="0"/>
    <x v="5"/>
    <x v="0"/>
  </r>
  <r>
    <s v="OK"/>
    <x v="39"/>
    <x v="14"/>
    <x v="19"/>
    <x v="39"/>
    <s v="Italia"/>
    <x v="15"/>
    <x v="3"/>
    <m/>
    <s v="Edoardo Monaco"/>
    <s v="Autocandidatura"/>
    <x v="0"/>
    <s v="Services"/>
    <x v="19"/>
    <x v="0"/>
    <x v="0"/>
    <x v="0"/>
    <x v="0"/>
    <x v="9"/>
    <x v="0"/>
  </r>
  <r>
    <s v="OK"/>
    <x v="40"/>
    <x v="14"/>
    <x v="18"/>
    <x v="40"/>
    <s v="Italia"/>
    <x v="24"/>
    <x v="15"/>
    <m/>
    <s v="Alfio Alessi (EMINTAD)"/>
    <s v="Advisor"/>
    <x v="0"/>
    <s v="ICT"/>
    <x v="20"/>
    <x v="3"/>
    <x v="0"/>
    <x v="0"/>
    <x v="0"/>
    <x v="9"/>
    <x v="0"/>
  </r>
  <r>
    <s v="OK"/>
    <x v="41"/>
    <x v="15"/>
    <x v="20"/>
    <x v="41"/>
    <s v="Italia"/>
    <x v="17"/>
    <x v="2"/>
    <s v="Amedeo Giurazza"/>
    <m/>
    <s v="Proprietaria"/>
    <x v="0"/>
    <s v="ICT"/>
    <x v="21"/>
    <x v="3"/>
    <x v="0"/>
    <x v="0"/>
    <x v="0"/>
    <x v="9"/>
    <x v="0"/>
  </r>
  <r>
    <s v="OK"/>
    <x v="42"/>
    <x v="16"/>
    <x v="9"/>
    <x v="42"/>
    <s v="Estero"/>
    <x v="25"/>
    <x v="16"/>
    <s v="Mauro Odorico"/>
    <m/>
    <s v="Proprietaria"/>
    <x v="0"/>
    <s v="Digital &amp; Media"/>
    <x v="5"/>
    <x v="3"/>
    <x v="0"/>
    <x v="0"/>
    <x v="0"/>
    <x v="9"/>
    <x v="0"/>
  </r>
  <r>
    <s v="OK"/>
    <x v="43"/>
    <x v="17"/>
    <x v="21"/>
    <x v="43"/>
    <s v="Italia"/>
    <x v="26"/>
    <x v="2"/>
    <m/>
    <s v="Gualtiero De Felice "/>
    <s v="Altri"/>
    <x v="0"/>
    <s v="Industrial Goods"/>
    <x v="18"/>
    <x v="1"/>
    <x v="0"/>
    <x v="2"/>
    <x v="0"/>
    <x v="9"/>
    <x v="0"/>
  </r>
  <r>
    <s v="OK"/>
    <x v="44"/>
    <x v="17"/>
    <x v="21"/>
    <x v="44"/>
    <s v="Italia"/>
    <x v="27"/>
    <x v="17"/>
    <m/>
    <s v="Giuseppe Donvito (P101)"/>
    <s v="Investitori professionali"/>
    <x v="0"/>
    <s v="Industrial Goods"/>
    <x v="22"/>
    <x v="4"/>
    <x v="0"/>
    <x v="4"/>
    <x v="0"/>
    <x v="9"/>
    <x v="0"/>
  </r>
  <r>
    <s v="OK"/>
    <x v="45"/>
    <x v="10"/>
    <x v="22"/>
    <x v="45"/>
    <s v="Italia"/>
    <x v="5"/>
    <x v="4"/>
    <m/>
    <s v="Rita Verderosa (CDP)"/>
    <s v="Investitori professionali"/>
    <x v="0"/>
    <s v="Clean Tech"/>
    <x v="23"/>
    <x v="0"/>
    <x v="0"/>
    <x v="0"/>
    <x v="0"/>
    <x v="9"/>
    <x v="0"/>
  </r>
  <r>
    <s v="OK"/>
    <x v="46"/>
    <x v="15"/>
    <x v="20"/>
    <x v="46"/>
    <s v="Italia"/>
    <x v="28"/>
    <x v="15"/>
    <m/>
    <s v="Giuseppe Rigato _x000a_(Annia Partners)"/>
    <s v="Advisor"/>
    <x v="0"/>
    <s v="ICT"/>
    <x v="20"/>
    <x v="3"/>
    <x v="0"/>
    <x v="0"/>
    <x v="0"/>
    <x v="9"/>
    <x v="0"/>
  </r>
  <r>
    <s v="OK"/>
    <x v="47"/>
    <x v="15"/>
    <x v="20"/>
    <x v="47"/>
    <s v="Italia"/>
    <x v="15"/>
    <x v="3"/>
    <s v="Paolo Santoro"/>
    <m/>
    <s v="Proprietaria"/>
    <x v="0"/>
    <s v="Digital &amp; Media"/>
    <x v="5"/>
    <x v="3"/>
    <x v="0"/>
    <x v="0"/>
    <x v="0"/>
    <x v="9"/>
    <x v="0"/>
  </r>
  <r>
    <s v="OK"/>
    <x v="48"/>
    <x v="15"/>
    <x v="5"/>
    <x v="48"/>
    <s v="Italia"/>
    <x v="6"/>
    <x v="5"/>
    <m/>
    <s v="Giovanni Capussela"/>
    <s v="Autocandidatura"/>
    <x v="1"/>
    <m/>
    <x v="7"/>
    <x v="5"/>
    <x v="4"/>
    <x v="3"/>
    <x v="0"/>
    <x v="6"/>
    <x v="0"/>
  </r>
  <r>
    <s v="OK"/>
    <x v="49"/>
    <x v="18"/>
    <x v="5"/>
    <x v="49"/>
    <s v="Italia"/>
    <x v="5"/>
    <x v="4"/>
    <s v="Renato Vannucci"/>
    <m/>
    <s v="Proprietaria"/>
    <x v="1"/>
    <m/>
    <x v="7"/>
    <x v="5"/>
    <x v="4"/>
    <x v="3"/>
    <x v="0"/>
    <x v="6"/>
    <x v="0"/>
  </r>
  <r>
    <s v="OK"/>
    <x v="50"/>
    <x v="14"/>
    <x v="18"/>
    <x v="50"/>
    <s v="Italia"/>
    <x v="29"/>
    <x v="0"/>
    <m/>
    <s v="Luigi Cadonici"/>
    <s v="Autocandidatura"/>
    <x v="0"/>
    <s v="Agro-food"/>
    <x v="12"/>
    <x v="4"/>
    <x v="0"/>
    <x v="4"/>
    <x v="0"/>
    <x v="9"/>
    <x v="0"/>
  </r>
  <r>
    <s v="OK"/>
    <x v="51"/>
    <x v="19"/>
    <x v="19"/>
    <x v="51"/>
    <s v="Italia"/>
    <x v="17"/>
    <x v="2"/>
    <s v="Giacomo Giurazza"/>
    <m/>
    <s v="Proprietaria"/>
    <x v="0"/>
    <s v="Digital &amp; Media"/>
    <x v="5"/>
    <x v="3"/>
    <x v="0"/>
    <x v="0"/>
    <x v="0"/>
    <x v="9"/>
    <x v="0"/>
  </r>
  <r>
    <s v="OK"/>
    <x v="52"/>
    <x v="18"/>
    <x v="23"/>
    <x v="52"/>
    <s v="Italia"/>
    <x v="5"/>
    <x v="4"/>
    <m/>
    <s v="Fosca Sanviti"/>
    <s v="Autocandidatura"/>
    <x v="0"/>
    <s v="ICT"/>
    <x v="6"/>
    <x v="3"/>
    <x v="0"/>
    <x v="0"/>
    <x v="0"/>
    <x v="9"/>
    <x v="0"/>
  </r>
  <r>
    <s v="OK"/>
    <x v="53"/>
    <x v="20"/>
    <x v="5"/>
    <x v="53"/>
    <s v="Italia"/>
    <x v="17"/>
    <x v="2"/>
    <m/>
    <s v="Martina Norcaro"/>
    <s v="Autocandidatura"/>
    <x v="1"/>
    <m/>
    <x v="7"/>
    <x v="5"/>
    <x v="4"/>
    <x v="3"/>
    <x v="0"/>
    <x v="6"/>
    <x v="0"/>
  </r>
  <r>
    <s v="OK"/>
    <x v="54"/>
    <x v="20"/>
    <x v="24"/>
    <x v="54"/>
    <s v="Italia"/>
    <x v="7"/>
    <x v="4"/>
    <s v="Amedeo Giurazza"/>
    <m/>
    <s v="Proprietaria"/>
    <x v="0"/>
    <s v="Med-Tech"/>
    <x v="12"/>
    <x v="0"/>
    <x v="0"/>
    <x v="0"/>
    <x v="0"/>
    <x v="8"/>
    <x v="0"/>
  </r>
  <r>
    <s v="OK"/>
    <x v="55"/>
    <x v="21"/>
    <x v="25"/>
    <x v="55"/>
    <s v="Italia"/>
    <x v="5"/>
    <x v="4"/>
    <s v="Alessandro Pontari"/>
    <m/>
    <s v="Proprietaria"/>
    <x v="0"/>
    <s v="Services"/>
    <x v="19"/>
    <x v="0"/>
    <x v="0"/>
    <x v="0"/>
    <x v="0"/>
    <x v="8"/>
    <x v="0"/>
  </r>
  <r>
    <s v="OK"/>
    <x v="56"/>
    <x v="20"/>
    <x v="24"/>
    <x v="56"/>
    <s v="Italia"/>
    <x v="30"/>
    <x v="8"/>
    <m/>
    <s v="Ruggero Frezza (M31)"/>
    <s v="Investitori professionali"/>
    <x v="0"/>
    <s v="ICT"/>
    <x v="20"/>
    <x v="0"/>
    <x v="0"/>
    <x v="0"/>
    <x v="0"/>
    <x v="8"/>
    <x v="0"/>
  </r>
  <r>
    <s v="OK"/>
    <x v="57"/>
    <x v="20"/>
    <x v="26"/>
    <x v="57"/>
    <s v="Italia"/>
    <x v="31"/>
    <x v="18"/>
    <m/>
    <s v="Marc Sudreau (Chausson Finance)"/>
    <s v="Advisor"/>
    <x v="0"/>
    <s v="Services"/>
    <x v="5"/>
    <x v="3"/>
    <x v="0"/>
    <x v="0"/>
    <x v="0"/>
    <x v="8"/>
    <x v="0"/>
  </r>
  <r>
    <s v="OK"/>
    <x v="58"/>
    <x v="22"/>
    <x v="26"/>
    <x v="58"/>
    <s v="Italia"/>
    <x v="15"/>
    <x v="3"/>
    <m/>
    <s v="Silvano Bernardi (Club degli Investitori)"/>
    <s v="Investitori professionali"/>
    <x v="0"/>
    <s v="ICT"/>
    <x v="5"/>
    <x v="0"/>
    <x v="9"/>
    <x v="1"/>
    <x v="0"/>
    <x v="10"/>
    <x v="5"/>
  </r>
  <r>
    <s v="OK"/>
    <x v="59"/>
    <x v="23"/>
    <x v="27"/>
    <x v="59"/>
    <s v="Italia"/>
    <x v="6"/>
    <x v="5"/>
    <m/>
    <s v="Fabio Tesei  (Thymosbc)"/>
    <s v="Advisor"/>
    <x v="0"/>
    <s v="Agro-food"/>
    <x v="12"/>
    <x v="1"/>
    <x v="10"/>
    <x v="1"/>
    <x v="0"/>
    <x v="10"/>
    <x v="0"/>
  </r>
  <r>
    <s v="OK"/>
    <x v="60"/>
    <x v="23"/>
    <x v="14"/>
    <x v="60"/>
    <s v="Italia"/>
    <x v="32"/>
    <x v="14"/>
    <s v="Renato Vannucci"/>
    <m/>
    <s v="Proprietaria"/>
    <x v="0"/>
    <s v="Services"/>
    <x v="9"/>
    <x v="3"/>
    <x v="0"/>
    <x v="0"/>
    <x v="0"/>
    <x v="8"/>
    <x v="0"/>
  </r>
  <r>
    <s v="OK"/>
    <x v="61"/>
    <x v="23"/>
    <x v="28"/>
    <x v="61"/>
    <s v="Italia"/>
    <x v="14"/>
    <x v="10"/>
    <m/>
    <s v="Massimiliano Crescioli"/>
    <s v="Autocandidatura"/>
    <x v="0"/>
    <s v="Consumer Goods"/>
    <x v="24"/>
    <x v="0"/>
    <x v="0"/>
    <x v="0"/>
    <x v="0"/>
    <x v="10"/>
    <x v="0"/>
  </r>
  <r>
    <s v="OK"/>
    <x v="62"/>
    <x v="24"/>
    <x v="29"/>
    <x v="62"/>
    <s v="Italia"/>
    <x v="33"/>
    <x v="13"/>
    <s v="Renato Vannucci"/>
    <m/>
    <s v="Proprietaria"/>
    <x v="0"/>
    <s v="Industrial Goods"/>
    <x v="22"/>
    <x v="2"/>
    <x v="0"/>
    <x v="2"/>
    <x v="0"/>
    <x v="3"/>
    <x v="0"/>
  </r>
  <r>
    <s v="OK"/>
    <x v="63"/>
    <x v="20"/>
    <x v="24"/>
    <x v="63"/>
    <s v="Italia"/>
    <x v="34"/>
    <x v="2"/>
    <s v="Amedeo Giurazza"/>
    <m/>
    <s v="Proprietaria"/>
    <x v="0"/>
    <s v="Med-Tech"/>
    <x v="25"/>
    <x v="3"/>
    <x v="0"/>
    <x v="0"/>
    <x v="0"/>
    <x v="8"/>
    <x v="0"/>
  </r>
  <r>
    <s v="OK"/>
    <x v="64"/>
    <x v="24"/>
    <x v="5"/>
    <x v="64"/>
    <s v="Italia"/>
    <x v="5"/>
    <x v="4"/>
    <m/>
    <s v="Claudio Cillo"/>
    <s v="Autocandidatura"/>
    <x v="1"/>
    <m/>
    <x v="7"/>
    <x v="5"/>
    <x v="4"/>
    <x v="3"/>
    <x v="0"/>
    <x v="6"/>
    <x v="0"/>
  </r>
  <r>
    <s v="OK"/>
    <x v="65"/>
    <x v="24"/>
    <x v="30"/>
    <x v="65"/>
    <s v="Italia"/>
    <x v="14"/>
    <x v="10"/>
    <m/>
    <s v="Joshua Mendella"/>
    <s v="Autocandidatura"/>
    <x v="0"/>
    <s v="ICT"/>
    <x v="26"/>
    <x v="0"/>
    <x v="0"/>
    <x v="0"/>
    <x v="0"/>
    <x v="11"/>
    <x v="6"/>
  </r>
  <r>
    <s v="OK"/>
    <x v="66"/>
    <x v="25"/>
    <x v="31"/>
    <x v="66"/>
    <s v="Italia"/>
    <x v="14"/>
    <x v="10"/>
    <m/>
    <s v="Marco Belmondo (Epic SIM)"/>
    <s v="Advisor"/>
    <x v="0"/>
    <s v="Services"/>
    <x v="14"/>
    <x v="3"/>
    <x v="0"/>
    <x v="2"/>
    <x v="0"/>
    <x v="3"/>
    <x v="7"/>
  </r>
  <r>
    <s v="OK"/>
    <x v="67"/>
    <x v="26"/>
    <x v="32"/>
    <x v="67"/>
    <s v="Italia"/>
    <x v="17"/>
    <x v="2"/>
    <m/>
    <s v="Francesca Esposito"/>
    <s v="Autocandidatura"/>
    <x v="0"/>
    <s v="Digital &amp; Media"/>
    <x v="5"/>
    <x v="2"/>
    <x v="0"/>
    <x v="2"/>
    <x v="0"/>
    <x v="3"/>
    <x v="0"/>
  </r>
  <r>
    <s v="OK"/>
    <x v="68"/>
    <x v="26"/>
    <x v="32"/>
    <x v="68"/>
    <s v="Italia"/>
    <x v="11"/>
    <x v="7"/>
    <m/>
    <s v="Augusto Coppola (Luiss EnLabs)"/>
    <s v="Investitori professionali"/>
    <x v="0"/>
    <s v="ICT"/>
    <x v="0"/>
    <x v="0"/>
    <x v="0"/>
    <x v="0"/>
    <x v="0"/>
    <x v="10"/>
    <x v="8"/>
  </r>
  <r>
    <s v="OK"/>
    <x v="69"/>
    <x v="26"/>
    <x v="32"/>
    <x v="69"/>
    <s v="Italia"/>
    <x v="35"/>
    <x v="10"/>
    <s v="Nicola Redi"/>
    <m/>
    <s v="Proprietaria"/>
    <x v="0"/>
    <s v="ICT"/>
    <x v="18"/>
    <x v="2"/>
    <x v="11"/>
    <x v="1"/>
    <x v="0"/>
    <x v="10"/>
    <x v="9"/>
  </r>
  <r>
    <s v="OK"/>
    <x v="70"/>
    <x v="26"/>
    <x v="32"/>
    <x v="70"/>
    <s v="Italia"/>
    <x v="11"/>
    <x v="7"/>
    <m/>
    <s v="Augusto Coppola (Luiss EnLabs)"/>
    <s v="Investitori professionali"/>
    <x v="0"/>
    <s v="Digital &amp; Media"/>
    <x v="5"/>
    <x v="0"/>
    <x v="0"/>
    <x v="0"/>
    <x v="0"/>
    <x v="12"/>
    <x v="10"/>
  </r>
  <r>
    <s v="OK"/>
    <x v="71"/>
    <x v="27"/>
    <x v="33"/>
    <x v="71"/>
    <s v="Italia"/>
    <x v="36"/>
    <x v="15"/>
    <m/>
    <s v="Marco Ghelli"/>
    <s v="Dottore commercialista"/>
    <x v="0"/>
    <s v="Industrial Goods"/>
    <x v="18"/>
    <x v="0"/>
    <x v="0"/>
    <x v="0"/>
    <x v="0"/>
    <x v="3"/>
    <x v="0"/>
  </r>
  <r>
    <s v="OK"/>
    <x v="72"/>
    <x v="27"/>
    <x v="33"/>
    <x v="72"/>
    <s v="Italia"/>
    <x v="26"/>
    <x v="2"/>
    <m/>
    <s v="Valerio de Martino"/>
    <s v="Dottore commercialista"/>
    <x v="0"/>
    <s v="Biotech"/>
    <x v="3"/>
    <x v="1"/>
    <x v="3"/>
    <x v="1"/>
    <x v="0"/>
    <x v="3"/>
    <x v="0"/>
  </r>
  <r>
    <s v="OK"/>
    <x v="73"/>
    <x v="28"/>
    <x v="34"/>
    <x v="73"/>
    <s v="Estero"/>
    <x v="37"/>
    <x v="16"/>
    <m/>
    <s v="Scuderi Mario (Invitaliaventures)"/>
    <s v="Investitori professionali"/>
    <x v="0"/>
    <s v="Biotech"/>
    <x v="3"/>
    <x v="1"/>
    <x v="12"/>
    <x v="2"/>
    <x v="0"/>
    <x v="3"/>
    <x v="11"/>
  </r>
  <r>
    <s v="OK"/>
    <x v="74"/>
    <x v="27"/>
    <x v="33"/>
    <x v="74"/>
    <s v="Italia"/>
    <x v="6"/>
    <x v="5"/>
    <m/>
    <s v="Alberto Cerri (Collins Dale Capital Partners)"/>
    <s v="Advisor"/>
    <x v="0"/>
    <s v="Automotive"/>
    <x v="27"/>
    <x v="0"/>
    <x v="0"/>
    <x v="0"/>
    <x v="0"/>
    <x v="3"/>
    <x v="0"/>
  </r>
  <r>
    <s v="OK"/>
    <x v="75"/>
    <x v="27"/>
    <x v="33"/>
    <x v="75"/>
    <s v="Italia"/>
    <x v="38"/>
    <x v="9"/>
    <m/>
    <s v="Fabrizio Pescatori (Giotto SIM)"/>
    <s v="Advisor"/>
    <x v="0"/>
    <s v="ICT"/>
    <x v="4"/>
    <x v="0"/>
    <x v="0"/>
    <x v="0"/>
    <x v="0"/>
    <x v="10"/>
    <x v="0"/>
  </r>
  <r>
    <s v="OK"/>
    <x v="76"/>
    <x v="29"/>
    <x v="35"/>
    <x v="76"/>
    <s v="Italia"/>
    <x v="5"/>
    <x v="4"/>
    <m/>
    <s v="Flavio Venturi"/>
    <s v="Autocandidatura"/>
    <x v="0"/>
    <s v="Services"/>
    <x v="14"/>
    <x v="3"/>
    <x v="0"/>
    <x v="0"/>
    <x v="0"/>
    <x v="3"/>
    <x v="0"/>
  </r>
  <r>
    <s v="OK"/>
    <x v="77"/>
    <x v="29"/>
    <x v="35"/>
    <x v="77"/>
    <s v="Italia"/>
    <x v="11"/>
    <x v="7"/>
    <m/>
    <s v="Augusto Coppola (Luiss EnLabs)"/>
    <s v="Investitori professionali"/>
    <x v="0"/>
    <s v="ICT"/>
    <x v="16"/>
    <x v="0"/>
    <x v="0"/>
    <x v="0"/>
    <x v="0"/>
    <x v="10"/>
    <x v="8"/>
  </r>
  <r>
    <s v="OK"/>
    <x v="78"/>
    <x v="30"/>
    <x v="36"/>
    <x v="78"/>
    <s v="Italia"/>
    <x v="5"/>
    <x v="4"/>
    <m/>
    <s v="Giovanni Fasano _x000a_(Financialresearches)"/>
    <s v="Advisor"/>
    <x v="0"/>
    <s v="Consumer Goods"/>
    <x v="12"/>
    <x v="2"/>
    <x v="0"/>
    <x v="2"/>
    <x v="0"/>
    <x v="10"/>
    <x v="0"/>
  </r>
  <r>
    <s v="OK"/>
    <x v="79"/>
    <x v="31"/>
    <x v="5"/>
    <x v="79"/>
    <s v="Italia"/>
    <x v="5"/>
    <x v="4"/>
    <m/>
    <s v="Marco Amato"/>
    <s v="Autocandidatura"/>
    <x v="1"/>
    <m/>
    <x v="7"/>
    <x v="5"/>
    <x v="4"/>
    <x v="3"/>
    <x v="0"/>
    <x v="6"/>
    <x v="0"/>
  </r>
  <r>
    <s v="OK"/>
    <x v="80"/>
    <x v="31"/>
    <x v="28"/>
    <x v="80"/>
    <s v="Italia"/>
    <x v="39"/>
    <x v="15"/>
    <m/>
    <s v="Alberto Gotti"/>
    <s v="Advisor"/>
    <x v="0"/>
    <s v="Digital &amp; Media"/>
    <x v="5"/>
    <x v="2"/>
    <x v="0"/>
    <x v="2"/>
    <x v="0"/>
    <x v="10"/>
    <x v="0"/>
  </r>
  <r>
    <s v="OK"/>
    <x v="81"/>
    <x v="31"/>
    <x v="28"/>
    <x v="81"/>
    <s v="Italia"/>
    <x v="40"/>
    <x v="2"/>
    <s v="Amedeo Giurazza"/>
    <m/>
    <s v="Proprietaria"/>
    <x v="0"/>
    <s v="Digital &amp; Media"/>
    <x v="5"/>
    <x v="2"/>
    <x v="13"/>
    <x v="1"/>
    <x v="0"/>
    <x v="10"/>
    <x v="0"/>
  </r>
  <r>
    <s v="OK"/>
    <x v="82"/>
    <x v="31"/>
    <x v="28"/>
    <x v="82"/>
    <s v="Italia"/>
    <x v="5"/>
    <x v="4"/>
    <s v="Giulio Valiante"/>
    <m/>
    <s v="Proprietaria"/>
    <x v="0"/>
    <s v="Services"/>
    <x v="19"/>
    <x v="3"/>
    <x v="0"/>
    <x v="0"/>
    <x v="0"/>
    <x v="10"/>
    <x v="0"/>
  </r>
  <r>
    <s v="OK"/>
    <x v="83"/>
    <x v="31"/>
    <x v="28"/>
    <x v="83"/>
    <s v="Italia"/>
    <x v="5"/>
    <x v="4"/>
    <s v="Giulio Valiante"/>
    <m/>
    <s v="Proprietaria"/>
    <x v="0"/>
    <s v="Med-Tech"/>
    <x v="2"/>
    <x v="2"/>
    <x v="14"/>
    <x v="1"/>
    <x v="0"/>
    <x v="10"/>
    <x v="0"/>
  </r>
  <r>
    <s v="OK"/>
    <x v="84"/>
    <x v="32"/>
    <x v="27"/>
    <x v="84"/>
    <s v="Italia"/>
    <x v="36"/>
    <x v="15"/>
    <m/>
    <s v="Ivan Boesso_x000a_ (Veneto Innovazione)"/>
    <s v="Altri"/>
    <x v="0"/>
    <s v="ICT"/>
    <x v="16"/>
    <x v="2"/>
    <x v="15"/>
    <x v="1"/>
    <x v="0"/>
    <x v="10"/>
    <x v="0"/>
  </r>
  <r>
    <s v="OK"/>
    <x v="85"/>
    <x v="32"/>
    <x v="27"/>
    <x v="85"/>
    <s v="Italia"/>
    <x v="41"/>
    <x v="10"/>
    <m/>
    <s v="Davide Leinardi"/>
    <s v="Autocandidatura"/>
    <x v="0"/>
    <s v="Digital &amp; Media"/>
    <x v="28"/>
    <x v="1"/>
    <x v="0"/>
    <x v="2"/>
    <x v="0"/>
    <x v="10"/>
    <x v="0"/>
  </r>
  <r>
    <s v="OK"/>
    <x v="86"/>
    <x v="33"/>
    <x v="5"/>
    <x v="86"/>
    <s v="Italia"/>
    <x v="6"/>
    <x v="5"/>
    <s v="Nicola Redi"/>
    <m/>
    <s v="Proprietaria"/>
    <x v="1"/>
    <m/>
    <x v="7"/>
    <x v="5"/>
    <x v="4"/>
    <x v="3"/>
    <x v="0"/>
    <x v="6"/>
    <x v="0"/>
  </r>
  <r>
    <s v="OK"/>
    <x v="87"/>
    <x v="33"/>
    <x v="37"/>
    <x v="87"/>
    <s v="Italia"/>
    <x v="5"/>
    <x v="4"/>
    <m/>
    <s v="Cesare Maifredi _x000a_(360 Capital Partners)"/>
    <s v="Investitori professionali"/>
    <x v="0"/>
    <s v="Services"/>
    <x v="29"/>
    <x v="3"/>
    <x v="0"/>
    <x v="0"/>
    <x v="0"/>
    <x v="10"/>
    <x v="0"/>
  </r>
  <r>
    <s v="OK"/>
    <x v="88"/>
    <x v="34"/>
    <x v="38"/>
    <x v="88"/>
    <s v="Italia"/>
    <x v="42"/>
    <x v="7"/>
    <s v="Nicola Redi"/>
    <m/>
    <s v="Proprietaria"/>
    <x v="0"/>
    <s v="Med-Tech"/>
    <x v="2"/>
    <x v="1"/>
    <x v="16"/>
    <x v="1"/>
    <x v="0"/>
    <x v="10"/>
    <x v="12"/>
  </r>
  <r>
    <s v="OK"/>
    <x v="89"/>
    <x v="34"/>
    <x v="38"/>
    <x v="89"/>
    <s v="Italia"/>
    <x v="41"/>
    <x v="10"/>
    <s v="Nicola Redi"/>
    <m/>
    <s v="Proprietaria"/>
    <x v="0"/>
    <s v="Industrial Goods"/>
    <x v="30"/>
    <x v="1"/>
    <x v="17"/>
    <x v="1"/>
    <x v="0"/>
    <x v="10"/>
    <x v="12"/>
  </r>
  <r>
    <s v="OK"/>
    <x v="90"/>
    <x v="34"/>
    <x v="38"/>
    <x v="90"/>
    <s v="Italia"/>
    <x v="15"/>
    <x v="3"/>
    <s v="Nicola Redi"/>
    <m/>
    <s v="Proprietaria"/>
    <x v="0"/>
    <s v="ICT"/>
    <x v="16"/>
    <x v="1"/>
    <x v="9"/>
    <x v="1"/>
    <x v="0"/>
    <x v="10"/>
    <x v="12"/>
  </r>
  <r>
    <s v="OK"/>
    <x v="91"/>
    <x v="34"/>
    <x v="38"/>
    <x v="91"/>
    <s v="Italia"/>
    <x v="15"/>
    <x v="3"/>
    <s v="Nicola Redi"/>
    <m/>
    <s v="Proprietaria"/>
    <x v="0"/>
    <s v="ICT"/>
    <x v="16"/>
    <x v="1"/>
    <x v="9"/>
    <x v="1"/>
    <x v="0"/>
    <x v="10"/>
    <x v="12"/>
  </r>
  <r>
    <s v="OK"/>
    <x v="92"/>
    <x v="34"/>
    <x v="38"/>
    <x v="92"/>
    <s v="Italia"/>
    <x v="15"/>
    <x v="3"/>
    <s v="Nicola Redi"/>
    <m/>
    <s v="Proprietaria"/>
    <x v="0"/>
    <s v="Clean Tech"/>
    <x v="17"/>
    <x v="1"/>
    <x v="9"/>
    <x v="1"/>
    <x v="0"/>
    <x v="10"/>
    <x v="12"/>
  </r>
  <r>
    <s v="OK"/>
    <x v="93"/>
    <x v="34"/>
    <x v="38"/>
    <x v="93"/>
    <s v="Italia"/>
    <x v="41"/>
    <x v="10"/>
    <m/>
    <s v="StartCup Toscana"/>
    <s v="Altri"/>
    <x v="0"/>
    <s v="Services"/>
    <x v="31"/>
    <x v="1"/>
    <x v="17"/>
    <x v="1"/>
    <x v="0"/>
    <x v="10"/>
    <x v="12"/>
  </r>
  <r>
    <s v="OK"/>
    <x v="94"/>
    <x v="34"/>
    <x v="38"/>
    <x v="94"/>
    <s v="Italia"/>
    <x v="41"/>
    <x v="10"/>
    <m/>
    <s v="StartCup Toscana"/>
    <s v="Altri"/>
    <x v="0"/>
    <s v="Med-Tech"/>
    <x v="2"/>
    <x v="1"/>
    <x v="17"/>
    <x v="1"/>
    <x v="0"/>
    <x v="10"/>
    <x v="0"/>
  </r>
  <r>
    <s v="OK"/>
    <x v="95"/>
    <x v="34"/>
    <x v="38"/>
    <x v="95"/>
    <s v="Italia"/>
    <x v="14"/>
    <x v="10"/>
    <m/>
    <s v="StartCup Toscana"/>
    <s v="Altri"/>
    <x v="0"/>
    <s v="Agro-food"/>
    <x v="32"/>
    <x v="1"/>
    <x v="18"/>
    <x v="1"/>
    <x v="0"/>
    <x v="10"/>
    <x v="0"/>
  </r>
  <r>
    <s v="OK"/>
    <x v="96"/>
    <x v="34"/>
    <x v="38"/>
    <x v="96"/>
    <s v="Italia"/>
    <x v="14"/>
    <x v="10"/>
    <m/>
    <s v="StartCup Toscana"/>
    <s v="Altri"/>
    <x v="0"/>
    <s v="Biotech"/>
    <x v="3"/>
    <x v="1"/>
    <x v="18"/>
    <x v="1"/>
    <x v="0"/>
    <x v="10"/>
    <x v="0"/>
  </r>
  <r>
    <s v="OK"/>
    <x v="97"/>
    <x v="34"/>
    <x v="38"/>
    <x v="97"/>
    <s v="Italia"/>
    <x v="41"/>
    <x v="10"/>
    <m/>
    <s v="StartCup Toscana"/>
    <s v="Altri"/>
    <x v="0"/>
    <s v="Med-Tech"/>
    <x v="2"/>
    <x v="1"/>
    <x v="17"/>
    <x v="1"/>
    <x v="0"/>
    <x v="10"/>
    <x v="0"/>
  </r>
  <r>
    <s v="OK"/>
    <x v="98"/>
    <x v="34"/>
    <x v="38"/>
    <x v="98"/>
    <s v="Italia"/>
    <x v="41"/>
    <x v="10"/>
    <m/>
    <s v="StartCup Toscana"/>
    <s v="Altri"/>
    <x v="0"/>
    <s v="Biotech"/>
    <x v="3"/>
    <x v="1"/>
    <x v="19"/>
    <x v="1"/>
    <x v="0"/>
    <x v="10"/>
    <x v="0"/>
  </r>
  <r>
    <s v="OK"/>
    <x v="99"/>
    <x v="34"/>
    <x v="38"/>
    <x v="99"/>
    <s v="Italia"/>
    <x v="14"/>
    <x v="10"/>
    <m/>
    <s v="StartCup Toscana"/>
    <s v="Altri"/>
    <x v="0"/>
    <s v="Industrial Goods"/>
    <x v="33"/>
    <x v="1"/>
    <x v="18"/>
    <x v="1"/>
    <x v="0"/>
    <x v="10"/>
    <x v="0"/>
  </r>
  <r>
    <s v="OK"/>
    <x v="100"/>
    <x v="34"/>
    <x v="38"/>
    <x v="100"/>
    <s v="Italia"/>
    <x v="35"/>
    <x v="10"/>
    <m/>
    <s v="StartCup Toscana"/>
    <s v="Altri"/>
    <x v="0"/>
    <s v="Med-Tech"/>
    <x v="2"/>
    <x v="1"/>
    <x v="20"/>
    <x v="1"/>
    <x v="0"/>
    <x v="10"/>
    <x v="0"/>
  </r>
  <r>
    <s v="OK"/>
    <x v="101"/>
    <x v="34"/>
    <x v="38"/>
    <x v="101"/>
    <s v="Italia"/>
    <x v="35"/>
    <x v="10"/>
    <m/>
    <s v="StartCup Toscana"/>
    <s v="Altri"/>
    <x v="0"/>
    <s v="Biotech"/>
    <x v="3"/>
    <x v="1"/>
    <x v="20"/>
    <x v="1"/>
    <x v="0"/>
    <x v="10"/>
    <x v="0"/>
  </r>
  <r>
    <s v="OK"/>
    <x v="102"/>
    <x v="34"/>
    <x v="38"/>
    <x v="102"/>
    <s v="Italia"/>
    <x v="14"/>
    <x v="10"/>
    <m/>
    <s v="StartCup Toscana"/>
    <s v="Altri"/>
    <x v="0"/>
    <s v="Biotech"/>
    <x v="3"/>
    <x v="1"/>
    <x v="18"/>
    <x v="1"/>
    <x v="0"/>
    <x v="10"/>
    <x v="0"/>
  </r>
  <r>
    <s v="OK"/>
    <x v="103"/>
    <x v="34"/>
    <x v="38"/>
    <x v="103"/>
    <s v="Italia"/>
    <x v="41"/>
    <x v="10"/>
    <m/>
    <s v="StartCup Toscana"/>
    <s v="Altri"/>
    <x v="0"/>
    <s v="Industrial Goods"/>
    <x v="29"/>
    <x v="1"/>
    <x v="19"/>
    <x v="1"/>
    <x v="0"/>
    <x v="10"/>
    <x v="0"/>
  </r>
  <r>
    <s v="OK"/>
    <x v="104"/>
    <x v="34"/>
    <x v="38"/>
    <x v="104"/>
    <s v="Italia"/>
    <x v="41"/>
    <x v="10"/>
    <m/>
    <s v="StartCup Toscana"/>
    <s v="Altri"/>
    <x v="0"/>
    <s v="ICT"/>
    <x v="14"/>
    <x v="1"/>
    <x v="19"/>
    <x v="1"/>
    <x v="0"/>
    <x v="10"/>
    <x v="0"/>
  </r>
  <r>
    <s v="OK"/>
    <x v="105"/>
    <x v="34"/>
    <x v="38"/>
    <x v="105"/>
    <s v="Italia"/>
    <x v="35"/>
    <x v="10"/>
    <m/>
    <s v="StartCup Toscana"/>
    <s v="Altri"/>
    <x v="0"/>
    <s v="ICT"/>
    <x v="4"/>
    <x v="3"/>
    <x v="20"/>
    <x v="5"/>
    <x v="0"/>
    <x v="13"/>
    <x v="13"/>
  </r>
  <r>
    <s v="OK"/>
    <x v="106"/>
    <x v="34"/>
    <x v="38"/>
    <x v="106"/>
    <s v="Italia"/>
    <x v="11"/>
    <x v="10"/>
    <s v="Nicola Redi"/>
    <m/>
    <s v="Proprietaria"/>
    <x v="0"/>
    <s v="Med-Tech"/>
    <x v="2"/>
    <x v="1"/>
    <x v="21"/>
    <x v="1"/>
    <x v="0"/>
    <x v="10"/>
    <x v="0"/>
  </r>
  <r>
    <s v="OK"/>
    <x v="107"/>
    <x v="34"/>
    <x v="38"/>
    <x v="107"/>
    <s v="Italia"/>
    <x v="5"/>
    <x v="4"/>
    <s v="Nicola Redi"/>
    <m/>
    <s v="Proprietaria"/>
    <x v="0"/>
    <s v="Med-Tech"/>
    <x v="2"/>
    <x v="1"/>
    <x v="22"/>
    <x v="1"/>
    <x v="0"/>
    <x v="10"/>
    <x v="9"/>
  </r>
  <r>
    <s v="OK"/>
    <x v="108"/>
    <x v="34"/>
    <x v="38"/>
    <x v="108"/>
    <s v="Italia"/>
    <x v="5"/>
    <x v="4"/>
    <s v="Nicola Redi"/>
    <m/>
    <s v="Proprietaria"/>
    <x v="0"/>
    <s v="Med-Tech"/>
    <x v="2"/>
    <x v="1"/>
    <x v="23"/>
    <x v="1"/>
    <x v="0"/>
    <x v="10"/>
    <x v="9"/>
  </r>
  <r>
    <s v="OK"/>
    <x v="109"/>
    <x v="34"/>
    <x v="39"/>
    <x v="109"/>
    <s v="Italia"/>
    <x v="5"/>
    <x v="4"/>
    <m/>
    <s v="Ripalta Gammino _x000a_(BacktoWork24)"/>
    <s v="Altri"/>
    <x v="0"/>
    <s v="ICT"/>
    <x v="4"/>
    <x v="0"/>
    <x v="0"/>
    <x v="0"/>
    <x v="0"/>
    <x v="14"/>
    <x v="0"/>
  </r>
  <r>
    <s v="OK"/>
    <x v="110"/>
    <x v="35"/>
    <x v="40"/>
    <x v="110"/>
    <s v="Italia"/>
    <x v="40"/>
    <x v="2"/>
    <s v="Nicola Redi"/>
    <m/>
    <s v="Proprietaria"/>
    <x v="0"/>
    <s v="Med-Tech"/>
    <x v="2"/>
    <x v="1"/>
    <x v="13"/>
    <x v="1"/>
    <x v="0"/>
    <x v="10"/>
    <x v="0"/>
  </r>
  <r>
    <s v="OK"/>
    <x v="111"/>
    <x v="35"/>
    <x v="40"/>
    <x v="111"/>
    <s v="Italia"/>
    <x v="43"/>
    <x v="8"/>
    <m/>
    <s v="StartCup FGV"/>
    <s v="Altri"/>
    <x v="0"/>
    <s v="Agro-food"/>
    <x v="11"/>
    <x v="1"/>
    <x v="0"/>
    <x v="2"/>
    <x v="0"/>
    <x v="10"/>
    <x v="0"/>
  </r>
  <r>
    <s v="OK"/>
    <x v="112"/>
    <x v="35"/>
    <x v="40"/>
    <x v="112"/>
    <s v="Italia"/>
    <x v="44"/>
    <x v="8"/>
    <m/>
    <s v="StartCup FGV"/>
    <s v="Altri"/>
    <x v="0"/>
    <s v="Clean Tech"/>
    <x v="34"/>
    <x v="1"/>
    <x v="0"/>
    <x v="2"/>
    <x v="0"/>
    <x v="10"/>
    <x v="0"/>
  </r>
  <r>
    <s v="OK"/>
    <x v="113"/>
    <x v="35"/>
    <x v="40"/>
    <x v="113"/>
    <s v="Italia"/>
    <x v="44"/>
    <x v="8"/>
    <m/>
    <s v="StartCup FGV"/>
    <s v="Altri"/>
    <x v="0"/>
    <s v="ICT"/>
    <x v="0"/>
    <x v="2"/>
    <x v="0"/>
    <x v="2"/>
    <x v="0"/>
    <x v="10"/>
    <x v="0"/>
  </r>
  <r>
    <s v="OK"/>
    <x v="114"/>
    <x v="35"/>
    <x v="40"/>
    <x v="114"/>
    <s v="Italia"/>
    <x v="44"/>
    <x v="8"/>
    <m/>
    <s v="StartCup FGV"/>
    <s v="Altri"/>
    <x v="0"/>
    <s v="Clean Tech"/>
    <x v="17"/>
    <x v="1"/>
    <x v="24"/>
    <x v="1"/>
    <x v="0"/>
    <x v="10"/>
    <x v="0"/>
  </r>
  <r>
    <s v="OK"/>
    <x v="115"/>
    <x v="35"/>
    <x v="40"/>
    <x v="115"/>
    <s v="Italia"/>
    <x v="45"/>
    <x v="15"/>
    <m/>
    <s v="StartCup FGV"/>
    <s v="Altri"/>
    <x v="0"/>
    <s v="Clean Tech"/>
    <x v="17"/>
    <x v="2"/>
    <x v="0"/>
    <x v="2"/>
    <x v="0"/>
    <x v="10"/>
    <x v="0"/>
  </r>
  <r>
    <s v="OK"/>
    <x v="116"/>
    <x v="35"/>
    <x v="40"/>
    <x v="116"/>
    <s v="Italia"/>
    <x v="6"/>
    <x v="5"/>
    <m/>
    <s v="StartCup FGV"/>
    <s v="Altri"/>
    <x v="0"/>
    <s v="Agro-food"/>
    <x v="35"/>
    <x v="1"/>
    <x v="0"/>
    <x v="2"/>
    <x v="0"/>
    <x v="10"/>
    <x v="0"/>
  </r>
  <r>
    <s v="OK"/>
    <x v="117"/>
    <x v="35"/>
    <x v="40"/>
    <x v="117"/>
    <s v="Italia"/>
    <x v="46"/>
    <x v="19"/>
    <m/>
    <s v="StartCup FGV"/>
    <s v="Altri"/>
    <x v="0"/>
    <s v="Services"/>
    <x v="14"/>
    <x v="0"/>
    <x v="0"/>
    <x v="0"/>
    <x v="0"/>
    <x v="15"/>
    <x v="0"/>
  </r>
  <r>
    <s v="OK"/>
    <x v="118"/>
    <x v="35"/>
    <x v="40"/>
    <x v="118"/>
    <s v="Italia"/>
    <x v="6"/>
    <x v="5"/>
    <m/>
    <s v="StartCup FGV"/>
    <s v="Altri"/>
    <x v="0"/>
    <s v="ICT"/>
    <x v="16"/>
    <x v="1"/>
    <x v="0"/>
    <x v="2"/>
    <x v="0"/>
    <x v="10"/>
    <x v="0"/>
  </r>
  <r>
    <s v="OK"/>
    <x v="119"/>
    <x v="35"/>
    <x v="40"/>
    <x v="119"/>
    <s v="Italia"/>
    <x v="44"/>
    <x v="8"/>
    <m/>
    <s v="StartCup FGV"/>
    <s v="Altri"/>
    <x v="0"/>
    <s v="Services"/>
    <x v="14"/>
    <x v="0"/>
    <x v="0"/>
    <x v="0"/>
    <x v="0"/>
    <x v="15"/>
    <x v="0"/>
  </r>
  <r>
    <s v="OK"/>
    <x v="120"/>
    <x v="35"/>
    <x v="40"/>
    <x v="120"/>
    <s v="Italia"/>
    <x v="6"/>
    <x v="5"/>
    <m/>
    <s v="StartCup FGV"/>
    <s v="Altri"/>
    <x v="0"/>
    <s v="ICT"/>
    <x v="31"/>
    <x v="1"/>
    <x v="0"/>
    <x v="2"/>
    <x v="0"/>
    <x v="10"/>
    <x v="0"/>
  </r>
  <r>
    <s v="OK"/>
    <x v="121"/>
    <x v="35"/>
    <x v="40"/>
    <x v="121"/>
    <s v="Italia"/>
    <x v="5"/>
    <x v="4"/>
    <m/>
    <s v="StartCup FGV"/>
    <s v="Altri"/>
    <x v="0"/>
    <s v="ICT"/>
    <x v="16"/>
    <x v="1"/>
    <x v="0"/>
    <x v="2"/>
    <x v="0"/>
    <x v="10"/>
    <x v="0"/>
  </r>
  <r>
    <s v="OK"/>
    <x v="122"/>
    <x v="35"/>
    <x v="40"/>
    <x v="122"/>
    <s v="Italia"/>
    <x v="6"/>
    <x v="5"/>
    <m/>
    <s v="StartCup FGV"/>
    <s v="Altri"/>
    <x v="0"/>
    <s v="Industrial Goods"/>
    <x v="36"/>
    <x v="1"/>
    <x v="0"/>
    <x v="2"/>
    <x v="0"/>
    <x v="10"/>
    <x v="0"/>
  </r>
  <r>
    <s v="OK"/>
    <x v="123"/>
    <x v="35"/>
    <x v="40"/>
    <x v="123"/>
    <s v="Italia"/>
    <x v="6"/>
    <x v="5"/>
    <m/>
    <s v="StartCup FGV"/>
    <s v="Altri"/>
    <x v="0"/>
    <s v="Industrial Goods"/>
    <x v="4"/>
    <x v="2"/>
    <x v="0"/>
    <x v="2"/>
    <x v="0"/>
    <x v="10"/>
    <x v="0"/>
  </r>
  <r>
    <s v="OK"/>
    <x v="124"/>
    <x v="35"/>
    <x v="40"/>
    <x v="124"/>
    <s v="Italia"/>
    <x v="30"/>
    <x v="8"/>
    <m/>
    <s v="StartCup FGV"/>
    <s v="Altri"/>
    <x v="0"/>
    <s v="Industrial Goods"/>
    <x v="4"/>
    <x v="2"/>
    <x v="0"/>
    <x v="2"/>
    <x v="0"/>
    <x v="10"/>
    <x v="0"/>
  </r>
  <r>
    <s v="OK"/>
    <x v="125"/>
    <x v="35"/>
    <x v="40"/>
    <x v="125"/>
    <s v="Italia"/>
    <x v="6"/>
    <x v="5"/>
    <m/>
    <s v="StartCup FGV"/>
    <s v="Altri"/>
    <x v="0"/>
    <s v="Digital &amp; Media"/>
    <x v="16"/>
    <x v="1"/>
    <x v="0"/>
    <x v="2"/>
    <x v="0"/>
    <x v="10"/>
    <x v="0"/>
  </r>
  <r>
    <s v="OK"/>
    <x v="126"/>
    <x v="35"/>
    <x v="40"/>
    <x v="126"/>
    <s v="Italia"/>
    <x v="30"/>
    <x v="8"/>
    <m/>
    <s v="StartCup FGV"/>
    <s v="Altri"/>
    <x v="0"/>
    <s v="Services"/>
    <x v="14"/>
    <x v="2"/>
    <x v="25"/>
    <x v="1"/>
    <x v="0"/>
    <x v="10"/>
    <x v="0"/>
  </r>
  <r>
    <s v="OK"/>
    <x v="127"/>
    <x v="35"/>
    <x v="40"/>
    <x v="127"/>
    <s v="Italia"/>
    <x v="6"/>
    <x v="8"/>
    <m/>
    <s v="StartCup FGV"/>
    <s v="Altri"/>
    <x v="0"/>
    <s v="Digital &amp; Media"/>
    <x v="16"/>
    <x v="2"/>
    <x v="0"/>
    <x v="2"/>
    <x v="0"/>
    <x v="10"/>
    <x v="0"/>
  </r>
  <r>
    <s v="OK"/>
    <x v="128"/>
    <x v="35"/>
    <x v="40"/>
    <x v="128"/>
    <s v="Italia"/>
    <x v="30"/>
    <x v="8"/>
    <m/>
    <s v="StartCup FGV"/>
    <s v="Altri"/>
    <x v="0"/>
    <s v="Services"/>
    <x v="14"/>
    <x v="1"/>
    <x v="25"/>
    <x v="1"/>
    <x v="0"/>
    <x v="10"/>
    <x v="0"/>
  </r>
  <r>
    <s v="OK"/>
    <x v="129"/>
    <x v="35"/>
    <x v="40"/>
    <x v="129"/>
    <s v="Italia"/>
    <x v="44"/>
    <x v="8"/>
    <m/>
    <s v="StartCup FGV"/>
    <s v="Altri"/>
    <x v="0"/>
    <s v="Med-Tech"/>
    <x v="2"/>
    <x v="1"/>
    <x v="24"/>
    <x v="1"/>
    <x v="0"/>
    <x v="10"/>
    <x v="0"/>
  </r>
  <r>
    <s v="OK"/>
    <x v="130"/>
    <x v="35"/>
    <x v="40"/>
    <x v="130"/>
    <s v="Italia"/>
    <x v="44"/>
    <x v="8"/>
    <m/>
    <s v="StartCup FGV"/>
    <s v="Altri"/>
    <x v="0"/>
    <s v="Med-Tech"/>
    <x v="2"/>
    <x v="1"/>
    <x v="0"/>
    <x v="2"/>
    <x v="0"/>
    <x v="10"/>
    <x v="0"/>
  </r>
  <r>
    <s v="OK"/>
    <x v="131"/>
    <x v="35"/>
    <x v="40"/>
    <x v="131"/>
    <s v="Italia"/>
    <x v="6"/>
    <x v="5"/>
    <m/>
    <s v="StartCup FGV"/>
    <s v="Altri"/>
    <x v="0"/>
    <s v="Biotech"/>
    <x v="3"/>
    <x v="1"/>
    <x v="0"/>
    <x v="2"/>
    <x v="0"/>
    <x v="10"/>
    <x v="0"/>
  </r>
  <r>
    <s v="OK"/>
    <x v="132"/>
    <x v="35"/>
    <x v="40"/>
    <x v="132"/>
    <s v="Italia"/>
    <x v="44"/>
    <x v="8"/>
    <m/>
    <s v="StartCup FGV"/>
    <s v="Altri"/>
    <x v="0"/>
    <s v="Med-Tech"/>
    <x v="2"/>
    <x v="1"/>
    <x v="0"/>
    <x v="2"/>
    <x v="0"/>
    <x v="10"/>
    <x v="0"/>
  </r>
  <r>
    <s v="OK"/>
    <x v="133"/>
    <x v="35"/>
    <x v="40"/>
    <x v="133"/>
    <s v="Italia"/>
    <x v="43"/>
    <x v="8"/>
    <m/>
    <s v="StartCup FGV"/>
    <s v="Altri"/>
    <x v="0"/>
    <s v="Med-Tech"/>
    <x v="2"/>
    <x v="0"/>
    <x v="0"/>
    <x v="0"/>
    <x v="0"/>
    <x v="15"/>
    <x v="0"/>
  </r>
  <r>
    <s v="OK"/>
    <x v="134"/>
    <x v="35"/>
    <x v="40"/>
    <x v="134"/>
    <s v="Estero"/>
    <x v="47"/>
    <x v="20"/>
    <m/>
    <s v="Gordian Braun"/>
    <s v="Autocandidatura"/>
    <x v="0"/>
    <s v="Services"/>
    <x v="31"/>
    <x v="0"/>
    <x v="0"/>
    <x v="0"/>
    <x v="0"/>
    <x v="15"/>
    <x v="0"/>
  </r>
  <r>
    <s v="OK"/>
    <x v="135"/>
    <x v="36"/>
    <x v="5"/>
    <x v="135"/>
    <s v="Italia"/>
    <x v="48"/>
    <x v="14"/>
    <m/>
    <m/>
    <s v="Autocandidatura"/>
    <x v="1"/>
    <m/>
    <x v="7"/>
    <x v="5"/>
    <x v="4"/>
    <x v="3"/>
    <x v="0"/>
    <x v="14"/>
    <x v="0"/>
  </r>
  <r>
    <s v="OK"/>
    <x v="136"/>
    <x v="37"/>
    <x v="41"/>
    <x v="136"/>
    <s v="Italia"/>
    <x v="15"/>
    <x v="3"/>
    <m/>
    <s v="Paolo Pari _x000a_(Always)"/>
    <s v="Altri"/>
    <x v="0"/>
    <s v="ICT"/>
    <x v="37"/>
    <x v="0"/>
    <x v="9"/>
    <x v="6"/>
    <x v="0"/>
    <x v="16"/>
    <x v="14"/>
  </r>
  <r>
    <s v="OK"/>
    <x v="137"/>
    <x v="37"/>
    <x v="42"/>
    <x v="137"/>
    <s v="Italia"/>
    <x v="6"/>
    <x v="0"/>
    <m/>
    <s v="Giovanni Maldarizzi _x000a_(Marco Polo Advisor)"/>
    <s v="Advisor"/>
    <x v="0"/>
    <s v="Services"/>
    <x v="37"/>
    <x v="0"/>
    <x v="0"/>
    <x v="0"/>
    <x v="0"/>
    <x v="15"/>
    <x v="0"/>
  </r>
  <r>
    <s v="OK"/>
    <x v="138"/>
    <x v="37"/>
    <x v="42"/>
    <x v="138"/>
    <s v="Estero"/>
    <x v="25"/>
    <x v="16"/>
    <m/>
    <s v="Caludio Giuliano (innogest)"/>
    <s v="Investitori professionali"/>
    <x v="0"/>
    <s v="Clean Tech"/>
    <x v="17"/>
    <x v="3"/>
    <x v="0"/>
    <x v="0"/>
    <x v="0"/>
    <x v="15"/>
    <x v="0"/>
  </r>
  <r>
    <s v="OK"/>
    <x v="139"/>
    <x v="37"/>
    <x v="42"/>
    <x v="139"/>
    <s v="Italia"/>
    <x v="17"/>
    <x v="2"/>
    <m/>
    <s v="Francesca Perone (Unicredit)"/>
    <s v="Investitori professionali"/>
    <x v="0"/>
    <s v="Services"/>
    <x v="14"/>
    <x v="3"/>
    <x v="26"/>
    <x v="0"/>
    <x v="0"/>
    <x v="17"/>
    <x v="15"/>
  </r>
  <r>
    <s v="OK"/>
    <x v="140"/>
    <x v="38"/>
    <x v="43"/>
    <x v="140"/>
    <s v="Italia"/>
    <x v="49"/>
    <x v="21"/>
    <s v="Nicola Redi"/>
    <m/>
    <s v="Proprietaria"/>
    <x v="0"/>
    <s v="Services"/>
    <x v="14"/>
    <x v="2"/>
    <x v="27"/>
    <x v="1"/>
    <x v="0"/>
    <x v="15"/>
    <x v="0"/>
  </r>
  <r>
    <s v="OK"/>
    <x v="141"/>
    <x v="39"/>
    <x v="5"/>
    <x v="141"/>
    <s v="Estero"/>
    <x v="50"/>
    <x v="6"/>
    <s v="Nicola Redi"/>
    <m/>
    <s v="Proprietaria"/>
    <x v="1"/>
    <m/>
    <x v="7"/>
    <x v="5"/>
    <x v="4"/>
    <x v="3"/>
    <x v="0"/>
    <x v="18"/>
    <x v="0"/>
  </r>
  <r>
    <s v="OK"/>
    <x v="142"/>
    <x v="40"/>
    <x v="5"/>
    <x v="142"/>
    <s v="Italia"/>
    <x v="6"/>
    <x v="5"/>
    <m/>
    <s v="Leonida Mattiozzi"/>
    <s v="Autocandidatura"/>
    <x v="1"/>
    <m/>
    <x v="7"/>
    <x v="5"/>
    <x v="4"/>
    <x v="3"/>
    <x v="0"/>
    <x v="18"/>
    <x v="0"/>
  </r>
  <r>
    <s v="OK"/>
    <x v="143"/>
    <x v="41"/>
    <x v="5"/>
    <x v="143"/>
    <s v="Italia"/>
    <x v="6"/>
    <x v="5"/>
    <m/>
    <s v="Antonio Meloni"/>
    <s v="Autocandidatura"/>
    <x v="1"/>
    <m/>
    <x v="7"/>
    <x v="5"/>
    <x v="4"/>
    <x v="3"/>
    <x v="0"/>
    <x v="18"/>
    <x v="0"/>
  </r>
  <r>
    <s v="OK"/>
    <x v="144"/>
    <x v="41"/>
    <x v="44"/>
    <x v="144"/>
    <s v="Italia"/>
    <x v="17"/>
    <x v="2"/>
    <s v="Amedeo Giurazza"/>
    <m/>
    <s v="Proprietaria"/>
    <x v="0"/>
    <s v="ICT"/>
    <x v="16"/>
    <x v="3"/>
    <x v="0"/>
    <x v="2"/>
    <x v="0"/>
    <x v="19"/>
    <x v="16"/>
  </r>
  <r>
    <s v="OK"/>
    <x v="145"/>
    <x v="42"/>
    <x v="5"/>
    <x v="145"/>
    <s v="Italia"/>
    <x v="51"/>
    <x v="13"/>
    <m/>
    <s v="Vittorio Maraghini Garrone _x000a_(H-Farm)"/>
    <s v="Altri"/>
    <x v="1"/>
    <m/>
    <x v="7"/>
    <x v="5"/>
    <x v="4"/>
    <x v="3"/>
    <x v="0"/>
    <x v="20"/>
    <x v="0"/>
  </r>
  <r>
    <s v="OK"/>
    <x v="146"/>
    <x v="42"/>
    <x v="5"/>
    <x v="146"/>
    <s v="Estero"/>
    <x v="52"/>
    <x v="20"/>
    <m/>
    <s v="Vittorio Maraghini Garrone _x000a_(H-Farm)"/>
    <s v="Altri"/>
    <x v="1"/>
    <m/>
    <x v="7"/>
    <x v="5"/>
    <x v="4"/>
    <x v="3"/>
    <x v="0"/>
    <x v="20"/>
    <x v="0"/>
  </r>
  <r>
    <s v="OK"/>
    <x v="147"/>
    <x v="42"/>
    <x v="5"/>
    <x v="147"/>
    <s v="Italia"/>
    <x v="49"/>
    <x v="21"/>
    <m/>
    <s v="Vittorio Maraghini Garrone _x000a_(H-Farm)"/>
    <s v="Altri"/>
    <x v="1"/>
    <m/>
    <x v="7"/>
    <x v="5"/>
    <x v="4"/>
    <x v="3"/>
    <x v="0"/>
    <x v="20"/>
    <x v="0"/>
  </r>
  <r>
    <s v="OK"/>
    <x v="148"/>
    <x v="42"/>
    <x v="5"/>
    <x v="148"/>
    <s v="Italia"/>
    <x v="53"/>
    <x v="10"/>
    <m/>
    <s v="Vittorio Maraghini Garrone _x000a_(H-Farm)"/>
    <s v="Altri"/>
    <x v="1"/>
    <m/>
    <x v="7"/>
    <x v="5"/>
    <x v="4"/>
    <x v="3"/>
    <x v="0"/>
    <x v="20"/>
    <x v="0"/>
  </r>
  <r>
    <s v="OK"/>
    <x v="149"/>
    <x v="42"/>
    <x v="5"/>
    <x v="149"/>
    <s v="Estero"/>
    <x v="54"/>
    <x v="22"/>
    <m/>
    <s v="Vittorio Maraghini Garrone _x000a_(H-Farm)"/>
    <s v="Altri"/>
    <x v="1"/>
    <m/>
    <x v="7"/>
    <x v="5"/>
    <x v="4"/>
    <x v="3"/>
    <x v="0"/>
    <x v="20"/>
    <x v="0"/>
  </r>
  <r>
    <s v="OK"/>
    <x v="150"/>
    <x v="43"/>
    <x v="45"/>
    <x v="150"/>
    <s v="Italia"/>
    <x v="6"/>
    <x v="5"/>
    <m/>
    <s v="Gabriele Piaggesi"/>
    <s v="Autocandidatura"/>
    <x v="0"/>
    <s v="ICT"/>
    <x v="6"/>
    <x v="2"/>
    <x v="0"/>
    <x v="2"/>
    <x v="0"/>
    <x v="20"/>
    <x v="0"/>
  </r>
  <r>
    <s v="OK"/>
    <x v="151"/>
    <x v="44"/>
    <x v="46"/>
    <x v="151"/>
    <s v="Italia"/>
    <x v="7"/>
    <x v="4"/>
    <m/>
    <s v="Alberto Gotti"/>
    <s v="Advisor"/>
    <x v="0"/>
    <s v="Med-Tech"/>
    <x v="2"/>
    <x v="2"/>
    <x v="0"/>
    <x v="2"/>
    <x v="0"/>
    <x v="20"/>
    <x v="0"/>
  </r>
  <r>
    <s v="OK"/>
    <x v="152"/>
    <x v="45"/>
    <x v="47"/>
    <x v="152"/>
    <s v="Italia"/>
    <x v="13"/>
    <x v="9"/>
    <m/>
    <s v="Gennaro Tesone (Digital Magics)"/>
    <s v="Investitori professionali"/>
    <x v="0"/>
    <s v="ICT"/>
    <x v="16"/>
    <x v="2"/>
    <x v="28"/>
    <x v="1"/>
    <x v="0"/>
    <x v="20"/>
    <x v="0"/>
  </r>
  <r>
    <s v="OK"/>
    <x v="153"/>
    <x v="45"/>
    <x v="5"/>
    <x v="153"/>
    <s v="Italia"/>
    <x v="55"/>
    <x v="13"/>
    <m/>
    <m/>
    <s v="Autocandidatura"/>
    <x v="1"/>
    <m/>
    <x v="7"/>
    <x v="5"/>
    <x v="4"/>
    <x v="3"/>
    <x v="0"/>
    <x v="20"/>
    <x v="0"/>
  </r>
  <r>
    <s v="OK"/>
    <x v="154"/>
    <x v="44"/>
    <x v="48"/>
    <x v="154"/>
    <s v="Italia"/>
    <x v="6"/>
    <x v="15"/>
    <m/>
    <s v="Maurizio Domenichini"/>
    <s v="Autocandidatura"/>
    <x v="0"/>
    <s v="Industrial Goods"/>
    <x v="22"/>
    <x v="2"/>
    <x v="0"/>
    <x v="2"/>
    <x v="0"/>
    <x v="19"/>
    <x v="0"/>
  </r>
  <r>
    <s v="OK"/>
    <x v="155"/>
    <x v="46"/>
    <x v="49"/>
    <x v="155"/>
    <s v="Italia"/>
    <x v="5"/>
    <x v="4"/>
    <m/>
    <s v="Cesare Maifredi _x000a_(360 Capital Partners)"/>
    <s v="Investitori professionali"/>
    <x v="0"/>
    <s v="Services"/>
    <x v="31"/>
    <x v="3"/>
    <x v="0"/>
    <x v="0"/>
    <x v="0"/>
    <x v="20"/>
    <x v="0"/>
  </r>
  <r>
    <s v="OK"/>
    <x v="156"/>
    <x v="46"/>
    <x v="49"/>
    <x v="156"/>
    <s v="Italia"/>
    <x v="21"/>
    <x v="13"/>
    <s v="Mauro Odorico"/>
    <m/>
    <s v="Proprietaria"/>
    <x v="0"/>
    <s v="ICT"/>
    <x v="16"/>
    <x v="3"/>
    <x v="0"/>
    <x v="0"/>
    <x v="0"/>
    <x v="20"/>
    <x v="0"/>
  </r>
  <r>
    <s v="OK"/>
    <x v="157"/>
    <x v="47"/>
    <x v="50"/>
    <x v="157"/>
    <s v="Estero"/>
    <x v="25"/>
    <x v="16"/>
    <m/>
    <s v="Edoardo Benede"/>
    <s v="Autocandidatura"/>
    <x v="0"/>
    <s v="Services"/>
    <x v="19"/>
    <x v="0"/>
    <x v="0"/>
    <x v="0"/>
    <x v="0"/>
    <x v="21"/>
    <x v="0"/>
  </r>
  <r>
    <s v="OK"/>
    <x v="158"/>
    <x v="48"/>
    <x v="51"/>
    <x v="158"/>
    <s v="Italia"/>
    <x v="56"/>
    <x v="9"/>
    <m/>
    <s v="Gabriele Crisafulli"/>
    <s v="Autocandidatura"/>
    <x v="0"/>
    <s v="Agro-food"/>
    <x v="10"/>
    <x v="1"/>
    <x v="29"/>
    <x v="1"/>
    <x v="0"/>
    <x v="6"/>
    <x v="0"/>
  </r>
  <r>
    <s v="OK"/>
    <x v="159"/>
    <x v="49"/>
    <x v="5"/>
    <x v="159"/>
    <s v="Estero"/>
    <x v="57"/>
    <x v="23"/>
    <m/>
    <s v="François-Xavier Mariani"/>
    <s v="Autocandidatura"/>
    <x v="1"/>
    <m/>
    <x v="7"/>
    <x v="5"/>
    <x v="4"/>
    <x v="3"/>
    <x v="0"/>
    <x v="17"/>
    <x v="0"/>
  </r>
  <r>
    <s v="OK"/>
    <x v="160"/>
    <x v="50"/>
    <x v="52"/>
    <x v="160"/>
    <s v="Italia"/>
    <x v="5"/>
    <x v="4"/>
    <m/>
    <s v="Giuseppe Capece Minutolo"/>
    <s v="Advisor"/>
    <x v="0"/>
    <s v="Clean Tech"/>
    <x v="17"/>
    <x v="2"/>
    <x v="0"/>
    <x v="2"/>
    <x v="0"/>
    <x v="6"/>
    <x v="0"/>
  </r>
  <r>
    <s v="OK"/>
    <x v="161"/>
    <x v="50"/>
    <x v="48"/>
    <x v="161"/>
    <s v="Italia"/>
    <x v="58"/>
    <x v="0"/>
    <m/>
    <s v="Gian Luca Bagnara"/>
    <s v="Autocandidatura"/>
    <x v="0"/>
    <s v="Agro-food"/>
    <x v="10"/>
    <x v="3"/>
    <x v="0"/>
    <x v="0"/>
    <x v="0"/>
    <x v="19"/>
    <x v="0"/>
  </r>
  <r>
    <s v="OK"/>
    <x v="162"/>
    <x v="46"/>
    <x v="49"/>
    <x v="162"/>
    <s v="Italia"/>
    <x v="28"/>
    <x v="8"/>
    <m/>
    <s v="Francesco Menegoni _x000a_(glifecompany)"/>
    <s v="Advisor"/>
    <x v="0"/>
    <s v="Services"/>
    <x v="14"/>
    <x v="0"/>
    <x v="30"/>
    <x v="1"/>
    <x v="0"/>
    <x v="6"/>
    <x v="0"/>
  </r>
  <r>
    <s v="OK"/>
    <x v="163"/>
    <x v="51"/>
    <x v="53"/>
    <x v="163"/>
    <s v="Italia"/>
    <x v="59"/>
    <x v="17"/>
    <m/>
    <s v="Pierpaolo Mosca _x000a_(PwC)"/>
    <s v="Società di revisione"/>
    <x v="0"/>
    <s v="Industrial Goods"/>
    <x v="38"/>
    <x v="0"/>
    <x v="0"/>
    <x v="0"/>
    <x v="0"/>
    <x v="6"/>
    <x v="0"/>
  </r>
  <r>
    <s v="OK"/>
    <x v="164"/>
    <x v="51"/>
    <x v="53"/>
    <x v="164"/>
    <s v="Italia"/>
    <x v="2"/>
    <x v="0"/>
    <m/>
    <s v="Massimiliano Baroni"/>
    <s v="Autocandidatura"/>
    <x v="0"/>
    <s v="Services"/>
    <x v="19"/>
    <x v="1"/>
    <x v="0"/>
    <x v="2"/>
    <x v="0"/>
    <x v="14"/>
    <x v="0"/>
  </r>
  <r>
    <s v="OK"/>
    <x v="165"/>
    <x v="52"/>
    <x v="44"/>
    <x v="165"/>
    <s v="Italia"/>
    <x v="28"/>
    <x v="15"/>
    <m/>
    <s v="Alex Bellesia"/>
    <s v="Autocandidatura"/>
    <x v="0"/>
    <s v="ICT"/>
    <x v="4"/>
    <x v="3"/>
    <x v="0"/>
    <x v="0"/>
    <x v="0"/>
    <x v="14"/>
    <x v="0"/>
  </r>
  <r>
    <s v="OK"/>
    <x v="166"/>
    <x v="53"/>
    <x v="39"/>
    <x v="166"/>
    <s v="Italia"/>
    <x v="30"/>
    <x v="8"/>
    <s v="Roberto della Marina"/>
    <m/>
    <s v="Proprietaria"/>
    <x v="0"/>
    <s v="ICT"/>
    <x v="18"/>
    <x v="1"/>
    <x v="24"/>
    <x v="1"/>
    <x v="0"/>
    <x v="14"/>
    <x v="17"/>
  </r>
  <r>
    <s v="OK"/>
    <x v="167"/>
    <x v="54"/>
    <x v="54"/>
    <x v="167"/>
    <s v="Italia"/>
    <x v="6"/>
    <x v="5"/>
    <m/>
    <s v="Marta Bongioanni _x000a_(Financial Researches)"/>
    <s v="Advisor"/>
    <x v="0"/>
    <s v="Consumer Goods"/>
    <x v="22"/>
    <x v="2"/>
    <x v="0"/>
    <x v="2"/>
    <x v="0"/>
    <x v="14"/>
    <x v="18"/>
  </r>
  <r>
    <s v="OK"/>
    <x v="168"/>
    <x v="55"/>
    <x v="55"/>
    <x v="168"/>
    <s v="Estero"/>
    <x v="60"/>
    <x v="20"/>
    <m/>
    <s v="Yaw Ofe-Boakye _x000a_(The Chapel Project Advisory)"/>
    <s v="Advisor"/>
    <x v="0"/>
    <s v="Med-Tech"/>
    <x v="2"/>
    <x v="3"/>
    <x v="0"/>
    <x v="0"/>
    <x v="0"/>
    <x v="14"/>
    <x v="0"/>
  </r>
  <r>
    <s v="OK"/>
    <x v="169"/>
    <x v="56"/>
    <x v="56"/>
    <x v="169"/>
    <s v="Italia"/>
    <x v="5"/>
    <x v="4"/>
    <s v="Nicola Redi"/>
    <m/>
    <s v="Proprietaria"/>
    <x v="0"/>
    <s v="Aerospace"/>
    <x v="18"/>
    <x v="3"/>
    <x v="18"/>
    <x v="1"/>
    <x v="0"/>
    <x v="14"/>
    <x v="19"/>
  </r>
  <r>
    <s v="OK"/>
    <x v="170"/>
    <x v="55"/>
    <x v="55"/>
    <x v="170"/>
    <s v="Italia"/>
    <x v="5"/>
    <x v="4"/>
    <m/>
    <s v="Michele Novelli _x000a_(Digital Magics)"/>
    <s v="Investitori professionali"/>
    <x v="0"/>
    <s v="Services"/>
    <x v="19"/>
    <x v="3"/>
    <x v="0"/>
    <x v="0"/>
    <x v="0"/>
    <x v="14"/>
    <x v="0"/>
  </r>
  <r>
    <s v="OK"/>
    <x v="171"/>
    <x v="55"/>
    <x v="55"/>
    <x v="171"/>
    <s v="Italia"/>
    <x v="11"/>
    <x v="7"/>
    <m/>
    <s v="Davide Ruggiero"/>
    <s v="Advisor"/>
    <x v="0"/>
    <s v="ICT"/>
    <x v="20"/>
    <x v="3"/>
    <x v="0"/>
    <x v="0"/>
    <x v="0"/>
    <x v="14"/>
    <x v="0"/>
  </r>
  <r>
    <s v="OK"/>
    <x v="172"/>
    <x v="57"/>
    <x v="57"/>
    <x v="172"/>
    <s v="Italia"/>
    <x v="6"/>
    <x v="5"/>
    <m/>
    <s v="Damiano Bonacchi"/>
    <s v="Autocandidatura"/>
    <x v="0"/>
    <s v="Industrial automation"/>
    <x v="4"/>
    <x v="2"/>
    <x v="0"/>
    <x v="2"/>
    <x v="0"/>
    <x v="19"/>
    <x v="0"/>
  </r>
  <r>
    <s v="OK"/>
    <x v="173"/>
    <x v="57"/>
    <x v="57"/>
    <x v="173"/>
    <s v="Italia"/>
    <x v="21"/>
    <x v="13"/>
    <m/>
    <s v="Benedetto Bottoni _x000a_(Thymosbc)"/>
    <s v="Advisor"/>
    <x v="0"/>
    <s v="Agro-food"/>
    <x v="12"/>
    <x v="3"/>
    <x v="0"/>
    <x v="0"/>
    <x v="0"/>
    <x v="19"/>
    <x v="0"/>
  </r>
  <r>
    <s v="OK"/>
    <x v="174"/>
    <x v="58"/>
    <x v="48"/>
    <x v="174"/>
    <s v="Italia"/>
    <x v="5"/>
    <x v="4"/>
    <m/>
    <s v="Pierluigi Borlè _x000a_(Banca Profilo)"/>
    <s v="Advisor"/>
    <x v="0"/>
    <s v="Services"/>
    <x v="37"/>
    <x v="3"/>
    <x v="0"/>
    <x v="0"/>
    <x v="0"/>
    <x v="19"/>
    <x v="0"/>
  </r>
  <r>
    <s v="OK"/>
    <x v="175"/>
    <x v="58"/>
    <x v="48"/>
    <x v="175"/>
    <s v="Italia"/>
    <x v="5"/>
    <x v="4"/>
    <m/>
    <s v="Montagni Marco (BDO) e _x000a_Beretta Giorgio (BDO)"/>
    <s v="Società di revisione"/>
    <x v="0"/>
    <s v="ICT"/>
    <x v="16"/>
    <x v="0"/>
    <x v="31"/>
    <x v="1"/>
    <x v="0"/>
    <x v="19"/>
    <x v="20"/>
  </r>
  <r>
    <s v="OK"/>
    <x v="176"/>
    <x v="59"/>
    <x v="58"/>
    <x v="176"/>
    <s v="Italia"/>
    <x v="6"/>
    <x v="5"/>
    <s v="Alessandro Pontari"/>
    <m/>
    <s v="Proprietaria"/>
    <x v="0"/>
    <s v="ICT"/>
    <x v="16"/>
    <x v="2"/>
    <x v="0"/>
    <x v="2"/>
    <x v="0"/>
    <x v="19"/>
    <x v="0"/>
  </r>
  <r>
    <s v="OK"/>
    <x v="177"/>
    <x v="59"/>
    <x v="59"/>
    <x v="177"/>
    <s v="Italia"/>
    <x v="7"/>
    <x v="4"/>
    <m/>
    <s v="Alberto Sangalli"/>
    <s v="Autocandidatura"/>
    <x v="0"/>
    <s v="Agro-food"/>
    <x v="12"/>
    <x v="0"/>
    <x v="0"/>
    <x v="0"/>
    <x v="0"/>
    <x v="22"/>
    <x v="0"/>
  </r>
  <r>
    <s v="OK"/>
    <x v="178"/>
    <x v="60"/>
    <x v="60"/>
    <x v="178"/>
    <s v="Italia"/>
    <x v="5"/>
    <x v="4"/>
    <m/>
    <s v="Olimpia Pitacco"/>
    <s v="Autocandidatura"/>
    <x v="0"/>
    <s v="Digital &amp; Media"/>
    <x v="5"/>
    <x v="3"/>
    <x v="0"/>
    <x v="0"/>
    <x v="0"/>
    <x v="19"/>
    <x v="0"/>
  </r>
  <r>
    <s v="OK"/>
    <x v="179"/>
    <x v="60"/>
    <x v="60"/>
    <x v="179"/>
    <s v="Italia"/>
    <x v="49"/>
    <x v="21"/>
    <s v="Venture Factory"/>
    <m/>
    <s v="Proprietaria"/>
    <x v="0"/>
    <s v="Agro-food"/>
    <x v="10"/>
    <x v="2"/>
    <x v="32"/>
    <x v="1"/>
    <x v="0"/>
    <x v="19"/>
    <x v="0"/>
  </r>
  <r>
    <s v="OK"/>
    <x v="180"/>
    <x v="60"/>
    <x v="60"/>
    <x v="180"/>
    <s v="Italia"/>
    <x v="49"/>
    <x v="21"/>
    <s v="Venture Factory"/>
    <m/>
    <s v="Proprietaria"/>
    <x v="0"/>
    <s v="ICT"/>
    <x v="5"/>
    <x v="2"/>
    <x v="32"/>
    <x v="1"/>
    <x v="0"/>
    <x v="19"/>
    <x v="0"/>
  </r>
  <r>
    <s v="OK"/>
    <x v="181"/>
    <x v="60"/>
    <x v="60"/>
    <x v="181"/>
    <s v="Italia"/>
    <x v="61"/>
    <x v="21"/>
    <s v="Venture Factory"/>
    <m/>
    <s v="Proprietaria"/>
    <x v="0"/>
    <s v="ICT"/>
    <x v="5"/>
    <x v="0"/>
    <x v="32"/>
    <x v="1"/>
    <x v="0"/>
    <x v="19"/>
    <x v="20"/>
  </r>
  <r>
    <s v="OK"/>
    <x v="182"/>
    <x v="60"/>
    <x v="60"/>
    <x v="182"/>
    <s v="Italia"/>
    <x v="49"/>
    <x v="21"/>
    <s v="Venture Factory"/>
    <m/>
    <s v="Proprietaria"/>
    <x v="0"/>
    <s v="Med-Tech"/>
    <x v="2"/>
    <x v="3"/>
    <x v="32"/>
    <x v="1"/>
    <x v="0"/>
    <x v="19"/>
    <x v="20"/>
  </r>
  <r>
    <s v="OK"/>
    <x v="183"/>
    <x v="60"/>
    <x v="60"/>
    <x v="183"/>
    <s v="Italia"/>
    <x v="49"/>
    <x v="21"/>
    <s v="Venture Factory"/>
    <m/>
    <s v="Proprietaria"/>
    <x v="0"/>
    <s v="Services"/>
    <x v="14"/>
    <x v="2"/>
    <x v="32"/>
    <x v="1"/>
    <x v="0"/>
    <x v="19"/>
    <x v="0"/>
  </r>
  <r>
    <s v="OK"/>
    <x v="184"/>
    <x v="61"/>
    <x v="61"/>
    <x v="184"/>
    <s v="Italia"/>
    <x v="44"/>
    <x v="8"/>
    <s v="Nicola Redi"/>
    <m/>
    <s v="Proprietaria"/>
    <x v="0"/>
    <s v="Aerospace"/>
    <x v="18"/>
    <x v="0"/>
    <x v="24"/>
    <x v="1"/>
    <x v="0"/>
    <x v="19"/>
    <x v="20"/>
  </r>
  <r>
    <s v="OK"/>
    <x v="185"/>
    <x v="62"/>
    <x v="59"/>
    <x v="185"/>
    <s v="Italia"/>
    <x v="11"/>
    <x v="7"/>
    <m/>
    <s v="Valerio Rossi"/>
    <s v="Autocandidatura"/>
    <x v="0"/>
    <s v="Consumer Goods"/>
    <x v="12"/>
    <x v="2"/>
    <x v="0"/>
    <x v="2"/>
    <x v="0"/>
    <x v="22"/>
    <x v="0"/>
  </r>
  <r>
    <s v="OK"/>
    <x v="186"/>
    <x v="62"/>
    <x v="59"/>
    <x v="186"/>
    <s v="Italia"/>
    <x v="21"/>
    <x v="13"/>
    <s v="Amedeo Giurazza"/>
    <m/>
    <s v="Proprietaria"/>
    <x v="0"/>
    <s v="Digital &amp; Media"/>
    <x v="5"/>
    <x v="3"/>
    <x v="0"/>
    <x v="0"/>
    <x v="0"/>
    <x v="22"/>
    <x v="0"/>
  </r>
  <r>
    <s v="OK"/>
    <x v="187"/>
    <x v="63"/>
    <x v="62"/>
    <x v="187"/>
    <s v="Italia"/>
    <x v="49"/>
    <x v="21"/>
    <m/>
    <s v="Massimo Vanzi _x000a_(Italian Angels For Growth)"/>
    <s v="Investitori professionali"/>
    <x v="0"/>
    <s v="Biotech"/>
    <x v="3"/>
    <x v="2"/>
    <x v="17"/>
    <x v="1"/>
    <x v="0"/>
    <x v="22"/>
    <x v="0"/>
  </r>
  <r>
    <s v="OK"/>
    <x v="188"/>
    <x v="64"/>
    <x v="63"/>
    <x v="188"/>
    <s v="Italia"/>
    <x v="6"/>
    <x v="5"/>
    <m/>
    <s v="Aldo Bordin"/>
    <s v="Autocandidatura"/>
    <x v="0"/>
    <s v="Clean Tech"/>
    <x v="17"/>
    <x v="1"/>
    <x v="0"/>
    <x v="2"/>
    <x v="0"/>
    <x v="22"/>
    <x v="0"/>
  </r>
  <r>
    <s v="OK"/>
    <x v="189"/>
    <x v="65"/>
    <x v="64"/>
    <x v="189"/>
    <s v="Italia"/>
    <x v="11"/>
    <x v="7"/>
    <m/>
    <s v="Giulia Colasanti"/>
    <s v="Autocandidatura"/>
    <x v="0"/>
    <s v="Services"/>
    <x v="28"/>
    <x v="2"/>
    <x v="0"/>
    <x v="2"/>
    <x v="0"/>
    <x v="23"/>
    <x v="0"/>
  </r>
  <r>
    <s v="OK"/>
    <x v="190"/>
    <x v="65"/>
    <x v="65"/>
    <x v="190"/>
    <s v="Italia"/>
    <x v="6"/>
    <x v="5"/>
    <m/>
    <s v="Desirè Mentesana"/>
    <s v="Autocandidatura"/>
    <x v="0"/>
    <s v="ICT"/>
    <x v="20"/>
    <x v="2"/>
    <x v="0"/>
    <x v="2"/>
    <x v="0"/>
    <x v="22"/>
    <x v="0"/>
  </r>
  <r>
    <s v="OK"/>
    <x v="191"/>
    <x v="66"/>
    <x v="66"/>
    <x v="191"/>
    <s v="Italia"/>
    <x v="11"/>
    <x v="7"/>
    <m/>
    <s v="Alfio Alessi _x000a_(Emintad)"/>
    <s v="Advisor"/>
    <x v="0"/>
    <s v="Services"/>
    <x v="13"/>
    <x v="3"/>
    <x v="0"/>
    <x v="0"/>
    <x v="0"/>
    <x v="22"/>
    <x v="0"/>
  </r>
  <r>
    <s v="OK"/>
    <x v="192"/>
    <x v="66"/>
    <x v="66"/>
    <x v="192"/>
    <s v="Italia"/>
    <x v="5"/>
    <x v="4"/>
    <m/>
    <s v="Marco de Palma _x000a_(Digital Magics)"/>
    <s v="Investitori professionali"/>
    <x v="0"/>
    <s v="Services"/>
    <x v="14"/>
    <x v="3"/>
    <x v="0"/>
    <x v="0"/>
    <x v="0"/>
    <x v="22"/>
    <x v="0"/>
  </r>
  <r>
    <s v="OK"/>
    <x v="193"/>
    <x v="66"/>
    <x v="66"/>
    <x v="193"/>
    <s v="Italia"/>
    <x v="62"/>
    <x v="4"/>
    <m/>
    <s v="Luca Mannucci _x000a_(Endeavor)"/>
    <s v="Advisor"/>
    <x v="0"/>
    <s v="Industrial automation"/>
    <x v="18"/>
    <x v="3"/>
    <x v="0"/>
    <x v="0"/>
    <x v="0"/>
    <x v="22"/>
    <x v="0"/>
  </r>
  <r>
    <s v="OK"/>
    <x v="194"/>
    <x v="67"/>
    <x v="67"/>
    <x v="194"/>
    <s v="Italia"/>
    <x v="17"/>
    <x v="2"/>
    <s v="Amedeo Giurazza"/>
    <m/>
    <s v="Proprietaria"/>
    <x v="0"/>
    <s v="Biotech"/>
    <x v="3"/>
    <x v="1"/>
    <x v="26"/>
    <x v="1"/>
    <x v="0"/>
    <x v="22"/>
    <x v="0"/>
  </r>
  <r>
    <s v="OK"/>
    <x v="195"/>
    <x v="67"/>
    <x v="68"/>
    <x v="195"/>
    <s v="Italia"/>
    <x v="5"/>
    <x v="4"/>
    <m/>
    <s v="Giancola Angelo"/>
    <s v="Autocandidatura"/>
    <x v="0"/>
    <s v="Services"/>
    <x v="14"/>
    <x v="0"/>
    <x v="0"/>
    <x v="2"/>
    <x v="0"/>
    <x v="23"/>
    <x v="21"/>
  </r>
  <r>
    <s v="OK"/>
    <x v="196"/>
    <x v="67"/>
    <x v="68"/>
    <x v="196"/>
    <s v="Estero"/>
    <x v="63"/>
    <x v="11"/>
    <m/>
    <s v="Ruber Garcia"/>
    <s v="Autocandidatura"/>
    <x v="0"/>
    <s v="Digital &amp; Media"/>
    <x v="5"/>
    <x v="0"/>
    <x v="0"/>
    <x v="0"/>
    <x v="0"/>
    <x v="23"/>
    <x v="0"/>
  </r>
  <r>
    <s v="OK"/>
    <x v="197"/>
    <x v="67"/>
    <x v="67"/>
    <x v="197"/>
    <s v="Italia"/>
    <x v="11"/>
    <x v="7"/>
    <m/>
    <s v="Marcella Andrea (EIF) / _x000a_Carlo Paris (Argy)"/>
    <s v="Investitori professionali"/>
    <x v="0"/>
    <s v="ICT"/>
    <x v="16"/>
    <x v="0"/>
    <x v="21"/>
    <x v="5"/>
    <x v="0"/>
    <x v="24"/>
    <x v="22"/>
  </r>
  <r>
    <s v="OK"/>
    <x v="198"/>
    <x v="67"/>
    <x v="67"/>
    <x v="198"/>
    <s v="Estero"/>
    <x v="64"/>
    <x v="16"/>
    <m/>
    <s v="Michael Naimski "/>
    <s v="Autocandidatura"/>
    <x v="0"/>
    <s v="Industrial Goods"/>
    <x v="12"/>
    <x v="3"/>
    <x v="0"/>
    <x v="2"/>
    <x v="0"/>
    <x v="23"/>
    <x v="0"/>
  </r>
  <r>
    <s v="OK"/>
    <x v="199"/>
    <x v="67"/>
    <x v="67"/>
    <x v="199"/>
    <s v="Italia"/>
    <x v="65"/>
    <x v="14"/>
    <s v="Nicola Redi"/>
    <m/>
    <s v="Proprietaria"/>
    <x v="0"/>
    <s v="Industrial automation"/>
    <x v="4"/>
    <x v="0"/>
    <x v="33"/>
    <x v="1"/>
    <x v="0"/>
    <x v="23"/>
    <x v="0"/>
  </r>
  <r>
    <s v="OK"/>
    <x v="200"/>
    <x v="68"/>
    <x v="69"/>
    <x v="200"/>
    <s v="Estero"/>
    <x v="66"/>
    <x v="11"/>
    <m/>
    <s v="Filippo Meloni"/>
    <s v="Autocandidatura"/>
    <x v="0"/>
    <s v="Services"/>
    <x v="5"/>
    <x v="0"/>
    <x v="0"/>
    <x v="0"/>
    <x v="0"/>
    <x v="17"/>
    <x v="0"/>
  </r>
  <r>
    <s v="OK"/>
    <x v="201"/>
    <x v="69"/>
    <x v="70"/>
    <x v="201"/>
    <s v="Italia"/>
    <x v="6"/>
    <x v="5"/>
    <s v="Roberto della Marina"/>
    <m/>
    <s v="Proprietaria"/>
    <x v="0"/>
    <s v="Med-Tech"/>
    <x v="2"/>
    <x v="1"/>
    <x v="34"/>
    <x v="1"/>
    <x v="0"/>
    <x v="23"/>
    <x v="0"/>
  </r>
  <r>
    <s v="OK"/>
    <x v="202"/>
    <x v="69"/>
    <x v="70"/>
    <x v="202"/>
    <s v="Italia"/>
    <x v="6"/>
    <x v="5"/>
    <m/>
    <s v="n.a."/>
    <s v="Autocandidatura"/>
    <x v="0"/>
    <s v="ICT"/>
    <x v="16"/>
    <x v="2"/>
    <x v="0"/>
    <x v="2"/>
    <x v="0"/>
    <x v="23"/>
    <x v="0"/>
  </r>
  <r>
    <s v="OK"/>
    <x v="203"/>
    <x v="69"/>
    <x v="70"/>
    <x v="203"/>
    <s v="Italia"/>
    <x v="11"/>
    <x v="7"/>
    <m/>
    <s v="Francesco Castaldelli _x000a_(Sviluppo Imprese Centro Italia SGR)"/>
    <s v="Investitori professionali"/>
    <x v="0"/>
    <s v="ICT"/>
    <x v="16"/>
    <x v="2"/>
    <x v="17"/>
    <x v="1"/>
    <x v="0"/>
    <x v="23"/>
    <x v="0"/>
  </r>
  <r>
    <s v="OK"/>
    <x v="204"/>
    <x v="69"/>
    <x v="70"/>
    <x v="204"/>
    <s v="Italia"/>
    <x v="5"/>
    <x v="4"/>
    <s v="Mauro Odorico"/>
    <m/>
    <s v="Proprietaria"/>
    <x v="0"/>
    <s v="Services"/>
    <x v="14"/>
    <x v="3"/>
    <x v="0"/>
    <x v="0"/>
    <x v="0"/>
    <x v="23"/>
    <x v="0"/>
  </r>
  <r>
    <s v="OK"/>
    <x v="205"/>
    <x v="70"/>
    <x v="69"/>
    <x v="205"/>
    <s v="Italia"/>
    <x v="17"/>
    <x v="2"/>
    <m/>
    <s v="Giuseppe Apicella _x000a_(Banca Promos)"/>
    <s v="Investitori professionali"/>
    <x v="0"/>
    <s v="Services"/>
    <x v="37"/>
    <x v="0"/>
    <x v="0"/>
    <x v="0"/>
    <x v="0"/>
    <x v="23"/>
    <x v="0"/>
  </r>
  <r>
    <s v="OK"/>
    <x v="206"/>
    <x v="70"/>
    <x v="69"/>
    <x v="206"/>
    <s v="Italia"/>
    <x v="67"/>
    <x v="19"/>
    <m/>
    <s v="Simone Rodolfi"/>
    <s v="Autocandidatura"/>
    <x v="0"/>
    <s v="Consumer Goods"/>
    <x v="24"/>
    <x v="2"/>
    <x v="0"/>
    <x v="2"/>
    <x v="0"/>
    <x v="17"/>
    <x v="0"/>
  </r>
  <r>
    <s v="OK"/>
    <x v="207"/>
    <x v="71"/>
    <x v="71"/>
    <x v="207"/>
    <s v="Italia"/>
    <x v="15"/>
    <x v="3"/>
    <m/>
    <s v="Vilma PIPINO"/>
    <s v="Autocandidatura"/>
    <x v="0"/>
    <s v="Consumer Goods"/>
    <x v="24"/>
    <x v="2"/>
    <x v="0"/>
    <x v="2"/>
    <x v="0"/>
    <x v="17"/>
    <x v="0"/>
  </r>
  <r>
    <s v="OK"/>
    <x v="208"/>
    <x v="72"/>
    <x v="5"/>
    <x v="208"/>
    <s v="Italia"/>
    <x v="6"/>
    <x v="5"/>
    <m/>
    <s v="Progetti_Jury Bonasia"/>
    <s v="Autocandidatura"/>
    <x v="1"/>
    <m/>
    <x v="7"/>
    <x v="5"/>
    <x v="4"/>
    <x v="3"/>
    <x v="0"/>
    <x v="25"/>
    <x v="0"/>
  </r>
  <r>
    <s v="OK"/>
    <x v="209"/>
    <x v="73"/>
    <x v="72"/>
    <x v="209"/>
    <s v="Italia"/>
    <x v="5"/>
    <x v="4"/>
    <m/>
    <s v="Vincenzo Vitelli"/>
    <s v="Dottore commercialista"/>
    <x v="0"/>
    <s v="Agro-food"/>
    <x v="10"/>
    <x v="3"/>
    <x v="0"/>
    <x v="0"/>
    <x v="0"/>
    <x v="17"/>
    <x v="0"/>
  </r>
  <r>
    <s v="OK"/>
    <x v="210"/>
    <x v="73"/>
    <x v="72"/>
    <x v="210"/>
    <s v="Italia"/>
    <x v="51"/>
    <x v="13"/>
    <m/>
    <s v="Alessandro Basso "/>
    <s v="Autocandidatura"/>
    <x v="0"/>
    <s v="Services"/>
    <x v="5"/>
    <x v="0"/>
    <x v="0"/>
    <x v="0"/>
    <x v="0"/>
    <x v="17"/>
    <x v="0"/>
  </r>
  <r>
    <s v="OK"/>
    <x v="211"/>
    <x v="73"/>
    <x v="5"/>
    <x v="211"/>
    <s v="Italia"/>
    <x v="6"/>
    <x v="5"/>
    <m/>
    <s v="Antonio Rosellini "/>
    <s v="Autocandidatura"/>
    <x v="1"/>
    <m/>
    <x v="7"/>
    <x v="5"/>
    <x v="4"/>
    <x v="3"/>
    <x v="0"/>
    <x v="25"/>
    <x v="0"/>
  </r>
  <r>
    <s v="OK"/>
    <x v="212"/>
    <x v="74"/>
    <x v="73"/>
    <x v="212"/>
    <s v="Italia"/>
    <x v="28"/>
    <x v="8"/>
    <m/>
    <s v="Anna Gervasoni _x000a_(AIFI)"/>
    <s v="Investitori professionali"/>
    <x v="0"/>
    <s v="Industrial Goods"/>
    <x v="34"/>
    <x v="1"/>
    <x v="35"/>
    <x v="1"/>
    <x v="0"/>
    <x v="26"/>
    <x v="0"/>
  </r>
  <r>
    <s v="OK"/>
    <x v="213"/>
    <x v="75"/>
    <x v="74"/>
    <x v="213"/>
    <s v="Italia"/>
    <x v="6"/>
    <x v="5"/>
    <s v="Giulio Valiante"/>
    <m/>
    <s v="Proprietaria"/>
    <x v="0"/>
    <s v="Services"/>
    <x v="5"/>
    <x v="0"/>
    <x v="0"/>
    <x v="0"/>
    <x v="0"/>
    <x v="17"/>
    <x v="0"/>
  </r>
  <r>
    <s v="OK"/>
    <x v="214"/>
    <x v="73"/>
    <x v="72"/>
    <x v="214"/>
    <s v="Italia"/>
    <x v="5"/>
    <x v="4"/>
    <s v="Amedeo Giurazza"/>
    <m/>
    <s v="Proprietaria"/>
    <x v="0"/>
    <s v="Services"/>
    <x v="19"/>
    <x v="3"/>
    <x v="0"/>
    <x v="0"/>
    <x v="0"/>
    <x v="17"/>
    <x v="0"/>
  </r>
  <r>
    <s v="OK"/>
    <x v="215"/>
    <x v="75"/>
    <x v="74"/>
    <x v="215"/>
    <s v="Italia"/>
    <x v="15"/>
    <x v="3"/>
    <m/>
    <s v="Francesco D'Antonio  _x000a_(Iniziativa)"/>
    <s v="Advisor"/>
    <x v="0"/>
    <s v="ICT"/>
    <x v="0"/>
    <x v="0"/>
    <x v="0"/>
    <x v="0"/>
    <x v="0"/>
    <x v="17"/>
    <x v="0"/>
  </r>
  <r>
    <s v="OK"/>
    <x v="216"/>
    <x v="75"/>
    <x v="74"/>
    <x v="216"/>
    <s v="Italia"/>
    <x v="5"/>
    <x v="4"/>
    <m/>
    <s v="Francesco D'Antonio  _x000a_(Iniziativa)"/>
    <s v="Advisor"/>
    <x v="0"/>
    <s v="ICT"/>
    <x v="20"/>
    <x v="3"/>
    <x v="0"/>
    <x v="0"/>
    <x v="0"/>
    <x v="17"/>
    <x v="0"/>
  </r>
  <r>
    <s v="OK"/>
    <x v="217"/>
    <x v="76"/>
    <x v="75"/>
    <x v="217"/>
    <s v="Italia"/>
    <x v="17"/>
    <x v="2"/>
    <m/>
    <s v="Aniello D'Auria"/>
    <s v="Altri"/>
    <x v="0"/>
    <s v="Services"/>
    <x v="5"/>
    <x v="0"/>
    <x v="0"/>
    <x v="0"/>
    <x v="0"/>
    <x v="27"/>
    <x v="0"/>
  </r>
  <r>
    <s v="OK"/>
    <x v="218"/>
    <x v="77"/>
    <x v="76"/>
    <x v="218"/>
    <s v="Italia"/>
    <x v="11"/>
    <x v="7"/>
    <m/>
    <s v="Roberto Rinaldi"/>
    <s v="Altri"/>
    <x v="0"/>
    <s v="Industrial Goods"/>
    <x v="22"/>
    <x v="2"/>
    <x v="0"/>
    <x v="2"/>
    <x v="0"/>
    <x v="27"/>
    <x v="0"/>
  </r>
  <r>
    <s v="OK"/>
    <x v="219"/>
    <x v="77"/>
    <x v="76"/>
    <x v="219"/>
    <s v="Italia"/>
    <x v="20"/>
    <x v="12"/>
    <m/>
    <s v="Fabrizia Pellone _x000a_(Pellone e Associati)"/>
    <s v="Dottore commercialista"/>
    <x v="0"/>
    <s v="Industrial automation"/>
    <x v="4"/>
    <x v="1"/>
    <x v="36"/>
    <x v="1"/>
    <x v="0"/>
    <x v="27"/>
    <x v="0"/>
  </r>
  <r>
    <s v="OK"/>
    <x v="220"/>
    <x v="78"/>
    <x v="77"/>
    <x v="220"/>
    <s v="Italia"/>
    <x v="11"/>
    <x v="7"/>
    <m/>
    <s v="Raffaele Bini"/>
    <s v="Dottore commercialista"/>
    <x v="0"/>
    <s v="Services"/>
    <x v="39"/>
    <x v="0"/>
    <x v="0"/>
    <x v="0"/>
    <x v="0"/>
    <x v="26"/>
    <x v="0"/>
  </r>
  <r>
    <s v="OK"/>
    <x v="221"/>
    <x v="79"/>
    <x v="78"/>
    <x v="221"/>
    <s v="Italia"/>
    <x v="6"/>
    <x v="5"/>
    <s v="Paolo Santoro"/>
    <m/>
    <s v="Proprietaria"/>
    <x v="0"/>
    <s v="Services"/>
    <x v="19"/>
    <x v="2"/>
    <x v="0"/>
    <x v="2"/>
    <x v="0"/>
    <x v="27"/>
    <x v="0"/>
  </r>
  <r>
    <s v="OK"/>
    <x v="222"/>
    <x v="79"/>
    <x v="5"/>
    <x v="222"/>
    <s v="Italia"/>
    <x v="6"/>
    <x v="5"/>
    <m/>
    <s v=" Alessandro Nardone"/>
    <s v="Autocandidatura"/>
    <x v="1"/>
    <m/>
    <x v="7"/>
    <x v="5"/>
    <x v="4"/>
    <x v="3"/>
    <x v="0"/>
    <x v="25"/>
    <x v="0"/>
  </r>
  <r>
    <s v="OK"/>
    <x v="223"/>
    <x v="80"/>
    <x v="79"/>
    <x v="223"/>
    <s v="Italia"/>
    <x v="5"/>
    <x v="4"/>
    <m/>
    <s v="Lorenzo Barra _x000a_(EY)"/>
    <s v="Advisor"/>
    <x v="0"/>
    <s v="Services"/>
    <x v="19"/>
    <x v="0"/>
    <x v="0"/>
    <x v="2"/>
    <x v="0"/>
    <x v="27"/>
    <x v="23"/>
  </r>
  <r>
    <s v="OK"/>
    <x v="224"/>
    <x v="80"/>
    <x v="79"/>
    <x v="224"/>
    <s v="Italia"/>
    <x v="5"/>
    <x v="4"/>
    <m/>
    <s v="Francesco Alessandrini Gentili"/>
    <s v="Advisor"/>
    <x v="0"/>
    <s v="Digital &amp; Media"/>
    <x v="5"/>
    <x v="3"/>
    <x v="0"/>
    <x v="0"/>
    <x v="0"/>
    <x v="27"/>
    <x v="0"/>
  </r>
  <r>
    <s v="OK"/>
    <x v="225"/>
    <x v="81"/>
    <x v="80"/>
    <x v="225"/>
    <s v="Italia"/>
    <x v="17"/>
    <x v="2"/>
    <m/>
    <s v="Porfirio Parascandola"/>
    <s v="Autocandidatura"/>
    <x v="0"/>
    <s v="Digital &amp; Media"/>
    <x v="5"/>
    <x v="2"/>
    <x v="0"/>
    <x v="2"/>
    <x v="0"/>
    <x v="27"/>
    <x v="0"/>
  </r>
  <r>
    <s v="OK"/>
    <x v="226"/>
    <x v="82"/>
    <x v="5"/>
    <x v="226"/>
    <s v="Italia"/>
    <x v="5"/>
    <x v="4"/>
    <m/>
    <s v="Luca Del Mese"/>
    <s v="Autocandidatura"/>
    <x v="1"/>
    <m/>
    <x v="7"/>
    <x v="5"/>
    <x v="4"/>
    <x v="3"/>
    <x v="0"/>
    <x v="28"/>
    <x v="0"/>
  </r>
  <r>
    <s v="OK"/>
    <x v="227"/>
    <x v="82"/>
    <x v="81"/>
    <x v="227"/>
    <s v="Italia"/>
    <x v="5"/>
    <x v="4"/>
    <m/>
    <s v="Astorre Modena _x000a_(Terra VP)"/>
    <s v="Investitori professionali"/>
    <x v="0"/>
    <s v="Services"/>
    <x v="19"/>
    <x v="3"/>
    <x v="0"/>
    <x v="0"/>
    <x v="0"/>
    <x v="29"/>
    <x v="0"/>
  </r>
  <r>
    <s v="OK"/>
    <x v="228"/>
    <x v="82"/>
    <x v="82"/>
    <x v="228"/>
    <s v="Italia"/>
    <x v="6"/>
    <x v="5"/>
    <m/>
    <s v="Mirko Prili"/>
    <s v="Autocandidatura"/>
    <x v="0"/>
    <s v="Biotech"/>
    <x v="8"/>
    <x v="2"/>
    <x v="0"/>
    <x v="2"/>
    <x v="0"/>
    <x v="26"/>
    <x v="0"/>
  </r>
  <r>
    <s v="OK"/>
    <x v="229"/>
    <x v="83"/>
    <x v="83"/>
    <x v="229"/>
    <s v="Italia"/>
    <x v="68"/>
    <x v="15"/>
    <m/>
    <s v="Enrico Moro"/>
    <s v="Autocandidatura"/>
    <x v="0"/>
    <s v="Digital &amp; Media"/>
    <x v="5"/>
    <x v="2"/>
    <x v="0"/>
    <x v="2"/>
    <x v="0"/>
    <x v="29"/>
    <x v="0"/>
  </r>
  <r>
    <s v="OK"/>
    <x v="230"/>
    <x v="84"/>
    <x v="84"/>
    <x v="230"/>
    <s v="Italia"/>
    <x v="5"/>
    <x v="4"/>
    <m/>
    <s v="Luca Maran _x000a_(DeA Capital)"/>
    <s v="Investitori professionali"/>
    <x v="0"/>
    <s v="Clean Tech"/>
    <x v="39"/>
    <x v="0"/>
    <x v="0"/>
    <x v="0"/>
    <x v="0"/>
    <x v="29"/>
    <x v="0"/>
  </r>
  <r>
    <s v="OK"/>
    <x v="231"/>
    <x v="84"/>
    <x v="85"/>
    <x v="231"/>
    <s v="Italia"/>
    <x v="69"/>
    <x v="4"/>
    <m/>
    <s v="Rudy Lazzarin"/>
    <s v="Autocandidatura"/>
    <x v="0"/>
    <s v="Aerospace"/>
    <x v="31"/>
    <x v="0"/>
    <x v="0"/>
    <x v="0"/>
    <x v="0"/>
    <x v="26"/>
    <x v="0"/>
  </r>
  <r>
    <s v="OK"/>
    <x v="232"/>
    <x v="84"/>
    <x v="84"/>
    <x v="232"/>
    <s v="Italia"/>
    <x v="68"/>
    <x v="15"/>
    <m/>
    <s v="Giuseppe Rigato _x000a_(Annia Partners)"/>
    <s v="Advisor"/>
    <x v="0"/>
    <s v="Services"/>
    <x v="5"/>
    <x v="0"/>
    <x v="0"/>
    <x v="0"/>
    <x v="0"/>
    <x v="29"/>
    <x v="0"/>
  </r>
  <r>
    <s v="OK"/>
    <x v="233"/>
    <x v="85"/>
    <x v="86"/>
    <x v="233"/>
    <s v="Italia"/>
    <x v="5"/>
    <x v="4"/>
    <m/>
    <s v="Alessio Beverina _x000a_(Panakes)"/>
    <s v="Investitori professionali"/>
    <x v="0"/>
    <s v="Services"/>
    <x v="16"/>
    <x v="0"/>
    <x v="0"/>
    <x v="0"/>
    <x v="0"/>
    <x v="29"/>
    <x v="0"/>
  </r>
  <r>
    <s v="OK"/>
    <x v="234"/>
    <x v="86"/>
    <x v="87"/>
    <x v="234"/>
    <s v="Italia"/>
    <x v="5"/>
    <x v="4"/>
    <m/>
    <s v=" Luciano Balbo_x000a_(Oltre Venture)"/>
    <s v="Investitori professionali"/>
    <x v="0"/>
    <s v="ICT"/>
    <x v="20"/>
    <x v="0"/>
    <x v="0"/>
    <x v="0"/>
    <x v="0"/>
    <x v="26"/>
    <x v="0"/>
  </r>
  <r>
    <s v="OK"/>
    <x v="235"/>
    <x v="86"/>
    <x v="87"/>
    <x v="235"/>
    <s v="Italia"/>
    <x v="5"/>
    <x v="4"/>
    <m/>
    <s v="Silvano Salandin"/>
    <s v="Autocandidatura"/>
    <x v="0"/>
    <s v="Services"/>
    <x v="19"/>
    <x v="0"/>
    <x v="0"/>
    <x v="0"/>
    <x v="0"/>
    <x v="26"/>
    <x v="0"/>
  </r>
  <r>
    <s v="OK"/>
    <x v="236"/>
    <x v="87"/>
    <x v="82"/>
    <x v="236"/>
    <s v="Italia"/>
    <x v="5"/>
    <x v="4"/>
    <m/>
    <s v="Domenico Laudonia_x000a_(Italian Brand Factory)"/>
    <s v="Investitori professionali"/>
    <x v="0"/>
    <s v="ICT"/>
    <x v="16"/>
    <x v="0"/>
    <x v="0"/>
    <x v="0"/>
    <x v="0"/>
    <x v="26"/>
    <x v="0"/>
  </r>
  <r>
    <s v="OK"/>
    <x v="237"/>
    <x v="87"/>
    <x v="82"/>
    <x v="237"/>
    <s v="Italia"/>
    <x v="0"/>
    <x v="0"/>
    <m/>
    <s v="Antonino Vizzini"/>
    <s v="Autocandidatura"/>
    <x v="0"/>
    <s v="Services"/>
    <x v="14"/>
    <x v="2"/>
    <x v="0"/>
    <x v="2"/>
    <x v="0"/>
    <x v="26"/>
    <x v="0"/>
  </r>
  <r>
    <s v="OK"/>
    <x v="238"/>
    <x v="87"/>
    <x v="77"/>
    <x v="238"/>
    <s v="Italia"/>
    <x v="4"/>
    <x v="4"/>
    <m/>
    <s v="Davide Giuliano"/>
    <s v="Autocandidatura"/>
    <x v="0"/>
    <s v="Services"/>
    <x v="14"/>
    <x v="2"/>
    <x v="0"/>
    <x v="2"/>
    <x v="0"/>
    <x v="26"/>
    <x v="0"/>
  </r>
  <r>
    <s v="OK"/>
    <x v="239"/>
    <x v="88"/>
    <x v="77"/>
    <x v="239"/>
    <s v="Italia"/>
    <x v="5"/>
    <x v="4"/>
    <m/>
    <s v="Francesco Calabretta"/>
    <s v="Autocandidatura"/>
    <x v="0"/>
    <s v="Consumer Goods"/>
    <x v="18"/>
    <x v="2"/>
    <x v="0"/>
    <x v="2"/>
    <x v="0"/>
    <x v="26"/>
    <x v="0"/>
  </r>
  <r>
    <s v="OK"/>
    <x v="240"/>
    <x v="88"/>
    <x v="77"/>
    <x v="240"/>
    <s v="Estero"/>
    <x v="16"/>
    <x v="6"/>
    <m/>
    <s v="Domenico Nesci_x000a_(Lventure)"/>
    <s v="Investitori professionali"/>
    <x v="0"/>
    <s v="ICT"/>
    <x v="20"/>
    <x v="0"/>
    <x v="0"/>
    <x v="0"/>
    <x v="0"/>
    <x v="26"/>
    <x v="0"/>
  </r>
  <r>
    <s v="OK"/>
    <x v="241"/>
    <x v="89"/>
    <x v="85"/>
    <x v="241"/>
    <s v="Italia"/>
    <x v="38"/>
    <x v="9"/>
    <m/>
    <s v="Luca Martino"/>
    <s v="Autocandidatura"/>
    <x v="0"/>
    <s v="Digital &amp; Media"/>
    <x v="0"/>
    <x v="0"/>
    <x v="0"/>
    <x v="0"/>
    <x v="0"/>
    <x v="26"/>
    <x v="0"/>
  </r>
  <r>
    <s v="OK"/>
    <x v="242"/>
    <x v="90"/>
    <x v="88"/>
    <x v="242"/>
    <s v="Italia"/>
    <x v="36"/>
    <x v="15"/>
    <m/>
    <s v="Maria Antonietta Zonin"/>
    <s v="Autocandidatura"/>
    <x v="0"/>
    <s v="ICT"/>
    <x v="20"/>
    <x v="2"/>
    <x v="0"/>
    <x v="2"/>
    <x v="0"/>
    <x v="30"/>
    <x v="0"/>
  </r>
  <r>
    <s v="OK"/>
    <x v="243"/>
    <x v="90"/>
    <x v="89"/>
    <x v="243"/>
    <s v="Italia"/>
    <x v="41"/>
    <x v="10"/>
    <m/>
    <s v="Paola Cacciatori_x000a_(Università di Pisa)"/>
    <s v="Organismi di Ricerca"/>
    <x v="0"/>
    <s v="Med-Tech"/>
    <x v="2"/>
    <x v="1"/>
    <x v="19"/>
    <x v="1"/>
    <x v="0"/>
    <x v="26"/>
    <x v="0"/>
  </r>
  <r>
    <s v="OK"/>
    <x v="244"/>
    <x v="90"/>
    <x v="89"/>
    <x v="244"/>
    <s v="Italia"/>
    <x v="15"/>
    <x v="3"/>
    <s v="Venture Factory"/>
    <m/>
    <s v="Proprietaria"/>
    <x v="0"/>
    <s v="Biotech"/>
    <x v="3"/>
    <x v="0"/>
    <x v="9"/>
    <x v="6"/>
    <x v="0"/>
    <x v="31"/>
    <x v="24"/>
  </r>
  <r>
    <s v="OK"/>
    <x v="245"/>
    <x v="90"/>
    <x v="90"/>
    <x v="245"/>
    <s v="Italia"/>
    <x v="6"/>
    <x v="5"/>
    <m/>
    <s v="Luca Busolli"/>
    <s v="Autocandidatura"/>
    <x v="0"/>
    <s v="Services"/>
    <x v="14"/>
    <x v="2"/>
    <x v="0"/>
    <x v="2"/>
    <x v="0"/>
    <x v="32"/>
    <x v="0"/>
  </r>
  <r>
    <s v="OK"/>
    <x v="246"/>
    <x v="90"/>
    <x v="88"/>
    <x v="246"/>
    <s v="Italia"/>
    <x v="70"/>
    <x v="19"/>
    <m/>
    <s v="Michele Cardini "/>
    <s v="Autocandidatura"/>
    <x v="0"/>
    <s v="Services"/>
    <x v="14"/>
    <x v="2"/>
    <x v="0"/>
    <x v="2"/>
    <x v="0"/>
    <x v="30"/>
    <x v="0"/>
  </r>
  <r>
    <s v="OK"/>
    <x v="247"/>
    <x v="91"/>
    <x v="90"/>
    <x v="247"/>
    <s v="Italia"/>
    <x v="17"/>
    <x v="2"/>
    <m/>
    <s v="Antonio Lepore"/>
    <s v="Autocandidatura"/>
    <x v="0"/>
    <s v="Digital &amp; Media"/>
    <x v="5"/>
    <x v="2"/>
    <x v="0"/>
    <x v="2"/>
    <x v="0"/>
    <x v="32"/>
    <x v="0"/>
  </r>
  <r>
    <s v="OK"/>
    <x v="248"/>
    <x v="92"/>
    <x v="91"/>
    <x v="248"/>
    <s v="Italia"/>
    <x v="15"/>
    <x v="3"/>
    <s v="Venture Factory"/>
    <m/>
    <s v="Proprietaria"/>
    <x v="0"/>
    <s v="Clean Tech"/>
    <x v="23"/>
    <x v="1"/>
    <x v="9"/>
    <x v="1"/>
    <x v="0"/>
    <x v="32"/>
    <x v="0"/>
  </r>
  <r>
    <s v="OK"/>
    <x v="249"/>
    <x v="92"/>
    <x v="91"/>
    <x v="249"/>
    <s v="Italia"/>
    <x v="71"/>
    <x v="3"/>
    <m/>
    <s v="Fabio Mondini_x000a_(Crossborder)"/>
    <s v="Advisor"/>
    <x v="0"/>
    <s v="Industrial Goods"/>
    <x v="22"/>
    <x v="3"/>
    <x v="0"/>
    <x v="0"/>
    <x v="0"/>
    <x v="32"/>
    <x v="0"/>
  </r>
  <r>
    <s v="OK"/>
    <x v="250"/>
    <x v="91"/>
    <x v="90"/>
    <x v="250"/>
    <s v="Italia"/>
    <x v="11"/>
    <x v="7"/>
    <s v="Giulio Valiante"/>
    <m/>
    <s v="Proprietaria"/>
    <x v="0"/>
    <s v="ICT"/>
    <x v="16"/>
    <x v="2"/>
    <x v="0"/>
    <x v="2"/>
    <x v="0"/>
    <x v="32"/>
    <x v="0"/>
  </r>
  <r>
    <s v="OK"/>
    <x v="251"/>
    <x v="92"/>
    <x v="91"/>
    <x v="251"/>
    <s v="Italia"/>
    <x v="5"/>
    <x v="4"/>
    <m/>
    <s v="Stefano Oddo"/>
    <s v="Autocandidatura"/>
    <x v="0"/>
    <s v="ICT"/>
    <x v="5"/>
    <x v="0"/>
    <x v="0"/>
    <x v="0"/>
    <x v="0"/>
    <x v="32"/>
    <x v="0"/>
  </r>
  <r>
    <s v="OK"/>
    <x v="252"/>
    <x v="92"/>
    <x v="91"/>
    <x v="252"/>
    <s v="Italia"/>
    <x v="5"/>
    <x v="4"/>
    <m/>
    <s v="Carlo Moser"/>
    <s v="Advisor"/>
    <x v="0"/>
    <s v="ICT"/>
    <x v="16"/>
    <x v="2"/>
    <x v="0"/>
    <x v="2"/>
    <x v="0"/>
    <x v="32"/>
    <x v="0"/>
  </r>
  <r>
    <s v="OK"/>
    <x v="253"/>
    <x v="92"/>
    <x v="91"/>
    <x v="253"/>
    <s v="Italia"/>
    <x v="6"/>
    <x v="5"/>
    <m/>
    <s v="Angelo Giovanni Ien"/>
    <s v="Autocandidatura"/>
    <x v="0"/>
    <s v="Med-Tech"/>
    <x v="2"/>
    <x v="2"/>
    <x v="0"/>
    <x v="2"/>
    <x v="0"/>
    <x v="32"/>
    <x v="0"/>
  </r>
  <r>
    <s v="OK"/>
    <x v="254"/>
    <x v="93"/>
    <x v="92"/>
    <x v="254"/>
    <s v="Italia"/>
    <x v="15"/>
    <x v="3"/>
    <s v="Venture Factory"/>
    <m/>
    <s v="Proprietaria"/>
    <x v="0"/>
    <s v="Services"/>
    <x v="39"/>
    <x v="1"/>
    <x v="9"/>
    <x v="1"/>
    <x v="0"/>
    <x v="32"/>
    <x v="0"/>
  </r>
  <r>
    <s v="OK"/>
    <x v="255"/>
    <x v="93"/>
    <x v="92"/>
    <x v="255"/>
    <s v="Italia"/>
    <x v="5"/>
    <x v="4"/>
    <m/>
    <s v="Dario Piazzi"/>
    <s v="Autocandidatura"/>
    <x v="0"/>
    <s v="Industrial Goods"/>
    <x v="22"/>
    <x v="0"/>
    <x v="0"/>
    <x v="2"/>
    <x v="0"/>
    <x v="32"/>
    <x v="25"/>
  </r>
  <r>
    <s v="OK"/>
    <x v="256"/>
    <x v="93"/>
    <x v="92"/>
    <x v="256"/>
    <s v="Estero"/>
    <x v="72"/>
    <x v="24"/>
    <s v="Giulio Valiante"/>
    <m/>
    <s v="Proprietaria"/>
    <x v="0"/>
    <s v="Consumer Goods"/>
    <x v="18"/>
    <x v="0"/>
    <x v="0"/>
    <x v="0"/>
    <x v="0"/>
    <x v="32"/>
    <x v="0"/>
  </r>
  <r>
    <s v="OK"/>
    <x v="257"/>
    <x v="94"/>
    <x v="93"/>
    <x v="257"/>
    <s v="Italia"/>
    <x v="36"/>
    <x v="15"/>
    <m/>
    <m/>
    <s v="Autocandidatura"/>
    <x v="0"/>
    <s v="ICT"/>
    <x v="20"/>
    <x v="2"/>
    <x v="0"/>
    <x v="2"/>
    <x v="0"/>
    <x v="32"/>
    <x v="0"/>
  </r>
  <r>
    <s v="OK"/>
    <x v="258"/>
    <x v="94"/>
    <x v="93"/>
    <x v="258"/>
    <s v="Italia"/>
    <x v="29"/>
    <x v="0"/>
    <m/>
    <s v="Francesco Lerose"/>
    <s v="Autocandidatura"/>
    <x v="0"/>
    <s v="Industrial Goods"/>
    <x v="22"/>
    <x v="2"/>
    <x v="0"/>
    <x v="2"/>
    <x v="0"/>
    <x v="32"/>
    <x v="0"/>
  </r>
  <r>
    <s v="OK"/>
    <x v="259"/>
    <x v="94"/>
    <x v="93"/>
    <x v="259"/>
    <s v="Estero"/>
    <x v="73"/>
    <x v="22"/>
    <m/>
    <s v="Edoardo  Bosio_x000a_(embed Capital)"/>
    <s v="Advisor"/>
    <x v="0"/>
    <s v="Services"/>
    <x v="39"/>
    <x v="0"/>
    <x v="0"/>
    <x v="0"/>
    <x v="0"/>
    <x v="32"/>
    <x v="0"/>
  </r>
  <r>
    <s v="OK"/>
    <x v="260"/>
    <x v="95"/>
    <x v="94"/>
    <x v="260"/>
    <s v="Italia"/>
    <x v="74"/>
    <x v="0"/>
    <m/>
    <s v="Riccardo Matarazzo_x000a_(Equo Partners)"/>
    <s v="Advisor"/>
    <x v="0"/>
    <s v="Agro-food"/>
    <x v="10"/>
    <x v="0"/>
    <x v="0"/>
    <x v="0"/>
    <x v="0"/>
    <x v="32"/>
    <x v="0"/>
  </r>
  <r>
    <s v="OK"/>
    <x v="261"/>
    <x v="95"/>
    <x v="94"/>
    <x v="261"/>
    <s v="Italia"/>
    <x v="15"/>
    <x v="3"/>
    <m/>
    <s v="Tondolo Francesco"/>
    <s v="Autocandidatura"/>
    <x v="0"/>
    <s v="Services"/>
    <x v="6"/>
    <x v="1"/>
    <x v="9"/>
    <x v="1"/>
    <x v="0"/>
    <x v="32"/>
    <x v="0"/>
  </r>
  <r>
    <s v="OK"/>
    <x v="262"/>
    <x v="95"/>
    <x v="94"/>
    <x v="262"/>
    <s v="Italia"/>
    <x v="11"/>
    <x v="7"/>
    <m/>
    <s v="Marco Trombetti _x000a_(Translated)"/>
    <s v="Investitori professionali"/>
    <x v="0"/>
    <s v="Services"/>
    <x v="19"/>
    <x v="0"/>
    <x v="0"/>
    <x v="0"/>
    <x v="0"/>
    <x v="32"/>
    <x v="0"/>
  </r>
  <r>
    <s v="OK"/>
    <x v="263"/>
    <x v="96"/>
    <x v="95"/>
    <x v="263"/>
    <s v="Estero"/>
    <x v="25"/>
    <x v="16"/>
    <m/>
    <s v="Fabrizia Pellone _x000a_(Pellone e Associati)"/>
    <s v="Dottore commercialista"/>
    <x v="0"/>
    <s v="Digital &amp; Media"/>
    <x v="5"/>
    <x v="3"/>
    <x v="0"/>
    <x v="0"/>
    <x v="0"/>
    <x v="30"/>
    <x v="0"/>
  </r>
  <r>
    <s v="OK"/>
    <x v="264"/>
    <x v="96"/>
    <x v="95"/>
    <x v="264"/>
    <s v="Italia"/>
    <x v="5"/>
    <x v="4"/>
    <m/>
    <s v="Michele Calzolari _x000a_(Assosim)"/>
    <s v="Investitori professionali"/>
    <x v="0"/>
    <s v="Services"/>
    <x v="8"/>
    <x v="0"/>
    <x v="0"/>
    <x v="0"/>
    <x v="0"/>
    <x v="30"/>
    <x v="0"/>
  </r>
  <r>
    <s v="OK"/>
    <x v="265"/>
    <x v="97"/>
    <x v="5"/>
    <x v="265"/>
    <s v="Italia"/>
    <x v="6"/>
    <x v="5"/>
    <m/>
    <s v="Paolo Catti"/>
    <s v="Autocandidatura"/>
    <x v="1"/>
    <m/>
    <x v="7"/>
    <x v="5"/>
    <x v="4"/>
    <x v="3"/>
    <x v="0"/>
    <x v="33"/>
    <x v="0"/>
  </r>
  <r>
    <s v="OK"/>
    <x v="266"/>
    <x v="97"/>
    <x v="96"/>
    <x v="266"/>
    <s v="Italia"/>
    <x v="0"/>
    <x v="0"/>
    <m/>
    <s v=" Franco Bonacini _x000a_(Gradiente SGR)"/>
    <s v="Investitori professionali"/>
    <x v="0"/>
    <s v="ICT"/>
    <x v="4"/>
    <x v="2"/>
    <x v="37"/>
    <x v="1"/>
    <x v="0"/>
    <x v="30"/>
    <x v="0"/>
  </r>
  <r>
    <s v="OK"/>
    <x v="267"/>
    <x v="97"/>
    <x v="5"/>
    <x v="267"/>
    <s v="Italia"/>
    <x v="36"/>
    <x v="15"/>
    <m/>
    <s v="Francesco Ulian"/>
    <s v="Autocandidatura"/>
    <x v="1"/>
    <m/>
    <x v="7"/>
    <x v="5"/>
    <x v="4"/>
    <x v="3"/>
    <x v="0"/>
    <x v="33"/>
    <x v="0"/>
  </r>
  <r>
    <s v="OK"/>
    <x v="268"/>
    <x v="98"/>
    <x v="97"/>
    <x v="268"/>
    <s v="Italia"/>
    <x v="39"/>
    <x v="15"/>
    <m/>
    <s v="Luciano Balbo_x000a_(Oltreventure)"/>
    <s v="Investitori professionali"/>
    <x v="0"/>
    <s v="Clean Tech"/>
    <x v="23"/>
    <x v="1"/>
    <x v="34"/>
    <x v="1"/>
    <x v="0"/>
    <x v="30"/>
    <x v="26"/>
  </r>
  <r>
    <s v="OK"/>
    <x v="269"/>
    <x v="99"/>
    <x v="98"/>
    <x v="269"/>
    <s v="Estero"/>
    <x v="6"/>
    <x v="5"/>
    <m/>
    <s v="Cristina Salmón Sobremazas_x000a_(Abra Invest)"/>
    <s v="Advisor"/>
    <x v="0"/>
    <s v="Digital &amp; Media"/>
    <x v="5"/>
    <x v="3"/>
    <x v="0"/>
    <x v="0"/>
    <x v="0"/>
    <x v="30"/>
    <x v="0"/>
  </r>
  <r>
    <s v="OK"/>
    <x v="270"/>
    <x v="100"/>
    <x v="88"/>
    <x v="270"/>
    <s v="Italia"/>
    <x v="17"/>
    <x v="2"/>
    <m/>
    <s v="Alberto Romano"/>
    <s v="Autocandidatura"/>
    <x v="0"/>
    <s v="Consumer Goods"/>
    <x v="22"/>
    <x v="2"/>
    <x v="38"/>
    <x v="1"/>
    <x v="0"/>
    <x v="30"/>
    <x v="0"/>
  </r>
  <r>
    <s v="OK"/>
    <x v="271"/>
    <x v="100"/>
    <x v="88"/>
    <x v="271"/>
    <s v="Italia"/>
    <x v="5"/>
    <x v="4"/>
    <m/>
    <s v="Andrea Spaggiari"/>
    <s v="Autocandidatura"/>
    <x v="0"/>
    <s v="Digital &amp; Media"/>
    <x v="5"/>
    <x v="0"/>
    <x v="0"/>
    <x v="0"/>
    <x v="0"/>
    <x v="30"/>
    <x v="0"/>
  </r>
  <r>
    <s v="OK"/>
    <x v="272"/>
    <x v="101"/>
    <x v="5"/>
    <x v="272"/>
    <s v="Italia"/>
    <x v="6"/>
    <x v="5"/>
    <m/>
    <s v="Diego Barone"/>
    <s v="Autocandidatura"/>
    <x v="1"/>
    <m/>
    <x v="7"/>
    <x v="5"/>
    <x v="4"/>
    <x v="3"/>
    <x v="0"/>
    <x v="33"/>
    <x v="0"/>
  </r>
  <r>
    <s v="OK"/>
    <x v="273"/>
    <x v="102"/>
    <x v="99"/>
    <x v="273"/>
    <s v="Italia"/>
    <x v="38"/>
    <x v="9"/>
    <s v="Paolo Santoro"/>
    <m/>
    <s v="Proprietaria"/>
    <x v="0"/>
    <s v="Digital &amp; Media"/>
    <x v="5"/>
    <x v="0"/>
    <x v="0"/>
    <x v="0"/>
    <x v="0"/>
    <x v="25"/>
    <x v="0"/>
  </r>
  <r>
    <s v="OK"/>
    <x v="274"/>
    <x v="103"/>
    <x v="100"/>
    <x v="274"/>
    <s v="Italia"/>
    <x v="5"/>
    <x v="4"/>
    <m/>
    <s v="Alessandro Zamboni"/>
    <s v="Autocandidatura"/>
    <x v="0"/>
    <s v="Services"/>
    <x v="18"/>
    <x v="0"/>
    <x v="0"/>
    <x v="0"/>
    <x v="0"/>
    <x v="28"/>
    <x v="0"/>
  </r>
  <r>
    <s v="OK"/>
    <x v="275"/>
    <x v="103"/>
    <x v="101"/>
    <x v="275"/>
    <s v="Italia"/>
    <x v="75"/>
    <x v="7"/>
    <m/>
    <s v="Domenico Miorelli"/>
    <s v="Autocandidatura"/>
    <x v="0"/>
    <s v="Digital &amp; Media"/>
    <x v="5"/>
    <x v="2"/>
    <x v="0"/>
    <x v="2"/>
    <x v="0"/>
    <x v="25"/>
    <x v="0"/>
  </r>
  <r>
    <s v="OK"/>
    <x v="276"/>
    <x v="103"/>
    <x v="101"/>
    <x v="276"/>
    <s v="Italia"/>
    <x v="5"/>
    <x v="4"/>
    <m/>
    <s v="Giorgio Beretta_x000a_(BDO)"/>
    <s v="Advisor"/>
    <x v="0"/>
    <s v="Clean Tech"/>
    <x v="17"/>
    <x v="2"/>
    <x v="39"/>
    <x v="1"/>
    <x v="0"/>
    <x v="25"/>
    <x v="0"/>
  </r>
  <r>
    <s v="OK"/>
    <x v="277"/>
    <x v="104"/>
    <x v="100"/>
    <x v="277"/>
    <s v="Italia"/>
    <x v="6"/>
    <x v="5"/>
    <m/>
    <s v="Benedetto Bottoni_x000a_(Tymosbc)"/>
    <s v="Advisor"/>
    <x v="0"/>
    <s v="ICT"/>
    <x v="18"/>
    <x v="4"/>
    <x v="0"/>
    <x v="4"/>
    <x v="0"/>
    <x v="28"/>
    <x v="27"/>
  </r>
  <r>
    <s v="OK"/>
    <x v="278"/>
    <x v="105"/>
    <x v="102"/>
    <x v="278"/>
    <s v="Italia"/>
    <x v="76"/>
    <x v="7"/>
    <m/>
    <s v="GianPaolo Di Dio_x000a_(Fondo Italiano d'investimento)"/>
    <s v="Investitori professionali"/>
    <x v="0"/>
    <s v="Clean Tech"/>
    <x v="17"/>
    <x v="3"/>
    <x v="0"/>
    <x v="0"/>
    <x v="0"/>
    <x v="28"/>
    <x v="0"/>
  </r>
  <r>
    <s v="OK"/>
    <x v="279"/>
    <x v="106"/>
    <x v="103"/>
    <x v="279"/>
    <s v="Italia"/>
    <x v="30"/>
    <x v="8"/>
    <m/>
    <s v="Guido Cassella"/>
    <s v="Autocandidatura"/>
    <x v="0"/>
    <s v="Services"/>
    <x v="15"/>
    <x v="3"/>
    <x v="0"/>
    <x v="2"/>
    <x v="0"/>
    <x v="28"/>
    <x v="28"/>
  </r>
  <r>
    <s v="OK"/>
    <x v="280"/>
    <x v="107"/>
    <x v="104"/>
    <x v="280"/>
    <s v="Italia"/>
    <x v="5"/>
    <x v="4"/>
    <s v="Giulio Valiante"/>
    <m/>
    <s v="Proprietaria"/>
    <x v="0"/>
    <s v="Services"/>
    <x v="19"/>
    <x v="3"/>
    <x v="0"/>
    <x v="0"/>
    <x v="0"/>
    <x v="28"/>
    <x v="0"/>
  </r>
  <r>
    <s v="OK"/>
    <x v="281"/>
    <x v="108"/>
    <x v="105"/>
    <x v="281"/>
    <s v="Italia"/>
    <x v="77"/>
    <x v="4"/>
    <m/>
    <s v="Luca Forlani"/>
    <s v="Autocandidatura"/>
    <x v="0"/>
    <s v="Digital &amp; Media"/>
    <x v="5"/>
    <x v="2"/>
    <x v="0"/>
    <x v="2"/>
    <x v="0"/>
    <x v="34"/>
    <x v="0"/>
  </r>
  <r>
    <s v="OK"/>
    <x v="282"/>
    <x v="108"/>
    <x v="105"/>
    <x v="282"/>
    <s v="Italia"/>
    <x v="5"/>
    <x v="4"/>
    <m/>
    <s v="Antonio Sammarco"/>
    <s v="Autocandidatura"/>
    <x v="0"/>
    <s v="Services"/>
    <x v="40"/>
    <x v="2"/>
    <x v="0"/>
    <x v="2"/>
    <x v="0"/>
    <x v="34"/>
    <x v="29"/>
  </r>
  <r>
    <s v="OK"/>
    <x v="283"/>
    <x v="108"/>
    <x v="105"/>
    <x v="283"/>
    <s v="Italia"/>
    <x v="5"/>
    <x v="4"/>
    <m/>
    <s v="Brian Viola"/>
    <s v="Autocandidatura"/>
    <x v="0"/>
    <s v="ICT"/>
    <x v="16"/>
    <x v="2"/>
    <x v="0"/>
    <x v="2"/>
    <x v="0"/>
    <x v="34"/>
    <x v="0"/>
  </r>
  <r>
    <s v="OK"/>
    <x v="284"/>
    <x v="109"/>
    <x v="106"/>
    <x v="284"/>
    <s v="Italia"/>
    <x v="78"/>
    <x v="13"/>
    <m/>
    <s v="Oscar Santi"/>
    <s v="Autocandidatura"/>
    <x v="0"/>
    <s v="Digital &amp; Media"/>
    <x v="5"/>
    <x v="0"/>
    <x v="0"/>
    <x v="0"/>
    <x v="0"/>
    <x v="34"/>
    <x v="0"/>
  </r>
  <r>
    <s v="OK"/>
    <x v="285"/>
    <x v="110"/>
    <x v="107"/>
    <x v="285"/>
    <s v="Italia"/>
    <x v="8"/>
    <x v="4"/>
    <m/>
    <s v="Tommaso Parmigiani"/>
    <s v="Autocandidatura"/>
    <x v="0"/>
    <s v="Digital &amp; Media"/>
    <x v="5"/>
    <x v="0"/>
    <x v="0"/>
    <x v="0"/>
    <x v="0"/>
    <x v="34"/>
    <x v="0"/>
  </r>
  <r>
    <s v="OK"/>
    <x v="286"/>
    <x v="111"/>
    <x v="108"/>
    <x v="286"/>
    <s v="Italia"/>
    <x v="30"/>
    <x v="8"/>
    <m/>
    <s v="Movva Raghu_x000a_(CDI Italia, SEI &amp; CDILabs)"/>
    <s v="Autocandidatura"/>
    <x v="0"/>
    <s v="Services"/>
    <x v="14"/>
    <x v="0"/>
    <x v="0"/>
    <x v="2"/>
    <x v="0"/>
    <x v="34"/>
    <x v="30"/>
  </r>
  <r>
    <s v="OK"/>
    <x v="287"/>
    <x v="112"/>
    <x v="109"/>
    <x v="287"/>
    <s v="Italia"/>
    <x v="79"/>
    <x v="25"/>
    <s v="Roberto della Marina"/>
    <m/>
    <s v="Proprietaria"/>
    <x v="0"/>
    <s v="ICT"/>
    <x v="14"/>
    <x v="2"/>
    <x v="40"/>
    <x v="1"/>
    <x v="0"/>
    <x v="35"/>
    <x v="0"/>
  </r>
  <r>
    <s v="OK"/>
    <x v="288"/>
    <x v="112"/>
    <x v="109"/>
    <x v="288"/>
    <s v="Italia"/>
    <x v="79"/>
    <x v="25"/>
    <s v="Roberto della Marina"/>
    <m/>
    <s v="Proprietaria"/>
    <x v="0"/>
    <s v="Services"/>
    <x v="14"/>
    <x v="2"/>
    <x v="40"/>
    <x v="1"/>
    <x v="0"/>
    <x v="35"/>
    <x v="0"/>
  </r>
  <r>
    <s v="OK"/>
    <x v="289"/>
    <x v="112"/>
    <x v="109"/>
    <x v="289"/>
    <s v="Italia"/>
    <x v="79"/>
    <x v="25"/>
    <s v="Roberto della Marina"/>
    <m/>
    <s v="Proprietaria"/>
    <x v="0"/>
    <s v="Services"/>
    <x v="41"/>
    <x v="2"/>
    <x v="40"/>
    <x v="1"/>
    <x v="0"/>
    <x v="35"/>
    <x v="0"/>
  </r>
  <r>
    <s v="OK"/>
    <x v="290"/>
    <x v="112"/>
    <x v="109"/>
    <x v="290"/>
    <s v="Italia"/>
    <x v="79"/>
    <x v="25"/>
    <s v="Roberto della Marina"/>
    <m/>
    <s v="Proprietaria"/>
    <x v="0"/>
    <s v="Digital &amp; Media"/>
    <x v="5"/>
    <x v="2"/>
    <x v="40"/>
    <x v="1"/>
    <x v="0"/>
    <x v="35"/>
    <x v="0"/>
  </r>
  <r>
    <s v="OK"/>
    <x v="291"/>
    <x v="112"/>
    <x v="109"/>
    <x v="291"/>
    <s v="Italia"/>
    <x v="79"/>
    <x v="25"/>
    <s v="Roberto della Marina"/>
    <m/>
    <s v="Proprietaria"/>
    <x v="0"/>
    <s v="Services"/>
    <x v="14"/>
    <x v="2"/>
    <x v="40"/>
    <x v="1"/>
    <x v="0"/>
    <x v="35"/>
    <x v="0"/>
  </r>
  <r>
    <s v="OK"/>
    <x v="292"/>
    <x v="112"/>
    <x v="109"/>
    <x v="292"/>
    <s v="Italia"/>
    <x v="79"/>
    <x v="25"/>
    <s v="Roberto della Marina"/>
    <m/>
    <s v="Proprietaria"/>
    <x v="0"/>
    <s v="Med-Tech"/>
    <x v="2"/>
    <x v="2"/>
    <x v="40"/>
    <x v="1"/>
    <x v="0"/>
    <x v="35"/>
    <x v="0"/>
  </r>
  <r>
    <s v="OK"/>
    <x v="293"/>
    <x v="112"/>
    <x v="109"/>
    <x v="293"/>
    <s v="Italia"/>
    <x v="49"/>
    <x v="21"/>
    <s v="Roberto della Marina"/>
    <m/>
    <s v="Proprietaria"/>
    <x v="0"/>
    <s v="Med-Tech"/>
    <x v="42"/>
    <x v="2"/>
    <x v="27"/>
    <x v="1"/>
    <x v="0"/>
    <x v="35"/>
    <x v="0"/>
  </r>
  <r>
    <s v="OK"/>
    <x v="294"/>
    <x v="112"/>
    <x v="109"/>
    <x v="294"/>
    <s v="Italia"/>
    <x v="49"/>
    <x v="21"/>
    <s v="Roberto della Marina"/>
    <m/>
    <s v="Proprietaria"/>
    <x v="0"/>
    <s v="Services"/>
    <x v="14"/>
    <x v="2"/>
    <x v="27"/>
    <x v="1"/>
    <x v="0"/>
    <x v="35"/>
    <x v="0"/>
  </r>
  <r>
    <s v="OK"/>
    <x v="295"/>
    <x v="113"/>
    <x v="110"/>
    <x v="295"/>
    <s v="Italia"/>
    <x v="5"/>
    <x v="4"/>
    <s v="Amedeo Giurazza"/>
    <m/>
    <s v="Proprietaria"/>
    <x v="0"/>
    <s v="Digital &amp; Media"/>
    <x v="5"/>
    <x v="3"/>
    <x v="0"/>
    <x v="0"/>
    <x v="0"/>
    <x v="35"/>
    <x v="0"/>
  </r>
  <r>
    <s v="OK"/>
    <x v="296"/>
    <x v="114"/>
    <x v="111"/>
    <x v="296"/>
    <s v="Italia"/>
    <x v="40"/>
    <x v="2"/>
    <m/>
    <s v="Antonella Pagnozzi"/>
    <s v="Autocandidatura"/>
    <x v="0"/>
    <s v="Services"/>
    <x v="14"/>
    <x v="3"/>
    <x v="0"/>
    <x v="2"/>
    <x v="0"/>
    <x v="36"/>
    <x v="25"/>
  </r>
  <r>
    <s v="OK"/>
    <x v="297"/>
    <x v="114"/>
    <x v="112"/>
    <x v="297"/>
    <s v="Italia"/>
    <x v="11"/>
    <x v="7"/>
    <m/>
    <s v="Paolo Cellini_x000a_(PI Campus)"/>
    <s v="Advisor"/>
    <x v="0"/>
    <s v="Services"/>
    <x v="31"/>
    <x v="0"/>
    <x v="0"/>
    <x v="0"/>
    <x v="0"/>
    <x v="35"/>
    <x v="0"/>
  </r>
  <r>
    <s v="OK"/>
    <x v="298"/>
    <x v="115"/>
    <x v="113"/>
    <x v="298"/>
    <s v="Italia"/>
    <x v="6"/>
    <x v="5"/>
    <m/>
    <s v="Guillaume Bogaert"/>
    <s v="Autocandidatura"/>
    <x v="0"/>
    <s v="ICT"/>
    <x v="43"/>
    <x v="2"/>
    <x v="0"/>
    <x v="2"/>
    <x v="0"/>
    <x v="35"/>
    <x v="0"/>
  </r>
  <r>
    <s v="OK"/>
    <x v="299"/>
    <x v="115"/>
    <x v="113"/>
    <x v="299"/>
    <s v="Italia"/>
    <x v="80"/>
    <x v="21"/>
    <s v="Paolo Santoro"/>
    <m/>
    <s v="Proprietaria"/>
    <x v="0"/>
    <s v="Clean Tech"/>
    <x v="17"/>
    <x v="0"/>
    <x v="0"/>
    <x v="0"/>
    <x v="0"/>
    <x v="35"/>
    <x v="0"/>
  </r>
  <r>
    <s v="OK"/>
    <x v="300"/>
    <x v="115"/>
    <x v="113"/>
    <x v="300"/>
    <s v="Italia"/>
    <x v="5"/>
    <x v="4"/>
    <m/>
    <s v="Diego Selva_x000a_(Mediolanum)"/>
    <s v="Investitori professionali"/>
    <x v="0"/>
    <s v="Digital &amp; Media"/>
    <x v="5"/>
    <x v="3"/>
    <x v="0"/>
    <x v="0"/>
    <x v="0"/>
    <x v="35"/>
    <x v="0"/>
  </r>
  <r>
    <s v="OK"/>
    <x v="301"/>
    <x v="116"/>
    <x v="114"/>
    <x v="301"/>
    <s v="Italia"/>
    <x v="5"/>
    <x v="4"/>
    <m/>
    <s v="Viktor"/>
    <s v="Autocandidatura"/>
    <x v="0"/>
    <s v="Digital &amp; Media"/>
    <x v="5"/>
    <x v="2"/>
    <x v="0"/>
    <x v="2"/>
    <x v="0"/>
    <x v="35"/>
    <x v="0"/>
  </r>
  <r>
    <s v="OK"/>
    <x v="302"/>
    <x v="117"/>
    <x v="115"/>
    <x v="302"/>
    <s v="Italia"/>
    <x v="81"/>
    <x v="0"/>
    <m/>
    <s v="Stefano Ciampolini_x000a_(Medscience Ventures)"/>
    <s v="Investitori professionali"/>
    <x v="0"/>
    <s v="Services"/>
    <x v="42"/>
    <x v="0"/>
    <x v="0"/>
    <x v="0"/>
    <x v="0"/>
    <x v="37"/>
    <x v="0"/>
  </r>
  <r>
    <s v="OK"/>
    <x v="303"/>
    <x v="118"/>
    <x v="116"/>
    <x v="303"/>
    <s v="Italia"/>
    <x v="82"/>
    <x v="0"/>
    <m/>
    <s v="Stefano Rubboli"/>
    <s v="Autocandidatura"/>
    <x v="0"/>
    <s v="Digital &amp; Media"/>
    <x v="5"/>
    <x v="2"/>
    <x v="0"/>
    <x v="2"/>
    <x v="0"/>
    <x v="36"/>
    <x v="0"/>
  </r>
  <r>
    <s v="OK"/>
    <x v="304"/>
    <x v="118"/>
    <x v="116"/>
    <x v="304"/>
    <s v="Italia"/>
    <x v="41"/>
    <x v="10"/>
    <s v="Nicola Redi"/>
    <m/>
    <s v="Proprietaria"/>
    <x v="0"/>
    <s v="Industrial automation"/>
    <x v="4"/>
    <x v="1"/>
    <x v="17"/>
    <x v="1"/>
    <x v="0"/>
    <x v="36"/>
    <x v="0"/>
  </r>
  <r>
    <s v="OK"/>
    <x v="305"/>
    <x v="118"/>
    <x v="116"/>
    <x v="305"/>
    <s v="Italia"/>
    <x v="14"/>
    <x v="10"/>
    <m/>
    <s v="Andrea Mastalli_x000a_(Sclack)"/>
    <s v="Industriali"/>
    <x v="0"/>
    <s v="Services"/>
    <x v="14"/>
    <x v="0"/>
    <x v="0"/>
    <x v="0"/>
    <x v="0"/>
    <x v="36"/>
    <x v="0"/>
  </r>
  <r>
    <s v="OK"/>
    <x v="306"/>
    <x v="119"/>
    <x v="117"/>
    <x v="306"/>
    <s v="Italia"/>
    <x v="11"/>
    <x v="7"/>
    <s v="Paolo Santoro"/>
    <m/>
    <s v="Proprietaria"/>
    <x v="0"/>
    <s v="ICT"/>
    <x v="20"/>
    <x v="3"/>
    <x v="0"/>
    <x v="0"/>
    <x v="0"/>
    <x v="36"/>
    <x v="0"/>
  </r>
  <r>
    <s v="OK"/>
    <x v="307"/>
    <x v="120"/>
    <x v="118"/>
    <x v="307"/>
    <s v="Italia"/>
    <x v="15"/>
    <x v="3"/>
    <m/>
    <s v="Investment Showcase Torino"/>
    <s v="Altri"/>
    <x v="0"/>
    <s v="Industrial Goods"/>
    <x v="4"/>
    <x v="3"/>
    <x v="0"/>
    <x v="2"/>
    <x v="0"/>
    <x v="36"/>
    <x v="31"/>
  </r>
  <r>
    <s v="OK"/>
    <x v="308"/>
    <x v="120"/>
    <x v="118"/>
    <x v="308"/>
    <s v="Italia"/>
    <x v="5"/>
    <x v="4"/>
    <m/>
    <s v="Investment Showcase Torino"/>
    <s v="Altri"/>
    <x v="0"/>
    <s v="Digital &amp; Media"/>
    <x v="5"/>
    <x v="0"/>
    <x v="0"/>
    <x v="0"/>
    <x v="0"/>
    <x v="36"/>
    <x v="0"/>
  </r>
  <r>
    <s v="OK"/>
    <x v="309"/>
    <x v="120"/>
    <x v="118"/>
    <x v="309"/>
    <s v="Italia"/>
    <x v="83"/>
    <x v="21"/>
    <m/>
    <s v="Walter Coraccio_x000a_(Sclak)"/>
    <s v="Industriali"/>
    <x v="0"/>
    <s v="Services"/>
    <x v="5"/>
    <x v="2"/>
    <x v="0"/>
    <x v="2"/>
    <x v="0"/>
    <x v="36"/>
    <x v="0"/>
  </r>
  <r>
    <s v="OK"/>
    <x v="310"/>
    <x v="120"/>
    <x v="118"/>
    <x v="310"/>
    <s v="Italia"/>
    <x v="11"/>
    <x v="7"/>
    <m/>
    <s v="Walter Coraccio_x000a_(Sclak)"/>
    <s v="Industriali"/>
    <x v="0"/>
    <s v="Services"/>
    <x v="44"/>
    <x v="0"/>
    <x v="0"/>
    <x v="0"/>
    <x v="0"/>
    <x v="36"/>
    <x v="0"/>
  </r>
  <r>
    <s v="OK"/>
    <x v="311"/>
    <x v="120"/>
    <x v="5"/>
    <x v="311"/>
    <s v="Italia"/>
    <x v="84"/>
    <x v="0"/>
    <m/>
    <s v="Cristiano D'Anna"/>
    <s v="Autocandidatura"/>
    <x v="1"/>
    <m/>
    <x v="7"/>
    <x v="5"/>
    <x v="4"/>
    <x v="3"/>
    <x v="0"/>
    <x v="38"/>
    <x v="0"/>
  </r>
  <r>
    <s v="OK"/>
    <x v="312"/>
    <x v="121"/>
    <x v="115"/>
    <x v="312"/>
    <s v="Italia"/>
    <x v="15"/>
    <x v="3"/>
    <s v="Venture Factory"/>
    <m/>
    <s v="Proprietaria"/>
    <x v="0"/>
    <s v="Services"/>
    <x v="29"/>
    <x v="2"/>
    <x v="9"/>
    <x v="1"/>
    <x v="0"/>
    <x v="33"/>
    <x v="0"/>
  </r>
  <r>
    <s v="OK"/>
    <x v="313"/>
    <x v="121"/>
    <x v="119"/>
    <x v="313"/>
    <s v="Italia"/>
    <x v="61"/>
    <x v="21"/>
    <s v="Venture Factory"/>
    <m/>
    <s v="Proprietaria"/>
    <x v="0"/>
    <s v="Industrial Goods"/>
    <x v="22"/>
    <x v="2"/>
    <x v="41"/>
    <x v="1"/>
    <x v="0"/>
    <x v="36"/>
    <x v="0"/>
  </r>
  <r>
    <s v="OK"/>
    <x v="314"/>
    <x v="121"/>
    <x v="119"/>
    <x v="314"/>
    <s v="Italia"/>
    <x v="33"/>
    <x v="13"/>
    <m/>
    <s v="Paolo Gorgoglione"/>
    <s v="Autocandidatura"/>
    <x v="0"/>
    <s v="Digital &amp; Media"/>
    <x v="5"/>
    <x v="0"/>
    <x v="0"/>
    <x v="0"/>
    <x v="0"/>
    <x v="36"/>
    <x v="0"/>
  </r>
  <r>
    <s v="OK"/>
    <x v="315"/>
    <x v="121"/>
    <x v="119"/>
    <x v="315"/>
    <s v="Italia"/>
    <x v="17"/>
    <x v="2"/>
    <s v="Renato Vannucci/_x000a_Roberto della Marina"/>
    <m/>
    <s v="Proprietaria"/>
    <x v="0"/>
    <s v="ICT"/>
    <x v="20"/>
    <x v="2"/>
    <x v="26"/>
    <x v="1"/>
    <x v="0"/>
    <x v="36"/>
    <x v="0"/>
  </r>
  <r>
    <s v="OK"/>
    <x v="316"/>
    <x v="121"/>
    <x v="119"/>
    <x v="316"/>
    <s v="Italia"/>
    <x v="11"/>
    <x v="7"/>
    <m/>
    <s v="Eva Baldassin_x000a_(Green Capital)"/>
    <s v="Investitori professionali"/>
    <x v="0"/>
    <s v="Services"/>
    <x v="16"/>
    <x v="3"/>
    <x v="0"/>
    <x v="0"/>
    <x v="0"/>
    <x v="39"/>
    <x v="32"/>
  </r>
  <r>
    <s v="OK"/>
    <x v="317"/>
    <x v="122"/>
    <x v="120"/>
    <x v="317"/>
    <s v="Italia"/>
    <x v="11"/>
    <x v="7"/>
    <m/>
    <s v="Cristina Bini _x000a_(FII/CDP)"/>
    <s v="Investitori professionali"/>
    <x v="0"/>
    <s v="Services"/>
    <x v="19"/>
    <x v="0"/>
    <x v="0"/>
    <x v="0"/>
    <x v="0"/>
    <x v="2"/>
    <x v="33"/>
  </r>
  <r>
    <s v="OK"/>
    <x v="318"/>
    <x v="122"/>
    <x v="111"/>
    <x v="318"/>
    <s v="Italia"/>
    <x v="5"/>
    <x v="4"/>
    <s v="Giulio Valiante"/>
    <m/>
    <s v="Proprietaria"/>
    <x v="0"/>
    <s v="ICT"/>
    <x v="20"/>
    <x v="3"/>
    <x v="0"/>
    <x v="0"/>
    <x v="0"/>
    <x v="36"/>
    <x v="0"/>
  </r>
  <r>
    <s v="OK"/>
    <x v="319"/>
    <x v="123"/>
    <x v="121"/>
    <x v="319"/>
    <s v="Estero"/>
    <x v="85"/>
    <x v="20"/>
    <m/>
    <s v="Ralph Zahn_x000a_(Livenity)"/>
    <s v="Investitori professionali"/>
    <x v="0"/>
    <s v="ICT"/>
    <x v="20"/>
    <x v="0"/>
    <x v="0"/>
    <x v="0"/>
    <x v="0"/>
    <x v="37"/>
    <x v="0"/>
  </r>
  <r>
    <s v="OK"/>
    <x v="320"/>
    <x v="124"/>
    <x v="115"/>
    <x v="320"/>
    <s v="Estero"/>
    <x v="13"/>
    <x v="9"/>
    <m/>
    <s v="Leonardo La Bara"/>
    <s v="Autocandidatura"/>
    <x v="0"/>
    <s v="Services"/>
    <x v="14"/>
    <x v="2"/>
    <x v="0"/>
    <x v="2"/>
    <x v="0"/>
    <x v="37"/>
    <x v="0"/>
  </r>
  <r>
    <s v="OK"/>
    <x v="321"/>
    <x v="125"/>
    <x v="122"/>
    <x v="321"/>
    <s v="Estero"/>
    <x v="25"/>
    <x v="16"/>
    <m/>
    <s v="Alessandro Savelli"/>
    <s v="Autocandidatura"/>
    <x v="0"/>
    <s v="Agro-food"/>
    <x v="14"/>
    <x v="0"/>
    <x v="0"/>
    <x v="0"/>
    <x v="0"/>
    <x v="37"/>
    <x v="0"/>
  </r>
  <r>
    <s v="OK"/>
    <x v="322"/>
    <x v="125"/>
    <x v="123"/>
    <x v="322"/>
    <s v="Italia"/>
    <x v="6"/>
    <x v="5"/>
    <m/>
    <s v="Mariano Cerbone"/>
    <s v="Autocandidatura"/>
    <x v="0"/>
    <s v="ICT"/>
    <x v="20"/>
    <x v="2"/>
    <x v="0"/>
    <x v="2"/>
    <x v="0"/>
    <x v="40"/>
    <x v="0"/>
  </r>
  <r>
    <s v="OK"/>
    <x v="323"/>
    <x v="126"/>
    <x v="124"/>
    <x v="323"/>
    <s v="Italia"/>
    <x v="11"/>
    <x v="7"/>
    <m/>
    <s v="Domenico Nesci_x000a_(Lventure)"/>
    <s v="Investitori professionali"/>
    <x v="0"/>
    <s v="Digital &amp; Media"/>
    <x v="5"/>
    <x v="3"/>
    <x v="0"/>
    <x v="0"/>
    <x v="0"/>
    <x v="37"/>
    <x v="0"/>
  </r>
  <r>
    <s v="OK"/>
    <x v="324"/>
    <x v="126"/>
    <x v="124"/>
    <x v="324"/>
    <s v="Italia"/>
    <x v="11"/>
    <x v="7"/>
    <m/>
    <s v="Domenico Nesci"/>
    <s v="Investitori professionali"/>
    <x v="0"/>
    <s v="Digital &amp; Media"/>
    <x v="5"/>
    <x v="3"/>
    <x v="0"/>
    <x v="0"/>
    <x v="0"/>
    <x v="37"/>
    <x v="0"/>
  </r>
  <r>
    <s v="OK"/>
    <x v="325"/>
    <x v="126"/>
    <x v="124"/>
    <x v="325"/>
    <s v="Italia"/>
    <x v="32"/>
    <x v="14"/>
    <s v="Paolo Santoro"/>
    <m/>
    <s v="Proprietaria"/>
    <x v="0"/>
    <s v="Agro-food"/>
    <x v="12"/>
    <x v="0"/>
    <x v="0"/>
    <x v="2"/>
    <x v="0"/>
    <x v="33"/>
    <x v="34"/>
  </r>
  <r>
    <s v="OK"/>
    <x v="326"/>
    <x v="126"/>
    <x v="5"/>
    <x v="326"/>
    <s v="Italia"/>
    <x v="86"/>
    <x v="4"/>
    <m/>
    <s v="Marco Invernizzi"/>
    <s v="Autocandidatura"/>
    <x v="1"/>
    <m/>
    <x v="7"/>
    <x v="5"/>
    <x v="4"/>
    <x v="3"/>
    <x v="0"/>
    <x v="38"/>
    <x v="0"/>
  </r>
  <r>
    <s v="OK"/>
    <x v="327"/>
    <x v="126"/>
    <x v="124"/>
    <x v="327"/>
    <s v="Italia"/>
    <x v="5"/>
    <x v="4"/>
    <s v="Amedeo Giurazza"/>
    <m/>
    <s v="Proprietaria"/>
    <x v="0"/>
    <s v="Digital &amp; Media"/>
    <x v="5"/>
    <x v="3"/>
    <x v="0"/>
    <x v="0"/>
    <x v="0"/>
    <x v="33"/>
    <x v="0"/>
  </r>
  <r>
    <s v="OK"/>
    <x v="328"/>
    <x v="127"/>
    <x v="125"/>
    <x v="328"/>
    <s v="Italia"/>
    <x v="6"/>
    <x v="5"/>
    <m/>
    <s v="Raffi Salibian_x000a_(GCA Altium)"/>
    <s v="Advisor"/>
    <x v="0"/>
    <s v="Services"/>
    <x v="14"/>
    <x v="4"/>
    <x v="0"/>
    <x v="4"/>
    <x v="0"/>
    <x v="33"/>
    <x v="0"/>
  </r>
  <r>
    <s v="OK"/>
    <x v="329"/>
    <x v="128"/>
    <x v="126"/>
    <x v="329"/>
    <s v="Italia"/>
    <x v="6"/>
    <x v="5"/>
    <m/>
    <s v="Andrea Rabbaglietti"/>
    <s v="Autocandidatura"/>
    <x v="0"/>
    <s v="ICT"/>
    <x v="16"/>
    <x v="2"/>
    <x v="0"/>
    <x v="2"/>
    <x v="0"/>
    <x v="41"/>
    <x v="0"/>
  </r>
  <r>
    <s v="OK"/>
    <x v="330"/>
    <x v="127"/>
    <x v="127"/>
    <x v="330"/>
    <s v="Italia"/>
    <x v="6"/>
    <x v="5"/>
    <m/>
    <s v="Pierluigi Borlè _x000a_(Banca Profilo)"/>
    <s v="Advisor"/>
    <x v="0"/>
    <s v="Industrial automation"/>
    <x v="4"/>
    <x v="2"/>
    <x v="17"/>
    <x v="1"/>
    <x v="0"/>
    <x v="41"/>
    <x v="0"/>
  </r>
  <r>
    <s v="OK"/>
    <x v="331"/>
    <x v="128"/>
    <x v="128"/>
    <x v="331"/>
    <s v="Italia"/>
    <x v="39"/>
    <x v="15"/>
    <s v="Roberto della Marina"/>
    <m/>
    <s v="Proprietaria"/>
    <x v="0"/>
    <s v="Med-Tech"/>
    <x v="2"/>
    <x v="2"/>
    <x v="34"/>
    <x v="1"/>
    <x v="0"/>
    <x v="33"/>
    <x v="0"/>
  </r>
  <r>
    <s v="OK"/>
    <x v="332"/>
    <x v="128"/>
    <x v="129"/>
    <x v="332"/>
    <s v="Italia"/>
    <x v="5"/>
    <x v="4"/>
    <s v="Giulio Valiante"/>
    <m/>
    <s v="Proprietaria"/>
    <x v="0"/>
    <s v="Digital &amp; Media"/>
    <x v="5"/>
    <x v="0"/>
    <x v="0"/>
    <x v="0"/>
    <x v="0"/>
    <x v="42"/>
    <x v="35"/>
  </r>
  <r>
    <s v="OK"/>
    <x v="333"/>
    <x v="129"/>
    <x v="130"/>
    <x v="333"/>
    <s v="Italia"/>
    <x v="5"/>
    <x v="4"/>
    <s v="Nicola Redi"/>
    <m/>
    <s v="Proprietaria"/>
    <x v="0"/>
    <s v="Med-Tech"/>
    <x v="2"/>
    <x v="2"/>
    <x v="42"/>
    <x v="1"/>
    <x v="0"/>
    <x v="33"/>
    <x v="0"/>
  </r>
  <r>
    <s v="OK"/>
    <x v="334"/>
    <x v="129"/>
    <x v="130"/>
    <x v="334"/>
    <s v="Italia"/>
    <x v="5"/>
    <x v="4"/>
    <s v="Nicola Redi"/>
    <m/>
    <s v="Proprietaria"/>
    <x v="0"/>
    <s v="Med-Tech"/>
    <x v="2"/>
    <x v="2"/>
    <x v="42"/>
    <x v="1"/>
    <x v="0"/>
    <x v="33"/>
    <x v="0"/>
  </r>
  <r>
    <s v="OK"/>
    <x v="335"/>
    <x v="129"/>
    <x v="130"/>
    <x v="335"/>
    <s v="Italia"/>
    <x v="5"/>
    <x v="4"/>
    <s v="Nicola Redi"/>
    <m/>
    <s v="Proprietaria"/>
    <x v="0"/>
    <s v="ICT"/>
    <x v="16"/>
    <x v="2"/>
    <x v="42"/>
    <x v="1"/>
    <x v="0"/>
    <x v="33"/>
    <x v="0"/>
  </r>
  <r>
    <s v="OK"/>
    <x v="336"/>
    <x v="129"/>
    <x v="130"/>
    <x v="336"/>
    <s v="Italia"/>
    <x v="5"/>
    <x v="4"/>
    <s v="Nicola Redi"/>
    <m/>
    <s v="Proprietaria"/>
    <x v="0"/>
    <s v="Biotech"/>
    <x v="3"/>
    <x v="2"/>
    <x v="42"/>
    <x v="1"/>
    <x v="0"/>
    <x v="33"/>
    <x v="0"/>
  </r>
  <r>
    <s v="OK"/>
    <x v="337"/>
    <x v="129"/>
    <x v="130"/>
    <x v="337"/>
    <s v="Italia"/>
    <x v="5"/>
    <x v="4"/>
    <s v="Nicola Redi"/>
    <m/>
    <s v="Proprietaria"/>
    <x v="0"/>
    <s v="Biotech"/>
    <x v="3"/>
    <x v="2"/>
    <x v="42"/>
    <x v="1"/>
    <x v="0"/>
    <x v="33"/>
    <x v="0"/>
  </r>
  <r>
    <s v="OK"/>
    <x v="338"/>
    <x v="71"/>
    <x v="71"/>
    <x v="338"/>
    <s v="Italia"/>
    <x v="11"/>
    <x v="7"/>
    <m/>
    <s v="Paolo Cellini_x000a_(PI Campus)"/>
    <s v="Advisor"/>
    <x v="0"/>
    <s v="Services"/>
    <x v="29"/>
    <x v="3"/>
    <x v="0"/>
    <x v="0"/>
    <x v="0"/>
    <x v="33"/>
    <x v="0"/>
  </r>
  <r>
    <s v="OK"/>
    <x v="339"/>
    <x v="128"/>
    <x v="128"/>
    <x v="339"/>
    <s v="Italia"/>
    <x v="11"/>
    <x v="7"/>
    <m/>
    <s v="Domenico Nesci"/>
    <s v="Investitori professionali"/>
    <x v="0"/>
    <s v="Digital &amp; Media"/>
    <x v="5"/>
    <x v="3"/>
    <x v="0"/>
    <x v="0"/>
    <x v="0"/>
    <x v="43"/>
    <x v="36"/>
  </r>
  <r>
    <s v="OK"/>
    <x v="340"/>
    <x v="130"/>
    <x v="126"/>
    <x v="340"/>
    <s v="Italia"/>
    <x v="4"/>
    <x v="3"/>
    <m/>
    <s v="Giuseppe Venezia_x000a_(Gvadvisory)"/>
    <s v="Advisor"/>
    <x v="0"/>
    <s v="ICT"/>
    <x v="20"/>
    <x v="3"/>
    <x v="0"/>
    <x v="0"/>
    <x v="0"/>
    <x v="41"/>
    <x v="0"/>
  </r>
  <r>
    <s v="OK"/>
    <x v="341"/>
    <x v="130"/>
    <x v="126"/>
    <x v="341"/>
    <s v="Italia"/>
    <x v="5"/>
    <x v="4"/>
    <m/>
    <s v="Giuseppe Venezia_x000a_(Gvadvisory)"/>
    <s v="Advisor"/>
    <x v="0"/>
    <s v="ICT"/>
    <x v="16"/>
    <x v="3"/>
    <x v="0"/>
    <x v="0"/>
    <x v="0"/>
    <x v="41"/>
    <x v="0"/>
  </r>
  <r>
    <s v="OK"/>
    <x v="342"/>
    <x v="130"/>
    <x v="131"/>
    <x v="342"/>
    <s v="Italia"/>
    <x v="5"/>
    <x v="4"/>
    <m/>
    <s v="Giancarlo Di Vona _x000a_( KT&amp;Partners )"/>
    <s v="Advisor"/>
    <x v="0"/>
    <s v="ICT"/>
    <x v="20"/>
    <x v="3"/>
    <x v="0"/>
    <x v="0"/>
    <x v="0"/>
    <x v="41"/>
    <x v="0"/>
  </r>
  <r>
    <s v="OK"/>
    <x v="343"/>
    <x v="131"/>
    <x v="132"/>
    <x v="343"/>
    <s v="Italia"/>
    <x v="11"/>
    <x v="7"/>
    <m/>
    <s v="Paolo Cellini_x000a_(PI Campus)"/>
    <s v="Advisor"/>
    <x v="0"/>
    <s v="Digital &amp; Media"/>
    <x v="5"/>
    <x v="0"/>
    <x v="0"/>
    <x v="0"/>
    <x v="0"/>
    <x v="41"/>
    <x v="0"/>
  </r>
  <r>
    <s v="OK"/>
    <x v="344"/>
    <x v="132"/>
    <x v="127"/>
    <x v="344"/>
    <s v="Italia"/>
    <x v="15"/>
    <x v="3"/>
    <s v="Venture Factory"/>
    <m/>
    <s v="Proprietaria"/>
    <x v="0"/>
    <s v="ICT"/>
    <x v="20"/>
    <x v="3"/>
    <x v="9"/>
    <x v="1"/>
    <x v="0"/>
    <x v="41"/>
    <x v="0"/>
  </r>
  <r>
    <s v="OK"/>
    <x v="345"/>
    <x v="132"/>
    <x v="127"/>
    <x v="345"/>
    <s v="Italia"/>
    <x v="15"/>
    <x v="3"/>
    <s v="Venture Factory"/>
    <m/>
    <s v="Proprietaria"/>
    <x v="0"/>
    <s v="Consumer Goods"/>
    <x v="18"/>
    <x v="1"/>
    <x v="9"/>
    <x v="1"/>
    <x v="0"/>
    <x v="41"/>
    <x v="0"/>
  </r>
  <r>
    <s v="OK"/>
    <x v="346"/>
    <x v="132"/>
    <x v="127"/>
    <x v="346"/>
    <s v="Italia"/>
    <x v="15"/>
    <x v="3"/>
    <s v="Venture Factory"/>
    <m/>
    <s v="Proprietaria"/>
    <x v="0"/>
    <s v="Industrial Goods"/>
    <x v="38"/>
    <x v="1"/>
    <x v="9"/>
    <x v="1"/>
    <x v="0"/>
    <x v="41"/>
    <x v="0"/>
  </r>
  <r>
    <s v="OK"/>
    <x v="347"/>
    <x v="133"/>
    <x v="133"/>
    <x v="347"/>
    <s v="Italia"/>
    <x v="15"/>
    <x v="3"/>
    <s v="Venture Factory"/>
    <m/>
    <s v="Proprietaria"/>
    <x v="0"/>
    <s v="Industrial Goods"/>
    <x v="18"/>
    <x v="1"/>
    <x v="9"/>
    <x v="1"/>
    <x v="0"/>
    <x v="41"/>
    <x v="0"/>
  </r>
  <r>
    <s v="OK"/>
    <x v="348"/>
    <x v="133"/>
    <x v="133"/>
    <x v="348"/>
    <s v="Italia"/>
    <x v="15"/>
    <x v="3"/>
    <s v="Venture Factory"/>
    <m/>
    <s v="Proprietaria"/>
    <x v="0"/>
    <s v="ICT"/>
    <x v="16"/>
    <x v="1"/>
    <x v="9"/>
    <x v="1"/>
    <x v="0"/>
    <x v="41"/>
    <x v="0"/>
  </r>
  <r>
    <s v="OK"/>
    <x v="349"/>
    <x v="133"/>
    <x v="133"/>
    <x v="349"/>
    <s v="Italia"/>
    <x v="11"/>
    <x v="7"/>
    <m/>
    <s v="Paolo Cellini_x000a_(PI Campus)"/>
    <s v="Advisor"/>
    <x v="0"/>
    <s v="Digital &amp; Media"/>
    <x v="5"/>
    <x v="0"/>
    <x v="0"/>
    <x v="0"/>
    <x v="0"/>
    <x v="41"/>
    <x v="0"/>
  </r>
  <r>
    <s v="OK"/>
    <x v="350"/>
    <x v="133"/>
    <x v="133"/>
    <x v="350"/>
    <s v="Italia"/>
    <x v="41"/>
    <x v="10"/>
    <m/>
    <s v="Fabrizia Pellone _x000a_(Pellone e Associati)"/>
    <s v="Dottore commercialista"/>
    <x v="0"/>
    <s v="Industrial automation"/>
    <x v="4"/>
    <x v="2"/>
    <x v="17"/>
    <x v="1"/>
    <x v="0"/>
    <x v="41"/>
    <x v="0"/>
  </r>
  <r>
    <s v="OK"/>
    <x v="351"/>
    <x v="133"/>
    <x v="133"/>
    <x v="351"/>
    <s v="Italia"/>
    <x v="15"/>
    <x v="3"/>
    <s v="Venture Factory"/>
    <m/>
    <s v="Proprietaria"/>
    <x v="0"/>
    <s v="ICT"/>
    <x v="20"/>
    <x v="0"/>
    <x v="9"/>
    <x v="5"/>
    <x v="0"/>
    <x v="44"/>
    <x v="37"/>
  </r>
  <r>
    <s v="OK"/>
    <x v="352"/>
    <x v="134"/>
    <x v="134"/>
    <x v="352"/>
    <s v="Italia"/>
    <x v="14"/>
    <x v="10"/>
    <m/>
    <s v="Francesco Puggioni"/>
    <s v="Autocandidatura"/>
    <x v="0"/>
    <s v="Digital &amp; Media"/>
    <x v="5"/>
    <x v="2"/>
    <x v="0"/>
    <x v="2"/>
    <x v="0"/>
    <x v="41"/>
    <x v="0"/>
  </r>
  <r>
    <s v="OK"/>
    <x v="353"/>
    <x v="134"/>
    <x v="134"/>
    <x v="353"/>
    <s v="Italia"/>
    <x v="17"/>
    <x v="2"/>
    <m/>
    <s v="Vincenzo Vecchio"/>
    <s v="Autocandidatura"/>
    <x v="0"/>
    <s v="Biotech"/>
    <x v="3"/>
    <x v="2"/>
    <x v="43"/>
    <x v="1"/>
    <x v="0"/>
    <x v="41"/>
    <x v="0"/>
  </r>
  <r>
    <s v="OK"/>
    <x v="354"/>
    <x v="134"/>
    <x v="134"/>
    <x v="354"/>
    <s v="Italia"/>
    <x v="5"/>
    <x v="4"/>
    <s v="Giulio Valiante"/>
    <m/>
    <s v="Proprietaria"/>
    <x v="0"/>
    <s v="Digital &amp; Media"/>
    <x v="5"/>
    <x v="3"/>
    <x v="0"/>
    <x v="0"/>
    <x v="0"/>
    <x v="41"/>
    <x v="0"/>
  </r>
  <r>
    <s v="OK"/>
    <x v="355"/>
    <x v="134"/>
    <x v="134"/>
    <x v="355"/>
    <s v="Italia"/>
    <x v="17"/>
    <x v="2"/>
    <s v="Roberto della Marina"/>
    <m/>
    <s v="Proprietaria"/>
    <x v="0"/>
    <s v="ICT"/>
    <x v="20"/>
    <x v="3"/>
    <x v="26"/>
    <x v="6"/>
    <x v="0"/>
    <x v="45"/>
    <x v="38"/>
  </r>
  <r>
    <s v="OK"/>
    <x v="356"/>
    <x v="134"/>
    <x v="134"/>
    <x v="356"/>
    <s v="Italia"/>
    <x v="17"/>
    <x v="2"/>
    <s v="Roberto della Marina"/>
    <m/>
    <s v="Proprietaria"/>
    <x v="0"/>
    <s v="Industrial Goods"/>
    <x v="18"/>
    <x v="2"/>
    <x v="44"/>
    <x v="1"/>
    <x v="0"/>
    <x v="41"/>
    <x v="0"/>
  </r>
  <r>
    <s v="OK"/>
    <x v="357"/>
    <x v="135"/>
    <x v="135"/>
    <x v="357"/>
    <s v="Italia"/>
    <x v="13"/>
    <x v="9"/>
    <s v="Roberto della Marina"/>
    <m/>
    <s v="Proprietaria"/>
    <x v="0"/>
    <s v="Industrial Goods"/>
    <x v="4"/>
    <x v="0"/>
    <x v="6"/>
    <x v="0"/>
    <x v="0"/>
    <x v="46"/>
    <x v="39"/>
  </r>
  <r>
    <s v="OK"/>
    <x v="358"/>
    <x v="135"/>
    <x v="135"/>
    <x v="358"/>
    <s v="Italia"/>
    <x v="5"/>
    <x v="4"/>
    <m/>
    <s v="Emil Abirascid_x000a_(Startupbusiness)"/>
    <s v="Altri"/>
    <x v="0"/>
    <s v="Digital &amp; Media"/>
    <x v="5"/>
    <x v="3"/>
    <x v="0"/>
    <x v="0"/>
    <x v="0"/>
    <x v="47"/>
    <x v="0"/>
  </r>
  <r>
    <s v="OK"/>
    <x v="359"/>
    <x v="135"/>
    <x v="136"/>
    <x v="359"/>
    <s v="Italia"/>
    <x v="20"/>
    <x v="12"/>
    <m/>
    <s v="Roberto Ranzani"/>
    <s v="Autocandidatura"/>
    <x v="0"/>
    <s v="Industrial Goods"/>
    <x v="18"/>
    <x v="2"/>
    <x v="0"/>
    <x v="2"/>
    <x v="0"/>
    <x v="48"/>
    <x v="0"/>
  </r>
  <r>
    <s v="OK"/>
    <x v="360"/>
    <x v="136"/>
    <x v="137"/>
    <x v="360"/>
    <s v="Italia"/>
    <x v="6"/>
    <x v="5"/>
    <m/>
    <s v="Gabriele Giardino"/>
    <s v="Autocandidatura"/>
    <x v="0"/>
    <s v="Industrial Goods"/>
    <x v="4"/>
    <x v="2"/>
    <x v="0"/>
    <x v="2"/>
    <x v="0"/>
    <x v="49"/>
    <x v="0"/>
  </r>
  <r>
    <s v="OK"/>
    <x v="361"/>
    <x v="136"/>
    <x v="138"/>
    <x v="361"/>
    <s v="Italia"/>
    <x v="11"/>
    <x v="7"/>
    <m/>
    <s v="Alfonso Selva"/>
    <s v="Altri"/>
    <x v="0"/>
    <s v="ICT"/>
    <x v="20"/>
    <x v="2"/>
    <x v="0"/>
    <x v="2"/>
    <x v="0"/>
    <x v="47"/>
    <x v="0"/>
  </r>
  <r>
    <s v="OK"/>
    <x v="362"/>
    <x v="136"/>
    <x v="138"/>
    <x v="362"/>
    <s v="Italia"/>
    <x v="6"/>
    <x v="5"/>
    <m/>
    <s v="Da Ros Daniele_x000a_(BDO)"/>
    <s v="Advisor"/>
    <x v="0"/>
    <s v="Services"/>
    <x v="14"/>
    <x v="2"/>
    <x v="0"/>
    <x v="2"/>
    <x v="0"/>
    <x v="47"/>
    <x v="0"/>
  </r>
  <r>
    <s v="OK"/>
    <x v="363"/>
    <x v="137"/>
    <x v="5"/>
    <x v="363"/>
    <s v="Estero"/>
    <x v="50"/>
    <x v="6"/>
    <m/>
    <s v="David McQuaid_x000a_(Compass Securities)"/>
    <s v="Advisor"/>
    <x v="1"/>
    <m/>
    <x v="7"/>
    <x v="5"/>
    <x v="4"/>
    <x v="3"/>
    <x v="0"/>
    <x v="38"/>
    <x v="0"/>
  </r>
  <r>
    <s v="OK"/>
    <x v="364"/>
    <x v="137"/>
    <x v="139"/>
    <x v="364"/>
    <s v="Italia"/>
    <x v="15"/>
    <x v="3"/>
    <s v="Venture Factory"/>
    <m/>
    <s v="Proprietaria"/>
    <x v="0"/>
    <s v="Industrial Goods"/>
    <x v="18"/>
    <x v="1"/>
    <x v="9"/>
    <x v="1"/>
    <x v="0"/>
    <x v="47"/>
    <x v="0"/>
  </r>
  <r>
    <s v="OK"/>
    <x v="365"/>
    <x v="137"/>
    <x v="139"/>
    <x v="365"/>
    <s v="Italia"/>
    <x v="15"/>
    <x v="3"/>
    <s v="Venture Factory"/>
    <m/>
    <s v="Proprietaria"/>
    <x v="0"/>
    <s v="Clean Tech"/>
    <x v="17"/>
    <x v="1"/>
    <x v="9"/>
    <x v="1"/>
    <x v="0"/>
    <x v="47"/>
    <x v="0"/>
  </r>
  <r>
    <s v="OK"/>
    <x v="366"/>
    <x v="137"/>
    <x v="139"/>
    <x v="366"/>
    <s v="Italia"/>
    <x v="15"/>
    <x v="3"/>
    <s v="Venture Factory"/>
    <m/>
    <s v="Proprietaria"/>
    <x v="0"/>
    <s v="Industrial Goods"/>
    <x v="18"/>
    <x v="1"/>
    <x v="9"/>
    <x v="1"/>
    <x v="0"/>
    <x v="47"/>
    <x v="0"/>
  </r>
  <r>
    <s v="OK"/>
    <x v="367"/>
    <x v="137"/>
    <x v="139"/>
    <x v="367"/>
    <s v="Italia"/>
    <x v="0"/>
    <x v="0"/>
    <m/>
    <s v="Luca Degli Esposti"/>
    <s v="Autocandidatura"/>
    <x v="0"/>
    <s v="ICT"/>
    <x v="0"/>
    <x v="0"/>
    <x v="0"/>
    <x v="0"/>
    <x v="0"/>
    <x v="47"/>
    <x v="0"/>
  </r>
  <r>
    <s v="OK"/>
    <x v="368"/>
    <x v="137"/>
    <x v="140"/>
    <x v="368"/>
    <s v="Italia"/>
    <x v="84"/>
    <x v="0"/>
    <m/>
    <s v="Riccardo Sonnino"/>
    <s v="Autocandidatura"/>
    <x v="0"/>
    <s v="Services"/>
    <x v="14"/>
    <x v="0"/>
    <x v="0"/>
    <x v="2"/>
    <x v="0"/>
    <x v="49"/>
    <x v="40"/>
  </r>
  <r>
    <s v="OK"/>
    <x v="369"/>
    <x v="138"/>
    <x v="141"/>
    <x v="369"/>
    <s v="Italia"/>
    <x v="6"/>
    <x v="5"/>
    <m/>
    <s v="Ubaldo Soligno_x000a_ (EY)"/>
    <s v="Advisor"/>
    <x v="0"/>
    <s v="Industrial Goods"/>
    <x v="36"/>
    <x v="2"/>
    <x v="0"/>
    <x v="2"/>
    <x v="0"/>
    <x v="47"/>
    <x v="0"/>
  </r>
  <r>
    <s v="OK"/>
    <x v="370"/>
    <x v="139"/>
    <x v="142"/>
    <x v="370"/>
    <s v="Italia"/>
    <x v="5"/>
    <x v="4"/>
    <s v="Alessandro Pontari"/>
    <m/>
    <s v="Proprietaria"/>
    <x v="0"/>
    <s v="Digital &amp; Media"/>
    <x v="5"/>
    <x v="0"/>
    <x v="0"/>
    <x v="0"/>
    <x v="0"/>
    <x v="47"/>
    <x v="0"/>
  </r>
  <r>
    <s v="OK"/>
    <x v="371"/>
    <x v="138"/>
    <x v="141"/>
    <x v="371"/>
    <s v="Italia"/>
    <x v="6"/>
    <x v="5"/>
    <m/>
    <s v="Marco Lomonaco"/>
    <s v="Autocandidatura"/>
    <x v="0"/>
    <s v="Services"/>
    <x v="14"/>
    <x v="2"/>
    <x v="0"/>
    <x v="2"/>
    <x v="0"/>
    <x v="47"/>
    <x v="0"/>
  </r>
  <r>
    <s v="OK"/>
    <x v="372"/>
    <x v="134"/>
    <x v="143"/>
    <x v="372"/>
    <s v="Italia"/>
    <x v="5"/>
    <x v="4"/>
    <m/>
    <s v="Leonida Mattiozzi"/>
    <s v="Autocandidatura"/>
    <x v="0"/>
    <s v="Biotech"/>
    <x v="3"/>
    <x v="2"/>
    <x v="0"/>
    <x v="2"/>
    <x v="0"/>
    <x v="49"/>
    <x v="0"/>
  </r>
  <r>
    <s v="OK"/>
    <x v="373"/>
    <x v="139"/>
    <x v="137"/>
    <x v="373"/>
    <s v="Italia"/>
    <x v="11"/>
    <x v="7"/>
    <m/>
    <s v="Emanuele Cuccio_x000a_(Clessidra)"/>
    <s v="Investitori professionali"/>
    <x v="0"/>
    <s v="Industrial Goods"/>
    <x v="18"/>
    <x v="0"/>
    <x v="0"/>
    <x v="0"/>
    <x v="0"/>
    <x v="47"/>
    <x v="0"/>
  </r>
  <r>
    <s v="OK"/>
    <x v="374"/>
    <x v="140"/>
    <x v="137"/>
    <x v="374"/>
    <s v="Italia"/>
    <x v="23"/>
    <x v="2"/>
    <m/>
    <s v="Angelo Palladino "/>
    <s v="Autocandidatura"/>
    <x v="0"/>
    <s v="Digital &amp; Media"/>
    <x v="5"/>
    <x v="2"/>
    <x v="0"/>
    <x v="2"/>
    <x v="0"/>
    <x v="49"/>
    <x v="0"/>
  </r>
  <r>
    <s v="OK"/>
    <x v="375"/>
    <x v="140"/>
    <x v="137"/>
    <x v="375"/>
    <s v="Italia"/>
    <x v="49"/>
    <x v="21"/>
    <s v="Roberto della Marina"/>
    <m/>
    <s v="Proprietaria"/>
    <x v="0"/>
    <s v="Biotech"/>
    <x v="3"/>
    <x v="1"/>
    <x v="45"/>
    <x v="1"/>
    <x v="0"/>
    <x v="49"/>
    <x v="0"/>
  </r>
  <r>
    <s v="OK"/>
    <x v="376"/>
    <x v="141"/>
    <x v="5"/>
    <x v="376"/>
    <s v="Italia"/>
    <x v="5"/>
    <x v="4"/>
    <m/>
    <s v="Luca Alessandro Repossi"/>
    <s v="Autocandidatura"/>
    <x v="1"/>
    <m/>
    <x v="7"/>
    <x v="5"/>
    <x v="4"/>
    <x v="3"/>
    <x v="0"/>
    <x v="38"/>
    <x v="0"/>
  </r>
  <r>
    <s v="OK"/>
    <x v="377"/>
    <x v="141"/>
    <x v="144"/>
    <x v="377"/>
    <s v="Italia"/>
    <x v="15"/>
    <x v="3"/>
    <s v="Venture Factory"/>
    <m/>
    <s v="Proprietaria"/>
    <x v="0"/>
    <s v="Med-Tech"/>
    <x v="8"/>
    <x v="1"/>
    <x v="9"/>
    <x v="1"/>
    <x v="0"/>
    <x v="49"/>
    <x v="0"/>
  </r>
  <r>
    <s v="OK"/>
    <x v="378"/>
    <x v="141"/>
    <x v="144"/>
    <x v="378"/>
    <s v="Italia"/>
    <x v="15"/>
    <x v="3"/>
    <s v="Venture Factory"/>
    <m/>
    <s v="Proprietaria"/>
    <x v="0"/>
    <s v="Med-Tech"/>
    <x v="2"/>
    <x v="1"/>
    <x v="9"/>
    <x v="1"/>
    <x v="0"/>
    <x v="49"/>
    <x v="0"/>
  </r>
  <r>
    <s v="OK"/>
    <x v="379"/>
    <x v="141"/>
    <x v="144"/>
    <x v="379"/>
    <s v="Estero"/>
    <x v="6"/>
    <x v="26"/>
    <m/>
    <s v="Abdelwahab Hassan"/>
    <s v="Autocandidatura"/>
    <x v="0"/>
    <s v="Industrial Goods"/>
    <x v="18"/>
    <x v="2"/>
    <x v="0"/>
    <x v="2"/>
    <x v="0"/>
    <x v="49"/>
    <x v="0"/>
  </r>
  <r>
    <s v="OK"/>
    <x v="380"/>
    <x v="141"/>
    <x v="144"/>
    <x v="380"/>
    <s v="Italia"/>
    <x v="15"/>
    <x v="3"/>
    <s v="Venture Factory"/>
    <m/>
    <s v="Proprietaria"/>
    <x v="0"/>
    <s v="Clean Tech"/>
    <x v="39"/>
    <x v="1"/>
    <x v="9"/>
    <x v="1"/>
    <x v="0"/>
    <x v="49"/>
    <x v="0"/>
  </r>
  <r>
    <s v="OK"/>
    <x v="381"/>
    <x v="142"/>
    <x v="145"/>
    <x v="381"/>
    <s v="Italia"/>
    <x v="17"/>
    <x v="2"/>
    <m/>
    <s v="Valerio de Martino"/>
    <s v="Dottore commercialista"/>
    <x v="0"/>
    <s v="ICT"/>
    <x v="20"/>
    <x v="1"/>
    <x v="26"/>
    <x v="1"/>
    <x v="0"/>
    <x v="49"/>
    <x v="0"/>
  </r>
  <r>
    <s v="OK"/>
    <x v="382"/>
    <x v="142"/>
    <x v="145"/>
    <x v="382"/>
    <s v="Italia"/>
    <x v="23"/>
    <x v="2"/>
    <m/>
    <s v="L. Troisi_x000a_(Studio Troisi)"/>
    <s v="Advisor"/>
    <x v="0"/>
    <s v="Biotech"/>
    <x v="3"/>
    <x v="1"/>
    <x v="0"/>
    <x v="2"/>
    <x v="0"/>
    <x v="49"/>
    <x v="0"/>
  </r>
  <r>
    <s v="OK"/>
    <x v="383"/>
    <x v="142"/>
    <x v="146"/>
    <x v="383"/>
    <s v="Italia"/>
    <x v="78"/>
    <x v="13"/>
    <m/>
    <s v="Rodolfo Molettieri"/>
    <s v="Dottore commercialista"/>
    <x v="0"/>
    <s v="ICT"/>
    <x v="20"/>
    <x v="0"/>
    <x v="0"/>
    <x v="6"/>
    <x v="0"/>
    <x v="45"/>
    <x v="41"/>
  </r>
  <r>
    <s v="OK"/>
    <x v="384"/>
    <x v="142"/>
    <x v="145"/>
    <x v="384"/>
    <s v="Italia"/>
    <x v="24"/>
    <x v="15"/>
    <m/>
    <s v="Marco Rossi"/>
    <s v="Autocandidatura"/>
    <x v="0"/>
    <s v="Digital &amp; Media"/>
    <x v="5"/>
    <x v="3"/>
    <x v="0"/>
    <x v="0"/>
    <x v="0"/>
    <x v="49"/>
    <x v="0"/>
  </r>
  <r>
    <s v="OK"/>
    <x v="385"/>
    <x v="143"/>
    <x v="147"/>
    <x v="385"/>
    <s v="Italia"/>
    <x v="38"/>
    <x v="9"/>
    <m/>
    <s v="Cristina Bini _x000a_(FII/CDP)"/>
    <s v="Investitori professionali"/>
    <x v="0"/>
    <s v="ICT"/>
    <x v="0"/>
    <x v="0"/>
    <x v="0"/>
    <x v="0"/>
    <x v="0"/>
    <x v="49"/>
    <x v="0"/>
  </r>
  <r>
    <s v="OK"/>
    <x v="386"/>
    <x v="144"/>
    <x v="148"/>
    <x v="386"/>
    <s v="Italia"/>
    <x v="15"/>
    <x v="3"/>
    <m/>
    <s v="Ivan Laffranchi"/>
    <s v="Autocandidatura"/>
    <x v="0"/>
    <s v="Digital &amp; Media"/>
    <x v="5"/>
    <x v="0"/>
    <x v="0"/>
    <x v="0"/>
    <x v="0"/>
    <x v="48"/>
    <x v="0"/>
  </r>
  <r>
    <s v="OK"/>
    <x v="387"/>
    <x v="143"/>
    <x v="147"/>
    <x v="387"/>
    <s v="Italia"/>
    <x v="5"/>
    <x v="4"/>
    <m/>
    <s v="Erika Donadoni"/>
    <s v="Autocandidatura"/>
    <x v="0"/>
    <s v="ICT"/>
    <x v="0"/>
    <x v="0"/>
    <x v="0"/>
    <x v="0"/>
    <x v="0"/>
    <x v="50"/>
    <x v="0"/>
  </r>
  <r>
    <s v="OK"/>
    <x v="388"/>
    <x v="144"/>
    <x v="149"/>
    <x v="388"/>
    <s v="Italia"/>
    <x v="11"/>
    <x v="7"/>
    <m/>
    <s v="Tommaso Rossi_x000a_(Soges Merchant)"/>
    <s v="Advisor"/>
    <x v="0"/>
    <s v="Consumer Goods"/>
    <x v="18"/>
    <x v="0"/>
    <x v="0"/>
    <x v="2"/>
    <x v="0"/>
    <x v="50"/>
    <x v="40"/>
  </r>
  <r>
    <s v="OK"/>
    <x v="389"/>
    <x v="144"/>
    <x v="149"/>
    <x v="389"/>
    <s v="Italia"/>
    <x v="87"/>
    <x v="9"/>
    <m/>
    <s v="Ignazio Rocco_x000a_(Credimi)"/>
    <s v="Industriali"/>
    <x v="0"/>
    <s v="Industrial Goods"/>
    <x v="12"/>
    <x v="3"/>
    <x v="0"/>
    <x v="0"/>
    <x v="0"/>
    <x v="50"/>
    <x v="0"/>
  </r>
  <r>
    <s v="OK"/>
    <x v="390"/>
    <x v="144"/>
    <x v="149"/>
    <x v="390"/>
    <s v="Italia"/>
    <x v="5"/>
    <x v="4"/>
    <s v="Mauro Odorico"/>
    <m/>
    <s v="Proprietaria"/>
    <x v="0"/>
    <s v="Services"/>
    <x v="37"/>
    <x v="3"/>
    <x v="0"/>
    <x v="0"/>
    <x v="0"/>
    <x v="50"/>
    <x v="0"/>
  </r>
  <r>
    <s v="OK"/>
    <x v="391"/>
    <x v="145"/>
    <x v="150"/>
    <x v="391"/>
    <s v="Italia"/>
    <x v="6"/>
    <x v="19"/>
    <m/>
    <s v="Marco Parisi_x000a_(Deloitte)"/>
    <s v="Advisor"/>
    <x v="0"/>
    <s v="Consumer Goods"/>
    <x v="18"/>
    <x v="3"/>
    <x v="0"/>
    <x v="0"/>
    <x v="0"/>
    <x v="50"/>
    <x v="0"/>
  </r>
  <r>
    <s v="OK"/>
    <x v="392"/>
    <x v="146"/>
    <x v="151"/>
    <x v="392"/>
    <s v="Italia"/>
    <x v="6"/>
    <x v="5"/>
    <m/>
    <m/>
    <s v="Autocandidatura"/>
    <x v="0"/>
    <s v="Agro-food"/>
    <x v="10"/>
    <x v="2"/>
    <x v="0"/>
    <x v="2"/>
    <x v="0"/>
    <x v="50"/>
    <x v="0"/>
  </r>
  <r>
    <s v="OK"/>
    <x v="393"/>
    <x v="145"/>
    <x v="150"/>
    <x v="393"/>
    <s v="Italia"/>
    <x v="26"/>
    <x v="2"/>
    <s v="Salvatore Panico"/>
    <m/>
    <s v="Proprietaria"/>
    <x v="0"/>
    <s v="ICT"/>
    <x v="16"/>
    <x v="2"/>
    <x v="3"/>
    <x v="1"/>
    <x v="0"/>
    <x v="50"/>
    <x v="0"/>
  </r>
  <r>
    <s v="OK"/>
    <x v="394"/>
    <x v="145"/>
    <x v="150"/>
    <x v="394"/>
    <s v="Italia"/>
    <x v="86"/>
    <x v="4"/>
    <m/>
    <s v="Greta Forloni"/>
    <s v="Autocandidatura"/>
    <x v="0"/>
    <s v="ICT"/>
    <x v="16"/>
    <x v="2"/>
    <x v="0"/>
    <x v="2"/>
    <x v="0"/>
    <x v="50"/>
    <x v="0"/>
  </r>
  <r>
    <s v="OK"/>
    <x v="395"/>
    <x v="147"/>
    <x v="152"/>
    <x v="395"/>
    <s v="Italia"/>
    <x v="17"/>
    <x v="2"/>
    <s v="Amedeo Giurazza"/>
    <m/>
    <s v="Proprietaria"/>
    <x v="0"/>
    <s v="Aerospace"/>
    <x v="29"/>
    <x v="3"/>
    <x v="0"/>
    <x v="0"/>
    <x v="0"/>
    <x v="48"/>
    <x v="0"/>
  </r>
  <r>
    <s v="OK"/>
    <x v="396"/>
    <x v="148"/>
    <x v="153"/>
    <x v="396"/>
    <s v="Italia"/>
    <x v="6"/>
    <x v="5"/>
    <m/>
    <s v="Marco Vismara_x000a_(Oaklins)"/>
    <s v="Advisor"/>
    <x v="0"/>
    <s v="ICT"/>
    <x v="6"/>
    <x v="2"/>
    <x v="0"/>
    <x v="2"/>
    <x v="0"/>
    <x v="48"/>
    <x v="42"/>
  </r>
  <r>
    <s v="OK"/>
    <x v="397"/>
    <x v="147"/>
    <x v="5"/>
    <x v="397"/>
    <s v="Italia"/>
    <x v="43"/>
    <x v="8"/>
    <m/>
    <s v="Giuliano"/>
    <s v="Autocandidatura"/>
    <x v="1"/>
    <m/>
    <x v="7"/>
    <x v="5"/>
    <x v="4"/>
    <x v="3"/>
    <x v="0"/>
    <x v="38"/>
    <x v="0"/>
  </r>
  <r>
    <s v="OK"/>
    <x v="398"/>
    <x v="147"/>
    <x v="152"/>
    <x v="398"/>
    <s v="Italia"/>
    <x v="0"/>
    <x v="0"/>
    <m/>
    <s v="Gianluca Maestrello"/>
    <s v="Advisor"/>
    <x v="0"/>
    <s v="ICT"/>
    <x v="16"/>
    <x v="0"/>
    <x v="0"/>
    <x v="0"/>
    <x v="0"/>
    <x v="48"/>
    <x v="0"/>
  </r>
  <r>
    <s v="OK"/>
    <x v="399"/>
    <x v="147"/>
    <x v="152"/>
    <x v="399"/>
    <s v="Italia"/>
    <x v="6"/>
    <x v="5"/>
    <m/>
    <s v="Niccolò Calzetti"/>
    <s v="Autocandidatura"/>
    <x v="0"/>
    <s v="Automotive"/>
    <x v="18"/>
    <x v="2"/>
    <x v="0"/>
    <x v="2"/>
    <x v="0"/>
    <x v="48"/>
    <x v="0"/>
  </r>
  <r>
    <s v="OK"/>
    <x v="400"/>
    <x v="147"/>
    <x v="152"/>
    <x v="400"/>
    <s v="Italia"/>
    <x v="6"/>
    <x v="5"/>
    <m/>
    <s v="Eugenio Pucci"/>
    <s v="Autocandidatura"/>
    <x v="0"/>
    <s v="Digital &amp; Media"/>
    <x v="5"/>
    <x v="2"/>
    <x v="0"/>
    <x v="2"/>
    <x v="0"/>
    <x v="48"/>
    <x v="0"/>
  </r>
  <r>
    <s v="OK"/>
    <x v="401"/>
    <x v="149"/>
    <x v="136"/>
    <x v="401"/>
    <s v="Italia"/>
    <x v="11"/>
    <x v="7"/>
    <m/>
    <s v="Borsa della Ricerca"/>
    <s v="Altri"/>
    <x v="0"/>
    <s v="ICT"/>
    <x v="16"/>
    <x v="0"/>
    <x v="46"/>
    <x v="1"/>
    <x v="0"/>
    <x v="48"/>
    <x v="0"/>
  </r>
  <r>
    <s v="OK"/>
    <x v="402"/>
    <x v="149"/>
    <x v="136"/>
    <x v="402"/>
    <s v="Italia"/>
    <x v="49"/>
    <x v="21"/>
    <m/>
    <s v="Marco Be􀆫n"/>
    <s v="Autocandidatura"/>
    <x v="0"/>
    <s v="ICT"/>
    <x v="16"/>
    <x v="3"/>
    <x v="0"/>
    <x v="0"/>
    <x v="0"/>
    <x v="48"/>
    <x v="0"/>
  </r>
  <r>
    <s v="OK"/>
    <x v="403"/>
    <x v="150"/>
    <x v="154"/>
    <x v="403"/>
    <s v="Italia"/>
    <x v="17"/>
    <x v="2"/>
    <s v="Salvatore Panico"/>
    <m/>
    <s v="Proprietaria"/>
    <x v="0"/>
    <s v="Industrial Goods"/>
    <x v="12"/>
    <x v="2"/>
    <x v="0"/>
    <x v="2"/>
    <x v="0"/>
    <x v="48"/>
    <x v="0"/>
  </r>
  <r>
    <s v="OK"/>
    <x v="404"/>
    <x v="148"/>
    <x v="153"/>
    <x v="404"/>
    <s v="Italia"/>
    <x v="11"/>
    <x v="7"/>
    <s v="Salvatore Panico"/>
    <m/>
    <s v="Proprietaria"/>
    <x v="0"/>
    <s v="ICT"/>
    <x v="16"/>
    <x v="0"/>
    <x v="21"/>
    <x v="1"/>
    <x v="0"/>
    <x v="48"/>
    <x v="0"/>
  </r>
  <r>
    <s v="OK"/>
    <x v="405"/>
    <x v="148"/>
    <x v="153"/>
    <x v="405"/>
    <s v="Italia"/>
    <x v="38"/>
    <x v="9"/>
    <m/>
    <s v="Università di Catania"/>
    <s v="Organismi di Ricerca"/>
    <x v="0"/>
    <s v="Industrial Goods"/>
    <x v="14"/>
    <x v="1"/>
    <x v="47"/>
    <x v="1"/>
    <x v="0"/>
    <x v="48"/>
    <x v="0"/>
  </r>
  <r>
    <s v="OK"/>
    <x v="406"/>
    <x v="151"/>
    <x v="5"/>
    <x v="406"/>
    <s v="Italia"/>
    <x v="17"/>
    <x v="2"/>
    <m/>
    <s v="Leonardo Lasala"/>
    <s v="Autocandidatura"/>
    <x v="1"/>
    <m/>
    <x v="7"/>
    <x v="5"/>
    <x v="4"/>
    <x v="3"/>
    <x v="0"/>
    <x v="38"/>
    <x v="0"/>
  </r>
  <r>
    <s v="OK"/>
    <x v="407"/>
    <x v="152"/>
    <x v="155"/>
    <x v="407"/>
    <s v="Estero"/>
    <x v="88"/>
    <x v="27"/>
    <m/>
    <s v="Andrea Lombardi"/>
    <s v="Autocandidatura"/>
    <x v="0"/>
    <s v="ICT"/>
    <x v="16"/>
    <x v="2"/>
    <x v="0"/>
    <x v="2"/>
    <x v="0"/>
    <x v="48"/>
    <x v="0"/>
  </r>
  <r>
    <s v="OK"/>
    <x v="408"/>
    <x v="151"/>
    <x v="156"/>
    <x v="408"/>
    <s v="Italia"/>
    <x v="89"/>
    <x v="14"/>
    <m/>
    <s v="Nicola Renzone"/>
    <s v="Autocandidatura"/>
    <x v="0"/>
    <s v="Biotech"/>
    <x v="3"/>
    <x v="2"/>
    <x v="0"/>
    <x v="2"/>
    <x v="0"/>
    <x v="48"/>
    <x v="0"/>
  </r>
  <r>
    <s v="OK"/>
    <x v="409"/>
    <x v="152"/>
    <x v="155"/>
    <x v="409"/>
    <s v="Italia"/>
    <x v="62"/>
    <x v="4"/>
    <m/>
    <s v="Simone Benedetti"/>
    <s v="Autocandidatura"/>
    <x v="0"/>
    <s v="Services"/>
    <x v="45"/>
    <x v="2"/>
    <x v="0"/>
    <x v="2"/>
    <x v="0"/>
    <x v="48"/>
    <x v="0"/>
  </r>
  <r>
    <s v="OK"/>
    <x v="410"/>
    <x v="152"/>
    <x v="155"/>
    <x v="410"/>
    <s v="Estero"/>
    <x v="50"/>
    <x v="6"/>
    <s v="Alessandro Pontari"/>
    <m/>
    <s v="Proprietaria"/>
    <x v="0"/>
    <s v="Digital &amp; Media"/>
    <x v="5"/>
    <x v="0"/>
    <x v="0"/>
    <x v="0"/>
    <x v="0"/>
    <x v="48"/>
    <x v="0"/>
  </r>
  <r>
    <s v="OK"/>
    <x v="411"/>
    <x v="152"/>
    <x v="157"/>
    <x v="411"/>
    <s v="Italia"/>
    <x v="17"/>
    <x v="2"/>
    <m/>
    <s v="Luciana Cipriani"/>
    <s v="Autocandidatura"/>
    <x v="0"/>
    <s v="Agro-food"/>
    <x v="12"/>
    <x v="2"/>
    <x v="0"/>
    <x v="2"/>
    <x v="0"/>
    <x v="51"/>
    <x v="0"/>
  </r>
  <r>
    <s v="OK"/>
    <x v="412"/>
    <x v="153"/>
    <x v="158"/>
    <x v="412"/>
    <s v="Italia"/>
    <x v="11"/>
    <x v="7"/>
    <m/>
    <s v="Lventure_x000a_(Luigi Mastromonaco)"/>
    <s v="Investitori professionali"/>
    <x v="0"/>
    <s v="ICT"/>
    <x v="20"/>
    <x v="0"/>
    <x v="0"/>
    <x v="0"/>
    <x v="0"/>
    <x v="52"/>
    <x v="0"/>
  </r>
  <r>
    <s v="OK"/>
    <x v="413"/>
    <x v="153"/>
    <x v="158"/>
    <x v="413"/>
    <s v="Italia"/>
    <x v="62"/>
    <x v="4"/>
    <m/>
    <s v="Vito Lavanga"/>
    <s v="Autocandidatura"/>
    <x v="0"/>
    <s v="Consumer Goods"/>
    <x v="24"/>
    <x v="0"/>
    <x v="0"/>
    <x v="2"/>
    <x v="0"/>
    <x v="52"/>
    <x v="25"/>
  </r>
  <r>
    <s v="OK"/>
    <x v="414"/>
    <x v="154"/>
    <x v="159"/>
    <x v="414"/>
    <s v="Italia"/>
    <x v="11"/>
    <x v="7"/>
    <m/>
    <s v="Lventure_x000a_(Luigi Mastromonaco)"/>
    <s v="Investitori professionali"/>
    <x v="0"/>
    <s v="ICT"/>
    <x v="20"/>
    <x v="3"/>
    <x v="0"/>
    <x v="0"/>
    <x v="0"/>
    <x v="52"/>
    <x v="0"/>
  </r>
  <r>
    <s v="OK"/>
    <x v="415"/>
    <x v="154"/>
    <x v="159"/>
    <x v="415"/>
    <s v="Estero"/>
    <x v="90"/>
    <x v="28"/>
    <m/>
    <s v="Renato Giallombardo_x000a_(GOP)"/>
    <s v="Advisor"/>
    <x v="0"/>
    <s v="ICT"/>
    <x v="20"/>
    <x v="3"/>
    <x v="0"/>
    <x v="2"/>
    <x v="0"/>
    <x v="52"/>
    <x v="43"/>
  </r>
  <r>
    <s v="OK"/>
    <x v="416"/>
    <x v="152"/>
    <x v="159"/>
    <x v="416"/>
    <s v="Italia"/>
    <x v="91"/>
    <x v="2"/>
    <m/>
    <s v="Borsa della Ricerca"/>
    <s v="Altri"/>
    <x v="0"/>
    <s v="Industrial Goods"/>
    <x v="18"/>
    <x v="0"/>
    <x v="0"/>
    <x v="0"/>
    <x v="0"/>
    <x v="52"/>
    <x v="0"/>
  </r>
  <r>
    <s v="OK"/>
    <x v="417"/>
    <x v="155"/>
    <x v="160"/>
    <x v="417"/>
    <s v="Italia"/>
    <x v="49"/>
    <x v="21"/>
    <m/>
    <s v="Borsa della Ricerca"/>
    <s v="Altri"/>
    <x v="0"/>
    <s v="ICT"/>
    <x v="20"/>
    <x v="0"/>
    <x v="45"/>
    <x v="1"/>
    <x v="0"/>
    <x v="52"/>
    <x v="0"/>
  </r>
  <r>
    <s v="OK"/>
    <x v="418"/>
    <x v="156"/>
    <x v="161"/>
    <x v="418"/>
    <s v="Italia"/>
    <x v="5"/>
    <x v="4"/>
    <m/>
    <s v="Erika Lamperti "/>
    <s v="Autocandidatura"/>
    <x v="0"/>
    <s v="Consumer Goods"/>
    <x v="12"/>
    <x v="3"/>
    <x v="0"/>
    <x v="2"/>
    <x v="0"/>
    <x v="52"/>
    <x v="25"/>
  </r>
  <r>
    <s v="OK"/>
    <x v="419"/>
    <x v="157"/>
    <x v="162"/>
    <x v="419"/>
    <s v="Italia"/>
    <x v="6"/>
    <x v="5"/>
    <m/>
    <s v="Fabio Rebecchi"/>
    <s v="Autocandidatura"/>
    <x v="0"/>
    <s v="Med-Tech"/>
    <x v="2"/>
    <x v="2"/>
    <x v="0"/>
    <x v="2"/>
    <x v="0"/>
    <x v="52"/>
    <x v="0"/>
  </r>
  <r>
    <s v="OK"/>
    <x v="420"/>
    <x v="157"/>
    <x v="162"/>
    <x v="420"/>
    <s v="Italia"/>
    <x v="6"/>
    <x v="5"/>
    <m/>
    <s v="Tommaso Carpi"/>
    <s v="Autocandidatura"/>
    <x v="0"/>
    <s v="Digital &amp; Media"/>
    <x v="5"/>
    <x v="2"/>
    <x v="0"/>
    <x v="2"/>
    <x v="0"/>
    <x v="52"/>
    <x v="0"/>
  </r>
  <r>
    <s v="OK"/>
    <x v="421"/>
    <x v="158"/>
    <x v="157"/>
    <x v="421"/>
    <s v="Italia"/>
    <x v="6"/>
    <x v="5"/>
    <m/>
    <s v="Nicolò Muzzana _x000a_(Thymosbc)"/>
    <s v="Advisor"/>
    <x v="0"/>
    <s v="Industrial Goods"/>
    <x v="18"/>
    <x v="4"/>
    <x v="0"/>
    <x v="4"/>
    <x v="0"/>
    <x v="51"/>
    <x v="0"/>
  </r>
  <r>
    <s v="OK"/>
    <x v="422"/>
    <x v="157"/>
    <x v="162"/>
    <x v="422"/>
    <s v="Italia"/>
    <x v="15"/>
    <x v="3"/>
    <m/>
    <s v="Stefano Manca"/>
    <s v="Autocandidatura"/>
    <x v="0"/>
    <s v="Industrial Goods"/>
    <x v="18"/>
    <x v="0"/>
    <x v="0"/>
    <x v="2"/>
    <x v="0"/>
    <x v="51"/>
    <x v="25"/>
  </r>
  <r>
    <s v="OK"/>
    <x v="423"/>
    <x v="159"/>
    <x v="163"/>
    <x v="423"/>
    <s v="Italia"/>
    <x v="11"/>
    <x v="7"/>
    <s v="Nicola Redi"/>
    <m/>
    <s v="Proprietaria"/>
    <x v="0"/>
    <s v="ICT"/>
    <x v="20"/>
    <x v="0"/>
    <x v="0"/>
    <x v="0"/>
    <x v="0"/>
    <x v="51"/>
    <x v="0"/>
  </r>
  <r>
    <s v="OK"/>
    <x v="424"/>
    <x v="159"/>
    <x v="163"/>
    <x v="424"/>
    <s v="Italia"/>
    <x v="5"/>
    <x v="4"/>
    <m/>
    <s v="Cristina Bini _x000a_(FII/CDP)"/>
    <s v="Investitori professionali"/>
    <x v="0"/>
    <s v="ICT"/>
    <x v="16"/>
    <x v="0"/>
    <x v="23"/>
    <x v="1"/>
    <x v="0"/>
    <x v="51"/>
    <x v="0"/>
  </r>
  <r>
    <s v="OK"/>
    <x v="425"/>
    <x v="158"/>
    <x v="157"/>
    <x v="425"/>
    <s v="Italia"/>
    <x v="92"/>
    <x v="13"/>
    <m/>
    <s v="Stefano Lo Conte_x000a_(Studio Lo Conte)"/>
    <s v="Autocandidatura"/>
    <x v="0"/>
    <s v="Services"/>
    <x v="26"/>
    <x v="3"/>
    <x v="0"/>
    <x v="2"/>
    <x v="0"/>
    <x v="51"/>
    <x v="25"/>
  </r>
  <r>
    <s v="OK"/>
    <x v="426"/>
    <x v="158"/>
    <x v="157"/>
    <x v="426"/>
    <s v="Italia"/>
    <x v="0"/>
    <x v="0"/>
    <m/>
    <s v="Luca Bernardo_x000a_(bfcAssociati)"/>
    <s v="Autocandidatura"/>
    <x v="0"/>
    <s v="Industrial Goods"/>
    <x v="4"/>
    <x v="0"/>
    <x v="0"/>
    <x v="6"/>
    <x v="0"/>
    <x v="53"/>
    <x v="44"/>
  </r>
  <r>
    <s v="OK"/>
    <x v="427"/>
    <x v="159"/>
    <x v="163"/>
    <x v="427"/>
    <s v="Italia"/>
    <x v="5"/>
    <x v="4"/>
    <m/>
    <s v="Simone Fiore"/>
    <s v="Autocandidatura"/>
    <x v="0"/>
    <s v="Digital &amp; Media"/>
    <x v="5"/>
    <x v="0"/>
    <x v="0"/>
    <x v="0"/>
    <x v="0"/>
    <x v="51"/>
    <x v="0"/>
  </r>
  <r>
    <s v="OK"/>
    <x v="428"/>
    <x v="160"/>
    <x v="164"/>
    <x v="428"/>
    <s v="Italia"/>
    <x v="14"/>
    <x v="10"/>
    <m/>
    <s v="Lorenzo Massai"/>
    <s v="Autocandidatura"/>
    <x v="0"/>
    <s v="Digital &amp; Media"/>
    <x v="5"/>
    <x v="2"/>
    <x v="0"/>
    <x v="2"/>
    <x v="0"/>
    <x v="54"/>
    <x v="0"/>
  </r>
  <r>
    <s v="OK"/>
    <x v="429"/>
    <x v="161"/>
    <x v="165"/>
    <x v="429"/>
    <s v="Italia"/>
    <x v="6"/>
    <x v="5"/>
    <m/>
    <m/>
    <s v="Autocandidatura"/>
    <x v="0"/>
    <s v="Services"/>
    <x v="14"/>
    <x v="0"/>
    <x v="0"/>
    <x v="2"/>
    <x v="0"/>
    <x v="55"/>
    <x v="25"/>
  </r>
  <r>
    <s v="OK"/>
    <x v="430"/>
    <x v="162"/>
    <x v="165"/>
    <x v="430"/>
    <s v="Italia"/>
    <x v="15"/>
    <x v="3"/>
    <s v="Venture Factory"/>
    <m/>
    <s v="Organismi di Ricerca"/>
    <x v="0"/>
    <s v="Med-Tech"/>
    <x v="2"/>
    <x v="2"/>
    <x v="9"/>
    <x v="1"/>
    <x v="0"/>
    <x v="55"/>
    <x v="0"/>
  </r>
  <r>
    <s v="OK"/>
    <x v="431"/>
    <x v="162"/>
    <x v="165"/>
    <x v="431"/>
    <s v="Italia"/>
    <x v="15"/>
    <x v="3"/>
    <s v="Venture Factory"/>
    <m/>
    <s v="Organismi di Ricerca"/>
    <x v="0"/>
    <s v="Med-Tech"/>
    <x v="2"/>
    <x v="2"/>
    <x v="9"/>
    <x v="1"/>
    <x v="0"/>
    <x v="55"/>
    <x v="0"/>
  </r>
  <r>
    <s v="OK"/>
    <x v="432"/>
    <x v="162"/>
    <x v="165"/>
    <x v="432"/>
    <s v="Italia"/>
    <x v="15"/>
    <x v="3"/>
    <s v="Venture Factory"/>
    <m/>
    <s v="Organismi di Ricerca"/>
    <x v="0"/>
    <s v="Clean Tech"/>
    <x v="41"/>
    <x v="2"/>
    <x v="9"/>
    <x v="1"/>
    <x v="0"/>
    <x v="55"/>
    <x v="0"/>
  </r>
  <r>
    <s v="OK"/>
    <x v="433"/>
    <x v="162"/>
    <x v="165"/>
    <x v="433"/>
    <s v="Italia"/>
    <x v="15"/>
    <x v="3"/>
    <s v="Venture Factory"/>
    <m/>
    <s v="Organismi di Ricerca"/>
    <x v="0"/>
    <s v="Industrial automation"/>
    <x v="4"/>
    <x v="2"/>
    <x v="9"/>
    <x v="1"/>
    <x v="0"/>
    <x v="55"/>
    <x v="0"/>
  </r>
  <r>
    <s v="OK"/>
    <x v="434"/>
    <x v="162"/>
    <x v="165"/>
    <x v="434"/>
    <s v="Italia"/>
    <x v="15"/>
    <x v="3"/>
    <s v="Venture Factory"/>
    <m/>
    <s v="Organismi di Ricerca"/>
    <x v="0"/>
    <s v="Med-Tech"/>
    <x v="2"/>
    <x v="2"/>
    <x v="9"/>
    <x v="1"/>
    <x v="0"/>
    <x v="55"/>
    <x v="0"/>
  </r>
  <r>
    <s v="OK"/>
    <x v="435"/>
    <x v="162"/>
    <x v="165"/>
    <x v="435"/>
    <s v="Italia"/>
    <x v="15"/>
    <x v="3"/>
    <s v="Venture Factory"/>
    <m/>
    <s v="Organismi di Ricerca"/>
    <x v="0"/>
    <s v="Med-Tech"/>
    <x v="2"/>
    <x v="2"/>
    <x v="9"/>
    <x v="1"/>
    <x v="0"/>
    <x v="55"/>
    <x v="0"/>
  </r>
  <r>
    <s v="OK"/>
    <x v="436"/>
    <x v="162"/>
    <x v="165"/>
    <x v="436"/>
    <s v="Italia"/>
    <x v="15"/>
    <x v="3"/>
    <s v="Venture Factory"/>
    <m/>
    <s v="Organismi di Ricerca"/>
    <x v="0"/>
    <s v="ICT"/>
    <x v="20"/>
    <x v="2"/>
    <x v="9"/>
    <x v="1"/>
    <x v="0"/>
    <x v="55"/>
    <x v="0"/>
  </r>
  <r>
    <s v="OK"/>
    <x v="437"/>
    <x v="162"/>
    <x v="165"/>
    <x v="437"/>
    <s v="Italia"/>
    <x v="15"/>
    <x v="3"/>
    <s v="Venture Factory"/>
    <m/>
    <s v="Organismi di Ricerca"/>
    <x v="0"/>
    <s v="Industrial automation"/>
    <x v="4"/>
    <x v="3"/>
    <x v="9"/>
    <x v="6"/>
    <x v="0"/>
    <x v="56"/>
    <x v="45"/>
  </r>
  <r>
    <s v="OK"/>
    <x v="438"/>
    <x v="162"/>
    <x v="165"/>
    <x v="438"/>
    <s v="Italia"/>
    <x v="15"/>
    <x v="3"/>
    <s v="Venture Factory"/>
    <m/>
    <s v="Organismi di Ricerca"/>
    <x v="0"/>
    <s v="Clean Tech"/>
    <x v="41"/>
    <x v="2"/>
    <x v="9"/>
    <x v="1"/>
    <x v="0"/>
    <x v="55"/>
    <x v="0"/>
  </r>
  <r>
    <s v="OK"/>
    <x v="439"/>
    <x v="162"/>
    <x v="165"/>
    <x v="439"/>
    <s v="Italia"/>
    <x v="15"/>
    <x v="3"/>
    <s v="Venture Factory"/>
    <m/>
    <s v="Organismi di Ricerca"/>
    <x v="0"/>
    <s v="Industrial automation"/>
    <x v="4"/>
    <x v="2"/>
    <x v="9"/>
    <x v="1"/>
    <x v="0"/>
    <x v="55"/>
    <x v="0"/>
  </r>
  <r>
    <s v="OK"/>
    <x v="440"/>
    <x v="162"/>
    <x v="165"/>
    <x v="440"/>
    <s v="Italia"/>
    <x v="5"/>
    <x v="4"/>
    <m/>
    <s v="Sara Giannaccini"/>
    <s v="Autocandidatura"/>
    <x v="0"/>
    <s v="Services"/>
    <x v="14"/>
    <x v="0"/>
    <x v="0"/>
    <x v="0"/>
    <x v="0"/>
    <x v="55"/>
    <x v="0"/>
  </r>
  <r>
    <s v="OK"/>
    <x v="441"/>
    <x v="162"/>
    <x v="5"/>
    <x v="441"/>
    <s v="Italia"/>
    <x v="5"/>
    <x v="4"/>
    <m/>
    <s v="Tommaso Frigerio"/>
    <s v="Autocandidatura"/>
    <x v="1"/>
    <m/>
    <x v="7"/>
    <x v="5"/>
    <x v="4"/>
    <x v="3"/>
    <x v="0"/>
    <x v="38"/>
    <x v="0"/>
  </r>
  <r>
    <s v="OK"/>
    <x v="442"/>
    <x v="162"/>
    <x v="165"/>
    <x v="442"/>
    <s v="Estero"/>
    <x v="93"/>
    <x v="29"/>
    <m/>
    <s v="Giuseppe Arturo_x000a_(Connectia)"/>
    <s v="Advisor"/>
    <x v="0"/>
    <s v="ICT"/>
    <x v="20"/>
    <x v="3"/>
    <x v="0"/>
    <x v="0"/>
    <x v="0"/>
    <x v="55"/>
    <x v="0"/>
  </r>
  <r>
    <s v="OK"/>
    <x v="443"/>
    <x v="162"/>
    <x v="165"/>
    <x v="443"/>
    <s v="Italia"/>
    <x v="6"/>
    <x v="5"/>
    <m/>
    <s v="Alessandro Tosi_x000a_(Kobo Funds)"/>
    <s v="Advisor"/>
    <x v="0"/>
    <s v="Agro-food"/>
    <x v="10"/>
    <x v="2"/>
    <x v="0"/>
    <x v="2"/>
    <x v="0"/>
    <x v="55"/>
    <x v="0"/>
  </r>
  <r>
    <s v="OK"/>
    <x v="444"/>
    <x v="163"/>
    <x v="5"/>
    <x v="444"/>
    <s v="Italia"/>
    <x v="6"/>
    <x v="5"/>
    <m/>
    <s v=" Emilio Iacobucci "/>
    <s v="Autocandidatura"/>
    <x v="1"/>
    <m/>
    <x v="7"/>
    <x v="5"/>
    <x v="4"/>
    <x v="3"/>
    <x v="0"/>
    <x v="38"/>
    <x v="0"/>
  </r>
  <r>
    <s v="OK"/>
    <x v="445"/>
    <x v="163"/>
    <x v="166"/>
    <x v="445"/>
    <s v="Italia"/>
    <x v="15"/>
    <x v="3"/>
    <m/>
    <s v="Politecnico di Torino"/>
    <s v="Autocandidatura"/>
    <x v="0"/>
    <s v="Industrial Goods"/>
    <x v="4"/>
    <x v="1"/>
    <x v="9"/>
    <x v="1"/>
    <x v="0"/>
    <x v="55"/>
    <x v="0"/>
  </r>
  <r>
    <s v="OK"/>
    <x v="446"/>
    <x v="163"/>
    <x v="166"/>
    <x v="446"/>
    <s v="Italia"/>
    <x v="5"/>
    <x v="4"/>
    <m/>
    <s v="Daniel Rota"/>
    <s v="Autocandidatura"/>
    <x v="0"/>
    <s v="Services"/>
    <x v="14"/>
    <x v="3"/>
    <x v="0"/>
    <x v="0"/>
    <x v="0"/>
    <x v="55"/>
    <x v="0"/>
  </r>
  <r>
    <s v="OK"/>
    <x v="447"/>
    <x v="164"/>
    <x v="167"/>
    <x v="447"/>
    <s v="Italia"/>
    <x v="5"/>
    <x v="4"/>
    <m/>
    <s v="Raffaele Perrone _x000a_(PwC)"/>
    <s v="Advisor"/>
    <x v="0"/>
    <s v="Med-Tech"/>
    <x v="2"/>
    <x v="3"/>
    <x v="0"/>
    <x v="0"/>
    <x v="0"/>
    <x v="55"/>
    <x v="0"/>
  </r>
  <r>
    <s v="OK"/>
    <x v="448"/>
    <x v="164"/>
    <x v="167"/>
    <x v="448"/>
    <s v="Italia"/>
    <x v="36"/>
    <x v="15"/>
    <m/>
    <s v="Coatti Simone"/>
    <s v="Autocandidatura"/>
    <x v="0"/>
    <s v="Digital &amp; Media"/>
    <x v="5"/>
    <x v="0"/>
    <x v="0"/>
    <x v="0"/>
    <x v="0"/>
    <x v="55"/>
    <x v="0"/>
  </r>
  <r>
    <s v="OK"/>
    <x v="449"/>
    <x v="164"/>
    <x v="167"/>
    <x v="449"/>
    <s v="Italia"/>
    <x v="5"/>
    <x v="4"/>
    <m/>
    <s v="Gianmarco Lanese"/>
    <s v="Autocandidatura"/>
    <x v="0"/>
    <s v="Industrial Goods"/>
    <x v="12"/>
    <x v="3"/>
    <x v="0"/>
    <x v="0"/>
    <x v="0"/>
    <x v="55"/>
    <x v="0"/>
  </r>
  <r>
    <s v="OK"/>
    <x v="450"/>
    <x v="165"/>
    <x v="164"/>
    <x v="450"/>
    <s v="Italia"/>
    <x v="16"/>
    <x v="6"/>
    <s v="Mauro Odorico"/>
    <m/>
    <s v="Proprietaria"/>
    <x v="0"/>
    <s v="Consumer Goods"/>
    <x v="4"/>
    <x v="0"/>
    <x v="0"/>
    <x v="0"/>
    <x v="0"/>
    <x v="40"/>
    <x v="0"/>
  </r>
  <r>
    <s v="OK"/>
    <x v="451"/>
    <x v="165"/>
    <x v="164"/>
    <x v="451"/>
    <s v="Italia"/>
    <x v="71"/>
    <x v="3"/>
    <m/>
    <s v="Maurizio Callegari"/>
    <s v="Autocandidatura"/>
    <x v="0"/>
    <s v="Services"/>
    <x v="20"/>
    <x v="2"/>
    <x v="0"/>
    <x v="2"/>
    <x v="0"/>
    <x v="40"/>
    <x v="0"/>
  </r>
  <r>
    <s v="OK"/>
    <x v="452"/>
    <x v="166"/>
    <x v="168"/>
    <x v="452"/>
    <s v="Italia"/>
    <x v="74"/>
    <x v="0"/>
    <m/>
    <s v="Paolo Minetto_x000a_(BizAdvisor)"/>
    <s v="Advisor"/>
    <x v="0"/>
    <s v="ICT"/>
    <x v="20"/>
    <x v="0"/>
    <x v="0"/>
    <x v="0"/>
    <x v="0"/>
    <x v="40"/>
    <x v="0"/>
  </r>
  <r>
    <s v="OK"/>
    <x v="453"/>
    <x v="167"/>
    <x v="169"/>
    <x v="453"/>
    <s v="Italia"/>
    <x v="5"/>
    <x v="4"/>
    <m/>
    <s v="Martina Crespi Reghizzi"/>
    <s v="Autocandidatura"/>
    <x v="0"/>
    <s v="ICT"/>
    <x v="20"/>
    <x v="2"/>
    <x v="0"/>
    <x v="2"/>
    <x v="0"/>
    <x v="40"/>
    <x v="0"/>
  </r>
  <r>
    <s v="OK"/>
    <x v="454"/>
    <x v="168"/>
    <x v="123"/>
    <x v="454"/>
    <s v="Italia"/>
    <x v="5"/>
    <x v="4"/>
    <m/>
    <s v="Edoardo Bosio_x000a_(Embed Capital)"/>
    <s v="Advisor"/>
    <x v="0"/>
    <s v="ICT"/>
    <x v="20"/>
    <x v="3"/>
    <x v="0"/>
    <x v="0"/>
    <x v="0"/>
    <x v="40"/>
    <x v="0"/>
  </r>
  <r>
    <s v="OK"/>
    <x v="455"/>
    <x v="169"/>
    <x v="170"/>
    <x v="455"/>
    <s v="Estero"/>
    <x v="6"/>
    <x v="5"/>
    <m/>
    <s v="Zoran Vujinovic"/>
    <s v="Advisor"/>
    <x v="0"/>
    <s v="Automotive"/>
    <x v="27"/>
    <x v="2"/>
    <x v="0"/>
    <x v="2"/>
    <x v="0"/>
    <x v="57"/>
    <x v="0"/>
  </r>
  <r>
    <s v="OK"/>
    <x v="456"/>
    <x v="170"/>
    <x v="171"/>
    <x v="456"/>
    <s v="Italia"/>
    <x v="11"/>
    <x v="7"/>
    <s v="Alessandro Pontari"/>
    <m/>
    <s v="Proprietaria"/>
    <x v="0"/>
    <s v="Digital &amp; Media"/>
    <x v="5"/>
    <x v="0"/>
    <x v="0"/>
    <x v="0"/>
    <x v="0"/>
    <x v="57"/>
    <x v="0"/>
  </r>
  <r>
    <s v="OK"/>
    <x v="457"/>
    <x v="171"/>
    <x v="172"/>
    <x v="457"/>
    <s v="Estero"/>
    <x v="73"/>
    <x v="22"/>
    <m/>
    <s v="Raffaele Perrone _x000a_(PwC)"/>
    <s v="Advisor"/>
    <x v="0"/>
    <s v="Clean Tech"/>
    <x v="46"/>
    <x v="2"/>
    <x v="0"/>
    <x v="2"/>
    <x v="0"/>
    <x v="57"/>
    <x v="0"/>
  </r>
  <r>
    <s v="OK"/>
    <x v="458"/>
    <x v="172"/>
    <x v="173"/>
    <x v="458"/>
    <s v="Italia"/>
    <x v="15"/>
    <x v="3"/>
    <m/>
    <s v="Incubatore Imprese Innovative _x000a_Politecnico di Torino"/>
    <s v="Organismi di Ricerca"/>
    <x v="0"/>
    <s v="Med-Tech"/>
    <x v="2"/>
    <x v="0"/>
    <x v="9"/>
    <x v="6"/>
    <x v="0"/>
    <x v="58"/>
    <x v="46"/>
  </r>
  <r>
    <s v="OK"/>
    <x v="459"/>
    <x v="173"/>
    <x v="174"/>
    <x v="459"/>
    <s v="Italia"/>
    <x v="11"/>
    <x v="7"/>
    <m/>
    <s v="Alessandro Chirchiglia"/>
    <s v="Autocandidatura"/>
    <x v="0"/>
    <s v="Services"/>
    <x v="20"/>
    <x v="2"/>
    <x v="0"/>
    <x v="2"/>
    <x v="0"/>
    <x v="57"/>
    <x v="0"/>
  </r>
  <r>
    <s v="OK"/>
    <x v="460"/>
    <x v="172"/>
    <x v="173"/>
    <x v="460"/>
    <s v="Italia"/>
    <x v="94"/>
    <x v="19"/>
    <s v="Venture Factory"/>
    <m/>
    <s v="Proprietaria"/>
    <x v="0"/>
    <s v="ICT"/>
    <x v="20"/>
    <x v="2"/>
    <x v="48"/>
    <x v="1"/>
    <x v="0"/>
    <x v="57"/>
    <x v="0"/>
  </r>
  <r>
    <s v="OK"/>
    <x v="461"/>
    <x v="172"/>
    <x v="173"/>
    <x v="461"/>
    <s v="Italia"/>
    <x v="94"/>
    <x v="19"/>
    <s v="Venture Factory"/>
    <m/>
    <s v="Proprietaria"/>
    <x v="0"/>
    <s v="ICT"/>
    <x v="20"/>
    <x v="1"/>
    <x v="48"/>
    <x v="1"/>
    <x v="0"/>
    <x v="57"/>
    <x v="0"/>
  </r>
  <r>
    <s v="OK"/>
    <x v="462"/>
    <x v="172"/>
    <x v="173"/>
    <x v="462"/>
    <s v="Italia"/>
    <x v="94"/>
    <x v="19"/>
    <s v="Venture Factory"/>
    <m/>
    <s v="Proprietaria"/>
    <x v="0"/>
    <s v="Services"/>
    <x v="8"/>
    <x v="2"/>
    <x v="48"/>
    <x v="1"/>
    <x v="0"/>
    <x v="57"/>
    <x v="0"/>
  </r>
  <r>
    <s v="OK"/>
    <x v="463"/>
    <x v="172"/>
    <x v="173"/>
    <x v="463"/>
    <s v="Italia"/>
    <x v="94"/>
    <x v="19"/>
    <s v="Venture Factory"/>
    <m/>
    <s v="Proprietaria"/>
    <x v="0"/>
    <s v="ICT"/>
    <x v="20"/>
    <x v="1"/>
    <x v="48"/>
    <x v="1"/>
    <x v="0"/>
    <x v="57"/>
    <x v="0"/>
  </r>
  <r>
    <s v="OK"/>
    <x v="464"/>
    <x v="172"/>
    <x v="173"/>
    <x v="464"/>
    <s v="Italia"/>
    <x v="94"/>
    <x v="19"/>
    <s v="Venture Factory"/>
    <m/>
    <s v="Proprietaria"/>
    <x v="0"/>
    <s v="ICT"/>
    <x v="20"/>
    <x v="2"/>
    <x v="48"/>
    <x v="1"/>
    <x v="0"/>
    <x v="57"/>
    <x v="0"/>
  </r>
  <r>
    <s v="OK"/>
    <x v="465"/>
    <x v="172"/>
    <x v="173"/>
    <x v="465"/>
    <s v="Italia"/>
    <x v="94"/>
    <x v="19"/>
    <s v="Venture Factory"/>
    <m/>
    <s v="Proprietaria"/>
    <x v="0"/>
    <s v="ICT"/>
    <x v="20"/>
    <x v="2"/>
    <x v="48"/>
    <x v="1"/>
    <x v="0"/>
    <x v="57"/>
    <x v="0"/>
  </r>
  <r>
    <s v="OK"/>
    <x v="466"/>
    <x v="172"/>
    <x v="173"/>
    <x v="466"/>
    <s v="Italia"/>
    <x v="94"/>
    <x v="19"/>
    <s v="Venture Factory"/>
    <m/>
    <s v="Proprietaria"/>
    <x v="0"/>
    <s v="Clean Tech"/>
    <x v="39"/>
    <x v="1"/>
    <x v="48"/>
    <x v="1"/>
    <x v="0"/>
    <x v="57"/>
    <x v="0"/>
  </r>
  <r>
    <s v="OK"/>
    <x v="467"/>
    <x v="172"/>
    <x v="173"/>
    <x v="467"/>
    <s v="Italia"/>
    <x v="94"/>
    <x v="19"/>
    <s v="Venture Factory"/>
    <m/>
    <s v="Proprietaria"/>
    <x v="0"/>
    <s v="ICT"/>
    <x v="20"/>
    <x v="2"/>
    <x v="48"/>
    <x v="1"/>
    <x v="0"/>
    <x v="57"/>
    <x v="0"/>
  </r>
  <r>
    <s v="OK"/>
    <x v="468"/>
    <x v="172"/>
    <x v="173"/>
    <x v="468"/>
    <s v="Italia"/>
    <x v="94"/>
    <x v="19"/>
    <s v="Venture Factory"/>
    <m/>
    <s v="Proprietaria"/>
    <x v="0"/>
    <s v="Services"/>
    <x v="14"/>
    <x v="2"/>
    <x v="48"/>
    <x v="1"/>
    <x v="0"/>
    <x v="57"/>
    <x v="0"/>
  </r>
  <r>
    <s v="OK"/>
    <x v="469"/>
    <x v="172"/>
    <x v="173"/>
    <x v="469"/>
    <s v="Italia"/>
    <x v="94"/>
    <x v="19"/>
    <s v="Venture Factory"/>
    <m/>
    <s v="Proprietaria"/>
    <x v="0"/>
    <s v="ICT"/>
    <x v="20"/>
    <x v="2"/>
    <x v="48"/>
    <x v="1"/>
    <x v="0"/>
    <x v="57"/>
    <x v="0"/>
  </r>
  <r>
    <s v="OK"/>
    <x v="470"/>
    <x v="172"/>
    <x v="173"/>
    <x v="470"/>
    <s v="Italia"/>
    <x v="94"/>
    <x v="19"/>
    <s v="Venture Factory"/>
    <m/>
    <s v="Proprietaria"/>
    <x v="0"/>
    <s v="ICT"/>
    <x v="0"/>
    <x v="2"/>
    <x v="48"/>
    <x v="1"/>
    <x v="0"/>
    <x v="57"/>
    <x v="0"/>
  </r>
  <r>
    <s v="OK"/>
    <x v="471"/>
    <x v="172"/>
    <x v="173"/>
    <x v="471"/>
    <s v="Italia"/>
    <x v="94"/>
    <x v="19"/>
    <s v="Venture Factory"/>
    <m/>
    <s v="Proprietaria"/>
    <x v="0"/>
    <s v="Industrial Goods"/>
    <x v="34"/>
    <x v="2"/>
    <x v="48"/>
    <x v="1"/>
    <x v="0"/>
    <x v="57"/>
    <x v="0"/>
  </r>
  <r>
    <s v="OK"/>
    <x v="472"/>
    <x v="172"/>
    <x v="173"/>
    <x v="472"/>
    <s v="Italia"/>
    <x v="94"/>
    <x v="19"/>
    <s v="Venture Factory"/>
    <m/>
    <s v="Proprietaria"/>
    <x v="0"/>
    <s v="ICT"/>
    <x v="20"/>
    <x v="2"/>
    <x v="48"/>
    <x v="1"/>
    <x v="0"/>
    <x v="57"/>
    <x v="0"/>
  </r>
  <r>
    <s v="OK"/>
    <x v="473"/>
    <x v="172"/>
    <x v="173"/>
    <x v="473"/>
    <s v="Italia"/>
    <x v="94"/>
    <x v="19"/>
    <s v="Venture Factory"/>
    <m/>
    <s v="Proprietaria"/>
    <x v="0"/>
    <s v="ICT"/>
    <x v="20"/>
    <x v="2"/>
    <x v="48"/>
    <x v="1"/>
    <x v="0"/>
    <x v="57"/>
    <x v="0"/>
  </r>
  <r>
    <s v="OK"/>
    <x v="474"/>
    <x v="172"/>
    <x v="173"/>
    <x v="474"/>
    <s v="Italia"/>
    <x v="94"/>
    <x v="19"/>
    <s v="Venture Factory"/>
    <m/>
    <s v="Proprietaria"/>
    <x v="0"/>
    <s v="Services"/>
    <x v="26"/>
    <x v="2"/>
    <x v="48"/>
    <x v="1"/>
    <x v="0"/>
    <x v="57"/>
    <x v="0"/>
  </r>
  <r>
    <s v="OK"/>
    <x v="475"/>
    <x v="172"/>
    <x v="173"/>
    <x v="475"/>
    <s v="Italia"/>
    <x v="94"/>
    <x v="19"/>
    <s v="Venture Factory"/>
    <m/>
    <s v="Proprietaria"/>
    <x v="0"/>
    <s v="Agro-food"/>
    <x v="10"/>
    <x v="2"/>
    <x v="48"/>
    <x v="1"/>
    <x v="0"/>
    <x v="57"/>
    <x v="0"/>
  </r>
  <r>
    <s v="OK"/>
    <x v="476"/>
    <x v="172"/>
    <x v="173"/>
    <x v="476"/>
    <s v="Italia"/>
    <x v="94"/>
    <x v="19"/>
    <s v="Venture Factory"/>
    <m/>
    <s v="Proprietaria"/>
    <x v="0"/>
    <s v="ICT"/>
    <x v="20"/>
    <x v="2"/>
    <x v="48"/>
    <x v="1"/>
    <x v="0"/>
    <x v="57"/>
    <x v="0"/>
  </r>
  <r>
    <s v="OK"/>
    <x v="477"/>
    <x v="172"/>
    <x v="173"/>
    <x v="477"/>
    <s v="Italia"/>
    <x v="94"/>
    <x v="19"/>
    <s v="Venture Factory"/>
    <m/>
    <s v="Proprietaria"/>
    <x v="0"/>
    <s v="ICT"/>
    <x v="20"/>
    <x v="2"/>
    <x v="48"/>
    <x v="1"/>
    <x v="0"/>
    <x v="57"/>
    <x v="0"/>
  </r>
  <r>
    <s v="OK"/>
    <x v="478"/>
    <x v="172"/>
    <x v="173"/>
    <x v="478"/>
    <s v="Italia"/>
    <x v="94"/>
    <x v="19"/>
    <s v="Venture Factory"/>
    <m/>
    <s v="Proprietaria"/>
    <x v="0"/>
    <s v="ICT"/>
    <x v="20"/>
    <x v="2"/>
    <x v="48"/>
    <x v="1"/>
    <x v="0"/>
    <x v="57"/>
    <x v="0"/>
  </r>
  <r>
    <s v="OK"/>
    <x v="479"/>
    <x v="172"/>
    <x v="173"/>
    <x v="479"/>
    <s v="Italia"/>
    <x v="94"/>
    <x v="19"/>
    <s v="Venture Factory"/>
    <m/>
    <s v="Proprietaria"/>
    <x v="0"/>
    <s v="Clean Tech"/>
    <x v="23"/>
    <x v="2"/>
    <x v="48"/>
    <x v="1"/>
    <x v="0"/>
    <x v="57"/>
    <x v="0"/>
  </r>
  <r>
    <s v="OK"/>
    <x v="480"/>
    <x v="172"/>
    <x v="173"/>
    <x v="480"/>
    <s v="Italia"/>
    <x v="94"/>
    <x v="19"/>
    <s v="Venture Factory"/>
    <m/>
    <s v="Proprietaria"/>
    <x v="0"/>
    <s v="ICT"/>
    <x v="20"/>
    <x v="2"/>
    <x v="48"/>
    <x v="1"/>
    <x v="0"/>
    <x v="57"/>
    <x v="0"/>
  </r>
  <r>
    <s v="OK"/>
    <x v="481"/>
    <x v="172"/>
    <x v="173"/>
    <x v="481"/>
    <s v="Italia"/>
    <x v="94"/>
    <x v="19"/>
    <s v="Venture Factory"/>
    <m/>
    <s v="Proprietaria"/>
    <x v="0"/>
    <s v="Clean Tech"/>
    <x v="23"/>
    <x v="2"/>
    <x v="48"/>
    <x v="1"/>
    <x v="0"/>
    <x v="57"/>
    <x v="0"/>
  </r>
  <r>
    <s v="OK"/>
    <x v="482"/>
    <x v="172"/>
    <x v="173"/>
    <x v="482"/>
    <s v="Italia"/>
    <x v="94"/>
    <x v="19"/>
    <s v="Venture Factory"/>
    <m/>
    <s v="Proprietaria"/>
    <x v="0"/>
    <s v="Med-Tech"/>
    <x v="40"/>
    <x v="2"/>
    <x v="48"/>
    <x v="1"/>
    <x v="0"/>
    <x v="57"/>
    <x v="0"/>
  </r>
  <r>
    <s v="OK"/>
    <x v="483"/>
    <x v="172"/>
    <x v="173"/>
    <x v="483"/>
    <s v="Italia"/>
    <x v="94"/>
    <x v="19"/>
    <s v="Venture Factory"/>
    <m/>
    <s v="Proprietaria"/>
    <x v="0"/>
    <s v="ICT"/>
    <x v="20"/>
    <x v="2"/>
    <x v="48"/>
    <x v="1"/>
    <x v="0"/>
    <x v="57"/>
    <x v="0"/>
  </r>
  <r>
    <s v="OK"/>
    <x v="484"/>
    <x v="174"/>
    <x v="175"/>
    <x v="484"/>
    <s v="Italia"/>
    <x v="17"/>
    <x v="2"/>
    <s v="Roberto della Marina"/>
    <m/>
    <s v="Proprietaria"/>
    <x v="0"/>
    <s v="ICT"/>
    <x v="20"/>
    <x v="1"/>
    <x v="49"/>
    <x v="1"/>
    <x v="0"/>
    <x v="59"/>
    <x v="0"/>
  </r>
  <r>
    <s v="OK"/>
    <x v="485"/>
    <x v="174"/>
    <x v="175"/>
    <x v="485"/>
    <s v="Italia"/>
    <x v="17"/>
    <x v="2"/>
    <s v="Roberto della Marina"/>
    <m/>
    <s v="Proprietaria"/>
    <x v="0"/>
    <s v="Industrial Goods"/>
    <x v="18"/>
    <x v="1"/>
    <x v="49"/>
    <x v="1"/>
    <x v="0"/>
    <x v="59"/>
    <x v="0"/>
  </r>
  <r>
    <s v="OK"/>
    <x v="486"/>
    <x v="174"/>
    <x v="175"/>
    <x v="486"/>
    <s v="Italia"/>
    <x v="17"/>
    <x v="2"/>
    <s v="Roberto della Marina"/>
    <m/>
    <s v="Proprietaria"/>
    <x v="0"/>
    <s v="ICT"/>
    <x v="20"/>
    <x v="1"/>
    <x v="49"/>
    <x v="1"/>
    <x v="0"/>
    <x v="59"/>
    <x v="0"/>
  </r>
  <r>
    <s v="OK"/>
    <x v="487"/>
    <x v="175"/>
    <x v="176"/>
    <x v="487"/>
    <s v="Italia"/>
    <x v="95"/>
    <x v="25"/>
    <m/>
    <s v="Santino Brunetto"/>
    <s v="Autocandidatura"/>
    <x v="0"/>
    <s v="Digital &amp; Media"/>
    <x v="5"/>
    <x v="2"/>
    <x v="0"/>
    <x v="2"/>
    <x v="0"/>
    <x v="59"/>
    <x v="0"/>
  </r>
  <r>
    <s v="OK"/>
    <x v="488"/>
    <x v="176"/>
    <x v="5"/>
    <x v="488"/>
    <s v="Italia"/>
    <x v="11"/>
    <x v="7"/>
    <m/>
    <s v="Stefania Spadafora"/>
    <s v="Autocandidatura"/>
    <x v="1"/>
    <m/>
    <x v="7"/>
    <x v="5"/>
    <x v="4"/>
    <x v="3"/>
    <x v="0"/>
    <x v="38"/>
    <x v="0"/>
  </r>
  <r>
    <s v="OK"/>
    <x v="489"/>
    <x v="177"/>
    <x v="177"/>
    <x v="489"/>
    <s v="Italia"/>
    <x v="5"/>
    <x v="4"/>
    <m/>
    <s v="Franco Gianera"/>
    <s v="Altri"/>
    <x v="0"/>
    <s v="Digital &amp; Media"/>
    <x v="5"/>
    <x v="3"/>
    <x v="0"/>
    <x v="0"/>
    <x v="0"/>
    <x v="59"/>
    <x v="0"/>
  </r>
  <r>
    <s v="OK"/>
    <x v="490"/>
    <x v="177"/>
    <x v="177"/>
    <x v="490"/>
    <s v="Italia"/>
    <x v="5"/>
    <x v="4"/>
    <s v="Venture Factory"/>
    <m/>
    <s v="Proprietaria"/>
    <x v="0"/>
    <s v="Services"/>
    <x v="29"/>
    <x v="2"/>
    <x v="31"/>
    <x v="1"/>
    <x v="0"/>
    <x v="60"/>
    <x v="0"/>
  </r>
  <r>
    <s v="OK"/>
    <x v="491"/>
    <x v="177"/>
    <x v="177"/>
    <x v="491"/>
    <s v="Italia"/>
    <x v="5"/>
    <x v="4"/>
    <s v="Venture Factory"/>
    <m/>
    <s v="Proprietaria"/>
    <x v="0"/>
    <s v="ICT"/>
    <x v="20"/>
    <x v="0"/>
    <x v="42"/>
    <x v="1"/>
    <x v="0"/>
    <x v="60"/>
    <x v="0"/>
  </r>
  <r>
    <s v="OK"/>
    <x v="492"/>
    <x v="177"/>
    <x v="177"/>
    <x v="492"/>
    <s v="Italia"/>
    <x v="5"/>
    <x v="4"/>
    <s v="Venture Factory"/>
    <m/>
    <s v="Proprietaria"/>
    <x v="0"/>
    <s v="Digital &amp; Media"/>
    <x v="5"/>
    <x v="0"/>
    <x v="31"/>
    <x v="1"/>
    <x v="0"/>
    <x v="60"/>
    <x v="0"/>
  </r>
  <r>
    <s v="OK"/>
    <x v="493"/>
    <x v="177"/>
    <x v="177"/>
    <x v="493"/>
    <s v="Italia"/>
    <x v="5"/>
    <x v="4"/>
    <m/>
    <s v="Giacomo Giovanardi_x000a_(Studio Bertoli Giovanardi Grimaldi &amp; Partners)"/>
    <s v="Advisor"/>
    <x v="0"/>
    <s v="ICT"/>
    <x v="20"/>
    <x v="0"/>
    <x v="0"/>
    <x v="2"/>
    <x v="0"/>
    <x v="60"/>
    <x v="47"/>
  </r>
  <r>
    <s v="OK"/>
    <x v="494"/>
    <x v="177"/>
    <x v="177"/>
    <x v="494"/>
    <s v="Italia"/>
    <x v="11"/>
    <x v="7"/>
    <m/>
    <s v="VentureUp"/>
    <s v="Proprietaria"/>
    <x v="0"/>
    <s v="ICT"/>
    <x v="16"/>
    <x v="2"/>
    <x v="0"/>
    <x v="2"/>
    <x v="0"/>
    <x v="60"/>
    <x v="0"/>
  </r>
  <r>
    <s v="OK"/>
    <x v="495"/>
    <x v="178"/>
    <x v="5"/>
    <x v="495"/>
    <s v="Italia"/>
    <x v="83"/>
    <x v="21"/>
    <m/>
    <s v="Marcello Federici"/>
    <s v="Autocandidatura"/>
    <x v="1"/>
    <m/>
    <x v="7"/>
    <x v="5"/>
    <x v="4"/>
    <x v="3"/>
    <x v="0"/>
    <x v="38"/>
    <x v="0"/>
  </r>
  <r>
    <s v="OK"/>
    <x v="496"/>
    <x v="179"/>
    <x v="178"/>
    <x v="496"/>
    <s v="Italia"/>
    <x v="5"/>
    <x v="4"/>
    <s v="Salvatore Panico"/>
    <m/>
    <s v="Proprietaria"/>
    <x v="0"/>
    <s v="ICT"/>
    <x v="0"/>
    <x v="0"/>
    <x v="0"/>
    <x v="0"/>
    <x v="0"/>
    <x v="61"/>
    <x v="0"/>
  </r>
  <r>
    <s v="OK"/>
    <x v="497"/>
    <x v="179"/>
    <x v="178"/>
    <x v="497"/>
    <s v="Estero"/>
    <x v="16"/>
    <x v="6"/>
    <s v="Mauro Odorico"/>
    <m/>
    <s v="Proprietaria"/>
    <x v="0"/>
    <s v="ICT"/>
    <x v="2"/>
    <x v="0"/>
    <x v="0"/>
    <x v="0"/>
    <x v="0"/>
    <x v="61"/>
    <x v="0"/>
  </r>
  <r>
    <s v="OK"/>
    <x v="498"/>
    <x v="180"/>
    <x v="179"/>
    <x v="498"/>
    <s v="Italia"/>
    <x v="96"/>
    <x v="19"/>
    <m/>
    <s v="Angelo Mucci "/>
    <s v="Advisor"/>
    <x v="0"/>
    <s v="Digital &amp; Media"/>
    <x v="5"/>
    <x v="2"/>
    <x v="0"/>
    <x v="2"/>
    <x v="0"/>
    <x v="61"/>
    <x v="0"/>
  </r>
  <r>
    <s v="OK"/>
    <x v="499"/>
    <x v="181"/>
    <x v="5"/>
    <x v="499"/>
    <s v="Italia"/>
    <x v="36"/>
    <x v="15"/>
    <m/>
    <s v="Giulia Ceriani"/>
    <s v="Autocandidatura"/>
    <x v="1"/>
    <m/>
    <x v="7"/>
    <x v="5"/>
    <x v="4"/>
    <x v="3"/>
    <x v="0"/>
    <x v="38"/>
    <x v="0"/>
  </r>
  <r>
    <s v="OK"/>
    <x v="500"/>
    <x v="182"/>
    <x v="5"/>
    <x v="500"/>
    <s v="Italia"/>
    <x v="6"/>
    <x v="5"/>
    <m/>
    <s v="Sergio Mitrione"/>
    <s v="Autocandidatura"/>
    <x v="1"/>
    <m/>
    <x v="7"/>
    <x v="5"/>
    <x v="4"/>
    <x v="3"/>
    <x v="0"/>
    <x v="38"/>
    <x v="0"/>
  </r>
  <r>
    <s v="OK"/>
    <x v="501"/>
    <x v="182"/>
    <x v="180"/>
    <x v="501"/>
    <s v="Estero"/>
    <x v="16"/>
    <x v="6"/>
    <m/>
    <s v="Cristina Bini _x000a_(FII/CDP)"/>
    <s v="Investitori professionali"/>
    <x v="0"/>
    <s v="ICT"/>
    <x v="20"/>
    <x v="0"/>
    <x v="0"/>
    <x v="0"/>
    <x v="0"/>
    <x v="61"/>
    <x v="0"/>
  </r>
  <r>
    <s v="OK"/>
    <x v="502"/>
    <x v="183"/>
    <x v="5"/>
    <x v="502"/>
    <s v="Italia"/>
    <x v="97"/>
    <x v="17"/>
    <m/>
    <s v="Silvia Pedoni_x000a_(BacktoWork24)"/>
    <s v="Advisor"/>
    <x v="1"/>
    <m/>
    <x v="7"/>
    <x v="5"/>
    <x v="4"/>
    <x v="3"/>
    <x v="0"/>
    <x v="38"/>
    <x v="0"/>
  </r>
  <r>
    <s v="OK"/>
    <x v="503"/>
    <x v="183"/>
    <x v="181"/>
    <x v="503"/>
    <s v="Italia"/>
    <x v="6"/>
    <x v="5"/>
    <s v="Paolo Santoro"/>
    <m/>
    <s v="Proprietaria"/>
    <x v="0"/>
    <s v="ICT"/>
    <x v="20"/>
    <x v="2"/>
    <x v="0"/>
    <x v="2"/>
    <x v="0"/>
    <x v="61"/>
    <x v="0"/>
  </r>
  <r>
    <s v="OK"/>
    <x v="504"/>
    <x v="183"/>
    <x v="182"/>
    <x v="504"/>
    <s v="Italia"/>
    <x v="11"/>
    <x v="7"/>
    <m/>
    <s v="Antonino Condurso"/>
    <s v="Autocandidatura"/>
    <x v="0"/>
    <s v="Services"/>
    <x v="31"/>
    <x v="3"/>
    <x v="0"/>
    <x v="6"/>
    <x v="0"/>
    <x v="62"/>
    <x v="48"/>
  </r>
  <r>
    <s v="OK"/>
    <x v="505"/>
    <x v="184"/>
    <x v="183"/>
    <x v="505"/>
    <s v="Italia"/>
    <x v="38"/>
    <x v="9"/>
    <m/>
    <s v="Tito Antonio Giuffrida_x000a_(Studio Giuffrida &amp; Partners)"/>
    <s v="Dottore commercialista"/>
    <x v="0"/>
    <s v="Med-Tech"/>
    <x v="2"/>
    <x v="2"/>
    <x v="0"/>
    <x v="2"/>
    <x v="0"/>
    <x v="54"/>
    <x v="49"/>
  </r>
  <r>
    <s v="OK"/>
    <x v="506"/>
    <x v="185"/>
    <x v="184"/>
    <x v="506"/>
    <s v="Italia"/>
    <x v="77"/>
    <x v="4"/>
    <m/>
    <s v="Cristina Bini _x000a_(FII/CDP)"/>
    <s v="Investitori professionali"/>
    <x v="0"/>
    <s v="Services"/>
    <x v="14"/>
    <x v="0"/>
    <x v="0"/>
    <x v="0"/>
    <x v="0"/>
    <x v="54"/>
    <x v="50"/>
  </r>
  <r>
    <s v="OK"/>
    <x v="507"/>
    <x v="185"/>
    <x v="184"/>
    <x v="507"/>
    <s v="Italia"/>
    <x v="98"/>
    <x v="14"/>
    <m/>
    <s v="Giuseppe Farchione"/>
    <s v="Dottore commercialista"/>
    <x v="0"/>
    <s v="Digital &amp; Media"/>
    <x v="5"/>
    <x v="0"/>
    <x v="0"/>
    <x v="0"/>
    <x v="0"/>
    <x v="54"/>
    <x v="0"/>
  </r>
  <r>
    <s v="OK"/>
    <x v="508"/>
    <x v="185"/>
    <x v="5"/>
    <x v="508"/>
    <s v="Italia"/>
    <x v="11"/>
    <x v="7"/>
    <m/>
    <s v="Stefano Amoroso"/>
    <s v="Autocandidatura"/>
    <x v="1"/>
    <m/>
    <x v="7"/>
    <x v="5"/>
    <x v="4"/>
    <x v="3"/>
    <x v="0"/>
    <x v="63"/>
    <x v="0"/>
  </r>
  <r>
    <s v="OK"/>
    <x v="509"/>
    <x v="185"/>
    <x v="185"/>
    <x v="509"/>
    <s v="Italia"/>
    <x v="17"/>
    <x v="2"/>
    <m/>
    <s v="Stellato Gaetano Francesco"/>
    <s v="Autocandidatura"/>
    <x v="0"/>
    <s v="Clean Tech"/>
    <x v="17"/>
    <x v="2"/>
    <x v="0"/>
    <x v="2"/>
    <x v="0"/>
    <x v="64"/>
    <x v="51"/>
  </r>
  <r>
    <s v="OK"/>
    <x v="510"/>
    <x v="186"/>
    <x v="186"/>
    <x v="510"/>
    <s v="Italia"/>
    <x v="6"/>
    <x v="5"/>
    <m/>
    <s v="Fabio Miggiano"/>
    <s v="Autocandidatura"/>
    <x v="0"/>
    <s v="Agro-food"/>
    <x v="10"/>
    <x v="0"/>
    <x v="0"/>
    <x v="0"/>
    <x v="0"/>
    <x v="65"/>
    <x v="0"/>
  </r>
  <r>
    <s v="OK"/>
    <x v="511"/>
    <x v="187"/>
    <x v="187"/>
    <x v="511"/>
    <s v="Italia"/>
    <x v="20"/>
    <x v="12"/>
    <m/>
    <s v="Luca Vittorio Canepa_x000a_(LVC Management Services &amp; Consulting)"/>
    <s v="Advisor"/>
    <x v="0"/>
    <s v="ICT"/>
    <x v="16"/>
    <x v="3"/>
    <x v="0"/>
    <x v="0"/>
    <x v="0"/>
    <x v="54"/>
    <x v="0"/>
  </r>
  <r>
    <s v="OK"/>
    <x v="512"/>
    <x v="187"/>
    <x v="187"/>
    <x v="512"/>
    <s v="Italia"/>
    <x v="78"/>
    <x v="13"/>
    <m/>
    <s v="Ma􀆩eo Spada"/>
    <s v="Investitori professionali"/>
    <x v="0"/>
    <s v="Services"/>
    <x v="47"/>
    <x v="2"/>
    <x v="0"/>
    <x v="2"/>
    <x v="0"/>
    <x v="54"/>
    <x v="0"/>
  </r>
  <r>
    <s v="OK"/>
    <x v="513"/>
    <x v="187"/>
    <x v="187"/>
    <x v="513"/>
    <s v="Italia"/>
    <x v="99"/>
    <x v="7"/>
    <m/>
    <s v="Valerio Zoino_x000a_(Zeta Consulting)"/>
    <s v="Advisor"/>
    <x v="0"/>
    <s v="Consumer Goods"/>
    <x v="12"/>
    <x v="0"/>
    <x v="0"/>
    <x v="0"/>
    <x v="0"/>
    <x v="66"/>
    <x v="52"/>
  </r>
  <r>
    <s v="OK"/>
    <x v="514"/>
    <x v="187"/>
    <x v="187"/>
    <x v="514"/>
    <s v="Italia"/>
    <x v="15"/>
    <x v="3"/>
    <s v="Venture Factory"/>
    <m/>
    <s v="Proprietaria"/>
    <x v="0"/>
    <s v="Med-Tech"/>
    <x v="2"/>
    <x v="1"/>
    <x v="9"/>
    <x v="1"/>
    <x v="0"/>
    <x v="54"/>
    <x v="0"/>
  </r>
  <r>
    <s v="OK"/>
    <x v="515"/>
    <x v="188"/>
    <x v="5"/>
    <x v="515"/>
    <s v="Italia"/>
    <x v="100"/>
    <x v="19"/>
    <m/>
    <m/>
    <s v="Autocandidatura"/>
    <x v="1"/>
    <m/>
    <x v="7"/>
    <x v="5"/>
    <x v="4"/>
    <x v="3"/>
    <x v="0"/>
    <x v="63"/>
    <x v="0"/>
  </r>
  <r>
    <s v="OK"/>
    <x v="516"/>
    <x v="188"/>
    <x v="5"/>
    <x v="516"/>
    <s v="Italia"/>
    <x v="70"/>
    <x v="19"/>
    <m/>
    <s v="Paolo Montecchiari"/>
    <s v="Autocandidatura"/>
    <x v="1"/>
    <m/>
    <x v="7"/>
    <x v="5"/>
    <x v="4"/>
    <x v="3"/>
    <x v="0"/>
    <x v="63"/>
    <x v="0"/>
  </r>
  <r>
    <s v="OK"/>
    <x v="517"/>
    <x v="188"/>
    <x v="188"/>
    <x v="517"/>
    <s v="Italia"/>
    <x v="11"/>
    <x v="7"/>
    <m/>
    <s v="Marco Perfili"/>
    <s v="Autocandidatura"/>
    <x v="0"/>
    <s v="Clean Tech"/>
    <x v="23"/>
    <x v="2"/>
    <x v="0"/>
    <x v="2"/>
    <x v="0"/>
    <x v="67"/>
    <x v="0"/>
  </r>
  <r>
    <s v="OK"/>
    <x v="518"/>
    <x v="189"/>
    <x v="189"/>
    <x v="518"/>
    <s v="Estero"/>
    <x v="16"/>
    <x v="6"/>
    <m/>
    <s v="Christoph Lymbersky_x000a_(GLOBAL VENTURES Capital Management)"/>
    <s v="Advisor"/>
    <x v="0"/>
    <s v="Clean Tech"/>
    <x v="23"/>
    <x v="3"/>
    <x v="0"/>
    <x v="0"/>
    <x v="0"/>
    <x v="54"/>
    <x v="0"/>
  </r>
  <r>
    <s v="OK"/>
    <x v="519"/>
    <x v="188"/>
    <x v="190"/>
    <x v="519"/>
    <s v="Italia"/>
    <x v="17"/>
    <x v="2"/>
    <s v="Roberto della Marina"/>
    <m/>
    <s v="Proprietaria"/>
    <x v="0"/>
    <s v="Services"/>
    <x v="14"/>
    <x v="1"/>
    <x v="44"/>
    <x v="1"/>
    <x v="0"/>
    <x v="54"/>
    <x v="0"/>
  </r>
  <r>
    <s v="OK"/>
    <x v="520"/>
    <x v="188"/>
    <x v="190"/>
    <x v="520"/>
    <s v="Italia"/>
    <x v="17"/>
    <x v="2"/>
    <s v="Roberto della Marina"/>
    <m/>
    <s v="Proprietaria"/>
    <x v="0"/>
    <s v="Services"/>
    <x v="14"/>
    <x v="1"/>
    <x v="44"/>
    <x v="1"/>
    <x v="0"/>
    <x v="54"/>
    <x v="0"/>
  </r>
  <r>
    <s v="OK"/>
    <x v="521"/>
    <x v="188"/>
    <x v="190"/>
    <x v="521"/>
    <s v="Italia"/>
    <x v="17"/>
    <x v="2"/>
    <s v="Roberto della Marina"/>
    <m/>
    <s v="Proprietaria"/>
    <x v="0"/>
    <s v="Services"/>
    <x v="14"/>
    <x v="1"/>
    <x v="44"/>
    <x v="1"/>
    <x v="0"/>
    <x v="54"/>
    <x v="0"/>
  </r>
  <r>
    <s v="OK"/>
    <x v="522"/>
    <x v="188"/>
    <x v="190"/>
    <x v="522"/>
    <s v="Italia"/>
    <x v="17"/>
    <x v="2"/>
    <s v="Roberto della Marina"/>
    <m/>
    <s v="Proprietaria"/>
    <x v="0"/>
    <s v="Services"/>
    <x v="14"/>
    <x v="1"/>
    <x v="44"/>
    <x v="1"/>
    <x v="0"/>
    <x v="54"/>
    <x v="0"/>
  </r>
  <r>
    <s v="OK"/>
    <x v="523"/>
    <x v="188"/>
    <x v="190"/>
    <x v="523"/>
    <s v="Italia"/>
    <x v="17"/>
    <x v="2"/>
    <s v="Roberto della Marina"/>
    <m/>
    <s v="Proprietaria"/>
    <x v="0"/>
    <s v="Services"/>
    <x v="14"/>
    <x v="1"/>
    <x v="44"/>
    <x v="1"/>
    <x v="0"/>
    <x v="54"/>
    <x v="0"/>
  </r>
  <r>
    <s v="OK"/>
    <x v="524"/>
    <x v="188"/>
    <x v="190"/>
    <x v="524"/>
    <s v="Italia"/>
    <x v="17"/>
    <x v="2"/>
    <s v="Roberto della Marina"/>
    <m/>
    <s v="Proprietaria"/>
    <x v="0"/>
    <s v="Services"/>
    <x v="14"/>
    <x v="1"/>
    <x v="44"/>
    <x v="1"/>
    <x v="0"/>
    <x v="54"/>
    <x v="0"/>
  </r>
  <r>
    <s v="OK"/>
    <x v="525"/>
    <x v="188"/>
    <x v="190"/>
    <x v="525"/>
    <s v="Italia"/>
    <x v="17"/>
    <x v="2"/>
    <s v="Roberto della Marina"/>
    <m/>
    <s v="Proprietaria"/>
    <x v="0"/>
    <s v="Services"/>
    <x v="14"/>
    <x v="1"/>
    <x v="44"/>
    <x v="1"/>
    <x v="0"/>
    <x v="54"/>
    <x v="0"/>
  </r>
  <r>
    <s v="OK"/>
    <x v="526"/>
    <x v="188"/>
    <x v="190"/>
    <x v="526"/>
    <s v="Italia"/>
    <x v="17"/>
    <x v="2"/>
    <s v="Roberto della Marina"/>
    <m/>
    <s v="Proprietaria"/>
    <x v="0"/>
    <s v="Services"/>
    <x v="14"/>
    <x v="1"/>
    <x v="44"/>
    <x v="1"/>
    <x v="0"/>
    <x v="54"/>
    <x v="0"/>
  </r>
  <r>
    <s v="OK"/>
    <x v="527"/>
    <x v="188"/>
    <x v="190"/>
    <x v="527"/>
    <s v="Italia"/>
    <x v="17"/>
    <x v="2"/>
    <s v="Roberto della Marina"/>
    <m/>
    <s v="Proprietaria"/>
    <x v="0"/>
    <s v="Services"/>
    <x v="14"/>
    <x v="1"/>
    <x v="44"/>
    <x v="1"/>
    <x v="0"/>
    <x v="54"/>
    <x v="0"/>
  </r>
  <r>
    <s v="OK"/>
    <x v="528"/>
    <x v="188"/>
    <x v="190"/>
    <x v="528"/>
    <s v="Italia"/>
    <x v="17"/>
    <x v="2"/>
    <s v="Roberto della Marina"/>
    <m/>
    <s v="Proprietaria"/>
    <x v="0"/>
    <s v="Services"/>
    <x v="14"/>
    <x v="1"/>
    <x v="44"/>
    <x v="1"/>
    <x v="0"/>
    <x v="54"/>
    <x v="0"/>
  </r>
  <r>
    <s v="OK"/>
    <x v="529"/>
    <x v="190"/>
    <x v="186"/>
    <x v="529"/>
    <s v="Italia"/>
    <x v="6"/>
    <x v="5"/>
    <m/>
    <s v="Leonardo Vivaldi"/>
    <s v="Advisor"/>
    <x v="0"/>
    <s v="Industrial Goods"/>
    <x v="18"/>
    <x v="4"/>
    <x v="0"/>
    <x v="4"/>
    <x v="0"/>
    <x v="65"/>
    <x v="0"/>
  </r>
  <r>
    <s v="OK"/>
    <x v="530"/>
    <x v="191"/>
    <x v="191"/>
    <x v="530"/>
    <s v="Italia"/>
    <x v="15"/>
    <x v="3"/>
    <s v="Venture Factory"/>
    <m/>
    <s v="Proprietaria"/>
    <x v="0"/>
    <s v="Consumer Goods"/>
    <x v="18"/>
    <x v="1"/>
    <x v="9"/>
    <x v="1"/>
    <x v="0"/>
    <x v="65"/>
    <x v="0"/>
  </r>
  <r>
    <s v="OK"/>
    <x v="531"/>
    <x v="191"/>
    <x v="191"/>
    <x v="531"/>
    <s v="Italia"/>
    <x v="15"/>
    <x v="3"/>
    <s v="Venture Factory"/>
    <m/>
    <s v="Proprietaria"/>
    <x v="0"/>
    <s v="Clean Tech"/>
    <x v="17"/>
    <x v="1"/>
    <x v="9"/>
    <x v="1"/>
    <x v="0"/>
    <x v="65"/>
    <x v="0"/>
  </r>
  <r>
    <s v="OK"/>
    <x v="532"/>
    <x v="191"/>
    <x v="191"/>
    <x v="532"/>
    <s v="Italia"/>
    <x v="15"/>
    <x v="3"/>
    <s v="Venture Factory"/>
    <m/>
    <s v="Proprietaria"/>
    <x v="0"/>
    <s v="ICT"/>
    <x v="16"/>
    <x v="1"/>
    <x v="9"/>
    <x v="1"/>
    <x v="0"/>
    <x v="65"/>
    <x v="0"/>
  </r>
  <r>
    <s v="OK"/>
    <x v="533"/>
    <x v="191"/>
    <x v="191"/>
    <x v="533"/>
    <s v="Italia"/>
    <x v="15"/>
    <x v="3"/>
    <s v="Venture Factory"/>
    <m/>
    <s v="Proprietaria"/>
    <x v="0"/>
    <s v="Industrial Goods"/>
    <x v="18"/>
    <x v="1"/>
    <x v="9"/>
    <x v="1"/>
    <x v="0"/>
    <x v="65"/>
    <x v="0"/>
  </r>
  <r>
    <s v="OK"/>
    <x v="534"/>
    <x v="191"/>
    <x v="191"/>
    <x v="534"/>
    <s v="Italia"/>
    <x v="15"/>
    <x v="3"/>
    <s v="Venture Factory"/>
    <m/>
    <s v="Proprietaria"/>
    <x v="0"/>
    <s v="Clean Tech"/>
    <x v="17"/>
    <x v="1"/>
    <x v="9"/>
    <x v="1"/>
    <x v="0"/>
    <x v="65"/>
    <x v="0"/>
  </r>
  <r>
    <s v="OK"/>
    <x v="535"/>
    <x v="191"/>
    <x v="191"/>
    <x v="535"/>
    <s v="Italia"/>
    <x v="15"/>
    <x v="3"/>
    <s v="Venture Factory"/>
    <m/>
    <s v="Proprietaria"/>
    <x v="0"/>
    <s v="ICT"/>
    <x v="20"/>
    <x v="1"/>
    <x v="9"/>
    <x v="1"/>
    <x v="0"/>
    <x v="65"/>
    <x v="0"/>
  </r>
  <r>
    <s v="OK"/>
    <x v="536"/>
    <x v="191"/>
    <x v="191"/>
    <x v="536"/>
    <s v="Italia"/>
    <x v="15"/>
    <x v="3"/>
    <s v="Venture Factory"/>
    <m/>
    <s v="Proprietaria"/>
    <x v="0"/>
    <s v="Med-Tech"/>
    <x v="2"/>
    <x v="1"/>
    <x v="9"/>
    <x v="1"/>
    <x v="0"/>
    <x v="65"/>
    <x v="0"/>
  </r>
  <r>
    <s v="OK"/>
    <x v="537"/>
    <x v="191"/>
    <x v="191"/>
    <x v="537"/>
    <s v="Italia"/>
    <x v="15"/>
    <x v="3"/>
    <s v="Venture Factory"/>
    <m/>
    <s v="Proprietaria"/>
    <x v="0"/>
    <s v="Clean Tech"/>
    <x v="17"/>
    <x v="1"/>
    <x v="9"/>
    <x v="1"/>
    <x v="0"/>
    <x v="65"/>
    <x v="0"/>
  </r>
  <r>
    <s v="OK"/>
    <x v="538"/>
    <x v="191"/>
    <x v="191"/>
    <x v="538"/>
    <s v="Italia"/>
    <x v="15"/>
    <x v="3"/>
    <s v="Venture Factory"/>
    <m/>
    <s v="Proprietaria"/>
    <x v="0"/>
    <s v="Industrial Goods"/>
    <x v="34"/>
    <x v="1"/>
    <x v="9"/>
    <x v="1"/>
    <x v="0"/>
    <x v="65"/>
    <x v="0"/>
  </r>
  <r>
    <s v="OK"/>
    <x v="539"/>
    <x v="191"/>
    <x v="191"/>
    <x v="539"/>
    <s v="Italia"/>
    <x v="15"/>
    <x v="3"/>
    <s v="Venture Factory"/>
    <m/>
    <s v="Proprietaria"/>
    <x v="0"/>
    <s v="Agro-food"/>
    <x v="10"/>
    <x v="1"/>
    <x v="9"/>
    <x v="1"/>
    <x v="0"/>
    <x v="65"/>
    <x v="0"/>
  </r>
  <r>
    <s v="OK"/>
    <x v="540"/>
    <x v="191"/>
    <x v="191"/>
    <x v="540"/>
    <s v="Italia"/>
    <x v="15"/>
    <x v="3"/>
    <s v="Venture Factory"/>
    <m/>
    <s v="Proprietaria"/>
    <x v="0"/>
    <s v="Consumer Goods"/>
    <x v="18"/>
    <x v="1"/>
    <x v="9"/>
    <x v="1"/>
    <x v="0"/>
    <x v="65"/>
    <x v="0"/>
  </r>
  <r>
    <s v="OK"/>
    <x v="541"/>
    <x v="191"/>
    <x v="191"/>
    <x v="541"/>
    <s v="Italia"/>
    <x v="15"/>
    <x v="3"/>
    <s v="Venture Factory"/>
    <m/>
    <s v="Proprietaria"/>
    <x v="0"/>
    <s v="Industrial Goods"/>
    <x v="34"/>
    <x v="1"/>
    <x v="9"/>
    <x v="1"/>
    <x v="0"/>
    <x v="65"/>
    <x v="0"/>
  </r>
  <r>
    <s v="OK"/>
    <x v="542"/>
    <x v="191"/>
    <x v="191"/>
    <x v="542"/>
    <s v="Italia"/>
    <x v="15"/>
    <x v="3"/>
    <s v="Venture Factory"/>
    <m/>
    <s v="Proprietaria"/>
    <x v="0"/>
    <s v="Med-Tech"/>
    <x v="2"/>
    <x v="1"/>
    <x v="9"/>
    <x v="1"/>
    <x v="0"/>
    <x v="65"/>
    <x v="0"/>
  </r>
  <r>
    <s v="OK"/>
    <x v="543"/>
    <x v="191"/>
    <x v="191"/>
    <x v="543"/>
    <s v="Italia"/>
    <x v="15"/>
    <x v="3"/>
    <s v="Venture Factory"/>
    <m/>
    <s v="Proprietaria"/>
    <x v="0"/>
    <s v="Med-Tech"/>
    <x v="2"/>
    <x v="1"/>
    <x v="9"/>
    <x v="1"/>
    <x v="0"/>
    <x v="65"/>
    <x v="0"/>
  </r>
  <r>
    <s v="OK"/>
    <x v="544"/>
    <x v="191"/>
    <x v="191"/>
    <x v="544"/>
    <s v="Italia"/>
    <x v="15"/>
    <x v="3"/>
    <s v="Venture Factory"/>
    <m/>
    <s v="Proprietaria"/>
    <x v="0"/>
    <s v="ICT"/>
    <x v="20"/>
    <x v="1"/>
    <x v="9"/>
    <x v="1"/>
    <x v="0"/>
    <x v="65"/>
    <x v="0"/>
  </r>
  <r>
    <s v="OK"/>
    <x v="545"/>
    <x v="191"/>
    <x v="191"/>
    <x v="545"/>
    <s v="Italia"/>
    <x v="15"/>
    <x v="3"/>
    <s v="Venture Factory"/>
    <m/>
    <s v="Proprietaria"/>
    <x v="0"/>
    <s v="Consumer Goods"/>
    <x v="18"/>
    <x v="1"/>
    <x v="9"/>
    <x v="1"/>
    <x v="0"/>
    <x v="65"/>
    <x v="0"/>
  </r>
  <r>
    <s v="OK"/>
    <x v="546"/>
    <x v="192"/>
    <x v="192"/>
    <x v="546"/>
    <s v="Italia"/>
    <x v="5"/>
    <x v="4"/>
    <m/>
    <s v="Alessandro Barbarulo"/>
    <s v="Autocandidatura"/>
    <x v="0"/>
    <s v="Consumer Goods"/>
    <x v="22"/>
    <x v="0"/>
    <x v="0"/>
    <x v="2"/>
    <x v="0"/>
    <x v="68"/>
    <x v="53"/>
  </r>
  <r>
    <s v="OK"/>
    <x v="547"/>
    <x v="192"/>
    <x v="5"/>
    <x v="547"/>
    <s v="Italia"/>
    <x v="98"/>
    <x v="14"/>
    <m/>
    <s v="Bernald Leone"/>
    <s v="Autocandidatura"/>
    <x v="1"/>
    <m/>
    <x v="7"/>
    <x v="5"/>
    <x v="4"/>
    <x v="3"/>
    <x v="0"/>
    <x v="63"/>
    <x v="0"/>
  </r>
  <r>
    <s v="OK"/>
    <x v="548"/>
    <x v="193"/>
    <x v="5"/>
    <x v="548"/>
    <s v="Italia"/>
    <x v="43"/>
    <x v="8"/>
    <m/>
    <s v="Luca Turrin"/>
    <s v="Autocandidatura"/>
    <x v="1"/>
    <m/>
    <x v="7"/>
    <x v="5"/>
    <x v="4"/>
    <x v="3"/>
    <x v="0"/>
    <x v="63"/>
    <x v="0"/>
  </r>
  <r>
    <s v="OK"/>
    <x v="549"/>
    <x v="191"/>
    <x v="5"/>
    <x v="549"/>
    <s v="Italia"/>
    <x v="13"/>
    <x v="9"/>
    <m/>
    <s v="Francesco Cimo"/>
    <s v="Autocandidatura"/>
    <x v="1"/>
    <m/>
    <x v="7"/>
    <x v="5"/>
    <x v="4"/>
    <x v="3"/>
    <x v="0"/>
    <x v="63"/>
    <x v="0"/>
  </r>
  <r>
    <s v="OK"/>
    <x v="550"/>
    <x v="194"/>
    <x v="193"/>
    <x v="550"/>
    <s v="Italia"/>
    <x v="101"/>
    <x v="0"/>
    <m/>
    <s v="Attilio Mazzilli_x000a_(Studio Orrick)"/>
    <s v="Altri"/>
    <x v="0"/>
    <s v="Digital &amp; Media"/>
    <x v="5"/>
    <x v="0"/>
    <x v="0"/>
    <x v="0"/>
    <x v="0"/>
    <x v="68"/>
    <x v="0"/>
  </r>
  <r>
    <s v="OK"/>
    <x v="551"/>
    <x v="194"/>
    <x v="193"/>
    <x v="551"/>
    <s v="Italia"/>
    <x v="49"/>
    <x v="21"/>
    <m/>
    <s v="Attilio Mazzilli_x000a_(Studio Orrick)"/>
    <s v="Altri"/>
    <x v="0"/>
    <s v="Digital &amp; Media"/>
    <x v="5"/>
    <x v="0"/>
    <x v="0"/>
    <x v="0"/>
    <x v="0"/>
    <x v="68"/>
    <x v="0"/>
  </r>
  <r>
    <s v="OK"/>
    <x v="552"/>
    <x v="194"/>
    <x v="193"/>
    <x v="552"/>
    <s v="Italia"/>
    <x v="7"/>
    <x v="4"/>
    <s v="Omar Ali"/>
    <m/>
    <s v="Investitori professionali"/>
    <x v="0"/>
    <s v="Digital &amp; Media"/>
    <x v="5"/>
    <x v="0"/>
    <x v="0"/>
    <x v="0"/>
    <x v="0"/>
    <x v="68"/>
    <x v="0"/>
  </r>
  <r>
    <s v="OK"/>
    <x v="553"/>
    <x v="194"/>
    <x v="193"/>
    <x v="553"/>
    <s v="Italia"/>
    <x v="28"/>
    <x v="8"/>
    <s v="Alessandro Pontari"/>
    <m/>
    <s v="Proprietaria"/>
    <x v="0"/>
    <s v="Digital &amp; Media"/>
    <x v="5"/>
    <x v="0"/>
    <x v="0"/>
    <x v="0"/>
    <x v="0"/>
    <x v="68"/>
    <x v="0"/>
  </r>
  <r>
    <s v="OK"/>
    <x v="554"/>
    <x v="195"/>
    <x v="194"/>
    <x v="554"/>
    <s v="Italia"/>
    <x v="5"/>
    <x v="4"/>
    <m/>
    <s v="Gustavo Perrotta_x000a_(Hamilton Venture Capital)"/>
    <s v="Advisor"/>
    <x v="0"/>
    <s v="Digital &amp; Media"/>
    <x v="5"/>
    <x v="0"/>
    <x v="0"/>
    <x v="0"/>
    <x v="0"/>
    <x v="67"/>
    <x v="0"/>
  </r>
  <r>
    <s v="OK"/>
    <x v="555"/>
    <x v="195"/>
    <x v="194"/>
    <x v="555"/>
    <s v="Italia"/>
    <x v="95"/>
    <x v="25"/>
    <s v="Venture Factory"/>
    <m/>
    <s v="Proprietaria"/>
    <x v="0"/>
    <s v="Digital &amp; Media"/>
    <x v="5"/>
    <x v="2"/>
    <x v="50"/>
    <x v="1"/>
    <x v="0"/>
    <x v="67"/>
    <x v="0"/>
  </r>
  <r>
    <s v="OK"/>
    <x v="556"/>
    <x v="195"/>
    <x v="194"/>
    <x v="556"/>
    <s v="Italia"/>
    <x v="95"/>
    <x v="25"/>
    <s v="Venture Factory"/>
    <m/>
    <s v="Proprietaria"/>
    <x v="0"/>
    <s v="Agro-food"/>
    <x v="3"/>
    <x v="1"/>
    <x v="50"/>
    <x v="1"/>
    <x v="0"/>
    <x v="67"/>
    <x v="0"/>
  </r>
  <r>
    <s v="OK"/>
    <x v="557"/>
    <x v="195"/>
    <x v="194"/>
    <x v="557"/>
    <s v="Italia"/>
    <x v="95"/>
    <x v="25"/>
    <s v="Venture Factory"/>
    <m/>
    <s v="Proprietaria"/>
    <x v="0"/>
    <s v="Services"/>
    <x v="14"/>
    <x v="1"/>
    <x v="50"/>
    <x v="1"/>
    <x v="0"/>
    <x v="67"/>
    <x v="0"/>
  </r>
  <r>
    <s v="OK"/>
    <x v="558"/>
    <x v="195"/>
    <x v="194"/>
    <x v="558"/>
    <s v="Italia"/>
    <x v="95"/>
    <x v="25"/>
    <s v="Venture Factory"/>
    <m/>
    <s v="Proprietaria"/>
    <x v="0"/>
    <s v="Services"/>
    <x v="14"/>
    <x v="1"/>
    <x v="50"/>
    <x v="1"/>
    <x v="0"/>
    <x v="67"/>
    <x v="0"/>
  </r>
  <r>
    <s v="OK"/>
    <x v="559"/>
    <x v="195"/>
    <x v="194"/>
    <x v="559"/>
    <s v="Italia"/>
    <x v="95"/>
    <x v="25"/>
    <s v="Venture Factory"/>
    <m/>
    <s v="Proprietaria"/>
    <x v="0"/>
    <s v="Agro-food"/>
    <x v="10"/>
    <x v="1"/>
    <x v="50"/>
    <x v="1"/>
    <x v="0"/>
    <x v="67"/>
    <x v="0"/>
  </r>
  <r>
    <s v="OK"/>
    <x v="560"/>
    <x v="195"/>
    <x v="194"/>
    <x v="560"/>
    <s v="Italia"/>
    <x v="95"/>
    <x v="25"/>
    <s v="Venture Factory"/>
    <m/>
    <s v="Proprietaria"/>
    <x v="0"/>
    <s v="Services"/>
    <x v="8"/>
    <x v="1"/>
    <x v="50"/>
    <x v="1"/>
    <x v="0"/>
    <x v="67"/>
    <x v="0"/>
  </r>
  <r>
    <s v="OK"/>
    <x v="561"/>
    <x v="196"/>
    <x v="195"/>
    <x v="561"/>
    <s v="Italia"/>
    <x v="102"/>
    <x v="0"/>
    <m/>
    <s v="Chiara Bigalli_x000a_(Gotha Advisory)"/>
    <s v="Advisor"/>
    <x v="0"/>
    <s v="Biotech"/>
    <x v="3"/>
    <x v="1"/>
    <x v="0"/>
    <x v="2"/>
    <x v="0"/>
    <x v="21"/>
    <x v="0"/>
  </r>
  <r>
    <s v="OK"/>
    <x v="562"/>
    <x v="197"/>
    <x v="196"/>
    <x v="562"/>
    <s v="Italia"/>
    <x v="91"/>
    <x v="2"/>
    <s v="Giacomo Giurazza"/>
    <m/>
    <s v="Proprietaria"/>
    <x v="0"/>
    <s v="Biotech"/>
    <x v="3"/>
    <x v="2"/>
    <x v="0"/>
    <x v="2"/>
    <x v="0"/>
    <x v="67"/>
    <x v="0"/>
  </r>
  <r>
    <s v="OK"/>
    <x v="563"/>
    <x v="198"/>
    <x v="197"/>
    <x v="563"/>
    <s v="Italia"/>
    <x v="7"/>
    <x v="4"/>
    <m/>
    <s v="Pietro Rota"/>
    <s v="Autocandidatura"/>
    <x v="0"/>
    <s v="ICT"/>
    <x v="6"/>
    <x v="3"/>
    <x v="0"/>
    <x v="0"/>
    <x v="0"/>
    <x v="69"/>
    <x v="0"/>
  </r>
  <r>
    <s v="OK"/>
    <x v="564"/>
    <x v="199"/>
    <x v="198"/>
    <x v="564"/>
    <s v="Italia"/>
    <x v="22"/>
    <x v="14"/>
    <m/>
    <s v="Luciano Febbo"/>
    <s v="Autocandidatura"/>
    <x v="0"/>
    <s v="ICT"/>
    <x v="0"/>
    <x v="0"/>
    <x v="0"/>
    <x v="0"/>
    <x v="0"/>
    <x v="69"/>
    <x v="0"/>
  </r>
  <r>
    <s v="OK"/>
    <x v="565"/>
    <x v="200"/>
    <x v="199"/>
    <x v="565"/>
    <s v="Italia"/>
    <x v="6"/>
    <x v="5"/>
    <m/>
    <m/>
    <s v="Autocandidatura"/>
    <x v="0"/>
    <s v="Digital &amp; Media"/>
    <x v="5"/>
    <x v="2"/>
    <x v="0"/>
    <x v="2"/>
    <x v="0"/>
    <x v="69"/>
    <x v="0"/>
  </r>
  <r>
    <s v="OK"/>
    <x v="566"/>
    <x v="201"/>
    <x v="200"/>
    <x v="566"/>
    <s v="Italia"/>
    <x v="6"/>
    <x v="5"/>
    <m/>
    <s v="Cristina Bini _x000a_(FII/CDP)"/>
    <s v="Investitori professionali"/>
    <x v="0"/>
    <s v="Services"/>
    <x v="19"/>
    <x v="0"/>
    <x v="0"/>
    <x v="0"/>
    <x v="0"/>
    <x v="69"/>
    <x v="0"/>
  </r>
  <r>
    <s v="OK"/>
    <x v="567"/>
    <x v="201"/>
    <x v="200"/>
    <x v="567"/>
    <s v="Italia"/>
    <x v="5"/>
    <x v="4"/>
    <m/>
    <s v="Mario Bortoli"/>
    <s v="Autocandidatura"/>
    <x v="0"/>
    <s v="Services"/>
    <x v="19"/>
    <x v="3"/>
    <x v="0"/>
    <x v="0"/>
    <x v="0"/>
    <x v="69"/>
    <x v="0"/>
  </r>
  <r>
    <s v="OK"/>
    <x v="568"/>
    <x v="201"/>
    <x v="5"/>
    <x v="568"/>
    <s v="Italia"/>
    <x v="95"/>
    <x v="25"/>
    <m/>
    <s v="Davide Sanna"/>
    <s v="Autocandidatura"/>
    <x v="1"/>
    <m/>
    <x v="7"/>
    <x v="5"/>
    <x v="4"/>
    <x v="3"/>
    <x v="0"/>
    <x v="63"/>
    <x v="54"/>
  </r>
  <r>
    <s v="OK"/>
    <x v="569"/>
    <x v="202"/>
    <x v="5"/>
    <x v="569"/>
    <s v="Italia"/>
    <x v="5"/>
    <x v="4"/>
    <m/>
    <s v="Matteo Formicola"/>
    <s v="Autocandidatura"/>
    <x v="1"/>
    <m/>
    <x v="7"/>
    <x v="5"/>
    <x v="4"/>
    <x v="3"/>
    <x v="0"/>
    <x v="63"/>
    <x v="0"/>
  </r>
  <r>
    <s v="OK"/>
    <x v="570"/>
    <x v="203"/>
    <x v="201"/>
    <x v="570"/>
    <s v="Italia"/>
    <x v="26"/>
    <x v="2"/>
    <m/>
    <s v="Gennaro Tesone _x000a_(Digital Magics)"/>
    <s v="Investitori professionali"/>
    <x v="0"/>
    <s v="Biotech"/>
    <x v="3"/>
    <x v="2"/>
    <x v="3"/>
    <x v="1"/>
    <x v="0"/>
    <x v="69"/>
    <x v="0"/>
  </r>
  <r>
    <s v="OK"/>
    <x v="571"/>
    <x v="203"/>
    <x v="202"/>
    <x v="571"/>
    <s v="Italia"/>
    <x v="83"/>
    <x v="21"/>
    <m/>
    <s v="Lorenzo Barra _x000a_(EY)"/>
    <s v="Advisor"/>
    <x v="0"/>
    <s v="Biotech"/>
    <x v="3"/>
    <x v="2"/>
    <x v="0"/>
    <x v="2"/>
    <x v="0"/>
    <x v="70"/>
    <x v="0"/>
  </r>
  <r>
    <s v="OK"/>
    <x v="572"/>
    <x v="204"/>
    <x v="203"/>
    <x v="572"/>
    <s v="Italia"/>
    <x v="20"/>
    <x v="12"/>
    <m/>
    <s v="Matteo Bonfanti_x000a_(Fondazione Istituto Italiano di Tecnologia)"/>
    <s v="Organismi di Ricerca"/>
    <x v="0"/>
    <s v="Med-Tech"/>
    <x v="2"/>
    <x v="2"/>
    <x v="51"/>
    <x v="1"/>
    <x v="0"/>
    <x v="38"/>
    <x v="0"/>
  </r>
  <r>
    <s v="OK"/>
    <x v="573"/>
    <x v="204"/>
    <x v="203"/>
    <x v="573"/>
    <s v="Italia"/>
    <x v="5"/>
    <x v="4"/>
    <m/>
    <s v="Cristina Bini _x000a_(FII/CDP)"/>
    <s v="Investitori professionali"/>
    <x v="0"/>
    <s v="ICT"/>
    <x v="16"/>
    <x v="0"/>
    <x v="0"/>
    <x v="0"/>
    <x v="0"/>
    <x v="38"/>
    <x v="0"/>
  </r>
  <r>
    <s v="OK"/>
    <x v="574"/>
    <x v="205"/>
    <x v="204"/>
    <x v="574"/>
    <s v="Italia"/>
    <x v="6"/>
    <x v="5"/>
    <m/>
    <s v="(FII/CDP)"/>
    <s v="Autocandidatura"/>
    <x v="0"/>
    <s v="Digital &amp; Media"/>
    <x v="5"/>
    <x v="2"/>
    <x v="0"/>
    <x v="2"/>
    <x v="0"/>
    <x v="38"/>
    <x v="0"/>
  </r>
  <r>
    <s v="OK"/>
    <x v="575"/>
    <x v="205"/>
    <x v="204"/>
    <x v="575"/>
    <s v="Estero"/>
    <x v="103"/>
    <x v="30"/>
    <m/>
    <s v="Pooja Desai"/>
    <s v="Autocandidatura"/>
    <x v="0"/>
    <s v="Digital &amp; Media"/>
    <x v="5"/>
    <x v="0"/>
    <x v="0"/>
    <x v="2"/>
    <x v="0"/>
    <x v="38"/>
    <x v="55"/>
  </r>
  <r>
    <s v="OK"/>
    <x v="576"/>
    <x v="205"/>
    <x v="205"/>
    <x v="576"/>
    <s v="Italia"/>
    <x v="5"/>
    <x v="4"/>
    <m/>
    <s v="Matteo Castelli_x000a_(Banca Sella)"/>
    <s v="Advisor"/>
    <x v="0"/>
    <s v="Consumer Goods"/>
    <x v="12"/>
    <x v="3"/>
    <x v="0"/>
    <x v="0"/>
    <x v="0"/>
    <x v="71"/>
    <x v="56"/>
  </r>
  <r>
    <s v="OK"/>
    <x v="577"/>
    <x v="206"/>
    <x v="206"/>
    <x v="577"/>
    <s v="Italia"/>
    <x v="78"/>
    <x v="13"/>
    <s v="Alessandro Pontari"/>
    <m/>
    <s v="Proprietaria"/>
    <x v="0"/>
    <s v="Clean Tech"/>
    <x v="17"/>
    <x v="2"/>
    <x v="0"/>
    <x v="2"/>
    <x v="0"/>
    <x v="38"/>
    <x v="0"/>
  </r>
  <r>
    <s v="OK"/>
    <x v="578"/>
    <x v="206"/>
    <x v="206"/>
    <x v="578"/>
    <s v="Italia"/>
    <x v="104"/>
    <x v="10"/>
    <m/>
    <s v="Start Cup Toscana"/>
    <s v="Organismi di Ricerca"/>
    <x v="0"/>
    <s v="Med-Tech"/>
    <x v="8"/>
    <x v="1"/>
    <x v="18"/>
    <x v="1"/>
    <x v="0"/>
    <x v="38"/>
    <x v="0"/>
  </r>
  <r>
    <s v="OK"/>
    <x v="579"/>
    <x v="206"/>
    <x v="206"/>
    <x v="579"/>
    <s v="Italia"/>
    <x v="41"/>
    <x v="10"/>
    <m/>
    <s v="Start Cup Toscana"/>
    <s v="Organismi di Ricerca"/>
    <x v="0"/>
    <s v="Med-Tech"/>
    <x v="8"/>
    <x v="1"/>
    <x v="17"/>
    <x v="1"/>
    <x v="0"/>
    <x v="38"/>
    <x v="0"/>
  </r>
  <r>
    <s v="OK"/>
    <x v="580"/>
    <x v="206"/>
    <x v="206"/>
    <x v="580"/>
    <s v="Italia"/>
    <x v="14"/>
    <x v="10"/>
    <m/>
    <s v="Start Cup Toscana"/>
    <s v="Organismi di Ricerca"/>
    <x v="0"/>
    <s v="Services"/>
    <x v="14"/>
    <x v="1"/>
    <x v="18"/>
    <x v="1"/>
    <x v="0"/>
    <x v="38"/>
    <x v="0"/>
  </r>
  <r>
    <s v="OK"/>
    <x v="581"/>
    <x v="206"/>
    <x v="206"/>
    <x v="581"/>
    <s v="Italia"/>
    <x v="14"/>
    <x v="10"/>
    <m/>
    <s v="Start Cup Toscana"/>
    <s v="Organismi di Ricerca"/>
    <x v="0"/>
    <s v="Industrial Goods"/>
    <x v="4"/>
    <x v="2"/>
    <x v="0"/>
    <x v="2"/>
    <x v="0"/>
    <x v="38"/>
    <x v="0"/>
  </r>
  <r>
    <s v="OK"/>
    <x v="582"/>
    <x v="206"/>
    <x v="206"/>
    <x v="582"/>
    <s v="Italia"/>
    <x v="41"/>
    <x v="10"/>
    <m/>
    <s v="Start Cup Toscana"/>
    <s v="Organismi di Ricerca"/>
    <x v="0"/>
    <s v="Industrial Goods"/>
    <x v="33"/>
    <x v="1"/>
    <x v="0"/>
    <x v="2"/>
    <x v="0"/>
    <x v="38"/>
    <x v="0"/>
  </r>
  <r>
    <s v="OK"/>
    <x v="583"/>
    <x v="206"/>
    <x v="206"/>
    <x v="583"/>
    <s v="Italia"/>
    <x v="14"/>
    <x v="10"/>
    <m/>
    <s v="Start Cup Toscana"/>
    <s v="Organismi di Ricerca"/>
    <x v="0"/>
    <s v="Industrial Goods"/>
    <x v="18"/>
    <x v="1"/>
    <x v="0"/>
    <x v="2"/>
    <x v="0"/>
    <x v="38"/>
    <x v="0"/>
  </r>
  <r>
    <s v="OK"/>
    <x v="584"/>
    <x v="206"/>
    <x v="206"/>
    <x v="584"/>
    <s v="Italia"/>
    <x v="41"/>
    <x v="10"/>
    <m/>
    <s v="Start Cup Toscana"/>
    <s v="Organismi di Ricerca"/>
    <x v="0"/>
    <s v="Med-Tech"/>
    <x v="2"/>
    <x v="1"/>
    <x v="17"/>
    <x v="1"/>
    <x v="0"/>
    <x v="38"/>
    <x v="0"/>
  </r>
  <r>
    <s v="OK"/>
    <x v="585"/>
    <x v="206"/>
    <x v="206"/>
    <x v="585"/>
    <s v="Italia"/>
    <x v="6"/>
    <x v="5"/>
    <m/>
    <s v="Start Cup Toscana"/>
    <s v="Organismi di Ricerca"/>
    <x v="0"/>
    <s v="ICT"/>
    <x v="43"/>
    <x v="2"/>
    <x v="0"/>
    <x v="2"/>
    <x v="0"/>
    <x v="38"/>
    <x v="0"/>
  </r>
  <r>
    <s v="OK"/>
    <x v="586"/>
    <x v="206"/>
    <x v="206"/>
    <x v="586"/>
    <s v="Italia"/>
    <x v="6"/>
    <x v="5"/>
    <m/>
    <s v="Start Cup Toscana"/>
    <s v="Organismi di Ricerca"/>
    <x v="0"/>
    <s v="Digital &amp; Media"/>
    <x v="5"/>
    <x v="2"/>
    <x v="0"/>
    <x v="2"/>
    <x v="0"/>
    <x v="38"/>
    <x v="0"/>
  </r>
  <r>
    <s v="OK"/>
    <x v="587"/>
    <x v="206"/>
    <x v="206"/>
    <x v="587"/>
    <s v="Italia"/>
    <x v="6"/>
    <x v="5"/>
    <m/>
    <s v="Start Cup Toscana"/>
    <s v="Organismi di Ricerca"/>
    <x v="0"/>
    <s v="ICT"/>
    <x v="16"/>
    <x v="2"/>
    <x v="0"/>
    <x v="2"/>
    <x v="0"/>
    <x v="38"/>
    <x v="0"/>
  </r>
  <r>
    <s v="OK"/>
    <x v="588"/>
    <x v="206"/>
    <x v="206"/>
    <x v="588"/>
    <s v="Italia"/>
    <x v="14"/>
    <x v="10"/>
    <m/>
    <s v="Start Cup Toscana"/>
    <s v="Organismi di Ricerca"/>
    <x v="0"/>
    <s v="Digital &amp; Media"/>
    <x v="5"/>
    <x v="2"/>
    <x v="0"/>
    <x v="2"/>
    <x v="0"/>
    <x v="38"/>
    <x v="0"/>
  </r>
  <r>
    <s v="OK"/>
    <x v="589"/>
    <x v="206"/>
    <x v="206"/>
    <x v="589"/>
    <s v="Italia"/>
    <x v="6"/>
    <x v="10"/>
    <m/>
    <s v="Start Cup Toscana"/>
    <s v="Organismi di Ricerca"/>
    <x v="0"/>
    <s v="Services"/>
    <x v="14"/>
    <x v="2"/>
    <x v="0"/>
    <x v="2"/>
    <x v="0"/>
    <x v="38"/>
    <x v="0"/>
  </r>
  <r>
    <s v="OK"/>
    <x v="590"/>
    <x v="207"/>
    <x v="207"/>
    <x v="590"/>
    <s v="Italia"/>
    <x v="14"/>
    <x v="10"/>
    <m/>
    <s v="Start Cup Toscana"/>
    <s v="Organismi di Ricerca"/>
    <x v="0"/>
    <s v="ICT"/>
    <x v="16"/>
    <x v="2"/>
    <x v="18"/>
    <x v="1"/>
    <x v="0"/>
    <x v="38"/>
    <x v="0"/>
  </r>
  <r>
    <s v="OK"/>
    <x v="591"/>
    <x v="207"/>
    <x v="207"/>
    <x v="591"/>
    <s v="Italia"/>
    <x v="14"/>
    <x v="10"/>
    <m/>
    <s v="Start Cup Toscana"/>
    <s v="Organismi di Ricerca"/>
    <x v="0"/>
    <s v="ICT"/>
    <x v="16"/>
    <x v="2"/>
    <x v="18"/>
    <x v="1"/>
    <x v="0"/>
    <x v="38"/>
    <x v="0"/>
  </r>
  <r>
    <s v="OK"/>
    <x v="592"/>
    <x v="207"/>
    <x v="207"/>
    <x v="592"/>
    <s v="Italia"/>
    <x v="14"/>
    <x v="10"/>
    <m/>
    <s v="Start Cup Toscana"/>
    <s v="Organismi di Ricerca"/>
    <x v="0"/>
    <s v="Services"/>
    <x v="14"/>
    <x v="2"/>
    <x v="18"/>
    <x v="1"/>
    <x v="0"/>
    <x v="38"/>
    <x v="0"/>
  </r>
  <r>
    <s v="OK"/>
    <x v="593"/>
    <x v="207"/>
    <x v="207"/>
    <x v="593"/>
    <s v="Italia"/>
    <x v="14"/>
    <x v="10"/>
    <m/>
    <s v="Start Cup Toscana"/>
    <s v="Organismi di Ricerca"/>
    <x v="0"/>
    <s v="Med-Tech"/>
    <x v="8"/>
    <x v="2"/>
    <x v="35"/>
    <x v="1"/>
    <x v="0"/>
    <x v="38"/>
    <x v="0"/>
  </r>
  <r>
    <s v="OK"/>
    <x v="594"/>
    <x v="207"/>
    <x v="207"/>
    <x v="594"/>
    <s v="Italia"/>
    <x v="14"/>
    <x v="10"/>
    <m/>
    <s v="Start Cup Toscana"/>
    <s v="Organismi di Ricerca"/>
    <x v="0"/>
    <s v="Industrial Goods"/>
    <x v="18"/>
    <x v="2"/>
    <x v="0"/>
    <x v="2"/>
    <x v="0"/>
    <x v="38"/>
    <x v="0"/>
  </r>
  <r>
    <s v="OK"/>
    <x v="595"/>
    <x v="207"/>
    <x v="207"/>
    <x v="595"/>
    <s v="Italia"/>
    <x v="24"/>
    <x v="15"/>
    <m/>
    <s v="Davide Marcato"/>
    <s v="Autocandidatura"/>
    <x v="0"/>
    <s v="Med-Tech"/>
    <x v="8"/>
    <x v="2"/>
    <x v="0"/>
    <x v="2"/>
    <x v="0"/>
    <x v="70"/>
    <x v="0"/>
  </r>
  <r>
    <s v="OK"/>
    <x v="596"/>
    <x v="207"/>
    <x v="207"/>
    <x v="596"/>
    <s v="Italia"/>
    <x v="11"/>
    <x v="7"/>
    <m/>
    <s v="Flavia D’Altrui"/>
    <s v="Autocandidatura"/>
    <x v="0"/>
    <s v="ICT"/>
    <x v="16"/>
    <x v="0"/>
    <x v="0"/>
    <x v="0"/>
    <x v="0"/>
    <x v="70"/>
    <x v="0"/>
  </r>
  <r>
    <s v="OK"/>
    <x v="597"/>
    <x v="208"/>
    <x v="208"/>
    <x v="597"/>
    <s v="Italia"/>
    <x v="105"/>
    <x v="31"/>
    <m/>
    <s v="Michele Franzese"/>
    <s v="Autocandidatura"/>
    <x v="0"/>
    <s v="ICT"/>
    <x v="16"/>
    <x v="2"/>
    <x v="0"/>
    <x v="2"/>
    <x v="0"/>
    <x v="70"/>
    <x v="0"/>
  </r>
  <r>
    <s v="OK"/>
    <x v="598"/>
    <x v="208"/>
    <x v="5"/>
    <x v="598"/>
    <s v="Italia"/>
    <x v="106"/>
    <x v="10"/>
    <m/>
    <s v="Alberto Bianucci"/>
    <s v="Autocandidatura"/>
    <x v="1"/>
    <m/>
    <x v="7"/>
    <x v="5"/>
    <x v="4"/>
    <x v="3"/>
    <x v="0"/>
    <x v="63"/>
    <x v="0"/>
  </r>
  <r>
    <s v="OK"/>
    <x v="599"/>
    <x v="209"/>
    <x v="209"/>
    <x v="599"/>
    <s v="Italia"/>
    <x v="5"/>
    <x v="4"/>
    <m/>
    <s v="Rocco Adriano Galluccio"/>
    <s v="Autocandidatura"/>
    <x v="0"/>
    <s v="Consumer Goods"/>
    <x v="18"/>
    <x v="3"/>
    <x v="0"/>
    <x v="2"/>
    <x v="0"/>
    <x v="72"/>
    <x v="57"/>
  </r>
  <r>
    <s v="OK"/>
    <x v="600"/>
    <x v="210"/>
    <x v="210"/>
    <x v="600"/>
    <s v="Italia"/>
    <x v="6"/>
    <x v="5"/>
    <m/>
    <s v="Fabio Sestito"/>
    <s v="Autocandidatura"/>
    <x v="0"/>
    <s v="Services"/>
    <x v="10"/>
    <x v="2"/>
    <x v="0"/>
    <x v="2"/>
    <x v="0"/>
    <x v="21"/>
    <x v="0"/>
  </r>
  <r>
    <s v="OK"/>
    <x v="601"/>
    <x v="210"/>
    <x v="210"/>
    <x v="601"/>
    <s v="Italia"/>
    <x v="92"/>
    <x v="13"/>
    <s v="Walter De Felice"/>
    <m/>
    <s v="Proprietaria"/>
    <x v="0"/>
    <s v="Services"/>
    <x v="14"/>
    <x v="0"/>
    <x v="0"/>
    <x v="0"/>
    <x v="0"/>
    <x v="21"/>
    <x v="0"/>
  </r>
  <r>
    <s v="OK"/>
    <x v="602"/>
    <x v="210"/>
    <x v="210"/>
    <x v="602"/>
    <s v="Estero"/>
    <x v="6"/>
    <x v="6"/>
    <m/>
    <s v="Adam Sommerfeld_x000a_(Certus Capital Partners)"/>
    <s v="Advisor"/>
    <x v="0"/>
    <s v="Biotech"/>
    <x v="3"/>
    <x v="2"/>
    <x v="0"/>
    <x v="2"/>
    <x v="0"/>
    <x v="21"/>
    <x v="0"/>
  </r>
  <r>
    <s v="OK"/>
    <x v="603"/>
    <x v="211"/>
    <x v="211"/>
    <x v="603"/>
    <s v="Italia"/>
    <x v="13"/>
    <x v="9"/>
    <m/>
    <s v="Luca Frizza"/>
    <s v="Autocandidatura"/>
    <x v="0"/>
    <s v="Digital &amp; Media"/>
    <x v="16"/>
    <x v="2"/>
    <x v="0"/>
    <x v="2"/>
    <x v="0"/>
    <x v="21"/>
    <x v="0"/>
  </r>
  <r>
    <s v="OK"/>
    <x v="604"/>
    <x v="211"/>
    <x v="211"/>
    <x v="604"/>
    <s v="Italia"/>
    <x v="11"/>
    <x v="7"/>
    <m/>
    <s v="Massimo Tartaro_x000a_(Tefen &amp; Partners)"/>
    <s v="Advisor"/>
    <x v="0"/>
    <s v="Services"/>
    <x v="19"/>
    <x v="0"/>
    <x v="0"/>
    <x v="0"/>
    <x v="0"/>
    <x v="21"/>
    <x v="0"/>
  </r>
  <r>
    <s v="OK"/>
    <x v="605"/>
    <x v="211"/>
    <x v="211"/>
    <x v="605"/>
    <s v="Italia"/>
    <x v="6"/>
    <x v="5"/>
    <m/>
    <s v="Giovanni Salvarani"/>
    <s v="Autocandidatura"/>
    <x v="0"/>
    <s v="Consumer Goods"/>
    <x v="12"/>
    <x v="2"/>
    <x v="0"/>
    <x v="2"/>
    <x v="0"/>
    <x v="21"/>
    <x v="0"/>
  </r>
  <r>
    <s v="OK"/>
    <x v="606"/>
    <x v="212"/>
    <x v="195"/>
    <x v="606"/>
    <s v="Italia"/>
    <x v="15"/>
    <x v="3"/>
    <m/>
    <s v="Carlo Ferraro Ambornetti "/>
    <s v="Autocandidatura"/>
    <x v="0"/>
    <s v="Services"/>
    <x v="47"/>
    <x v="2"/>
    <x v="0"/>
    <x v="2"/>
    <x v="0"/>
    <x v="21"/>
    <x v="0"/>
  </r>
  <r>
    <s v="OK"/>
    <x v="607"/>
    <x v="213"/>
    <x v="212"/>
    <x v="607"/>
    <s v="Italia"/>
    <x v="5"/>
    <x v="4"/>
    <m/>
    <s v="Maria Antonietta Zonin_x000a_(Immofina Srl)"/>
    <s v="Advisor"/>
    <x v="0"/>
    <s v="Consumer Goods"/>
    <x v="12"/>
    <x v="0"/>
    <x v="0"/>
    <x v="0"/>
    <x v="0"/>
    <x v="21"/>
    <x v="0"/>
  </r>
  <r>
    <s v="OK"/>
    <x v="608"/>
    <x v="213"/>
    <x v="212"/>
    <x v="608"/>
    <s v="Italia"/>
    <x v="69"/>
    <x v="4"/>
    <m/>
    <s v="Carlo Oppo "/>
    <s v="Autocandidatura"/>
    <x v="0"/>
    <s v="Digital &amp; Media"/>
    <x v="5"/>
    <x v="3"/>
    <x v="0"/>
    <x v="0"/>
    <x v="0"/>
    <x v="21"/>
    <x v="0"/>
  </r>
  <r>
    <s v="OK"/>
    <x v="609"/>
    <x v="213"/>
    <x v="212"/>
    <x v="609"/>
    <s v="Estero"/>
    <x v="6"/>
    <x v="5"/>
    <m/>
    <s v="Stephen Frangione "/>
    <s v="Advisor"/>
    <x v="0"/>
    <s v="Services"/>
    <x v="14"/>
    <x v="3"/>
    <x v="0"/>
    <x v="2"/>
    <x v="0"/>
    <x v="21"/>
    <x v="57"/>
  </r>
  <r>
    <s v="OK"/>
    <x v="610"/>
    <x v="214"/>
    <x v="50"/>
    <x v="610"/>
    <s v="Italia"/>
    <x v="17"/>
    <x v="2"/>
    <s v="Giulio Valiante"/>
    <m/>
    <s v="Proprietaria"/>
    <x v="0"/>
    <s v="ICT"/>
    <x v="16"/>
    <x v="0"/>
    <x v="0"/>
    <x v="0"/>
    <x v="0"/>
    <x v="21"/>
    <x v="0"/>
  </r>
  <r>
    <s v="OK"/>
    <x v="611"/>
    <x v="214"/>
    <x v="5"/>
    <x v="611"/>
    <s v="Italia"/>
    <x v="2"/>
    <x v="0"/>
    <m/>
    <s v="Matteo Albergati_x000a_(BizPlace)"/>
    <s v="Advisor"/>
    <x v="1"/>
    <m/>
    <x v="7"/>
    <x v="5"/>
    <x v="4"/>
    <x v="3"/>
    <x v="0"/>
    <x v="63"/>
    <x v="0"/>
  </r>
  <r>
    <s v="OK"/>
    <x v="612"/>
    <x v="215"/>
    <x v="213"/>
    <x v="612"/>
    <s v="Italia"/>
    <x v="107"/>
    <x v="19"/>
    <m/>
    <s v="Amerigo Silvestri"/>
    <s v="Autocandidatura"/>
    <x v="0"/>
    <s v="Services"/>
    <x v="14"/>
    <x v="2"/>
    <x v="0"/>
    <x v="2"/>
    <x v="0"/>
    <x v="72"/>
    <x v="0"/>
  </r>
  <r>
    <s v="OK"/>
    <x v="613"/>
    <x v="216"/>
    <x v="214"/>
    <x v="613"/>
    <s v="Italia"/>
    <x v="15"/>
    <x v="3"/>
    <m/>
    <s v="Tommaso Rossi_x000a_(Soges Merchant)"/>
    <s v="Advisor"/>
    <x v="0"/>
    <s v="Services"/>
    <x v="14"/>
    <x v="3"/>
    <x v="0"/>
    <x v="0"/>
    <x v="0"/>
    <x v="21"/>
    <x v="0"/>
  </r>
  <r>
    <s v="OK"/>
    <x v="614"/>
    <x v="217"/>
    <x v="215"/>
    <x v="614"/>
    <s v="Italia"/>
    <x v="5"/>
    <x v="4"/>
    <s v="Mauro Odorico"/>
    <m/>
    <s v="Proprietaria"/>
    <x v="0"/>
    <s v="ICT"/>
    <x v="16"/>
    <x v="0"/>
    <x v="0"/>
    <x v="0"/>
    <x v="0"/>
    <x v="72"/>
    <x v="0"/>
  </r>
  <r>
    <s v="OK"/>
    <x v="615"/>
    <x v="218"/>
    <x v="216"/>
    <x v="615"/>
    <s v="Italia"/>
    <x v="5"/>
    <x v="4"/>
    <m/>
    <s v="Fabrizio Faion"/>
    <s v="Autocandidatura"/>
    <x v="0"/>
    <s v="ICT"/>
    <x v="16"/>
    <x v="2"/>
    <x v="0"/>
    <x v="2"/>
    <x v="0"/>
    <x v="72"/>
    <x v="0"/>
  </r>
  <r>
    <s v="OK"/>
    <x v="616"/>
    <x v="219"/>
    <x v="216"/>
    <x v="616"/>
    <s v="Italia"/>
    <x v="5"/>
    <x v="4"/>
    <m/>
    <s v="Andrea Mastalli_x000a_(Sclack)"/>
    <s v="Industriali"/>
    <x v="0"/>
    <s v="ICT"/>
    <x v="16"/>
    <x v="0"/>
    <x v="0"/>
    <x v="0"/>
    <x v="0"/>
    <x v="72"/>
    <x v="58"/>
  </r>
  <r>
    <s v="OK"/>
    <x v="617"/>
    <x v="220"/>
    <x v="213"/>
    <x v="617"/>
    <s v="Italia"/>
    <x v="5"/>
    <x v="4"/>
    <m/>
    <s v="Ruggiero Cortellino"/>
    <s v="Autocandidatura"/>
    <x v="0"/>
    <s v="Services"/>
    <x v="14"/>
    <x v="0"/>
    <x v="0"/>
    <x v="2"/>
    <x v="0"/>
    <x v="72"/>
    <x v="57"/>
  </r>
  <r>
    <s v="OK"/>
    <x v="618"/>
    <x v="220"/>
    <x v="213"/>
    <x v="618"/>
    <s v="Italia"/>
    <x v="92"/>
    <x v="13"/>
    <m/>
    <s v="Massimo Licci"/>
    <s v="Autocandidatura"/>
    <x v="0"/>
    <s v="Services"/>
    <x v="12"/>
    <x v="3"/>
    <x v="0"/>
    <x v="2"/>
    <x v="0"/>
    <x v="72"/>
    <x v="57"/>
  </r>
  <r>
    <s v="OK"/>
    <x v="619"/>
    <x v="220"/>
    <x v="213"/>
    <x v="619"/>
    <s v="Italia"/>
    <x v="106"/>
    <x v="10"/>
    <m/>
    <s v="VV3TT Proof of Concept Program"/>
    <s v="Proprietaria"/>
    <x v="0"/>
    <s v="Clean Tech"/>
    <x v="23"/>
    <x v="1"/>
    <x v="52"/>
    <x v="1"/>
    <x v="0"/>
    <x v="72"/>
    <x v="0"/>
  </r>
  <r>
    <s v="OK"/>
    <x v="620"/>
    <x v="220"/>
    <x v="213"/>
    <x v="620"/>
    <s v="Italia"/>
    <x v="44"/>
    <x v="8"/>
    <m/>
    <s v="VV3TT Proof of Concept Program"/>
    <s v="Proprietaria"/>
    <x v="0"/>
    <s v="Clean Tech"/>
    <x v="23"/>
    <x v="1"/>
    <x v="24"/>
    <x v="1"/>
    <x v="0"/>
    <x v="72"/>
    <x v="0"/>
  </r>
  <r>
    <s v="OK"/>
    <x v="621"/>
    <x v="220"/>
    <x v="213"/>
    <x v="621"/>
    <s v="Italia"/>
    <x v="15"/>
    <x v="3"/>
    <m/>
    <s v="VV3TT Proof of Concept Program"/>
    <s v="Proprietaria"/>
    <x v="0"/>
    <s v="Aerospace"/>
    <x v="29"/>
    <x v="1"/>
    <x v="9"/>
    <x v="1"/>
    <x v="0"/>
    <x v="72"/>
    <x v="0"/>
  </r>
  <r>
    <s v="OK"/>
    <x v="622"/>
    <x v="220"/>
    <x v="213"/>
    <x v="622"/>
    <s v="Italia"/>
    <x v="49"/>
    <x v="21"/>
    <m/>
    <s v="VV3TT Proof of Concept Program"/>
    <s v="Proprietaria"/>
    <x v="0"/>
    <s v="ICT"/>
    <x v="16"/>
    <x v="1"/>
    <x v="32"/>
    <x v="1"/>
    <x v="0"/>
    <x v="72"/>
    <x v="0"/>
  </r>
  <r>
    <s v="OK"/>
    <x v="623"/>
    <x v="220"/>
    <x v="213"/>
    <x v="623"/>
    <s v="Italia"/>
    <x v="39"/>
    <x v="15"/>
    <m/>
    <s v="VV3TT Proof of Concept Program"/>
    <s v="Proprietaria"/>
    <x v="0"/>
    <s v="Med-Tech"/>
    <x v="2"/>
    <x v="1"/>
    <x v="34"/>
    <x v="1"/>
    <x v="0"/>
    <x v="72"/>
    <x v="0"/>
  </r>
  <r>
    <s v="OK"/>
    <x v="624"/>
    <x v="220"/>
    <x v="213"/>
    <x v="624"/>
    <s v="Italia"/>
    <x v="15"/>
    <x v="3"/>
    <m/>
    <s v="VV3TT Proof of Concept Program"/>
    <s v="Proprietaria"/>
    <x v="0"/>
    <s v="Services"/>
    <x v="14"/>
    <x v="1"/>
    <x v="9"/>
    <x v="1"/>
    <x v="0"/>
    <x v="72"/>
    <x v="0"/>
  </r>
  <r>
    <s v="OK"/>
    <x v="625"/>
    <x v="220"/>
    <x v="213"/>
    <x v="625"/>
    <s v="Italia"/>
    <x v="15"/>
    <x v="3"/>
    <m/>
    <s v="VV3TT Proof of Concept Program"/>
    <s v="Proprietaria"/>
    <x v="0"/>
    <s v="Med-Tech"/>
    <x v="2"/>
    <x v="1"/>
    <x v="9"/>
    <x v="1"/>
    <x v="0"/>
    <x v="72"/>
    <x v="0"/>
  </r>
  <r>
    <s v="OK"/>
    <x v="626"/>
    <x v="220"/>
    <x v="213"/>
    <x v="626"/>
    <s v="Italia"/>
    <x v="39"/>
    <x v="15"/>
    <m/>
    <s v="VV3TT Proof of Concept Program"/>
    <s v="Proprietaria"/>
    <x v="0"/>
    <s v="Industrial automation"/>
    <x v="4"/>
    <x v="1"/>
    <x v="34"/>
    <x v="1"/>
    <x v="0"/>
    <x v="72"/>
    <x v="0"/>
  </r>
  <r>
    <s v="OK"/>
    <x v="627"/>
    <x v="220"/>
    <x v="213"/>
    <x v="627"/>
    <s v="Italia"/>
    <x v="15"/>
    <x v="3"/>
    <m/>
    <s v="VV3TT Proof of Concept Program"/>
    <s v="Proprietaria"/>
    <x v="0"/>
    <s v="ICT"/>
    <x v="16"/>
    <x v="1"/>
    <x v="9"/>
    <x v="1"/>
    <x v="0"/>
    <x v="72"/>
    <x v="0"/>
  </r>
  <r>
    <s v="OK"/>
    <x v="628"/>
    <x v="220"/>
    <x v="213"/>
    <x v="628"/>
    <s v="Italia"/>
    <x v="39"/>
    <x v="15"/>
    <m/>
    <s v="VV3TT Proof of Concept Program"/>
    <s v="Proprietaria"/>
    <x v="0"/>
    <s v="Services"/>
    <x v="14"/>
    <x v="1"/>
    <x v="34"/>
    <x v="1"/>
    <x v="0"/>
    <x v="72"/>
    <x v="0"/>
  </r>
  <r>
    <s v="OK"/>
    <x v="629"/>
    <x v="220"/>
    <x v="213"/>
    <x v="629"/>
    <s v="Italia"/>
    <x v="15"/>
    <x v="3"/>
    <m/>
    <s v="VV3TT Proof of Concept Program"/>
    <s v="Proprietaria"/>
    <x v="0"/>
    <s v="ICT"/>
    <x v="16"/>
    <x v="1"/>
    <x v="9"/>
    <x v="1"/>
    <x v="0"/>
    <x v="72"/>
    <x v="0"/>
  </r>
  <r>
    <s v="OK"/>
    <x v="630"/>
    <x v="220"/>
    <x v="213"/>
    <x v="630"/>
    <s v="Italia"/>
    <x v="15"/>
    <x v="3"/>
    <m/>
    <s v="VV3TT Proof of Concept Program"/>
    <s v="Proprietaria"/>
    <x v="0"/>
    <s v="Services"/>
    <x v="14"/>
    <x v="1"/>
    <x v="9"/>
    <x v="1"/>
    <x v="0"/>
    <x v="72"/>
    <x v="0"/>
  </r>
  <r>
    <s v="OK"/>
    <x v="631"/>
    <x v="220"/>
    <x v="213"/>
    <x v="631"/>
    <s v="Italia"/>
    <x v="94"/>
    <x v="19"/>
    <m/>
    <s v="VV3TT Proof of Concept Program"/>
    <s v="Proprietaria"/>
    <x v="0"/>
    <s v="ICT"/>
    <x v="16"/>
    <x v="1"/>
    <x v="48"/>
    <x v="1"/>
    <x v="0"/>
    <x v="72"/>
    <x v="0"/>
  </r>
  <r>
    <s v="OK"/>
    <x v="632"/>
    <x v="220"/>
    <x v="213"/>
    <x v="632"/>
    <s v="Italia"/>
    <x v="39"/>
    <x v="15"/>
    <m/>
    <s v="VV3TT Proof of Concept Program"/>
    <s v="Proprietaria"/>
    <x v="0"/>
    <s v="Industrial automation"/>
    <x v="4"/>
    <x v="1"/>
    <x v="34"/>
    <x v="1"/>
    <x v="0"/>
    <x v="72"/>
    <x v="0"/>
  </r>
  <r>
    <s v="OK"/>
    <x v="633"/>
    <x v="220"/>
    <x v="213"/>
    <x v="633"/>
    <s v="Italia"/>
    <x v="39"/>
    <x v="15"/>
    <m/>
    <s v="VV3TT Proof of Concept Program"/>
    <s v="Proprietaria"/>
    <x v="0"/>
    <s v="Industrial automation"/>
    <x v="4"/>
    <x v="1"/>
    <x v="34"/>
    <x v="1"/>
    <x v="0"/>
    <x v="72"/>
    <x v="0"/>
  </r>
  <r>
    <s v="OK"/>
    <x v="634"/>
    <x v="220"/>
    <x v="213"/>
    <x v="634"/>
    <s v="Italia"/>
    <x v="15"/>
    <x v="3"/>
    <m/>
    <s v="VV3TT Proof of Concept Program"/>
    <s v="Proprietaria"/>
    <x v="0"/>
    <s v="Med-Tech"/>
    <x v="2"/>
    <x v="1"/>
    <x v="9"/>
    <x v="1"/>
    <x v="0"/>
    <x v="72"/>
    <x v="0"/>
  </r>
  <r>
    <s v="OK"/>
    <x v="635"/>
    <x v="220"/>
    <x v="213"/>
    <x v="635"/>
    <s v="Italia"/>
    <x v="20"/>
    <x v="12"/>
    <m/>
    <s v="VV3TT Proof of Concept Program"/>
    <s v="Proprietaria"/>
    <x v="0"/>
    <s v="Med-Tech"/>
    <x v="2"/>
    <x v="1"/>
    <x v="36"/>
    <x v="1"/>
    <x v="0"/>
    <x v="72"/>
    <x v="0"/>
  </r>
  <r>
    <s v="OK"/>
    <x v="636"/>
    <x v="220"/>
    <x v="213"/>
    <x v="636"/>
    <s v="Italia"/>
    <x v="94"/>
    <x v="19"/>
    <m/>
    <s v="VV3TT Proof of Concept Program"/>
    <s v="Proprietaria"/>
    <x v="0"/>
    <s v="Clean Tech"/>
    <x v="23"/>
    <x v="1"/>
    <x v="48"/>
    <x v="1"/>
    <x v="0"/>
    <x v="72"/>
    <x v="0"/>
  </r>
  <r>
    <s v="OK"/>
    <x v="637"/>
    <x v="220"/>
    <x v="213"/>
    <x v="637"/>
    <s v="Italia"/>
    <x v="20"/>
    <x v="12"/>
    <m/>
    <s v="VV3TT Proof of Concept Program"/>
    <s v="Proprietaria"/>
    <x v="0"/>
    <s v="Aerospace"/>
    <x v="29"/>
    <x v="1"/>
    <x v="9"/>
    <x v="1"/>
    <x v="0"/>
    <x v="72"/>
    <x v="0"/>
  </r>
  <r>
    <s v="OK"/>
    <x v="638"/>
    <x v="220"/>
    <x v="213"/>
    <x v="638"/>
    <s v="Italia"/>
    <x v="15"/>
    <x v="3"/>
    <m/>
    <s v="VV3TT Proof of Concept Program"/>
    <s v="Proprietaria"/>
    <x v="0"/>
    <s v="Med-Tech"/>
    <x v="2"/>
    <x v="1"/>
    <x v="9"/>
    <x v="1"/>
    <x v="0"/>
    <x v="72"/>
    <x v="0"/>
  </r>
  <r>
    <s v="OK"/>
    <x v="639"/>
    <x v="220"/>
    <x v="213"/>
    <x v="639"/>
    <s v="Italia"/>
    <x v="39"/>
    <x v="15"/>
    <m/>
    <s v="VV3TT Proof of Concept Program"/>
    <s v="Proprietaria"/>
    <x v="0"/>
    <s v="Industrial automation"/>
    <x v="4"/>
    <x v="1"/>
    <x v="34"/>
    <x v="1"/>
    <x v="0"/>
    <x v="72"/>
    <x v="0"/>
  </r>
  <r>
    <s v="OK"/>
    <x v="640"/>
    <x v="220"/>
    <x v="213"/>
    <x v="640"/>
    <s v="Italia"/>
    <x v="94"/>
    <x v="19"/>
    <m/>
    <s v="VV3TT Proof of Concept Program"/>
    <s v="Proprietaria"/>
    <x v="0"/>
    <s v="ICT"/>
    <x v="16"/>
    <x v="1"/>
    <x v="48"/>
    <x v="1"/>
    <x v="0"/>
    <x v="72"/>
    <x v="0"/>
  </r>
  <r>
    <s v="OK"/>
    <x v="641"/>
    <x v="220"/>
    <x v="213"/>
    <x v="641"/>
    <s v="Italia"/>
    <x v="15"/>
    <x v="3"/>
    <m/>
    <s v="VV3TT Proof of Concept Program"/>
    <s v="Proprietaria"/>
    <x v="0"/>
    <s v="Med-Tech"/>
    <x v="2"/>
    <x v="1"/>
    <x v="9"/>
    <x v="1"/>
    <x v="0"/>
    <x v="72"/>
    <x v="0"/>
  </r>
  <r>
    <s v="OK"/>
    <x v="642"/>
    <x v="220"/>
    <x v="213"/>
    <x v="642"/>
    <s v="Italia"/>
    <x v="94"/>
    <x v="19"/>
    <m/>
    <s v="VV3TT Proof of Concept Program"/>
    <s v="Proprietaria"/>
    <x v="0"/>
    <s v="Services"/>
    <x v="14"/>
    <x v="1"/>
    <x v="48"/>
    <x v="1"/>
    <x v="0"/>
    <x v="72"/>
    <x v="0"/>
  </r>
  <r>
    <s v="OK"/>
    <x v="643"/>
    <x v="220"/>
    <x v="213"/>
    <x v="643"/>
    <s v="Italia"/>
    <x v="20"/>
    <x v="12"/>
    <m/>
    <s v="VV3TT Proof of Concept Program"/>
    <s v="Proprietaria"/>
    <x v="0"/>
    <s v="Industrial automation"/>
    <x v="4"/>
    <x v="1"/>
    <x v="36"/>
    <x v="1"/>
    <x v="0"/>
    <x v="72"/>
    <x v="0"/>
  </r>
  <r>
    <s v="OK"/>
    <x v="644"/>
    <x v="220"/>
    <x v="213"/>
    <x v="644"/>
    <s v="Italia"/>
    <x v="15"/>
    <x v="3"/>
    <m/>
    <s v="VV3TT Proof of Concept Program"/>
    <s v="Proprietaria"/>
    <x v="0"/>
    <s v="Industrial automation"/>
    <x v="4"/>
    <x v="1"/>
    <x v="9"/>
    <x v="1"/>
    <x v="0"/>
    <x v="72"/>
    <x v="0"/>
  </r>
  <r>
    <s v="OK"/>
    <x v="645"/>
    <x v="220"/>
    <x v="213"/>
    <x v="645"/>
    <s v="Italia"/>
    <x v="15"/>
    <x v="3"/>
    <m/>
    <s v="VV3TT Proof of Concept Program"/>
    <s v="Proprietaria"/>
    <x v="0"/>
    <s v="Industrial automation"/>
    <x v="4"/>
    <x v="1"/>
    <x v="9"/>
    <x v="1"/>
    <x v="0"/>
    <x v="72"/>
    <x v="0"/>
  </r>
  <r>
    <s v="OK"/>
    <x v="646"/>
    <x v="221"/>
    <x v="217"/>
    <x v="646"/>
    <s v="Italia"/>
    <x v="13"/>
    <x v="9"/>
    <m/>
    <s v="Emanuela Bologna"/>
    <s v="Autocandidatura"/>
    <x v="0"/>
    <s v="Med-Tech"/>
    <x v="25"/>
    <x v="1"/>
    <x v="28"/>
    <x v="1"/>
    <x v="0"/>
    <x v="73"/>
    <x v="0"/>
  </r>
  <r>
    <s v="OK"/>
    <x v="647"/>
    <x v="222"/>
    <x v="218"/>
    <x v="647"/>
    <s v="Italia"/>
    <x v="20"/>
    <x v="12"/>
    <m/>
    <s v=" Stefano De La Torre "/>
    <s v="Autocandidatura"/>
    <x v="0"/>
    <s v="Digital &amp; Media"/>
    <x v="5"/>
    <x v="2"/>
    <x v="0"/>
    <x v="2"/>
    <x v="0"/>
    <x v="73"/>
    <x v="0"/>
  </r>
  <r>
    <s v="OK"/>
    <x v="648"/>
    <x v="223"/>
    <x v="219"/>
    <x v="648"/>
    <s v="Italia"/>
    <x v="0"/>
    <x v="0"/>
    <m/>
    <s v="Daniele Mazzi"/>
    <s v="Dottore commercialista"/>
    <x v="0"/>
    <s v="Digital &amp; Media"/>
    <x v="5"/>
    <x v="2"/>
    <x v="0"/>
    <x v="2"/>
    <x v="0"/>
    <x v="73"/>
    <x v="0"/>
  </r>
  <r>
    <s v="OK"/>
    <x v="649"/>
    <x v="224"/>
    <x v="220"/>
    <x v="649"/>
    <s v="Italia"/>
    <x v="40"/>
    <x v="2"/>
    <m/>
    <s v="Mario Cafaro Dei Riardi"/>
    <s v="Autocandidatura"/>
    <x v="0"/>
    <s v="Agro-food"/>
    <x v="10"/>
    <x v="2"/>
    <x v="0"/>
    <x v="2"/>
    <x v="0"/>
    <x v="73"/>
    <x v="0"/>
  </r>
  <r>
    <s v="OK"/>
    <x v="650"/>
    <x v="225"/>
    <x v="217"/>
    <x v="650"/>
    <s v="Italia"/>
    <x v="6"/>
    <x v="5"/>
    <m/>
    <s v="Michele Perrone"/>
    <s v="Autocandidatura"/>
    <x v="0"/>
    <s v="ICT"/>
    <x v="16"/>
    <x v="2"/>
    <x v="0"/>
    <x v="2"/>
    <x v="0"/>
    <x v="73"/>
    <x v="0"/>
  </r>
  <r>
    <s v="OK"/>
    <x v="651"/>
    <x v="226"/>
    <x v="221"/>
    <x v="651"/>
    <s v="Italia"/>
    <x v="0"/>
    <x v="0"/>
    <m/>
    <s v="Fabio Nalucci _x000a_(Gellify)"/>
    <s v="Investitori professionali"/>
    <x v="0"/>
    <s v="Industrial Goods"/>
    <x v="18"/>
    <x v="3"/>
    <x v="0"/>
    <x v="6"/>
    <x v="0"/>
    <x v="56"/>
    <x v="59"/>
  </r>
  <r>
    <s v="OK"/>
    <x v="652"/>
    <x v="226"/>
    <x v="221"/>
    <x v="652"/>
    <s v="Italia"/>
    <x v="26"/>
    <x v="2"/>
    <m/>
    <s v="Antonietta Sabbatella "/>
    <s v="Autocandidatura"/>
    <x v="0"/>
    <s v="Consumer Goods"/>
    <x v="12"/>
    <x v="2"/>
    <x v="0"/>
    <x v="2"/>
    <x v="0"/>
    <x v="74"/>
    <x v="0"/>
  </r>
  <r>
    <s v="OK"/>
    <x v="653"/>
    <x v="227"/>
    <x v="222"/>
    <x v="653"/>
    <s v="Italia"/>
    <x v="6"/>
    <x v="5"/>
    <m/>
    <s v="Stefano De Candia"/>
    <s v="Autocandidatura"/>
    <x v="0"/>
    <s v="Digital &amp; Media"/>
    <x v="5"/>
    <x v="2"/>
    <x v="0"/>
    <x v="2"/>
    <x v="0"/>
    <x v="74"/>
    <x v="0"/>
  </r>
  <r>
    <s v="OK"/>
    <x v="654"/>
    <x v="227"/>
    <x v="222"/>
    <x v="654"/>
    <s v="Italia"/>
    <x v="91"/>
    <x v="2"/>
    <m/>
    <s v="Mario Di Mauro"/>
    <s v="Autocandidatura"/>
    <x v="0"/>
    <s v="Services"/>
    <x v="14"/>
    <x v="2"/>
    <x v="0"/>
    <x v="2"/>
    <x v="0"/>
    <x v="74"/>
    <x v="0"/>
  </r>
  <r>
    <s v="OK"/>
    <x v="655"/>
    <x v="228"/>
    <x v="223"/>
    <x v="655"/>
    <s v="Italia"/>
    <x v="5"/>
    <x v="4"/>
    <m/>
    <s v="Jegor Levkovskiy "/>
    <s v="Autocandidatura"/>
    <x v="0"/>
    <s v="ICT"/>
    <x v="20"/>
    <x v="0"/>
    <x v="0"/>
    <x v="0"/>
    <x v="0"/>
    <x v="74"/>
    <x v="0"/>
  </r>
  <r>
    <s v="OK"/>
    <x v="656"/>
    <x v="229"/>
    <x v="224"/>
    <x v="656"/>
    <s v="Italia"/>
    <x v="6"/>
    <x v="5"/>
    <m/>
    <s v="Rissone Zlatko"/>
    <s v="Autocandidatura"/>
    <x v="0"/>
    <s v="Services"/>
    <x v="47"/>
    <x v="2"/>
    <x v="0"/>
    <x v="2"/>
    <x v="0"/>
    <x v="74"/>
    <x v="0"/>
  </r>
  <r>
    <s v="OK"/>
    <x v="657"/>
    <x v="228"/>
    <x v="225"/>
    <x v="657"/>
    <s v="Italia"/>
    <x v="86"/>
    <x v="4"/>
    <m/>
    <s v="Flavio Santalucia"/>
    <s v="Autocandidatura"/>
    <x v="0"/>
    <s v="ICT"/>
    <x v="16"/>
    <x v="2"/>
    <x v="53"/>
    <x v="1"/>
    <x v="0"/>
    <x v="74"/>
    <x v="0"/>
  </r>
  <r>
    <s v="OK"/>
    <x v="658"/>
    <x v="227"/>
    <x v="223"/>
    <x v="658"/>
    <s v="Italia"/>
    <x v="5"/>
    <x v="4"/>
    <s v="Giulio Valiante"/>
    <m/>
    <s v="Proprietaria"/>
    <x v="0"/>
    <s v="Services"/>
    <x v="29"/>
    <x v="0"/>
    <x v="0"/>
    <x v="0"/>
    <x v="0"/>
    <x v="74"/>
    <x v="0"/>
  </r>
  <r>
    <s v="OK"/>
    <x v="659"/>
    <x v="220"/>
    <x v="213"/>
    <x v="659"/>
    <s v="Italia"/>
    <x v="15"/>
    <x v="3"/>
    <m/>
    <s v="VV3TT Proof of Concept Program"/>
    <s v="Proprietaria"/>
    <x v="0"/>
    <s v="Industrial Goods"/>
    <x v="18"/>
    <x v="1"/>
    <x v="9"/>
    <x v="1"/>
    <x v="0"/>
    <x v="74"/>
    <x v="0"/>
  </r>
  <r>
    <s v="OK"/>
    <x v="660"/>
    <x v="220"/>
    <x v="213"/>
    <x v="660"/>
    <s v="Italia"/>
    <x v="39"/>
    <x v="15"/>
    <m/>
    <s v="VV3TT Proof of Concept Program"/>
    <s v="Proprietaria"/>
    <x v="0"/>
    <s v="Clean Tech"/>
    <x v="17"/>
    <x v="1"/>
    <x v="34"/>
    <x v="1"/>
    <x v="0"/>
    <x v="74"/>
    <x v="0"/>
  </r>
  <r>
    <s v="OK"/>
    <x v="661"/>
    <x v="221"/>
    <x v="226"/>
    <x v="661"/>
    <s v="Italia"/>
    <x v="20"/>
    <x v="12"/>
    <m/>
    <s v="VV3TT Proof of Concept Program"/>
    <s v="Proprietaria"/>
    <x v="0"/>
    <s v="Clean Tech"/>
    <x v="23"/>
    <x v="1"/>
    <x v="36"/>
    <x v="1"/>
    <x v="0"/>
    <x v="74"/>
    <x v="0"/>
  </r>
  <r>
    <s v="OK"/>
    <x v="662"/>
    <x v="221"/>
    <x v="226"/>
    <x v="662"/>
    <s v="Italia"/>
    <x v="39"/>
    <x v="15"/>
    <m/>
    <s v="VV3TT Proof of Concept Program"/>
    <s v="Proprietaria"/>
    <x v="0"/>
    <s v="Clean Tech"/>
    <x v="23"/>
    <x v="1"/>
    <x v="34"/>
    <x v="1"/>
    <x v="0"/>
    <x v="74"/>
    <x v="0"/>
  </r>
  <r>
    <s v="OK"/>
    <x v="663"/>
    <x v="224"/>
    <x v="220"/>
    <x v="663"/>
    <s v="Italia"/>
    <x v="15"/>
    <x v="3"/>
    <m/>
    <s v="VV3TT Proof of Concept Program"/>
    <s v="Proprietaria"/>
    <x v="0"/>
    <s v="ICT"/>
    <x v="16"/>
    <x v="1"/>
    <x v="9"/>
    <x v="1"/>
    <x v="0"/>
    <x v="74"/>
    <x v="0"/>
  </r>
  <r>
    <s v="OK"/>
    <x v="664"/>
    <x v="226"/>
    <x v="221"/>
    <x v="664"/>
    <s v="Italia"/>
    <x v="15"/>
    <x v="3"/>
    <m/>
    <s v="VV3TT Proof of Concept Program"/>
    <s v="Proprietaria"/>
    <x v="0"/>
    <s v="Clean Tech"/>
    <x v="23"/>
    <x v="1"/>
    <x v="9"/>
    <x v="1"/>
    <x v="0"/>
    <x v="74"/>
    <x v="0"/>
  </r>
  <r>
    <s v="OK"/>
    <x v="665"/>
    <x v="226"/>
    <x v="221"/>
    <x v="665"/>
    <s v="Italia"/>
    <x v="39"/>
    <x v="15"/>
    <m/>
    <s v="VV3TT Proof of Concept Program"/>
    <s v="Proprietaria"/>
    <x v="0"/>
    <s v="Clean Tech"/>
    <x v="23"/>
    <x v="1"/>
    <x v="34"/>
    <x v="1"/>
    <x v="0"/>
    <x v="74"/>
    <x v="0"/>
  </r>
  <r>
    <s v="OK"/>
    <x v="666"/>
    <x v="228"/>
    <x v="223"/>
    <x v="666"/>
    <s v="Italia"/>
    <x v="20"/>
    <x v="12"/>
    <m/>
    <s v="VV3TT Proof of Concept Program"/>
    <s v="Proprietaria"/>
    <x v="0"/>
    <s v="Industrial automation"/>
    <x v="4"/>
    <x v="0"/>
    <x v="36"/>
    <x v="6"/>
    <x v="0"/>
    <x v="75"/>
    <x v="60"/>
  </r>
  <r>
    <s v="OK"/>
    <x v="667"/>
    <x v="228"/>
    <x v="223"/>
    <x v="667"/>
    <s v="Italia"/>
    <x v="11"/>
    <x v="7"/>
    <m/>
    <s v="VV3TT Proof of Concept Program"/>
    <s v="Proprietaria"/>
    <x v="0"/>
    <s v="Med-Tech"/>
    <x v="2"/>
    <x v="1"/>
    <x v="16"/>
    <x v="1"/>
    <x v="0"/>
    <x v="74"/>
    <x v="0"/>
  </r>
  <r>
    <s v="OK"/>
    <x v="668"/>
    <x v="230"/>
    <x v="225"/>
    <x v="668"/>
    <s v="Italia"/>
    <x v="5"/>
    <x v="4"/>
    <s v="Amedeo Giurazza"/>
    <m/>
    <s v="Proprietaria"/>
    <x v="0"/>
    <s v="Med-Tech"/>
    <x v="2"/>
    <x v="1"/>
    <x v="42"/>
    <x v="1"/>
    <x v="0"/>
    <x v="74"/>
    <x v="0"/>
  </r>
  <r>
    <s v="OK"/>
    <x v="669"/>
    <x v="231"/>
    <x v="227"/>
    <x v="669"/>
    <s v="Estero"/>
    <x v="108"/>
    <x v="32"/>
    <m/>
    <s v="Alexander Kalinkin"/>
    <s v="Autocandidatura"/>
    <x v="0"/>
    <s v="Consumer Goods"/>
    <x v="18"/>
    <x v="2"/>
    <x v="0"/>
    <x v="2"/>
    <x v="0"/>
    <x v="76"/>
    <x v="0"/>
  </r>
  <r>
    <s v="OK"/>
    <x v="670"/>
    <x v="231"/>
    <x v="227"/>
    <x v="670"/>
    <s v="Italia"/>
    <x v="30"/>
    <x v="8"/>
    <m/>
    <s v="Gabriele Persello"/>
    <s v="Autocandidatura"/>
    <x v="0"/>
    <s v="ICT"/>
    <x v="16"/>
    <x v="2"/>
    <x v="0"/>
    <x v="2"/>
    <x v="0"/>
    <x v="76"/>
    <x v="0"/>
  </r>
  <r>
    <s v="OK"/>
    <x v="671"/>
    <x v="232"/>
    <x v="228"/>
    <x v="671"/>
    <s v="Italia"/>
    <x v="92"/>
    <x v="13"/>
    <m/>
    <s v="Gianluca Dettori_x000a_(Primomiglio SGR)"/>
    <s v="Investitori professionali"/>
    <x v="0"/>
    <s v="Digital &amp; Media"/>
    <x v="5"/>
    <x v="3"/>
    <x v="0"/>
    <x v="0"/>
    <x v="0"/>
    <x v="76"/>
    <x v="0"/>
  </r>
  <r>
    <s v="OK"/>
    <x v="672"/>
    <x v="233"/>
    <x v="229"/>
    <x v="672"/>
    <s v="Italia"/>
    <x v="5"/>
    <x v="4"/>
    <m/>
    <s v="Liliana Speranda"/>
    <s v="Dottore commercialista"/>
    <x v="0"/>
    <s v="Industrial Goods"/>
    <x v="34"/>
    <x v="2"/>
    <x v="0"/>
    <x v="2"/>
    <x v="0"/>
    <x v="76"/>
    <x v="0"/>
  </r>
  <r>
    <s v="OK"/>
    <x v="673"/>
    <x v="234"/>
    <x v="230"/>
    <x v="673"/>
    <s v="Italia"/>
    <x v="26"/>
    <x v="2"/>
    <m/>
    <s v="Nicodemo Di Pasquale "/>
    <s v="Autocandidatura"/>
    <x v="0"/>
    <s v="Med-Tech"/>
    <x v="2"/>
    <x v="0"/>
    <x v="0"/>
    <x v="0"/>
    <x v="0"/>
    <x v="76"/>
    <x v="0"/>
  </r>
  <r>
    <s v="OK"/>
    <x v="674"/>
    <x v="235"/>
    <x v="231"/>
    <x v="674"/>
    <s v="Italia"/>
    <x v="20"/>
    <x v="12"/>
    <m/>
    <s v="VV3TT Proof of Concept Program"/>
    <s v="Proprietaria"/>
    <x v="0"/>
    <s v="Med-Tech"/>
    <x v="2"/>
    <x v="1"/>
    <x v="36"/>
    <x v="1"/>
    <x v="0"/>
    <x v="76"/>
    <x v="0"/>
  </r>
  <r>
    <s v="OK"/>
    <x v="675"/>
    <x v="236"/>
    <x v="232"/>
    <x v="675"/>
    <s v="Italia"/>
    <x v="15"/>
    <x v="3"/>
    <m/>
    <s v="VV3TT Proof of Concept Program"/>
    <s v="Proprietaria"/>
    <x v="0"/>
    <s v="Industrial Goods"/>
    <x v="18"/>
    <x v="1"/>
    <x v="9"/>
    <x v="1"/>
    <x v="0"/>
    <x v="76"/>
    <x v="0"/>
  </r>
  <r>
    <s v="OK"/>
    <x v="676"/>
    <x v="237"/>
    <x v="233"/>
    <x v="676"/>
    <s v="Italia"/>
    <x v="11"/>
    <x v="7"/>
    <m/>
    <s v="VV3TT Proof of Concept Program"/>
    <s v="Proprietaria"/>
    <x v="0"/>
    <s v="ICT"/>
    <x v="16"/>
    <x v="1"/>
    <x v="54"/>
    <x v="1"/>
    <x v="0"/>
    <x v="76"/>
    <x v="0"/>
  </r>
  <r>
    <s v="OK"/>
    <x v="677"/>
    <x v="238"/>
    <x v="234"/>
    <x v="677"/>
    <s v="Italia"/>
    <x v="39"/>
    <x v="15"/>
    <m/>
    <s v="VV3TT Proof of Concept Program"/>
    <s v="Proprietaria"/>
    <x v="0"/>
    <s v="ICT"/>
    <x v="16"/>
    <x v="1"/>
    <x v="49"/>
    <x v="1"/>
    <x v="0"/>
    <x v="76"/>
    <x v="0"/>
  </r>
  <r>
    <s v="OK"/>
    <x v="678"/>
    <x v="239"/>
    <x v="202"/>
    <x v="678"/>
    <s v="Italia"/>
    <x v="17"/>
    <x v="2"/>
    <m/>
    <s v="Francesco Castagna"/>
    <s v="Advisor"/>
    <x v="0"/>
    <s v="Industrial Goods"/>
    <x v="18"/>
    <x v="2"/>
    <x v="0"/>
    <x v="2"/>
    <x v="0"/>
    <x v="76"/>
    <x v="0"/>
  </r>
  <r>
    <s v="OK"/>
    <x v="679"/>
    <x v="240"/>
    <x v="235"/>
    <x v="679"/>
    <s v="Italia"/>
    <x v="49"/>
    <x v="21"/>
    <m/>
    <s v="VV3TT Proof of Concept Program"/>
    <s v="Proprietaria"/>
    <x v="0"/>
    <s v="Med-Tech"/>
    <x v="2"/>
    <x v="1"/>
    <x v="55"/>
    <x v="1"/>
    <x v="0"/>
    <x v="76"/>
    <x v="0"/>
  </r>
  <r>
    <s v="OK"/>
    <x v="680"/>
    <x v="241"/>
    <x v="236"/>
    <x v="680"/>
    <s v="Italia"/>
    <x v="39"/>
    <x v="15"/>
    <m/>
    <s v="VV3TT Proof of Concept Program"/>
    <s v="Proprietaria"/>
    <x v="0"/>
    <s v="ICT"/>
    <x v="16"/>
    <x v="1"/>
    <x v="49"/>
    <x v="1"/>
    <x v="0"/>
    <x v="76"/>
    <x v="0"/>
  </r>
  <r>
    <s v="OK"/>
    <x v="681"/>
    <x v="242"/>
    <x v="237"/>
    <x v="681"/>
    <s v="Italia"/>
    <x v="94"/>
    <x v="19"/>
    <m/>
    <s v="VV3TT Proof of Concept Program"/>
    <s v="Proprietaria"/>
    <x v="0"/>
    <s v="Services"/>
    <x v="14"/>
    <x v="1"/>
    <x v="48"/>
    <x v="1"/>
    <x v="0"/>
    <x v="76"/>
    <x v="0"/>
  </r>
  <r>
    <s v="OK"/>
    <x v="682"/>
    <x v="243"/>
    <x v="238"/>
    <x v="682"/>
    <s v="Italia"/>
    <x v="8"/>
    <x v="4"/>
    <m/>
    <s v="VV3TT Proof of Concept Program"/>
    <s v="Proprietaria"/>
    <x v="0"/>
    <s v="Med-Tech"/>
    <x v="2"/>
    <x v="1"/>
    <x v="49"/>
    <x v="1"/>
    <x v="0"/>
    <x v="76"/>
    <x v="0"/>
  </r>
  <r>
    <s v="OK"/>
    <x v="683"/>
    <x v="244"/>
    <x v="239"/>
    <x v="683"/>
    <s v="Italia"/>
    <x v="41"/>
    <x v="10"/>
    <m/>
    <s v="VV3TT Proof of Concept Program"/>
    <s v="Proprietaria"/>
    <x v="0"/>
    <s v="ICT"/>
    <x v="16"/>
    <x v="1"/>
    <x v="56"/>
    <x v="1"/>
    <x v="0"/>
    <x v="76"/>
    <x v="0"/>
  </r>
  <r>
    <s v="OK"/>
    <x v="684"/>
    <x v="245"/>
    <x v="240"/>
    <x v="684"/>
    <s v="Italia"/>
    <x v="109"/>
    <x v="17"/>
    <m/>
    <s v="VV3TT Proof of Concept Program"/>
    <s v="Proprietaria"/>
    <x v="0"/>
    <s v="ICT"/>
    <x v="16"/>
    <x v="1"/>
    <x v="55"/>
    <x v="1"/>
    <x v="0"/>
    <x v="76"/>
    <x v="0"/>
  </r>
  <r>
    <s v="OK"/>
    <x v="685"/>
    <x v="246"/>
    <x v="241"/>
    <x v="685"/>
    <s v="Italia"/>
    <x v="41"/>
    <x v="10"/>
    <m/>
    <s v="VV3TT Proof of Concept Program"/>
    <s v="Proprietaria"/>
    <x v="0"/>
    <s v="Med-Tech"/>
    <x v="2"/>
    <x v="1"/>
    <x v="55"/>
    <x v="1"/>
    <x v="0"/>
    <x v="76"/>
    <x v="0"/>
  </r>
  <r>
    <s v="OK"/>
    <x v="686"/>
    <x v="247"/>
    <x v="242"/>
    <x v="686"/>
    <s v="Italia"/>
    <x v="20"/>
    <x v="12"/>
    <m/>
    <s v="VV3TT Proof of Concept Program"/>
    <s v="Proprietaria"/>
    <x v="0"/>
    <s v="Med-Tech"/>
    <x v="2"/>
    <x v="1"/>
    <x v="36"/>
    <x v="1"/>
    <x v="0"/>
    <x v="76"/>
    <x v="0"/>
  </r>
  <r>
    <s v="OK"/>
    <x v="687"/>
    <x v="248"/>
    <x v="243"/>
    <x v="687"/>
    <s v="Italia"/>
    <x v="15"/>
    <x v="3"/>
    <m/>
    <s v="VV3TT Proof of Concept Program"/>
    <s v="Proprietaria"/>
    <x v="0"/>
    <s v="Industrial Goods"/>
    <x v="18"/>
    <x v="1"/>
    <x v="9"/>
    <x v="1"/>
    <x v="0"/>
    <x v="76"/>
    <x v="0"/>
  </r>
  <r>
    <s v="OK"/>
    <x v="688"/>
    <x v="249"/>
    <x v="244"/>
    <x v="688"/>
    <s v="Italia"/>
    <x v="110"/>
    <x v="1"/>
    <m/>
    <s v="VV3TT Proof of Concept Program"/>
    <s v="Proprietaria"/>
    <x v="0"/>
    <s v="Med-Tech"/>
    <x v="2"/>
    <x v="1"/>
    <x v="55"/>
    <x v="1"/>
    <x v="0"/>
    <x v="76"/>
    <x v="0"/>
  </r>
  <r>
    <s v="OK"/>
    <x v="689"/>
    <x v="250"/>
    <x v="245"/>
    <x v="689"/>
    <s v="Italia"/>
    <x v="49"/>
    <x v="21"/>
    <m/>
    <s v="VV3TT Proof of Concept Program"/>
    <s v="Proprietaria"/>
    <x v="0"/>
    <s v="ICT"/>
    <x v="16"/>
    <x v="1"/>
    <x v="32"/>
    <x v="1"/>
    <x v="0"/>
    <x v="76"/>
    <x v="0"/>
  </r>
  <r>
    <s v="OK"/>
    <x v="690"/>
    <x v="251"/>
    <x v="246"/>
    <x v="690"/>
    <s v="Italia"/>
    <x v="49"/>
    <x v="21"/>
    <m/>
    <s v="VV3TT Proof of Concept Program"/>
    <s v="Proprietaria"/>
    <x v="0"/>
    <s v="ICT"/>
    <x v="16"/>
    <x v="1"/>
    <x v="32"/>
    <x v="1"/>
    <x v="0"/>
    <x v="76"/>
    <x v="0"/>
  </r>
  <r>
    <s v="OK"/>
    <x v="691"/>
    <x v="252"/>
    <x v="247"/>
    <x v="691"/>
    <s v="Italia"/>
    <x v="17"/>
    <x v="2"/>
    <m/>
    <s v="VV3TT Proof of Concept Program"/>
    <s v="Proprietaria"/>
    <x v="0"/>
    <s v="ICT"/>
    <x v="16"/>
    <x v="1"/>
    <x v="49"/>
    <x v="1"/>
    <x v="0"/>
    <x v="76"/>
    <x v="0"/>
  </r>
  <r>
    <s v="OK"/>
    <x v="692"/>
    <x v="253"/>
    <x v="248"/>
    <x v="692"/>
    <s v="Italia"/>
    <x v="39"/>
    <x v="15"/>
    <m/>
    <s v="VV3TT Proof of Concept Program"/>
    <s v="Proprietaria"/>
    <x v="0"/>
    <s v="ICT"/>
    <x v="16"/>
    <x v="1"/>
    <x v="34"/>
    <x v="1"/>
    <x v="0"/>
    <x v="76"/>
    <x v="0"/>
  </r>
  <r>
    <s v="OK"/>
    <x v="693"/>
    <x v="254"/>
    <x v="249"/>
    <x v="693"/>
    <s v="Italia"/>
    <x v="20"/>
    <x v="12"/>
    <m/>
    <s v="VV3TT Proof of Concept Program"/>
    <s v="Proprietaria"/>
    <x v="0"/>
    <s v="Services"/>
    <x v="14"/>
    <x v="1"/>
    <x v="36"/>
    <x v="1"/>
    <x v="0"/>
    <x v="76"/>
    <x v="0"/>
  </r>
  <r>
    <s v="OK"/>
    <x v="694"/>
    <x v="255"/>
    <x v="250"/>
    <x v="694"/>
    <s v="Italia"/>
    <x v="15"/>
    <x v="3"/>
    <m/>
    <s v="VV3TT Proof of Concept Program"/>
    <s v="Proprietaria"/>
    <x v="0"/>
    <s v="Med-Tech"/>
    <x v="2"/>
    <x v="1"/>
    <x v="9"/>
    <x v="1"/>
    <x v="0"/>
    <x v="76"/>
    <x v="0"/>
  </r>
  <r>
    <s v="OK"/>
    <x v="695"/>
    <x v="256"/>
    <x v="251"/>
    <x v="695"/>
    <s v="Italia"/>
    <x v="11"/>
    <x v="7"/>
    <m/>
    <s v="VV3TT Proof of Concept Program"/>
    <s v="Proprietaria"/>
    <x v="0"/>
    <s v="ICT"/>
    <x v="16"/>
    <x v="1"/>
    <x v="55"/>
    <x v="1"/>
    <x v="0"/>
    <x v="76"/>
    <x v="0"/>
  </r>
  <r>
    <s v="OK"/>
    <x v="696"/>
    <x v="257"/>
    <x v="252"/>
    <x v="696"/>
    <s v="Italia"/>
    <x v="11"/>
    <x v="7"/>
    <m/>
    <s v="VV3TT Proof of Concept Program"/>
    <s v="Proprietaria"/>
    <x v="0"/>
    <s v="Med-Tech"/>
    <x v="2"/>
    <x v="1"/>
    <x v="49"/>
    <x v="1"/>
    <x v="0"/>
    <x v="76"/>
    <x v="0"/>
  </r>
  <r>
    <s v="OK"/>
    <x v="697"/>
    <x v="258"/>
    <x v="253"/>
    <x v="697"/>
    <s v="Italia"/>
    <x v="49"/>
    <x v="21"/>
    <m/>
    <s v="VV3TT Proof of Concept Program"/>
    <s v="Proprietaria"/>
    <x v="0"/>
    <s v="Industrial Goods"/>
    <x v="18"/>
    <x v="1"/>
    <x v="32"/>
    <x v="1"/>
    <x v="0"/>
    <x v="76"/>
    <x v="0"/>
  </r>
  <r>
    <s v="OK"/>
    <x v="698"/>
    <x v="259"/>
    <x v="254"/>
    <x v="244"/>
    <s v="Italia"/>
    <x v="15"/>
    <x v="3"/>
    <m/>
    <s v="VV3TT Proof of Concept Program"/>
    <s v="Proprietaria"/>
    <x v="0"/>
    <s v="Med-Tech"/>
    <x v="2"/>
    <x v="1"/>
    <x v="9"/>
    <x v="1"/>
    <x v="0"/>
    <x v="76"/>
    <x v="0"/>
  </r>
  <r>
    <s v="OK"/>
    <x v="699"/>
    <x v="260"/>
    <x v="255"/>
    <x v="698"/>
    <s v="Italia"/>
    <x v="0"/>
    <x v="0"/>
    <m/>
    <s v="VV3TT Proof of Concept Program"/>
    <s v="Proprietaria"/>
    <x v="0"/>
    <s v="Clean Tech"/>
    <x v="23"/>
    <x v="1"/>
    <x v="37"/>
    <x v="1"/>
    <x v="0"/>
    <x v="76"/>
    <x v="0"/>
  </r>
  <r>
    <s v="OK"/>
    <x v="700"/>
    <x v="261"/>
    <x v="256"/>
    <x v="699"/>
    <s v="Italia"/>
    <x v="20"/>
    <x v="12"/>
    <m/>
    <s v="VV3TT Proof of Concept Program"/>
    <s v="Proprietaria"/>
    <x v="0"/>
    <s v="Med-Tech"/>
    <x v="2"/>
    <x v="1"/>
    <x v="36"/>
    <x v="1"/>
    <x v="0"/>
    <x v="76"/>
    <x v="0"/>
  </r>
  <r>
    <s v="OK"/>
    <x v="701"/>
    <x v="262"/>
    <x v="257"/>
    <x v="700"/>
    <s v="Italia"/>
    <x v="39"/>
    <x v="15"/>
    <m/>
    <s v="VV3TT Proof of Concept Program"/>
    <s v="Proprietaria"/>
    <x v="0"/>
    <s v="Med-Tech"/>
    <x v="2"/>
    <x v="1"/>
    <x v="49"/>
    <x v="1"/>
    <x v="0"/>
    <x v="76"/>
    <x v="0"/>
  </r>
  <r>
    <s v="OK"/>
    <x v="702"/>
    <x v="263"/>
    <x v="258"/>
    <x v="701"/>
    <s v="Italia"/>
    <x v="17"/>
    <x v="2"/>
    <m/>
    <s v="VV3TT Proof of Concept Program"/>
    <s v="Proprietaria"/>
    <x v="0"/>
    <s v="Med-Tech"/>
    <x v="2"/>
    <x v="1"/>
    <x v="49"/>
    <x v="1"/>
    <x v="0"/>
    <x v="76"/>
    <x v="0"/>
  </r>
  <r>
    <s v="OK"/>
    <x v="703"/>
    <x v="264"/>
    <x v="259"/>
    <x v="702"/>
    <s v="Italia"/>
    <x v="39"/>
    <x v="15"/>
    <m/>
    <s v="VV3TT Proof of Concept Program"/>
    <s v="Proprietaria"/>
    <x v="0"/>
    <s v="Industrial Goods"/>
    <x v="18"/>
    <x v="1"/>
    <x v="49"/>
    <x v="1"/>
    <x v="0"/>
    <x v="76"/>
    <x v="0"/>
  </r>
  <r>
    <s v="OK"/>
    <x v="704"/>
    <x v="265"/>
    <x v="260"/>
    <x v="703"/>
    <s v="Italia"/>
    <x v="109"/>
    <x v="17"/>
    <m/>
    <s v="VV3TT Proof of Concept Program"/>
    <s v="Proprietaria"/>
    <x v="0"/>
    <s v="Med-Tech"/>
    <x v="2"/>
    <x v="1"/>
    <x v="49"/>
    <x v="1"/>
    <x v="0"/>
    <x v="76"/>
    <x v="0"/>
  </r>
  <r>
    <s v="OK"/>
    <x v="705"/>
    <x v="266"/>
    <x v="261"/>
    <x v="704"/>
    <s v="Italia"/>
    <x v="95"/>
    <x v="25"/>
    <m/>
    <s v="VV3TT Proof of Concept Program"/>
    <s v="Proprietaria"/>
    <x v="0"/>
    <s v="Industrial Goods"/>
    <x v="18"/>
    <x v="1"/>
    <x v="55"/>
    <x v="1"/>
    <x v="0"/>
    <x v="76"/>
    <x v="0"/>
  </r>
  <r>
    <s v="OK"/>
    <x v="706"/>
    <x v="267"/>
    <x v="262"/>
    <x v="705"/>
    <s v="Italia"/>
    <x v="39"/>
    <x v="15"/>
    <m/>
    <s v="VV3TT Proof of Concept Program"/>
    <s v="Proprietaria"/>
    <x v="0"/>
    <s v="ICT"/>
    <x v="16"/>
    <x v="1"/>
    <x v="34"/>
    <x v="1"/>
    <x v="0"/>
    <x v="76"/>
    <x v="0"/>
  </r>
  <r>
    <s v="OK"/>
    <x v="707"/>
    <x v="268"/>
    <x v="263"/>
    <x v="706"/>
    <s v="Italia"/>
    <x v="49"/>
    <x v="21"/>
    <m/>
    <s v="VV3TT Proof of Concept Program"/>
    <s v="Proprietaria"/>
    <x v="0"/>
    <s v="ICT"/>
    <x v="16"/>
    <x v="1"/>
    <x v="32"/>
    <x v="1"/>
    <x v="0"/>
    <x v="76"/>
    <x v="0"/>
  </r>
  <r>
    <s v="OK"/>
    <x v="708"/>
    <x v="269"/>
    <x v="264"/>
    <x v="120"/>
    <s v="Italia"/>
    <x v="44"/>
    <x v="8"/>
    <m/>
    <s v="VV3TT Proof of Concept Program"/>
    <s v="Proprietaria"/>
    <x v="0"/>
    <s v="Services"/>
    <x v="14"/>
    <x v="1"/>
    <x v="55"/>
    <x v="1"/>
    <x v="0"/>
    <x v="76"/>
    <x v="0"/>
  </r>
  <r>
    <s v="OK"/>
    <x v="709"/>
    <x v="270"/>
    <x v="265"/>
    <x v="243"/>
    <s v="Italia"/>
    <x v="41"/>
    <x v="10"/>
    <m/>
    <s v="VV3TT Proof of Concept Program"/>
    <s v="Proprietaria"/>
    <x v="0"/>
    <s v="Med-Tech"/>
    <x v="2"/>
    <x v="1"/>
    <x v="56"/>
    <x v="1"/>
    <x v="0"/>
    <x v="76"/>
    <x v="0"/>
  </r>
  <r>
    <s v="OK"/>
    <x v="710"/>
    <x v="271"/>
    <x v="266"/>
    <x v="707"/>
    <s v="Italia"/>
    <x v="38"/>
    <x v="9"/>
    <m/>
    <s v="VV3TT Proof of Concept Program"/>
    <s v="Proprietaria"/>
    <x v="0"/>
    <s v="Clean Tech"/>
    <x v="23"/>
    <x v="1"/>
    <x v="49"/>
    <x v="1"/>
    <x v="0"/>
    <x v="76"/>
    <x v="0"/>
  </r>
  <r>
    <s v="OK"/>
    <x v="711"/>
    <x v="272"/>
    <x v="267"/>
    <x v="572"/>
    <s v="Italia"/>
    <x v="20"/>
    <x v="12"/>
    <m/>
    <s v="VV3TT Proof of Concept Program"/>
    <s v="Proprietaria"/>
    <x v="0"/>
    <s v="Industrial Goods"/>
    <x v="18"/>
    <x v="1"/>
    <x v="36"/>
    <x v="1"/>
    <x v="0"/>
    <x v="76"/>
    <x v="0"/>
  </r>
  <r>
    <s v="OK"/>
    <x v="712"/>
    <x v="273"/>
    <x v="268"/>
    <x v="708"/>
    <s v="Italia"/>
    <x v="49"/>
    <x v="21"/>
    <m/>
    <s v="VV3TT Proof of Concept Program"/>
    <s v="Proprietaria"/>
    <x v="0"/>
    <s v="Med-Tech"/>
    <x v="2"/>
    <x v="1"/>
    <x v="32"/>
    <x v="1"/>
    <x v="0"/>
    <x v="76"/>
    <x v="0"/>
  </r>
  <r>
    <s v="OK"/>
    <x v="713"/>
    <x v="274"/>
    <x v="269"/>
    <x v="709"/>
    <s v="Italia"/>
    <x v="15"/>
    <x v="3"/>
    <m/>
    <s v="VV3TT Proof of Concept Program"/>
    <s v="Proprietaria"/>
    <x v="0"/>
    <s v="Industrial automation"/>
    <x v="4"/>
    <x v="1"/>
    <x v="9"/>
    <x v="1"/>
    <x v="0"/>
    <x v="76"/>
    <x v="0"/>
  </r>
  <r>
    <s v="OK"/>
    <x v="714"/>
    <x v="275"/>
    <x v="270"/>
    <x v="710"/>
    <s v="Italia"/>
    <x v="15"/>
    <x v="3"/>
    <m/>
    <s v="VV3TT Proof of Concept Program"/>
    <s v="Proprietaria"/>
    <x v="0"/>
    <s v="Med-Tech"/>
    <x v="2"/>
    <x v="1"/>
    <x v="9"/>
    <x v="1"/>
    <x v="0"/>
    <x v="76"/>
    <x v="0"/>
  </r>
  <r>
    <s v="OK"/>
    <x v="715"/>
    <x v="276"/>
    <x v="271"/>
    <x v="711"/>
    <s v="Italia"/>
    <x v="11"/>
    <x v="7"/>
    <m/>
    <s v="VV3TT Proof of Concept Program"/>
    <s v="Proprietaria"/>
    <x v="0"/>
    <s v="Med-Tech"/>
    <x v="2"/>
    <x v="1"/>
    <x v="49"/>
    <x v="1"/>
    <x v="0"/>
    <x v="76"/>
    <x v="0"/>
  </r>
  <r>
    <s v="OK"/>
    <x v="716"/>
    <x v="277"/>
    <x v="272"/>
    <x v="712"/>
    <s v="Italia"/>
    <x v="15"/>
    <x v="3"/>
    <m/>
    <s v="VV3TT Proof of Concept Program"/>
    <s v="Proprietaria"/>
    <x v="0"/>
    <s v="Med-Tech"/>
    <x v="2"/>
    <x v="1"/>
    <x v="9"/>
    <x v="1"/>
    <x v="0"/>
    <x v="76"/>
    <x v="0"/>
  </r>
  <r>
    <s v="OK"/>
    <x v="717"/>
    <x v="278"/>
    <x v="273"/>
    <x v="713"/>
    <s v="Italia"/>
    <x v="1"/>
    <x v="1"/>
    <m/>
    <s v="VV3TT Proof of Concept Program"/>
    <s v="Proprietaria"/>
    <x v="0"/>
    <s v="Services"/>
    <x v="14"/>
    <x v="1"/>
    <x v="55"/>
    <x v="1"/>
    <x v="0"/>
    <x v="76"/>
    <x v="0"/>
  </r>
  <r>
    <s v="OK"/>
    <x v="718"/>
    <x v="279"/>
    <x v="274"/>
    <x v="714"/>
    <s v="Italia"/>
    <x v="20"/>
    <x v="12"/>
    <m/>
    <s v="VV3TT Proof of Concept Program"/>
    <s v="Proprietaria"/>
    <x v="0"/>
    <s v="Med-Tech"/>
    <x v="2"/>
    <x v="1"/>
    <x v="36"/>
    <x v="1"/>
    <x v="0"/>
    <x v="76"/>
    <x v="0"/>
  </r>
  <r>
    <s v="OK"/>
    <x v="719"/>
    <x v="280"/>
    <x v="275"/>
    <x v="697"/>
    <s v="Italia"/>
    <x v="49"/>
    <x v="21"/>
    <m/>
    <s v="VV3TT Proof of Concept Program"/>
    <s v="Proprietaria"/>
    <x v="0"/>
    <s v="Industrial automation"/>
    <x v="4"/>
    <x v="1"/>
    <x v="32"/>
    <x v="1"/>
    <x v="0"/>
    <x v="76"/>
    <x v="0"/>
  </r>
  <r>
    <s v="OK"/>
    <x v="720"/>
    <x v="281"/>
    <x v="276"/>
    <x v="715"/>
    <s v="Italia"/>
    <x v="5"/>
    <x v="4"/>
    <m/>
    <s v="VV3TT Proof of Concept Program"/>
    <s v="Proprietaria"/>
    <x v="0"/>
    <s v="Med-Tech"/>
    <x v="2"/>
    <x v="1"/>
    <x v="42"/>
    <x v="1"/>
    <x v="0"/>
    <x v="76"/>
    <x v="0"/>
  </r>
  <r>
    <s v="OK"/>
    <x v="721"/>
    <x v="282"/>
    <x v="277"/>
    <x v="716"/>
    <s v="Italia"/>
    <x v="17"/>
    <x v="2"/>
    <m/>
    <s v="VV3TT Proof of Concept Program"/>
    <s v="Proprietaria"/>
    <x v="0"/>
    <s v="Med-Tech"/>
    <x v="2"/>
    <x v="1"/>
    <x v="57"/>
    <x v="1"/>
    <x v="0"/>
    <x v="76"/>
    <x v="0"/>
  </r>
  <r>
    <s v="OK"/>
    <x v="722"/>
    <x v="283"/>
    <x v="278"/>
    <x v="717"/>
    <s v="Italia"/>
    <x v="41"/>
    <x v="10"/>
    <m/>
    <s v="VV3TT Proof of Concept Program"/>
    <s v="Proprietaria"/>
    <x v="0"/>
    <s v="Agro-food"/>
    <x v="10"/>
    <x v="1"/>
    <x v="19"/>
    <x v="1"/>
    <x v="0"/>
    <x v="77"/>
    <x v="0"/>
  </r>
  <r>
    <s v="OK"/>
    <x v="723"/>
    <x v="283"/>
    <x v="278"/>
    <x v="718"/>
    <s v="Italia"/>
    <x v="41"/>
    <x v="10"/>
    <m/>
    <s v="Paola Cacciatori_x000a_(Università degli Studi di Pisa)"/>
    <s v="Organismi di Ricerca"/>
    <x v="0"/>
    <s v="ICT"/>
    <x v="16"/>
    <x v="1"/>
    <x v="19"/>
    <x v="1"/>
    <x v="0"/>
    <x v="77"/>
    <x v="0"/>
  </r>
  <r>
    <s v="OK"/>
    <x v="724"/>
    <x v="283"/>
    <x v="278"/>
    <x v="719"/>
    <s v="Italia"/>
    <x v="41"/>
    <x v="10"/>
    <m/>
    <s v="Paola Cacciatori_x000a_(Università degli Studi di Pisa)"/>
    <s v="Organismi di Ricerca"/>
    <x v="0"/>
    <s v="Industrial Goods"/>
    <x v="18"/>
    <x v="1"/>
    <x v="19"/>
    <x v="1"/>
    <x v="0"/>
    <x v="77"/>
    <x v="0"/>
  </r>
  <r>
    <s v="OK"/>
    <x v="725"/>
    <x v="283"/>
    <x v="278"/>
    <x v="720"/>
    <s v="Italia"/>
    <x v="41"/>
    <x v="10"/>
    <m/>
    <s v="Paola Cacciatori_x000a_(Università degli Studi di Pisa)"/>
    <s v="Organismi di Ricerca"/>
    <x v="0"/>
    <s v="ICT"/>
    <x v="16"/>
    <x v="1"/>
    <x v="19"/>
    <x v="1"/>
    <x v="0"/>
    <x v="77"/>
    <x v="0"/>
  </r>
  <r>
    <s v="OK"/>
    <x v="726"/>
    <x v="283"/>
    <x v="278"/>
    <x v="721"/>
    <s v="Italia"/>
    <x v="41"/>
    <x v="10"/>
    <m/>
    <s v="Paola Cacciatori_x000a_(Università degli Studi di Pisa)"/>
    <s v="Organismi di Ricerca"/>
    <x v="0"/>
    <s v="Biotech"/>
    <x v="3"/>
    <x v="1"/>
    <x v="19"/>
    <x v="1"/>
    <x v="0"/>
    <x v="77"/>
    <x v="0"/>
  </r>
  <r>
    <s v="OK"/>
    <x v="727"/>
    <x v="283"/>
    <x v="278"/>
    <x v="722"/>
    <s v="Italia"/>
    <x v="41"/>
    <x v="10"/>
    <m/>
    <s v="Paola Cacciatori_x000a_(Università degli Studi di Pisa)"/>
    <s v="Organismi di Ricerca"/>
    <x v="0"/>
    <s v="ICT"/>
    <x v="16"/>
    <x v="1"/>
    <x v="19"/>
    <x v="1"/>
    <x v="0"/>
    <x v="77"/>
    <x v="0"/>
  </r>
  <r>
    <s v="OK"/>
    <x v="728"/>
    <x v="283"/>
    <x v="278"/>
    <x v="723"/>
    <s v="Italia"/>
    <x v="41"/>
    <x v="10"/>
    <m/>
    <s v="Paola Cacciatori_x000a_(Università degli Studi di Pisa)"/>
    <s v="Organismi di Ricerca"/>
    <x v="0"/>
    <s v="Agro-food"/>
    <x v="10"/>
    <x v="1"/>
    <x v="19"/>
    <x v="1"/>
    <x v="0"/>
    <x v="77"/>
    <x v="0"/>
  </r>
  <r>
    <s v="OK"/>
    <x v="729"/>
    <x v="283"/>
    <x v="278"/>
    <x v="724"/>
    <s v="Italia"/>
    <x v="41"/>
    <x v="10"/>
    <m/>
    <s v="Paola Cacciatori_x000a_(Università degli Studi di Pisa)"/>
    <s v="Organismi di Ricerca"/>
    <x v="0"/>
    <s v="Industrial Goods"/>
    <x v="18"/>
    <x v="1"/>
    <x v="19"/>
    <x v="1"/>
    <x v="0"/>
    <x v="77"/>
    <x v="0"/>
  </r>
  <r>
    <s v="OK"/>
    <x v="730"/>
    <x v="56"/>
    <x v="56"/>
    <x v="725"/>
    <s v="Italia"/>
    <x v="41"/>
    <x v="10"/>
    <s v="Nicola Redi"/>
    <m/>
    <s v="Proprietaria"/>
    <x v="0"/>
    <s v="ICT"/>
    <x v="16"/>
    <x v="3"/>
    <x v="0"/>
    <x v="0"/>
    <x v="0"/>
    <x v="77"/>
    <x v="61"/>
  </r>
  <r>
    <s v="OK"/>
    <x v="731"/>
    <x v="284"/>
    <x v="279"/>
    <x v="726"/>
    <s v="Italia"/>
    <x v="11"/>
    <x v="7"/>
    <m/>
    <s v="Gianluca Dettori_x000a_(Primomiglio SGR)"/>
    <s v="Investitori professionali"/>
    <x v="0"/>
    <s v="Services"/>
    <x v="14"/>
    <x v="3"/>
    <x v="0"/>
    <x v="0"/>
    <x v="0"/>
    <x v="77"/>
    <x v="0"/>
  </r>
  <r>
    <s v="OK"/>
    <x v="732"/>
    <x v="285"/>
    <x v="280"/>
    <x v="727"/>
    <s v="Italia"/>
    <x v="41"/>
    <x v="10"/>
    <m/>
    <s v="VV3TT Proof of Concept Program"/>
    <s v="Proprietaria"/>
    <x v="0"/>
    <s v="Services"/>
    <x v="13"/>
    <x v="1"/>
    <x v="58"/>
    <x v="1"/>
    <x v="0"/>
    <x v="77"/>
    <x v="0"/>
  </r>
  <r>
    <s v="OK"/>
    <x v="733"/>
    <x v="284"/>
    <x v="279"/>
    <x v="728"/>
    <s v="Italia"/>
    <x v="79"/>
    <x v="25"/>
    <m/>
    <s v="Corrado Maver_x000a_(Linko Partners Investment)"/>
    <s v="Advisor"/>
    <x v="0"/>
    <s v="ICT"/>
    <x v="16"/>
    <x v="3"/>
    <x v="0"/>
    <x v="0"/>
    <x v="0"/>
    <x v="77"/>
    <x v="0"/>
  </r>
  <r>
    <s v="OK"/>
    <x v="734"/>
    <x v="286"/>
    <x v="281"/>
    <x v="729"/>
    <s v="Italia"/>
    <x v="111"/>
    <x v="12"/>
    <m/>
    <s v="Montagni Marco (BDO) e _x000a_Beretta Giorgio (BDO)"/>
    <s v="Advisor"/>
    <x v="0"/>
    <s v="Consumer Goods"/>
    <x v="12"/>
    <x v="0"/>
    <x v="0"/>
    <x v="0"/>
    <x v="0"/>
    <x v="78"/>
    <x v="0"/>
  </r>
  <r>
    <s v="OK"/>
    <x v="735"/>
    <x v="287"/>
    <x v="282"/>
    <x v="730"/>
    <s v="Italia"/>
    <x v="1"/>
    <x v="1"/>
    <m/>
    <s v="Antonio Capolupo _x000a_(Credinvest)"/>
    <s v="Advisor"/>
    <x v="0"/>
    <s v="Consumer Goods"/>
    <x v="18"/>
    <x v="4"/>
    <x v="0"/>
    <x v="4"/>
    <x v="0"/>
    <x v="78"/>
    <x v="0"/>
  </r>
  <r>
    <s v="OK"/>
    <x v="736"/>
    <x v="287"/>
    <x v="282"/>
    <x v="731"/>
    <s v="Estero"/>
    <x v="6"/>
    <x v="20"/>
    <m/>
    <s v="Valeriy Lennartts"/>
    <s v="Autocandidatura"/>
    <x v="0"/>
    <s v="Digital &amp; Media"/>
    <x v="5"/>
    <x v="2"/>
    <x v="0"/>
    <x v="2"/>
    <x v="0"/>
    <x v="78"/>
    <x v="0"/>
  </r>
  <r>
    <s v="OK"/>
    <x v="737"/>
    <x v="287"/>
    <x v="282"/>
    <x v="732"/>
    <s v="Italia"/>
    <x v="5"/>
    <x v="4"/>
    <s v="Mauro Odorico"/>
    <m/>
    <s v="Proprietaria"/>
    <x v="0"/>
    <s v="Aerospace"/>
    <x v="45"/>
    <x v="3"/>
    <x v="31"/>
    <x v="1"/>
    <x v="0"/>
    <x v="78"/>
    <x v="62"/>
  </r>
  <r>
    <s v="OK"/>
    <x v="738"/>
    <x v="287"/>
    <x v="282"/>
    <x v="733"/>
    <s v="Italia"/>
    <x v="2"/>
    <x v="0"/>
    <m/>
    <s v="Luigi Vitali"/>
    <s v="Autocandidatura"/>
    <x v="0"/>
    <s v="Services"/>
    <x v="48"/>
    <x v="2"/>
    <x v="0"/>
    <x v="2"/>
    <x v="0"/>
    <x v="78"/>
    <x v="0"/>
  </r>
  <r>
    <s v="OK"/>
    <x v="739"/>
    <x v="288"/>
    <x v="283"/>
    <x v="734"/>
    <s v="Italia"/>
    <x v="36"/>
    <x v="15"/>
    <m/>
    <s v="Enrico Pandian"/>
    <s v="Autocandidatura"/>
    <x v="0"/>
    <s v="Services"/>
    <x v="14"/>
    <x v="0"/>
    <x v="0"/>
    <x v="0"/>
    <x v="0"/>
    <x v="78"/>
    <x v="0"/>
  </r>
  <r>
    <s v="OK"/>
    <x v="740"/>
    <x v="289"/>
    <x v="284"/>
    <x v="735"/>
    <s v="Italia"/>
    <x v="5"/>
    <x v="4"/>
    <s v="Amedeo Giurazza"/>
    <m/>
    <s v="Proprietaria"/>
    <x v="0"/>
    <s v="Industrial Goods"/>
    <x v="18"/>
    <x v="3"/>
    <x v="31"/>
    <x v="0"/>
    <x v="0"/>
    <x v="63"/>
    <x v="63"/>
  </r>
  <r>
    <s v="OK"/>
    <x v="741"/>
    <x v="290"/>
    <x v="285"/>
    <x v="736"/>
    <s v="Italia"/>
    <x v="8"/>
    <x v="4"/>
    <m/>
    <s v="Paolo Pedrazzi"/>
    <s v="Autocandidatura"/>
    <x v="0"/>
    <s v="Digital &amp; Media"/>
    <x v="5"/>
    <x v="2"/>
    <x v="0"/>
    <x v="2"/>
    <x v="0"/>
    <x v="79"/>
    <x v="0"/>
  </r>
  <r>
    <s v="OK"/>
    <x v="742"/>
    <x v="291"/>
    <x v="286"/>
    <x v="737"/>
    <s v="Italia"/>
    <x v="6"/>
    <x v="5"/>
    <m/>
    <s v="Felice Palladino"/>
    <s v="Autocandidatura"/>
    <x v="0"/>
    <s v="Agro-food"/>
    <x v="10"/>
    <x v="2"/>
    <x v="0"/>
    <x v="2"/>
    <x v="0"/>
    <x v="79"/>
    <x v="0"/>
  </r>
  <r>
    <s v="OK"/>
    <x v="743"/>
    <x v="288"/>
    <x v="5"/>
    <x v="738"/>
    <s v="Italia"/>
    <x v="112"/>
    <x v="4"/>
    <m/>
    <s v="Milena Ravagnani"/>
    <s v="Advisor"/>
    <x v="1"/>
    <m/>
    <x v="7"/>
    <x v="5"/>
    <x v="4"/>
    <x v="3"/>
    <x v="0"/>
    <x v="78"/>
    <x v="0"/>
  </r>
  <r>
    <s v="OK"/>
    <x v="744"/>
    <x v="291"/>
    <x v="287"/>
    <x v="739"/>
    <s v="Italia"/>
    <x v="92"/>
    <x v="13"/>
    <s v="Gualtiero De Felice"/>
    <m/>
    <s v="Proprietaria"/>
    <x v="0"/>
    <s v="Digital &amp; Media"/>
    <x v="37"/>
    <x v="0"/>
    <x v="0"/>
    <x v="0"/>
    <x v="0"/>
    <x v="78"/>
    <x v="0"/>
  </r>
  <r>
    <s v="OK"/>
    <x v="745"/>
    <x v="292"/>
    <x v="286"/>
    <x v="740"/>
    <s v="Italia"/>
    <x v="23"/>
    <x v="2"/>
    <m/>
    <s v="Antonio Capolupo _x000a_(Credinvest)"/>
    <s v="Advisor"/>
    <x v="0"/>
    <s v="Agro-food"/>
    <x v="10"/>
    <x v="2"/>
    <x v="0"/>
    <x v="2"/>
    <x v="0"/>
    <x v="79"/>
    <x v="0"/>
  </r>
  <r>
    <s v="OK"/>
    <x v="746"/>
    <x v="292"/>
    <x v="286"/>
    <x v="741"/>
    <s v="Italia"/>
    <x v="2"/>
    <x v="0"/>
    <m/>
    <s v="Avv. Daniele Occhini"/>
    <s v="Advisor"/>
    <x v="0"/>
    <s v="Industrial Goods"/>
    <x v="48"/>
    <x v="2"/>
    <x v="0"/>
    <x v="2"/>
    <x v="0"/>
    <x v="79"/>
    <x v="0"/>
  </r>
  <r>
    <s v="OK"/>
    <x v="747"/>
    <x v="293"/>
    <x v="288"/>
    <x v="742"/>
    <s v="Italia"/>
    <x v="15"/>
    <x v="3"/>
    <m/>
    <s v="Matteo Gallo"/>
    <s v="Advisor"/>
    <x v="0"/>
    <s v="Digital &amp; Media"/>
    <x v="5"/>
    <x v="3"/>
    <x v="0"/>
    <x v="0"/>
    <x v="0"/>
    <x v="79"/>
    <x v="0"/>
  </r>
  <r>
    <s v="OK"/>
    <x v="748"/>
    <x v="294"/>
    <x v="289"/>
    <x v="743"/>
    <s v="Italia"/>
    <x v="6"/>
    <x v="5"/>
    <m/>
    <s v="Nicolò Muzzana_x000a_(Tymosbc)"/>
    <s v="Advisor"/>
    <x v="0"/>
    <s v="ICT"/>
    <x v="20"/>
    <x v="3"/>
    <x v="0"/>
    <x v="0"/>
    <x v="0"/>
    <x v="79"/>
    <x v="0"/>
  </r>
  <r>
    <s v="OK"/>
    <x v="749"/>
    <x v="294"/>
    <x v="289"/>
    <x v="744"/>
    <s v="Italia"/>
    <x v="5"/>
    <x v="4"/>
    <m/>
    <s v="Francesco Grande _x000a_(EY)"/>
    <s v="Advisor"/>
    <x v="0"/>
    <s v="ICT"/>
    <x v="20"/>
    <x v="0"/>
    <x v="0"/>
    <x v="0"/>
    <x v="0"/>
    <x v="79"/>
    <x v="0"/>
  </r>
  <r>
    <s v="OK"/>
    <x v="750"/>
    <x v="294"/>
    <x v="289"/>
    <x v="745"/>
    <s v="Italia"/>
    <x v="36"/>
    <x v="15"/>
    <m/>
    <s v="Josip Buneta "/>
    <s v="Autocandidatura"/>
    <x v="0"/>
    <s v="Consumer Goods"/>
    <x v="0"/>
    <x v="2"/>
    <x v="0"/>
    <x v="2"/>
    <x v="0"/>
    <x v="79"/>
    <x v="0"/>
  </r>
  <r>
    <s v="OK"/>
    <x v="751"/>
    <x v="295"/>
    <x v="290"/>
    <x v="746"/>
    <s v="Italia"/>
    <x v="113"/>
    <x v="7"/>
    <m/>
    <s v="Danilo Perrotta _x000a_(Lazio Innova)"/>
    <s v="Investitori professionali"/>
    <x v="0"/>
    <s v="ICT"/>
    <x v="0"/>
    <x v="0"/>
    <x v="0"/>
    <x v="0"/>
    <x v="0"/>
    <x v="63"/>
    <x v="0"/>
  </r>
  <r>
    <s v="OK"/>
    <x v="752"/>
    <x v="295"/>
    <x v="290"/>
    <x v="747"/>
    <s v="Italia"/>
    <x v="5"/>
    <x v="4"/>
    <m/>
    <s v="Alfonso Riccardi"/>
    <s v="Advisor"/>
    <x v="0"/>
    <s v="Services"/>
    <x v="19"/>
    <x v="3"/>
    <x v="0"/>
    <x v="0"/>
    <x v="0"/>
    <x v="63"/>
    <x v="0"/>
  </r>
  <r>
    <s v="OK"/>
    <x v="753"/>
    <x v="296"/>
    <x v="291"/>
    <x v="748"/>
    <s v="Italia"/>
    <x v="79"/>
    <x v="25"/>
    <s v="Amedeo Giurazza"/>
    <m/>
    <s v="Proprietaria"/>
    <x v="0"/>
    <s v="Clean Tech"/>
    <x v="17"/>
    <x v="0"/>
    <x v="0"/>
    <x v="0"/>
    <x v="0"/>
    <x v="63"/>
    <x v="0"/>
  </r>
  <r>
    <s v="OK"/>
    <x v="754"/>
    <x v="297"/>
    <x v="292"/>
    <x v="749"/>
    <s v="Italia"/>
    <x v="79"/>
    <x v="25"/>
    <m/>
    <s v="Francesca Proietto_x000a_(Orrick)"/>
    <s v="Altri"/>
    <x v="0"/>
    <s v="Automotive"/>
    <x v="27"/>
    <x v="2"/>
    <x v="0"/>
    <x v="2"/>
    <x v="0"/>
    <x v="63"/>
    <x v="64"/>
  </r>
  <r>
    <s v="OK"/>
    <x v="755"/>
    <x v="297"/>
    <x v="292"/>
    <x v="750"/>
    <s v="Italia"/>
    <x v="79"/>
    <x v="25"/>
    <m/>
    <s v="Raffaele Perrone_x000a_(PwC)"/>
    <s v="Advisor"/>
    <x v="0"/>
    <s v="ICT"/>
    <x v="16"/>
    <x v="0"/>
    <x v="0"/>
    <x v="0"/>
    <x v="0"/>
    <x v="63"/>
    <x v="0"/>
  </r>
  <r>
    <s v="OK"/>
    <x v="756"/>
    <x v="298"/>
    <x v="293"/>
    <x v="751"/>
    <s v="Italia"/>
    <x v="5"/>
    <x v="4"/>
    <s v="Amedeo Giurazza"/>
    <m/>
    <s v="Proprietaria"/>
    <x v="0"/>
    <s v="Industrial Goods"/>
    <x v="18"/>
    <x v="0"/>
    <x v="0"/>
    <x v="0"/>
    <x v="0"/>
    <x v="63"/>
    <x v="0"/>
  </r>
  <r>
    <s v="OK"/>
    <x v="757"/>
    <x v="298"/>
    <x v="294"/>
    <x v="752"/>
    <s v="Estero"/>
    <x v="50"/>
    <x v="6"/>
    <m/>
    <s v="Giulio Profumo"/>
    <s v="Autocandidatura"/>
    <x v="0"/>
    <s v="Services"/>
    <x v="29"/>
    <x v="3"/>
    <x v="0"/>
    <x v="0"/>
    <x v="0"/>
    <x v="63"/>
    <x v="0"/>
  </r>
  <r>
    <s v="OK"/>
    <x v="758"/>
    <x v="299"/>
    <x v="5"/>
    <x v="753"/>
    <s v="Italia"/>
    <x v="5"/>
    <x v="4"/>
    <m/>
    <s v="Laura Sauchelli"/>
    <s v="Autocandidatura"/>
    <x v="1"/>
    <m/>
    <x v="7"/>
    <x v="5"/>
    <x v="4"/>
    <x v="3"/>
    <x v="0"/>
    <x v="63"/>
    <x v="0"/>
  </r>
  <r>
    <s v="OK"/>
    <x v="759"/>
    <x v="299"/>
    <x v="293"/>
    <x v="754"/>
    <s v="Italia"/>
    <x v="5"/>
    <x v="4"/>
    <m/>
    <s v="Matteo Maruzzi"/>
    <s v="Autocandidatura"/>
    <x v="0"/>
    <s v="Consumer Goods"/>
    <x v="22"/>
    <x v="0"/>
    <x v="0"/>
    <x v="2"/>
    <x v="0"/>
    <x v="63"/>
    <x v="65"/>
  </r>
  <r>
    <s v="OK"/>
    <x v="760"/>
    <x v="299"/>
    <x v="293"/>
    <x v="755"/>
    <s v="Italia"/>
    <x v="13"/>
    <x v="9"/>
    <s v="Arturo Capasso"/>
    <m/>
    <s v="Proprietaria"/>
    <x v="0"/>
    <s v="Med-Tech"/>
    <x v="2"/>
    <x v="2"/>
    <x v="6"/>
    <x v="1"/>
    <x v="0"/>
    <x v="63"/>
    <x v="0"/>
  </r>
  <r>
    <s v="OK"/>
    <x v="761"/>
    <x v="300"/>
    <x v="185"/>
    <x v="756"/>
    <s v="Italia"/>
    <x v="13"/>
    <x v="9"/>
    <m/>
    <s v="Cristina Bini _x000a_(FII/CDP)"/>
    <s v="Investitori professionali"/>
    <x v="0"/>
    <s v="Consumer Goods"/>
    <x v="12"/>
    <x v="0"/>
    <x v="0"/>
    <x v="2"/>
    <x v="0"/>
    <x v="64"/>
    <x v="65"/>
  </r>
  <r>
    <s v="OK"/>
    <x v="762"/>
    <x v="300"/>
    <x v="185"/>
    <x v="757"/>
    <s v="Italia"/>
    <x v="41"/>
    <x v="10"/>
    <m/>
    <s v="Federico Davini_x000a_(a11venture)"/>
    <s v="Investitori professionali"/>
    <x v="0"/>
    <s v="Industrial Goods"/>
    <x v="4"/>
    <x v="0"/>
    <x v="17"/>
    <x v="6"/>
    <x v="0"/>
    <x v="80"/>
    <x v="66"/>
  </r>
  <r>
    <s v="OK"/>
    <x v="763"/>
    <x v="301"/>
    <x v="295"/>
    <x v="758"/>
    <s v="Italia"/>
    <x v="82"/>
    <x v="0"/>
    <s v="Ciro Spedaliere"/>
    <m/>
    <s v="Proprietaria"/>
    <x v="0"/>
    <s v="Services"/>
    <x v="31"/>
    <x v="0"/>
    <x v="0"/>
    <x v="0"/>
    <x v="0"/>
    <x v="64"/>
    <x v="0"/>
  </r>
  <r>
    <s v="OK"/>
    <x v="764"/>
    <x v="302"/>
    <x v="296"/>
    <x v="759"/>
    <s v="Italia"/>
    <x v="5"/>
    <x v="4"/>
    <s v="Giulio Valiante"/>
    <m/>
    <s v="Proprietaria"/>
    <x v="0"/>
    <s v="Services"/>
    <x v="19"/>
    <x v="0"/>
    <x v="0"/>
    <x v="0"/>
    <x v="0"/>
    <x v="64"/>
    <x v="0"/>
  </r>
  <r>
    <s v="OK"/>
    <x v="765"/>
    <x v="303"/>
    <x v="5"/>
    <x v="760"/>
    <s v="Italia"/>
    <x v="26"/>
    <x v="2"/>
    <m/>
    <s v="Bruno D'Ambrosio"/>
    <s v="Autocandidatura"/>
    <x v="1"/>
    <m/>
    <x v="7"/>
    <x v="5"/>
    <x v="4"/>
    <x v="3"/>
    <x v="0"/>
    <x v="64"/>
    <x v="42"/>
  </r>
  <r>
    <s v="OK"/>
    <x v="766"/>
    <x v="304"/>
    <x v="297"/>
    <x v="761"/>
    <s v="Italia"/>
    <x v="6"/>
    <x v="5"/>
    <m/>
    <s v="Antonio Di Gennaro"/>
    <s v="Autocandidatura"/>
    <x v="0"/>
    <s v="ICT"/>
    <x v="16"/>
    <x v="2"/>
    <x v="0"/>
    <x v="2"/>
    <x v="0"/>
    <x v="64"/>
    <x v="0"/>
  </r>
  <r>
    <s v="OK"/>
    <x v="767"/>
    <x v="305"/>
    <x v="298"/>
    <x v="762"/>
    <s v="Italia"/>
    <x v="5"/>
    <x v="4"/>
    <m/>
    <s v="Pasquale Caterisano"/>
    <s v="Autocandidatura"/>
    <x v="0"/>
    <s v="Services"/>
    <x v="14"/>
    <x v="2"/>
    <x v="0"/>
    <x v="2"/>
    <x v="0"/>
    <x v="64"/>
    <x v="65"/>
  </r>
  <r>
    <s v="OK"/>
    <x v="768"/>
    <x v="306"/>
    <x v="299"/>
    <x v="763"/>
    <s v="Italia"/>
    <x v="11"/>
    <x v="7"/>
    <m/>
    <s v="Antonio Capolupo _x000a_(Credinvest)"/>
    <s v="Autocandidatura"/>
    <x v="0"/>
    <s v="Services"/>
    <x v="14"/>
    <x v="2"/>
    <x v="0"/>
    <x v="2"/>
    <x v="0"/>
    <x v="64"/>
    <x v="65"/>
  </r>
  <r>
    <s v="OK"/>
    <x v="769"/>
    <x v="306"/>
    <x v="299"/>
    <x v="764"/>
    <s v="Italia"/>
    <x v="0"/>
    <x v="0"/>
    <s v="Mauro Odorico"/>
    <m/>
    <s v="Proprietaria"/>
    <x v="0"/>
    <s v="ICT"/>
    <x v="16"/>
    <x v="0"/>
    <x v="0"/>
    <x v="0"/>
    <x v="0"/>
    <x v="64"/>
    <x v="0"/>
  </r>
  <r>
    <s v="OK"/>
    <x v="770"/>
    <x v="306"/>
    <x v="299"/>
    <x v="765"/>
    <s v="Italia"/>
    <x v="114"/>
    <x v="10"/>
    <m/>
    <s v="Alberto Daina_x000a_(Movent Capital Advisors)"/>
    <s v="Advisor"/>
    <x v="0"/>
    <s v="Services"/>
    <x v="29"/>
    <x v="3"/>
    <x v="0"/>
    <x v="0"/>
    <x v="0"/>
    <x v="64"/>
    <x v="0"/>
  </r>
  <r>
    <s v="OK"/>
    <x v="771"/>
    <x v="307"/>
    <x v="300"/>
    <x v="766"/>
    <s v="Italia"/>
    <x v="0"/>
    <x v="0"/>
    <m/>
    <s v="Franco Bonacini_x000a_(Gradiente Sgr)"/>
    <s v="Advisor"/>
    <x v="0"/>
    <s v="Biotech"/>
    <x v="3"/>
    <x v="2"/>
    <x v="37"/>
    <x v="1"/>
    <x v="0"/>
    <x v="64"/>
    <x v="0"/>
  </r>
  <r>
    <s v="OK"/>
    <x v="772"/>
    <x v="308"/>
    <x v="301"/>
    <x v="767"/>
    <s v="Italia"/>
    <x v="11"/>
    <x v="7"/>
    <m/>
    <s v="Stefano Romiti_x000a_(Antares Private Equity)"/>
    <s v="Investitori professionali"/>
    <x v="0"/>
    <s v="Digital &amp; Media"/>
    <x v="5"/>
    <x v="3"/>
    <x v="0"/>
    <x v="0"/>
    <x v="0"/>
    <x v="81"/>
    <x v="0"/>
  </r>
  <r>
    <s v="OK"/>
    <x v="773"/>
    <x v="308"/>
    <x v="5"/>
    <x v="768"/>
    <s v="Italia"/>
    <x v="6"/>
    <x v="5"/>
    <m/>
    <s v="Laura Gialanella"/>
    <s v="Autocandidatura"/>
    <x v="1"/>
    <m/>
    <x v="7"/>
    <x v="5"/>
    <x v="4"/>
    <x v="3"/>
    <x v="0"/>
    <x v="81"/>
    <x v="0"/>
  </r>
  <r>
    <s v="OK"/>
    <x v="774"/>
    <x v="308"/>
    <x v="301"/>
    <x v="769"/>
    <s v="Italia"/>
    <x v="5"/>
    <x v="4"/>
    <m/>
    <s v="Piero Angelone_x000a_(Invitalia Ventures)"/>
    <s v="Investitori professionali"/>
    <x v="0"/>
    <s v="Digital &amp; Media"/>
    <x v="5"/>
    <x v="3"/>
    <x v="0"/>
    <x v="0"/>
    <x v="0"/>
    <x v="81"/>
    <x v="0"/>
  </r>
  <r>
    <s v="OK"/>
    <x v="775"/>
    <x v="308"/>
    <x v="301"/>
    <x v="770"/>
    <s v="Italia"/>
    <x v="38"/>
    <x v="9"/>
    <s v="Amedeo Giurazza"/>
    <m/>
    <s v="Proprietaria"/>
    <x v="0"/>
    <s v="Services"/>
    <x v="29"/>
    <x v="3"/>
    <x v="0"/>
    <x v="0"/>
    <x v="0"/>
    <x v="81"/>
    <x v="0"/>
  </r>
  <r>
    <s v="OK"/>
    <x v="776"/>
    <x v="309"/>
    <x v="302"/>
    <x v="771"/>
    <s v="Italia"/>
    <x v="11"/>
    <x v="7"/>
    <m/>
    <s v="Giuseppe Arturo_x000a_(Connectia)"/>
    <s v="Advisor"/>
    <x v="0"/>
    <s v="Digital &amp; Media"/>
    <x v="5"/>
    <x v="2"/>
    <x v="0"/>
    <x v="2"/>
    <x v="0"/>
    <x v="81"/>
    <x v="0"/>
  </r>
  <r>
    <s v="OK"/>
    <x v="777"/>
    <x v="310"/>
    <x v="303"/>
    <x v="772"/>
    <s v="Italia"/>
    <x v="115"/>
    <x v="6"/>
    <m/>
    <s v="Jeff A. Baehr"/>
    <s v="Autocandidatura"/>
    <x v="0"/>
    <s v="Services"/>
    <x v="28"/>
    <x v="3"/>
    <x v="0"/>
    <x v="2"/>
    <x v="0"/>
    <x v="81"/>
    <x v="67"/>
  </r>
  <r>
    <s v="OK"/>
    <x v="778"/>
    <x v="311"/>
    <x v="304"/>
    <x v="773"/>
    <s v="Estero"/>
    <x v="116"/>
    <x v="33"/>
    <m/>
    <s v="Maurizio Rubino_x000a_(Studio Rubino)"/>
    <s v="Advisor"/>
    <x v="0"/>
    <s v="Med-Tech"/>
    <x v="2"/>
    <x v="3"/>
    <x v="0"/>
    <x v="0"/>
    <x v="0"/>
    <x v="82"/>
    <x v="0"/>
  </r>
  <r>
    <s v="OK"/>
    <x v="779"/>
    <x v="311"/>
    <x v="304"/>
    <x v="774"/>
    <s v="Estero"/>
    <x v="117"/>
    <x v="34"/>
    <m/>
    <s v=" Muhammad Arham"/>
    <s v="Autocandidatura"/>
    <x v="0"/>
    <s v="Services"/>
    <x v="14"/>
    <x v="2"/>
    <x v="0"/>
    <x v="2"/>
    <x v="0"/>
    <x v="82"/>
    <x v="0"/>
  </r>
  <r>
    <s v="OK"/>
    <x v="780"/>
    <x v="312"/>
    <x v="5"/>
    <x v="775"/>
    <s v="Italia"/>
    <x v="28"/>
    <x v="8"/>
    <m/>
    <s v="Barbara"/>
    <s v="Autocandidatura"/>
    <x v="1"/>
    <m/>
    <x v="7"/>
    <x v="5"/>
    <x v="4"/>
    <x v="3"/>
    <x v="0"/>
    <x v="82"/>
    <x v="0"/>
  </r>
  <r>
    <s v="OK"/>
    <x v="781"/>
    <x v="313"/>
    <x v="305"/>
    <x v="776"/>
    <s v="Italia"/>
    <x v="62"/>
    <x v="4"/>
    <m/>
    <s v="Paolo Romano"/>
    <s v="Autocandidatura"/>
    <x v="0"/>
    <s v="Digital &amp; Media"/>
    <x v="5"/>
    <x v="2"/>
    <x v="0"/>
    <x v="2"/>
    <x v="0"/>
    <x v="82"/>
    <x v="0"/>
  </r>
  <r>
    <s v="OK"/>
    <x v="782"/>
    <x v="314"/>
    <x v="306"/>
    <x v="777"/>
    <s v="Italia"/>
    <x v="96"/>
    <x v="19"/>
    <m/>
    <s v="Antonio Capolupo _x000a_(Credinvest)"/>
    <s v="Advisor"/>
    <x v="0"/>
    <s v="Services"/>
    <x v="14"/>
    <x v="3"/>
    <x v="0"/>
    <x v="2"/>
    <x v="0"/>
    <x v="82"/>
    <x v="65"/>
  </r>
  <r>
    <s v="OK"/>
    <x v="783"/>
    <x v="314"/>
    <x v="306"/>
    <x v="778"/>
    <s v="Italia"/>
    <x v="118"/>
    <x v="13"/>
    <m/>
    <s v="Domenico Altavilla"/>
    <s v="Autocandidatura"/>
    <x v="0"/>
    <s v="Services"/>
    <x v="14"/>
    <x v="2"/>
    <x v="0"/>
    <x v="2"/>
    <x v="0"/>
    <x v="82"/>
    <x v="0"/>
  </r>
  <r>
    <s v="OK"/>
    <x v="784"/>
    <x v="315"/>
    <x v="307"/>
    <x v="779"/>
    <s v="Italia"/>
    <x v="0"/>
    <x v="0"/>
    <s v="Mauro Odorico"/>
    <m/>
    <s v="Autocandidatura"/>
    <x v="0"/>
    <s v="Industrial Goods"/>
    <x v="4"/>
    <x v="0"/>
    <x v="0"/>
    <x v="0"/>
    <x v="0"/>
    <x v="82"/>
    <x v="0"/>
  </r>
  <r>
    <s v="OK"/>
    <x v="785"/>
    <x v="316"/>
    <x v="308"/>
    <x v="780"/>
    <s v="Italia"/>
    <x v="11"/>
    <x v="7"/>
    <m/>
    <s v="Elisa Bancalà_x000a_(BacktoWork24)"/>
    <s v="Advisor"/>
    <x v="0"/>
    <s v="Consumer Goods"/>
    <x v="12"/>
    <x v="3"/>
    <x v="0"/>
    <x v="2"/>
    <x v="0"/>
    <x v="83"/>
    <x v="68"/>
  </r>
  <r>
    <s v="OK"/>
    <x v="786"/>
    <x v="316"/>
    <x v="309"/>
    <x v="781"/>
    <s v="Italia"/>
    <x v="11"/>
    <x v="7"/>
    <m/>
    <s v="Iryna Radchenko"/>
    <s v="Autocandidatura"/>
    <x v="0"/>
    <s v="Consumer Goods"/>
    <x v="12"/>
    <x v="2"/>
    <x v="0"/>
    <x v="2"/>
    <x v="0"/>
    <x v="84"/>
    <x v="0"/>
  </r>
  <r>
    <s v="OK"/>
    <x v="787"/>
    <x v="317"/>
    <x v="5"/>
    <x v="782"/>
    <s v="Italia"/>
    <x v="119"/>
    <x v="35"/>
    <m/>
    <s v="Dario Petraroia"/>
    <s v="Autocandidatura"/>
    <x v="1"/>
    <m/>
    <x v="7"/>
    <x v="5"/>
    <x v="4"/>
    <x v="3"/>
    <x v="0"/>
    <x v="85"/>
    <x v="0"/>
  </r>
  <r>
    <s v="OK"/>
    <x v="788"/>
    <x v="317"/>
    <x v="310"/>
    <x v="783"/>
    <s v="Italia"/>
    <x v="120"/>
    <x v="25"/>
    <m/>
    <s v="Santino Brunetto"/>
    <s v="Autocandidatura"/>
    <x v="0"/>
    <s v="Digital &amp; Media"/>
    <x v="5"/>
    <x v="2"/>
    <x v="0"/>
    <x v="2"/>
    <x v="0"/>
    <x v="85"/>
    <x v="0"/>
  </r>
  <r>
    <s v="OK"/>
    <x v="789"/>
    <x v="318"/>
    <x v="311"/>
    <x v="784"/>
    <s v="Italia"/>
    <x v="15"/>
    <x v="3"/>
    <s v="Mauro Odorico"/>
    <m/>
    <s v="Proprietaria"/>
    <x v="0"/>
    <s v="Services"/>
    <x v="29"/>
    <x v="3"/>
    <x v="9"/>
    <x v="0"/>
    <x v="0"/>
    <x v="86"/>
    <x v="69"/>
  </r>
  <r>
    <s v="OK"/>
    <x v="790"/>
    <x v="318"/>
    <x v="311"/>
    <x v="785"/>
    <s v="Italia"/>
    <x v="11"/>
    <x v="7"/>
    <m/>
    <s v="Giovanni Pinelli "/>
    <s v="Advisor"/>
    <x v="0"/>
    <s v="ICT"/>
    <x v="20"/>
    <x v="3"/>
    <x v="0"/>
    <x v="0"/>
    <x v="0"/>
    <x v="85"/>
    <x v="0"/>
  </r>
  <r>
    <s v="OK"/>
    <x v="791"/>
    <x v="318"/>
    <x v="312"/>
    <x v="786"/>
    <s v="Italia"/>
    <x v="11"/>
    <x v="7"/>
    <m/>
    <s v="Paolo Marra"/>
    <s v="Autocandidatura"/>
    <x v="0"/>
    <s v="ICT"/>
    <x v="16"/>
    <x v="2"/>
    <x v="0"/>
    <x v="2"/>
    <x v="0"/>
    <x v="87"/>
    <x v="0"/>
  </r>
  <r>
    <s v="OK"/>
    <x v="792"/>
    <x v="318"/>
    <x v="311"/>
    <x v="787"/>
    <s v="Italia"/>
    <x v="41"/>
    <x v="10"/>
    <m/>
    <s v="VV3TT Proof of Concept Program"/>
    <s v="Proprietaria"/>
    <x v="0"/>
    <s v="Med-Tech"/>
    <x v="2"/>
    <x v="1"/>
    <x v="19"/>
    <x v="1"/>
    <x v="0"/>
    <x v="85"/>
    <x v="0"/>
  </r>
  <r>
    <s v="OK"/>
    <x v="793"/>
    <x v="318"/>
    <x v="311"/>
    <x v="788"/>
    <s v="Italia"/>
    <x v="44"/>
    <x v="8"/>
    <m/>
    <s v="VV3TT Proof of Concept Program"/>
    <s v="Proprietaria"/>
    <x v="0"/>
    <s v="Med-Tech"/>
    <x v="2"/>
    <x v="1"/>
    <x v="24"/>
    <x v="1"/>
    <x v="0"/>
    <x v="85"/>
    <x v="0"/>
  </r>
  <r>
    <s v="OK"/>
    <x v="794"/>
    <x v="319"/>
    <x v="313"/>
    <x v="789"/>
    <s v="Italia"/>
    <x v="49"/>
    <x v="21"/>
    <m/>
    <s v="Elisabetta Borello_x000a_(Bio4Dreams)"/>
    <s v="Organismi di Ricerca"/>
    <x v="0"/>
    <s v="Industrial Goods"/>
    <x v="18"/>
    <x v="2"/>
    <x v="32"/>
    <x v="1"/>
    <x v="0"/>
    <x v="88"/>
    <x v="70"/>
  </r>
  <r>
    <s v="OK"/>
    <x v="795"/>
    <x v="320"/>
    <x v="314"/>
    <x v="790"/>
    <s v="Italia"/>
    <x v="39"/>
    <x v="15"/>
    <m/>
    <s v="Dario Bernardi"/>
    <s v="Autocandidatura"/>
    <x v="0"/>
    <s v="Clean Tech"/>
    <x v="23"/>
    <x v="2"/>
    <x v="0"/>
    <x v="2"/>
    <x v="0"/>
    <x v="89"/>
    <x v="0"/>
  </r>
  <r>
    <s v="OK"/>
    <x v="796"/>
    <x v="321"/>
    <x v="315"/>
    <x v="791"/>
    <s v="Estero"/>
    <x v="25"/>
    <x v="16"/>
    <m/>
    <s v="Giovanni Pinelli "/>
    <s v="Advisor"/>
    <x v="0"/>
    <s v="Services"/>
    <x v="14"/>
    <x v="3"/>
    <x v="0"/>
    <x v="0"/>
    <x v="0"/>
    <x v="86"/>
    <x v="0"/>
  </r>
  <r>
    <s v="OK"/>
    <x v="797"/>
    <x v="321"/>
    <x v="315"/>
    <x v="792"/>
    <s v="Italia"/>
    <x v="5"/>
    <x v="4"/>
    <m/>
    <s v="Renato Vigezzi_x000a_(Accurancy)"/>
    <s v="Advisor"/>
    <x v="0"/>
    <s v="Med-Tech"/>
    <x v="2"/>
    <x v="0"/>
    <x v="0"/>
    <x v="6"/>
    <x v="0"/>
    <x v="90"/>
    <x v="71"/>
  </r>
  <r>
    <s v="OK"/>
    <x v="798"/>
    <x v="322"/>
    <x v="316"/>
    <x v="793"/>
    <s v="Italia"/>
    <x v="5"/>
    <x v="4"/>
    <m/>
    <s v="Brusconi Alfredo"/>
    <s v="Autocandidatura"/>
    <x v="0"/>
    <s v="Services"/>
    <x v="14"/>
    <x v="2"/>
    <x v="0"/>
    <x v="2"/>
    <x v="0"/>
    <x v="86"/>
    <x v="0"/>
  </r>
  <r>
    <s v="OK"/>
    <x v="799"/>
    <x v="323"/>
    <x v="317"/>
    <x v="794"/>
    <s v="Italia"/>
    <x v="11"/>
    <x v="7"/>
    <m/>
    <s v="Giovanni Pinelli "/>
    <s v="Advisor"/>
    <x v="0"/>
    <s v="ICT"/>
    <x v="16"/>
    <x v="0"/>
    <x v="17"/>
    <x v="0"/>
    <x v="0"/>
    <x v="91"/>
    <x v="72"/>
  </r>
  <r>
    <s v="OK"/>
    <x v="800"/>
    <x v="322"/>
    <x v="316"/>
    <x v="795"/>
    <s v="Italia"/>
    <x v="84"/>
    <x v="0"/>
    <s v="Ciro Spedaliere"/>
    <m/>
    <s v="Proprietaria"/>
    <x v="0"/>
    <s v="Services"/>
    <x v="19"/>
    <x v="0"/>
    <x v="0"/>
    <x v="0"/>
    <x v="0"/>
    <x v="86"/>
    <x v="0"/>
  </r>
  <r>
    <s v="OK"/>
    <x v="801"/>
    <x v="324"/>
    <x v="318"/>
    <x v="796"/>
    <s v="Italia"/>
    <x v="11"/>
    <x v="7"/>
    <m/>
    <s v="Giovanni Pinelli "/>
    <s v="Advisor"/>
    <x v="0"/>
    <s v="ICT"/>
    <x v="26"/>
    <x v="3"/>
    <x v="0"/>
    <x v="0"/>
    <x v="0"/>
    <x v="86"/>
    <x v="0"/>
  </r>
  <r>
    <s v="OK"/>
    <x v="802"/>
    <x v="323"/>
    <x v="317"/>
    <x v="797"/>
    <s v="Estero"/>
    <x v="25"/>
    <x v="16"/>
    <s v="Roberto della Marina"/>
    <m/>
    <s v="Proprietaria"/>
    <x v="0"/>
    <s v="ICT"/>
    <x v="16"/>
    <x v="0"/>
    <x v="0"/>
    <x v="0"/>
    <x v="0"/>
    <x v="86"/>
    <x v="0"/>
  </r>
  <r>
    <s v="OK"/>
    <x v="803"/>
    <x v="323"/>
    <x v="317"/>
    <x v="798"/>
    <s v="Italia"/>
    <x v="5"/>
    <x v="4"/>
    <s v="Roberto della Marina"/>
    <m/>
    <s v="Proprietaria"/>
    <x v="0"/>
    <s v="ICT"/>
    <x v="16"/>
    <x v="3"/>
    <x v="0"/>
    <x v="0"/>
    <x v="0"/>
    <x v="86"/>
    <x v="0"/>
  </r>
  <r>
    <s v="OK"/>
    <x v="804"/>
    <x v="323"/>
    <x v="317"/>
    <x v="799"/>
    <s v="Italia"/>
    <x v="44"/>
    <x v="8"/>
    <s v="Roberto della Marina"/>
    <m/>
    <s v="Proprietaria"/>
    <x v="0"/>
    <s v="ICT"/>
    <x v="14"/>
    <x v="2"/>
    <x v="24"/>
    <x v="1"/>
    <x v="0"/>
    <x v="86"/>
    <x v="0"/>
  </r>
  <r>
    <s v="OK"/>
    <x v="805"/>
    <x v="323"/>
    <x v="317"/>
    <x v="800"/>
    <s v="Italia"/>
    <x v="28"/>
    <x v="8"/>
    <m/>
    <s v="Andrea Bonabello_x000a_(Bizplace)"/>
    <s v="Advisor"/>
    <x v="0"/>
    <s v="Automotive"/>
    <x v="27"/>
    <x v="3"/>
    <x v="0"/>
    <x v="0"/>
    <x v="0"/>
    <x v="86"/>
    <x v="0"/>
  </r>
  <r>
    <s v="OK"/>
    <x v="806"/>
    <x v="323"/>
    <x v="317"/>
    <x v="801"/>
    <s v="Italia"/>
    <x v="0"/>
    <x v="0"/>
    <s v="Amedeo Giurazza"/>
    <m/>
    <s v="Proprietaria"/>
    <x v="0"/>
    <s v="Biotech"/>
    <x v="3"/>
    <x v="0"/>
    <x v="0"/>
    <x v="0"/>
    <x v="0"/>
    <x v="86"/>
    <x v="0"/>
  </r>
  <r>
    <s v="OK"/>
    <x v="807"/>
    <x v="323"/>
    <x v="314"/>
    <x v="802"/>
    <s v="Italia"/>
    <x v="0"/>
    <x v="0"/>
    <s v="Giacomo Giurazza"/>
    <m/>
    <s v="Proprietaria"/>
    <x v="0"/>
    <s v="Services"/>
    <x v="20"/>
    <x v="2"/>
    <x v="0"/>
    <x v="2"/>
    <x v="0"/>
    <x v="89"/>
    <x v="0"/>
  </r>
  <r>
    <s v="OK"/>
    <x v="808"/>
    <x v="323"/>
    <x v="317"/>
    <x v="803"/>
    <s v="Italia"/>
    <x v="113"/>
    <x v="7"/>
    <m/>
    <s v="Franco Petrucci_x000a_(Futuryng INC.)"/>
    <s v="Autocandidatura"/>
    <x v="0"/>
    <s v="ICT"/>
    <x v="16"/>
    <x v="0"/>
    <x v="0"/>
    <x v="0"/>
    <x v="0"/>
    <x v="86"/>
    <x v="0"/>
  </r>
  <r>
    <s v="OK"/>
    <x v="809"/>
    <x v="325"/>
    <x v="319"/>
    <x v="804"/>
    <s v="Estero"/>
    <x v="121"/>
    <x v="22"/>
    <m/>
    <s v="Carlo Corsi_x000a_(Oaklins)"/>
    <s v="Advisor"/>
    <x v="0"/>
    <s v="ICT"/>
    <x v="20"/>
    <x v="3"/>
    <x v="0"/>
    <x v="0"/>
    <x v="0"/>
    <x v="89"/>
    <x v="0"/>
  </r>
  <r>
    <s v="OK"/>
    <x v="810"/>
    <x v="326"/>
    <x v="320"/>
    <x v="805"/>
    <s v="Italia"/>
    <x v="5"/>
    <x v="4"/>
    <m/>
    <s v="Pierluigi Borlè _x000a_(Banca Profilo)"/>
    <s v="Advisor"/>
    <x v="0"/>
    <s v="ICT"/>
    <x v="16"/>
    <x v="3"/>
    <x v="0"/>
    <x v="6"/>
    <x v="0"/>
    <x v="31"/>
    <x v="73"/>
  </r>
  <r>
    <s v="OK"/>
    <x v="811"/>
    <x v="327"/>
    <x v="314"/>
    <x v="806"/>
    <s v="Italia"/>
    <x v="6"/>
    <x v="5"/>
    <m/>
    <s v="Giovanni Pinelli "/>
    <s v="Advisor"/>
    <x v="0"/>
    <s v="ICT"/>
    <x v="16"/>
    <x v="2"/>
    <x v="0"/>
    <x v="2"/>
    <x v="0"/>
    <x v="89"/>
    <x v="0"/>
  </r>
  <r>
    <s v="OK"/>
    <x v="812"/>
    <x v="328"/>
    <x v="321"/>
    <x v="807"/>
    <s v="Italia"/>
    <x v="36"/>
    <x v="15"/>
    <m/>
    <s v="Paolo Fiorini_x000a_(M&amp;A PARTNERS)"/>
    <s v="Advisor"/>
    <x v="0"/>
    <s v="ICT"/>
    <x v="20"/>
    <x v="3"/>
    <x v="0"/>
    <x v="0"/>
    <x v="0"/>
    <x v="89"/>
    <x v="0"/>
  </r>
  <r>
    <s v="OK"/>
    <x v="813"/>
    <x v="328"/>
    <x v="321"/>
    <x v="808"/>
    <s v="Italia"/>
    <x v="122"/>
    <x v="1"/>
    <m/>
    <s v="Domenico Riso"/>
    <s v="Autocandidatura"/>
    <x v="0"/>
    <s v="Services"/>
    <x v="5"/>
    <x v="2"/>
    <x v="0"/>
    <x v="2"/>
    <x v="0"/>
    <x v="89"/>
    <x v="0"/>
  </r>
  <r>
    <s v="OK"/>
    <x v="814"/>
    <x v="329"/>
    <x v="322"/>
    <x v="809"/>
    <s v="Italia"/>
    <x v="6"/>
    <x v="5"/>
    <m/>
    <s v="Gianandrea Siccardi"/>
    <s v="Autocandidatura"/>
    <x v="0"/>
    <s v="Services"/>
    <x v="5"/>
    <x v="2"/>
    <x v="0"/>
    <x v="2"/>
    <x v="0"/>
    <x v="89"/>
    <x v="0"/>
  </r>
  <r>
    <s v="OK"/>
    <x v="815"/>
    <x v="329"/>
    <x v="322"/>
    <x v="810"/>
    <s v="Italia"/>
    <x v="110"/>
    <x v="1"/>
    <m/>
    <s v="Antonio Capolupo _x000a_(Credinvest)"/>
    <s v="Advisor"/>
    <x v="0"/>
    <s v="Services"/>
    <x v="48"/>
    <x v="2"/>
    <x v="0"/>
    <x v="2"/>
    <x v="0"/>
    <x v="89"/>
    <x v="0"/>
  </r>
  <r>
    <s v="OK"/>
    <x v="816"/>
    <x v="329"/>
    <x v="322"/>
    <x v="811"/>
    <s v="Estero"/>
    <x v="123"/>
    <x v="11"/>
    <m/>
    <s v="Nataliia Media na"/>
    <s v="Autocandidatura"/>
    <x v="0"/>
    <s v="Biotech"/>
    <x v="3"/>
    <x v="0"/>
    <x v="0"/>
    <x v="2"/>
    <x v="0"/>
    <x v="89"/>
    <x v="65"/>
  </r>
  <r>
    <s v="OK"/>
    <x v="817"/>
    <x v="329"/>
    <x v="322"/>
    <x v="812"/>
    <s v="Italia"/>
    <x v="5"/>
    <x v="4"/>
    <m/>
    <s v="Fabrizio Faion"/>
    <s v="Autocandidatura"/>
    <x v="0"/>
    <s v="Agro-food"/>
    <x v="11"/>
    <x v="2"/>
    <x v="0"/>
    <x v="2"/>
    <x v="0"/>
    <x v="89"/>
    <x v="0"/>
  </r>
  <r>
    <s v="OK"/>
    <x v="818"/>
    <x v="327"/>
    <x v="314"/>
    <x v="813"/>
    <s v="Italia"/>
    <x v="95"/>
    <x v="25"/>
    <m/>
    <s v="VV3TT Proof of Concept Program"/>
    <s v="Proprietaria"/>
    <x v="0"/>
    <s v="ICT"/>
    <x v="20"/>
    <x v="1"/>
    <x v="50"/>
    <x v="1"/>
    <x v="0"/>
    <x v="89"/>
    <x v="0"/>
  </r>
  <r>
    <s v="OK"/>
    <x v="819"/>
    <x v="327"/>
    <x v="314"/>
    <x v="814"/>
    <s v="Italia"/>
    <x v="49"/>
    <x v="21"/>
    <s v="Nicola Redi"/>
    <m/>
    <s v="Proprietaria"/>
    <x v="0"/>
    <s v="Med-Tech"/>
    <x v="2"/>
    <x v="0"/>
    <x v="0"/>
    <x v="0"/>
    <x v="0"/>
    <x v="89"/>
    <x v="0"/>
  </r>
  <r>
    <s v="OK"/>
    <x v="820"/>
    <x v="81"/>
    <x v="80"/>
    <x v="815"/>
    <s v="Italia"/>
    <x v="11"/>
    <x v="7"/>
    <s v="Amedeo Giurazza"/>
    <m/>
    <s v="Proprietaria"/>
    <x v="0"/>
    <s v="ICT"/>
    <x v="16"/>
    <x v="3"/>
    <x v="0"/>
    <x v="0"/>
    <x v="0"/>
    <x v="83"/>
    <x v="0"/>
  </r>
  <r>
    <s v="OK"/>
    <x v="821"/>
    <x v="330"/>
    <x v="323"/>
    <x v="816"/>
    <s v="Italia"/>
    <x v="11"/>
    <x v="7"/>
    <m/>
    <s v="Davide De Caro"/>
    <s v="Autocandidatura"/>
    <x v="0"/>
    <s v="Services"/>
    <x v="44"/>
    <x v="0"/>
    <x v="0"/>
    <x v="0"/>
    <x v="0"/>
    <x v="83"/>
    <x v="0"/>
  </r>
  <r>
    <s v="OK"/>
    <x v="822"/>
    <x v="330"/>
    <x v="323"/>
    <x v="817"/>
    <s v="Italia"/>
    <x v="0"/>
    <x v="0"/>
    <m/>
    <s v="VV3TT Proof of Concept Program"/>
    <s v="Proprietaria"/>
    <x v="0"/>
    <s v="Agro-food"/>
    <x v="10"/>
    <x v="1"/>
    <x v="37"/>
    <x v="1"/>
    <x v="0"/>
    <x v="83"/>
    <x v="0"/>
  </r>
  <r>
    <s v="OK"/>
    <x v="823"/>
    <x v="330"/>
    <x v="323"/>
    <x v="818"/>
    <s v="Italia"/>
    <x v="0"/>
    <x v="0"/>
    <m/>
    <s v="VV3TT Proof of Concept Program"/>
    <s v="Proprietaria"/>
    <x v="0"/>
    <s v="Biotech"/>
    <x v="3"/>
    <x v="1"/>
    <x v="37"/>
    <x v="1"/>
    <x v="0"/>
    <x v="83"/>
    <x v="0"/>
  </r>
  <r>
    <s v="OK"/>
    <x v="824"/>
    <x v="330"/>
    <x v="323"/>
    <x v="819"/>
    <s v="Italia"/>
    <x v="0"/>
    <x v="0"/>
    <m/>
    <s v="VV3TT Proof of Concept Program"/>
    <s v="Proprietaria"/>
    <x v="0"/>
    <s v="Clean Tech"/>
    <x v="23"/>
    <x v="1"/>
    <x v="37"/>
    <x v="1"/>
    <x v="0"/>
    <x v="83"/>
    <x v="0"/>
  </r>
  <r>
    <s v="OK"/>
    <x v="825"/>
    <x v="330"/>
    <x v="323"/>
    <x v="820"/>
    <s v="Italia"/>
    <x v="0"/>
    <x v="0"/>
    <m/>
    <s v="VV3TT Proof of Concept Program"/>
    <s v="Proprietaria"/>
    <x v="0"/>
    <s v="Med-Tech"/>
    <x v="2"/>
    <x v="1"/>
    <x v="37"/>
    <x v="1"/>
    <x v="0"/>
    <x v="83"/>
    <x v="0"/>
  </r>
  <r>
    <s v="OK"/>
    <x v="826"/>
    <x v="330"/>
    <x v="323"/>
    <x v="821"/>
    <s v="Italia"/>
    <x v="0"/>
    <x v="0"/>
    <m/>
    <s v="VV3TT Proof of Concept Program"/>
    <s v="Proprietaria"/>
    <x v="0"/>
    <s v="Consumer Goods"/>
    <x v="12"/>
    <x v="1"/>
    <x v="37"/>
    <x v="1"/>
    <x v="0"/>
    <x v="83"/>
    <x v="0"/>
  </r>
  <r>
    <s v="OK"/>
    <x v="827"/>
    <x v="330"/>
    <x v="323"/>
    <x v="822"/>
    <s v="Italia"/>
    <x v="0"/>
    <x v="0"/>
    <m/>
    <s v="VV3TT Proof of Concept Program"/>
    <s v="Proprietaria"/>
    <x v="0"/>
    <s v="Industrial Goods"/>
    <x v="38"/>
    <x v="1"/>
    <x v="37"/>
    <x v="1"/>
    <x v="0"/>
    <x v="83"/>
    <x v="0"/>
  </r>
  <r>
    <s v="OK"/>
    <x v="828"/>
    <x v="330"/>
    <x v="323"/>
    <x v="823"/>
    <s v="Italia"/>
    <x v="0"/>
    <x v="0"/>
    <m/>
    <s v="VV3TT Proof of Concept Program"/>
    <s v="Proprietaria"/>
    <x v="0"/>
    <s v="Biotech"/>
    <x v="3"/>
    <x v="1"/>
    <x v="37"/>
    <x v="1"/>
    <x v="0"/>
    <x v="83"/>
    <x v="0"/>
  </r>
  <r>
    <s v="OK"/>
    <x v="829"/>
    <x v="330"/>
    <x v="323"/>
    <x v="824"/>
    <s v="Italia"/>
    <x v="0"/>
    <x v="0"/>
    <m/>
    <s v="VV3TT Proof of Concept Program"/>
    <s v="Proprietaria"/>
    <x v="0"/>
    <s v="Med-Tech"/>
    <x v="2"/>
    <x v="1"/>
    <x v="37"/>
    <x v="1"/>
    <x v="0"/>
    <x v="83"/>
    <x v="0"/>
  </r>
  <r>
    <s v="OK"/>
    <x v="830"/>
    <x v="330"/>
    <x v="323"/>
    <x v="825"/>
    <s v="Italia"/>
    <x v="0"/>
    <x v="0"/>
    <m/>
    <s v="VV3TT Proof of Concept Program"/>
    <s v="Proprietaria"/>
    <x v="0"/>
    <s v="Biotech"/>
    <x v="3"/>
    <x v="1"/>
    <x v="37"/>
    <x v="1"/>
    <x v="0"/>
    <x v="83"/>
    <x v="0"/>
  </r>
  <r>
    <s v="OK"/>
    <x v="831"/>
    <x v="330"/>
    <x v="323"/>
    <x v="826"/>
    <s v="Italia"/>
    <x v="0"/>
    <x v="0"/>
    <m/>
    <s v="VV3TT Proof of Concept Program"/>
    <s v="Proprietaria"/>
    <x v="0"/>
    <s v="Industrial Goods"/>
    <x v="18"/>
    <x v="1"/>
    <x v="37"/>
    <x v="1"/>
    <x v="0"/>
    <x v="83"/>
    <x v="0"/>
  </r>
  <r>
    <s v="OK"/>
    <x v="832"/>
    <x v="330"/>
    <x v="323"/>
    <x v="827"/>
    <s v="Italia"/>
    <x v="0"/>
    <x v="0"/>
    <m/>
    <s v="VV3TT Proof of Concept Program"/>
    <s v="Proprietaria"/>
    <x v="0"/>
    <s v="Services"/>
    <x v="38"/>
    <x v="1"/>
    <x v="37"/>
    <x v="1"/>
    <x v="0"/>
    <x v="83"/>
    <x v="0"/>
  </r>
  <r>
    <s v="OK"/>
    <x v="833"/>
    <x v="330"/>
    <x v="323"/>
    <x v="828"/>
    <s v="Italia"/>
    <x v="0"/>
    <x v="0"/>
    <m/>
    <s v="VV3TT Proof of Concept Program"/>
    <s v="Proprietaria"/>
    <x v="0"/>
    <s v="Industrial Goods"/>
    <x v="49"/>
    <x v="1"/>
    <x v="37"/>
    <x v="1"/>
    <x v="0"/>
    <x v="83"/>
    <x v="0"/>
  </r>
  <r>
    <s v="OK"/>
    <x v="834"/>
    <x v="330"/>
    <x v="323"/>
    <x v="829"/>
    <s v="Italia"/>
    <x v="0"/>
    <x v="0"/>
    <m/>
    <s v="VV3TT Proof of Concept Program"/>
    <s v="Proprietaria"/>
    <x v="0"/>
    <s v="Biotech"/>
    <x v="3"/>
    <x v="1"/>
    <x v="37"/>
    <x v="1"/>
    <x v="0"/>
    <x v="83"/>
    <x v="0"/>
  </r>
  <r>
    <s v="OK"/>
    <x v="835"/>
    <x v="330"/>
    <x v="323"/>
    <x v="830"/>
    <s v="Italia"/>
    <x v="0"/>
    <x v="0"/>
    <m/>
    <s v="VV3TT Proof of Concept Program"/>
    <s v="Proprietaria"/>
    <x v="0"/>
    <s v="Med-Tech"/>
    <x v="2"/>
    <x v="1"/>
    <x v="37"/>
    <x v="1"/>
    <x v="0"/>
    <x v="83"/>
    <x v="0"/>
  </r>
  <r>
    <s v="OK"/>
    <x v="836"/>
    <x v="330"/>
    <x v="323"/>
    <x v="831"/>
    <s v="Italia"/>
    <x v="0"/>
    <x v="0"/>
    <m/>
    <s v="VV3TT Proof of Concept Program"/>
    <s v="Proprietaria"/>
    <x v="0"/>
    <s v="ICT"/>
    <x v="16"/>
    <x v="1"/>
    <x v="37"/>
    <x v="1"/>
    <x v="0"/>
    <x v="83"/>
    <x v="0"/>
  </r>
  <r>
    <s v="OK"/>
    <x v="837"/>
    <x v="330"/>
    <x v="323"/>
    <x v="832"/>
    <s v="Italia"/>
    <x v="0"/>
    <x v="0"/>
    <m/>
    <s v="VV3TT Proof of Concept Program"/>
    <s v="Proprietaria"/>
    <x v="0"/>
    <s v="Med-Tech"/>
    <x v="8"/>
    <x v="1"/>
    <x v="37"/>
    <x v="1"/>
    <x v="0"/>
    <x v="83"/>
    <x v="0"/>
  </r>
  <r>
    <s v="OK"/>
    <x v="838"/>
    <x v="330"/>
    <x v="323"/>
    <x v="833"/>
    <s v="Italia"/>
    <x v="0"/>
    <x v="0"/>
    <m/>
    <s v="VV3TT Proof of Concept Program"/>
    <s v="Proprietaria"/>
    <x v="0"/>
    <s v="ICT"/>
    <x v="26"/>
    <x v="1"/>
    <x v="37"/>
    <x v="1"/>
    <x v="0"/>
    <x v="83"/>
    <x v="0"/>
  </r>
  <r>
    <s v="OK"/>
    <x v="839"/>
    <x v="330"/>
    <x v="323"/>
    <x v="834"/>
    <s v="Italia"/>
    <x v="0"/>
    <x v="0"/>
    <m/>
    <s v="VV3TT Proof of Concept Program"/>
    <s v="Proprietaria"/>
    <x v="0"/>
    <s v="Med-Tech"/>
    <x v="2"/>
    <x v="1"/>
    <x v="37"/>
    <x v="1"/>
    <x v="0"/>
    <x v="83"/>
    <x v="0"/>
  </r>
  <r>
    <s v="OK"/>
    <x v="840"/>
    <x v="330"/>
    <x v="323"/>
    <x v="835"/>
    <s v="Italia"/>
    <x v="0"/>
    <x v="0"/>
    <m/>
    <s v="VV3TT Proof of Concept Program"/>
    <s v="Proprietaria"/>
    <x v="0"/>
    <s v="Industrial Goods"/>
    <x v="38"/>
    <x v="1"/>
    <x v="37"/>
    <x v="1"/>
    <x v="0"/>
    <x v="83"/>
    <x v="0"/>
  </r>
  <r>
    <s v="OK"/>
    <x v="841"/>
    <x v="330"/>
    <x v="323"/>
    <x v="836"/>
    <s v="Italia"/>
    <x v="0"/>
    <x v="0"/>
    <m/>
    <s v="VV3TT Proof of Concept Program"/>
    <s v="Proprietaria"/>
    <x v="0"/>
    <s v="Industrial Goods"/>
    <x v="38"/>
    <x v="1"/>
    <x v="37"/>
    <x v="1"/>
    <x v="0"/>
    <x v="83"/>
    <x v="0"/>
  </r>
  <r>
    <s v="OK"/>
    <x v="842"/>
    <x v="330"/>
    <x v="323"/>
    <x v="837"/>
    <s v="Italia"/>
    <x v="0"/>
    <x v="0"/>
    <m/>
    <s v="VV3TT Proof of Concept Program"/>
    <s v="Proprietaria"/>
    <x v="0"/>
    <s v="Clean Tech"/>
    <x v="23"/>
    <x v="1"/>
    <x v="37"/>
    <x v="1"/>
    <x v="0"/>
    <x v="83"/>
    <x v="0"/>
  </r>
  <r>
    <s v="OK"/>
    <x v="843"/>
    <x v="330"/>
    <x v="323"/>
    <x v="838"/>
    <s v="Italia"/>
    <x v="0"/>
    <x v="0"/>
    <m/>
    <s v="VV3TT Proof of Concept Program"/>
    <s v="Proprietaria"/>
    <x v="0"/>
    <s v="Biotech"/>
    <x v="3"/>
    <x v="1"/>
    <x v="37"/>
    <x v="1"/>
    <x v="0"/>
    <x v="83"/>
    <x v="0"/>
  </r>
  <r>
    <s v="OK"/>
    <x v="844"/>
    <x v="330"/>
    <x v="323"/>
    <x v="839"/>
    <s v="Italia"/>
    <x v="0"/>
    <x v="0"/>
    <m/>
    <s v="VV3TT Proof of Concept Program"/>
    <s v="Proprietaria"/>
    <x v="0"/>
    <s v="Med-Tech"/>
    <x v="2"/>
    <x v="1"/>
    <x v="37"/>
    <x v="1"/>
    <x v="0"/>
    <x v="83"/>
    <x v="0"/>
  </r>
  <r>
    <s v="OK"/>
    <x v="845"/>
    <x v="330"/>
    <x v="323"/>
    <x v="840"/>
    <s v="Italia"/>
    <x v="0"/>
    <x v="0"/>
    <m/>
    <s v="VV3TT Proof of Concept Program"/>
    <s v="Proprietaria"/>
    <x v="0"/>
    <s v="Industrial Goods"/>
    <x v="34"/>
    <x v="1"/>
    <x v="37"/>
    <x v="1"/>
    <x v="0"/>
    <x v="83"/>
    <x v="0"/>
  </r>
  <r>
    <s v="OK"/>
    <x v="846"/>
    <x v="330"/>
    <x v="323"/>
    <x v="841"/>
    <s v="Italia"/>
    <x v="0"/>
    <x v="0"/>
    <m/>
    <s v="VV3TT Proof of Concept Program"/>
    <s v="Proprietaria"/>
    <x v="0"/>
    <s v="Clean Tech"/>
    <x v="23"/>
    <x v="1"/>
    <x v="37"/>
    <x v="1"/>
    <x v="0"/>
    <x v="83"/>
    <x v="0"/>
  </r>
  <r>
    <s v="OK"/>
    <x v="847"/>
    <x v="330"/>
    <x v="323"/>
    <x v="842"/>
    <s v="Italia"/>
    <x v="0"/>
    <x v="0"/>
    <m/>
    <s v="VV3TT Proof of Concept Program"/>
    <s v="Proprietaria"/>
    <x v="0"/>
    <s v="Clean Tech"/>
    <x v="23"/>
    <x v="1"/>
    <x v="37"/>
    <x v="1"/>
    <x v="0"/>
    <x v="83"/>
    <x v="0"/>
  </r>
  <r>
    <s v="OK"/>
    <x v="848"/>
    <x v="330"/>
    <x v="323"/>
    <x v="843"/>
    <s v="Italia"/>
    <x v="0"/>
    <x v="0"/>
    <m/>
    <s v="VV3TT Proof of Concept Program"/>
    <s v="Proprietaria"/>
    <x v="0"/>
    <s v="Industrial Goods"/>
    <x v="18"/>
    <x v="1"/>
    <x v="37"/>
    <x v="1"/>
    <x v="0"/>
    <x v="83"/>
    <x v="0"/>
  </r>
  <r>
    <s v="OK"/>
    <x v="849"/>
    <x v="330"/>
    <x v="323"/>
    <x v="844"/>
    <s v="Italia"/>
    <x v="0"/>
    <x v="0"/>
    <m/>
    <s v="VV3TT Proof of Concept Program"/>
    <s v="Proprietaria"/>
    <x v="0"/>
    <s v="Med-Tech"/>
    <x v="2"/>
    <x v="1"/>
    <x v="37"/>
    <x v="1"/>
    <x v="0"/>
    <x v="83"/>
    <x v="0"/>
  </r>
  <r>
    <s v="OK"/>
    <x v="850"/>
    <x v="330"/>
    <x v="323"/>
    <x v="845"/>
    <s v="Italia"/>
    <x v="0"/>
    <x v="0"/>
    <m/>
    <s v="VV3TT Proof of Concept Program"/>
    <s v="Proprietaria"/>
    <x v="0"/>
    <s v="Med-Tech"/>
    <x v="2"/>
    <x v="1"/>
    <x v="37"/>
    <x v="1"/>
    <x v="0"/>
    <x v="83"/>
    <x v="0"/>
  </r>
  <r>
    <s v="OK"/>
    <x v="851"/>
    <x v="330"/>
    <x v="323"/>
    <x v="846"/>
    <s v="Italia"/>
    <x v="0"/>
    <x v="0"/>
    <m/>
    <s v="VV3TT Proof of Concept Program"/>
    <s v="Proprietaria"/>
    <x v="0"/>
    <s v="Agro-food"/>
    <x v="10"/>
    <x v="1"/>
    <x v="37"/>
    <x v="1"/>
    <x v="0"/>
    <x v="83"/>
    <x v="0"/>
  </r>
  <r>
    <s v="OK"/>
    <x v="852"/>
    <x v="330"/>
    <x v="323"/>
    <x v="847"/>
    <s v="Italia"/>
    <x v="0"/>
    <x v="0"/>
    <m/>
    <s v="VV3TT Proof of Concept Program"/>
    <s v="Proprietaria"/>
    <x v="0"/>
    <s v="Agro-food"/>
    <x v="2"/>
    <x v="1"/>
    <x v="37"/>
    <x v="1"/>
    <x v="0"/>
    <x v="83"/>
    <x v="0"/>
  </r>
  <r>
    <s v="OK"/>
    <x v="853"/>
    <x v="330"/>
    <x v="323"/>
    <x v="848"/>
    <s v="Italia"/>
    <x v="0"/>
    <x v="0"/>
    <m/>
    <s v="VV3TT Proof of Concept Program"/>
    <s v="Proprietaria"/>
    <x v="0"/>
    <s v="Biotech"/>
    <x v="8"/>
    <x v="1"/>
    <x v="37"/>
    <x v="1"/>
    <x v="0"/>
    <x v="83"/>
    <x v="0"/>
  </r>
  <r>
    <s v="OK"/>
    <x v="854"/>
    <x v="330"/>
    <x v="323"/>
    <x v="849"/>
    <s v="Italia"/>
    <x v="0"/>
    <x v="0"/>
    <m/>
    <s v="VV3TT Proof of Concept Program"/>
    <s v="Proprietaria"/>
    <x v="0"/>
    <s v="Biotech"/>
    <x v="8"/>
    <x v="1"/>
    <x v="37"/>
    <x v="1"/>
    <x v="0"/>
    <x v="83"/>
    <x v="0"/>
  </r>
  <r>
    <s v="OK"/>
    <x v="855"/>
    <x v="330"/>
    <x v="323"/>
    <x v="850"/>
    <s v="Italia"/>
    <x v="0"/>
    <x v="0"/>
    <m/>
    <s v="VV3TT Proof of Concept Program"/>
    <s v="Proprietaria"/>
    <x v="0"/>
    <s v="Agro-food"/>
    <x v="10"/>
    <x v="1"/>
    <x v="37"/>
    <x v="1"/>
    <x v="0"/>
    <x v="83"/>
    <x v="0"/>
  </r>
  <r>
    <s v="OK"/>
    <x v="856"/>
    <x v="330"/>
    <x v="323"/>
    <x v="851"/>
    <s v="Italia"/>
    <x v="0"/>
    <x v="0"/>
    <m/>
    <s v="VV3TT Proof of Concept Program"/>
    <s v="Proprietaria"/>
    <x v="0"/>
    <s v="Biotech"/>
    <x v="3"/>
    <x v="1"/>
    <x v="37"/>
    <x v="1"/>
    <x v="0"/>
    <x v="83"/>
    <x v="0"/>
  </r>
  <r>
    <s v="OK"/>
    <x v="857"/>
    <x v="330"/>
    <x v="323"/>
    <x v="852"/>
    <s v="Italia"/>
    <x v="0"/>
    <x v="0"/>
    <m/>
    <s v="VV3TT Proof of Concept Program"/>
    <s v="Proprietaria"/>
    <x v="0"/>
    <s v="Industrial Goods"/>
    <x v="38"/>
    <x v="1"/>
    <x v="37"/>
    <x v="1"/>
    <x v="0"/>
    <x v="83"/>
    <x v="0"/>
  </r>
  <r>
    <s v="OK"/>
    <x v="858"/>
    <x v="330"/>
    <x v="323"/>
    <x v="853"/>
    <s v="Italia"/>
    <x v="0"/>
    <x v="0"/>
    <m/>
    <s v="VV3TT Proof of Concept Program"/>
    <s v="Proprietaria"/>
    <x v="0"/>
    <s v="Industrial Goods"/>
    <x v="22"/>
    <x v="1"/>
    <x v="37"/>
    <x v="1"/>
    <x v="0"/>
    <x v="83"/>
    <x v="0"/>
  </r>
  <r>
    <s v="OK"/>
    <x v="859"/>
    <x v="330"/>
    <x v="323"/>
    <x v="854"/>
    <s v="Italia"/>
    <x v="0"/>
    <x v="0"/>
    <m/>
    <s v="VV3TT Proof of Concept Program"/>
    <s v="Proprietaria"/>
    <x v="0"/>
    <s v="Industrial Goods"/>
    <x v="38"/>
    <x v="1"/>
    <x v="37"/>
    <x v="1"/>
    <x v="0"/>
    <x v="83"/>
    <x v="0"/>
  </r>
  <r>
    <s v="OK"/>
    <x v="860"/>
    <x v="330"/>
    <x v="323"/>
    <x v="855"/>
    <s v="Italia"/>
    <x v="0"/>
    <x v="0"/>
    <m/>
    <s v="VV3TT Proof of Concept Program"/>
    <s v="Proprietaria"/>
    <x v="0"/>
    <s v="Industrial Goods"/>
    <x v="38"/>
    <x v="1"/>
    <x v="37"/>
    <x v="1"/>
    <x v="0"/>
    <x v="83"/>
    <x v="0"/>
  </r>
  <r>
    <s v="OK"/>
    <x v="861"/>
    <x v="330"/>
    <x v="323"/>
    <x v="856"/>
    <s v="Italia"/>
    <x v="0"/>
    <x v="0"/>
    <m/>
    <s v="VV3TT Proof of Concept Program"/>
    <s v="Proprietaria"/>
    <x v="0"/>
    <s v="Industrial Goods"/>
    <x v="18"/>
    <x v="1"/>
    <x v="37"/>
    <x v="1"/>
    <x v="0"/>
    <x v="83"/>
    <x v="0"/>
  </r>
  <r>
    <s v="OK"/>
    <x v="862"/>
    <x v="330"/>
    <x v="323"/>
    <x v="857"/>
    <s v="Italia"/>
    <x v="0"/>
    <x v="0"/>
    <m/>
    <s v="VV3TT Proof of Concept Program"/>
    <s v="Proprietaria"/>
    <x v="0"/>
    <s v="Biotech"/>
    <x v="3"/>
    <x v="1"/>
    <x v="37"/>
    <x v="1"/>
    <x v="0"/>
    <x v="83"/>
    <x v="0"/>
  </r>
  <r>
    <s v="OK"/>
    <x v="863"/>
    <x v="330"/>
    <x v="323"/>
    <x v="858"/>
    <s v="Italia"/>
    <x v="13"/>
    <x v="9"/>
    <m/>
    <s v="Aldo Prinzi"/>
    <s v="Autocandidatura"/>
    <x v="0"/>
    <s v="ICT"/>
    <x v="16"/>
    <x v="2"/>
    <x v="0"/>
    <x v="2"/>
    <x v="0"/>
    <x v="83"/>
    <x v="0"/>
  </r>
  <r>
    <s v="OK"/>
    <x v="864"/>
    <x v="331"/>
    <x v="324"/>
    <x v="859"/>
    <s v="Italia"/>
    <x v="11"/>
    <x v="7"/>
    <m/>
    <s v="Cristian Tavella"/>
    <s v="Autocandidatura"/>
    <x v="0"/>
    <s v="Industrial Goods"/>
    <x v="18"/>
    <x v="2"/>
    <x v="0"/>
    <x v="2"/>
    <x v="0"/>
    <x v="83"/>
    <x v="0"/>
  </r>
  <r>
    <s v="OK"/>
    <x v="865"/>
    <x v="332"/>
    <x v="325"/>
    <x v="860"/>
    <s v="Italia"/>
    <x v="62"/>
    <x v="4"/>
    <m/>
    <s v="Matteo Masserdotti"/>
    <s v="Autocandidatura"/>
    <x v="0"/>
    <s v="Services"/>
    <x v="19"/>
    <x v="3"/>
    <x v="0"/>
    <x v="0"/>
    <x v="0"/>
    <x v="83"/>
    <x v="0"/>
  </r>
  <r>
    <s v="OK"/>
    <x v="866"/>
    <x v="332"/>
    <x v="325"/>
    <x v="861"/>
    <s v="Italia"/>
    <x v="11"/>
    <x v="7"/>
    <m/>
    <s v="Riccardo Bruno_x000a_(Capital Insight Partners)"/>
    <s v="Autocandidatura"/>
    <x v="0"/>
    <s v="Consumer Goods"/>
    <x v="50"/>
    <x v="0"/>
    <x v="0"/>
    <x v="2"/>
    <x v="0"/>
    <x v="83"/>
    <x v="65"/>
  </r>
  <r>
    <s v="OK"/>
    <x v="867"/>
    <x v="332"/>
    <x v="325"/>
    <x v="862"/>
    <s v="Italia"/>
    <x v="2"/>
    <x v="0"/>
    <m/>
    <s v="Federico Palumbo"/>
    <s v="Autocandidatura"/>
    <x v="0"/>
    <s v="ICT"/>
    <x v="4"/>
    <x v="0"/>
    <x v="0"/>
    <x v="0"/>
    <x v="0"/>
    <x v="83"/>
    <x v="0"/>
  </r>
  <r>
    <s v="OK"/>
    <x v="868"/>
    <x v="333"/>
    <x v="326"/>
    <x v="863"/>
    <s v="Estero"/>
    <x v="124"/>
    <x v="11"/>
    <m/>
    <s v="Catalin Rusu_x000a_(Rusu E Catalin PFA)"/>
    <s v="Advisor"/>
    <x v="0"/>
    <s v="ICT"/>
    <x v="16"/>
    <x v="3"/>
    <x v="0"/>
    <x v="0"/>
    <x v="0"/>
    <x v="84"/>
    <x v="74"/>
  </r>
  <r>
    <s v="OK"/>
    <x v="869"/>
    <x v="333"/>
    <x v="327"/>
    <x v="864"/>
    <s v="Italia"/>
    <x v="13"/>
    <x v="9"/>
    <m/>
    <s v="Salvatore Carollo"/>
    <s v="Autocandidatura"/>
    <x v="0"/>
    <s v="Digital &amp; Media"/>
    <x v="5"/>
    <x v="0"/>
    <x v="0"/>
    <x v="0"/>
    <x v="0"/>
    <x v="84"/>
    <x v="0"/>
  </r>
  <r>
    <s v="OK"/>
    <x v="870"/>
    <x v="333"/>
    <x v="328"/>
    <x v="865"/>
    <s v="Italia"/>
    <x v="5"/>
    <x v="4"/>
    <m/>
    <s v="Antonio Tarsia_x000a_(BPM)"/>
    <s v="Investitori professionali"/>
    <x v="0"/>
    <s v="Digital &amp; Media"/>
    <x v="5"/>
    <x v="0"/>
    <x v="0"/>
    <x v="0"/>
    <x v="0"/>
    <x v="87"/>
    <x v="0"/>
  </r>
  <r>
    <s v="OK"/>
    <x v="871"/>
    <x v="334"/>
    <x v="329"/>
    <x v="866"/>
    <s v="Italia"/>
    <x v="5"/>
    <x v="4"/>
    <s v="Venture Factory"/>
    <m/>
    <s v="Proprietaria"/>
    <x v="0"/>
    <s v="Services"/>
    <x v="14"/>
    <x v="4"/>
    <x v="0"/>
    <x v="4"/>
    <x v="0"/>
    <x v="87"/>
    <x v="0"/>
  </r>
  <r>
    <s v="OK"/>
    <x v="872"/>
    <x v="334"/>
    <x v="329"/>
    <x v="867"/>
    <s v="Italia"/>
    <x v="68"/>
    <x v="15"/>
    <m/>
    <s v="Flavio Bisson_x000a_(Conuslstaff)"/>
    <s v="Advisor"/>
    <x v="0"/>
    <s v="ICT"/>
    <x v="20"/>
    <x v="2"/>
    <x v="0"/>
    <x v="2"/>
    <x v="0"/>
    <x v="87"/>
    <x v="0"/>
  </r>
  <r>
    <s v="OK"/>
    <x v="873"/>
    <x v="334"/>
    <x v="329"/>
    <x v="868"/>
    <s v="Italia"/>
    <x v="111"/>
    <x v="12"/>
    <m/>
    <s v="Carlo Riva"/>
    <s v="Autocandidatura"/>
    <x v="0"/>
    <s v="ICT"/>
    <x v="16"/>
    <x v="2"/>
    <x v="0"/>
    <x v="2"/>
    <x v="0"/>
    <x v="87"/>
    <x v="0"/>
  </r>
  <r>
    <s v="OK"/>
    <x v="874"/>
    <x v="335"/>
    <x v="329"/>
    <x v="869"/>
    <s v="Italia"/>
    <x v="11"/>
    <x v="7"/>
    <m/>
    <s v="Lventure_x000a_(Luigi Mastromonaco)"/>
    <s v="Investitori professionali"/>
    <x v="0"/>
    <s v="Automotive"/>
    <x v="27"/>
    <x v="3"/>
    <x v="0"/>
    <x v="0"/>
    <x v="0"/>
    <x v="87"/>
    <x v="0"/>
  </r>
  <r>
    <s v="OK"/>
    <x v="875"/>
    <x v="335"/>
    <x v="329"/>
    <x v="870"/>
    <s v="Italia"/>
    <x v="11"/>
    <x v="7"/>
    <m/>
    <s v="Paolo Cellini_x000a_(PI Campus)"/>
    <s v="Investitori professionali"/>
    <x v="0"/>
    <s v="Services"/>
    <x v="44"/>
    <x v="3"/>
    <x v="0"/>
    <x v="0"/>
    <x v="0"/>
    <x v="87"/>
    <x v="0"/>
  </r>
  <r>
    <s v="OK"/>
    <x v="876"/>
    <x v="336"/>
    <x v="330"/>
    <x v="871"/>
    <s v="Italia"/>
    <x v="6"/>
    <x v="5"/>
    <m/>
    <s v="Antonio Ierardi"/>
    <s v="Autocandidatura"/>
    <x v="0"/>
    <s v="Digital &amp; Media"/>
    <x v="5"/>
    <x v="2"/>
    <x v="0"/>
    <x v="2"/>
    <x v="0"/>
    <x v="87"/>
    <x v="0"/>
  </r>
  <r>
    <s v="OK"/>
    <x v="877"/>
    <x v="334"/>
    <x v="329"/>
    <x v="872"/>
    <s v="Italia"/>
    <x v="17"/>
    <x v="2"/>
    <m/>
    <s v="Alfonso Riccardi"/>
    <s v="Advisor"/>
    <x v="0"/>
    <s v="Med-Tech"/>
    <x v="25"/>
    <x v="2"/>
    <x v="36"/>
    <x v="1"/>
    <x v="0"/>
    <x v="87"/>
    <x v="0"/>
  </r>
  <r>
    <s v="OK"/>
    <x v="878"/>
    <x v="337"/>
    <x v="331"/>
    <x v="873"/>
    <s v="Italia"/>
    <x v="5"/>
    <x v="4"/>
    <s v="Amedeo Giurazza"/>
    <m/>
    <s v="Proprietaria"/>
    <x v="0"/>
    <s v="ICT"/>
    <x v="16"/>
    <x v="3"/>
    <x v="0"/>
    <x v="0"/>
    <x v="0"/>
    <x v="84"/>
    <x v="0"/>
  </r>
  <r>
    <s v="OK"/>
    <x v="879"/>
    <x v="337"/>
    <x v="332"/>
    <x v="874"/>
    <s v="Italia"/>
    <x v="100"/>
    <x v="19"/>
    <m/>
    <s v="Flavio Bisson_x000a_(Conuslstaff)"/>
    <s v="Advisor"/>
    <x v="0"/>
    <s v="ICT"/>
    <x v="0"/>
    <x v="0"/>
    <x v="0"/>
    <x v="0"/>
    <x v="0"/>
    <x v="92"/>
    <x v="0"/>
  </r>
  <r>
    <s v="OK"/>
    <x v="880"/>
    <x v="338"/>
    <x v="333"/>
    <x v="875"/>
    <s v="Italia"/>
    <x v="11"/>
    <x v="7"/>
    <s v="Amedeo Giurazza"/>
    <m/>
    <s v="Proprietaria"/>
    <x v="0"/>
    <s v="Services"/>
    <x v="16"/>
    <x v="0"/>
    <x v="0"/>
    <x v="0"/>
    <x v="0"/>
    <x v="66"/>
    <x v="75"/>
  </r>
  <r>
    <s v="OK"/>
    <x v="881"/>
    <x v="339"/>
    <x v="5"/>
    <x v="876"/>
    <s v="Italia"/>
    <x v="6"/>
    <x v="5"/>
    <m/>
    <s v="Liborio Di Bartolomeo "/>
    <s v="Autocandidatura"/>
    <x v="1"/>
    <m/>
    <x v="7"/>
    <x v="5"/>
    <x v="4"/>
    <x v="3"/>
    <x v="0"/>
    <x v="84"/>
    <x v="0"/>
  </r>
  <r>
    <s v="OK"/>
    <x v="882"/>
    <x v="340"/>
    <x v="334"/>
    <x v="877"/>
    <s v="Estero"/>
    <x v="25"/>
    <x v="16"/>
    <m/>
    <s v="Claudio De Giovanni"/>
    <s v="Autocandidatura"/>
    <x v="0"/>
    <s v="Digital &amp; Media"/>
    <x v="5"/>
    <x v="0"/>
    <x v="0"/>
    <x v="0"/>
    <x v="0"/>
    <x v="84"/>
    <x v="0"/>
  </r>
  <r>
    <s v="OK"/>
    <x v="883"/>
    <x v="340"/>
    <x v="5"/>
    <x v="878"/>
    <s v="Italia"/>
    <x v="5"/>
    <x v="4"/>
    <m/>
    <s v="Marko Lepovic"/>
    <s v="Autocandidatura"/>
    <x v="1"/>
    <m/>
    <x v="7"/>
    <x v="5"/>
    <x v="4"/>
    <x v="3"/>
    <x v="0"/>
    <x v="84"/>
    <x v="0"/>
  </r>
  <r>
    <s v="OK"/>
    <x v="884"/>
    <x v="340"/>
    <x v="334"/>
    <x v="879"/>
    <s v="Italia"/>
    <x v="70"/>
    <x v="19"/>
    <m/>
    <s v="Roberto Russo"/>
    <s v="Autocandidatura"/>
    <x v="0"/>
    <s v="Agro-food"/>
    <x v="10"/>
    <x v="3"/>
    <x v="0"/>
    <x v="2"/>
    <x v="0"/>
    <x v="84"/>
    <x v="65"/>
  </r>
  <r>
    <s v="OK"/>
    <x v="885"/>
    <x v="340"/>
    <x v="334"/>
    <x v="880"/>
    <s v="Italia"/>
    <x v="6"/>
    <x v="5"/>
    <m/>
    <s v="Giuseppe Giampaoli "/>
    <s v="Autocandidatura"/>
    <x v="0"/>
    <s v="Clean Tech"/>
    <x v="39"/>
    <x v="1"/>
    <x v="0"/>
    <x v="2"/>
    <x v="0"/>
    <x v="84"/>
    <x v="0"/>
  </r>
  <r>
    <s v="OK"/>
    <x v="886"/>
    <x v="341"/>
    <x v="327"/>
    <x v="881"/>
    <s v="Estero"/>
    <x v="6"/>
    <x v="36"/>
    <m/>
    <s v="Valentino Cerboni_x000a_(Cassiopea Partners)"/>
    <s v="Advisor"/>
    <x v="0"/>
    <s v="Clean Tech"/>
    <x v="51"/>
    <x v="0"/>
    <x v="0"/>
    <x v="0"/>
    <x v="0"/>
    <x v="84"/>
    <x v="0"/>
  </r>
  <r>
    <s v="OK"/>
    <x v="887"/>
    <x v="341"/>
    <x v="327"/>
    <x v="882"/>
    <s v="Italia"/>
    <x v="15"/>
    <x v="3"/>
    <m/>
    <s v="Alberto Daina_x000a_(Movent Capital Advisors)"/>
    <s v="Advisor"/>
    <x v="0"/>
    <s v="Services"/>
    <x v="31"/>
    <x v="3"/>
    <x v="9"/>
    <x v="0"/>
    <x v="0"/>
    <x v="93"/>
    <x v="76"/>
  </r>
  <r>
    <s v="OK"/>
    <x v="888"/>
    <x v="95"/>
    <x v="5"/>
    <x v="883"/>
    <s v="Italia"/>
    <x v="2"/>
    <x v="0"/>
    <m/>
    <s v="Pedrizzi Fabrizio"/>
    <s v="Autocandidatura"/>
    <x v="1"/>
    <m/>
    <x v="7"/>
    <x v="5"/>
    <x v="4"/>
    <x v="3"/>
    <x v="0"/>
    <x v="91"/>
    <x v="77"/>
  </r>
  <r>
    <s v="OK"/>
    <x v="889"/>
    <x v="342"/>
    <x v="335"/>
    <x v="884"/>
    <s v="Italia"/>
    <x v="11"/>
    <x v="7"/>
    <m/>
    <s v="Giovanni Pinelli"/>
    <s v="Advisor"/>
    <x v="0"/>
    <s v="Services"/>
    <x v="5"/>
    <x v="3"/>
    <x v="0"/>
    <x v="0"/>
    <x v="0"/>
    <x v="91"/>
    <x v="0"/>
  </r>
  <r>
    <s v="OK"/>
    <x v="890"/>
    <x v="342"/>
    <x v="335"/>
    <x v="885"/>
    <s v="Italia"/>
    <x v="70"/>
    <x v="19"/>
    <m/>
    <s v="Antonio Capolupo _x000a_(Credinvest)"/>
    <s v="Advisor"/>
    <x v="0"/>
    <s v="Agro-food"/>
    <x v="10"/>
    <x v="2"/>
    <x v="0"/>
    <x v="2"/>
    <x v="0"/>
    <x v="91"/>
    <x v="0"/>
  </r>
  <r>
    <s v="OK"/>
    <x v="891"/>
    <x v="343"/>
    <x v="336"/>
    <x v="886"/>
    <s v="Italia"/>
    <x v="6"/>
    <x v="5"/>
    <m/>
    <s v="Gianni Catalfamo"/>
    <s v="Autocandidatura"/>
    <x v="0"/>
    <s v="Clean Tech"/>
    <x v="39"/>
    <x v="2"/>
    <x v="0"/>
    <x v="2"/>
    <x v="0"/>
    <x v="91"/>
    <x v="0"/>
  </r>
  <r>
    <s v="OK"/>
    <x v="892"/>
    <x v="343"/>
    <x v="336"/>
    <x v="887"/>
    <s v="Italia"/>
    <x v="5"/>
    <x v="4"/>
    <m/>
    <s v="Carlo Pautrie"/>
    <s v="Autocandidatura"/>
    <x v="0"/>
    <s v="Consumer Goods"/>
    <x v="12"/>
    <x v="0"/>
    <x v="0"/>
    <x v="0"/>
    <x v="0"/>
    <x v="91"/>
    <x v="0"/>
  </r>
  <r>
    <s v="OK"/>
    <x v="893"/>
    <x v="343"/>
    <x v="337"/>
    <x v="888"/>
    <s v="Italia"/>
    <x v="11"/>
    <x v="7"/>
    <m/>
    <s v="Giampaolo Imbasciati"/>
    <s v="Autocandidatura"/>
    <x v="0"/>
    <s v="Services"/>
    <x v="14"/>
    <x v="0"/>
    <x v="0"/>
    <x v="0"/>
    <x v="0"/>
    <x v="94"/>
    <x v="78"/>
  </r>
  <r>
    <s v="OK"/>
    <x v="894"/>
    <x v="343"/>
    <x v="336"/>
    <x v="889"/>
    <s v="Italia"/>
    <x v="11"/>
    <x v="7"/>
    <m/>
    <s v="Marco Germani"/>
    <s v="Autocandidatura"/>
    <x v="0"/>
    <s v="Consumer Goods"/>
    <x v="24"/>
    <x v="2"/>
    <x v="0"/>
    <x v="2"/>
    <x v="0"/>
    <x v="91"/>
    <x v="79"/>
  </r>
  <r>
    <s v="OK"/>
    <x v="895"/>
    <x v="344"/>
    <x v="332"/>
    <x v="890"/>
    <s v="Italia"/>
    <x v="6"/>
    <x v="5"/>
    <m/>
    <s v="Giovanni Balivo "/>
    <s v="Autocandidatura"/>
    <x v="0"/>
    <s v="Consumer Goods"/>
    <x v="12"/>
    <x v="3"/>
    <x v="0"/>
    <x v="2"/>
    <x v="0"/>
    <x v="92"/>
    <x v="65"/>
  </r>
  <r>
    <s v="OK"/>
    <x v="896"/>
    <x v="344"/>
    <x v="332"/>
    <x v="891"/>
    <s v="Italia"/>
    <x v="17"/>
    <x v="2"/>
    <m/>
    <s v="Salvatore Sinigaglia"/>
    <s v="Autocandidatura"/>
    <x v="0"/>
    <s v="Consumer Goods"/>
    <x v="12"/>
    <x v="3"/>
    <x v="0"/>
    <x v="0"/>
    <x v="0"/>
    <x v="92"/>
    <x v="0"/>
  </r>
  <r>
    <s v="OK"/>
    <x v="897"/>
    <x v="345"/>
    <x v="5"/>
    <x v="892"/>
    <s v="Italia"/>
    <x v="17"/>
    <x v="2"/>
    <m/>
    <s v="Giorgio Borrelli"/>
    <s v="Autocandidatura"/>
    <x v="1"/>
    <m/>
    <x v="7"/>
    <x v="5"/>
    <x v="4"/>
    <x v="3"/>
    <x v="0"/>
    <x v="92"/>
    <x v="80"/>
  </r>
  <r>
    <s v="OK"/>
    <x v="898"/>
    <x v="346"/>
    <x v="338"/>
    <x v="893"/>
    <s v="Italia"/>
    <x v="1"/>
    <x v="1"/>
    <m/>
    <s v="Eleonora Bilotta"/>
    <s v="Autocandidatura"/>
    <x v="0"/>
    <s v="Consumer Goods"/>
    <x v="24"/>
    <x v="2"/>
    <x v="1"/>
    <x v="2"/>
    <x v="0"/>
    <x v="92"/>
    <x v="81"/>
  </r>
  <r>
    <s v="OK"/>
    <x v="899"/>
    <x v="347"/>
    <x v="339"/>
    <x v="894"/>
    <s v="Italia"/>
    <x v="11"/>
    <x v="7"/>
    <m/>
    <s v="VentureUp"/>
    <s v="Altri"/>
    <x v="0"/>
    <s v="Agro-food"/>
    <x v="11"/>
    <x v="0"/>
    <x v="0"/>
    <x v="0"/>
    <x v="0"/>
    <x v="95"/>
    <x v="0"/>
  </r>
  <r>
    <s v="OK"/>
    <x v="900"/>
    <x v="347"/>
    <x v="340"/>
    <x v="895"/>
    <s v="Italia"/>
    <x v="74"/>
    <x v="0"/>
    <m/>
    <s v="VentureUp"/>
    <s v="Altri"/>
    <x v="0"/>
    <s v="Industrial Goods"/>
    <x v="38"/>
    <x v="1"/>
    <x v="2"/>
    <x v="1"/>
    <x v="0"/>
    <x v="92"/>
    <x v="0"/>
  </r>
  <r>
    <s v="OK"/>
    <x v="901"/>
    <x v="347"/>
    <x v="340"/>
    <x v="896"/>
    <s v="Italia"/>
    <x v="36"/>
    <x v="15"/>
    <m/>
    <s v="Francesco Marcolini_x000a_(Greenhill Advisory) "/>
    <s v="Advisor"/>
    <x v="0"/>
    <s v="ICT"/>
    <x v="16"/>
    <x v="2"/>
    <x v="0"/>
    <x v="2"/>
    <x v="0"/>
    <x v="92"/>
    <x v="0"/>
  </r>
  <r>
    <s v="OK"/>
    <x v="902"/>
    <x v="348"/>
    <x v="341"/>
    <x v="897"/>
    <s v="Italia"/>
    <x v="5"/>
    <x v="4"/>
    <m/>
    <s v="Carlo Giuberchio"/>
    <s v="Autocandidatura"/>
    <x v="0"/>
    <s v="Med-Tech"/>
    <x v="2"/>
    <x v="1"/>
    <x v="0"/>
    <x v="2"/>
    <x v="0"/>
    <x v="92"/>
    <x v="0"/>
  </r>
  <r>
    <s v="OK"/>
    <x v="903"/>
    <x v="348"/>
    <x v="341"/>
    <x v="898"/>
    <s v="Estero"/>
    <x v="121"/>
    <x v="22"/>
    <m/>
    <s v="Andrea Nessi_x000a_(Ramus &amp; Fidinam SA)"/>
    <s v="Advisor"/>
    <x v="0"/>
    <s v="Services"/>
    <x v="5"/>
    <x v="3"/>
    <x v="0"/>
    <x v="0"/>
    <x v="0"/>
    <x v="92"/>
    <x v="0"/>
  </r>
  <r>
    <s v="OK"/>
    <x v="904"/>
    <x v="349"/>
    <x v="339"/>
    <x v="899"/>
    <s v="Italia"/>
    <x v="13"/>
    <x v="9"/>
    <m/>
    <s v="Fogazza Francesco Carmelo"/>
    <s v="Autocandidatura"/>
    <x v="0"/>
    <s v="Industrial Goods"/>
    <x v="18"/>
    <x v="3"/>
    <x v="0"/>
    <x v="2"/>
    <x v="0"/>
    <x v="95"/>
    <x v="82"/>
  </r>
  <r>
    <s v="OK"/>
    <x v="905"/>
    <x v="349"/>
    <x v="342"/>
    <x v="900"/>
    <s v="Italia"/>
    <x v="11"/>
    <x v="7"/>
    <m/>
    <s v="Elena Fagnani"/>
    <s v="Autocandidatura"/>
    <x v="0"/>
    <s v="Services"/>
    <x v="14"/>
    <x v="0"/>
    <x v="0"/>
    <x v="0"/>
    <x v="0"/>
    <x v="96"/>
    <x v="83"/>
  </r>
  <r>
    <s v="OK"/>
    <x v="906"/>
    <x v="349"/>
    <x v="339"/>
    <x v="901"/>
    <s v="Estero"/>
    <x v="50"/>
    <x v="6"/>
    <m/>
    <s v="Stephen Frangione"/>
    <s v="Autocandidatura"/>
    <x v="0"/>
    <s v="Aerospace"/>
    <x v="27"/>
    <x v="0"/>
    <x v="0"/>
    <x v="0"/>
    <x v="0"/>
    <x v="95"/>
    <x v="0"/>
  </r>
  <r>
    <s v="OK"/>
    <x v="907"/>
    <x v="350"/>
    <x v="343"/>
    <x v="902"/>
    <s v="Italia"/>
    <x v="91"/>
    <x v="2"/>
    <m/>
    <s v="Massimo La Porta"/>
    <s v="Autocandidatura"/>
    <x v="0"/>
    <s v="Consumer Goods"/>
    <x v="12"/>
    <x v="3"/>
    <x v="0"/>
    <x v="2"/>
    <x v="0"/>
    <x v="95"/>
    <x v="84"/>
  </r>
  <r>
    <s v="OK"/>
    <x v="908"/>
    <x v="350"/>
    <x v="344"/>
    <x v="903"/>
    <s v="Italia"/>
    <x v="11"/>
    <x v="7"/>
    <m/>
    <s v="VentureUp"/>
    <s v="Altri"/>
    <x v="0"/>
    <s v="Consumer Goods"/>
    <x v="0"/>
    <x v="3"/>
    <x v="0"/>
    <x v="0"/>
    <x v="0"/>
    <x v="95"/>
    <x v="0"/>
  </r>
  <r>
    <s v="OK"/>
    <x v="909"/>
    <x v="350"/>
    <x v="5"/>
    <x v="904"/>
    <s v="Italia"/>
    <x v="6"/>
    <x v="5"/>
    <m/>
    <s v="Mauro Patrini"/>
    <s v="Autocandidatura"/>
    <x v="1"/>
    <m/>
    <x v="7"/>
    <x v="5"/>
    <x v="4"/>
    <x v="3"/>
    <x v="0"/>
    <x v="95"/>
    <x v="0"/>
  </r>
  <r>
    <s v="OK"/>
    <x v="910"/>
    <x v="350"/>
    <x v="344"/>
    <x v="905"/>
    <s v="Italia"/>
    <x v="13"/>
    <x v="9"/>
    <s v="Amedeo Giurazza"/>
    <m/>
    <s v="Proprietaria"/>
    <x v="0"/>
    <s v="Services"/>
    <x v="5"/>
    <x v="3"/>
    <x v="0"/>
    <x v="0"/>
    <x v="0"/>
    <x v="95"/>
    <x v="0"/>
  </r>
  <r>
    <s v="OK"/>
    <x v="911"/>
    <x v="351"/>
    <x v="5"/>
    <x v="906"/>
    <s v="Italia"/>
    <x v="125"/>
    <x v="22"/>
    <m/>
    <s v="Priscilla Rumor"/>
    <s v="Advisor"/>
    <x v="1"/>
    <m/>
    <x v="7"/>
    <x v="5"/>
    <x v="4"/>
    <x v="3"/>
    <x v="0"/>
    <x v="95"/>
    <x v="0"/>
  </r>
  <r>
    <s v="OK"/>
    <x v="912"/>
    <x v="352"/>
    <x v="345"/>
    <x v="907"/>
    <s v="Italia"/>
    <x v="5"/>
    <x v="4"/>
    <m/>
    <s v="Gianluca Ferranti_x000a_(Vivocha)"/>
    <s v="Altri"/>
    <x v="0"/>
    <s v="Services"/>
    <x v="37"/>
    <x v="0"/>
    <x v="0"/>
    <x v="0"/>
    <x v="0"/>
    <x v="97"/>
    <x v="0"/>
  </r>
  <r>
    <s v="OK"/>
    <x v="913"/>
    <x v="353"/>
    <x v="346"/>
    <x v="908"/>
    <s v="Italia"/>
    <x v="5"/>
    <x v="4"/>
    <m/>
    <s v="Stefania Vecchio "/>
    <s v="Autocandidatura"/>
    <x v="0"/>
    <s v="Services"/>
    <x v="14"/>
    <x v="2"/>
    <x v="0"/>
    <x v="2"/>
    <x v="0"/>
    <x v="95"/>
    <x v="0"/>
  </r>
  <r>
    <s v="OK"/>
    <x v="914"/>
    <x v="353"/>
    <x v="343"/>
    <x v="909"/>
    <s v="Italia"/>
    <x v="23"/>
    <x v="2"/>
    <m/>
    <s v="Enrico Ghia_x000a_(Politecnico di Torino)"/>
    <s v="Organismi di Ricerca"/>
    <x v="0"/>
    <s v="Industrial Goods"/>
    <x v="18"/>
    <x v="2"/>
    <x v="9"/>
    <x v="1"/>
    <x v="0"/>
    <x v="97"/>
    <x v="0"/>
  </r>
  <r>
    <s v="OK"/>
    <x v="915"/>
    <x v="353"/>
    <x v="346"/>
    <x v="910"/>
    <s v="Italia"/>
    <x v="5"/>
    <x v="4"/>
    <m/>
    <s v="Andrea Panarese"/>
    <s v="Autocandidatura"/>
    <x v="0"/>
    <s v="Services"/>
    <x v="14"/>
    <x v="2"/>
    <x v="0"/>
    <x v="2"/>
    <x v="0"/>
    <x v="95"/>
    <x v="0"/>
  </r>
  <r>
    <s v="OK"/>
    <x v="916"/>
    <x v="353"/>
    <x v="346"/>
    <x v="911"/>
    <s v="Italia"/>
    <x v="6"/>
    <x v="5"/>
    <m/>
    <s v="Michele Di Nunzio"/>
    <s v="Autocandidatura"/>
    <x v="0"/>
    <s v="Services"/>
    <x v="5"/>
    <x v="2"/>
    <x v="0"/>
    <x v="2"/>
    <x v="0"/>
    <x v="95"/>
    <x v="0"/>
  </r>
  <r>
    <s v="OK"/>
    <x v="917"/>
    <x v="354"/>
    <x v="343"/>
    <x v="912"/>
    <s v="Italia"/>
    <x v="14"/>
    <x v="10"/>
    <s v="Raffaele Bini"/>
    <m/>
    <s v="Proprietaria"/>
    <x v="0"/>
    <s v="Consumer Goods"/>
    <x v="22"/>
    <x v="0"/>
    <x v="0"/>
    <x v="0"/>
    <x v="0"/>
    <x v="95"/>
    <x v="0"/>
  </r>
  <r>
    <s v="OK"/>
    <x v="918"/>
    <x v="354"/>
    <x v="347"/>
    <x v="913"/>
    <s v="Italia"/>
    <x v="5"/>
    <x v="4"/>
    <m/>
    <s v="Nicola Abbasciano "/>
    <s v="Autocandidatura"/>
    <x v="0"/>
    <s v="ICT"/>
    <x v="20"/>
    <x v="0"/>
    <x v="0"/>
    <x v="0"/>
    <x v="0"/>
    <x v="93"/>
    <x v="0"/>
  </r>
  <r>
    <s v="OK"/>
    <x v="919"/>
    <x v="354"/>
    <x v="343"/>
    <x v="914"/>
    <s v="Italia"/>
    <x v="6"/>
    <x v="5"/>
    <m/>
    <s v="Mario Lisco"/>
    <s v="Autocandidatura"/>
    <x v="0"/>
    <s v="Services"/>
    <x v="12"/>
    <x v="2"/>
    <x v="0"/>
    <x v="2"/>
    <x v="0"/>
    <x v="97"/>
    <x v="0"/>
  </r>
  <r>
    <s v="OK"/>
    <x v="920"/>
    <x v="354"/>
    <x v="343"/>
    <x v="915"/>
    <s v="Italia"/>
    <x v="26"/>
    <x v="2"/>
    <m/>
    <s v="Giovanni Lombardo"/>
    <s v="Autocandidatura"/>
    <x v="0"/>
    <s v="Med-Tech"/>
    <x v="2"/>
    <x v="2"/>
    <x v="0"/>
    <x v="2"/>
    <x v="0"/>
    <x v="97"/>
    <x v="0"/>
  </r>
  <r>
    <s v="OK"/>
    <x v="921"/>
    <x v="355"/>
    <x v="348"/>
    <x v="916"/>
    <s v="Italia"/>
    <x v="11"/>
    <x v="7"/>
    <m/>
    <s v="Venceslao Marinaro_x000a_(Quantum Leap)"/>
    <s v="Advisor"/>
    <x v="0"/>
    <s v="Services"/>
    <x v="5"/>
    <x v="2"/>
    <x v="0"/>
    <x v="2"/>
    <x v="0"/>
    <x v="97"/>
    <x v="0"/>
  </r>
  <r>
    <s v="OK"/>
    <x v="922"/>
    <x v="355"/>
    <x v="348"/>
    <x v="917"/>
    <s v="Italia"/>
    <x v="41"/>
    <x v="10"/>
    <m/>
    <s v="Giacomo Valentini _x000a_(Italian angels)"/>
    <s v="Investitori professionali"/>
    <x v="0"/>
    <s v="Industrial Goods"/>
    <x v="18"/>
    <x v="2"/>
    <x v="0"/>
    <x v="2"/>
    <x v="0"/>
    <x v="97"/>
    <x v="0"/>
  </r>
  <r>
    <s v="OK"/>
    <x v="923"/>
    <x v="355"/>
    <x v="349"/>
    <x v="918"/>
    <s v="Italia"/>
    <x v="99"/>
    <x v="7"/>
    <m/>
    <s v="Luigi De Lucia"/>
    <s v="Dottore commercialista"/>
    <x v="0"/>
    <s v="Industrial Goods"/>
    <x v="18"/>
    <x v="3"/>
    <x v="0"/>
    <x v="2"/>
    <x v="0"/>
    <x v="93"/>
    <x v="85"/>
  </r>
  <r>
    <s v="OK"/>
    <x v="924"/>
    <x v="356"/>
    <x v="350"/>
    <x v="919"/>
    <s v="Italia"/>
    <x v="68"/>
    <x v="15"/>
    <m/>
    <s v="Davide Caruso_x000a_(Grow&amp;Go Innovation Hunters)"/>
    <s v="Advisor"/>
    <x v="0"/>
    <s v="Consumer Goods"/>
    <x v="24"/>
    <x v="0"/>
    <x v="0"/>
    <x v="0"/>
    <x v="0"/>
    <x v="98"/>
    <x v="0"/>
  </r>
  <r>
    <s v="OK"/>
    <x v="925"/>
    <x v="356"/>
    <x v="345"/>
    <x v="920"/>
    <s v="Italia"/>
    <x v="1"/>
    <x v="1"/>
    <m/>
    <s v="Pasquale Mastroianni "/>
    <s v="Advisor"/>
    <x v="0"/>
    <s v="Biotech"/>
    <x v="3"/>
    <x v="2"/>
    <x v="0"/>
    <x v="2"/>
    <x v="0"/>
    <x v="97"/>
    <x v="0"/>
  </r>
  <r>
    <s v="OK"/>
    <x v="926"/>
    <x v="356"/>
    <x v="345"/>
    <x v="921"/>
    <s v="Italia"/>
    <x v="126"/>
    <x v="1"/>
    <m/>
    <s v="Pasquale Mastroianni "/>
    <s v="Advisor"/>
    <x v="0"/>
    <s v="Services"/>
    <x v="48"/>
    <x v="2"/>
    <x v="0"/>
    <x v="2"/>
    <x v="0"/>
    <x v="97"/>
    <x v="0"/>
  </r>
  <r>
    <s v="OK"/>
    <x v="927"/>
    <x v="356"/>
    <x v="5"/>
    <x v="922"/>
    <s v="Italia"/>
    <x v="6"/>
    <x v="5"/>
    <m/>
    <s v="Gianluca Michelon "/>
    <s v="Autocandidatura"/>
    <x v="1"/>
    <m/>
    <x v="7"/>
    <x v="5"/>
    <x v="4"/>
    <x v="3"/>
    <x v="0"/>
    <x v="97"/>
    <x v="0"/>
  </r>
  <r>
    <s v="OK"/>
    <x v="928"/>
    <x v="356"/>
    <x v="345"/>
    <x v="923"/>
    <s v="Italia"/>
    <x v="11"/>
    <x v="7"/>
    <m/>
    <m/>
    <s v="Autocandidatura"/>
    <x v="0"/>
    <s v="ICT"/>
    <x v="16"/>
    <x v="0"/>
    <x v="0"/>
    <x v="0"/>
    <x v="0"/>
    <x v="97"/>
    <x v="86"/>
  </r>
  <r>
    <s v="OK"/>
    <x v="929"/>
    <x v="356"/>
    <x v="345"/>
    <x v="924"/>
    <s v="Italia"/>
    <x v="5"/>
    <x v="4"/>
    <s v="Mauro Odorico"/>
    <m/>
    <s v="Proprietaria"/>
    <x v="0"/>
    <s v="Services"/>
    <x v="14"/>
    <x v="3"/>
    <x v="0"/>
    <x v="0"/>
    <x v="0"/>
    <x v="97"/>
    <x v="0"/>
  </r>
  <r>
    <s v="OK"/>
    <x v="930"/>
    <x v="357"/>
    <x v="351"/>
    <x v="925"/>
    <s v="Italia"/>
    <x v="5"/>
    <x v="4"/>
    <s v="Alessandro Pontari"/>
    <m/>
    <s v="Proprietaria"/>
    <x v="0"/>
    <s v="Services"/>
    <x v="37"/>
    <x v="0"/>
    <x v="0"/>
    <x v="0"/>
    <x v="0"/>
    <x v="97"/>
    <x v="0"/>
  </r>
  <r>
    <s v="OK"/>
    <x v="931"/>
    <x v="358"/>
    <x v="352"/>
    <x v="926"/>
    <s v="Italia"/>
    <x v="6"/>
    <x v="5"/>
    <m/>
    <s v="Belli Daniel"/>
    <s v="Autocandidatura"/>
    <x v="0"/>
    <s v="Services"/>
    <x v="19"/>
    <x v="1"/>
    <x v="0"/>
    <x v="2"/>
    <x v="0"/>
    <x v="93"/>
    <x v="0"/>
  </r>
  <r>
    <s v="OK"/>
    <x v="932"/>
    <x v="359"/>
    <x v="353"/>
    <x v="927"/>
    <s v="Italia"/>
    <x v="5"/>
    <x v="4"/>
    <m/>
    <s v="Daniele Sottile_x000a_(Vitale-Co)"/>
    <s v="Advisor"/>
    <x v="0"/>
    <s v="Services"/>
    <x v="19"/>
    <x v="0"/>
    <x v="0"/>
    <x v="0"/>
    <x v="0"/>
    <x v="93"/>
    <x v="0"/>
  </r>
  <r>
    <s v="OK"/>
    <x v="933"/>
    <x v="360"/>
    <x v="354"/>
    <x v="928"/>
    <s v="Italia"/>
    <x v="127"/>
    <x v="25"/>
    <m/>
    <s v="Santino Brunetto"/>
    <s v="Autocandidatura"/>
    <x v="0"/>
    <s v="Services"/>
    <x v="37"/>
    <x v="1"/>
    <x v="0"/>
    <x v="2"/>
    <x v="0"/>
    <x v="93"/>
    <x v="0"/>
  </r>
  <r>
    <s v="OK"/>
    <x v="934"/>
    <x v="360"/>
    <x v="354"/>
    <x v="929"/>
    <s v="Estero"/>
    <x v="128"/>
    <x v="22"/>
    <m/>
    <s v="Massimo d'Ambrosio"/>
    <s v="Advisor"/>
    <x v="0"/>
    <s v="Aerospace"/>
    <x v="30"/>
    <x v="2"/>
    <x v="0"/>
    <x v="2"/>
    <x v="0"/>
    <x v="93"/>
    <x v="0"/>
  </r>
  <r>
    <s v="OK"/>
    <x v="935"/>
    <x v="360"/>
    <x v="5"/>
    <x v="930"/>
    <s v="Italia"/>
    <x v="6"/>
    <x v="5"/>
    <m/>
    <s v="Emiliano Lavorini "/>
    <s v="Autocandidatura"/>
    <x v="1"/>
    <m/>
    <x v="7"/>
    <x v="5"/>
    <x v="4"/>
    <x v="3"/>
    <x v="0"/>
    <x v="93"/>
    <x v="0"/>
  </r>
  <r>
    <s v="OK"/>
    <x v="936"/>
    <x v="360"/>
    <x v="355"/>
    <x v="931"/>
    <s v="Italia"/>
    <x v="11"/>
    <x v="7"/>
    <m/>
    <s v="Gargani Alessndro_x000a_(EIF)"/>
    <s v="Advisor"/>
    <x v="0"/>
    <s v="Services"/>
    <x v="5"/>
    <x v="3"/>
    <x v="0"/>
    <x v="0"/>
    <x v="0"/>
    <x v="93"/>
    <x v="0"/>
  </r>
  <r>
    <s v="OK"/>
    <x v="937"/>
    <x v="356"/>
    <x v="355"/>
    <x v="932"/>
    <s v="Italia"/>
    <x v="6"/>
    <x v="5"/>
    <m/>
    <s v="Dante Leone "/>
    <s v="Autocandidatura"/>
    <x v="0"/>
    <s v="Services"/>
    <x v="14"/>
    <x v="2"/>
    <x v="0"/>
    <x v="2"/>
    <x v="0"/>
    <x v="93"/>
    <x v="0"/>
  </r>
  <r>
    <s v="OK"/>
    <x v="938"/>
    <x v="361"/>
    <x v="347"/>
    <x v="933"/>
    <s v="Italia"/>
    <x v="42"/>
    <x v="7"/>
    <m/>
    <s v="Gianluca Giurazza"/>
    <s v="Advisor"/>
    <x v="0"/>
    <s v="Consumer Goods"/>
    <x v="12"/>
    <x v="0"/>
    <x v="0"/>
    <x v="0"/>
    <x v="0"/>
    <x v="99"/>
    <x v="87"/>
  </r>
  <r>
    <s v="OK"/>
    <x v="939"/>
    <x v="361"/>
    <x v="347"/>
    <x v="934"/>
    <s v="Estero"/>
    <x v="50"/>
    <x v="6"/>
    <m/>
    <s v="Alessandro Tosi _x000a_(Kobo Funds)"/>
    <s v="Advisor"/>
    <x v="0"/>
    <s v="Digital &amp; Media"/>
    <x v="37"/>
    <x v="3"/>
    <x v="0"/>
    <x v="0"/>
    <x v="0"/>
    <x v="93"/>
    <x v="0"/>
  </r>
  <r>
    <s v="OK"/>
    <x v="940"/>
    <x v="362"/>
    <x v="356"/>
    <x v="935"/>
    <s v="Italia"/>
    <x v="21"/>
    <x v="13"/>
    <m/>
    <s v="Alessio Lorusso"/>
    <s v="Autocandidatura"/>
    <x v="0"/>
    <s v="Industrial automation"/>
    <x v="18"/>
    <x v="3"/>
    <x v="0"/>
    <x v="0"/>
    <x v="0"/>
    <x v="93"/>
    <x v="0"/>
  </r>
  <r>
    <s v="OK"/>
    <x v="941"/>
    <x v="362"/>
    <x v="356"/>
    <x v="936"/>
    <s v="Italia"/>
    <x v="14"/>
    <x v="10"/>
    <s v="Nicola Redi"/>
    <m/>
    <s v="Proprietaria"/>
    <x v="0"/>
    <s v="Industrial Goods"/>
    <x v="18"/>
    <x v="1"/>
    <x v="18"/>
    <x v="1"/>
    <x v="0"/>
    <x v="93"/>
    <x v="0"/>
  </r>
  <r>
    <s v="OK"/>
    <x v="942"/>
    <x v="362"/>
    <x v="357"/>
    <x v="937"/>
    <s v="Italia"/>
    <x v="11"/>
    <x v="7"/>
    <m/>
    <s v="Rome startup week"/>
    <s v="Altri"/>
    <x v="0"/>
    <s v="Digital &amp; Media"/>
    <x v="5"/>
    <x v="0"/>
    <x v="0"/>
    <x v="0"/>
    <x v="0"/>
    <x v="100"/>
    <x v="88"/>
  </r>
  <r>
    <s v="OK"/>
    <x v="943"/>
    <x v="363"/>
    <x v="5"/>
    <x v="938"/>
    <s v="Estero"/>
    <x v="121"/>
    <x v="22"/>
    <m/>
    <s v="Alex Climascin"/>
    <s v="Autocandidatura"/>
    <x v="1"/>
    <m/>
    <x v="7"/>
    <x v="5"/>
    <x v="4"/>
    <x v="3"/>
    <x v="0"/>
    <x v="98"/>
    <x v="0"/>
  </r>
  <r>
    <s v="OK"/>
    <x v="944"/>
    <x v="364"/>
    <x v="358"/>
    <x v="939"/>
    <s v="Estero"/>
    <x v="50"/>
    <x v="6"/>
    <m/>
    <s v="Claudio Costamagna"/>
    <s v="Advisor"/>
    <x v="0"/>
    <s v="Med-Tech"/>
    <x v="2"/>
    <x v="0"/>
    <x v="0"/>
    <x v="0"/>
    <x v="0"/>
    <x v="98"/>
    <x v="89"/>
  </r>
  <r>
    <s v="OK"/>
    <x v="945"/>
    <x v="365"/>
    <x v="359"/>
    <x v="940"/>
    <s v="Italia"/>
    <x v="5"/>
    <x v="4"/>
    <m/>
    <s v="Castelli Matteo_x000a_(Banca Sella)"/>
    <s v="Advisor"/>
    <x v="0"/>
    <s v="Services"/>
    <x v="16"/>
    <x v="3"/>
    <x v="0"/>
    <x v="0"/>
    <x v="0"/>
    <x v="98"/>
    <x v="0"/>
  </r>
  <r>
    <s v="OK"/>
    <x v="946"/>
    <x v="365"/>
    <x v="5"/>
    <x v="941"/>
    <s v="Italia"/>
    <x v="11"/>
    <x v="7"/>
    <m/>
    <s v="Franca Menonna"/>
    <s v="Dottore commercialista"/>
    <x v="1"/>
    <m/>
    <x v="7"/>
    <x v="5"/>
    <x v="4"/>
    <x v="3"/>
    <x v="0"/>
    <x v="98"/>
    <x v="90"/>
  </r>
  <r>
    <s v="OK"/>
    <x v="947"/>
    <x v="366"/>
    <x v="360"/>
    <x v="942"/>
    <s v="Italia"/>
    <x v="15"/>
    <x v="3"/>
    <m/>
    <s v="Fabrizio Varvella"/>
    <s v="Autocandidatura"/>
    <x v="0"/>
    <s v="Consumer Goods"/>
    <x v="12"/>
    <x v="0"/>
    <x v="0"/>
    <x v="2"/>
    <x v="0"/>
    <x v="98"/>
    <x v="84"/>
  </r>
  <r>
    <s v="OK"/>
    <x v="948"/>
    <x v="365"/>
    <x v="361"/>
    <x v="943"/>
    <s v="Italia"/>
    <x v="77"/>
    <x v="4"/>
    <m/>
    <s v="Francesco Rossi"/>
    <s v="Autocandidatura"/>
    <x v="0"/>
    <s v="Consumer Goods"/>
    <x v="12"/>
    <x v="0"/>
    <x v="0"/>
    <x v="0"/>
    <x v="0"/>
    <x v="101"/>
    <x v="0"/>
  </r>
  <r>
    <s v="OK"/>
    <x v="949"/>
    <x v="365"/>
    <x v="362"/>
    <x v="944"/>
    <s v="Italia"/>
    <x v="6"/>
    <x v="5"/>
    <m/>
    <s v="Fernando Erriu"/>
    <s v="Autocandidatura"/>
    <x v="0"/>
    <s v="ICT"/>
    <x v="18"/>
    <x v="2"/>
    <x v="0"/>
    <x v="2"/>
    <x v="0"/>
    <x v="102"/>
    <x v="0"/>
  </r>
  <r>
    <s v="OK"/>
    <x v="950"/>
    <x v="366"/>
    <x v="363"/>
    <x v="945"/>
    <s v="Italia"/>
    <x v="62"/>
    <x v="4"/>
    <m/>
    <s v="Cristina Bini _x000a_(FII/CDP)"/>
    <s v="Investitori professionali"/>
    <x v="0"/>
    <s v="Industrial Goods"/>
    <x v="38"/>
    <x v="0"/>
    <x v="0"/>
    <x v="0"/>
    <x v="0"/>
    <x v="102"/>
    <x v="0"/>
  </r>
  <r>
    <s v="OK"/>
    <x v="951"/>
    <x v="366"/>
    <x v="364"/>
    <x v="946"/>
    <s v="Estero"/>
    <x v="16"/>
    <x v="6"/>
    <m/>
    <s v="Andriotto Financial Services"/>
    <s v="Advisor"/>
    <x v="0"/>
    <s v="Digital &amp; Media"/>
    <x v="5"/>
    <x v="2"/>
    <x v="0"/>
    <x v="2"/>
    <x v="0"/>
    <x v="101"/>
    <x v="0"/>
  </r>
  <r>
    <s v="OK"/>
    <x v="952"/>
    <x v="366"/>
    <x v="360"/>
    <x v="947"/>
    <s v="Italia"/>
    <x v="129"/>
    <x v="3"/>
    <m/>
    <s v="Lorenzo Baravalle"/>
    <s v="Autocandidatura"/>
    <x v="0"/>
    <s v="ICT"/>
    <x v="20"/>
    <x v="3"/>
    <x v="0"/>
    <x v="0"/>
    <x v="0"/>
    <x v="98"/>
    <x v="0"/>
  </r>
  <r>
    <s v="OK"/>
    <x v="953"/>
    <x v="366"/>
    <x v="360"/>
    <x v="948"/>
    <s v="Italia"/>
    <x v="6"/>
    <x v="5"/>
    <m/>
    <s v="Antonio Capolupo _x000a_(Credinvest)"/>
    <s v="Advisor"/>
    <x v="0"/>
    <s v="Digital &amp; Media"/>
    <x v="5"/>
    <x v="2"/>
    <x v="0"/>
    <x v="2"/>
    <x v="0"/>
    <x v="98"/>
    <x v="0"/>
  </r>
  <r>
    <s v="OK"/>
    <x v="954"/>
    <x v="366"/>
    <x v="360"/>
    <x v="949"/>
    <s v="Italia"/>
    <x v="23"/>
    <x v="2"/>
    <m/>
    <s v="Antonio Capolupo _x000a_(Credinvest)"/>
    <s v="Advisor"/>
    <x v="0"/>
    <s v="Consumer Goods"/>
    <x v="12"/>
    <x v="0"/>
    <x v="0"/>
    <x v="2"/>
    <x v="0"/>
    <x v="98"/>
    <x v="84"/>
  </r>
  <r>
    <s v="OK"/>
    <x v="955"/>
    <x v="367"/>
    <x v="365"/>
    <x v="950"/>
    <s v="Italia"/>
    <x v="118"/>
    <x v="13"/>
    <m/>
    <s v="Giuseppe Tamburrano"/>
    <s v="Autocandidatura"/>
    <x v="0"/>
    <s v="Industrial Goods"/>
    <x v="18"/>
    <x v="2"/>
    <x v="0"/>
    <x v="2"/>
    <x v="0"/>
    <x v="103"/>
    <x v="0"/>
  </r>
  <r>
    <s v="OK"/>
    <x v="956"/>
    <x v="368"/>
    <x v="350"/>
    <x v="951"/>
    <s v="Italia"/>
    <x v="6"/>
    <x v="5"/>
    <m/>
    <s v="Vincenzo Monetini"/>
    <s v="Autocandidatura"/>
    <x v="0"/>
    <s v="Services"/>
    <x v="37"/>
    <x v="2"/>
    <x v="0"/>
    <x v="2"/>
    <x v="0"/>
    <x v="98"/>
    <x v="0"/>
  </r>
  <r>
    <s v="OK"/>
    <x v="957"/>
    <x v="366"/>
    <x v="360"/>
    <x v="952"/>
    <s v="Estero"/>
    <x v="25"/>
    <x v="16"/>
    <s v="Amedeo Giurazza"/>
    <m/>
    <s v="Proprietaria"/>
    <x v="0"/>
    <s v="Services"/>
    <x v="19"/>
    <x v="0"/>
    <x v="0"/>
    <x v="0"/>
    <x v="0"/>
    <x v="98"/>
    <x v="0"/>
  </r>
  <r>
    <s v="OK"/>
    <x v="958"/>
    <x v="369"/>
    <x v="366"/>
    <x v="953"/>
    <s v="Estero"/>
    <x v="25"/>
    <x v="16"/>
    <m/>
    <s v="Cristina Bini _x000a_(FII/CDP)"/>
    <s v="Investitori professionali"/>
    <x v="0"/>
    <s v="Industrial Goods"/>
    <x v="29"/>
    <x v="2"/>
    <x v="0"/>
    <x v="2"/>
    <x v="0"/>
    <x v="98"/>
    <x v="0"/>
  </r>
  <r>
    <s v="OK"/>
    <x v="959"/>
    <x v="369"/>
    <x v="366"/>
    <x v="954"/>
    <s v="Italia"/>
    <x v="5"/>
    <x v="4"/>
    <m/>
    <s v="Antonio Testa"/>
    <s v="Autocandidatura"/>
    <x v="0"/>
    <s v="Consumer Goods"/>
    <x v="12"/>
    <x v="0"/>
    <x v="0"/>
    <x v="2"/>
    <x v="0"/>
    <x v="98"/>
    <x v="84"/>
  </r>
  <r>
    <s v="OK"/>
    <x v="960"/>
    <x v="369"/>
    <x v="366"/>
    <x v="955"/>
    <s v="Italia"/>
    <x v="11"/>
    <x v="7"/>
    <m/>
    <s v="Fausto Preste"/>
    <s v="Autocandidatura"/>
    <x v="0"/>
    <s v="Consumer Goods"/>
    <x v="0"/>
    <x v="0"/>
    <x v="0"/>
    <x v="0"/>
    <x v="0"/>
    <x v="98"/>
    <x v="0"/>
  </r>
  <r>
    <s v="OK"/>
    <x v="961"/>
    <x v="370"/>
    <x v="367"/>
    <x v="956"/>
    <s v="Italia"/>
    <x v="11"/>
    <x v="7"/>
    <m/>
    <s v="Massimo Ciaglia"/>
    <s v="Autocandidatura"/>
    <x v="0"/>
    <s v="Services"/>
    <x v="19"/>
    <x v="0"/>
    <x v="0"/>
    <x v="0"/>
    <x v="0"/>
    <x v="102"/>
    <x v="86"/>
  </r>
  <r>
    <s v="OK"/>
    <x v="962"/>
    <x v="370"/>
    <x v="367"/>
    <x v="957"/>
    <s v="Italia"/>
    <x v="5"/>
    <x v="4"/>
    <m/>
    <s v="Stefano carluccio "/>
    <s v="Autocandidatura"/>
    <x v="0"/>
    <s v="Med-Tech"/>
    <x v="2"/>
    <x v="2"/>
    <x v="0"/>
    <x v="2"/>
    <x v="0"/>
    <x v="102"/>
    <x v="0"/>
  </r>
  <r>
    <s v="OK"/>
    <x v="963"/>
    <x v="371"/>
    <x v="5"/>
    <x v="958"/>
    <s v="Italia"/>
    <x v="6"/>
    <x v="5"/>
    <m/>
    <s v="Mario Picano"/>
    <s v="Autocandidatura"/>
    <x v="1"/>
    <m/>
    <x v="7"/>
    <x v="5"/>
    <x v="4"/>
    <x v="3"/>
    <x v="0"/>
    <x v="102"/>
    <x v="0"/>
  </r>
  <r>
    <s v="OK"/>
    <x v="964"/>
    <x v="371"/>
    <x v="368"/>
    <x v="959"/>
    <s v="Italia"/>
    <x v="6"/>
    <x v="5"/>
    <m/>
    <s v="Alessandro Marchetto"/>
    <s v="Autocandidatura"/>
    <x v="0"/>
    <s v="Services"/>
    <x v="37"/>
    <x v="0"/>
    <x v="0"/>
    <x v="0"/>
    <x v="0"/>
    <x v="102"/>
    <x v="0"/>
  </r>
  <r>
    <s v="OK"/>
    <x v="965"/>
    <x v="371"/>
    <x v="368"/>
    <x v="960"/>
    <s v="Estero"/>
    <x v="125"/>
    <x v="22"/>
    <m/>
    <s v="Patrizia Piparo_x000a_(My Draco)"/>
    <s v="Advisor"/>
    <x v="0"/>
    <s v="Services"/>
    <x v="14"/>
    <x v="0"/>
    <x v="0"/>
    <x v="0"/>
    <x v="0"/>
    <x v="102"/>
    <x v="0"/>
  </r>
  <r>
    <s v="OK"/>
    <x v="966"/>
    <x v="371"/>
    <x v="368"/>
    <x v="961"/>
    <s v="Italia"/>
    <x v="6"/>
    <x v="5"/>
    <m/>
    <s v="Patrizia Piparo_x000a_(My Draco)"/>
    <s v="Advisor"/>
    <x v="0"/>
    <s v="ICT"/>
    <x v="16"/>
    <x v="2"/>
    <x v="0"/>
    <x v="2"/>
    <x v="0"/>
    <x v="102"/>
    <x v="0"/>
  </r>
  <r>
    <s v="OK"/>
    <x v="967"/>
    <x v="372"/>
    <x v="362"/>
    <x v="962"/>
    <s v="Italia"/>
    <x v="113"/>
    <x v="7"/>
    <m/>
    <s v="Stefano Carfagna _x000a_(Data ware)"/>
    <s v="Advisor"/>
    <x v="0"/>
    <s v="Services"/>
    <x v="16"/>
    <x v="0"/>
    <x v="0"/>
    <x v="0"/>
    <x v="0"/>
    <x v="102"/>
    <x v="0"/>
  </r>
  <r>
    <s v="OK"/>
    <x v="968"/>
    <x v="372"/>
    <x v="362"/>
    <x v="963"/>
    <s v="Italia"/>
    <x v="113"/>
    <x v="7"/>
    <m/>
    <s v="Stefano Carfagna _x000a_(Data ware)"/>
    <s v="Advisor"/>
    <x v="0"/>
    <s v="Med-Tech"/>
    <x v="2"/>
    <x v="2"/>
    <x v="0"/>
    <x v="2"/>
    <x v="0"/>
    <x v="102"/>
    <x v="0"/>
  </r>
  <r>
    <s v="OK"/>
    <x v="969"/>
    <x v="373"/>
    <x v="369"/>
    <x v="964"/>
    <s v="Italia"/>
    <x v="5"/>
    <x v="4"/>
    <s v="Alessandro Pontari"/>
    <m/>
    <s v="Proprietaria"/>
    <x v="0"/>
    <s v="Services"/>
    <x v="14"/>
    <x v="0"/>
    <x v="0"/>
    <x v="0"/>
    <x v="0"/>
    <x v="101"/>
    <x v="0"/>
  </r>
  <r>
    <s v="OK"/>
    <x v="970"/>
    <x v="374"/>
    <x v="370"/>
    <x v="965"/>
    <s v="Italia"/>
    <x v="26"/>
    <x v="2"/>
    <m/>
    <s v="Antonio Capolupo _x000a_(Credinvest)"/>
    <s v="Advisor"/>
    <x v="0"/>
    <s v="Services"/>
    <x v="48"/>
    <x v="2"/>
    <x v="0"/>
    <x v="2"/>
    <x v="0"/>
    <x v="101"/>
    <x v="0"/>
  </r>
  <r>
    <s v="OK"/>
    <x v="971"/>
    <x v="375"/>
    <x v="364"/>
    <x v="966"/>
    <s v="Italia"/>
    <x v="17"/>
    <x v="2"/>
    <m/>
    <s v="Antonio Capolupo _x000a_(Credinvest)"/>
    <s v="Advisor"/>
    <x v="0"/>
    <s v="Industrial Goods"/>
    <x v="18"/>
    <x v="3"/>
    <x v="0"/>
    <x v="2"/>
    <x v="0"/>
    <x v="101"/>
    <x v="91"/>
  </r>
  <r>
    <s v="OK"/>
    <x v="972"/>
    <x v="373"/>
    <x v="5"/>
    <x v="967"/>
    <s v="Italia"/>
    <x v="6"/>
    <x v="5"/>
    <m/>
    <s v="Roberto Scaglioni"/>
    <s v="Autocandidatura"/>
    <x v="1"/>
    <m/>
    <x v="7"/>
    <x v="5"/>
    <x v="4"/>
    <x v="3"/>
    <x v="0"/>
    <x v="101"/>
    <x v="0"/>
  </r>
  <r>
    <s v="OK"/>
    <x v="973"/>
    <x v="373"/>
    <x v="369"/>
    <x v="968"/>
    <s v="Italia"/>
    <x v="11"/>
    <x v="7"/>
    <m/>
    <s v="Guglielmo Pascarelli_x000a_(AIFI)"/>
    <s v="Altri"/>
    <x v="0"/>
    <s v="Clean Tech"/>
    <x v="51"/>
    <x v="3"/>
    <x v="0"/>
    <x v="0"/>
    <x v="0"/>
    <x v="104"/>
    <x v="92"/>
  </r>
  <r>
    <s v="OK"/>
    <x v="974"/>
    <x v="375"/>
    <x v="364"/>
    <x v="969"/>
    <s v="Italia"/>
    <x v="94"/>
    <x v="19"/>
    <m/>
    <s v="Antonio Capolupo _x000a_(Credinvest)"/>
    <s v="Advisor"/>
    <x v="0"/>
    <s v="Services"/>
    <x v="48"/>
    <x v="0"/>
    <x v="0"/>
    <x v="2"/>
    <x v="0"/>
    <x v="101"/>
    <x v="84"/>
  </r>
  <r>
    <s v="OK"/>
    <x v="975"/>
    <x v="375"/>
    <x v="364"/>
    <x v="970"/>
    <s v="Italia"/>
    <x v="5"/>
    <x v="4"/>
    <m/>
    <s v="Alessandro Grampa"/>
    <s v="Autocandidatura"/>
    <x v="0"/>
    <s v="Agro-food"/>
    <x v="11"/>
    <x v="0"/>
    <x v="0"/>
    <x v="5"/>
    <x v="0"/>
    <x v="105"/>
    <x v="93"/>
  </r>
  <r>
    <s v="OK"/>
    <x v="976"/>
    <x v="376"/>
    <x v="371"/>
    <x v="971"/>
    <s v="Italia"/>
    <x v="113"/>
    <x v="7"/>
    <m/>
    <s v="Stefano Carfagna _x000a_(Data ware)"/>
    <s v="Autocandidatura"/>
    <x v="0"/>
    <s v="ICT"/>
    <x v="20"/>
    <x v="0"/>
    <x v="0"/>
    <x v="0"/>
    <x v="0"/>
    <x v="106"/>
    <x v="0"/>
  </r>
  <r>
    <s v="OK"/>
    <x v="977"/>
    <x v="375"/>
    <x v="364"/>
    <x v="972"/>
    <s v="Italia"/>
    <x v="26"/>
    <x v="2"/>
    <m/>
    <s v="Antonio Capolupo _x000a_(Credinvest)"/>
    <s v="Advisor"/>
    <x v="0"/>
    <s v="Consumer Goods"/>
    <x v="12"/>
    <x v="3"/>
    <x v="0"/>
    <x v="2"/>
    <x v="0"/>
    <x v="101"/>
    <x v="84"/>
  </r>
  <r>
    <s v="OK"/>
    <x v="978"/>
    <x v="375"/>
    <x v="364"/>
    <x v="973"/>
    <s v="Italia"/>
    <x v="17"/>
    <x v="2"/>
    <m/>
    <s v="Alberto Romano"/>
    <s v="Autocandidatura"/>
    <x v="0"/>
    <s v="Consumer Goods"/>
    <x v="12"/>
    <x v="1"/>
    <x v="0"/>
    <x v="2"/>
    <x v="0"/>
    <x v="101"/>
    <x v="0"/>
  </r>
  <r>
    <s v="OK"/>
    <x v="979"/>
    <x v="374"/>
    <x v="370"/>
    <x v="974"/>
    <s v="Italia"/>
    <x v="11"/>
    <x v="7"/>
    <m/>
    <s v="Aniello D'Auria"/>
    <s v="Altri"/>
    <x v="0"/>
    <s v="ICT"/>
    <x v="20"/>
    <x v="3"/>
    <x v="0"/>
    <x v="0"/>
    <x v="0"/>
    <x v="101"/>
    <x v="0"/>
  </r>
  <r>
    <s v="OK"/>
    <x v="980"/>
    <x v="376"/>
    <x v="5"/>
    <x v="975"/>
    <s v="Italia"/>
    <x v="17"/>
    <x v="2"/>
    <m/>
    <s v="Valerio Rapone "/>
    <s v="Altri"/>
    <x v="1"/>
    <m/>
    <x v="7"/>
    <x v="5"/>
    <x v="4"/>
    <x v="3"/>
    <x v="0"/>
    <x v="101"/>
    <x v="0"/>
  </r>
  <r>
    <s v="OK"/>
    <x v="981"/>
    <x v="134"/>
    <x v="134"/>
    <x v="976"/>
    <s v="Italia"/>
    <x v="79"/>
    <x v="25"/>
    <m/>
    <s v="Walter Coraccio_x000a_(Sclak)"/>
    <s v="Industriali"/>
    <x v="0"/>
    <s v="Digital &amp; Media"/>
    <x v="5"/>
    <x v="0"/>
    <x v="0"/>
    <x v="0"/>
    <x v="0"/>
    <x v="101"/>
    <x v="0"/>
  </r>
  <r>
    <s v="OK"/>
    <x v="982"/>
    <x v="377"/>
    <x v="372"/>
    <x v="977"/>
    <s v="Italia"/>
    <x v="20"/>
    <x v="12"/>
    <m/>
    <s v="Furio Travagli"/>
    <s v="Autocandidatura"/>
    <x v="0"/>
    <s v="Industrial Goods"/>
    <x v="18"/>
    <x v="2"/>
    <x v="0"/>
    <x v="2"/>
    <x v="0"/>
    <x v="106"/>
    <x v="0"/>
  </r>
  <r>
    <s v="OK"/>
    <x v="983"/>
    <x v="378"/>
    <x v="373"/>
    <x v="978"/>
    <s v="Italia"/>
    <x v="49"/>
    <x v="21"/>
    <m/>
    <s v="Club Trentino Investitori"/>
    <s v="Investitori professionali"/>
    <x v="0"/>
    <s v="Med-Tech"/>
    <x v="8"/>
    <x v="2"/>
    <x v="45"/>
    <x v="1"/>
    <x v="0"/>
    <x v="46"/>
    <x v="0"/>
  </r>
  <r>
    <s v="OK"/>
    <x v="984"/>
    <x v="379"/>
    <x v="374"/>
    <x v="979"/>
    <s v="Italia"/>
    <x v="130"/>
    <x v="9"/>
    <m/>
    <s v="Cianchino "/>
    <s v="Autocandidatura"/>
    <x v="0"/>
    <s v="Services"/>
    <x v="14"/>
    <x v="2"/>
    <x v="0"/>
    <x v="2"/>
    <x v="0"/>
    <x v="46"/>
    <x v="0"/>
  </r>
  <r>
    <s v="OK"/>
    <x v="985"/>
    <x v="379"/>
    <x v="374"/>
    <x v="980"/>
    <s v="Italia"/>
    <x v="119"/>
    <x v="35"/>
    <s v="Amedeo Giurazza"/>
    <m/>
    <s v="Proprietaria"/>
    <x v="0"/>
    <s v="Med-Tech"/>
    <x v="8"/>
    <x v="2"/>
    <x v="59"/>
    <x v="1"/>
    <x v="0"/>
    <x v="46"/>
    <x v="0"/>
  </r>
  <r>
    <s v="OK"/>
    <x v="986"/>
    <x v="379"/>
    <x v="375"/>
    <x v="981"/>
    <s v="Italia"/>
    <x v="11"/>
    <x v="7"/>
    <m/>
    <s v="Lorenzo Bracciale"/>
    <s v="Autocandidatura"/>
    <x v="0"/>
    <s v="Med-Tech"/>
    <x v="40"/>
    <x v="0"/>
    <x v="0"/>
    <x v="0"/>
    <x v="0"/>
    <x v="106"/>
    <x v="0"/>
  </r>
  <r>
    <s v="OK"/>
    <x v="987"/>
    <x v="379"/>
    <x v="374"/>
    <x v="982"/>
    <s v="Italia"/>
    <x v="5"/>
    <x v="4"/>
    <m/>
    <s v="Marco Brusamolino"/>
    <s v="Autocandidatura"/>
    <x v="0"/>
    <s v="Services"/>
    <x v="5"/>
    <x v="3"/>
    <x v="0"/>
    <x v="0"/>
    <x v="0"/>
    <x v="46"/>
    <x v="0"/>
  </r>
  <r>
    <s v="OK"/>
    <x v="988"/>
    <x v="380"/>
    <x v="376"/>
    <x v="983"/>
    <s v="Estero"/>
    <x v="25"/>
    <x v="16"/>
    <s v="Giulio Valiante"/>
    <m/>
    <s v="Proprietaria"/>
    <x v="0"/>
    <s v="Services"/>
    <x v="19"/>
    <x v="0"/>
    <x v="0"/>
    <x v="0"/>
    <x v="0"/>
    <x v="46"/>
    <x v="0"/>
  </r>
  <r>
    <s v="OK"/>
    <x v="989"/>
    <x v="380"/>
    <x v="376"/>
    <x v="984"/>
    <s v="Italia"/>
    <x v="22"/>
    <x v="14"/>
    <m/>
    <s v="Fabrizio Basciani"/>
    <s v="Autocandidatura"/>
    <x v="0"/>
    <s v="Services"/>
    <x v="14"/>
    <x v="2"/>
    <x v="0"/>
    <x v="2"/>
    <x v="0"/>
    <x v="46"/>
    <x v="0"/>
  </r>
  <r>
    <s v="OK"/>
    <x v="990"/>
    <x v="381"/>
    <x v="375"/>
    <x v="985"/>
    <s v="Italia"/>
    <x v="43"/>
    <x v="8"/>
    <m/>
    <s v="Gabriele Cappellini_x000a_(Trimcf)"/>
    <s v="Advisor"/>
    <x v="0"/>
    <s v="Industrial Goods"/>
    <x v="34"/>
    <x v="0"/>
    <x v="0"/>
    <x v="0"/>
    <x v="0"/>
    <x v="106"/>
    <x v="0"/>
  </r>
  <r>
    <s v="OK"/>
    <x v="991"/>
    <x v="382"/>
    <x v="372"/>
    <x v="986"/>
    <s v="Italia"/>
    <x v="11"/>
    <x v="7"/>
    <m/>
    <s v="Premio Italian Master Startup Award"/>
    <s v="Altri"/>
    <x v="0"/>
    <s v="Industrial Goods"/>
    <x v="33"/>
    <x v="2"/>
    <x v="46"/>
    <x v="1"/>
    <x v="0"/>
    <x v="106"/>
    <x v="0"/>
  </r>
  <r>
    <s v="OK"/>
    <x v="992"/>
    <x v="382"/>
    <x v="372"/>
    <x v="987"/>
    <s v="Italia"/>
    <x v="11"/>
    <x v="7"/>
    <m/>
    <s v="Premio Italian Master Startup Award"/>
    <s v="Altri"/>
    <x v="0"/>
    <s v="Biotech"/>
    <x v="3"/>
    <x v="2"/>
    <x v="46"/>
    <x v="1"/>
    <x v="0"/>
    <x v="106"/>
    <x v="0"/>
  </r>
  <r>
    <s v="OK"/>
    <x v="993"/>
    <x v="382"/>
    <x v="372"/>
    <x v="988"/>
    <s v="Italia"/>
    <x v="86"/>
    <x v="4"/>
    <m/>
    <s v="Premio Italian Master Startup Award"/>
    <s v="Altri"/>
    <x v="0"/>
    <s v="Services"/>
    <x v="14"/>
    <x v="3"/>
    <x v="42"/>
    <x v="1"/>
    <x v="0"/>
    <x v="106"/>
    <x v="0"/>
  </r>
  <r>
    <s v="OK"/>
    <x v="994"/>
    <x v="382"/>
    <x v="377"/>
    <x v="989"/>
    <s v="Italia"/>
    <x v="5"/>
    <x v="4"/>
    <m/>
    <s v="Premio Italian Master Startup Award/ Ágnes Antal"/>
    <s v="Altri"/>
    <x v="0"/>
    <s v="ICT"/>
    <x v="20"/>
    <x v="0"/>
    <x v="42"/>
    <x v="5"/>
    <x v="0"/>
    <x v="107"/>
    <x v="94"/>
  </r>
  <r>
    <s v="OK"/>
    <x v="995"/>
    <x v="382"/>
    <x v="372"/>
    <x v="990"/>
    <s v="Italia"/>
    <x v="109"/>
    <x v="17"/>
    <m/>
    <s v="Premio Italian Master Startup Award"/>
    <s v="Altri"/>
    <x v="0"/>
    <s v="Biotech"/>
    <x v="3"/>
    <x v="2"/>
    <x v="60"/>
    <x v="1"/>
    <x v="0"/>
    <x v="106"/>
    <x v="0"/>
  </r>
  <r>
    <s v="OK"/>
    <x v="996"/>
    <x v="382"/>
    <x v="372"/>
    <x v="991"/>
    <s v="Italia"/>
    <x v="11"/>
    <x v="7"/>
    <m/>
    <s v="Premio Italian Master Startup Award"/>
    <s v="Altri"/>
    <x v="0"/>
    <s v="ICT"/>
    <x v="16"/>
    <x v="3"/>
    <x v="46"/>
    <x v="1"/>
    <x v="0"/>
    <x v="106"/>
    <x v="0"/>
  </r>
  <r>
    <s v="OK"/>
    <x v="997"/>
    <x v="382"/>
    <x v="372"/>
    <x v="992"/>
    <s v="Italia"/>
    <x v="5"/>
    <x v="4"/>
    <m/>
    <s v="Premio Italian Master Startup Award"/>
    <s v="Altri"/>
    <x v="0"/>
    <s v="Industrial Goods"/>
    <x v="18"/>
    <x v="3"/>
    <x v="42"/>
    <x v="1"/>
    <x v="0"/>
    <x v="106"/>
    <x v="0"/>
  </r>
  <r>
    <s v="OK"/>
    <x v="998"/>
    <x v="382"/>
    <x v="372"/>
    <x v="993"/>
    <s v="Italia"/>
    <x v="11"/>
    <x v="7"/>
    <m/>
    <s v="Premio Italian Master Startup Award"/>
    <s v="Altri"/>
    <x v="0"/>
    <s v="Biotech"/>
    <x v="8"/>
    <x v="2"/>
    <x v="46"/>
    <x v="1"/>
    <x v="0"/>
    <x v="106"/>
    <x v="0"/>
  </r>
  <r>
    <s v="OK"/>
    <x v="999"/>
    <x v="382"/>
    <x v="372"/>
    <x v="994"/>
    <s v="Italia"/>
    <x v="11"/>
    <x v="7"/>
    <m/>
    <s v="Premio Italian Master Startup Award"/>
    <s v="Altri"/>
    <x v="0"/>
    <s v="Services"/>
    <x v="19"/>
    <x v="0"/>
    <x v="61"/>
    <x v="1"/>
    <x v="0"/>
    <x v="106"/>
    <x v="0"/>
  </r>
  <r>
    <s v="OK"/>
    <x v="1000"/>
    <x v="382"/>
    <x v="372"/>
    <x v="995"/>
    <s v="Italia"/>
    <x v="0"/>
    <x v="0"/>
    <m/>
    <s v="Premio Italian Master Startup Award"/>
    <s v="Altri"/>
    <x v="0"/>
    <s v="Med-Tech"/>
    <x v="2"/>
    <x v="0"/>
    <x v="42"/>
    <x v="5"/>
    <x v="0"/>
    <x v="108"/>
    <x v="95"/>
  </r>
  <r>
    <s v="OK"/>
    <x v="1001"/>
    <x v="382"/>
    <x v="372"/>
    <x v="996"/>
    <s v="Italia"/>
    <x v="109"/>
    <x v="17"/>
    <m/>
    <s v="Premio Italian Master Startup Award"/>
    <s v="Altri"/>
    <x v="0"/>
    <s v="Agro-food"/>
    <x v="10"/>
    <x v="0"/>
    <x v="60"/>
    <x v="1"/>
    <x v="0"/>
    <x v="106"/>
    <x v="0"/>
  </r>
  <r>
    <s v="OK"/>
    <x v="1002"/>
    <x v="382"/>
    <x v="372"/>
    <x v="997"/>
    <s v="Italia"/>
    <x v="0"/>
    <x v="0"/>
    <m/>
    <s v="Premio Italian Master Startup Award"/>
    <s v="Altri"/>
    <x v="0"/>
    <s v="Automotive"/>
    <x v="4"/>
    <x v="3"/>
    <x v="37"/>
    <x v="1"/>
    <x v="0"/>
    <x v="106"/>
    <x v="0"/>
  </r>
  <r>
    <s v="OK"/>
    <x v="1003"/>
    <x v="382"/>
    <x v="372"/>
    <x v="998"/>
    <s v="Italia"/>
    <x v="14"/>
    <x v="10"/>
    <m/>
    <s v="Premio Italian Master Startup Award"/>
    <s v="Altri"/>
    <x v="0"/>
    <s v="Biotech"/>
    <x v="8"/>
    <x v="3"/>
    <x v="18"/>
    <x v="1"/>
    <x v="0"/>
    <x v="106"/>
    <x v="0"/>
  </r>
  <r>
    <s v="OK"/>
    <x v="1004"/>
    <x v="382"/>
    <x v="372"/>
    <x v="999"/>
    <s v="Italia"/>
    <x v="11"/>
    <x v="7"/>
    <m/>
    <s v="Premio Italian Master Startup Award"/>
    <s v="Altri"/>
    <x v="0"/>
    <s v="Med-Tech"/>
    <x v="2"/>
    <x v="0"/>
    <x v="42"/>
    <x v="1"/>
    <x v="0"/>
    <x v="106"/>
    <x v="0"/>
  </r>
  <r>
    <s v="OK"/>
    <x v="1005"/>
    <x v="382"/>
    <x v="372"/>
    <x v="1000"/>
    <s v="Italia"/>
    <x v="68"/>
    <x v="15"/>
    <m/>
    <s v="Premio Italian Master Startup Award"/>
    <s v="Altri"/>
    <x v="0"/>
    <s v="Services"/>
    <x v="14"/>
    <x v="2"/>
    <x v="0"/>
    <x v="2"/>
    <x v="0"/>
    <x v="106"/>
    <x v="0"/>
  </r>
  <r>
    <s v="OK"/>
    <x v="1006"/>
    <x v="382"/>
    <x v="372"/>
    <x v="1001"/>
    <s v="Italia"/>
    <x v="5"/>
    <x v="4"/>
    <m/>
    <s v="Premio Italian Master Startup Award"/>
    <s v="Altri"/>
    <x v="0"/>
    <s v="ICT"/>
    <x v="20"/>
    <x v="0"/>
    <x v="37"/>
    <x v="6"/>
    <x v="0"/>
    <x v="109"/>
    <x v="96"/>
  </r>
  <r>
    <s v="OK"/>
    <x v="1007"/>
    <x v="383"/>
    <x v="378"/>
    <x v="1002"/>
    <s v="Italia"/>
    <x v="131"/>
    <x v="15"/>
    <m/>
    <s v="Gianluca Scalise_x000a_(Itinera-adv isory)"/>
    <s v="Advisor"/>
    <x v="0"/>
    <s v="Med-Tech"/>
    <x v="2"/>
    <x v="0"/>
    <x v="38"/>
    <x v="0"/>
    <x v="0"/>
    <x v="110"/>
    <x v="97"/>
  </r>
  <r>
    <s v="OK"/>
    <x v="1008"/>
    <x v="383"/>
    <x v="378"/>
    <x v="1003"/>
    <s v="Italia"/>
    <x v="6"/>
    <x v="5"/>
    <m/>
    <s v="Gabriele Rossi_x000a_(blueoceanfinance)"/>
    <s v="Advisor"/>
    <x v="0"/>
    <s v="Digital &amp; Media"/>
    <x v="28"/>
    <x v="2"/>
    <x v="0"/>
    <x v="2"/>
    <x v="0"/>
    <x v="106"/>
    <x v="0"/>
  </r>
  <r>
    <s v="OK"/>
    <x v="1009"/>
    <x v="383"/>
    <x v="378"/>
    <x v="1004"/>
    <s v="Italia"/>
    <x v="6"/>
    <x v="5"/>
    <s v="Alessandro Pontari"/>
    <m/>
    <s v="Proprietaria"/>
    <x v="0"/>
    <s v="Services"/>
    <x v="14"/>
    <x v="0"/>
    <x v="0"/>
    <x v="0"/>
    <x v="0"/>
    <x v="106"/>
    <x v="0"/>
  </r>
  <r>
    <s v="OK"/>
    <x v="1010"/>
    <x v="384"/>
    <x v="379"/>
    <x v="1005"/>
    <s v="Italia"/>
    <x v="5"/>
    <x v="4"/>
    <m/>
    <s v="Cesare Mario Viacava"/>
    <s v="Autocandidatura"/>
    <x v="0"/>
    <s v="Services"/>
    <x v="37"/>
    <x v="0"/>
    <x v="0"/>
    <x v="0"/>
    <x v="0"/>
    <x v="106"/>
    <x v="0"/>
  </r>
  <r>
    <s v="OK"/>
    <x v="1011"/>
    <x v="384"/>
    <x v="371"/>
    <x v="1006"/>
    <s v="Italia"/>
    <x v="6"/>
    <x v="5"/>
    <m/>
    <s v="Giovanni Zonato"/>
    <s v="Autocandidatura"/>
    <x v="0"/>
    <s v="Industrial Goods"/>
    <x v="33"/>
    <x v="2"/>
    <x v="0"/>
    <x v="2"/>
    <x v="0"/>
    <x v="106"/>
    <x v="0"/>
  </r>
  <r>
    <s v="OK"/>
    <x v="1012"/>
    <x v="384"/>
    <x v="371"/>
    <x v="1007"/>
    <s v="Italia"/>
    <x v="5"/>
    <x v="4"/>
    <m/>
    <s v="Antonio Capolupo _x000a_(Credinvest)"/>
    <s v="Advisor"/>
    <x v="0"/>
    <s v="ICT"/>
    <x v="20"/>
    <x v="2"/>
    <x v="0"/>
    <x v="2"/>
    <x v="0"/>
    <x v="106"/>
    <x v="0"/>
  </r>
  <r>
    <s v="OK"/>
    <x v="1013"/>
    <x v="384"/>
    <x v="371"/>
    <x v="1008"/>
    <s v="Italia"/>
    <x v="79"/>
    <x v="25"/>
    <m/>
    <s v="Contamination Lab Cagliari"/>
    <s v="Altri"/>
    <x v="0"/>
    <s v="ICT"/>
    <x v="0"/>
    <x v="2"/>
    <x v="14"/>
    <x v="1"/>
    <x v="0"/>
    <x v="106"/>
    <x v="0"/>
  </r>
  <r>
    <s v="OK"/>
    <x v="1014"/>
    <x v="384"/>
    <x v="371"/>
    <x v="1009"/>
    <s v="Italia"/>
    <x v="79"/>
    <x v="25"/>
    <m/>
    <s v="Contamination Lab Cagliari"/>
    <s v="Altri"/>
    <x v="0"/>
    <s v="Consumer Goods"/>
    <x v="12"/>
    <x v="2"/>
    <x v="14"/>
    <x v="1"/>
    <x v="0"/>
    <x v="106"/>
    <x v="0"/>
  </r>
  <r>
    <s v="OK"/>
    <x v="1015"/>
    <x v="384"/>
    <x v="371"/>
    <x v="1010"/>
    <s v="Italia"/>
    <x v="79"/>
    <x v="25"/>
    <m/>
    <s v="Contamination Lab Cagliari"/>
    <s v="Altri"/>
    <x v="0"/>
    <s v="Med-Tech"/>
    <x v="2"/>
    <x v="2"/>
    <x v="14"/>
    <x v="1"/>
    <x v="0"/>
    <x v="106"/>
    <x v="0"/>
  </r>
  <r>
    <s v="OK"/>
    <x v="1016"/>
    <x v="384"/>
    <x v="371"/>
    <x v="1011"/>
    <s v="Italia"/>
    <x v="79"/>
    <x v="25"/>
    <m/>
    <s v="Contamination Lab Cagliari"/>
    <s v="Altri"/>
    <x v="0"/>
    <s v="Consumer Goods"/>
    <x v="12"/>
    <x v="2"/>
    <x v="14"/>
    <x v="1"/>
    <x v="0"/>
    <x v="106"/>
    <x v="0"/>
  </r>
  <r>
    <s v="OK"/>
    <x v="1017"/>
    <x v="384"/>
    <x v="371"/>
    <x v="1012"/>
    <s v="Italia"/>
    <x v="79"/>
    <x v="25"/>
    <m/>
    <s v="Contamination Lab Cagliari"/>
    <s v="Altri"/>
    <x v="0"/>
    <s v="Industrial Goods"/>
    <x v="18"/>
    <x v="2"/>
    <x v="14"/>
    <x v="1"/>
    <x v="0"/>
    <x v="106"/>
    <x v="0"/>
  </r>
  <r>
    <s v="OK"/>
    <x v="1018"/>
    <x v="384"/>
    <x v="371"/>
    <x v="1013"/>
    <s v="Italia"/>
    <x v="79"/>
    <x v="25"/>
    <m/>
    <s v="Contamination Lab Cagliari"/>
    <s v="Altri"/>
    <x v="0"/>
    <s v="Industrial Goods"/>
    <x v="33"/>
    <x v="2"/>
    <x v="14"/>
    <x v="1"/>
    <x v="0"/>
    <x v="106"/>
    <x v="0"/>
  </r>
  <r>
    <s v="OK"/>
    <x v="1019"/>
    <x v="383"/>
    <x v="378"/>
    <x v="1014"/>
    <s v="Italia"/>
    <x v="79"/>
    <x v="25"/>
    <m/>
    <s v="Domenico Careddù"/>
    <s v="Autocandidatura"/>
    <x v="0"/>
    <s v="Med-Tech"/>
    <x v="40"/>
    <x v="0"/>
    <x v="0"/>
    <x v="0"/>
    <x v="0"/>
    <x v="106"/>
    <x v="0"/>
  </r>
  <r>
    <s v="OK"/>
    <x v="1020"/>
    <x v="382"/>
    <x v="372"/>
    <x v="1015"/>
    <s v="Italia"/>
    <x v="5"/>
    <x v="4"/>
    <s v="Paolo Santoro"/>
    <m/>
    <s v="Proprietaria"/>
    <x v="0"/>
    <s v="Industrial Goods"/>
    <x v="22"/>
    <x v="3"/>
    <x v="0"/>
    <x v="0"/>
    <x v="0"/>
    <x v="106"/>
    <x v="0"/>
  </r>
  <r>
    <s v="OK"/>
    <x v="1021"/>
    <x v="385"/>
    <x v="379"/>
    <x v="1016"/>
    <s v="Italia"/>
    <x v="11"/>
    <x v="7"/>
    <m/>
    <s v="Michele Imbimbo"/>
    <s v="Autocandidatura"/>
    <x v="0"/>
    <s v="Digital &amp; Media"/>
    <x v="20"/>
    <x v="0"/>
    <x v="0"/>
    <x v="0"/>
    <x v="0"/>
    <x v="106"/>
    <x v="86"/>
  </r>
  <r>
    <s v="OK"/>
    <x v="1022"/>
    <x v="385"/>
    <x v="380"/>
    <x v="1017"/>
    <s v="Italia"/>
    <x v="36"/>
    <x v="15"/>
    <m/>
    <s v="Pietro Lucchini"/>
    <s v="Autocandidatura"/>
    <x v="0"/>
    <s v="Digital &amp; Media"/>
    <x v="5"/>
    <x v="2"/>
    <x v="0"/>
    <x v="2"/>
    <x v="0"/>
    <x v="12"/>
    <x v="0"/>
  </r>
  <r>
    <s v="OK"/>
    <x v="1023"/>
    <x v="385"/>
    <x v="379"/>
    <x v="1018"/>
    <s v="Italia"/>
    <x v="41"/>
    <x v="10"/>
    <m/>
    <s v="Daniele Luca"/>
    <s v="Autocandidatura"/>
    <x v="0"/>
    <s v="Industrial Goods"/>
    <x v="18"/>
    <x v="2"/>
    <x v="17"/>
    <x v="1"/>
    <x v="0"/>
    <x v="106"/>
    <x v="0"/>
  </r>
  <r>
    <s v="OK"/>
    <x v="1024"/>
    <x v="386"/>
    <x v="381"/>
    <x v="1019"/>
    <s v="Italia"/>
    <x v="49"/>
    <x v="21"/>
    <m/>
    <s v="Alessandro Provenzani"/>
    <s v="Autocandidatura"/>
    <x v="0"/>
    <s v="Biotech"/>
    <x v="3"/>
    <x v="2"/>
    <x v="32"/>
    <x v="1"/>
    <x v="0"/>
    <x v="103"/>
    <x v="0"/>
  </r>
  <r>
    <s v="OK"/>
    <x v="1025"/>
    <x v="387"/>
    <x v="382"/>
    <x v="1020"/>
    <s v="Estero"/>
    <x v="132"/>
    <x v="22"/>
    <m/>
    <s v="Corrado Baschieri"/>
    <s v="Autocandidatura"/>
    <x v="0"/>
    <s v="Services"/>
    <x v="19"/>
    <x v="0"/>
    <x v="0"/>
    <x v="0"/>
    <x v="0"/>
    <x v="103"/>
    <x v="0"/>
  </r>
  <r>
    <s v="OK"/>
    <x v="1026"/>
    <x v="387"/>
    <x v="337"/>
    <x v="1021"/>
    <s v="Italia"/>
    <x v="6"/>
    <x v="5"/>
    <m/>
    <s v="Bruno Toma"/>
    <s v="Autocandidatura"/>
    <x v="0"/>
    <s v="ICT"/>
    <x v="0"/>
    <x v="0"/>
    <x v="0"/>
    <x v="0"/>
    <x v="0"/>
    <x v="94"/>
    <x v="0"/>
  </r>
  <r>
    <s v="OK"/>
    <x v="1027"/>
    <x v="388"/>
    <x v="365"/>
    <x v="1022"/>
    <s v="Italia"/>
    <x v="105"/>
    <x v="31"/>
    <m/>
    <s v="Michele Franzese"/>
    <s v="Advisor"/>
    <x v="0"/>
    <s v="Services"/>
    <x v="29"/>
    <x v="0"/>
    <x v="0"/>
    <x v="0"/>
    <x v="0"/>
    <x v="103"/>
    <x v="0"/>
  </r>
  <r>
    <s v="OK"/>
    <x v="1028"/>
    <x v="386"/>
    <x v="381"/>
    <x v="1023"/>
    <s v="Italia"/>
    <x v="109"/>
    <x v="17"/>
    <m/>
    <s v="Fabrizio Perrone_x000a_(Buzzoole)"/>
    <s v="Altri"/>
    <x v="0"/>
    <s v="Biotech"/>
    <x v="3"/>
    <x v="2"/>
    <x v="60"/>
    <x v="1"/>
    <x v="0"/>
    <x v="103"/>
    <x v="0"/>
  </r>
  <r>
    <s v="OK"/>
    <x v="1029"/>
    <x v="388"/>
    <x v="365"/>
    <x v="1024"/>
    <s v="Italia"/>
    <x v="74"/>
    <x v="0"/>
    <m/>
    <s v="Lorenzo De Fabio_x000a_(Lazio Innova)"/>
    <s v="Investitori professionali"/>
    <x v="0"/>
    <s v="ICT"/>
    <x v="20"/>
    <x v="3"/>
    <x v="0"/>
    <x v="0"/>
    <x v="0"/>
    <x v="103"/>
    <x v="0"/>
  </r>
  <r>
    <s v="OK"/>
    <x v="1030"/>
    <x v="386"/>
    <x v="381"/>
    <x v="1025"/>
    <s v="Italia"/>
    <x v="5"/>
    <x v="4"/>
    <m/>
    <s v="Fabrizio Faion"/>
    <s v="Autocandidatura"/>
    <x v="0"/>
    <s v="Agro-food"/>
    <x v="10"/>
    <x v="0"/>
    <x v="0"/>
    <x v="6"/>
    <x v="0"/>
    <x v="111"/>
    <x v="98"/>
  </r>
  <r>
    <s v="OK"/>
    <x v="1031"/>
    <x v="386"/>
    <x v="5"/>
    <x v="1026"/>
    <s v="Italia"/>
    <x v="65"/>
    <x v="14"/>
    <m/>
    <s v="Piero Pizzingrilli"/>
    <s v="Dottore commercialista"/>
    <x v="1"/>
    <m/>
    <x v="7"/>
    <x v="5"/>
    <x v="4"/>
    <x v="3"/>
    <x v="0"/>
    <x v="103"/>
    <x v="99"/>
  </r>
  <r>
    <s v="OK"/>
    <x v="1032"/>
    <x v="386"/>
    <x v="5"/>
    <x v="1027"/>
    <s v="Italia"/>
    <x v="65"/>
    <x v="14"/>
    <m/>
    <s v="Piero Pizzingrilli"/>
    <s v="Dottore commercialista"/>
    <x v="1"/>
    <m/>
    <x v="7"/>
    <x v="5"/>
    <x v="4"/>
    <x v="3"/>
    <x v="0"/>
    <x v="103"/>
    <x v="99"/>
  </r>
  <r>
    <s v="OK"/>
    <x v="1033"/>
    <x v="386"/>
    <x v="381"/>
    <x v="1028"/>
    <s v="Italia"/>
    <x v="11"/>
    <x v="7"/>
    <m/>
    <s v="Gianluca Ciralli"/>
    <s v="Autocandidatura"/>
    <x v="0"/>
    <s v="Agro-food"/>
    <x v="10"/>
    <x v="0"/>
    <x v="0"/>
    <x v="0"/>
    <x v="0"/>
    <x v="103"/>
    <x v="0"/>
  </r>
  <r>
    <s v="OK"/>
    <x v="1034"/>
    <x v="386"/>
    <x v="383"/>
    <x v="1029"/>
    <s v="Estero"/>
    <x v="133"/>
    <x v="16"/>
    <m/>
    <m/>
    <s v="Autocandidatura"/>
    <x v="0"/>
    <s v="Services"/>
    <x v="19"/>
    <x v="2"/>
    <x v="0"/>
    <x v="2"/>
    <x v="0"/>
    <x v="94"/>
    <x v="0"/>
  </r>
  <r>
    <s v="OK"/>
    <x v="1035"/>
    <x v="389"/>
    <x v="384"/>
    <x v="1030"/>
    <s v="Italia"/>
    <x v="105"/>
    <x v="31"/>
    <m/>
    <s v="Livio Ferraro_x000a_(IPE)"/>
    <s v="Altri"/>
    <x v="0"/>
    <s v="Digital &amp; Media"/>
    <x v="5"/>
    <x v="2"/>
    <x v="0"/>
    <x v="2"/>
    <x v="0"/>
    <x v="112"/>
    <x v="0"/>
  </r>
  <r>
    <s v="OK"/>
    <x v="1036"/>
    <x v="390"/>
    <x v="385"/>
    <x v="1031"/>
    <s v="Italia"/>
    <x v="134"/>
    <x v="0"/>
    <m/>
    <s v="Borsa della Ricerca"/>
    <s v="Altri"/>
    <x v="0"/>
    <s v="Med-Tech"/>
    <x v="2"/>
    <x v="2"/>
    <x v="62"/>
    <x v="1"/>
    <x v="0"/>
    <x v="112"/>
    <x v="0"/>
  </r>
  <r>
    <s v="OK"/>
    <x v="1037"/>
    <x v="390"/>
    <x v="385"/>
    <x v="1032"/>
    <s v="Italia"/>
    <x v="6"/>
    <x v="5"/>
    <m/>
    <s v="Vincent Blanchard"/>
    <s v="Autocandidatura"/>
    <x v="0"/>
    <s v="Agro-food"/>
    <x v="10"/>
    <x v="2"/>
    <x v="0"/>
    <x v="2"/>
    <x v="0"/>
    <x v="112"/>
    <x v="0"/>
  </r>
  <r>
    <s v="OK"/>
    <x v="1038"/>
    <x v="390"/>
    <x v="385"/>
    <x v="1033"/>
    <s v="Estero"/>
    <x v="135"/>
    <x v="37"/>
    <m/>
    <s v="Vlad Mozharov"/>
    <s v="Autocandidatura"/>
    <x v="0"/>
    <s v="Digital &amp; Media"/>
    <x v="5"/>
    <x v="0"/>
    <x v="0"/>
    <x v="2"/>
    <x v="0"/>
    <x v="112"/>
    <x v="0"/>
  </r>
  <r>
    <s v="OK"/>
    <x v="1039"/>
    <x v="390"/>
    <x v="385"/>
    <x v="1034"/>
    <s v="Italia"/>
    <x v="6"/>
    <x v="5"/>
    <m/>
    <s v="Pasquale Stanziale"/>
    <s v="Autocandidatura"/>
    <x v="0"/>
    <s v="Consumer Goods"/>
    <x v="12"/>
    <x v="2"/>
    <x v="0"/>
    <x v="2"/>
    <x v="0"/>
    <x v="112"/>
    <x v="0"/>
  </r>
  <r>
    <s v="OK"/>
    <x v="1040"/>
    <x v="390"/>
    <x v="383"/>
    <x v="1035"/>
    <s v="Italia"/>
    <x v="11"/>
    <x v="7"/>
    <m/>
    <s v="Marco Baroncini"/>
    <s v="Autocandidatura"/>
    <x v="0"/>
    <s v="ICT"/>
    <x v="23"/>
    <x v="0"/>
    <x v="0"/>
    <x v="0"/>
    <x v="0"/>
    <x v="94"/>
    <x v="86"/>
  </r>
  <r>
    <s v="OK"/>
    <x v="1041"/>
    <x v="390"/>
    <x v="385"/>
    <x v="1036"/>
    <s v="Estero"/>
    <x v="136"/>
    <x v="6"/>
    <m/>
    <s v="Roberto Fagnani"/>
    <s v="Autocandidatura"/>
    <x v="0"/>
    <s v="Biotech"/>
    <x v="3"/>
    <x v="1"/>
    <x v="0"/>
    <x v="2"/>
    <x v="0"/>
    <x v="112"/>
    <x v="0"/>
  </r>
  <r>
    <s v="OK"/>
    <x v="1042"/>
    <x v="391"/>
    <x v="386"/>
    <x v="1037"/>
    <s v="Italia"/>
    <x v="29"/>
    <x v="0"/>
    <m/>
    <s v="Daria Simonova"/>
    <s v="Autocandidatura"/>
    <x v="0"/>
    <s v="Digital &amp; Media"/>
    <x v="30"/>
    <x v="2"/>
    <x v="0"/>
    <x v="2"/>
    <x v="0"/>
    <x v="112"/>
    <x v="0"/>
  </r>
  <r>
    <s v="OK"/>
    <x v="1043"/>
    <x v="392"/>
    <x v="387"/>
    <x v="1038"/>
    <s v="Italia"/>
    <x v="23"/>
    <x v="2"/>
    <m/>
    <s v="Nicola Zambianchi_x000a_(Colombo &amp; Associati)"/>
    <s v="Advisor"/>
    <x v="0"/>
    <s v="Consumer Goods"/>
    <x v="18"/>
    <x v="4"/>
    <x v="0"/>
    <x v="4"/>
    <x v="0"/>
    <x v="112"/>
    <x v="0"/>
  </r>
  <r>
    <s v="OK"/>
    <x v="1044"/>
    <x v="392"/>
    <x v="387"/>
    <x v="1039"/>
    <s v="Italia"/>
    <x v="2"/>
    <x v="0"/>
    <m/>
    <s v="Marco de Palma_x000a_(Simbiosity)"/>
    <s v="Advisor"/>
    <x v="0"/>
    <s v="Consumer Goods"/>
    <x v="18"/>
    <x v="3"/>
    <x v="0"/>
    <x v="0"/>
    <x v="0"/>
    <x v="112"/>
    <x v="0"/>
  </r>
  <r>
    <s v="OK"/>
    <x v="1045"/>
    <x v="392"/>
    <x v="387"/>
    <x v="1040"/>
    <s v="Estero"/>
    <x v="116"/>
    <x v="33"/>
    <m/>
    <s v="Aniello D'Auria"/>
    <s v="Altri"/>
    <x v="0"/>
    <s v="Digital &amp; Media"/>
    <x v="5"/>
    <x v="0"/>
    <x v="0"/>
    <x v="0"/>
    <x v="0"/>
    <x v="112"/>
    <x v="0"/>
  </r>
  <r>
    <s v="OK"/>
    <x v="1046"/>
    <x v="393"/>
    <x v="388"/>
    <x v="1041"/>
    <s v="Italia"/>
    <x v="62"/>
    <x v="4"/>
    <m/>
    <s v="Lventure"/>
    <s v="Investitori professionali"/>
    <x v="0"/>
    <s v="Services"/>
    <x v="14"/>
    <x v="0"/>
    <x v="0"/>
    <x v="0"/>
    <x v="0"/>
    <x v="112"/>
    <x v="0"/>
  </r>
  <r>
    <s v="OK"/>
    <x v="1047"/>
    <x v="393"/>
    <x v="388"/>
    <x v="1042"/>
    <s v="Italia"/>
    <x v="11"/>
    <x v="7"/>
    <m/>
    <s v="Lventure"/>
    <s v="Investitori professionali"/>
    <x v="0"/>
    <s v="ICT"/>
    <x v="20"/>
    <x v="0"/>
    <x v="0"/>
    <x v="0"/>
    <x v="0"/>
    <x v="112"/>
    <x v="0"/>
  </r>
  <r>
    <s v="OK"/>
    <x v="1048"/>
    <x v="393"/>
    <x v="388"/>
    <x v="1043"/>
    <s v="Italia"/>
    <x v="11"/>
    <x v="7"/>
    <m/>
    <s v="Lventure"/>
    <s v="Investitori professionali"/>
    <x v="0"/>
    <s v="ICT"/>
    <x v="20"/>
    <x v="0"/>
    <x v="0"/>
    <x v="0"/>
    <x v="0"/>
    <x v="112"/>
    <x v="0"/>
  </r>
  <r>
    <s v="OK"/>
    <x v="1049"/>
    <x v="393"/>
    <x v="388"/>
    <x v="1044"/>
    <s v="Italia"/>
    <x v="11"/>
    <x v="7"/>
    <m/>
    <s v="Lventure"/>
    <s v="Investitori professionali"/>
    <x v="0"/>
    <s v="ICT"/>
    <x v="20"/>
    <x v="0"/>
    <x v="0"/>
    <x v="0"/>
    <x v="0"/>
    <x v="112"/>
    <x v="0"/>
  </r>
  <r>
    <s v="OK"/>
    <x v="1050"/>
    <x v="393"/>
    <x v="388"/>
    <x v="1045"/>
    <s v="Italia"/>
    <x v="11"/>
    <x v="7"/>
    <m/>
    <s v="Lventure"/>
    <s v="Investitori professionali"/>
    <x v="0"/>
    <s v="ICT"/>
    <x v="20"/>
    <x v="0"/>
    <x v="0"/>
    <x v="0"/>
    <x v="0"/>
    <x v="112"/>
    <x v="0"/>
  </r>
  <r>
    <s v="OK"/>
    <x v="1051"/>
    <x v="393"/>
    <x v="388"/>
    <x v="1046"/>
    <s v="Italia"/>
    <x v="11"/>
    <x v="7"/>
    <m/>
    <s v="Andrea Crociani"/>
    <s v="Autocandidatura"/>
    <x v="0"/>
    <s v="Services"/>
    <x v="14"/>
    <x v="0"/>
    <x v="0"/>
    <x v="0"/>
    <x v="0"/>
    <x v="112"/>
    <x v="86"/>
  </r>
  <r>
    <s v="OK"/>
    <x v="1052"/>
    <x v="394"/>
    <x v="389"/>
    <x v="1047"/>
    <s v="Estero"/>
    <x v="50"/>
    <x v="6"/>
    <m/>
    <s v="Stephen Frangione_x000a_(RueOne Investments)"/>
    <s v="Advisor"/>
    <x v="0"/>
    <s v="ICT"/>
    <x v="20"/>
    <x v="3"/>
    <x v="0"/>
    <x v="0"/>
    <x v="0"/>
    <x v="94"/>
    <x v="0"/>
  </r>
  <r>
    <s v="OK"/>
    <x v="1053"/>
    <x v="395"/>
    <x v="390"/>
    <x v="1048"/>
    <s v="Italia"/>
    <x v="6"/>
    <x v="5"/>
    <m/>
    <s v="Pierluigi Messina_x000a_(Fante)"/>
    <s v="Advisor"/>
    <x v="0"/>
    <s v="Consumer Goods"/>
    <x v="12"/>
    <x v="3"/>
    <x v="0"/>
    <x v="2"/>
    <x v="0"/>
    <x v="94"/>
    <x v="100"/>
  </r>
  <r>
    <s v="OK"/>
    <x v="1054"/>
    <x v="395"/>
    <x v="5"/>
    <x v="1049"/>
    <s v="Italia"/>
    <x v="5"/>
    <x v="4"/>
    <m/>
    <s v="Filippo Carditello"/>
    <s v="Autocandidatura"/>
    <x v="1"/>
    <m/>
    <x v="7"/>
    <x v="5"/>
    <x v="4"/>
    <x v="3"/>
    <x v="0"/>
    <x v="94"/>
    <x v="0"/>
  </r>
  <r>
    <s v="OK"/>
    <x v="1055"/>
    <x v="396"/>
    <x v="391"/>
    <x v="1050"/>
    <s v="Italia"/>
    <x v="6"/>
    <x v="5"/>
    <m/>
    <s v="Elena Perazzolo"/>
    <s v="Autocandidatura"/>
    <x v="0"/>
    <s v="Consumer Goods"/>
    <x v="12"/>
    <x v="2"/>
    <x v="0"/>
    <x v="2"/>
    <x v="0"/>
    <x v="113"/>
    <x v="0"/>
  </r>
  <r>
    <s v="OK"/>
    <x v="1056"/>
    <x v="396"/>
    <x v="392"/>
    <x v="1051"/>
    <s v="Italia"/>
    <x v="36"/>
    <x v="15"/>
    <m/>
    <s v="Alessandro Castellini"/>
    <s v="Dottore commercialista"/>
    <x v="0"/>
    <s v="Industrial Goods"/>
    <x v="14"/>
    <x v="0"/>
    <x v="0"/>
    <x v="0"/>
    <x v="0"/>
    <x v="94"/>
    <x v="0"/>
  </r>
  <r>
    <s v="OK"/>
    <x v="1057"/>
    <x v="397"/>
    <x v="5"/>
    <x v="1052"/>
    <s v="Italia"/>
    <x v="94"/>
    <x v="19"/>
    <m/>
    <s v="Jordan Bapenda"/>
    <s v="Autocandidatura"/>
    <x v="1"/>
    <m/>
    <x v="7"/>
    <x v="5"/>
    <x v="4"/>
    <x v="3"/>
    <x v="0"/>
    <x v="94"/>
    <x v="0"/>
  </r>
  <r>
    <s v="OK"/>
    <x v="1058"/>
    <x v="398"/>
    <x v="393"/>
    <x v="1053"/>
    <s v="Italia"/>
    <x v="5"/>
    <x v="4"/>
    <m/>
    <s v="Alfonso Riccardi"/>
    <s v="Advisor"/>
    <x v="0"/>
    <s v="Digital &amp; Media"/>
    <x v="5"/>
    <x v="0"/>
    <x v="0"/>
    <x v="0"/>
    <x v="0"/>
    <x v="104"/>
    <x v="101"/>
  </r>
  <r>
    <s v="OK"/>
    <x v="1059"/>
    <x v="399"/>
    <x v="394"/>
    <x v="1054"/>
    <s v="Italia"/>
    <x v="36"/>
    <x v="15"/>
    <m/>
    <s v="Davide Bettiol"/>
    <s v="Autocandidatura"/>
    <x v="0"/>
    <s v="Consumer Goods"/>
    <x v="12"/>
    <x v="2"/>
    <x v="0"/>
    <x v="2"/>
    <x v="0"/>
    <x v="113"/>
    <x v="0"/>
  </r>
  <r>
    <s v="OK"/>
    <x v="1060"/>
    <x v="399"/>
    <x v="394"/>
    <x v="1055"/>
    <s v="Italia"/>
    <x v="5"/>
    <x v="4"/>
    <m/>
    <s v="Marco Lanero"/>
    <s v="Autocandidatura"/>
    <x v="0"/>
    <s v="Consumer Goods"/>
    <x v="12"/>
    <x v="2"/>
    <x v="0"/>
    <x v="2"/>
    <x v="0"/>
    <x v="113"/>
    <x v="84"/>
  </r>
  <r>
    <s v="OK"/>
    <x v="1061"/>
    <x v="399"/>
    <x v="394"/>
    <x v="1056"/>
    <s v="Italia"/>
    <x v="86"/>
    <x v="4"/>
    <m/>
    <s v="Pasquale Mastroianni"/>
    <s v="Autocandidatura"/>
    <x v="0"/>
    <s v="Consumer Goods"/>
    <x v="12"/>
    <x v="0"/>
    <x v="0"/>
    <x v="2"/>
    <x v="0"/>
    <x v="113"/>
    <x v="84"/>
  </r>
  <r>
    <s v="OK"/>
    <x v="1062"/>
    <x v="398"/>
    <x v="393"/>
    <x v="1057"/>
    <s v="Italia"/>
    <x v="6"/>
    <x v="5"/>
    <m/>
    <s v="Andrea Caluzzi"/>
    <s v="Autocandidatura"/>
    <x v="0"/>
    <s v="ICT"/>
    <x v="20"/>
    <x v="0"/>
    <x v="0"/>
    <x v="0"/>
    <x v="0"/>
    <x v="113"/>
    <x v="0"/>
  </r>
  <r>
    <s v="OK"/>
    <x v="1063"/>
    <x v="398"/>
    <x v="393"/>
    <x v="1058"/>
    <s v="Italia"/>
    <x v="6"/>
    <x v="5"/>
    <m/>
    <s v="Tommaso D'Onofrio_x000a_(actioncrowd)"/>
    <s v="Advisor"/>
    <x v="0"/>
    <s v="ICT"/>
    <x v="20"/>
    <x v="2"/>
    <x v="0"/>
    <x v="2"/>
    <x v="0"/>
    <x v="113"/>
    <x v="0"/>
  </r>
  <r>
    <s v="OK"/>
    <x v="1064"/>
    <x v="400"/>
    <x v="391"/>
    <x v="1059"/>
    <s v="Italia"/>
    <x v="70"/>
    <x v="19"/>
    <m/>
    <s v="Impresa  Inaula"/>
    <s v="Altri"/>
    <x v="0"/>
    <s v="Digital &amp; Media"/>
    <x v="5"/>
    <x v="2"/>
    <x v="63"/>
    <x v="1"/>
    <x v="0"/>
    <x v="113"/>
    <x v="0"/>
  </r>
  <r>
    <s v="OK"/>
    <x v="1065"/>
    <x v="400"/>
    <x v="391"/>
    <x v="1060"/>
    <s v="Italia"/>
    <x v="137"/>
    <x v="19"/>
    <m/>
    <s v="Impresa  Inaula"/>
    <s v="Altri"/>
    <x v="0"/>
    <s v="Digital &amp; Media"/>
    <x v="5"/>
    <x v="2"/>
    <x v="64"/>
    <x v="1"/>
    <x v="0"/>
    <x v="113"/>
    <x v="0"/>
  </r>
  <r>
    <s v="OK"/>
    <x v="1066"/>
    <x v="400"/>
    <x v="391"/>
    <x v="1061"/>
    <s v="Italia"/>
    <x v="70"/>
    <x v="19"/>
    <m/>
    <s v="Impresa  Inaula"/>
    <s v="Altri"/>
    <x v="0"/>
    <s v="ICT"/>
    <x v="20"/>
    <x v="2"/>
    <x v="48"/>
    <x v="1"/>
    <x v="0"/>
    <x v="113"/>
    <x v="0"/>
  </r>
  <r>
    <s v="OK"/>
    <x v="1067"/>
    <x v="400"/>
    <x v="391"/>
    <x v="1062"/>
    <s v="Italia"/>
    <x v="138"/>
    <x v="19"/>
    <m/>
    <s v="Impresa  Inaula"/>
    <s v="Altri"/>
    <x v="0"/>
    <s v="Agro-food"/>
    <x v="49"/>
    <x v="2"/>
    <x v="65"/>
    <x v="1"/>
    <x v="0"/>
    <x v="113"/>
    <x v="0"/>
  </r>
  <r>
    <s v="OK"/>
    <x v="1068"/>
    <x v="400"/>
    <x v="391"/>
    <x v="1063"/>
    <s v="Italia"/>
    <x v="137"/>
    <x v="19"/>
    <m/>
    <s v="Impresa  Inaula"/>
    <s v="Altri"/>
    <x v="0"/>
    <s v="Services"/>
    <x v="52"/>
    <x v="2"/>
    <x v="64"/>
    <x v="2"/>
    <x v="0"/>
    <x v="113"/>
    <x v="0"/>
  </r>
  <r>
    <s v="OK"/>
    <x v="1069"/>
    <x v="400"/>
    <x v="391"/>
    <x v="1064"/>
    <s v="Italia"/>
    <x v="70"/>
    <x v="19"/>
    <m/>
    <s v="Impresa  Inaula"/>
    <s v="Altri"/>
    <x v="0"/>
    <s v="Consumer Goods"/>
    <x v="52"/>
    <x v="2"/>
    <x v="63"/>
    <x v="1"/>
    <x v="0"/>
    <x v="113"/>
    <x v="0"/>
  </r>
  <r>
    <s v="OK"/>
    <x v="1070"/>
    <x v="400"/>
    <x v="391"/>
    <x v="1065"/>
    <s v="Italia"/>
    <x v="70"/>
    <x v="19"/>
    <m/>
    <s v="Impresa  Inaula"/>
    <s v="Altri"/>
    <x v="0"/>
    <s v="Digital &amp; Media"/>
    <x v="5"/>
    <x v="2"/>
    <x v="48"/>
    <x v="1"/>
    <x v="0"/>
    <x v="113"/>
    <x v="0"/>
  </r>
  <r>
    <s v="OK"/>
    <x v="1071"/>
    <x v="400"/>
    <x v="391"/>
    <x v="1066"/>
    <s v="Italia"/>
    <x v="138"/>
    <x v="19"/>
    <m/>
    <s v="Impresa  Inaula"/>
    <s v="Altri"/>
    <x v="0"/>
    <s v="Services"/>
    <x v="14"/>
    <x v="2"/>
    <x v="65"/>
    <x v="2"/>
    <x v="0"/>
    <x v="113"/>
    <x v="0"/>
  </r>
  <r>
    <s v="OK"/>
    <x v="1072"/>
    <x v="400"/>
    <x v="391"/>
    <x v="1067"/>
    <s v="Italia"/>
    <x v="137"/>
    <x v="19"/>
    <m/>
    <s v="Impresa  Inaula"/>
    <s v="Altri"/>
    <x v="0"/>
    <s v="Services"/>
    <x v="14"/>
    <x v="2"/>
    <x v="64"/>
    <x v="1"/>
    <x v="0"/>
    <x v="113"/>
    <x v="0"/>
  </r>
  <r>
    <s v="OK"/>
    <x v="1073"/>
    <x v="400"/>
    <x v="391"/>
    <x v="1068"/>
    <s v="Italia"/>
    <x v="70"/>
    <x v="19"/>
    <m/>
    <s v="Impresa  Inaula"/>
    <s v="Altri"/>
    <x v="0"/>
    <s v="Services"/>
    <x v="14"/>
    <x v="2"/>
    <x v="63"/>
    <x v="1"/>
    <x v="0"/>
    <x v="113"/>
    <x v="0"/>
  </r>
  <r>
    <s v="OK"/>
    <x v="1074"/>
    <x v="400"/>
    <x v="391"/>
    <x v="1069"/>
    <s v="Italia"/>
    <x v="70"/>
    <x v="19"/>
    <m/>
    <s v="Impresa  Inaula"/>
    <s v="Altri"/>
    <x v="0"/>
    <s v="ICT"/>
    <x v="20"/>
    <x v="2"/>
    <x v="48"/>
    <x v="1"/>
    <x v="0"/>
    <x v="113"/>
    <x v="0"/>
  </r>
  <r>
    <s v="OK"/>
    <x v="1075"/>
    <x v="400"/>
    <x v="391"/>
    <x v="1070"/>
    <s v="Italia"/>
    <x v="138"/>
    <x v="19"/>
    <m/>
    <s v="Impresa  Inaula"/>
    <s v="Altri"/>
    <x v="0"/>
    <s v="ICT"/>
    <x v="20"/>
    <x v="2"/>
    <x v="65"/>
    <x v="1"/>
    <x v="0"/>
    <x v="113"/>
    <x v="0"/>
  </r>
  <r>
    <s v="OK"/>
    <x v="1076"/>
    <x v="400"/>
    <x v="391"/>
    <x v="1071"/>
    <s v="Italia"/>
    <x v="70"/>
    <x v="19"/>
    <m/>
    <s v="Impresa  Inaula"/>
    <s v="Altri"/>
    <x v="0"/>
    <s v="Services"/>
    <x v="14"/>
    <x v="2"/>
    <x v="63"/>
    <x v="1"/>
    <x v="0"/>
    <x v="113"/>
    <x v="0"/>
  </r>
  <r>
    <s v="OK"/>
    <x v="1077"/>
    <x v="400"/>
    <x v="391"/>
    <x v="1072"/>
    <s v="Italia"/>
    <x v="137"/>
    <x v="19"/>
    <m/>
    <s v="Impresa  Inaula"/>
    <s v="Altri"/>
    <x v="0"/>
    <s v="Med-Tech"/>
    <x v="2"/>
    <x v="2"/>
    <x v="64"/>
    <x v="1"/>
    <x v="0"/>
    <x v="113"/>
    <x v="0"/>
  </r>
  <r>
    <s v="OK"/>
    <x v="1078"/>
    <x v="400"/>
    <x v="391"/>
    <x v="1073"/>
    <s v="Italia"/>
    <x v="70"/>
    <x v="19"/>
    <m/>
    <s v="Impresa  Inaula"/>
    <s v="Altri"/>
    <x v="0"/>
    <s v="Digital &amp; Media"/>
    <x v="5"/>
    <x v="2"/>
    <x v="48"/>
    <x v="1"/>
    <x v="0"/>
    <x v="113"/>
    <x v="0"/>
  </r>
  <r>
    <s v="OK"/>
    <x v="1079"/>
    <x v="400"/>
    <x v="391"/>
    <x v="1074"/>
    <s v="Italia"/>
    <x v="138"/>
    <x v="19"/>
    <m/>
    <s v="Impresa  Inaula"/>
    <s v="Altri"/>
    <x v="0"/>
    <s v="Services"/>
    <x v="37"/>
    <x v="2"/>
    <x v="65"/>
    <x v="1"/>
    <x v="0"/>
    <x v="113"/>
    <x v="0"/>
  </r>
  <r>
    <s v="OK"/>
    <x v="1080"/>
    <x v="400"/>
    <x v="391"/>
    <x v="1075"/>
    <s v="Italia"/>
    <x v="137"/>
    <x v="19"/>
    <m/>
    <s v="Impresa  Inaula"/>
    <s v="Altri"/>
    <x v="0"/>
    <s v="Services"/>
    <x v="14"/>
    <x v="2"/>
    <x v="64"/>
    <x v="1"/>
    <x v="0"/>
    <x v="113"/>
    <x v="0"/>
  </r>
  <r>
    <s v="OK"/>
    <x v="1081"/>
    <x v="400"/>
    <x v="391"/>
    <x v="1076"/>
    <s v="Italia"/>
    <x v="70"/>
    <x v="19"/>
    <m/>
    <s v="Impresa  Inaula"/>
    <s v="Altri"/>
    <x v="0"/>
    <s v="Services"/>
    <x v="14"/>
    <x v="2"/>
    <x v="63"/>
    <x v="1"/>
    <x v="0"/>
    <x v="113"/>
    <x v="0"/>
  </r>
  <r>
    <s v="OK"/>
    <x v="1082"/>
    <x v="400"/>
    <x v="391"/>
    <x v="1077"/>
    <s v="Italia"/>
    <x v="70"/>
    <x v="19"/>
    <m/>
    <s v="Impresa  Inaula"/>
    <s v="Altri"/>
    <x v="0"/>
    <s v="Digital &amp; Media"/>
    <x v="5"/>
    <x v="2"/>
    <x v="48"/>
    <x v="1"/>
    <x v="0"/>
    <x v="113"/>
    <x v="0"/>
  </r>
  <r>
    <s v="OK"/>
    <x v="1083"/>
    <x v="400"/>
    <x v="391"/>
    <x v="1078"/>
    <s v="Italia"/>
    <x v="70"/>
    <x v="19"/>
    <m/>
    <s v="Impresa  Inaula"/>
    <s v="Altri"/>
    <x v="0"/>
    <s v="Services"/>
    <x v="53"/>
    <x v="2"/>
    <x v="65"/>
    <x v="2"/>
    <x v="0"/>
    <x v="113"/>
    <x v="0"/>
  </r>
  <r>
    <s v="OK"/>
    <x v="1084"/>
    <x v="399"/>
    <x v="394"/>
    <x v="1079"/>
    <s v="Italia"/>
    <x v="105"/>
    <x v="31"/>
    <m/>
    <s v="Leonardo Tullio"/>
    <s v="Autocandidatura"/>
    <x v="0"/>
    <s v="Services"/>
    <x v="14"/>
    <x v="2"/>
    <x v="0"/>
    <x v="2"/>
    <x v="0"/>
    <x v="114"/>
    <x v="0"/>
  </r>
  <r>
    <s v="OK"/>
    <x v="1085"/>
    <x v="401"/>
    <x v="395"/>
    <x v="1080"/>
    <s v="Italia"/>
    <x v="5"/>
    <x v="4"/>
    <m/>
    <s v="Fabrizio Cerulli"/>
    <s v="Autocandidatura"/>
    <x v="0"/>
    <s v="Consumer Goods"/>
    <x v="12"/>
    <x v="2"/>
    <x v="0"/>
    <x v="2"/>
    <x v="0"/>
    <x v="115"/>
    <x v="0"/>
  </r>
  <r>
    <s v="OK"/>
    <x v="1086"/>
    <x v="401"/>
    <x v="396"/>
    <x v="1081"/>
    <s v="Italia"/>
    <x v="109"/>
    <x v="17"/>
    <m/>
    <s v="Carlo Castellano"/>
    <s v="Autocandidatura"/>
    <x v="0"/>
    <s v="Digital &amp; Media"/>
    <x v="5"/>
    <x v="0"/>
    <x v="0"/>
    <x v="0"/>
    <x v="0"/>
    <x v="114"/>
    <x v="0"/>
  </r>
  <r>
    <s v="OK"/>
    <x v="1087"/>
    <x v="402"/>
    <x v="397"/>
    <x v="1082"/>
    <s v="Italia"/>
    <x v="6"/>
    <x v="5"/>
    <m/>
    <s v="Riccardo Piva"/>
    <s v="Autocandidatura"/>
    <x v="0"/>
    <s v="Industrial Goods"/>
    <x v="18"/>
    <x v="2"/>
    <x v="0"/>
    <x v="2"/>
    <x v="0"/>
    <x v="114"/>
    <x v="0"/>
  </r>
  <r>
    <s v="OK"/>
    <x v="1088"/>
    <x v="403"/>
    <x v="398"/>
    <x v="1083"/>
    <s v="Italia"/>
    <x v="11"/>
    <x v="7"/>
    <s v="Giulio Valiante"/>
    <m/>
    <s v="Proprietaria"/>
    <x v="0"/>
    <s v="Digital &amp; Media"/>
    <x v="28"/>
    <x v="3"/>
    <x v="0"/>
    <x v="0"/>
    <x v="0"/>
    <x v="114"/>
    <x v="102"/>
  </r>
  <r>
    <s v="OK"/>
    <x v="1089"/>
    <x v="404"/>
    <x v="399"/>
    <x v="1084"/>
    <s v="Italia"/>
    <x v="6"/>
    <x v="5"/>
    <m/>
    <s v="Fabio Lettieri"/>
    <s v="Autocandidatura"/>
    <x v="0"/>
    <s v="Consumer Goods"/>
    <x v="12"/>
    <x v="2"/>
    <x v="0"/>
    <x v="2"/>
    <x v="0"/>
    <x v="114"/>
    <x v="0"/>
  </r>
  <r>
    <s v="OK"/>
    <x v="1090"/>
    <x v="404"/>
    <x v="399"/>
    <x v="1085"/>
    <s v="Italia"/>
    <x v="86"/>
    <x v="4"/>
    <m/>
    <s v="Claudio De Silvestri"/>
    <s v="Autocandidatura"/>
    <x v="0"/>
    <s v="Digital &amp; Media"/>
    <x v="5"/>
    <x v="0"/>
    <x v="0"/>
    <x v="0"/>
    <x v="0"/>
    <x v="114"/>
    <x v="0"/>
  </r>
  <r>
    <s v="OK"/>
    <x v="1091"/>
    <x v="405"/>
    <x v="400"/>
    <x v="1086"/>
    <s v="Italia"/>
    <x v="109"/>
    <x v="17"/>
    <m/>
    <s v="Guido Tommei_x000a_(Sviluppo Imprese Centro Italia sgr S.p.A.)"/>
    <s v="Investitori professionali"/>
    <x v="0"/>
    <s v="Industrial Goods"/>
    <x v="14"/>
    <x v="2"/>
    <x v="60"/>
    <x v="1"/>
    <x v="0"/>
    <x v="114"/>
    <x v="0"/>
  </r>
  <r>
    <s v="OK"/>
    <x v="1092"/>
    <x v="404"/>
    <x v="5"/>
    <x v="1087"/>
    <s v="Italia"/>
    <x v="6"/>
    <x v="5"/>
    <m/>
    <s v="Annalisa Perrone"/>
    <s v="Autocandidatura"/>
    <x v="1"/>
    <m/>
    <x v="7"/>
    <x v="5"/>
    <x v="4"/>
    <x v="3"/>
    <x v="0"/>
    <x v="114"/>
    <x v="0"/>
  </r>
  <r>
    <s v="OK"/>
    <x v="1093"/>
    <x v="404"/>
    <x v="399"/>
    <x v="1088"/>
    <s v="Italia"/>
    <x v="11"/>
    <x v="7"/>
    <s v="Giacomo Giurazza"/>
    <m/>
    <s v="Proprietaria"/>
    <x v="0"/>
    <s v="Digital &amp; Media"/>
    <x v="5"/>
    <x v="0"/>
    <x v="0"/>
    <x v="5"/>
    <x v="0"/>
    <x v="116"/>
    <x v="103"/>
  </r>
  <r>
    <s v="OK"/>
    <x v="1094"/>
    <x v="404"/>
    <x v="399"/>
    <x v="1089"/>
    <s v="Italia"/>
    <x v="6"/>
    <x v="5"/>
    <m/>
    <s v="Fabio Lettieri "/>
    <s v="Autocandidatura"/>
    <x v="0"/>
    <s v="Services"/>
    <x v="14"/>
    <x v="2"/>
    <x v="0"/>
    <x v="2"/>
    <x v="0"/>
    <x v="114"/>
    <x v="0"/>
  </r>
  <r>
    <s v="OK"/>
    <x v="1095"/>
    <x v="401"/>
    <x v="396"/>
    <x v="1090"/>
    <s v="Italia"/>
    <x v="13"/>
    <x v="9"/>
    <m/>
    <s v="Stefano Scalia"/>
    <s v="Autocandidatura"/>
    <x v="0"/>
    <s v="Digital &amp; Media"/>
    <x v="5"/>
    <x v="2"/>
    <x v="0"/>
    <x v="2"/>
    <x v="0"/>
    <x v="114"/>
    <x v="0"/>
  </r>
  <r>
    <s v="OK"/>
    <x v="1096"/>
    <x v="406"/>
    <x v="401"/>
    <x v="1091"/>
    <s v="Italia"/>
    <x v="4"/>
    <x v="3"/>
    <m/>
    <s v="Simone Calderoni"/>
    <s v="Autocandidatura"/>
    <x v="0"/>
    <s v="Digital &amp; Media"/>
    <x v="5"/>
    <x v="0"/>
    <x v="0"/>
    <x v="0"/>
    <x v="0"/>
    <x v="96"/>
    <x v="0"/>
  </r>
  <r>
    <s v="OK"/>
    <x v="1097"/>
    <x v="407"/>
    <x v="402"/>
    <x v="1092"/>
    <s v="Italia"/>
    <x v="0"/>
    <x v="0"/>
    <m/>
    <s v="Jacopo Fanti_x000a_(università di Bologna)"/>
    <s v="Organismi di Ricerca"/>
    <x v="0"/>
    <s v="Agro-food"/>
    <x v="10"/>
    <x v="2"/>
    <x v="37"/>
    <x v="1"/>
    <x v="0"/>
    <x v="117"/>
    <x v="104"/>
  </r>
  <r>
    <s v="OK"/>
    <x v="1098"/>
    <x v="408"/>
    <x v="342"/>
    <x v="1093"/>
    <s v="Italia"/>
    <x v="6"/>
    <x v="5"/>
    <m/>
    <s v="Vittorio Donadeo"/>
    <s v="Autocandidatura"/>
    <x v="0"/>
    <s v="Services"/>
    <x v="19"/>
    <x v="2"/>
    <x v="0"/>
    <x v="2"/>
    <x v="0"/>
    <x v="96"/>
    <x v="0"/>
  </r>
  <r>
    <s v="OK"/>
    <x v="1099"/>
    <x v="408"/>
    <x v="342"/>
    <x v="1094"/>
    <s v="Italia"/>
    <x v="11"/>
    <x v="7"/>
    <m/>
    <s v="Damiano Angelici"/>
    <s v="Autocandidatura"/>
    <x v="0"/>
    <s v="Agro-food"/>
    <x v="11"/>
    <x v="0"/>
    <x v="0"/>
    <x v="0"/>
    <x v="0"/>
    <x v="96"/>
    <x v="86"/>
  </r>
  <r>
    <s v="OK"/>
    <x v="1100"/>
    <x v="409"/>
    <x v="403"/>
    <x v="1095"/>
    <s v="Italia"/>
    <x v="11"/>
    <x v="7"/>
    <m/>
    <s v="Gabriele Rossi_x000a_(Blue Ocean Finance)"/>
    <s v="Advisor"/>
    <x v="0"/>
    <s v="Consumer Goods"/>
    <x v="18"/>
    <x v="0"/>
    <x v="0"/>
    <x v="0"/>
    <x v="0"/>
    <x v="115"/>
    <x v="86"/>
  </r>
  <r>
    <s v="OK"/>
    <x v="1101"/>
    <x v="409"/>
    <x v="403"/>
    <x v="1096"/>
    <s v="Estero"/>
    <x v="135"/>
    <x v="37"/>
    <m/>
    <s v="Enrico Arietti_x000a_(Oaklins)"/>
    <s v="Advisor"/>
    <x v="0"/>
    <s v="Services"/>
    <x v="50"/>
    <x v="2"/>
    <x v="0"/>
    <x v="2"/>
    <x v="0"/>
    <x v="115"/>
    <x v="105"/>
  </r>
  <r>
    <s v="OK"/>
    <x v="1102"/>
    <x v="410"/>
    <x v="404"/>
    <x v="1097"/>
    <s v="Italia"/>
    <x v="14"/>
    <x v="10"/>
    <m/>
    <s v="Gabriele Puccetti"/>
    <s v="Autocandidatura"/>
    <x v="0"/>
    <s v="Agro-food"/>
    <x v="10"/>
    <x v="2"/>
    <x v="0"/>
    <x v="2"/>
    <x v="0"/>
    <x v="115"/>
    <x v="0"/>
  </r>
  <r>
    <s v="OK"/>
    <x v="1103"/>
    <x v="411"/>
    <x v="405"/>
    <x v="1098"/>
    <s v="Italia"/>
    <x v="17"/>
    <x v="2"/>
    <m/>
    <s v="Marcello Minora_x000a_(Kpmg)"/>
    <s v="Advisor"/>
    <x v="0"/>
    <s v="Automotive"/>
    <x v="18"/>
    <x v="0"/>
    <x v="0"/>
    <x v="0"/>
    <x v="0"/>
    <x v="115"/>
    <x v="0"/>
  </r>
  <r>
    <s v="OK"/>
    <x v="1104"/>
    <x v="412"/>
    <x v="406"/>
    <x v="1099"/>
    <s v="Italia"/>
    <x v="11"/>
    <x v="7"/>
    <m/>
    <s v="Alfredo Giorleo_x000a_(Banca Promos)"/>
    <s v="Advisor"/>
    <x v="0"/>
    <s v="Consumer Goods"/>
    <x v="12"/>
    <x v="0"/>
    <x v="0"/>
    <x v="0"/>
    <x v="0"/>
    <x v="115"/>
    <x v="0"/>
  </r>
  <r>
    <s v="OK"/>
    <x v="1105"/>
    <x v="411"/>
    <x v="405"/>
    <x v="1100"/>
    <s v="Italia"/>
    <x v="0"/>
    <x v="0"/>
    <m/>
    <s v="Reactor - Fondazione Golinelli"/>
    <s v="Altri"/>
    <x v="0"/>
    <s v="Med-Tech"/>
    <x v="2"/>
    <x v="1"/>
    <x v="37"/>
    <x v="1"/>
    <x v="0"/>
    <x v="42"/>
    <x v="0"/>
  </r>
  <r>
    <s v="OK"/>
    <x v="1106"/>
    <x v="411"/>
    <x v="405"/>
    <x v="1101"/>
    <s v="Italia"/>
    <x v="0"/>
    <x v="0"/>
    <m/>
    <s v="Reactor - Fondazione Golinelli"/>
    <s v="Altri"/>
    <x v="0"/>
    <s v="Biotech"/>
    <x v="3"/>
    <x v="1"/>
    <x v="37"/>
    <x v="1"/>
    <x v="0"/>
    <x v="42"/>
    <x v="0"/>
  </r>
  <r>
    <s v="OK"/>
    <x v="1107"/>
    <x v="411"/>
    <x v="405"/>
    <x v="1102"/>
    <s v="Italia"/>
    <x v="5"/>
    <x v="4"/>
    <m/>
    <s v="Reactor - Fondazione Golinelli"/>
    <s v="Altri"/>
    <x v="0"/>
    <s v="Biotech"/>
    <x v="54"/>
    <x v="1"/>
    <x v="66"/>
    <x v="1"/>
    <x v="0"/>
    <x v="42"/>
    <x v="0"/>
  </r>
  <r>
    <s v="OK"/>
    <x v="1108"/>
    <x v="411"/>
    <x v="405"/>
    <x v="1103"/>
    <s v="Italia"/>
    <x v="0"/>
    <x v="0"/>
    <m/>
    <s v="Reactor - Fondazione Golinelli"/>
    <s v="Altri"/>
    <x v="0"/>
    <s v="ICT"/>
    <x v="20"/>
    <x v="1"/>
    <x v="37"/>
    <x v="1"/>
    <x v="0"/>
    <x v="42"/>
    <x v="0"/>
  </r>
  <r>
    <s v="OK"/>
    <x v="1109"/>
    <x v="411"/>
    <x v="405"/>
    <x v="1104"/>
    <s v="Italia"/>
    <x v="0"/>
    <x v="0"/>
    <m/>
    <s v="Reactor - Fondazione Golinelli"/>
    <s v="Altri"/>
    <x v="0"/>
    <s v="ICT"/>
    <x v="16"/>
    <x v="1"/>
    <x v="37"/>
    <x v="1"/>
    <x v="0"/>
    <x v="42"/>
    <x v="0"/>
  </r>
  <r>
    <s v="OK"/>
    <x v="1110"/>
    <x v="411"/>
    <x v="405"/>
    <x v="1105"/>
    <s v="Italia"/>
    <x v="0"/>
    <x v="0"/>
    <m/>
    <s v="Reactor - Fondazione Golinelli"/>
    <s v="Altri"/>
    <x v="0"/>
    <s v="Biotech"/>
    <x v="1"/>
    <x v="1"/>
    <x v="37"/>
    <x v="1"/>
    <x v="0"/>
    <x v="42"/>
    <x v="0"/>
  </r>
  <r>
    <s v="OK"/>
    <x v="1111"/>
    <x v="411"/>
    <x v="405"/>
    <x v="1106"/>
    <s v="Italia"/>
    <x v="2"/>
    <x v="0"/>
    <m/>
    <s v="Reactor - Fondazione Golinelli"/>
    <s v="Altri"/>
    <x v="0"/>
    <s v="Med-Tech"/>
    <x v="2"/>
    <x v="1"/>
    <x v="2"/>
    <x v="1"/>
    <x v="0"/>
    <x v="42"/>
    <x v="0"/>
  </r>
  <r>
    <s v="OK"/>
    <x v="1112"/>
    <x v="411"/>
    <x v="405"/>
    <x v="1107"/>
    <s v="Italia"/>
    <x v="0"/>
    <x v="0"/>
    <m/>
    <s v="Reactor - Fondazione Golinelli"/>
    <s v="Altri"/>
    <x v="0"/>
    <s v="Biotech"/>
    <x v="1"/>
    <x v="1"/>
    <x v="35"/>
    <x v="1"/>
    <x v="0"/>
    <x v="42"/>
    <x v="0"/>
  </r>
  <r>
    <s v="OK"/>
    <x v="1113"/>
    <x v="411"/>
    <x v="405"/>
    <x v="1108"/>
    <s v="Italia"/>
    <x v="0"/>
    <x v="0"/>
    <m/>
    <s v="Reactor - Fondazione Golinelli"/>
    <s v="Altri"/>
    <x v="0"/>
    <s v="Industrial Goods"/>
    <x v="18"/>
    <x v="1"/>
    <x v="35"/>
    <x v="1"/>
    <x v="0"/>
    <x v="42"/>
    <x v="0"/>
  </r>
  <r>
    <s v="OK"/>
    <x v="1114"/>
    <x v="411"/>
    <x v="405"/>
    <x v="1109"/>
    <s v="Italia"/>
    <x v="0"/>
    <x v="0"/>
    <m/>
    <s v="Reactor - Fondazione Golinelli"/>
    <s v="Altri"/>
    <x v="0"/>
    <s v="Med-Tech"/>
    <x v="2"/>
    <x v="1"/>
    <x v="37"/>
    <x v="1"/>
    <x v="0"/>
    <x v="42"/>
    <x v="0"/>
  </r>
  <r>
    <s v="OK"/>
    <x v="1115"/>
    <x v="411"/>
    <x v="405"/>
    <x v="1110"/>
    <s v="Italia"/>
    <x v="0"/>
    <x v="0"/>
    <m/>
    <s v="Reactor - Fondazione Golinelli"/>
    <s v="Altri"/>
    <x v="0"/>
    <s v="Industrial Goods"/>
    <x v="18"/>
    <x v="1"/>
    <x v="37"/>
    <x v="1"/>
    <x v="0"/>
    <x v="42"/>
    <x v="0"/>
  </r>
  <r>
    <s v="OK"/>
    <x v="1116"/>
    <x v="411"/>
    <x v="405"/>
    <x v="1111"/>
    <s v="Italia"/>
    <x v="0"/>
    <x v="0"/>
    <m/>
    <s v="Reactor - Fondazione Golinelli"/>
    <s v="Altri"/>
    <x v="0"/>
    <s v="Med-Tech"/>
    <x v="2"/>
    <x v="1"/>
    <x v="37"/>
    <x v="1"/>
    <x v="0"/>
    <x v="42"/>
    <x v="0"/>
  </r>
  <r>
    <s v="OK"/>
    <x v="1117"/>
    <x v="411"/>
    <x v="405"/>
    <x v="1112"/>
    <s v="Italia"/>
    <x v="0"/>
    <x v="0"/>
    <m/>
    <s v="Reactor - Fondazione Golinelli"/>
    <s v="Altri"/>
    <x v="0"/>
    <s v="ICT"/>
    <x v="20"/>
    <x v="1"/>
    <x v="37"/>
    <x v="1"/>
    <x v="0"/>
    <x v="42"/>
    <x v="0"/>
  </r>
  <r>
    <s v="OK"/>
    <x v="1118"/>
    <x v="412"/>
    <x v="406"/>
    <x v="1113"/>
    <s v="Estero"/>
    <x v="47"/>
    <x v="20"/>
    <m/>
    <s v="Imad Labbadi"/>
    <s v="Autocandidatura"/>
    <x v="0"/>
    <s v="ICT"/>
    <x v="20"/>
    <x v="2"/>
    <x v="0"/>
    <x v="2"/>
    <x v="0"/>
    <x v="42"/>
    <x v="0"/>
  </r>
  <r>
    <s v="OK"/>
    <x v="1119"/>
    <x v="413"/>
    <x v="5"/>
    <x v="1114"/>
    <s v="Estero"/>
    <x v="25"/>
    <x v="16"/>
    <m/>
    <s v="Irene Fucile"/>
    <s v="Autocandidatura"/>
    <x v="1"/>
    <m/>
    <x v="7"/>
    <x v="5"/>
    <x v="4"/>
    <x v="3"/>
    <x v="0"/>
    <x v="42"/>
    <x v="0"/>
  </r>
  <r>
    <s v="OK"/>
    <x v="1120"/>
    <x v="414"/>
    <x v="407"/>
    <x v="1115"/>
    <s v="Italia"/>
    <x v="139"/>
    <x v="12"/>
    <m/>
    <s v="        Giacomo Violante"/>
    <s v="Autocandidatura"/>
    <x v="0"/>
    <s v="Consumer Goods"/>
    <x v="12"/>
    <x v="0"/>
    <x v="0"/>
    <x v="0"/>
    <x v="0"/>
    <x v="42"/>
    <x v="0"/>
  </r>
  <r>
    <s v="OK"/>
    <x v="1121"/>
    <x v="414"/>
    <x v="407"/>
    <x v="1116"/>
    <s v="Italia"/>
    <x v="140"/>
    <x v="0"/>
    <m/>
    <s v="Francesco Saverio Mazzi"/>
    <s v="Autocandidatura"/>
    <x v="0"/>
    <s v="Agro-food"/>
    <x v="10"/>
    <x v="2"/>
    <x v="4"/>
    <x v="2"/>
    <x v="0"/>
    <x v="42"/>
    <x v="0"/>
  </r>
  <r>
    <s v="OK"/>
    <x v="1122"/>
    <x v="415"/>
    <x v="129"/>
    <x v="1117"/>
    <s v="Italia"/>
    <x v="15"/>
    <x v="3"/>
    <m/>
    <s v="School of Entrepreneurship &amp; Innovation: SEI"/>
    <s v="Altri"/>
    <x v="0"/>
    <s v="Services"/>
    <x v="13"/>
    <x v="2"/>
    <x v="9"/>
    <x v="1"/>
    <x v="0"/>
    <x v="42"/>
    <x v="0"/>
  </r>
  <r>
    <s v="OK"/>
    <x v="1123"/>
    <x v="415"/>
    <x v="129"/>
    <x v="1118"/>
    <s v="Italia"/>
    <x v="15"/>
    <x v="3"/>
    <m/>
    <s v="School of Entrepreneurship &amp; Innovation: SEI"/>
    <s v="Altri"/>
    <x v="0"/>
    <s v="ICT"/>
    <x v="20"/>
    <x v="2"/>
    <x v="9"/>
    <x v="1"/>
    <x v="0"/>
    <x v="42"/>
    <x v="0"/>
  </r>
  <r>
    <s v="OK"/>
    <x v="1124"/>
    <x v="415"/>
    <x v="129"/>
    <x v="1119"/>
    <s v="Italia"/>
    <x v="15"/>
    <x v="3"/>
    <m/>
    <s v="School of Entrepreneurship &amp; Innovation: SEI"/>
    <s v="Altri"/>
    <x v="0"/>
    <s v="Services"/>
    <x v="13"/>
    <x v="2"/>
    <x v="9"/>
    <x v="1"/>
    <x v="0"/>
    <x v="42"/>
    <x v="0"/>
  </r>
  <r>
    <s v="OK"/>
    <x v="1125"/>
    <x v="415"/>
    <x v="129"/>
    <x v="1120"/>
    <s v="Italia"/>
    <x v="15"/>
    <x v="3"/>
    <m/>
    <s v="School of Entrepreneurship &amp; Innovation: SEI"/>
    <s v="Altri"/>
    <x v="0"/>
    <s v="ICT"/>
    <x v="0"/>
    <x v="2"/>
    <x v="9"/>
    <x v="1"/>
    <x v="0"/>
    <x v="42"/>
    <x v="0"/>
  </r>
  <r>
    <s v="OK"/>
    <x v="1126"/>
    <x v="415"/>
    <x v="129"/>
    <x v="1121"/>
    <s v="Italia"/>
    <x v="15"/>
    <x v="3"/>
    <m/>
    <s v="School of Entrepreneurship &amp; Innovation: SEI"/>
    <s v="Altri"/>
    <x v="0"/>
    <s v="Consumer Goods"/>
    <x v="12"/>
    <x v="2"/>
    <x v="9"/>
    <x v="1"/>
    <x v="0"/>
    <x v="42"/>
    <x v="0"/>
  </r>
  <r>
    <s v="OK"/>
    <x v="1127"/>
    <x v="415"/>
    <x v="129"/>
    <x v="1122"/>
    <s v="Italia"/>
    <x v="15"/>
    <x v="3"/>
    <m/>
    <s v="School of Entrepreneurship &amp; Innovation: SEI"/>
    <s v="Altri"/>
    <x v="0"/>
    <s v="ICT"/>
    <x v="0"/>
    <x v="0"/>
    <x v="9"/>
    <x v="6"/>
    <x v="0"/>
    <x v="118"/>
    <x v="106"/>
  </r>
  <r>
    <s v="OK"/>
    <x v="1128"/>
    <x v="415"/>
    <x v="5"/>
    <x v="1123"/>
    <s v="Italia"/>
    <x v="48"/>
    <x v="14"/>
    <m/>
    <s v="Braccia Daniele"/>
    <s v="Autocandidatura"/>
    <x v="1"/>
    <m/>
    <x v="7"/>
    <x v="5"/>
    <x v="4"/>
    <x v="3"/>
    <x v="0"/>
    <x v="42"/>
    <x v="0"/>
  </r>
  <r>
    <s v="OK"/>
    <x v="1129"/>
    <x v="415"/>
    <x v="129"/>
    <x v="1124"/>
    <s v="Italia"/>
    <x v="8"/>
    <x v="4"/>
    <s v="Marta Nerva"/>
    <m/>
    <s v="Proprietaria"/>
    <x v="0"/>
    <s v="Biotech"/>
    <x v="3"/>
    <x v="2"/>
    <x v="67"/>
    <x v="1"/>
    <x v="0"/>
    <x v="42"/>
    <x v="0"/>
  </r>
  <r>
    <s v="OK"/>
    <x v="1130"/>
    <x v="416"/>
    <x v="408"/>
    <x v="1125"/>
    <s v="Italia"/>
    <x v="5"/>
    <x v="4"/>
    <m/>
    <s v="Fabio Mondini _x000a_(Crossborder)"/>
    <s v="Advisor"/>
    <x v="0"/>
    <s v="Med-Tech"/>
    <x v="25"/>
    <x v="0"/>
    <x v="68"/>
    <x v="0"/>
    <x v="0"/>
    <x v="66"/>
    <x v="0"/>
  </r>
  <r>
    <s v="OK"/>
    <x v="1131"/>
    <x v="416"/>
    <x v="408"/>
    <x v="1126"/>
    <s v="Italia"/>
    <x v="6"/>
    <x v="5"/>
    <m/>
    <s v="Luca Raffael_x000a_(La compagnia holding)"/>
    <s v="Advisor"/>
    <x v="0"/>
    <s v="Digital &amp; Media"/>
    <x v="5"/>
    <x v="0"/>
    <x v="0"/>
    <x v="0"/>
    <x v="0"/>
    <x v="66"/>
    <x v="0"/>
  </r>
  <r>
    <s v="OK"/>
    <x v="1132"/>
    <x v="417"/>
    <x v="409"/>
    <x v="1127"/>
    <s v="Italia"/>
    <x v="6"/>
    <x v="5"/>
    <m/>
    <s v="Alessandro Binda"/>
    <s v="Autocandidatura"/>
    <x v="0"/>
    <s v="Digital &amp; Media"/>
    <x v="5"/>
    <x v="2"/>
    <x v="0"/>
    <x v="2"/>
    <x v="0"/>
    <x v="66"/>
    <x v="0"/>
  </r>
  <r>
    <s v="OK"/>
    <x v="1133"/>
    <x v="418"/>
    <x v="410"/>
    <x v="1128"/>
    <s v="Italia"/>
    <x v="11"/>
    <x v="7"/>
    <m/>
    <s v="Filippo Nuccitelli"/>
    <s v="Autocandidatura"/>
    <x v="0"/>
    <s v="Automotive"/>
    <x v="27"/>
    <x v="2"/>
    <x v="0"/>
    <x v="2"/>
    <x v="0"/>
    <x v="66"/>
    <x v="86"/>
  </r>
  <r>
    <s v="OK"/>
    <x v="1134"/>
    <x v="418"/>
    <x v="5"/>
    <x v="1129"/>
    <s v="Italia"/>
    <x v="17"/>
    <x v="2"/>
    <m/>
    <s v="Alessandro Paolini "/>
    <s v="Autocandidatura"/>
    <x v="1"/>
    <m/>
    <x v="7"/>
    <x v="5"/>
    <x v="4"/>
    <x v="3"/>
    <x v="0"/>
    <x v="66"/>
    <x v="0"/>
  </r>
  <r>
    <s v="OK"/>
    <x v="1135"/>
    <x v="418"/>
    <x v="410"/>
    <x v="1130"/>
    <s v="Italia"/>
    <x v="11"/>
    <x v="7"/>
    <m/>
    <s v="Paolo Angelucci"/>
    <s v="Autocandidatura"/>
    <x v="0"/>
    <s v="Digital &amp; Media"/>
    <x v="5"/>
    <x v="0"/>
    <x v="0"/>
    <x v="0"/>
    <x v="0"/>
    <x v="66"/>
    <x v="86"/>
  </r>
  <r>
    <s v="OK"/>
    <x v="1136"/>
    <x v="418"/>
    <x v="410"/>
    <x v="1131"/>
    <s v="Italia"/>
    <x v="7"/>
    <x v="4"/>
    <m/>
    <s v="Bono Alessandro "/>
    <s v="Autocandidatura"/>
    <x v="0"/>
    <s v="ICT"/>
    <x v="20"/>
    <x v="2"/>
    <x v="62"/>
    <x v="1"/>
    <x v="0"/>
    <x v="66"/>
    <x v="0"/>
  </r>
  <r>
    <s v="OK"/>
    <x v="1137"/>
    <x v="419"/>
    <x v="411"/>
    <x v="1132"/>
    <s v="Estero"/>
    <x v="25"/>
    <x v="16"/>
    <m/>
    <s v="Francesco Campus"/>
    <s v="Autocandidatura"/>
    <x v="0"/>
    <s v="Industrial automation"/>
    <x v="4"/>
    <x v="0"/>
    <x v="0"/>
    <x v="0"/>
    <x v="0"/>
    <x v="88"/>
    <x v="107"/>
  </r>
  <r>
    <s v="OK"/>
    <x v="1138"/>
    <x v="420"/>
    <x v="412"/>
    <x v="1133"/>
    <s v="Italia"/>
    <x v="141"/>
    <x v="9"/>
    <m/>
    <s v="Salvatore Cobuzio"/>
    <s v="Autocandidatura"/>
    <x v="0"/>
    <s v="Digital &amp; Media"/>
    <x v="5"/>
    <x v="3"/>
    <x v="0"/>
    <x v="0"/>
    <x v="0"/>
    <x v="66"/>
    <x v="108"/>
  </r>
  <r>
    <s v="OK"/>
    <x v="1139"/>
    <x v="421"/>
    <x v="413"/>
    <x v="1134"/>
    <s v="Italia"/>
    <x v="0"/>
    <x v="0"/>
    <m/>
    <s v="Giacomo Giovannini "/>
    <s v="Autocandidatura"/>
    <x v="0"/>
    <s v="Services"/>
    <x v="13"/>
    <x v="2"/>
    <x v="0"/>
    <x v="2"/>
    <x v="0"/>
    <x v="119"/>
    <x v="0"/>
  </r>
  <r>
    <s v="OK"/>
    <x v="1140"/>
    <x v="422"/>
    <x v="414"/>
    <x v="1135"/>
    <s v="Italia"/>
    <x v="6"/>
    <x v="5"/>
    <m/>
    <s v="Matteo Mariani"/>
    <s v="Autocandidatura"/>
    <x v="0"/>
    <s v="Consumer Goods"/>
    <x v="12"/>
    <x v="2"/>
    <x v="0"/>
    <x v="2"/>
    <x v="0"/>
    <x v="119"/>
    <x v="0"/>
  </r>
  <r>
    <s v="OK"/>
    <x v="1141"/>
    <x v="423"/>
    <x v="380"/>
    <x v="1136"/>
    <s v="Italia"/>
    <x v="5"/>
    <x v="4"/>
    <s v="Giulio Valiante"/>
    <m/>
    <s v="Proprietaria"/>
    <x v="0"/>
    <s v="Digital &amp; Media"/>
    <x v="5"/>
    <x v="3"/>
    <x v="0"/>
    <x v="0"/>
    <x v="0"/>
    <x v="119"/>
    <x v="58"/>
  </r>
  <r>
    <s v="OK"/>
    <x v="1142"/>
    <x v="424"/>
    <x v="415"/>
    <x v="1137"/>
    <s v="Estero"/>
    <x v="50"/>
    <x v="6"/>
    <m/>
    <s v="Yannis Moati"/>
    <s v="Autocandidatura"/>
    <x v="0"/>
    <s v="Digital &amp; Media"/>
    <x v="5"/>
    <x v="3"/>
    <x v="0"/>
    <x v="0"/>
    <x v="0"/>
    <x v="12"/>
    <x v="0"/>
  </r>
  <r>
    <s v="OK"/>
    <x v="1143"/>
    <x v="424"/>
    <x v="416"/>
    <x v="1138"/>
    <s v="Estero"/>
    <x v="16"/>
    <x v="6"/>
    <m/>
    <s v="Oleksiy Lubinsky"/>
    <s v="Autocandidatura"/>
    <x v="0"/>
    <s v="Services"/>
    <x v="5"/>
    <x v="3"/>
    <x v="0"/>
    <x v="0"/>
    <x v="0"/>
    <x v="120"/>
    <x v="0"/>
  </r>
  <r>
    <s v="OK"/>
    <x v="1144"/>
    <x v="425"/>
    <x v="417"/>
    <x v="1139"/>
    <s v="Estero"/>
    <x v="142"/>
    <x v="38"/>
    <m/>
    <s v="Alexandros Sakellariou"/>
    <s v="Autocandidatura"/>
    <x v="0"/>
    <s v="Industrial Goods"/>
    <x v="27"/>
    <x v="0"/>
    <x v="0"/>
    <x v="0"/>
    <x v="0"/>
    <x v="12"/>
    <x v="0"/>
  </r>
  <r>
    <s v="OK"/>
    <x v="1145"/>
    <x v="426"/>
    <x v="418"/>
    <x v="1140"/>
    <s v="Italia"/>
    <x v="6"/>
    <x v="5"/>
    <m/>
    <s v="Jacopo Michettoni"/>
    <s v="Autocandidatura"/>
    <x v="0"/>
    <s v="Services"/>
    <x v="28"/>
    <x v="2"/>
    <x v="0"/>
    <x v="2"/>
    <x v="0"/>
    <x v="12"/>
    <x v="0"/>
  </r>
  <r>
    <s v="OK"/>
    <x v="1146"/>
    <x v="427"/>
    <x v="419"/>
    <x v="1141"/>
    <s v="Italia"/>
    <x v="5"/>
    <x v="4"/>
    <m/>
    <s v="Andrea Goggi"/>
    <s v="Autocandidatura"/>
    <x v="0"/>
    <s v="Digital &amp; Media"/>
    <x v="5"/>
    <x v="0"/>
    <x v="0"/>
    <x v="0"/>
    <x v="0"/>
    <x v="12"/>
    <x v="0"/>
  </r>
  <r>
    <s v="OK"/>
    <x v="1147"/>
    <x v="428"/>
    <x v="5"/>
    <x v="1142"/>
    <s v="Italia"/>
    <x v="5"/>
    <x v="4"/>
    <m/>
    <s v="Francesco Vicario"/>
    <s v="Autocandidatura"/>
    <x v="1"/>
    <m/>
    <x v="7"/>
    <x v="5"/>
    <x v="4"/>
    <x v="3"/>
    <x v="0"/>
    <x v="12"/>
    <x v="0"/>
  </r>
  <r>
    <s v="OK"/>
    <x v="1148"/>
    <x v="429"/>
    <x v="420"/>
    <x v="1143"/>
    <s v="Italia"/>
    <x v="5"/>
    <x v="4"/>
    <m/>
    <s v="Alessandro Cordova"/>
    <s v="Autocandidatura"/>
    <x v="0"/>
    <s v="Digital &amp; Media"/>
    <x v="16"/>
    <x v="0"/>
    <x v="0"/>
    <x v="0"/>
    <x v="0"/>
    <x v="12"/>
    <x v="86"/>
  </r>
  <r>
    <s v="OK"/>
    <x v="1149"/>
    <x v="430"/>
    <x v="5"/>
    <x v="1144"/>
    <s v="Italia"/>
    <x v="5"/>
    <x v="4"/>
    <m/>
    <s v="Elisard Feimi"/>
    <s v="Autocandidatura"/>
    <x v="1"/>
    <m/>
    <x v="7"/>
    <x v="5"/>
    <x v="4"/>
    <x v="3"/>
    <x v="0"/>
    <x v="12"/>
    <x v="0"/>
  </r>
  <r>
    <s v="OK"/>
    <x v="1150"/>
    <x v="431"/>
    <x v="421"/>
    <x v="1145"/>
    <s v="Italia"/>
    <x v="36"/>
    <x v="15"/>
    <m/>
    <s v="Tiziano Viviani"/>
    <s v="Autocandidatura"/>
    <x v="0"/>
    <s v="Digital &amp; Media"/>
    <x v="37"/>
    <x v="2"/>
    <x v="0"/>
    <x v="2"/>
    <x v="0"/>
    <x v="12"/>
    <x v="0"/>
  </r>
  <r>
    <s v="OK"/>
    <x v="1151"/>
    <x v="431"/>
    <x v="421"/>
    <x v="1146"/>
    <s v="Italia"/>
    <x v="5"/>
    <x v="4"/>
    <m/>
    <s v=" Alessandro Pittoni"/>
    <s v="Autocandidatura"/>
    <x v="0"/>
    <s v="Industrial Goods"/>
    <x v="28"/>
    <x v="0"/>
    <x v="0"/>
    <x v="0"/>
    <x v="0"/>
    <x v="12"/>
    <x v="0"/>
  </r>
  <r>
    <s v="OK"/>
    <x v="1152"/>
    <x v="432"/>
    <x v="416"/>
    <x v="1147"/>
    <s v="Italia"/>
    <x v="139"/>
    <x v="12"/>
    <m/>
    <s v="Fabio Bertella"/>
    <s v="Autocandidatura"/>
    <x v="0"/>
    <s v="Services"/>
    <x v="31"/>
    <x v="0"/>
    <x v="0"/>
    <x v="0"/>
    <x v="0"/>
    <x v="120"/>
    <x v="86"/>
  </r>
  <r>
    <s v="OK"/>
    <x v="1153"/>
    <x v="433"/>
    <x v="5"/>
    <x v="1148"/>
    <s v="Italia"/>
    <x v="6"/>
    <x v="5"/>
    <m/>
    <s v="Luigi Pierobon"/>
    <s v="Autocandidatura"/>
    <x v="1"/>
    <m/>
    <x v="7"/>
    <x v="5"/>
    <x v="4"/>
    <x v="3"/>
    <x v="0"/>
    <x v="120"/>
    <x v="0"/>
  </r>
  <r>
    <s v="OK"/>
    <x v="1154"/>
    <x v="434"/>
    <x v="422"/>
    <x v="1149"/>
    <s v="Italia"/>
    <x v="5"/>
    <x v="4"/>
    <s v="Roberto della Marina"/>
    <m/>
    <s v="Proprietaria"/>
    <x v="0"/>
    <s v="Biotech"/>
    <x v="3"/>
    <x v="1"/>
    <x v="0"/>
    <x v="2"/>
    <x v="0"/>
    <x v="121"/>
    <x v="0"/>
  </r>
  <r>
    <s v="OK"/>
    <x v="1155"/>
    <x v="435"/>
    <x v="423"/>
    <x v="1150"/>
    <s v="Italia"/>
    <x v="6"/>
    <x v="5"/>
    <m/>
    <s v="Silvano Amodeo"/>
    <s v="Autocandidatura"/>
    <x v="0"/>
    <s v="Industrial Goods"/>
    <x v="48"/>
    <x v="2"/>
    <x v="0"/>
    <x v="2"/>
    <x v="0"/>
    <x v="121"/>
    <x v="0"/>
  </r>
  <r>
    <s v="OK"/>
    <x v="1156"/>
    <x v="435"/>
    <x v="5"/>
    <x v="1151"/>
    <s v="Italia"/>
    <x v="8"/>
    <x v="4"/>
    <m/>
    <s v="Claudia Scotti"/>
    <s v="Autocandidatura"/>
    <x v="1"/>
    <m/>
    <x v="7"/>
    <x v="5"/>
    <x v="4"/>
    <x v="3"/>
    <x v="0"/>
    <x v="120"/>
    <x v="0"/>
  </r>
  <r>
    <s v="OK"/>
    <x v="1157"/>
    <x v="435"/>
    <x v="424"/>
    <x v="1152"/>
    <s v="Italia"/>
    <x v="43"/>
    <x v="8"/>
    <s v="Roberto della Marina"/>
    <m/>
    <s v="Proprietaria"/>
    <x v="0"/>
    <s v="ICT"/>
    <x v="20"/>
    <x v="0"/>
    <x v="69"/>
    <x v="1"/>
    <x v="0"/>
    <x v="120"/>
    <x v="0"/>
  </r>
  <r>
    <s v="OK"/>
    <x v="1158"/>
    <x v="436"/>
    <x v="425"/>
    <x v="1153"/>
    <s v="Italia"/>
    <x v="15"/>
    <x v="3"/>
    <m/>
    <s v="Politecnico di Torino"/>
    <s v="Organismi di Ricerca"/>
    <x v="0"/>
    <s v="Aerospace"/>
    <x v="43"/>
    <x v="2"/>
    <x v="9"/>
    <x v="1"/>
    <x v="0"/>
    <x v="121"/>
    <x v="0"/>
  </r>
  <r>
    <s v="OK"/>
    <x v="1159"/>
    <x v="437"/>
    <x v="426"/>
    <x v="1154"/>
    <s v="Italia"/>
    <x v="113"/>
    <x v="7"/>
    <m/>
    <s v="Alessandro Neroni"/>
    <s v="Autocandidatura"/>
    <x v="0"/>
    <s v="Consumer Goods"/>
    <x v="50"/>
    <x v="2"/>
    <x v="0"/>
    <x v="2"/>
    <x v="0"/>
    <x v="121"/>
    <x v="0"/>
  </r>
  <r>
    <s v="OK"/>
    <x v="1160"/>
    <x v="438"/>
    <x v="427"/>
    <x v="1155"/>
    <s v="Estero"/>
    <x v="25"/>
    <x v="16"/>
    <s v="Nicola Redi"/>
    <m/>
    <s v="Proprietaria"/>
    <x v="0"/>
    <s v="ICT"/>
    <x v="16"/>
    <x v="2"/>
    <x v="0"/>
    <x v="2"/>
    <x v="0"/>
    <x v="121"/>
    <x v="0"/>
  </r>
  <r>
    <s v="OK"/>
    <x v="1161"/>
    <x v="439"/>
    <x v="422"/>
    <x v="1156"/>
    <s v="Estero"/>
    <x v="16"/>
    <x v="6"/>
    <s v="Amedeo Giurazza"/>
    <m/>
    <s v="Proprietaria"/>
    <x v="0"/>
    <s v="Consumer Goods"/>
    <x v="18"/>
    <x v="2"/>
    <x v="0"/>
    <x v="2"/>
    <x v="0"/>
    <x v="121"/>
    <x v="0"/>
  </r>
  <r>
    <s v="OK"/>
    <x v="1162"/>
    <x v="440"/>
    <x v="428"/>
    <x v="1157"/>
    <s v="Italia"/>
    <x v="5"/>
    <x v="4"/>
    <m/>
    <s v="Siro Gallotti"/>
    <s v="Autocandidatura"/>
    <x v="0"/>
    <s v="Consumer Goods"/>
    <x v="24"/>
    <x v="2"/>
    <x v="0"/>
    <x v="2"/>
    <x v="0"/>
    <x v="122"/>
    <x v="0"/>
  </r>
  <r>
    <s v="OK"/>
    <x v="1163"/>
    <x v="441"/>
    <x v="429"/>
    <x v="1158"/>
    <s v="Italia"/>
    <x v="11"/>
    <x v="7"/>
    <m/>
    <s v="Marco Lombardo"/>
    <s v="Autocandidatura"/>
    <x v="0"/>
    <s v="Biotech"/>
    <x v="3"/>
    <x v="2"/>
    <x v="0"/>
    <x v="2"/>
    <x v="0"/>
    <x v="123"/>
    <x v="109"/>
  </r>
  <r>
    <s v="OK"/>
    <x v="1164"/>
    <x v="442"/>
    <x v="430"/>
    <x v="1159"/>
    <s v="Italia"/>
    <x v="15"/>
    <x v="3"/>
    <s v="Amedeo Giurazza"/>
    <m/>
    <s v="Proprietaria"/>
    <x v="0"/>
    <s v="ICT"/>
    <x v="20"/>
    <x v="0"/>
    <x v="9"/>
    <x v="1"/>
    <x v="0"/>
    <x v="122"/>
    <x v="0"/>
  </r>
  <r>
    <s v="OK"/>
    <x v="1165"/>
    <x v="442"/>
    <x v="5"/>
    <x v="1160"/>
    <s v="Estero"/>
    <x v="6"/>
    <x v="5"/>
    <m/>
    <s v="Vladimir Usov"/>
    <s v="Autocandidatura"/>
    <x v="1"/>
    <m/>
    <x v="7"/>
    <x v="5"/>
    <x v="4"/>
    <x v="3"/>
    <x v="0"/>
    <x v="122"/>
    <x v="0"/>
  </r>
  <r>
    <s v="OK"/>
    <x v="1166"/>
    <x v="442"/>
    <x v="430"/>
    <x v="1161"/>
    <s v="Italia"/>
    <x v="5"/>
    <x v="4"/>
    <s v="Giulio Valiante"/>
    <m/>
    <s v="Proprietaria"/>
    <x v="0"/>
    <s v="Services"/>
    <x v="14"/>
    <x v="2"/>
    <x v="0"/>
    <x v="2"/>
    <x v="0"/>
    <x v="122"/>
    <x v="0"/>
  </r>
  <r>
    <s v="OK"/>
    <x v="1167"/>
    <x v="443"/>
    <x v="5"/>
    <x v="1162"/>
    <s v="Italia"/>
    <x v="6"/>
    <x v="5"/>
    <m/>
    <s v="Giacomo Moglie"/>
    <s v="Autocandidatura"/>
    <x v="1"/>
    <m/>
    <x v="7"/>
    <x v="5"/>
    <x v="4"/>
    <x v="3"/>
    <x v="0"/>
    <x v="122"/>
    <x v="0"/>
  </r>
  <r>
    <s v="OK"/>
    <x v="1168"/>
    <x v="443"/>
    <x v="431"/>
    <x v="1163"/>
    <s v="Italia"/>
    <x v="15"/>
    <x v="3"/>
    <m/>
    <s v="Francesco Andrulli"/>
    <s v="Autocandidatura"/>
    <x v="0"/>
    <s v="ICT"/>
    <x v="20"/>
    <x v="3"/>
    <x v="0"/>
    <x v="0"/>
    <x v="0"/>
    <x v="122"/>
    <x v="0"/>
  </r>
  <r>
    <s v="OK"/>
    <x v="1169"/>
    <x v="443"/>
    <x v="431"/>
    <x v="1164"/>
    <s v="Estero"/>
    <x v="143"/>
    <x v="16"/>
    <m/>
    <s v="Gabriele Belfiore_x000a_(Capital Venture Consulting)"/>
    <s v="Advisor"/>
    <x v="0"/>
    <s v="Services"/>
    <x v="31"/>
    <x v="0"/>
    <x v="0"/>
    <x v="0"/>
    <x v="0"/>
    <x v="122"/>
    <x v="0"/>
  </r>
  <r>
    <s v="OK"/>
    <x v="1170"/>
    <x v="444"/>
    <x v="432"/>
    <x v="1165"/>
    <s v="Estero"/>
    <x v="6"/>
    <x v="16"/>
    <m/>
    <s v="Alex Gadotti_x000a_(Focal Point)"/>
    <s v="Advisor"/>
    <x v="0"/>
    <s v="Services"/>
    <x v="19"/>
    <x v="0"/>
    <x v="0"/>
    <x v="0"/>
    <x v="0"/>
    <x v="124"/>
    <x v="0"/>
  </r>
  <r>
    <s v="OK"/>
    <x v="1171"/>
    <x v="444"/>
    <x v="432"/>
    <x v="1166"/>
    <s v="Italia"/>
    <x v="6"/>
    <x v="5"/>
    <s v="Amedeo Giurazza"/>
    <m/>
    <s v="Proprietaria"/>
    <x v="0"/>
    <s v="ICT"/>
    <x v="20"/>
    <x v="2"/>
    <x v="0"/>
    <x v="2"/>
    <x v="0"/>
    <x v="124"/>
    <x v="0"/>
  </r>
  <r>
    <s v="OK"/>
    <x v="1172"/>
    <x v="445"/>
    <x v="433"/>
    <x v="1167"/>
    <s v="Italia"/>
    <x v="61"/>
    <x v="21"/>
    <m/>
    <s v="Patrizia Piparo_x000a_(My Draco)"/>
    <s v="Advisor"/>
    <x v="0"/>
    <s v="Services"/>
    <x v="14"/>
    <x v="3"/>
    <x v="0"/>
    <x v="0"/>
    <x v="0"/>
    <x v="124"/>
    <x v="0"/>
  </r>
  <r>
    <s v="OK"/>
    <x v="1173"/>
    <x v="446"/>
    <x v="434"/>
    <x v="1168"/>
    <s v="Italia"/>
    <x v="5"/>
    <x v="4"/>
    <s v="Renato Vannucci"/>
    <m/>
    <s v="Proprietaria"/>
    <x v="0"/>
    <s v="ICT"/>
    <x v="20"/>
    <x v="2"/>
    <x v="31"/>
    <x v="1"/>
    <x v="0"/>
    <x v="124"/>
    <x v="0"/>
  </r>
  <r>
    <s v="OK"/>
    <x v="1174"/>
    <x v="446"/>
    <x v="434"/>
    <x v="1169"/>
    <s v="Italia"/>
    <x v="144"/>
    <x v="7"/>
    <m/>
    <s v="Andrea Bonabello_x000a_(BizPlace)"/>
    <s v="Autocandidatura"/>
    <x v="0"/>
    <s v="Clean Tech"/>
    <x v="23"/>
    <x v="0"/>
    <x v="0"/>
    <x v="0"/>
    <x v="0"/>
    <x v="124"/>
    <x v="86"/>
  </r>
  <r>
    <s v="OK"/>
    <x v="1175"/>
    <x v="447"/>
    <x v="435"/>
    <x v="1170"/>
    <s v="Italia"/>
    <x v="15"/>
    <x v="3"/>
    <m/>
    <s v="Alessandro Zocca"/>
    <s v="Autocandidatura"/>
    <x v="0"/>
    <s v="Services"/>
    <x v="29"/>
    <x v="0"/>
    <x v="0"/>
    <x v="0"/>
    <x v="0"/>
    <x v="124"/>
    <x v="0"/>
  </r>
  <r>
    <s v="OK"/>
    <x v="1176"/>
    <x v="448"/>
    <x v="436"/>
    <x v="1171"/>
    <s v="Italia"/>
    <x v="5"/>
    <x v="4"/>
    <m/>
    <s v="Pier Luigi Borlè_x000a_(Banca Profilo)"/>
    <s v="Advisor"/>
    <x v="0"/>
    <s v="Consumer Goods"/>
    <x v="12"/>
    <x v="0"/>
    <x v="0"/>
    <x v="0"/>
    <x v="0"/>
    <x v="124"/>
    <x v="0"/>
  </r>
  <r>
    <s v="OK"/>
    <x v="1177"/>
    <x v="449"/>
    <x v="437"/>
    <x v="1172"/>
    <s v="Italia"/>
    <x v="5"/>
    <x v="4"/>
    <m/>
    <s v="Luca Scali"/>
    <s v="Autocandidatura"/>
    <x v="0"/>
    <s v="Services"/>
    <x v="19"/>
    <x v="0"/>
    <x v="0"/>
    <x v="0"/>
    <x v="0"/>
    <x v="39"/>
    <x v="86"/>
  </r>
  <r>
    <s v="OK"/>
    <x v="1178"/>
    <x v="450"/>
    <x v="438"/>
    <x v="1173"/>
    <s v="Italia"/>
    <x v="5"/>
    <x v="4"/>
    <m/>
    <s v="Luca Rudilosso "/>
    <s v="Autocandidatura"/>
    <x v="0"/>
    <s v="Consumer Goods"/>
    <x v="12"/>
    <x v="0"/>
    <x v="0"/>
    <x v="5"/>
    <x v="0"/>
    <x v="125"/>
    <x v="110"/>
  </r>
  <r>
    <s v="OK"/>
    <x v="1179"/>
    <x v="451"/>
    <x v="439"/>
    <x v="1174"/>
    <s v="Italia"/>
    <x v="91"/>
    <x v="2"/>
    <s v="Amedeo Giurazza"/>
    <m/>
    <s v="Proprietaria"/>
    <x v="0"/>
    <s v="Med-Tech"/>
    <x v="2"/>
    <x v="2"/>
    <x v="0"/>
    <x v="2"/>
    <x v="0"/>
    <x v="39"/>
    <x v="0"/>
  </r>
  <r>
    <s v="OK"/>
    <x v="1180"/>
    <x v="451"/>
    <x v="439"/>
    <x v="1175"/>
    <s v="Italia"/>
    <x v="6"/>
    <x v="5"/>
    <m/>
    <s v="Salvo D'antoni"/>
    <s v="Autocandidatura"/>
    <x v="0"/>
    <s v="Automotive"/>
    <x v="18"/>
    <x v="2"/>
    <x v="0"/>
    <x v="2"/>
    <x v="0"/>
    <x v="39"/>
    <x v="0"/>
  </r>
  <r>
    <s v="OK"/>
    <x v="1181"/>
    <x v="452"/>
    <x v="440"/>
    <x v="1176"/>
    <s v="Italia"/>
    <x v="11"/>
    <x v="7"/>
    <m/>
    <s v="Ivo Allegro_x000a_(iniziativa)"/>
    <s v="Advisor"/>
    <x v="0"/>
    <s v="Industrial automation"/>
    <x v="14"/>
    <x v="3"/>
    <x v="0"/>
    <x v="0"/>
    <x v="0"/>
    <x v="39"/>
    <x v="102"/>
  </r>
  <r>
    <s v="OK"/>
    <x v="1182"/>
    <x v="452"/>
    <x v="440"/>
    <x v="1177"/>
    <s v="Italia"/>
    <x v="23"/>
    <x v="2"/>
    <m/>
    <s v="Enrico Senatore "/>
    <s v="Autocandidatura"/>
    <x v="0"/>
    <s v="Services"/>
    <x v="14"/>
    <x v="1"/>
    <x v="0"/>
    <x v="2"/>
    <x v="0"/>
    <x v="39"/>
    <x v="0"/>
  </r>
  <r>
    <s v="OK"/>
    <x v="1183"/>
    <x v="453"/>
    <x v="441"/>
    <x v="1178"/>
    <s v="Italia"/>
    <x v="6"/>
    <x v="5"/>
    <m/>
    <s v="Gerardo Dal Piva_x000a_(Translink Strempel &amp; Co)"/>
    <s v="Advisor"/>
    <x v="0"/>
    <s v="Med-Tech"/>
    <x v="25"/>
    <x v="0"/>
    <x v="0"/>
    <x v="0"/>
    <x v="0"/>
    <x v="39"/>
    <x v="0"/>
  </r>
  <r>
    <s v="OK"/>
    <x v="1184"/>
    <x v="454"/>
    <x v="442"/>
    <x v="1179"/>
    <s v="Italia"/>
    <x v="145"/>
    <x v="10"/>
    <m/>
    <s v="Stefano Tongiani"/>
    <s v="Autocandidatura"/>
    <x v="0"/>
    <s v="Industrial Goods"/>
    <x v="18"/>
    <x v="2"/>
    <x v="0"/>
    <x v="2"/>
    <x v="0"/>
    <x v="126"/>
    <x v="111"/>
  </r>
  <r>
    <s v="OK"/>
    <x v="1185"/>
    <x v="454"/>
    <x v="442"/>
    <x v="1180"/>
    <s v="Italia"/>
    <x v="26"/>
    <x v="2"/>
    <m/>
    <s v="Raffaele Ruocco"/>
    <s v="Autocandidatura"/>
    <x v="0"/>
    <s v="Industrial Goods"/>
    <x v="18"/>
    <x v="2"/>
    <x v="0"/>
    <x v="2"/>
    <x v="0"/>
    <x v="126"/>
    <x v="0"/>
  </r>
  <r>
    <s v="OK"/>
    <x v="1186"/>
    <x v="455"/>
    <x v="443"/>
    <x v="1181"/>
    <s v="Italia"/>
    <x v="6"/>
    <x v="5"/>
    <m/>
    <s v="Ugo Mangia"/>
    <s v="Dottore commercialista"/>
    <x v="0"/>
    <s v="Med-Tech"/>
    <x v="25"/>
    <x v="2"/>
    <x v="0"/>
    <x v="2"/>
    <x v="0"/>
    <x v="126"/>
    <x v="0"/>
  </r>
  <r>
    <s v="OK"/>
    <x v="1187"/>
    <x v="455"/>
    <x v="443"/>
    <x v="1182"/>
    <s v="Italia"/>
    <x v="5"/>
    <x v="4"/>
    <m/>
    <s v="Fabio Ferrari"/>
    <s v="Autocandidatura"/>
    <x v="0"/>
    <s v="Consumer Goods"/>
    <x v="12"/>
    <x v="0"/>
    <x v="0"/>
    <x v="0"/>
    <x v="0"/>
    <x v="126"/>
    <x v="0"/>
  </r>
  <r>
    <s v="OK"/>
    <x v="1188"/>
    <x v="456"/>
    <x v="444"/>
    <x v="1183"/>
    <s v="Italia"/>
    <x v="146"/>
    <x v="8"/>
    <m/>
    <s v="Lucia Coral_x000a_(CRO Aviano)"/>
    <s v="Organismi di Ricerca"/>
    <x v="0"/>
    <s v="Biotech"/>
    <x v="3"/>
    <x v="1"/>
    <x v="70"/>
    <x v="1"/>
    <x v="0"/>
    <x v="126"/>
    <x v="0"/>
  </r>
  <r>
    <s v="OK"/>
    <x v="1189"/>
    <x v="457"/>
    <x v="442"/>
    <x v="1184"/>
    <s v="Italia"/>
    <x v="11"/>
    <x v="7"/>
    <m/>
    <s v="Luigi Jovacchini_x000a_(Consulenza e Risorse)"/>
    <s v="Advisor"/>
    <x v="0"/>
    <s v="ICT"/>
    <x v="16"/>
    <x v="0"/>
    <x v="0"/>
    <x v="0"/>
    <x v="0"/>
    <x v="126"/>
    <x v="0"/>
  </r>
  <r>
    <s v="OK"/>
    <x v="1190"/>
    <x v="457"/>
    <x v="442"/>
    <x v="1185"/>
    <s v="Italia"/>
    <x v="79"/>
    <x v="25"/>
    <m/>
    <s v="Maurizio Basile_x000a_(Siniscalco &amp; Partners)"/>
    <s v="Advisor"/>
    <x v="0"/>
    <s v="Digital &amp; Media"/>
    <x v="5"/>
    <x v="0"/>
    <x v="0"/>
    <x v="0"/>
    <x v="0"/>
    <x v="126"/>
    <x v="0"/>
  </r>
  <r>
    <s v="OK"/>
    <x v="1191"/>
    <x v="458"/>
    <x v="445"/>
    <x v="1186"/>
    <s v="Italia"/>
    <x v="2"/>
    <x v="0"/>
    <m/>
    <s v="Franco Rigamonti_x000a_(Arthesiana)"/>
    <s v="Advisor"/>
    <x v="0"/>
    <s v="Med-Tech"/>
    <x v="2"/>
    <x v="0"/>
    <x v="0"/>
    <x v="0"/>
    <x v="0"/>
    <x v="127"/>
    <x v="0"/>
  </r>
  <r>
    <s v="OK"/>
    <x v="1192"/>
    <x v="458"/>
    <x v="446"/>
    <x v="1187"/>
    <s v="Italia"/>
    <x v="14"/>
    <x v="10"/>
    <m/>
    <s v="Paolo Barberis"/>
    <s v="Autocandidatura"/>
    <x v="0"/>
    <s v="ICT"/>
    <x v="20"/>
    <x v="3"/>
    <x v="0"/>
    <x v="0"/>
    <x v="0"/>
    <x v="43"/>
    <x v="112"/>
  </r>
  <r>
    <s v="OK"/>
    <x v="1193"/>
    <x v="459"/>
    <x v="447"/>
    <x v="1188"/>
    <s v="Italia"/>
    <x v="11"/>
    <x v="7"/>
    <m/>
    <s v="Marco Addezio_x000a_(Azimut)"/>
    <s v="Altri"/>
    <x v="0"/>
    <s v="Clean Tech"/>
    <x v="39"/>
    <x v="0"/>
    <x v="0"/>
    <x v="0"/>
    <x v="0"/>
    <x v="127"/>
    <x v="0"/>
  </r>
  <r>
    <s v="OK"/>
    <x v="1194"/>
    <x v="460"/>
    <x v="448"/>
    <x v="1189"/>
    <s v="Italia"/>
    <x v="11"/>
    <x v="7"/>
    <m/>
    <s v="Pierpaolo Mosca _x000a_(PwC)"/>
    <s v="Società di revisione"/>
    <x v="0"/>
    <s v="Digital &amp; Media"/>
    <x v="5"/>
    <x v="0"/>
    <x v="0"/>
    <x v="0"/>
    <x v="0"/>
    <x v="127"/>
    <x v="0"/>
  </r>
  <r>
    <s v="OK"/>
    <x v="1195"/>
    <x v="460"/>
    <x v="448"/>
    <x v="1190"/>
    <s v="Italia"/>
    <x v="11"/>
    <x v="7"/>
    <m/>
    <s v="Pierpaolo Mosca _x000a_(PwC)"/>
    <s v="Società di revisione"/>
    <x v="0"/>
    <s v="ICT"/>
    <x v="20"/>
    <x v="0"/>
    <x v="0"/>
    <x v="0"/>
    <x v="0"/>
    <x v="127"/>
    <x v="0"/>
  </r>
  <r>
    <s v="OK"/>
    <x v="1196"/>
    <x v="461"/>
    <x v="449"/>
    <x v="1191"/>
    <s v="Italia"/>
    <x v="112"/>
    <x v="4"/>
    <m/>
    <s v="Antonio Iannone"/>
    <s v="Advisor"/>
    <x v="0"/>
    <s v="Services"/>
    <x v="14"/>
    <x v="3"/>
    <x v="0"/>
    <x v="0"/>
    <x v="0"/>
    <x v="127"/>
    <x v="0"/>
  </r>
  <r>
    <s v="OK"/>
    <x v="1197"/>
    <x v="461"/>
    <x v="449"/>
    <x v="1192"/>
    <s v="Italia"/>
    <x v="21"/>
    <x v="13"/>
    <s v="Giacomo Giurazza"/>
    <m/>
    <s v="Proprietaria"/>
    <x v="0"/>
    <s v="Industrial Goods"/>
    <x v="18"/>
    <x v="3"/>
    <x v="0"/>
    <x v="0"/>
    <x v="0"/>
    <x v="127"/>
    <x v="0"/>
  </r>
  <r>
    <s v="OK"/>
    <x v="1198"/>
    <x v="462"/>
    <x v="450"/>
    <x v="1193"/>
    <s v="Italia"/>
    <x v="15"/>
    <x v="3"/>
    <m/>
    <s v="Tommaso Seita"/>
    <s v="Autocandidatura"/>
    <x v="0"/>
    <s v="ICT"/>
    <x v="20"/>
    <x v="2"/>
    <x v="0"/>
    <x v="2"/>
    <x v="0"/>
    <x v="127"/>
    <x v="0"/>
  </r>
  <r>
    <s v="OK"/>
    <x v="1199"/>
    <x v="463"/>
    <x v="451"/>
    <x v="1194"/>
    <s v="Italia"/>
    <x v="5"/>
    <x v="4"/>
    <m/>
    <s v="Startcup Lombardia"/>
    <s v="Altri"/>
    <x v="0"/>
    <s v="Clean Tech"/>
    <x v="39"/>
    <x v="2"/>
    <x v="42"/>
    <x v="1"/>
    <x v="0"/>
    <x v="127"/>
    <x v="0"/>
  </r>
  <r>
    <s v="OK"/>
    <x v="1200"/>
    <x v="463"/>
    <x v="451"/>
    <x v="1195"/>
    <s v="Italia"/>
    <x v="5"/>
    <x v="4"/>
    <m/>
    <s v="Startcup Lombardia"/>
    <s v="Altri"/>
    <x v="0"/>
    <s v="ICT"/>
    <x v="20"/>
    <x v="2"/>
    <x v="42"/>
    <x v="1"/>
    <x v="0"/>
    <x v="127"/>
    <x v="0"/>
  </r>
  <r>
    <s v="OK"/>
    <x v="1201"/>
    <x v="463"/>
    <x v="451"/>
    <x v="1196"/>
    <s v="Italia"/>
    <x v="7"/>
    <x v="4"/>
    <m/>
    <s v="Startcup Lombardia"/>
    <s v="Altri"/>
    <x v="0"/>
    <s v="Services"/>
    <x v="14"/>
    <x v="2"/>
    <x v="71"/>
    <x v="1"/>
    <x v="0"/>
    <x v="127"/>
    <x v="0"/>
  </r>
  <r>
    <s v="OK"/>
    <x v="1202"/>
    <x v="463"/>
    <x v="451"/>
    <x v="1197"/>
    <s v="Italia"/>
    <x v="5"/>
    <x v="4"/>
    <m/>
    <s v="Startcup Lombardia"/>
    <s v="Altri"/>
    <x v="0"/>
    <s v="ICT"/>
    <x v="20"/>
    <x v="2"/>
    <x v="42"/>
    <x v="1"/>
    <x v="0"/>
    <x v="127"/>
    <x v="0"/>
  </r>
  <r>
    <s v="OK"/>
    <x v="1203"/>
    <x v="463"/>
    <x v="452"/>
    <x v="1198"/>
    <s v="Italia"/>
    <x v="5"/>
    <x v="4"/>
    <m/>
    <s v="Startcup Lombardia"/>
    <s v="Altri"/>
    <x v="0"/>
    <s v="ICT"/>
    <x v="20"/>
    <x v="0"/>
    <x v="0"/>
    <x v="5"/>
    <x v="0"/>
    <x v="128"/>
    <x v="113"/>
  </r>
  <r>
    <s v="OK"/>
    <x v="1204"/>
    <x v="463"/>
    <x v="451"/>
    <x v="1199"/>
    <s v="Italia"/>
    <x v="5"/>
    <x v="4"/>
    <m/>
    <s v="Startcup Lombardia"/>
    <s v="Altri"/>
    <x v="0"/>
    <s v="Services"/>
    <x v="14"/>
    <x v="2"/>
    <x v="23"/>
    <x v="1"/>
    <x v="0"/>
    <x v="127"/>
    <x v="0"/>
  </r>
  <r>
    <s v="OK"/>
    <x v="1205"/>
    <x v="463"/>
    <x v="451"/>
    <x v="1200"/>
    <s v="Italia"/>
    <x v="7"/>
    <x v="4"/>
    <m/>
    <s v="Startcup Lombardia"/>
    <s v="Altri"/>
    <x v="0"/>
    <s v="Clean Tech"/>
    <x v="39"/>
    <x v="2"/>
    <x v="71"/>
    <x v="1"/>
    <x v="0"/>
    <x v="127"/>
    <x v="0"/>
  </r>
  <r>
    <s v="OK"/>
    <x v="1206"/>
    <x v="463"/>
    <x v="451"/>
    <x v="1201"/>
    <s v="Italia"/>
    <x v="100"/>
    <x v="19"/>
    <m/>
    <s v="Startcup Lombardia"/>
    <s v="Altri"/>
    <x v="0"/>
    <s v="Services"/>
    <x v="19"/>
    <x v="0"/>
    <x v="42"/>
    <x v="1"/>
    <x v="0"/>
    <x v="127"/>
    <x v="0"/>
  </r>
  <r>
    <s v="OK"/>
    <x v="1207"/>
    <x v="463"/>
    <x v="451"/>
    <x v="1202"/>
    <s v="Italia"/>
    <x v="5"/>
    <x v="4"/>
    <m/>
    <s v="Startcup Lombardia"/>
    <s v="Altri"/>
    <x v="0"/>
    <s v="Agro-food"/>
    <x v="10"/>
    <x v="0"/>
    <x v="42"/>
    <x v="1"/>
    <x v="0"/>
    <x v="127"/>
    <x v="0"/>
  </r>
  <r>
    <s v="OK"/>
    <x v="1208"/>
    <x v="463"/>
    <x v="451"/>
    <x v="1203"/>
    <s v="Italia"/>
    <x v="5"/>
    <x v="4"/>
    <m/>
    <s v="Startcup Lombardia"/>
    <s v="Altri"/>
    <x v="0"/>
    <s v="Med-Tech"/>
    <x v="1"/>
    <x v="0"/>
    <x v="42"/>
    <x v="1"/>
    <x v="0"/>
    <x v="127"/>
    <x v="0"/>
  </r>
  <r>
    <s v="OK"/>
    <x v="1209"/>
    <x v="463"/>
    <x v="451"/>
    <x v="1204"/>
    <s v="Italia"/>
    <x v="5"/>
    <x v="4"/>
    <m/>
    <s v="Startcup Lombardia"/>
    <s v="Altri"/>
    <x v="0"/>
    <s v="Med-Tech"/>
    <x v="2"/>
    <x v="0"/>
    <x v="42"/>
    <x v="1"/>
    <x v="0"/>
    <x v="127"/>
    <x v="0"/>
  </r>
  <r>
    <s v="OK"/>
    <x v="1210"/>
    <x v="463"/>
    <x v="451"/>
    <x v="1205"/>
    <s v="Italia"/>
    <x v="5"/>
    <x v="4"/>
    <m/>
    <s v="Startcup Lombardia"/>
    <s v="Altri"/>
    <x v="0"/>
    <s v="Biotech"/>
    <x v="3"/>
    <x v="0"/>
    <x v="42"/>
    <x v="1"/>
    <x v="0"/>
    <x v="127"/>
    <x v="0"/>
  </r>
  <r>
    <s v="OK"/>
    <x v="1211"/>
    <x v="464"/>
    <x v="453"/>
    <x v="1206"/>
    <s v="Italia"/>
    <x v="6"/>
    <x v="5"/>
    <s v="Alessandro Pontari"/>
    <m/>
    <s v="Proprietaria"/>
    <x v="0"/>
    <s v="ICT"/>
    <x v="20"/>
    <x v="3"/>
    <x v="0"/>
    <x v="0"/>
    <x v="0"/>
    <x v="129"/>
    <x v="0"/>
  </r>
  <r>
    <s v="OK"/>
    <x v="1212"/>
    <x v="464"/>
    <x v="453"/>
    <x v="1207"/>
    <s v="Italia"/>
    <x v="11"/>
    <x v="7"/>
    <s v="Amedeo Giurazza"/>
    <m/>
    <s v="Proprietaria"/>
    <x v="0"/>
    <s v="Digital &amp; Media"/>
    <x v="5"/>
    <x v="3"/>
    <x v="0"/>
    <x v="5"/>
    <x v="0"/>
    <x v="130"/>
    <x v="114"/>
  </r>
  <r>
    <s v="OK"/>
    <x v="1213"/>
    <x v="464"/>
    <x v="453"/>
    <x v="1208"/>
    <s v="Italia"/>
    <x v="11"/>
    <x v="7"/>
    <m/>
    <s v="Giovanni Pinelli"/>
    <s v="Advisor"/>
    <x v="0"/>
    <s v="ICT"/>
    <x v="20"/>
    <x v="0"/>
    <x v="0"/>
    <x v="0"/>
    <x v="0"/>
    <x v="129"/>
    <x v="0"/>
  </r>
  <r>
    <s v="OK"/>
    <x v="1214"/>
    <x v="464"/>
    <x v="453"/>
    <x v="1209"/>
    <s v="Italia"/>
    <x v="11"/>
    <x v="7"/>
    <m/>
    <s v="Maria Carla De Maggio_x000a_(Campus BioMedico)"/>
    <s v="Organismi di Ricerca"/>
    <x v="0"/>
    <s v="Med-Tech"/>
    <x v="2"/>
    <x v="2"/>
    <x v="16"/>
    <x v="1"/>
    <x v="0"/>
    <x v="129"/>
    <x v="0"/>
  </r>
  <r>
    <s v="OK"/>
    <x v="1215"/>
    <x v="464"/>
    <x v="453"/>
    <x v="1210"/>
    <s v="Italia"/>
    <x v="11"/>
    <x v="7"/>
    <m/>
    <s v="Maria Carla De Maggio_x000a_(Campus BioMedico)"/>
    <s v="Organismi di Ricerca"/>
    <x v="0"/>
    <s v="Biotech"/>
    <x v="3"/>
    <x v="1"/>
    <x v="16"/>
    <x v="1"/>
    <x v="0"/>
    <x v="129"/>
    <x v="0"/>
  </r>
  <r>
    <s v="OK"/>
    <x v="1216"/>
    <x v="465"/>
    <x v="454"/>
    <x v="1211"/>
    <s v="Italia"/>
    <x v="30"/>
    <x v="8"/>
    <m/>
    <s v="Emiliano Lepore"/>
    <s v="Autocandidatura"/>
    <x v="0"/>
    <s v="Med-Tech"/>
    <x v="2"/>
    <x v="2"/>
    <x v="72"/>
    <x v="1"/>
    <x v="0"/>
    <x v="131"/>
    <x v="115"/>
  </r>
  <r>
    <s v="OK"/>
    <x v="1217"/>
    <x v="465"/>
    <x v="454"/>
    <x v="1212"/>
    <s v="Italia"/>
    <x v="17"/>
    <x v="2"/>
    <m/>
    <s v="Gianpaolo Venturato_x000a_(CrossBorder)"/>
    <s v="Advisor"/>
    <x v="0"/>
    <s v="Med-Tech"/>
    <x v="25"/>
    <x v="0"/>
    <x v="0"/>
    <x v="0"/>
    <x v="0"/>
    <x v="129"/>
    <x v="0"/>
  </r>
  <r>
    <s v="OK"/>
    <x v="1218"/>
    <x v="466"/>
    <x v="455"/>
    <x v="1213"/>
    <s v="Italia"/>
    <x v="82"/>
    <x v="0"/>
    <m/>
    <s v="Matteo Pascucci"/>
    <s v="Autocandidatura"/>
    <x v="0"/>
    <s v="Consumer Goods"/>
    <x v="18"/>
    <x v="0"/>
    <x v="0"/>
    <x v="2"/>
    <x v="0"/>
    <x v="129"/>
    <x v="116"/>
  </r>
  <r>
    <s v="OK"/>
    <x v="1219"/>
    <x v="466"/>
    <x v="455"/>
    <x v="1214"/>
    <s v="Italia"/>
    <x v="17"/>
    <x v="2"/>
    <m/>
    <s v="Rosario F. Cimmino"/>
    <s v="Autocandidatura"/>
    <x v="0"/>
    <s v="Industrial Goods"/>
    <x v="27"/>
    <x v="2"/>
    <x v="0"/>
    <x v="2"/>
    <x v="0"/>
    <x v="129"/>
    <x v="0"/>
  </r>
  <r>
    <s v="OK"/>
    <x v="1220"/>
    <x v="466"/>
    <x v="455"/>
    <x v="1215"/>
    <s v="Italia"/>
    <x v="39"/>
    <x v="15"/>
    <m/>
    <s v="Ivan Fogliata"/>
    <s v="Advisor"/>
    <x v="0"/>
    <s v="ICT"/>
    <x v="26"/>
    <x v="2"/>
    <x v="0"/>
    <x v="2"/>
    <x v="0"/>
    <x v="129"/>
    <x v="0"/>
  </r>
  <r>
    <s v="OK"/>
    <x v="1221"/>
    <x v="467"/>
    <x v="456"/>
    <x v="1216"/>
    <s v="Italia"/>
    <x v="21"/>
    <x v="13"/>
    <m/>
    <s v="Bheros"/>
    <s v="Altri"/>
    <x v="0"/>
    <s v="Digital &amp; Media"/>
    <x v="5"/>
    <x v="0"/>
    <x v="0"/>
    <x v="0"/>
    <x v="0"/>
    <x v="129"/>
    <x v="0"/>
  </r>
  <r>
    <s v="OK"/>
    <x v="1222"/>
    <x v="465"/>
    <x v="454"/>
    <x v="1217"/>
    <s v="Italia"/>
    <x v="15"/>
    <x v="3"/>
    <m/>
    <s v="Gian Luca Lissone"/>
    <s v="Autocandidatura"/>
    <x v="0"/>
    <s v="Clean Tech"/>
    <x v="39"/>
    <x v="2"/>
    <x v="73"/>
    <x v="1"/>
    <x v="0"/>
    <x v="129"/>
    <x v="0"/>
  </r>
  <r>
    <s v="OK"/>
    <x v="1223"/>
    <x v="467"/>
    <x v="456"/>
    <x v="1218"/>
    <s v="Italia"/>
    <x v="6"/>
    <x v="5"/>
    <m/>
    <s v="Virginia Evangelista_x000a_(Banca Akros)"/>
    <s v="Advisor"/>
    <x v="0"/>
    <s v="Consumer Goods"/>
    <x v="12"/>
    <x v="0"/>
    <x v="0"/>
    <x v="0"/>
    <x v="0"/>
    <x v="129"/>
    <x v="0"/>
  </r>
  <r>
    <s v="OK"/>
    <x v="1224"/>
    <x v="468"/>
    <x v="457"/>
    <x v="1219"/>
    <s v="Estero"/>
    <x v="47"/>
    <x v="20"/>
    <m/>
    <s v="Mariano Ambrosio_x000a_(P101)"/>
    <s v="Investitori professionali"/>
    <x v="0"/>
    <s v="Services"/>
    <x v="20"/>
    <x v="3"/>
    <x v="0"/>
    <x v="0"/>
    <x v="0"/>
    <x v="129"/>
    <x v="0"/>
  </r>
  <r>
    <s v="OK"/>
    <x v="1225"/>
    <x v="468"/>
    <x v="458"/>
    <x v="1220"/>
    <s v="Italia"/>
    <x v="6"/>
    <x v="5"/>
    <m/>
    <s v="Dave Mastrodonato "/>
    <s v="Autocandidatura"/>
    <x v="0"/>
    <s v="Consumer Goods"/>
    <x v="12"/>
    <x v="0"/>
    <x v="0"/>
    <x v="2"/>
    <x v="0"/>
    <x v="132"/>
    <x v="116"/>
  </r>
  <r>
    <s v="OK"/>
    <x v="1226"/>
    <x v="469"/>
    <x v="459"/>
    <x v="1221"/>
    <s v="Italia"/>
    <x v="0"/>
    <x v="0"/>
    <m/>
    <s v="Alessio Morelli"/>
    <s v="Autocandidatura"/>
    <x v="0"/>
    <s v="ICT"/>
    <x v="20"/>
    <x v="2"/>
    <x v="37"/>
    <x v="1"/>
    <x v="0"/>
    <x v="132"/>
    <x v="0"/>
  </r>
  <r>
    <s v="OK"/>
    <x v="1227"/>
    <x v="469"/>
    <x v="460"/>
    <x v="1222"/>
    <s v="Italia"/>
    <x v="13"/>
    <x v="9"/>
    <m/>
    <s v="Giuseppe Ragonese"/>
    <s v="Autocandidatura"/>
    <x v="0"/>
    <s v="Clean Tech"/>
    <x v="23"/>
    <x v="2"/>
    <x v="28"/>
    <x v="1"/>
    <x v="0"/>
    <x v="132"/>
    <x v="0"/>
  </r>
  <r>
    <s v="OK"/>
    <x v="1228"/>
    <x v="464"/>
    <x v="453"/>
    <x v="1223"/>
    <s v="Italia"/>
    <x v="51"/>
    <x v="13"/>
    <m/>
    <s v="Bheros"/>
    <s v="Altri"/>
    <x v="0"/>
    <s v="Industrial Goods"/>
    <x v="18"/>
    <x v="0"/>
    <x v="0"/>
    <x v="0"/>
    <x v="0"/>
    <x v="132"/>
    <x v="0"/>
  </r>
  <r>
    <s v="OK"/>
    <x v="1229"/>
    <x v="470"/>
    <x v="459"/>
    <x v="1224"/>
    <s v="Italia"/>
    <x v="147"/>
    <x v="15"/>
    <m/>
    <s v="Cristina Bini _x000a_(FII/CDP)"/>
    <s v="Investitori professionali"/>
    <x v="0"/>
    <s v="Consumer Goods"/>
    <x v="12"/>
    <x v="0"/>
    <x v="0"/>
    <x v="0"/>
    <x v="0"/>
    <x v="132"/>
    <x v="0"/>
  </r>
  <r>
    <s v="OK"/>
    <x v="1230"/>
    <x v="470"/>
    <x v="459"/>
    <x v="1225"/>
    <s v="Italia"/>
    <x v="51"/>
    <x v="13"/>
    <s v="Giacomo Giurazza"/>
    <m/>
    <s v="Proprietaria"/>
    <x v="0"/>
    <s v="Consumer Goods"/>
    <x v="12"/>
    <x v="0"/>
    <x v="0"/>
    <x v="0"/>
    <x v="1"/>
    <x v="133"/>
    <x v="117"/>
  </r>
  <r>
    <s v="OK"/>
    <x v="1231"/>
    <x v="471"/>
    <x v="461"/>
    <x v="1226"/>
    <s v="Italia"/>
    <x v="11"/>
    <x v="7"/>
    <m/>
    <s v="Bruno Puricelli_x000a_(Pairstech Capital Management LLP)"/>
    <s v="Advisor"/>
    <x v="0"/>
    <s v="ICT"/>
    <x v="20"/>
    <x v="3"/>
    <x v="0"/>
    <x v="0"/>
    <x v="0"/>
    <x v="132"/>
    <x v="0"/>
  </r>
  <r>
    <s v="OK"/>
    <x v="1232"/>
    <x v="471"/>
    <x v="461"/>
    <x v="1227"/>
    <s v="Italia"/>
    <x v="11"/>
    <x v="7"/>
    <s v="Ciro Spedaliere"/>
    <m/>
    <s v="Proprietaria"/>
    <x v="0"/>
    <s v="Services"/>
    <x v="19"/>
    <x v="0"/>
    <x v="0"/>
    <x v="0"/>
    <x v="0"/>
    <x v="132"/>
    <x v="0"/>
  </r>
  <r>
    <s v="OK"/>
    <x v="1233"/>
    <x v="472"/>
    <x v="5"/>
    <x v="1228"/>
    <s v="Italia"/>
    <x v="6"/>
    <x v="5"/>
    <m/>
    <s v="Manuel Sammartino"/>
    <s v="Autocandidatura"/>
    <x v="1"/>
    <m/>
    <x v="7"/>
    <x v="5"/>
    <x v="4"/>
    <x v="3"/>
    <x v="0"/>
    <x v="132"/>
    <x v="0"/>
  </r>
  <r>
    <s v="OK"/>
    <x v="1234"/>
    <x v="473"/>
    <x v="462"/>
    <x v="1229"/>
    <s v="Italia"/>
    <x v="6"/>
    <x v="5"/>
    <m/>
    <m/>
    <s v="Autocandidatura"/>
    <x v="0"/>
    <s v="Digital &amp; Media"/>
    <x v="5"/>
    <x v="0"/>
    <x v="0"/>
    <x v="0"/>
    <x v="0"/>
    <x v="132"/>
    <x v="0"/>
  </r>
  <r>
    <s v="OK"/>
    <x v="1235"/>
    <x v="474"/>
    <x v="5"/>
    <x v="1230"/>
    <s v="Italia"/>
    <x v="6"/>
    <x v="5"/>
    <m/>
    <s v="Massimiliano Fasana"/>
    <s v="Autocandidatura"/>
    <x v="1"/>
    <m/>
    <x v="7"/>
    <x v="5"/>
    <x v="4"/>
    <x v="3"/>
    <x v="0"/>
    <x v="132"/>
    <x v="0"/>
  </r>
  <r>
    <s v="OK"/>
    <x v="1236"/>
    <x v="473"/>
    <x v="462"/>
    <x v="1231"/>
    <s v="Italia"/>
    <x v="100"/>
    <x v="19"/>
    <m/>
    <s v="Pietro Zani Massani "/>
    <s v="Autocandidatura"/>
    <x v="0"/>
    <s v="Med-Tech"/>
    <x v="8"/>
    <x v="3"/>
    <x v="0"/>
    <x v="0"/>
    <x v="0"/>
    <x v="132"/>
    <x v="0"/>
  </r>
  <r>
    <s v="OK"/>
    <x v="1237"/>
    <x v="470"/>
    <x v="459"/>
    <x v="1232"/>
    <s v="Italia"/>
    <x v="74"/>
    <x v="0"/>
    <s v="Marta Nervo"/>
    <m/>
    <s v="Proprietaria"/>
    <x v="0"/>
    <s v="Automotive"/>
    <x v="18"/>
    <x v="1"/>
    <x v="2"/>
    <x v="1"/>
    <x v="0"/>
    <x v="132"/>
    <x v="0"/>
  </r>
  <r>
    <s v="OK"/>
    <x v="1238"/>
    <x v="470"/>
    <x v="459"/>
    <x v="1233"/>
    <s v="Italia"/>
    <x v="94"/>
    <x v="19"/>
    <s v="Marta Nervo"/>
    <m/>
    <s v="Proprietaria"/>
    <x v="0"/>
    <s v="ICT"/>
    <x v="20"/>
    <x v="2"/>
    <x v="48"/>
    <x v="1"/>
    <x v="0"/>
    <x v="132"/>
    <x v="0"/>
  </r>
  <r>
    <s v="OK"/>
    <x v="1239"/>
    <x v="470"/>
    <x v="459"/>
    <x v="1234"/>
    <s v="Italia"/>
    <x v="94"/>
    <x v="19"/>
    <s v="Marta Nervo"/>
    <m/>
    <s v="Proprietaria"/>
    <x v="0"/>
    <s v="Industrial Goods"/>
    <x v="22"/>
    <x v="2"/>
    <x v="48"/>
    <x v="1"/>
    <x v="0"/>
    <x v="132"/>
    <x v="0"/>
  </r>
  <r>
    <s v="OK"/>
    <x v="1240"/>
    <x v="470"/>
    <x v="459"/>
    <x v="1235"/>
    <s v="Italia"/>
    <x v="94"/>
    <x v="19"/>
    <s v="Marta Nervo"/>
    <m/>
    <s v="Proprietaria"/>
    <x v="0"/>
    <s v="ICT"/>
    <x v="0"/>
    <x v="2"/>
    <x v="48"/>
    <x v="1"/>
    <x v="0"/>
    <x v="132"/>
    <x v="0"/>
  </r>
  <r>
    <s v="OK"/>
    <x v="1241"/>
    <x v="475"/>
    <x v="458"/>
    <x v="1236"/>
    <s v="Italia"/>
    <x v="94"/>
    <x v="19"/>
    <s v="Marta Nervo"/>
    <m/>
    <s v="Proprietaria"/>
    <x v="0"/>
    <s v="Industrial Goods"/>
    <x v="22"/>
    <x v="2"/>
    <x v="48"/>
    <x v="1"/>
    <x v="0"/>
    <x v="132"/>
    <x v="0"/>
  </r>
  <r>
    <s v="OK"/>
    <x v="1242"/>
    <x v="475"/>
    <x v="458"/>
    <x v="1237"/>
    <s v="Italia"/>
    <x v="94"/>
    <x v="19"/>
    <s v="Marta Nervo"/>
    <m/>
    <s v="Proprietaria"/>
    <x v="0"/>
    <s v="ICT"/>
    <x v="20"/>
    <x v="2"/>
    <x v="48"/>
    <x v="1"/>
    <x v="0"/>
    <x v="132"/>
    <x v="0"/>
  </r>
  <r>
    <s v="OK"/>
    <x v="1243"/>
    <x v="476"/>
    <x v="463"/>
    <x v="1238"/>
    <s v="Italia"/>
    <x v="94"/>
    <x v="19"/>
    <m/>
    <s v="Contamination Lab"/>
    <s v="Altri"/>
    <x v="0"/>
    <s v="Digital &amp; Media"/>
    <x v="28"/>
    <x v="2"/>
    <x v="48"/>
    <x v="1"/>
    <x v="0"/>
    <x v="134"/>
    <x v="118"/>
  </r>
  <r>
    <s v="OK"/>
    <x v="1244"/>
    <x v="475"/>
    <x v="458"/>
    <x v="1239"/>
    <s v="Italia"/>
    <x v="94"/>
    <x v="19"/>
    <s v="Marta Nervo"/>
    <m/>
    <s v="Proprietaria"/>
    <x v="0"/>
    <s v="Consumer Goods"/>
    <x v="12"/>
    <x v="2"/>
    <x v="48"/>
    <x v="1"/>
    <x v="0"/>
    <x v="132"/>
    <x v="0"/>
  </r>
  <r>
    <s v="OK"/>
    <x v="1245"/>
    <x v="477"/>
    <x v="464"/>
    <x v="1240"/>
    <s v="Italia"/>
    <x v="17"/>
    <x v="2"/>
    <s v="Salvatore Panico"/>
    <m/>
    <s v="Proprietaria"/>
    <x v="0"/>
    <s v="Digital &amp; Media"/>
    <x v="5"/>
    <x v="3"/>
    <x v="0"/>
    <x v="0"/>
    <x v="0"/>
    <x v="43"/>
    <x v="0"/>
  </r>
  <r>
    <s v="OK"/>
    <x v="1246"/>
    <x v="478"/>
    <x v="465"/>
    <x v="1241"/>
    <s v="Italia"/>
    <x v="41"/>
    <x v="10"/>
    <m/>
    <s v="Gualtiero Fantoni "/>
    <s v="Autocandidatura"/>
    <x v="0"/>
    <s v="ICT"/>
    <x v="55"/>
    <x v="0"/>
    <x v="19"/>
    <x v="1"/>
    <x v="0"/>
    <x v="43"/>
    <x v="0"/>
  </r>
  <r>
    <s v="OK"/>
    <x v="1247"/>
    <x v="478"/>
    <x v="465"/>
    <x v="1242"/>
    <s v="Italia"/>
    <x v="11"/>
    <x v="7"/>
    <m/>
    <s v="Giulia Giontella"/>
    <s v="Autocandidatura"/>
    <x v="0"/>
    <s v="Digital &amp; Media"/>
    <x v="5"/>
    <x v="0"/>
    <x v="0"/>
    <x v="0"/>
    <x v="0"/>
    <x v="43"/>
    <x v="0"/>
  </r>
  <r>
    <s v="OK"/>
    <x v="1248"/>
    <x v="478"/>
    <x v="465"/>
    <x v="1243"/>
    <s v="Italia"/>
    <x v="17"/>
    <x v="2"/>
    <m/>
    <s v="Caterina _x000a_(Materias)"/>
    <s v="Advisor"/>
    <x v="0"/>
    <s v="Industrial automation"/>
    <x v="18"/>
    <x v="2"/>
    <x v="26"/>
    <x v="1"/>
    <x v="0"/>
    <x v="43"/>
    <x v="0"/>
  </r>
  <r>
    <s v="OK"/>
    <x v="1249"/>
    <x v="479"/>
    <x v="466"/>
    <x v="1244"/>
    <s v="Italia"/>
    <x v="39"/>
    <x v="15"/>
    <m/>
    <s v=" Antonio Scarfo'"/>
    <s v="Autocandidatura"/>
    <x v="0"/>
    <s v="Consumer Goods"/>
    <x v="12"/>
    <x v="2"/>
    <x v="0"/>
    <x v="2"/>
    <x v="0"/>
    <x v="135"/>
    <x v="0"/>
  </r>
  <r>
    <s v="OK"/>
    <x v="1250"/>
    <x v="480"/>
    <x v="466"/>
    <x v="1245"/>
    <s v="Italia"/>
    <x v="6"/>
    <x v="5"/>
    <m/>
    <s v="Simone Lo Giudice_x000a_(Arkios Italy)"/>
    <s v="Advisor"/>
    <x v="0"/>
    <s v="Clean Tech"/>
    <x v="23"/>
    <x v="0"/>
    <x v="0"/>
    <x v="0"/>
    <x v="0"/>
    <x v="135"/>
    <x v="0"/>
  </r>
  <r>
    <s v="OK"/>
    <x v="1251"/>
    <x v="481"/>
    <x v="467"/>
    <x v="1246"/>
    <s v="Estero"/>
    <x v="50"/>
    <x v="6"/>
    <m/>
    <s v="Dan Cui"/>
    <s v="Advisor"/>
    <x v="0"/>
    <s v="ICT"/>
    <x v="55"/>
    <x v="3"/>
    <x v="0"/>
    <x v="0"/>
    <x v="0"/>
    <x v="43"/>
    <x v="0"/>
  </r>
  <r>
    <s v="OK"/>
    <x v="1252"/>
    <x v="482"/>
    <x v="466"/>
    <x v="1247"/>
    <s v="Italia"/>
    <x v="17"/>
    <x v="2"/>
    <m/>
    <s v=" Andrea Piscitelli"/>
    <s v="Autocandidatura"/>
    <x v="0"/>
    <s v="Consumer Goods"/>
    <x v="12"/>
    <x v="0"/>
    <x v="0"/>
    <x v="2"/>
    <x v="0"/>
    <x v="135"/>
    <x v="0"/>
  </r>
  <r>
    <s v="OK"/>
    <x v="1253"/>
    <x v="482"/>
    <x v="466"/>
    <x v="1248"/>
    <s v="Italia"/>
    <x v="148"/>
    <x v="9"/>
    <m/>
    <s v="Giuseppe Formuso"/>
    <s v="Autocandidatura"/>
    <x v="0"/>
    <s v="Consumer Goods"/>
    <x v="12"/>
    <x v="2"/>
    <x v="0"/>
    <x v="2"/>
    <x v="0"/>
    <x v="135"/>
    <x v="0"/>
  </r>
  <r>
    <s v="OK"/>
    <x v="1254"/>
    <x v="483"/>
    <x v="468"/>
    <x v="1249"/>
    <s v="Italia"/>
    <x v="2"/>
    <x v="0"/>
    <m/>
    <s v="Franco Rigamonti_x000a_(Arthesiana)"/>
    <s v="Advisor"/>
    <x v="0"/>
    <s v="Med-Tech"/>
    <x v="25"/>
    <x v="0"/>
    <x v="2"/>
    <x v="1"/>
    <x v="0"/>
    <x v="135"/>
    <x v="0"/>
  </r>
  <r>
    <s v="OK"/>
    <x v="1255"/>
    <x v="483"/>
    <x v="468"/>
    <x v="1250"/>
    <s v="Estero"/>
    <x v="25"/>
    <x v="16"/>
    <m/>
    <s v=" Bruno Puricelli _x000a_(Pairstech Capital Management LLP)"/>
    <s v="Advisor"/>
    <x v="0"/>
    <s v="ICT"/>
    <x v="20"/>
    <x v="3"/>
    <x v="0"/>
    <x v="0"/>
    <x v="0"/>
    <x v="135"/>
    <x v="0"/>
  </r>
  <r>
    <s v="OK"/>
    <x v="1256"/>
    <x v="483"/>
    <x v="468"/>
    <x v="1251"/>
    <s v="Estero"/>
    <x v="25"/>
    <x v="16"/>
    <m/>
    <s v=" Bruno Puricelli _x000a_(Pairstech Capital Management LLP)"/>
    <s v="Advisor"/>
    <x v="0"/>
    <s v="Digital &amp; Media"/>
    <x v="5"/>
    <x v="3"/>
    <x v="0"/>
    <x v="0"/>
    <x v="0"/>
    <x v="135"/>
    <x v="0"/>
  </r>
  <r>
    <s v="OK"/>
    <x v="1257"/>
    <x v="484"/>
    <x v="469"/>
    <x v="1252"/>
    <s v="Italia"/>
    <x v="11"/>
    <x v="7"/>
    <m/>
    <s v="Floriano Tosato"/>
    <s v="Autocandidatura"/>
    <x v="0"/>
    <s v="Agro-food"/>
    <x v="10"/>
    <x v="2"/>
    <x v="0"/>
    <x v="2"/>
    <x v="0"/>
    <x v="135"/>
    <x v="0"/>
  </r>
  <r>
    <s v="OK"/>
    <x v="1258"/>
    <x v="485"/>
    <x v="470"/>
    <x v="1253"/>
    <s v="Italia"/>
    <x v="11"/>
    <x v="7"/>
    <m/>
    <s v="Iryna Radchenko"/>
    <s v="Autocandidatura"/>
    <x v="0"/>
    <s v="Industrial Goods"/>
    <x v="18"/>
    <x v="2"/>
    <x v="0"/>
    <x v="2"/>
    <x v="0"/>
    <x v="135"/>
    <x v="0"/>
  </r>
  <r>
    <s v="OK"/>
    <x v="1259"/>
    <x v="485"/>
    <x v="470"/>
    <x v="1254"/>
    <s v="Italia"/>
    <x v="11"/>
    <x v="7"/>
    <s v="Alessandro Pontari"/>
    <m/>
    <s v="Proprietaria"/>
    <x v="0"/>
    <s v="ICT"/>
    <x v="20"/>
    <x v="3"/>
    <x v="0"/>
    <x v="0"/>
    <x v="0"/>
    <x v="135"/>
    <x v="0"/>
  </r>
  <r>
    <s v="OK"/>
    <x v="1260"/>
    <x v="485"/>
    <x v="470"/>
    <x v="1255"/>
    <s v="Estero"/>
    <x v="121"/>
    <x v="22"/>
    <s v="Alessandro Pontari"/>
    <m/>
    <s v="Proprietaria"/>
    <x v="0"/>
    <s v="Services"/>
    <x v="19"/>
    <x v="0"/>
    <x v="0"/>
    <x v="0"/>
    <x v="0"/>
    <x v="135"/>
    <x v="0"/>
  </r>
  <r>
    <s v="OK"/>
    <x v="1261"/>
    <x v="476"/>
    <x v="463"/>
    <x v="1256"/>
    <s v="Italia"/>
    <x v="94"/>
    <x v="19"/>
    <m/>
    <s v="Contamination Lab"/>
    <s v="Altri"/>
    <x v="0"/>
    <s v="Clean Tech"/>
    <x v="51"/>
    <x v="2"/>
    <x v="48"/>
    <x v="1"/>
    <x v="0"/>
    <x v="134"/>
    <x v="119"/>
  </r>
  <r>
    <s v="OK"/>
    <x v="1262"/>
    <x v="486"/>
    <x v="471"/>
    <x v="1257"/>
    <s v="Italia"/>
    <x v="49"/>
    <x v="21"/>
    <m/>
    <s v="Fabrizio de Simone_x000a_(EY)"/>
    <s v="Advisor"/>
    <x v="0"/>
    <s v="Med-Tech"/>
    <x v="25"/>
    <x v="0"/>
    <x v="0"/>
    <x v="0"/>
    <x v="0"/>
    <x v="135"/>
    <x v="0"/>
  </r>
  <r>
    <s v="OK"/>
    <x v="1263"/>
    <x v="487"/>
    <x v="472"/>
    <x v="1258"/>
    <s v="Italia"/>
    <x v="11"/>
    <x v="7"/>
    <m/>
    <s v="Lorenzo De Fabio_x000a_(Lazio Innova)"/>
    <s v="Investitori professionali"/>
    <x v="0"/>
    <s v="Agro-food"/>
    <x v="18"/>
    <x v="0"/>
    <x v="0"/>
    <x v="0"/>
    <x v="0"/>
    <x v="135"/>
    <x v="0"/>
  </r>
  <r>
    <s v="OK"/>
    <x v="1264"/>
    <x v="476"/>
    <x v="463"/>
    <x v="1259"/>
    <s v="Italia"/>
    <x v="94"/>
    <x v="19"/>
    <m/>
    <s v="Contamination Lab"/>
    <s v="Altri"/>
    <x v="0"/>
    <s v="Digital &amp; Media"/>
    <x v="5"/>
    <x v="2"/>
    <x v="48"/>
    <x v="1"/>
    <x v="0"/>
    <x v="134"/>
    <x v="120"/>
  </r>
  <r>
    <s v="OK"/>
    <x v="1265"/>
    <x v="476"/>
    <x v="463"/>
    <x v="1260"/>
    <s v="Italia"/>
    <x v="94"/>
    <x v="19"/>
    <m/>
    <s v="Contamination Lab"/>
    <s v="Altri"/>
    <x v="0"/>
    <s v="Industrial Goods"/>
    <x v="18"/>
    <x v="2"/>
    <x v="48"/>
    <x v="1"/>
    <x v="0"/>
    <x v="134"/>
    <x v="121"/>
  </r>
  <r>
    <s v="OK"/>
    <x v="1266"/>
    <x v="476"/>
    <x v="463"/>
    <x v="1261"/>
    <s v="Italia"/>
    <x v="94"/>
    <x v="19"/>
    <m/>
    <s v="Contamination Lab"/>
    <s v="Altri"/>
    <x v="0"/>
    <s v="ICT"/>
    <x v="20"/>
    <x v="2"/>
    <x v="48"/>
    <x v="1"/>
    <x v="0"/>
    <x v="134"/>
    <x v="122"/>
  </r>
  <r>
    <s v="OK"/>
    <x v="1267"/>
    <x v="476"/>
    <x v="463"/>
    <x v="1262"/>
    <s v="Italia"/>
    <x v="94"/>
    <x v="19"/>
    <m/>
    <s v="Contamination Lab"/>
    <s v="Altri"/>
    <x v="0"/>
    <s v="ICT"/>
    <x v="20"/>
    <x v="2"/>
    <x v="48"/>
    <x v="1"/>
    <x v="0"/>
    <x v="134"/>
    <x v="123"/>
  </r>
  <r>
    <s v="OK"/>
    <x v="1268"/>
    <x v="488"/>
    <x v="473"/>
    <x v="1263"/>
    <s v="Italia"/>
    <x v="11"/>
    <x v="7"/>
    <m/>
    <s v="Lorenzo Lastella"/>
    <s v="Autocandidatura"/>
    <x v="0"/>
    <s v="Clean Tech"/>
    <x v="23"/>
    <x v="2"/>
    <x v="0"/>
    <x v="2"/>
    <x v="0"/>
    <x v="136"/>
    <x v="0"/>
  </r>
  <r>
    <s v="OK"/>
    <x v="1269"/>
    <x v="489"/>
    <x v="474"/>
    <x v="1264"/>
    <s v="Estero"/>
    <x v="25"/>
    <x v="16"/>
    <m/>
    <s v="Michele Franzese"/>
    <s v="Advisor"/>
    <x v="0"/>
    <s v="ICT"/>
    <x v="19"/>
    <x v="3"/>
    <x v="0"/>
    <x v="0"/>
    <x v="0"/>
    <x v="136"/>
    <x v="0"/>
  </r>
  <r>
    <s v="OK"/>
    <x v="1270"/>
    <x v="489"/>
    <x v="474"/>
    <x v="1265"/>
    <s v="Italia"/>
    <x v="41"/>
    <x v="10"/>
    <m/>
    <s v="Michele Passarelli Lio_x000a_(yourCFO)"/>
    <s v="Advisor"/>
    <x v="0"/>
    <s v="Industrial automation"/>
    <x v="4"/>
    <x v="3"/>
    <x v="0"/>
    <x v="0"/>
    <x v="0"/>
    <x v="136"/>
    <x v="0"/>
  </r>
  <r>
    <s v="OK"/>
    <x v="1271"/>
    <x v="489"/>
    <x v="474"/>
    <x v="1266"/>
    <s v="Italia"/>
    <x v="11"/>
    <x v="7"/>
    <m/>
    <s v="Paolo Puri_x000a_(Puri Bracco Lenzi e Associati)"/>
    <s v="Advisor"/>
    <x v="0"/>
    <s v="Biotech"/>
    <x v="3"/>
    <x v="2"/>
    <x v="0"/>
    <x v="2"/>
    <x v="0"/>
    <x v="136"/>
    <x v="0"/>
  </r>
  <r>
    <s v="OK"/>
    <x v="1272"/>
    <x v="490"/>
    <x v="475"/>
    <x v="1267"/>
    <s v="Italia"/>
    <x v="0"/>
    <x v="0"/>
    <s v="Amedeo Giurazza"/>
    <m/>
    <s v="Proprietaria"/>
    <x v="0"/>
    <s v="Services"/>
    <x v="56"/>
    <x v="3"/>
    <x v="0"/>
    <x v="0"/>
    <x v="0"/>
    <x v="136"/>
    <x v="0"/>
  </r>
  <r>
    <s v="OK"/>
    <x v="1273"/>
    <x v="491"/>
    <x v="476"/>
    <x v="1268"/>
    <s v="Italia"/>
    <x v="11"/>
    <x v="7"/>
    <m/>
    <s v="Tiziano Bartolucci"/>
    <s v="Autocandidatura"/>
    <x v="0"/>
    <s v="ICT"/>
    <x v="20"/>
    <x v="2"/>
    <x v="0"/>
    <x v="2"/>
    <x v="0"/>
    <x v="136"/>
    <x v="0"/>
  </r>
  <r>
    <s v="OK"/>
    <x v="1274"/>
    <x v="487"/>
    <x v="472"/>
    <x v="1269"/>
    <s v="Italia"/>
    <x v="68"/>
    <x v="15"/>
    <s v="Marta Nervo"/>
    <m/>
    <s v="Proprietaria"/>
    <x v="0"/>
    <s v="Clean Tech"/>
    <x v="23"/>
    <x v="2"/>
    <x v="74"/>
    <x v="1"/>
    <x v="0"/>
    <x v="136"/>
    <x v="0"/>
  </r>
  <r>
    <s v="OK"/>
    <x v="1275"/>
    <x v="487"/>
    <x v="472"/>
    <x v="1270"/>
    <s v="Italia"/>
    <x v="51"/>
    <x v="13"/>
    <s v="Marta Nervo"/>
    <m/>
    <s v="Proprietaria"/>
    <x v="0"/>
    <s v="Industrial Goods"/>
    <x v="18"/>
    <x v="2"/>
    <x v="74"/>
    <x v="1"/>
    <x v="0"/>
    <x v="136"/>
    <x v="0"/>
  </r>
  <r>
    <s v="OK"/>
    <x v="1276"/>
    <x v="487"/>
    <x v="472"/>
    <x v="1271"/>
    <s v="Italia"/>
    <x v="0"/>
    <x v="0"/>
    <s v="Marta Nervo"/>
    <m/>
    <s v="Proprietaria"/>
    <x v="0"/>
    <s v="Industrial Goods"/>
    <x v="34"/>
    <x v="0"/>
    <x v="74"/>
    <x v="1"/>
    <x v="0"/>
    <x v="136"/>
    <x v="0"/>
  </r>
  <r>
    <s v="OK"/>
    <x v="1277"/>
    <x v="487"/>
    <x v="472"/>
    <x v="1272"/>
    <s v="Italia"/>
    <x v="5"/>
    <x v="4"/>
    <s v="Marta Nervo"/>
    <m/>
    <s v="Proprietaria"/>
    <x v="0"/>
    <s v="Biotech"/>
    <x v="3"/>
    <x v="0"/>
    <x v="74"/>
    <x v="1"/>
    <x v="0"/>
    <x v="136"/>
    <x v="0"/>
  </r>
  <r>
    <s v="OK"/>
    <x v="1278"/>
    <x v="487"/>
    <x v="472"/>
    <x v="1273"/>
    <s v="Italia"/>
    <x v="20"/>
    <x v="12"/>
    <s v="Marta Nervo"/>
    <m/>
    <s v="Proprietaria"/>
    <x v="0"/>
    <s v="Industrial automation"/>
    <x v="4"/>
    <x v="0"/>
    <x v="74"/>
    <x v="1"/>
    <x v="0"/>
    <x v="136"/>
    <x v="0"/>
  </r>
  <r>
    <s v="OK"/>
    <x v="1279"/>
    <x v="487"/>
    <x v="472"/>
    <x v="1274"/>
    <s v="Italia"/>
    <x v="0"/>
    <x v="0"/>
    <s v="Marta Nervo"/>
    <m/>
    <s v="Proprietaria"/>
    <x v="0"/>
    <s v="Med-Tech"/>
    <x v="8"/>
    <x v="0"/>
    <x v="74"/>
    <x v="1"/>
    <x v="0"/>
    <x v="136"/>
    <x v="0"/>
  </r>
  <r>
    <s v="OK"/>
    <x v="1280"/>
    <x v="487"/>
    <x v="472"/>
    <x v="1275"/>
    <s v="Italia"/>
    <x v="29"/>
    <x v="0"/>
    <s v="Marta Nervo"/>
    <m/>
    <s v="Proprietaria"/>
    <x v="0"/>
    <s v="ICT"/>
    <x v="0"/>
    <x v="0"/>
    <x v="74"/>
    <x v="1"/>
    <x v="0"/>
    <x v="136"/>
    <x v="0"/>
  </r>
  <r>
    <s v="OK"/>
    <x v="1281"/>
    <x v="492"/>
    <x v="477"/>
    <x v="1276"/>
    <s v="Italia"/>
    <x v="40"/>
    <x v="2"/>
    <m/>
    <s v="Luigi Mauta_x000a_(Campaniacom)"/>
    <s v="Advisor"/>
    <x v="0"/>
    <s v="ICT"/>
    <x v="45"/>
    <x v="0"/>
    <x v="0"/>
    <x v="0"/>
    <x v="0"/>
    <x v="137"/>
    <x v="0"/>
  </r>
  <r>
    <s v="OK"/>
    <x v="1282"/>
    <x v="492"/>
    <x v="478"/>
    <x v="1277"/>
    <s v="Italia"/>
    <x v="149"/>
    <x v="31"/>
    <s v="Nicola Redi"/>
    <m/>
    <s v="Proprietaria"/>
    <x v="0"/>
    <s v="Automotive"/>
    <x v="18"/>
    <x v="1"/>
    <x v="75"/>
    <x v="1"/>
    <x v="0"/>
    <x v="136"/>
    <x v="0"/>
  </r>
  <r>
    <s v="OK"/>
    <x v="1283"/>
    <x v="492"/>
    <x v="478"/>
    <x v="1278"/>
    <s v="Italia"/>
    <x v="5"/>
    <x v="4"/>
    <m/>
    <s v="Cristina Bini _x000a_(FII/CDP)"/>
    <s v="Investitori professionali"/>
    <x v="0"/>
    <s v="Aerospace"/>
    <x v="31"/>
    <x v="2"/>
    <x v="0"/>
    <x v="2"/>
    <x v="0"/>
    <x v="138"/>
    <x v="0"/>
  </r>
  <r>
    <s v="OK"/>
    <x v="1284"/>
    <x v="493"/>
    <x v="479"/>
    <x v="1279"/>
    <s v="Italia"/>
    <x v="0"/>
    <x v="0"/>
    <m/>
    <s v="Cristina Bini _x000a_(FII/CDP)"/>
    <s v="Investitori professionali"/>
    <x v="0"/>
    <s v="Clean Tech"/>
    <x v="39"/>
    <x v="2"/>
    <x v="0"/>
    <x v="2"/>
    <x v="0"/>
    <x v="139"/>
    <x v="0"/>
  </r>
  <r>
    <s v="OK"/>
    <x v="1285"/>
    <x v="493"/>
    <x v="480"/>
    <x v="1280"/>
    <s v="Italia"/>
    <x v="100"/>
    <x v="14"/>
    <m/>
    <s v="Pietro Di Foglio"/>
    <s v="Autocandidatura"/>
    <x v="0"/>
    <s v="Services"/>
    <x v="31"/>
    <x v="2"/>
    <x v="0"/>
    <x v="2"/>
    <x v="0"/>
    <x v="138"/>
    <x v="0"/>
  </r>
  <r>
    <s v="OK"/>
    <x v="1286"/>
    <x v="494"/>
    <x v="481"/>
    <x v="1281"/>
    <s v="Italia"/>
    <x v="5"/>
    <x v="4"/>
    <m/>
    <s v="Marco Feligioni"/>
    <s v="Autocandidatura"/>
    <x v="0"/>
    <s v="Biotech"/>
    <x v="3"/>
    <x v="2"/>
    <x v="0"/>
    <x v="2"/>
    <x v="0"/>
    <x v="138"/>
    <x v="0"/>
  </r>
  <r>
    <s v="OK"/>
    <x v="1287"/>
    <x v="476"/>
    <x v="463"/>
    <x v="1282"/>
    <s v="Italia"/>
    <x v="94"/>
    <x v="19"/>
    <m/>
    <s v="Contamination Lab"/>
    <s v="Altri"/>
    <x v="0"/>
    <s v="ICT"/>
    <x v="20"/>
    <x v="2"/>
    <x v="48"/>
    <x v="1"/>
    <x v="0"/>
    <x v="134"/>
    <x v="124"/>
  </r>
  <r>
    <s v="OK"/>
    <x v="1288"/>
    <x v="495"/>
    <x v="482"/>
    <x v="1283"/>
    <s v="Italia"/>
    <x v="79"/>
    <x v="25"/>
    <m/>
    <s v="Mario Mariani _x000a_(The net value)"/>
    <s v="Advisor"/>
    <x v="0"/>
    <s v="ICT"/>
    <x v="18"/>
    <x v="2"/>
    <x v="14"/>
    <x v="1"/>
    <x v="0"/>
    <x v="140"/>
    <x v="125"/>
  </r>
  <r>
    <s v="OK"/>
    <x v="1289"/>
    <x v="496"/>
    <x v="483"/>
    <x v="1284"/>
    <s v="Estero"/>
    <x v="25"/>
    <x v="16"/>
    <m/>
    <s v="Bruno Puricelli_x000a_(Pairstech Capital Management LLP)"/>
    <s v="Advisor"/>
    <x v="0"/>
    <s v="Agro-food"/>
    <x v="10"/>
    <x v="2"/>
    <x v="0"/>
    <x v="2"/>
    <x v="0"/>
    <x v="138"/>
    <x v="0"/>
  </r>
  <r>
    <s v="OK"/>
    <x v="1290"/>
    <x v="496"/>
    <x v="483"/>
    <x v="1285"/>
    <s v="Italia"/>
    <x v="6"/>
    <x v="5"/>
    <m/>
    <s v="Antonio Dumas"/>
    <s v="Autocandidatura"/>
    <x v="0"/>
    <s v="Services"/>
    <x v="29"/>
    <x v="1"/>
    <x v="0"/>
    <x v="2"/>
    <x v="0"/>
    <x v="138"/>
    <x v="0"/>
  </r>
  <r>
    <s v="OK"/>
    <x v="1291"/>
    <x v="497"/>
    <x v="484"/>
    <x v="1286"/>
    <s v="Italia"/>
    <x v="44"/>
    <x v="8"/>
    <m/>
    <s v="Renzo Biasi"/>
    <s v="Dottore commercialista"/>
    <x v="0"/>
    <s v="Industrial Goods"/>
    <x v="18"/>
    <x v="2"/>
    <x v="24"/>
    <x v="1"/>
    <x v="0"/>
    <x v="138"/>
    <x v="0"/>
  </r>
  <r>
    <s v="OK"/>
    <x v="1292"/>
    <x v="498"/>
    <x v="485"/>
    <x v="1287"/>
    <s v="Italia"/>
    <x v="99"/>
    <x v="7"/>
    <m/>
    <s v="Barbara Orlandi"/>
    <s v="Autocandidatura"/>
    <x v="0"/>
    <s v="Industrial Goods"/>
    <x v="18"/>
    <x v="0"/>
    <x v="0"/>
    <x v="0"/>
    <x v="0"/>
    <x v="138"/>
    <x v="86"/>
  </r>
  <r>
    <s v="OK"/>
    <x v="1293"/>
    <x v="498"/>
    <x v="486"/>
    <x v="1288"/>
    <s v="Italia"/>
    <x v="21"/>
    <x v="13"/>
    <m/>
    <s v="Luigi Povia"/>
    <s v="Autocandidatura"/>
    <x v="0"/>
    <s v="Clean Tech"/>
    <x v="17"/>
    <x v="2"/>
    <x v="0"/>
    <x v="2"/>
    <x v="0"/>
    <x v="139"/>
    <x v="0"/>
  </r>
  <r>
    <s v="OK"/>
    <x v="1294"/>
    <x v="499"/>
    <x v="487"/>
    <x v="1289"/>
    <s v="Italia"/>
    <x v="122"/>
    <x v="1"/>
    <m/>
    <s v="Andrea Luca Attanasio_x000a_(Università della Calabria)"/>
    <s v="Organismi di Ricerca"/>
    <x v="0"/>
    <s v="ICT"/>
    <x v="20"/>
    <x v="1"/>
    <x v="1"/>
    <x v="1"/>
    <x v="0"/>
    <x v="141"/>
    <x v="126"/>
  </r>
  <r>
    <s v="OK"/>
    <x v="1295"/>
    <x v="499"/>
    <x v="487"/>
    <x v="1290"/>
    <s v="Italia"/>
    <x v="122"/>
    <x v="1"/>
    <m/>
    <s v="Andrea Luca Attanasio_x000a_(Università della Calabria)"/>
    <s v="Organismi di Ricerca"/>
    <x v="0"/>
    <s v="ICT"/>
    <x v="20"/>
    <x v="1"/>
    <x v="1"/>
    <x v="1"/>
    <x v="0"/>
    <x v="141"/>
    <x v="127"/>
  </r>
  <r>
    <s v="OK"/>
    <x v="1296"/>
    <x v="499"/>
    <x v="487"/>
    <x v="1291"/>
    <s v="Italia"/>
    <x v="122"/>
    <x v="1"/>
    <m/>
    <s v="Andrea Luca Attanasio_x000a_(Università della Calabria)"/>
    <s v="Organismi di Ricerca"/>
    <x v="0"/>
    <s v="ICT"/>
    <x v="20"/>
    <x v="1"/>
    <x v="1"/>
    <x v="1"/>
    <x v="0"/>
    <x v="141"/>
    <x v="128"/>
  </r>
  <r>
    <s v="OK"/>
    <x v="1297"/>
    <x v="499"/>
    <x v="487"/>
    <x v="1292"/>
    <s v="Italia"/>
    <x v="122"/>
    <x v="1"/>
    <m/>
    <s v="Andrea Luca Attanasio_x000a_(Università della Calabria)"/>
    <s v="Organismi di Ricerca"/>
    <x v="0"/>
    <s v="Digital &amp; Media"/>
    <x v="5"/>
    <x v="1"/>
    <x v="1"/>
    <x v="1"/>
    <x v="0"/>
    <x v="141"/>
    <x v="129"/>
  </r>
  <r>
    <s v="OK"/>
    <x v="1298"/>
    <x v="500"/>
    <x v="486"/>
    <x v="1293"/>
    <s v="Italia"/>
    <x v="11"/>
    <x v="7"/>
    <m/>
    <s v="Lorenzo De Fabio_x000a_(Lazio Innova)"/>
    <s v="Investitori professionali"/>
    <x v="0"/>
    <s v="ICT"/>
    <x v="20"/>
    <x v="0"/>
    <x v="0"/>
    <x v="0"/>
    <x v="0"/>
    <x v="139"/>
    <x v="0"/>
  </r>
  <r>
    <s v="OK"/>
    <x v="1299"/>
    <x v="498"/>
    <x v="488"/>
    <x v="1294"/>
    <s v="Italia"/>
    <x v="2"/>
    <x v="0"/>
    <m/>
    <s v="Matteo Bertocchi"/>
    <s v="Autocandidatura"/>
    <x v="0"/>
    <s v="Industrial Goods"/>
    <x v="18"/>
    <x v="2"/>
    <x v="2"/>
    <x v="1"/>
    <x v="0"/>
    <x v="137"/>
    <x v="0"/>
  </r>
  <r>
    <s v="OK"/>
    <x v="1300"/>
    <x v="501"/>
    <x v="479"/>
    <x v="1295"/>
    <s v="Italia"/>
    <x v="11"/>
    <x v="7"/>
    <m/>
    <s v="Francesco Simeone"/>
    <s v="Autocandidatura"/>
    <x v="0"/>
    <s v="Services"/>
    <x v="44"/>
    <x v="0"/>
    <x v="0"/>
    <x v="0"/>
    <x v="0"/>
    <x v="139"/>
    <x v="86"/>
  </r>
  <r>
    <s v="OK"/>
    <x v="1301"/>
    <x v="499"/>
    <x v="487"/>
    <x v="1296"/>
    <s v="Italia"/>
    <x v="122"/>
    <x v="1"/>
    <m/>
    <s v="Andrea Luca Attanasio_x000a_(Università della Calabria)"/>
    <s v="Organismi di Ricerca"/>
    <x v="0"/>
    <s v="Med-Tech"/>
    <x v="2"/>
    <x v="1"/>
    <x v="1"/>
    <x v="1"/>
    <x v="0"/>
    <x v="141"/>
    <x v="130"/>
  </r>
  <r>
    <s v="OK"/>
    <x v="1302"/>
    <x v="502"/>
    <x v="489"/>
    <x v="1297"/>
    <s v="Italia"/>
    <x v="11"/>
    <x v="7"/>
    <s v="Marta Nervo"/>
    <m/>
    <s v="Proprietaria"/>
    <x v="0"/>
    <s v="Automotive"/>
    <x v="18"/>
    <x v="2"/>
    <x v="76"/>
    <x v="1"/>
    <x v="0"/>
    <x v="137"/>
    <x v="0"/>
  </r>
  <r>
    <s v="OK"/>
    <x v="1303"/>
    <x v="503"/>
    <x v="490"/>
    <x v="1298"/>
    <s v="Italia"/>
    <x v="0"/>
    <x v="0"/>
    <s v="Amedeo Giurazza"/>
    <m/>
    <s v="Proprietaria"/>
    <x v="0"/>
    <s v="ICT"/>
    <x v="4"/>
    <x v="1"/>
    <x v="37"/>
    <x v="1"/>
    <x v="0"/>
    <x v="137"/>
    <x v="0"/>
  </r>
  <r>
    <s v="OK"/>
    <x v="1304"/>
    <x v="504"/>
    <x v="491"/>
    <x v="1299"/>
    <s v="Italia"/>
    <x v="6"/>
    <x v="5"/>
    <m/>
    <s v="Marco Lazzaro_x000a_(Cfs advisors)"/>
    <s v="Advisor"/>
    <x v="0"/>
    <s v="Services"/>
    <x v="14"/>
    <x v="3"/>
    <x v="0"/>
    <x v="0"/>
    <x v="0"/>
    <x v="137"/>
    <x v="0"/>
  </r>
  <r>
    <s v="OK"/>
    <x v="1305"/>
    <x v="505"/>
    <x v="492"/>
    <x v="1300"/>
    <s v="Italia"/>
    <x v="21"/>
    <x v="13"/>
    <m/>
    <s v="Vittorio Donadeo"/>
    <s v="Autocandidatura"/>
    <x v="0"/>
    <s v="Services"/>
    <x v="19"/>
    <x v="2"/>
    <x v="0"/>
    <x v="2"/>
    <x v="0"/>
    <x v="137"/>
    <x v="0"/>
  </r>
  <r>
    <s v="OK"/>
    <x v="1306"/>
    <x v="506"/>
    <x v="493"/>
    <x v="1301"/>
    <s v="Italia"/>
    <x v="105"/>
    <x v="31"/>
    <m/>
    <s v="Giuseppe Lacava"/>
    <s v="Autocandidatura"/>
    <x v="0"/>
    <s v="Digital &amp; Media"/>
    <x v="16"/>
    <x v="0"/>
    <x v="75"/>
    <x v="1"/>
    <x v="0"/>
    <x v="11"/>
    <x v="0"/>
  </r>
  <r>
    <s v="OK"/>
    <x v="1307"/>
    <x v="506"/>
    <x v="493"/>
    <x v="1302"/>
    <s v="Italia"/>
    <x v="11"/>
    <x v="7"/>
    <m/>
    <s v="Marino Moro_x000a_(MOG)"/>
    <s v="Autocandidatura"/>
    <x v="0"/>
    <s v="Biotech"/>
    <x v="3"/>
    <x v="0"/>
    <x v="0"/>
    <x v="0"/>
    <x v="0"/>
    <x v="11"/>
    <x v="0"/>
  </r>
  <r>
    <s v="OK"/>
    <x v="1308"/>
    <x v="507"/>
    <x v="494"/>
    <x v="1303"/>
    <s v="Italia"/>
    <x v="65"/>
    <x v="14"/>
    <s v="Marta Nervo"/>
    <m/>
    <s v="Proprietaria"/>
    <x v="0"/>
    <s v="ICT"/>
    <x v="20"/>
    <x v="2"/>
    <x v="77"/>
    <x v="1"/>
    <x v="0"/>
    <x v="11"/>
    <x v="0"/>
  </r>
  <r>
    <s v="OK"/>
    <x v="1309"/>
    <x v="508"/>
    <x v="495"/>
    <x v="1304"/>
    <s v="Italia"/>
    <x v="6"/>
    <x v="5"/>
    <m/>
    <s v="Fabio Malatesta"/>
    <s v="Autocandidatura"/>
    <x v="0"/>
    <s v="ICT"/>
    <x v="20"/>
    <x v="2"/>
    <x v="0"/>
    <x v="2"/>
    <x v="0"/>
    <x v="11"/>
    <x v="0"/>
  </r>
  <r>
    <s v="OK"/>
    <x v="1310"/>
    <x v="509"/>
    <x v="5"/>
    <x v="1305"/>
    <s v="Italia"/>
    <x v="11"/>
    <x v="7"/>
    <m/>
    <s v="Saverio Chiostro "/>
    <s v="Autocandidatura"/>
    <x v="1"/>
    <m/>
    <x v="7"/>
    <x v="5"/>
    <x v="4"/>
    <x v="3"/>
    <x v="0"/>
    <x v="11"/>
    <x v="0"/>
  </r>
  <r>
    <s v="OK"/>
    <x v="1311"/>
    <x v="510"/>
    <x v="496"/>
    <x v="1306"/>
    <s v="Italia"/>
    <x v="44"/>
    <x v="8"/>
    <m/>
    <s v=" Alessandra Nicolosi"/>
    <s v="Autocandidatura"/>
    <x v="0"/>
    <s v="Med-Tech"/>
    <x v="25"/>
    <x v="0"/>
    <x v="78"/>
    <x v="1"/>
    <x v="0"/>
    <x v="11"/>
    <x v="0"/>
  </r>
  <r>
    <s v="OK"/>
    <x v="1312"/>
    <x v="511"/>
    <x v="497"/>
    <x v="1307"/>
    <s v="Italia"/>
    <x v="11"/>
    <x v="7"/>
    <m/>
    <s v="Alberto Ottavioani"/>
    <s v="Autocandidatura"/>
    <x v="0"/>
    <s v="Industrial Goods"/>
    <x v="18"/>
    <x v="2"/>
    <x v="0"/>
    <x v="2"/>
    <x v="0"/>
    <x v="11"/>
    <x v="86"/>
  </r>
  <r>
    <s v="OK"/>
    <x v="1313"/>
    <x v="499"/>
    <x v="487"/>
    <x v="1308"/>
    <s v="Italia"/>
    <x v="122"/>
    <x v="1"/>
    <m/>
    <s v="Andrea Luca Attanasio_x000a_(Università della Calabria)"/>
    <s v="Organismi di Ricerca"/>
    <x v="0"/>
    <s v="Clean Tech"/>
    <x v="17"/>
    <x v="1"/>
    <x v="1"/>
    <x v="1"/>
    <x v="0"/>
    <x v="141"/>
    <x v="131"/>
  </r>
  <r>
    <s v="OK"/>
    <x v="1314"/>
    <x v="512"/>
    <x v="498"/>
    <x v="1309"/>
    <s v="Italia"/>
    <x v="7"/>
    <x v="4"/>
    <s v="Nicola Redi"/>
    <m/>
    <s v="Proprietaria"/>
    <x v="0"/>
    <s v="Med-Tech"/>
    <x v="2"/>
    <x v="2"/>
    <x v="71"/>
    <x v="1"/>
    <x v="0"/>
    <x v="11"/>
    <x v="0"/>
  </r>
  <r>
    <s v="OK"/>
    <x v="1315"/>
    <x v="512"/>
    <x v="499"/>
    <x v="1310"/>
    <s v="Italia"/>
    <x v="11"/>
    <x v="7"/>
    <m/>
    <s v="Sergio Moresco"/>
    <s v="Autocandidatura"/>
    <x v="0"/>
    <s v="Digital &amp; Media"/>
    <x v="5"/>
    <x v="2"/>
    <x v="0"/>
    <x v="2"/>
    <x v="0"/>
    <x v="142"/>
    <x v="132"/>
  </r>
  <r>
    <s v="OK"/>
    <x v="1316"/>
    <x v="513"/>
    <x v="500"/>
    <x v="1311"/>
    <s v="Italia"/>
    <x v="15"/>
    <x v="3"/>
    <s v="Nicola Redi"/>
    <m/>
    <s v="Proprietaria"/>
    <x v="0"/>
    <s v="ICT"/>
    <x v="20"/>
    <x v="0"/>
    <x v="0"/>
    <x v="0"/>
    <x v="0"/>
    <x v="143"/>
    <x v="0"/>
  </r>
  <r>
    <s v="OK"/>
    <x v="1317"/>
    <x v="514"/>
    <x v="501"/>
    <x v="1312"/>
    <s v="Italia"/>
    <x v="6"/>
    <x v="5"/>
    <m/>
    <s v="Giordano Prandelli_x000a_(INGERSOL ENGINEERS)"/>
    <s v="Advisor"/>
    <x v="0"/>
    <s v="Clean Tech"/>
    <x v="17"/>
    <x v="0"/>
    <x v="0"/>
    <x v="0"/>
    <x v="0"/>
    <x v="143"/>
    <x v="0"/>
  </r>
  <r>
    <s v="OK"/>
    <x v="1318"/>
    <x v="514"/>
    <x v="501"/>
    <x v="1313"/>
    <s v="Italia"/>
    <x v="6"/>
    <x v="5"/>
    <m/>
    <s v="Giordano Prandelli_x000a_(INGERSOL ENGINEERS)"/>
    <s v="Advisor"/>
    <x v="0"/>
    <s v="Services"/>
    <x v="14"/>
    <x v="3"/>
    <x v="0"/>
    <x v="0"/>
    <x v="0"/>
    <x v="143"/>
    <x v="0"/>
  </r>
  <r>
    <s v="OK"/>
    <x v="1319"/>
    <x v="515"/>
    <x v="502"/>
    <x v="1314"/>
    <s v="Italia"/>
    <x v="13"/>
    <x v="9"/>
    <m/>
    <s v="Enrico Di Nola_x000a_(Sefind)"/>
    <s v="Autocandidatura"/>
    <x v="0"/>
    <s v="ICT"/>
    <x v="20"/>
    <x v="3"/>
    <x v="28"/>
    <x v="1"/>
    <x v="0"/>
    <x v="143"/>
    <x v="0"/>
  </r>
  <r>
    <s v="OK"/>
    <x v="1320"/>
    <x v="516"/>
    <x v="503"/>
    <x v="1315"/>
    <s v="Italia"/>
    <x v="6"/>
    <x v="5"/>
    <m/>
    <s v="Anna Maria Guerrini"/>
    <s v="Advisor"/>
    <x v="0"/>
    <s v="Digital &amp; Media"/>
    <x v="5"/>
    <x v="2"/>
    <x v="0"/>
    <x v="2"/>
    <x v="0"/>
    <x v="143"/>
    <x v="0"/>
  </r>
  <r>
    <s v="OK"/>
    <x v="1321"/>
    <x v="517"/>
    <x v="504"/>
    <x v="1316"/>
    <s v="Italia"/>
    <x v="5"/>
    <x v="4"/>
    <m/>
    <s v="Fabio Scheda"/>
    <s v="Autocandidatura"/>
    <x v="0"/>
    <s v="Digital &amp; Media"/>
    <x v="5"/>
    <x v="3"/>
    <x v="0"/>
    <x v="0"/>
    <x v="0"/>
    <x v="144"/>
    <x v="0"/>
  </r>
  <r>
    <s v="OK"/>
    <x v="1322"/>
    <x v="517"/>
    <x v="504"/>
    <x v="1317"/>
    <s v="Italia"/>
    <x v="6"/>
    <x v="5"/>
    <m/>
    <s v="Sedda Andrea"/>
    <s v="Autocandidatura"/>
    <x v="0"/>
    <s v="Industrial Goods"/>
    <x v="18"/>
    <x v="2"/>
    <x v="0"/>
    <x v="2"/>
    <x v="0"/>
    <x v="144"/>
    <x v="0"/>
  </r>
  <r>
    <s v="OK"/>
    <x v="1323"/>
    <x v="518"/>
    <x v="505"/>
    <x v="1318"/>
    <s v="Italia"/>
    <x v="6"/>
    <x v="5"/>
    <m/>
    <s v="Francesco Cendron"/>
    <s v="Autocandidatura"/>
    <x v="0"/>
    <s v="Services"/>
    <x v="14"/>
    <x v="2"/>
    <x v="0"/>
    <x v="2"/>
    <x v="0"/>
    <x v="104"/>
    <x v="0"/>
  </r>
  <r>
    <s v="OK"/>
    <x v="1324"/>
    <x v="518"/>
    <x v="506"/>
    <x v="1319"/>
    <s v="Italia"/>
    <x v="5"/>
    <x v="4"/>
    <m/>
    <s v="Cesare Maifredi _x000a_(360 Capital Partners)"/>
    <s v="Investitori professionali"/>
    <x v="0"/>
    <s v="Industrial Goods"/>
    <x v="18"/>
    <x v="0"/>
    <x v="42"/>
    <x v="5"/>
    <x v="0"/>
    <x v="145"/>
    <x v="133"/>
  </r>
  <r>
    <s v="OK"/>
    <x v="1325"/>
    <x v="519"/>
    <x v="507"/>
    <x v="1320"/>
    <s v="Italia"/>
    <x v="41"/>
    <x v="10"/>
    <m/>
    <s v="Massimiliano Granieri_x000a_(MITO Technology)"/>
    <s v="Investitori professionali"/>
    <x v="0"/>
    <s v="ICT"/>
    <x v="20"/>
    <x v="2"/>
    <x v="19"/>
    <x v="1"/>
    <x v="0"/>
    <x v="144"/>
    <x v="0"/>
  </r>
  <r>
    <s v="OK"/>
    <x v="1326"/>
    <x v="520"/>
    <x v="508"/>
    <x v="1321"/>
    <s v="Italia"/>
    <x v="6"/>
    <x v="5"/>
    <m/>
    <s v="Pasquale Stanziale"/>
    <s v="Autocandidatura"/>
    <x v="0"/>
    <s v="Consumer Goods"/>
    <x v="12"/>
    <x v="2"/>
    <x v="0"/>
    <x v="2"/>
    <x v="0"/>
    <x v="144"/>
    <x v="0"/>
  </r>
  <r>
    <s v="OK"/>
    <x v="1327"/>
    <x v="520"/>
    <x v="505"/>
    <x v="1322"/>
    <s v="Italia"/>
    <x v="15"/>
    <x v="3"/>
    <m/>
    <s v="Orazio Ventimiglia"/>
    <s v="Autocandidatura"/>
    <x v="0"/>
    <s v="Med-Tech"/>
    <x v="8"/>
    <x v="2"/>
    <x v="0"/>
    <x v="2"/>
    <x v="0"/>
    <x v="104"/>
    <x v="0"/>
  </r>
  <r>
    <s v="OK"/>
    <x v="1328"/>
    <x v="521"/>
    <x v="509"/>
    <x v="1323"/>
    <s v="Italia"/>
    <x v="11"/>
    <x v="7"/>
    <m/>
    <s v="Marco Mensitieri_x000a_(CrossHub)"/>
    <s v="Advisor"/>
    <x v="0"/>
    <s v="ICT"/>
    <x v="20"/>
    <x v="3"/>
    <x v="0"/>
    <x v="0"/>
    <x v="0"/>
    <x v="144"/>
    <x v="0"/>
  </r>
  <r>
    <s v="OK"/>
    <x v="1329"/>
    <x v="522"/>
    <x v="510"/>
    <x v="1324"/>
    <s v="Italia"/>
    <x v="17"/>
    <x v="2"/>
    <m/>
    <s v="Ettore Savoia"/>
    <s v="Autocandidatura"/>
    <x v="0"/>
    <s v="ICT"/>
    <x v="20"/>
    <x v="0"/>
    <x v="0"/>
    <x v="0"/>
    <x v="0"/>
    <x v="144"/>
    <x v="0"/>
  </r>
  <r>
    <s v="OK"/>
    <x v="1330"/>
    <x v="522"/>
    <x v="510"/>
    <x v="1325"/>
    <s v="Estero"/>
    <x v="47"/>
    <x v="20"/>
    <m/>
    <s v="Pierluigi Ferri"/>
    <s v="Autocandidatura"/>
    <x v="0"/>
    <s v="Industrial Goods"/>
    <x v="18"/>
    <x v="2"/>
    <x v="0"/>
    <x v="2"/>
    <x v="0"/>
    <x v="144"/>
    <x v="0"/>
  </r>
  <r>
    <s v="OK"/>
    <x v="1331"/>
    <x v="522"/>
    <x v="510"/>
    <x v="1326"/>
    <s v="Italia"/>
    <x v="6"/>
    <x v="5"/>
    <m/>
    <s v="Pierpaolo Mosca _x000a_(PwC)"/>
    <s v="Società di revisione"/>
    <x v="0"/>
    <s v="Services"/>
    <x v="16"/>
    <x v="2"/>
    <x v="0"/>
    <x v="2"/>
    <x v="0"/>
    <x v="144"/>
    <x v="0"/>
  </r>
  <r>
    <s v="OK"/>
    <x v="1332"/>
    <x v="522"/>
    <x v="510"/>
    <x v="1327"/>
    <s v="Italia"/>
    <x v="0"/>
    <x v="0"/>
    <m/>
    <s v="Università di Bologna"/>
    <s v="Organismi di Ricerca"/>
    <x v="0"/>
    <s v="Med-Tech"/>
    <x v="8"/>
    <x v="1"/>
    <x v="37"/>
    <x v="1"/>
    <x v="0"/>
    <x v="144"/>
    <x v="134"/>
  </r>
  <r>
    <s v="OK"/>
    <x v="1333"/>
    <x v="522"/>
    <x v="510"/>
    <x v="1328"/>
    <s v="Italia"/>
    <x v="0"/>
    <x v="0"/>
    <m/>
    <s v="Università di Bologna"/>
    <s v="Organismi di Ricerca"/>
    <x v="0"/>
    <s v="Industrial Goods"/>
    <x v="18"/>
    <x v="1"/>
    <x v="37"/>
    <x v="1"/>
    <x v="0"/>
    <x v="144"/>
    <x v="134"/>
  </r>
  <r>
    <s v="OK"/>
    <x v="1334"/>
    <x v="522"/>
    <x v="510"/>
    <x v="1329"/>
    <s v="Italia"/>
    <x v="0"/>
    <x v="0"/>
    <m/>
    <s v="Università di Bologna"/>
    <s v="Organismi di Ricerca"/>
    <x v="0"/>
    <s v="Med-Tech"/>
    <x v="8"/>
    <x v="1"/>
    <x v="37"/>
    <x v="1"/>
    <x v="0"/>
    <x v="144"/>
    <x v="134"/>
  </r>
  <r>
    <s v="OK"/>
    <x v="1335"/>
    <x v="522"/>
    <x v="510"/>
    <x v="1330"/>
    <s v="Italia"/>
    <x v="0"/>
    <x v="0"/>
    <m/>
    <s v="Università di Bologna"/>
    <s v="Organismi di Ricerca"/>
    <x v="0"/>
    <s v="Industrial Goods"/>
    <x v="18"/>
    <x v="1"/>
    <x v="37"/>
    <x v="1"/>
    <x v="0"/>
    <x v="144"/>
    <x v="134"/>
  </r>
  <r>
    <s v="OK"/>
    <x v="1336"/>
    <x v="522"/>
    <x v="510"/>
    <x v="1331"/>
    <s v="Italia"/>
    <x v="0"/>
    <x v="0"/>
    <m/>
    <s v="Università di Bologna"/>
    <s v="Organismi di Ricerca"/>
    <x v="0"/>
    <s v="ICT"/>
    <x v="20"/>
    <x v="1"/>
    <x v="37"/>
    <x v="1"/>
    <x v="0"/>
    <x v="144"/>
    <x v="134"/>
  </r>
  <r>
    <s v="OK"/>
    <x v="1337"/>
    <x v="522"/>
    <x v="510"/>
    <x v="1332"/>
    <s v="Italia"/>
    <x v="0"/>
    <x v="0"/>
    <m/>
    <s v="Università di Bologna"/>
    <s v="Organismi di Ricerca"/>
    <x v="0"/>
    <s v="Agro-food"/>
    <x v="10"/>
    <x v="1"/>
    <x v="37"/>
    <x v="1"/>
    <x v="0"/>
    <x v="144"/>
    <x v="134"/>
  </r>
  <r>
    <s v="OK"/>
    <x v="1338"/>
    <x v="522"/>
    <x v="510"/>
    <x v="1333"/>
    <s v="Italia"/>
    <x v="0"/>
    <x v="0"/>
    <m/>
    <s v="Università di Bologna"/>
    <s v="Organismi di Ricerca"/>
    <x v="0"/>
    <s v="Industrial Goods"/>
    <x v="18"/>
    <x v="1"/>
    <x v="37"/>
    <x v="1"/>
    <x v="0"/>
    <x v="144"/>
    <x v="134"/>
  </r>
  <r>
    <s v="OK"/>
    <x v="1339"/>
    <x v="522"/>
    <x v="510"/>
    <x v="1334"/>
    <s v="Italia"/>
    <x v="0"/>
    <x v="0"/>
    <m/>
    <s v="Università di Bologna"/>
    <s v="Organismi di Ricerca"/>
    <x v="0"/>
    <s v="Consumer Goods"/>
    <x v="18"/>
    <x v="1"/>
    <x v="37"/>
    <x v="1"/>
    <x v="0"/>
    <x v="144"/>
    <x v="134"/>
  </r>
  <r>
    <s v="OK"/>
    <x v="1340"/>
    <x v="522"/>
    <x v="510"/>
    <x v="1335"/>
    <s v="Italia"/>
    <x v="0"/>
    <x v="0"/>
    <m/>
    <s v="Università di Bologna"/>
    <s v="Organismi di Ricerca"/>
    <x v="0"/>
    <s v="Biotech"/>
    <x v="3"/>
    <x v="1"/>
    <x v="37"/>
    <x v="1"/>
    <x v="0"/>
    <x v="144"/>
    <x v="134"/>
  </r>
  <r>
    <s v="OK"/>
    <x v="1341"/>
    <x v="522"/>
    <x v="510"/>
    <x v="1336"/>
    <s v="Italia"/>
    <x v="0"/>
    <x v="0"/>
    <m/>
    <s v="Università di Bologna"/>
    <s v="Organismi di Ricerca"/>
    <x v="0"/>
    <s v="Med-Tech"/>
    <x v="8"/>
    <x v="1"/>
    <x v="37"/>
    <x v="1"/>
    <x v="0"/>
    <x v="144"/>
    <x v="134"/>
  </r>
  <r>
    <s v="OK"/>
    <x v="1342"/>
    <x v="522"/>
    <x v="510"/>
    <x v="1337"/>
    <s v="Italia"/>
    <x v="0"/>
    <x v="0"/>
    <m/>
    <s v="Università di Bologna"/>
    <s v="Organismi di Ricerca"/>
    <x v="0"/>
    <s v="Med-Tech"/>
    <x v="8"/>
    <x v="1"/>
    <x v="37"/>
    <x v="1"/>
    <x v="0"/>
    <x v="144"/>
    <x v="134"/>
  </r>
  <r>
    <s v="OK"/>
    <x v="1343"/>
    <x v="522"/>
    <x v="510"/>
    <x v="1338"/>
    <s v="Italia"/>
    <x v="0"/>
    <x v="0"/>
    <m/>
    <s v="Università di Bologna"/>
    <s v="Organismi di Ricerca"/>
    <x v="0"/>
    <s v="ICT"/>
    <x v="20"/>
    <x v="1"/>
    <x v="37"/>
    <x v="1"/>
    <x v="0"/>
    <x v="144"/>
    <x v="134"/>
  </r>
  <r>
    <s v="OK"/>
    <x v="1344"/>
    <x v="522"/>
    <x v="510"/>
    <x v="1339"/>
    <s v="Italia"/>
    <x v="0"/>
    <x v="0"/>
    <m/>
    <s v="Università di Bologna"/>
    <s v="Organismi di Ricerca"/>
    <x v="0"/>
    <s v="Industrial Goods"/>
    <x v="18"/>
    <x v="1"/>
    <x v="37"/>
    <x v="1"/>
    <x v="0"/>
    <x v="144"/>
    <x v="134"/>
  </r>
  <r>
    <s v="OK"/>
    <x v="1345"/>
    <x v="522"/>
    <x v="510"/>
    <x v="1340"/>
    <s v="Italia"/>
    <x v="0"/>
    <x v="0"/>
    <m/>
    <s v="Università di Bologna"/>
    <s v="Organismi di Ricerca"/>
    <x v="0"/>
    <s v="Med-Tech"/>
    <x v="8"/>
    <x v="1"/>
    <x v="37"/>
    <x v="1"/>
    <x v="0"/>
    <x v="144"/>
    <x v="134"/>
  </r>
  <r>
    <s v="OK"/>
    <x v="1346"/>
    <x v="522"/>
    <x v="510"/>
    <x v="1341"/>
    <s v="Italia"/>
    <x v="0"/>
    <x v="0"/>
    <m/>
    <s v="Università di Bologna"/>
    <s v="Organismi di Ricerca"/>
    <x v="0"/>
    <s v="Biotech"/>
    <x v="3"/>
    <x v="1"/>
    <x v="37"/>
    <x v="1"/>
    <x v="0"/>
    <x v="144"/>
    <x v="134"/>
  </r>
  <r>
    <s v="OK"/>
    <x v="1347"/>
    <x v="522"/>
    <x v="510"/>
    <x v="1342"/>
    <s v="Italia"/>
    <x v="0"/>
    <x v="0"/>
    <m/>
    <s v="Università di Bologna"/>
    <s v="Organismi di Ricerca"/>
    <x v="0"/>
    <s v="Clean Tech"/>
    <x v="18"/>
    <x v="1"/>
    <x v="37"/>
    <x v="1"/>
    <x v="0"/>
    <x v="144"/>
    <x v="134"/>
  </r>
  <r>
    <s v="OK"/>
    <x v="1348"/>
    <x v="522"/>
    <x v="510"/>
    <x v="1343"/>
    <s v="Italia"/>
    <x v="0"/>
    <x v="0"/>
    <m/>
    <s v="Università di Bologna"/>
    <s v="Organismi di Ricerca"/>
    <x v="0"/>
    <s v="Clean Tech"/>
    <x v="18"/>
    <x v="1"/>
    <x v="37"/>
    <x v="1"/>
    <x v="0"/>
    <x v="144"/>
    <x v="134"/>
  </r>
  <r>
    <s v="OK"/>
    <x v="1349"/>
    <x v="522"/>
    <x v="510"/>
    <x v="1344"/>
    <s v="Italia"/>
    <x v="0"/>
    <x v="0"/>
    <m/>
    <s v="Università di Bologna"/>
    <s v="Organismi di Ricerca"/>
    <x v="0"/>
    <s v="Industrial Goods"/>
    <x v="18"/>
    <x v="1"/>
    <x v="37"/>
    <x v="1"/>
    <x v="0"/>
    <x v="144"/>
    <x v="134"/>
  </r>
  <r>
    <s v="OK"/>
    <x v="1350"/>
    <x v="522"/>
    <x v="510"/>
    <x v="1345"/>
    <s v="Italia"/>
    <x v="0"/>
    <x v="0"/>
    <m/>
    <s v="Università di Bologna"/>
    <s v="Organismi di Ricerca"/>
    <x v="0"/>
    <s v="Biotech"/>
    <x v="8"/>
    <x v="1"/>
    <x v="37"/>
    <x v="1"/>
    <x v="0"/>
    <x v="144"/>
    <x v="134"/>
  </r>
  <r>
    <s v="OK"/>
    <x v="1351"/>
    <x v="522"/>
    <x v="510"/>
    <x v="1346"/>
    <s v="Italia"/>
    <x v="0"/>
    <x v="0"/>
    <m/>
    <s v="Università di Bologna"/>
    <s v="Organismi di Ricerca"/>
    <x v="0"/>
    <s v="Industrial Goods"/>
    <x v="18"/>
    <x v="1"/>
    <x v="37"/>
    <x v="1"/>
    <x v="0"/>
    <x v="144"/>
    <x v="134"/>
  </r>
  <r>
    <s v="OK"/>
    <x v="1352"/>
    <x v="522"/>
    <x v="510"/>
    <x v="1347"/>
    <s v="Italia"/>
    <x v="0"/>
    <x v="0"/>
    <m/>
    <s v="Università di Bologna"/>
    <s v="Organismi di Ricerca"/>
    <x v="0"/>
    <s v="Biotech"/>
    <x v="8"/>
    <x v="1"/>
    <x v="37"/>
    <x v="1"/>
    <x v="0"/>
    <x v="144"/>
    <x v="134"/>
  </r>
  <r>
    <s v="OK"/>
    <x v="1353"/>
    <x v="522"/>
    <x v="510"/>
    <x v="1348"/>
    <s v="Italia"/>
    <x v="0"/>
    <x v="0"/>
    <m/>
    <s v="Università di Bologna"/>
    <s v="Organismi di Ricerca"/>
    <x v="0"/>
    <s v="Industrial Goods"/>
    <x v="18"/>
    <x v="1"/>
    <x v="37"/>
    <x v="1"/>
    <x v="0"/>
    <x v="144"/>
    <x v="134"/>
  </r>
  <r>
    <s v="OK"/>
    <x v="1354"/>
    <x v="522"/>
    <x v="510"/>
    <x v="1349"/>
    <s v="Italia"/>
    <x v="0"/>
    <x v="0"/>
    <m/>
    <s v="Università di Bologna"/>
    <s v="Organismi di Ricerca"/>
    <x v="0"/>
    <s v="ICT"/>
    <x v="20"/>
    <x v="1"/>
    <x v="37"/>
    <x v="1"/>
    <x v="0"/>
    <x v="144"/>
    <x v="134"/>
  </r>
  <r>
    <s v="OK"/>
    <x v="1355"/>
    <x v="522"/>
    <x v="510"/>
    <x v="1350"/>
    <s v="Italia"/>
    <x v="0"/>
    <x v="0"/>
    <m/>
    <s v="Università di Bologna"/>
    <s v="Organismi di Ricerca"/>
    <x v="0"/>
    <s v="Biotech"/>
    <x v="8"/>
    <x v="1"/>
    <x v="37"/>
    <x v="1"/>
    <x v="0"/>
    <x v="144"/>
    <x v="134"/>
  </r>
  <r>
    <s v="OK"/>
    <x v="1356"/>
    <x v="522"/>
    <x v="510"/>
    <x v="1351"/>
    <s v="Italia"/>
    <x v="0"/>
    <x v="0"/>
    <m/>
    <s v="Università di Bologna"/>
    <s v="Organismi di Ricerca"/>
    <x v="0"/>
    <s v="Industrial Goods"/>
    <x v="18"/>
    <x v="1"/>
    <x v="37"/>
    <x v="1"/>
    <x v="0"/>
    <x v="144"/>
    <x v="134"/>
  </r>
  <r>
    <s v="OK"/>
    <x v="1357"/>
    <x v="522"/>
    <x v="510"/>
    <x v="1352"/>
    <s v="Italia"/>
    <x v="0"/>
    <x v="0"/>
    <m/>
    <s v="Università di Bologna"/>
    <s v="Organismi di Ricerca"/>
    <x v="0"/>
    <s v="Agro-food"/>
    <x v="10"/>
    <x v="1"/>
    <x v="37"/>
    <x v="1"/>
    <x v="0"/>
    <x v="144"/>
    <x v="134"/>
  </r>
  <r>
    <s v="OK"/>
    <x v="1358"/>
    <x v="522"/>
    <x v="510"/>
    <x v="1353"/>
    <s v="Italia"/>
    <x v="0"/>
    <x v="0"/>
    <m/>
    <s v="Università di Bologna"/>
    <s v="Organismi di Ricerca"/>
    <x v="0"/>
    <s v="Med-Tech"/>
    <x v="8"/>
    <x v="1"/>
    <x v="37"/>
    <x v="1"/>
    <x v="0"/>
    <x v="144"/>
    <x v="134"/>
  </r>
  <r>
    <s v="OK"/>
    <x v="1359"/>
    <x v="522"/>
    <x v="510"/>
    <x v="1354"/>
    <s v="Italia"/>
    <x v="0"/>
    <x v="0"/>
    <m/>
    <s v="Università di Bologna"/>
    <s v="Organismi di Ricerca"/>
    <x v="0"/>
    <s v="Agro-food"/>
    <x v="10"/>
    <x v="1"/>
    <x v="37"/>
    <x v="1"/>
    <x v="0"/>
    <x v="144"/>
    <x v="134"/>
  </r>
  <r>
    <s v="OK"/>
    <x v="1360"/>
    <x v="522"/>
    <x v="510"/>
    <x v="1355"/>
    <s v="Italia"/>
    <x v="0"/>
    <x v="0"/>
    <m/>
    <s v="Università di Bologna"/>
    <s v="Organismi di Ricerca"/>
    <x v="0"/>
    <s v="Industrial Goods"/>
    <x v="18"/>
    <x v="1"/>
    <x v="37"/>
    <x v="1"/>
    <x v="0"/>
    <x v="144"/>
    <x v="134"/>
  </r>
  <r>
    <s v="OK"/>
    <x v="1361"/>
    <x v="522"/>
    <x v="510"/>
    <x v="1356"/>
    <s v="Italia"/>
    <x v="0"/>
    <x v="0"/>
    <m/>
    <s v="Università di Bologna"/>
    <s v="Organismi di Ricerca"/>
    <x v="0"/>
    <s v="Industrial Goods"/>
    <x v="18"/>
    <x v="1"/>
    <x v="37"/>
    <x v="1"/>
    <x v="0"/>
    <x v="144"/>
    <x v="134"/>
  </r>
  <r>
    <s v="OK"/>
    <x v="1362"/>
    <x v="522"/>
    <x v="510"/>
    <x v="1357"/>
    <s v="Italia"/>
    <x v="0"/>
    <x v="0"/>
    <m/>
    <s v="Università di Bologna"/>
    <s v="Organismi di Ricerca"/>
    <x v="0"/>
    <s v="Med-Tech"/>
    <x v="8"/>
    <x v="1"/>
    <x v="37"/>
    <x v="1"/>
    <x v="0"/>
    <x v="144"/>
    <x v="134"/>
  </r>
  <r>
    <s v="OK"/>
    <x v="1363"/>
    <x v="522"/>
    <x v="510"/>
    <x v="1358"/>
    <s v="Italia"/>
    <x v="0"/>
    <x v="0"/>
    <m/>
    <s v="Università di Bologna"/>
    <s v="Organismi di Ricerca"/>
    <x v="0"/>
    <s v="Industrial Goods"/>
    <x v="18"/>
    <x v="1"/>
    <x v="37"/>
    <x v="1"/>
    <x v="0"/>
    <x v="144"/>
    <x v="134"/>
  </r>
  <r>
    <s v="OK"/>
    <x v="1364"/>
    <x v="522"/>
    <x v="510"/>
    <x v="1359"/>
    <s v="Italia"/>
    <x v="0"/>
    <x v="0"/>
    <m/>
    <s v="Università di Bologna"/>
    <s v="Organismi di Ricerca"/>
    <x v="0"/>
    <s v="Biotech"/>
    <x v="8"/>
    <x v="1"/>
    <x v="37"/>
    <x v="1"/>
    <x v="0"/>
    <x v="144"/>
    <x v="134"/>
  </r>
  <r>
    <s v="OK"/>
    <x v="1365"/>
    <x v="522"/>
    <x v="510"/>
    <x v="1360"/>
    <s v="Italia"/>
    <x v="0"/>
    <x v="0"/>
    <m/>
    <s v="Università di Bologna"/>
    <s v="Organismi di Ricerca"/>
    <x v="0"/>
    <s v="Med-Tech"/>
    <x v="8"/>
    <x v="1"/>
    <x v="37"/>
    <x v="1"/>
    <x v="0"/>
    <x v="144"/>
    <x v="134"/>
  </r>
  <r>
    <s v="OK"/>
    <x v="1366"/>
    <x v="522"/>
    <x v="510"/>
    <x v="1361"/>
    <s v="Italia"/>
    <x v="0"/>
    <x v="0"/>
    <m/>
    <s v="Università di Bologna"/>
    <s v="Organismi di Ricerca"/>
    <x v="0"/>
    <s v="Biotech"/>
    <x v="8"/>
    <x v="1"/>
    <x v="37"/>
    <x v="1"/>
    <x v="0"/>
    <x v="144"/>
    <x v="134"/>
  </r>
  <r>
    <s v="OK"/>
    <x v="1367"/>
    <x v="523"/>
    <x v="511"/>
    <x v="1362"/>
    <s v="Italia"/>
    <x v="6"/>
    <x v="5"/>
    <m/>
    <s v="Andrea Velati_x000a_(San Damiano)"/>
    <s v="Advisor"/>
    <x v="0"/>
    <s v="Industrial Goods"/>
    <x v="18"/>
    <x v="4"/>
    <x v="0"/>
    <x v="2"/>
    <x v="0"/>
    <x v="104"/>
    <x v="0"/>
  </r>
  <r>
    <s v="OK"/>
    <x v="1368"/>
    <x v="523"/>
    <x v="511"/>
    <x v="1363"/>
    <s v="Italia"/>
    <x v="5"/>
    <x v="4"/>
    <m/>
    <s v="Massimiliano Squillace"/>
    <s v="Autocandidatura"/>
    <x v="0"/>
    <s v="ICT"/>
    <x v="20"/>
    <x v="0"/>
    <x v="0"/>
    <x v="0"/>
    <x v="0"/>
    <x v="104"/>
    <x v="0"/>
  </r>
  <r>
    <s v="OK"/>
    <x v="1369"/>
    <x v="523"/>
    <x v="512"/>
    <x v="1364"/>
    <s v="Italia"/>
    <x v="5"/>
    <x v="4"/>
    <m/>
    <s v="Valeria Moi (ClubDeal )/ _x000a_Federico Palmieri (BizPlace)"/>
    <s v="Investitori professionali"/>
    <x v="0"/>
    <s v="Med-Tech"/>
    <x v="2"/>
    <x v="2"/>
    <x v="0"/>
    <x v="2"/>
    <x v="0"/>
    <x v="146"/>
    <x v="135"/>
  </r>
  <r>
    <s v="OK"/>
    <x v="1370"/>
    <x v="524"/>
    <x v="513"/>
    <x v="1365"/>
    <s v="Italia"/>
    <x v="5"/>
    <x v="4"/>
    <m/>
    <s v="Luciano Balbo_x000a_(Oltre Venture)"/>
    <s v="Investitori professionali"/>
    <x v="0"/>
    <s v="Services"/>
    <x v="44"/>
    <x v="3"/>
    <x v="0"/>
    <x v="0"/>
    <x v="0"/>
    <x v="104"/>
    <x v="0"/>
  </r>
  <r>
    <s v="OK"/>
    <x v="1371"/>
    <x v="525"/>
    <x v="514"/>
    <x v="1366"/>
    <s v="Italia"/>
    <x v="91"/>
    <x v="2"/>
    <m/>
    <s v="Andrea Iovene _x000a_(IPE)"/>
    <s v="Altri"/>
    <x v="0"/>
    <s v="Services"/>
    <x v="16"/>
    <x v="0"/>
    <x v="0"/>
    <x v="0"/>
    <x v="0"/>
    <x v="104"/>
    <x v="0"/>
  </r>
  <r>
    <s v="OK"/>
    <x v="1372"/>
    <x v="526"/>
    <x v="515"/>
    <x v="1367"/>
    <s v="Estero"/>
    <x v="150"/>
    <x v="20"/>
    <m/>
    <s v="Alessandro Cordova_x000a_(The startup training)"/>
    <s v="Advisor"/>
    <x v="0"/>
    <s v="Services"/>
    <x v="8"/>
    <x v="0"/>
    <x v="0"/>
    <x v="0"/>
    <x v="0"/>
    <x v="104"/>
    <x v="0"/>
  </r>
  <r>
    <s v="OK"/>
    <x v="1373"/>
    <x v="526"/>
    <x v="515"/>
    <x v="1368"/>
    <s v="Italia"/>
    <x v="8"/>
    <x v="4"/>
    <s v="Marta Nervo"/>
    <m/>
    <s v="Proprietaria"/>
    <x v="0"/>
    <s v="ICT"/>
    <x v="20"/>
    <x v="2"/>
    <x v="67"/>
    <x v="1"/>
    <x v="0"/>
    <x v="104"/>
    <x v="0"/>
  </r>
  <r>
    <s v="OK"/>
    <x v="1374"/>
    <x v="526"/>
    <x v="515"/>
    <x v="1369"/>
    <s v="Italia"/>
    <x v="5"/>
    <x v="4"/>
    <m/>
    <s v="Paolo Cellini_x000a_(PI Campus)"/>
    <s v="Investitori professionali"/>
    <x v="0"/>
    <s v="Digital &amp; Media"/>
    <x v="5"/>
    <x v="3"/>
    <x v="0"/>
    <x v="0"/>
    <x v="0"/>
    <x v="104"/>
    <x v="0"/>
  </r>
  <r>
    <s v="OK"/>
    <x v="1375"/>
    <x v="526"/>
    <x v="515"/>
    <x v="1370"/>
    <s v="Italia"/>
    <x v="15"/>
    <x v="3"/>
    <s v="Roberto della Marina"/>
    <m/>
    <s v="Proprietaria"/>
    <x v="0"/>
    <s v="Biotech"/>
    <x v="3"/>
    <x v="1"/>
    <x v="9"/>
    <x v="1"/>
    <x v="0"/>
    <x v="104"/>
    <x v="0"/>
  </r>
  <r>
    <s v="OK"/>
    <x v="1376"/>
    <x v="527"/>
    <x v="516"/>
    <x v="1371"/>
    <s v="Italia"/>
    <x v="8"/>
    <x v="4"/>
    <s v="Marta Nervo"/>
    <m/>
    <s v="Proprietaria"/>
    <x v="0"/>
    <s v="Biotech"/>
    <x v="57"/>
    <x v="1"/>
    <x v="67"/>
    <x v="1"/>
    <x v="0"/>
    <x v="104"/>
    <x v="0"/>
  </r>
  <r>
    <s v="OK"/>
    <x v="1377"/>
    <x v="527"/>
    <x v="516"/>
    <x v="1372"/>
    <s v="Italia"/>
    <x v="44"/>
    <x v="8"/>
    <s v="Roberto della Marina"/>
    <m/>
    <s v="Proprietaria"/>
    <x v="0"/>
    <s v="ICT"/>
    <x v="20"/>
    <x v="0"/>
    <x v="79"/>
    <x v="6"/>
    <x v="0"/>
    <x v="147"/>
    <x v="136"/>
  </r>
  <r>
    <s v="OK"/>
    <x v="1378"/>
    <x v="527"/>
    <x v="516"/>
    <x v="1373"/>
    <s v="Estero"/>
    <x v="25"/>
    <x v="16"/>
    <s v="Giulio Valiante"/>
    <m/>
    <s v="Proprietaria"/>
    <x v="0"/>
    <s v="ICT"/>
    <x v="20"/>
    <x v="3"/>
    <x v="0"/>
    <x v="0"/>
    <x v="0"/>
    <x v="104"/>
    <x v="0"/>
  </r>
  <r>
    <s v="OK"/>
    <x v="1379"/>
    <x v="527"/>
    <x v="516"/>
    <x v="1374"/>
    <s v="Estero"/>
    <x v="151"/>
    <x v="23"/>
    <m/>
    <s v="Pierpaolo Renella"/>
    <s v="Autocandidatura"/>
    <x v="0"/>
    <s v="Services"/>
    <x v="5"/>
    <x v="2"/>
    <x v="0"/>
    <x v="2"/>
    <x v="0"/>
    <x v="104"/>
    <x v="0"/>
  </r>
  <r>
    <s v="OK"/>
    <x v="1380"/>
    <x v="527"/>
    <x v="516"/>
    <x v="1375"/>
    <s v="Italia"/>
    <x v="69"/>
    <x v="4"/>
    <m/>
    <s v="Fabio Mondini _x000a_(Crossborder)"/>
    <s v="Advisor"/>
    <x v="0"/>
    <s v="Services"/>
    <x v="5"/>
    <x v="3"/>
    <x v="0"/>
    <x v="0"/>
    <x v="0"/>
    <x v="104"/>
    <x v="0"/>
  </r>
  <r>
    <s v="OK"/>
    <x v="1381"/>
    <x v="528"/>
    <x v="517"/>
    <x v="1376"/>
    <s v="Italia"/>
    <x v="6"/>
    <x v="5"/>
    <s v="Ramon Addazi Gouveia Lima"/>
    <m/>
    <s v="Autocandidatura"/>
    <x v="0"/>
    <s v="Med-Tech"/>
    <x v="1"/>
    <x v="2"/>
    <x v="0"/>
    <x v="2"/>
    <x v="0"/>
    <x v="104"/>
    <x v="0"/>
  </r>
  <r>
    <s v="OK"/>
    <x v="1382"/>
    <x v="528"/>
    <x v="517"/>
    <x v="1377"/>
    <s v="Italia"/>
    <x v="17"/>
    <x v="2"/>
    <m/>
    <s v="Simone Lo Giudice_x000a_(Arkios Italy)"/>
    <s v="Advisor"/>
    <x v="0"/>
    <s v="Aerospace"/>
    <x v="18"/>
    <x v="4"/>
    <x v="0"/>
    <x v="2"/>
    <x v="0"/>
    <x v="104"/>
    <x v="0"/>
  </r>
  <r>
    <s v="OK"/>
    <x v="1383"/>
    <x v="529"/>
    <x v="518"/>
    <x v="1378"/>
    <s v="Italia"/>
    <x v="41"/>
    <x v="10"/>
    <m/>
    <s v="Paola Cacciatori_x000a_(Università degli Studi di Pisa)"/>
    <s v="Organismi di Ricerca"/>
    <x v="0"/>
    <s v="Industrial Goods"/>
    <x v="18"/>
    <x v="1"/>
    <x v="19"/>
    <x v="1"/>
    <x v="0"/>
    <x v="104"/>
    <x v="0"/>
  </r>
  <r>
    <s v="OK"/>
    <x v="1384"/>
    <x v="529"/>
    <x v="518"/>
    <x v="1379"/>
    <s v="Italia"/>
    <x v="5"/>
    <x v="4"/>
    <m/>
    <s v="Patrizia Piparo_x000a_(My Draco)"/>
    <s v="Advisor"/>
    <x v="0"/>
    <s v="Services"/>
    <x v="29"/>
    <x v="0"/>
    <x v="0"/>
    <x v="0"/>
    <x v="0"/>
    <x v="104"/>
    <x v="0"/>
  </r>
  <r>
    <s v="OK"/>
    <x v="1385"/>
    <x v="530"/>
    <x v="519"/>
    <x v="1380"/>
    <s v="Estero"/>
    <x v="152"/>
    <x v="39"/>
    <m/>
    <m/>
    <s v="Autocandidatura"/>
    <x v="0"/>
    <s v="ICT"/>
    <x v="20"/>
    <x v="2"/>
    <x v="0"/>
    <x v="2"/>
    <x v="0"/>
    <x v="104"/>
    <x v="0"/>
  </r>
  <r>
    <s v="OK"/>
    <x v="1386"/>
    <x v="531"/>
    <x v="520"/>
    <x v="1381"/>
    <s v="Italia"/>
    <x v="40"/>
    <x v="2"/>
    <s v="Amedeo Giurazza"/>
    <m/>
    <s v="Proprietaria"/>
    <x v="0"/>
    <s v="Med-Tech"/>
    <x v="8"/>
    <x v="1"/>
    <x v="13"/>
    <x v="1"/>
    <x v="0"/>
    <x v="104"/>
    <x v="0"/>
  </r>
  <r>
    <s v="OK"/>
    <x v="1387"/>
    <x v="532"/>
    <x v="521"/>
    <x v="1382"/>
    <s v="Italia"/>
    <x v="109"/>
    <x v="17"/>
    <m/>
    <s v="Davide Guerrieri"/>
    <s v="Autocandidatura"/>
    <x v="0"/>
    <s v="Consumer Goods"/>
    <x v="0"/>
    <x v="2"/>
    <x v="0"/>
    <x v="2"/>
    <x v="0"/>
    <x v="148"/>
    <x v="0"/>
  </r>
  <r>
    <s v="OK"/>
    <x v="1388"/>
    <x v="533"/>
    <x v="522"/>
    <x v="1383"/>
    <s v="Italia"/>
    <x v="6"/>
    <x v="5"/>
    <m/>
    <s v="Emanuele Graziano_x000a_(Kon)"/>
    <s v="Advisor"/>
    <x v="0"/>
    <s v="Industrial Goods"/>
    <x v="18"/>
    <x v="4"/>
    <x v="0"/>
    <x v="2"/>
    <x v="0"/>
    <x v="148"/>
    <x v="0"/>
  </r>
  <r>
    <s v="OK"/>
    <x v="1389"/>
    <x v="533"/>
    <x v="522"/>
    <x v="1384"/>
    <s v="Italia"/>
    <x v="5"/>
    <x v="4"/>
    <m/>
    <s v="Renè Mercuri"/>
    <s v="Autocandidatura"/>
    <x v="0"/>
    <s v="Services"/>
    <x v="14"/>
    <x v="2"/>
    <x v="0"/>
    <x v="2"/>
    <x v="0"/>
    <x v="148"/>
    <x v="0"/>
  </r>
  <r>
    <s v="OK"/>
    <x v="1390"/>
    <x v="534"/>
    <x v="523"/>
    <x v="1385"/>
    <s v="Italia"/>
    <x v="11"/>
    <x v="7"/>
    <m/>
    <s v="Jonathan Piazza"/>
    <s v="Autocandidatura"/>
    <x v="0"/>
    <s v="Services"/>
    <x v="14"/>
    <x v="2"/>
    <x v="0"/>
    <x v="2"/>
    <x v="0"/>
    <x v="148"/>
    <x v="0"/>
  </r>
  <r>
    <s v="OK"/>
    <x v="1391"/>
    <x v="534"/>
    <x v="523"/>
    <x v="1386"/>
    <s v="Estero"/>
    <x v="6"/>
    <x v="5"/>
    <m/>
    <s v=" Andrei G.H."/>
    <s v="Autocandidatura"/>
    <x v="0"/>
    <s v="Industrial Goods"/>
    <x v="34"/>
    <x v="2"/>
    <x v="0"/>
    <x v="2"/>
    <x v="0"/>
    <x v="148"/>
    <x v="0"/>
  </r>
  <r>
    <s v="OK"/>
    <x v="1392"/>
    <x v="534"/>
    <x v="523"/>
    <x v="1387"/>
    <s v="Italia"/>
    <x v="41"/>
    <x v="10"/>
    <m/>
    <s v=" Walter Rizzo_x000a_(The best equity)"/>
    <s v="Investitori professionali"/>
    <x v="0"/>
    <s v="Agro-food"/>
    <x v="10"/>
    <x v="2"/>
    <x v="0"/>
    <x v="2"/>
    <x v="0"/>
    <x v="148"/>
    <x v="0"/>
  </r>
  <r>
    <s v="OK"/>
    <x v="1393"/>
    <x v="534"/>
    <x v="523"/>
    <x v="1388"/>
    <s v="Italia"/>
    <x v="36"/>
    <x v="15"/>
    <m/>
    <s v=" Walter Rizzo_x000a_(The best equity)"/>
    <s v="Investitori professionali"/>
    <x v="0"/>
    <s v="Agro-food"/>
    <x v="10"/>
    <x v="2"/>
    <x v="0"/>
    <x v="2"/>
    <x v="0"/>
    <x v="148"/>
    <x v="0"/>
  </r>
  <r>
    <s v="OK"/>
    <x v="1394"/>
    <x v="534"/>
    <x v="523"/>
    <x v="1389"/>
    <s v="Italia"/>
    <x v="5"/>
    <x v="4"/>
    <m/>
    <s v="Luca Masaro_x000a_(KPMG Advisory)"/>
    <s v="Advisor"/>
    <x v="0"/>
    <s v="Agro-food"/>
    <x v="10"/>
    <x v="0"/>
    <x v="0"/>
    <x v="0"/>
    <x v="0"/>
    <x v="148"/>
    <x v="0"/>
  </r>
  <r>
    <s v="OK"/>
    <x v="1395"/>
    <x v="535"/>
    <x v="524"/>
    <x v="1390"/>
    <s v="Italia"/>
    <x v="17"/>
    <x v="2"/>
    <m/>
    <s v="Elia Lombardo"/>
    <s v="Autocandidatura"/>
    <x v="0"/>
    <s v="ICT"/>
    <x v="20"/>
    <x v="2"/>
    <x v="0"/>
    <x v="2"/>
    <x v="0"/>
    <x v="148"/>
    <x v="0"/>
  </r>
  <r>
    <s v="OK"/>
    <x v="1396"/>
    <x v="536"/>
    <x v="525"/>
    <x v="1391"/>
    <s v="Italia"/>
    <x v="109"/>
    <x v="17"/>
    <m/>
    <s v="Giancarlo Donadio_x000a_(Pandant)"/>
    <s v="Altri"/>
    <x v="0"/>
    <s v="Industrial Goods"/>
    <x v="18"/>
    <x v="0"/>
    <x v="0"/>
    <x v="0"/>
    <x v="0"/>
    <x v="149"/>
    <x v="0"/>
  </r>
  <r>
    <s v="OK"/>
    <x v="1397"/>
    <x v="536"/>
    <x v="525"/>
    <x v="1392"/>
    <s v="Italia"/>
    <x v="1"/>
    <x v="1"/>
    <m/>
    <s v="Carlo Azzi_x000a_(Entopan)"/>
    <s v="Altri"/>
    <x v="0"/>
    <s v="ICT"/>
    <x v="20"/>
    <x v="3"/>
    <x v="35"/>
    <x v="6"/>
    <x v="0"/>
    <x v="150"/>
    <x v="137"/>
  </r>
  <r>
    <s v="OK"/>
    <x v="1398"/>
    <x v="536"/>
    <x v="525"/>
    <x v="1393"/>
    <s v="Italia"/>
    <x v="1"/>
    <x v="1"/>
    <m/>
    <s v="Carlo Azzi_x000a_(Entopan)"/>
    <s v="Altri"/>
    <x v="0"/>
    <s v="Med-Tech"/>
    <x v="25"/>
    <x v="2"/>
    <x v="1"/>
    <x v="1"/>
    <x v="0"/>
    <x v="149"/>
    <x v="0"/>
  </r>
  <r>
    <s v="OK"/>
    <x v="1399"/>
    <x v="537"/>
    <x v="526"/>
    <x v="1394"/>
    <s v="Italia"/>
    <x v="11"/>
    <x v="7"/>
    <m/>
    <s v="Domenico Nesci_x000a_(Lventure)"/>
    <s v="Investitori professionali"/>
    <x v="0"/>
    <s v="ICT"/>
    <x v="0"/>
    <x v="0"/>
    <x v="0"/>
    <x v="0"/>
    <x v="0"/>
    <x v="149"/>
    <x v="0"/>
  </r>
  <r>
    <s v="OK"/>
    <x v="1400"/>
    <x v="538"/>
    <x v="527"/>
    <x v="1395"/>
    <s v="Italia"/>
    <x v="13"/>
    <x v="9"/>
    <m/>
    <s v="Alberto Lipari"/>
    <s v="Autocandidatura"/>
    <x v="0"/>
    <s v="Consumer Goods"/>
    <x v="22"/>
    <x v="0"/>
    <x v="0"/>
    <x v="0"/>
    <x v="0"/>
    <x v="149"/>
    <x v="0"/>
  </r>
  <r>
    <s v="OK"/>
    <x v="1401"/>
    <x v="539"/>
    <x v="528"/>
    <x v="1396"/>
    <s v="Italia"/>
    <x v="15"/>
    <x v="3"/>
    <m/>
    <s v="Giorgio Beretta_x000a_(BDO)"/>
    <s v="Advisor"/>
    <x v="0"/>
    <s v="ICT"/>
    <x v="0"/>
    <x v="0"/>
    <x v="0"/>
    <x v="0"/>
    <x v="0"/>
    <x v="151"/>
    <x v="0"/>
  </r>
  <r>
    <s v="OK"/>
    <x v="1402"/>
    <x v="540"/>
    <x v="529"/>
    <x v="1397"/>
    <s v="Italia"/>
    <x v="99"/>
    <x v="7"/>
    <m/>
    <s v="Irune Medina"/>
    <s v="Autocandidatura"/>
    <x v="0"/>
    <s v="ICT"/>
    <x v="20"/>
    <x v="0"/>
    <x v="0"/>
    <x v="0"/>
    <x v="0"/>
    <x v="151"/>
    <x v="86"/>
  </r>
  <r>
    <s v="OK"/>
    <x v="1403"/>
    <x v="540"/>
    <x v="357"/>
    <x v="1398"/>
    <s v="Italia"/>
    <x v="21"/>
    <x v="13"/>
    <m/>
    <s v="Michele Mangini"/>
    <s v="Altri"/>
    <x v="0"/>
    <s v="ICT"/>
    <x v="0"/>
    <x v="0"/>
    <x v="0"/>
    <x v="0"/>
    <x v="0"/>
    <x v="100"/>
    <x v="0"/>
  </r>
  <r>
    <s v="OK"/>
    <x v="1404"/>
    <x v="541"/>
    <x v="5"/>
    <x v="1399"/>
    <s v="Italia"/>
    <x v="6"/>
    <x v="5"/>
    <m/>
    <s v="Alessandro Busachi_x000a_(BCG)"/>
    <s v="Advisor"/>
    <x v="1"/>
    <m/>
    <x v="7"/>
    <x v="5"/>
    <x v="4"/>
    <x v="3"/>
    <x v="0"/>
    <x v="151"/>
    <x v="0"/>
  </r>
  <r>
    <s v="OK"/>
    <x v="1405"/>
    <x v="541"/>
    <x v="530"/>
    <x v="1400"/>
    <s v="Italia"/>
    <x v="153"/>
    <x v="9"/>
    <m/>
    <s v="Fabrizio Badalucco"/>
    <s v="Autocandidatura"/>
    <x v="0"/>
    <s v="Digital &amp; Media"/>
    <x v="5"/>
    <x v="0"/>
    <x v="0"/>
    <x v="0"/>
    <x v="0"/>
    <x v="2"/>
    <x v="0"/>
  </r>
  <r>
    <s v="OK"/>
    <x v="1406"/>
    <x v="542"/>
    <x v="531"/>
    <x v="1401"/>
    <s v="Italia"/>
    <x v="2"/>
    <x v="0"/>
    <m/>
    <s v="Paolo Mazzari"/>
    <s v="Advisor"/>
    <x v="0"/>
    <s v="Services"/>
    <x v="8"/>
    <x v="0"/>
    <x v="0"/>
    <x v="0"/>
    <x v="0"/>
    <x v="151"/>
    <x v="0"/>
  </r>
  <r>
    <s v="OK"/>
    <x v="1407"/>
    <x v="542"/>
    <x v="531"/>
    <x v="1402"/>
    <s v="Italia"/>
    <x v="68"/>
    <x v="15"/>
    <m/>
    <s v="Matteo Alfredo Gelato"/>
    <s v="Autocandidatura"/>
    <x v="0"/>
    <s v="Agro-food"/>
    <x v="12"/>
    <x v="0"/>
    <x v="0"/>
    <x v="0"/>
    <x v="0"/>
    <x v="151"/>
    <x v="0"/>
  </r>
  <r>
    <s v="OK"/>
    <x v="1408"/>
    <x v="543"/>
    <x v="532"/>
    <x v="1403"/>
    <s v="Italia"/>
    <x v="7"/>
    <x v="4"/>
    <m/>
    <s v="Salvatore Fiorenza"/>
    <s v="Autocandidatura"/>
    <x v="0"/>
    <s v="Services"/>
    <x v="14"/>
    <x v="2"/>
    <x v="0"/>
    <x v="2"/>
    <x v="0"/>
    <x v="151"/>
    <x v="0"/>
  </r>
  <r>
    <s v="OK"/>
    <x v="1409"/>
    <x v="544"/>
    <x v="5"/>
    <x v="1404"/>
    <s v="Italia"/>
    <x v="6"/>
    <x v="5"/>
    <m/>
    <s v="Michele Perbellini"/>
    <s v="Autocandidatura"/>
    <x v="1"/>
    <m/>
    <x v="7"/>
    <x v="5"/>
    <x v="4"/>
    <x v="3"/>
    <x v="0"/>
    <x v="151"/>
    <x v="0"/>
  </r>
  <r>
    <s v="OK"/>
    <x v="1410"/>
    <x v="545"/>
    <x v="120"/>
    <x v="1405"/>
    <s v="Italia"/>
    <x v="11"/>
    <x v="7"/>
    <m/>
    <s v="Alessandra Losito"/>
    <s v="Advisor"/>
    <x v="0"/>
    <s v="ICT"/>
    <x v="21"/>
    <x v="2"/>
    <x v="21"/>
    <x v="1"/>
    <x v="0"/>
    <x v="2"/>
    <x v="0"/>
  </r>
  <r>
    <s v="OK"/>
    <x v="1411"/>
    <x v="545"/>
    <x v="533"/>
    <x v="1406"/>
    <s v="Italia"/>
    <x v="94"/>
    <x v="19"/>
    <s v="Marta Nervo"/>
    <m/>
    <s v="Proprietaria"/>
    <x v="0"/>
    <s v="Industrial Goods"/>
    <x v="12"/>
    <x v="2"/>
    <x v="48"/>
    <x v="1"/>
    <x v="0"/>
    <x v="151"/>
    <x v="0"/>
  </r>
  <r>
    <s v="OK"/>
    <x v="1412"/>
    <x v="545"/>
    <x v="533"/>
    <x v="1407"/>
    <s v="Italia"/>
    <x v="5"/>
    <x v="4"/>
    <m/>
    <s v="Bruno Puricelli_x000a_(Pairstech Capital Management LLP)"/>
    <s v="Advisor"/>
    <x v="0"/>
    <s v="Services"/>
    <x v="19"/>
    <x v="0"/>
    <x v="0"/>
    <x v="0"/>
    <x v="0"/>
    <x v="151"/>
    <x v="0"/>
  </r>
  <r>
    <s v="OK"/>
    <x v="1413"/>
    <x v="546"/>
    <x v="534"/>
    <x v="1408"/>
    <s v="Italia"/>
    <x v="6"/>
    <x v="5"/>
    <m/>
    <s v="Nicola Chiaranda_x000a_(Prof. Università di Venezia)"/>
    <s v="Altri"/>
    <x v="0"/>
    <s v="Clean Tech"/>
    <x v="39"/>
    <x v="0"/>
    <x v="0"/>
    <x v="0"/>
    <x v="0"/>
    <x v="2"/>
    <x v="0"/>
  </r>
  <r>
    <s v="OK"/>
    <x v="1414"/>
    <x v="547"/>
    <x v="535"/>
    <x v="1409"/>
    <s v="Italia"/>
    <x v="94"/>
    <x v="19"/>
    <s v="Marta Nervo"/>
    <m/>
    <s v="Proprietaria"/>
    <x v="0"/>
    <s v="Clean Tech"/>
    <x v="23"/>
    <x v="2"/>
    <x v="48"/>
    <x v="1"/>
    <x v="0"/>
    <x v="151"/>
    <x v="0"/>
  </r>
  <r>
    <s v="OK"/>
    <x v="1415"/>
    <x v="547"/>
    <x v="535"/>
    <x v="1410"/>
    <s v="Italia"/>
    <x v="94"/>
    <x v="19"/>
    <s v="Marta Nervo"/>
    <m/>
    <s v="Proprietaria"/>
    <x v="0"/>
    <s v="ICT"/>
    <x v="20"/>
    <x v="2"/>
    <x v="48"/>
    <x v="1"/>
    <x v="0"/>
    <x v="151"/>
    <x v="0"/>
  </r>
  <r>
    <s v="OK"/>
    <x v="1416"/>
    <x v="547"/>
    <x v="535"/>
    <x v="1411"/>
    <s v="Italia"/>
    <x v="94"/>
    <x v="19"/>
    <s v="Marta Nervo"/>
    <m/>
    <s v="Proprietaria"/>
    <x v="0"/>
    <s v="ICT"/>
    <x v="16"/>
    <x v="2"/>
    <x v="48"/>
    <x v="1"/>
    <x v="0"/>
    <x v="151"/>
    <x v="0"/>
  </r>
  <r>
    <s v="OK"/>
    <x v="1417"/>
    <x v="545"/>
    <x v="533"/>
    <x v="1412"/>
    <s v="Italia"/>
    <x v="94"/>
    <x v="19"/>
    <s v="VV3TT Proof of Concept Program"/>
    <m/>
    <s v="Proprietaria"/>
    <x v="0"/>
    <s v="ICT"/>
    <x v="20"/>
    <x v="1"/>
    <x v="48"/>
    <x v="1"/>
    <x v="0"/>
    <x v="151"/>
    <x v="0"/>
  </r>
  <r>
    <s v="OK"/>
    <x v="1418"/>
    <x v="545"/>
    <x v="533"/>
    <x v="1413"/>
    <s v="Italia"/>
    <x v="20"/>
    <x v="12"/>
    <s v="VV3TT Proof of Concept Program"/>
    <m/>
    <s v="Proprietaria"/>
    <x v="0"/>
    <s v="Med-Tech"/>
    <x v="8"/>
    <x v="1"/>
    <x v="62"/>
    <x v="1"/>
    <x v="0"/>
    <x v="151"/>
    <x v="0"/>
  </r>
  <r>
    <s v="OK"/>
    <x v="1419"/>
    <x v="545"/>
    <x v="533"/>
    <x v="1414"/>
    <s v="Italia"/>
    <x v="20"/>
    <x v="12"/>
    <s v="VV3TT Proof of Concept Program"/>
    <m/>
    <s v="Proprietaria"/>
    <x v="0"/>
    <s v="ICT"/>
    <x v="20"/>
    <x v="1"/>
    <x v="62"/>
    <x v="1"/>
    <x v="0"/>
    <x v="151"/>
    <x v="0"/>
  </r>
  <r>
    <s v="OK"/>
    <x v="1420"/>
    <x v="545"/>
    <x v="533"/>
    <x v="1415"/>
    <s v="Italia"/>
    <x v="20"/>
    <x v="12"/>
    <s v="VV3TT Proof of Concept Program"/>
    <m/>
    <s v="Proprietaria"/>
    <x v="0"/>
    <s v="Industrial Goods"/>
    <x v="34"/>
    <x v="1"/>
    <x v="62"/>
    <x v="1"/>
    <x v="0"/>
    <x v="151"/>
    <x v="0"/>
  </r>
  <r>
    <s v="OK"/>
    <x v="1421"/>
    <x v="545"/>
    <x v="533"/>
    <x v="1416"/>
    <s v="Italia"/>
    <x v="39"/>
    <x v="15"/>
    <s v="VV3TT Proof of Concept Program"/>
    <m/>
    <s v="Proprietaria"/>
    <x v="0"/>
    <s v="Clean Tech"/>
    <x v="23"/>
    <x v="1"/>
    <x v="80"/>
    <x v="1"/>
    <x v="0"/>
    <x v="151"/>
    <x v="0"/>
  </r>
  <r>
    <s v="OK"/>
    <x v="1422"/>
    <x v="545"/>
    <x v="533"/>
    <x v="1417"/>
    <s v="Italia"/>
    <x v="154"/>
    <x v="14"/>
    <s v="VV3TT Proof of Concept Program"/>
    <m/>
    <s v="Proprietaria"/>
    <x v="0"/>
    <s v="Industrial Goods"/>
    <x v="18"/>
    <x v="1"/>
    <x v="33"/>
    <x v="1"/>
    <x v="0"/>
    <x v="151"/>
    <x v="0"/>
  </r>
  <r>
    <s v="OK"/>
    <x v="1423"/>
    <x v="545"/>
    <x v="533"/>
    <x v="1418"/>
    <s v="Italia"/>
    <x v="20"/>
    <x v="12"/>
    <s v="VV3TT Proof of Concept Program"/>
    <m/>
    <s v="Proprietaria"/>
    <x v="0"/>
    <s v="ICT"/>
    <x v="20"/>
    <x v="1"/>
    <x v="62"/>
    <x v="1"/>
    <x v="0"/>
    <x v="151"/>
    <x v="0"/>
  </r>
  <r>
    <s v="OK"/>
    <x v="1424"/>
    <x v="545"/>
    <x v="533"/>
    <x v="1419"/>
    <s v="Italia"/>
    <x v="8"/>
    <x v="4"/>
    <s v="VV3TT Proof of Concept Program"/>
    <m/>
    <s v="Proprietaria"/>
    <x v="0"/>
    <s v="Med-Tech"/>
    <x v="8"/>
    <x v="1"/>
    <x v="67"/>
    <x v="1"/>
    <x v="0"/>
    <x v="151"/>
    <x v="0"/>
  </r>
  <r>
    <s v="OK"/>
    <x v="1425"/>
    <x v="545"/>
    <x v="533"/>
    <x v="1420"/>
    <s v="Italia"/>
    <x v="39"/>
    <x v="15"/>
    <s v="VV3TT Proof of Concept Program"/>
    <m/>
    <s v="Proprietaria"/>
    <x v="0"/>
    <s v="Med-Tech"/>
    <x v="8"/>
    <x v="1"/>
    <x v="81"/>
    <x v="1"/>
    <x v="0"/>
    <x v="151"/>
    <x v="0"/>
  </r>
  <r>
    <s v="OK"/>
    <x v="1426"/>
    <x v="545"/>
    <x v="533"/>
    <x v="1421"/>
    <s v="Italia"/>
    <x v="94"/>
    <x v="19"/>
    <s v="VV3TT Proof of Concept Program"/>
    <m/>
    <s v="Proprietaria"/>
    <x v="0"/>
    <s v="ICT"/>
    <x v="20"/>
    <x v="1"/>
    <x v="48"/>
    <x v="1"/>
    <x v="0"/>
    <x v="151"/>
    <x v="0"/>
  </r>
  <r>
    <s v="OK"/>
    <x v="1427"/>
    <x v="545"/>
    <x v="533"/>
    <x v="1422"/>
    <s v="Italia"/>
    <x v="17"/>
    <x v="2"/>
    <s v="VV3TT Proof of Concept Program"/>
    <m/>
    <s v="Proprietaria"/>
    <x v="0"/>
    <s v="ICT"/>
    <x v="20"/>
    <x v="1"/>
    <x v="26"/>
    <x v="1"/>
    <x v="0"/>
    <x v="151"/>
    <x v="0"/>
  </r>
  <r>
    <s v="OK"/>
    <x v="1428"/>
    <x v="545"/>
    <x v="533"/>
    <x v="1423"/>
    <s v="Italia"/>
    <x v="20"/>
    <x v="12"/>
    <s v="VV3TT Proof of Concept Program"/>
    <m/>
    <s v="Proprietaria"/>
    <x v="0"/>
    <s v="Industrial Goods"/>
    <x v="18"/>
    <x v="1"/>
    <x v="62"/>
    <x v="1"/>
    <x v="0"/>
    <x v="151"/>
    <x v="0"/>
  </r>
  <r>
    <s v="OK"/>
    <x v="1429"/>
    <x v="545"/>
    <x v="533"/>
    <x v="1424"/>
    <s v="Italia"/>
    <x v="49"/>
    <x v="40"/>
    <s v="VV3TT Proof of Concept Program"/>
    <m/>
    <s v="Proprietaria"/>
    <x v="0"/>
    <s v="ICT"/>
    <x v="20"/>
    <x v="1"/>
    <x v="45"/>
    <x v="1"/>
    <x v="0"/>
    <x v="151"/>
    <x v="0"/>
  </r>
  <r>
    <s v="OK"/>
    <x v="1430"/>
    <x v="545"/>
    <x v="533"/>
    <x v="1425"/>
    <s v="Italia"/>
    <x v="39"/>
    <x v="15"/>
    <s v="VV3TT Proof of Concept Program"/>
    <m/>
    <s v="Proprietaria"/>
    <x v="0"/>
    <s v="ICT"/>
    <x v="20"/>
    <x v="1"/>
    <x v="80"/>
    <x v="1"/>
    <x v="0"/>
    <x v="151"/>
    <x v="0"/>
  </r>
  <r>
    <s v="OK"/>
    <x v="1431"/>
    <x v="545"/>
    <x v="533"/>
    <x v="1426"/>
    <s v="Italia"/>
    <x v="15"/>
    <x v="3"/>
    <s v="VV3TT Proof of Concept Program"/>
    <m/>
    <s v="Proprietaria"/>
    <x v="0"/>
    <s v="Industrial automation"/>
    <x v="4"/>
    <x v="1"/>
    <x v="9"/>
    <x v="1"/>
    <x v="0"/>
    <x v="151"/>
    <x v="0"/>
  </r>
  <r>
    <s v="OK"/>
    <x v="1432"/>
    <x v="545"/>
    <x v="533"/>
    <x v="1427"/>
    <s v="Italia"/>
    <x v="154"/>
    <x v="14"/>
    <s v="VV3TT Proof of Concept Program"/>
    <m/>
    <s v="Proprietaria"/>
    <x v="0"/>
    <s v="Industrial Goods"/>
    <x v="18"/>
    <x v="1"/>
    <x v="33"/>
    <x v="1"/>
    <x v="0"/>
    <x v="151"/>
    <x v="0"/>
  </r>
  <r>
    <s v="OK"/>
    <x v="1433"/>
    <x v="545"/>
    <x v="533"/>
    <x v="1428"/>
    <s v="Italia"/>
    <x v="15"/>
    <x v="3"/>
    <s v="VV3TT Proof of Concept Program"/>
    <m/>
    <s v="Proprietaria"/>
    <x v="0"/>
    <s v="Med-Tech"/>
    <x v="8"/>
    <x v="1"/>
    <x v="82"/>
    <x v="1"/>
    <x v="0"/>
    <x v="151"/>
    <x v="0"/>
  </r>
  <r>
    <s v="OK"/>
    <x v="1434"/>
    <x v="545"/>
    <x v="533"/>
    <x v="1429"/>
    <s v="Italia"/>
    <x v="15"/>
    <x v="3"/>
    <s v="VV3TT Proof of Concept Program"/>
    <m/>
    <s v="Proprietaria"/>
    <x v="0"/>
    <s v="Med-Tech"/>
    <x v="8"/>
    <x v="1"/>
    <x v="9"/>
    <x v="1"/>
    <x v="0"/>
    <x v="151"/>
    <x v="0"/>
  </r>
  <r>
    <s v="OK"/>
    <x v="1435"/>
    <x v="545"/>
    <x v="533"/>
    <x v="1430"/>
    <s v="Italia"/>
    <x v="39"/>
    <x v="15"/>
    <s v="VV3TT Proof of Concept Program"/>
    <m/>
    <s v="Proprietaria"/>
    <x v="0"/>
    <s v="ICT"/>
    <x v="20"/>
    <x v="1"/>
    <x v="80"/>
    <x v="1"/>
    <x v="0"/>
    <x v="151"/>
    <x v="0"/>
  </r>
  <r>
    <s v="OK"/>
    <x v="1436"/>
    <x v="545"/>
    <x v="533"/>
    <x v="1431"/>
    <s v="Italia"/>
    <x v="15"/>
    <x v="3"/>
    <s v="VV3TT Proof of Concept Program"/>
    <m/>
    <s v="Proprietaria"/>
    <x v="0"/>
    <s v="Industrial Goods"/>
    <x v="34"/>
    <x v="1"/>
    <x v="9"/>
    <x v="1"/>
    <x v="0"/>
    <x v="151"/>
    <x v="0"/>
  </r>
  <r>
    <s v="OK"/>
    <x v="1437"/>
    <x v="545"/>
    <x v="533"/>
    <x v="625"/>
    <s v="Italia"/>
    <x v="15"/>
    <x v="3"/>
    <s v="VV3TT Proof of Concept Program"/>
    <m/>
    <s v="Proprietaria"/>
    <x v="0"/>
    <s v="Med-Tech"/>
    <x v="8"/>
    <x v="1"/>
    <x v="9"/>
    <x v="1"/>
    <x v="0"/>
    <x v="151"/>
    <x v="0"/>
  </r>
  <r>
    <s v="OK"/>
    <x v="1438"/>
    <x v="545"/>
    <x v="533"/>
    <x v="1432"/>
    <s v="Italia"/>
    <x v="15"/>
    <x v="3"/>
    <s v="VV3TT Proof of Concept Program"/>
    <m/>
    <s v="Proprietaria"/>
    <x v="0"/>
    <s v="ICT"/>
    <x v="20"/>
    <x v="1"/>
    <x v="9"/>
    <x v="1"/>
    <x v="0"/>
    <x v="151"/>
    <x v="0"/>
  </r>
  <r>
    <s v="OK"/>
    <x v="1439"/>
    <x v="545"/>
    <x v="533"/>
    <x v="1433"/>
    <s v="Italia"/>
    <x v="15"/>
    <x v="3"/>
    <s v="VV3TT Proof of Concept Program"/>
    <m/>
    <s v="Proprietaria"/>
    <x v="0"/>
    <s v="ICT"/>
    <x v="20"/>
    <x v="1"/>
    <x v="9"/>
    <x v="1"/>
    <x v="0"/>
    <x v="151"/>
    <x v="0"/>
  </r>
  <r>
    <s v="OK"/>
    <x v="1440"/>
    <x v="545"/>
    <x v="533"/>
    <x v="1434"/>
    <s v="Italia"/>
    <x v="15"/>
    <x v="3"/>
    <s v="VV3TT Proof of Concept Program"/>
    <m/>
    <s v="Proprietaria"/>
    <x v="0"/>
    <s v="Industrial automation"/>
    <x v="4"/>
    <x v="1"/>
    <x v="9"/>
    <x v="1"/>
    <x v="0"/>
    <x v="151"/>
    <x v="0"/>
  </r>
  <r>
    <s v="OK"/>
    <x v="1441"/>
    <x v="545"/>
    <x v="533"/>
    <x v="1435"/>
    <s v="Italia"/>
    <x v="15"/>
    <x v="3"/>
    <s v="VV3TT Proof of Concept Program"/>
    <m/>
    <s v="Proprietaria"/>
    <x v="0"/>
    <s v="Med-Tech"/>
    <x v="8"/>
    <x v="1"/>
    <x v="9"/>
    <x v="1"/>
    <x v="0"/>
    <x v="151"/>
    <x v="0"/>
  </r>
  <r>
    <s v="OK"/>
    <x v="1442"/>
    <x v="545"/>
    <x v="533"/>
    <x v="1436"/>
    <s v="Italia"/>
    <x v="155"/>
    <x v="10"/>
    <s v="VV3TT Proof of Concept Program"/>
    <m/>
    <s v="Proprietaria"/>
    <x v="0"/>
    <s v="Med-Tech"/>
    <x v="8"/>
    <x v="1"/>
    <x v="83"/>
    <x v="1"/>
    <x v="0"/>
    <x v="151"/>
    <x v="0"/>
  </r>
  <r>
    <s v="OK"/>
    <x v="1443"/>
    <x v="545"/>
    <x v="533"/>
    <x v="1437"/>
    <s v="Italia"/>
    <x v="49"/>
    <x v="40"/>
    <s v="VV3TT Proof of Concept Program"/>
    <m/>
    <s v="Proprietaria"/>
    <x v="0"/>
    <s v="ICT"/>
    <x v="20"/>
    <x v="1"/>
    <x v="45"/>
    <x v="1"/>
    <x v="0"/>
    <x v="151"/>
    <x v="0"/>
  </r>
  <r>
    <s v="OK"/>
    <x v="1444"/>
    <x v="545"/>
    <x v="533"/>
    <x v="1438"/>
    <s v="Italia"/>
    <x v="15"/>
    <x v="3"/>
    <s v="VV3TT Proof of Concept Program"/>
    <m/>
    <s v="Proprietaria"/>
    <x v="0"/>
    <s v="ICT"/>
    <x v="20"/>
    <x v="1"/>
    <x v="9"/>
    <x v="1"/>
    <x v="0"/>
    <x v="151"/>
    <x v="0"/>
  </r>
  <r>
    <s v="OK"/>
    <x v="1445"/>
    <x v="545"/>
    <x v="533"/>
    <x v="1439"/>
    <s v="Italia"/>
    <x v="20"/>
    <x v="12"/>
    <s v="VV3TT Proof of Concept Program"/>
    <m/>
    <s v="Proprietaria"/>
    <x v="0"/>
    <s v="Industrial automation"/>
    <x v="4"/>
    <x v="1"/>
    <x v="62"/>
    <x v="1"/>
    <x v="0"/>
    <x v="151"/>
    <x v="0"/>
  </r>
  <r>
    <s v="OK"/>
    <x v="1446"/>
    <x v="545"/>
    <x v="533"/>
    <x v="1440"/>
    <s v="Italia"/>
    <x v="154"/>
    <x v="14"/>
    <s v="VV3TT Proof of Concept Program"/>
    <m/>
    <s v="Proprietaria"/>
    <x v="0"/>
    <s v="Industrial automation"/>
    <x v="18"/>
    <x v="1"/>
    <x v="33"/>
    <x v="1"/>
    <x v="0"/>
    <x v="151"/>
    <x v="0"/>
  </r>
  <r>
    <s v="OK"/>
    <x v="1447"/>
    <x v="545"/>
    <x v="533"/>
    <x v="1441"/>
    <s v="Italia"/>
    <x v="5"/>
    <x v="4"/>
    <s v="VV3TT Proof of Concept Program"/>
    <m/>
    <s v="Proprietaria"/>
    <x v="0"/>
    <s v="Med-Tech"/>
    <x v="8"/>
    <x v="1"/>
    <x v="42"/>
    <x v="1"/>
    <x v="0"/>
    <x v="151"/>
    <x v="0"/>
  </r>
  <r>
    <s v="OK"/>
    <x v="1448"/>
    <x v="545"/>
    <x v="533"/>
    <x v="688"/>
    <s v="Italia"/>
    <x v="5"/>
    <x v="4"/>
    <s v="VV3TT Proof of Concept Program"/>
    <m/>
    <s v="Proprietaria"/>
    <x v="0"/>
    <s v="Med-Tech"/>
    <x v="8"/>
    <x v="1"/>
    <x v="84"/>
    <x v="1"/>
    <x v="0"/>
    <x v="151"/>
    <x v="0"/>
  </r>
  <r>
    <s v="OK"/>
    <x v="1449"/>
    <x v="545"/>
    <x v="533"/>
    <x v="1442"/>
    <s v="Italia"/>
    <x v="154"/>
    <x v="14"/>
    <s v="VV3TT Proof of Concept Program"/>
    <m/>
    <s v="Proprietaria"/>
    <x v="0"/>
    <s v="Med-Tech"/>
    <x v="8"/>
    <x v="1"/>
    <x v="33"/>
    <x v="1"/>
    <x v="0"/>
    <x v="151"/>
    <x v="0"/>
  </r>
  <r>
    <s v="OK"/>
    <x v="1450"/>
    <x v="545"/>
    <x v="533"/>
    <x v="1443"/>
    <s v="Italia"/>
    <x v="13"/>
    <x v="9"/>
    <s v="VV3TT Proof of Concept Program"/>
    <m/>
    <s v="Proprietaria"/>
    <x v="0"/>
    <s v="Med-Tech"/>
    <x v="8"/>
    <x v="1"/>
    <x v="85"/>
    <x v="1"/>
    <x v="0"/>
    <x v="151"/>
    <x v="0"/>
  </r>
  <r>
    <s v="OK"/>
    <x v="1451"/>
    <x v="545"/>
    <x v="533"/>
    <x v="1444"/>
    <s v="Italia"/>
    <x v="20"/>
    <x v="12"/>
    <s v="VV3TT Proof of Concept Program"/>
    <m/>
    <s v="Proprietaria"/>
    <x v="0"/>
    <s v="Med-Tech"/>
    <x v="8"/>
    <x v="1"/>
    <x v="62"/>
    <x v="1"/>
    <x v="0"/>
    <x v="151"/>
    <x v="0"/>
  </r>
  <r>
    <s v="OK"/>
    <x v="1452"/>
    <x v="545"/>
    <x v="533"/>
    <x v="1445"/>
    <s v="Italia"/>
    <x v="155"/>
    <x v="10"/>
    <s v="VV3TT Proof of Concept Program"/>
    <m/>
    <s v="Proprietaria"/>
    <x v="0"/>
    <s v="Med-Tech"/>
    <x v="8"/>
    <x v="1"/>
    <x v="19"/>
    <x v="1"/>
    <x v="0"/>
    <x v="151"/>
    <x v="0"/>
  </r>
  <r>
    <s v="OK"/>
    <x v="1453"/>
    <x v="545"/>
    <x v="533"/>
    <x v="1446"/>
    <s v="Italia"/>
    <x v="8"/>
    <x v="4"/>
    <s v="VV3TT Proof of Concept Program"/>
    <m/>
    <s v="Proprietaria"/>
    <x v="0"/>
    <s v="Med-Tech"/>
    <x v="8"/>
    <x v="1"/>
    <x v="67"/>
    <x v="1"/>
    <x v="0"/>
    <x v="151"/>
    <x v="0"/>
  </r>
  <r>
    <s v="OK"/>
    <x v="1454"/>
    <x v="545"/>
    <x v="533"/>
    <x v="1447"/>
    <s v="Italia"/>
    <x v="5"/>
    <x v="4"/>
    <s v="VV3TT Proof of Concept Program"/>
    <m/>
    <s v="Proprietaria"/>
    <x v="0"/>
    <s v="Industrial Goods"/>
    <x v="34"/>
    <x v="1"/>
    <x v="42"/>
    <x v="1"/>
    <x v="0"/>
    <x v="151"/>
    <x v="0"/>
  </r>
  <r>
    <s v="OK"/>
    <x v="1455"/>
    <x v="545"/>
    <x v="533"/>
    <x v="1448"/>
    <s v="Italia"/>
    <x v="48"/>
    <x v="14"/>
    <s v="VV3TT Proof of Concept Program"/>
    <m/>
    <s v="Proprietaria"/>
    <x v="0"/>
    <s v="Industrial Goods"/>
    <x v="34"/>
    <x v="1"/>
    <x v="86"/>
    <x v="1"/>
    <x v="0"/>
    <x v="151"/>
    <x v="0"/>
  </r>
  <r>
    <s v="OK"/>
    <x v="1456"/>
    <x v="545"/>
    <x v="533"/>
    <x v="1449"/>
    <s v="Italia"/>
    <x v="15"/>
    <x v="3"/>
    <s v="VV3TT Proof of Concept Program"/>
    <m/>
    <s v="Proprietaria"/>
    <x v="0"/>
    <s v="Clean Tech"/>
    <x v="23"/>
    <x v="1"/>
    <x v="9"/>
    <x v="1"/>
    <x v="0"/>
    <x v="151"/>
    <x v="0"/>
  </r>
  <r>
    <s v="OK"/>
    <x v="1457"/>
    <x v="545"/>
    <x v="533"/>
    <x v="1450"/>
    <s v="Italia"/>
    <x v="48"/>
    <x v="14"/>
    <s v="VV3TT Proof of Concept Program"/>
    <m/>
    <s v="Proprietaria"/>
    <x v="0"/>
    <s v="Med-Tech"/>
    <x v="8"/>
    <x v="1"/>
    <x v="86"/>
    <x v="1"/>
    <x v="0"/>
    <x v="151"/>
    <x v="0"/>
  </r>
  <r>
    <s v="OK"/>
    <x v="1458"/>
    <x v="545"/>
    <x v="533"/>
    <x v="1451"/>
    <s v="Italia"/>
    <x v="15"/>
    <x v="3"/>
    <s v="VV3TT Proof of Concept Program"/>
    <m/>
    <s v="Proprietaria"/>
    <x v="0"/>
    <s v="Clean Tech"/>
    <x v="23"/>
    <x v="1"/>
    <x v="9"/>
    <x v="1"/>
    <x v="0"/>
    <x v="151"/>
    <x v="0"/>
  </r>
  <r>
    <s v="OK"/>
    <x v="1459"/>
    <x v="545"/>
    <x v="533"/>
    <x v="1452"/>
    <s v="Italia"/>
    <x v="49"/>
    <x v="40"/>
    <s v="VV3TT Proof of Concept Program"/>
    <m/>
    <s v="Proprietaria"/>
    <x v="0"/>
    <s v="Industrial automation"/>
    <x v="4"/>
    <x v="1"/>
    <x v="27"/>
    <x v="1"/>
    <x v="0"/>
    <x v="151"/>
    <x v="0"/>
  </r>
  <r>
    <s v="OK"/>
    <x v="1460"/>
    <x v="545"/>
    <x v="533"/>
    <x v="1453"/>
    <s v="Italia"/>
    <x v="155"/>
    <x v="10"/>
    <s v="VV3TT Proof of Concept Program"/>
    <m/>
    <s v="Proprietaria"/>
    <x v="0"/>
    <s v="Industrial automation"/>
    <x v="4"/>
    <x v="1"/>
    <x v="19"/>
    <x v="1"/>
    <x v="0"/>
    <x v="151"/>
    <x v="0"/>
  </r>
  <r>
    <s v="OK"/>
    <x v="1461"/>
    <x v="545"/>
    <x v="533"/>
    <x v="1454"/>
    <s v="Italia"/>
    <x v="15"/>
    <x v="3"/>
    <s v="VV3TT Proof of Concept Program"/>
    <m/>
    <s v="Proprietaria"/>
    <x v="0"/>
    <s v="Med-Tech"/>
    <x v="8"/>
    <x v="1"/>
    <x v="9"/>
    <x v="1"/>
    <x v="0"/>
    <x v="151"/>
    <x v="0"/>
  </r>
  <r>
    <s v="OK"/>
    <x v="1462"/>
    <x v="545"/>
    <x v="533"/>
    <x v="1455"/>
    <s v="Italia"/>
    <x v="14"/>
    <x v="10"/>
    <s v="VV3TT Proof of Concept Program"/>
    <m/>
    <s v="Proprietaria"/>
    <x v="0"/>
    <s v="ICT"/>
    <x v="20"/>
    <x v="1"/>
    <x v="87"/>
    <x v="1"/>
    <x v="0"/>
    <x v="151"/>
    <x v="0"/>
  </r>
  <r>
    <s v="OK"/>
    <x v="1463"/>
    <x v="545"/>
    <x v="533"/>
    <x v="1456"/>
    <s v="Italia"/>
    <x v="15"/>
    <x v="3"/>
    <s v="VV3TT Proof of Concept Program"/>
    <m/>
    <s v="Proprietaria"/>
    <x v="0"/>
    <s v="Clean Tech"/>
    <x v="23"/>
    <x v="1"/>
    <x v="9"/>
    <x v="1"/>
    <x v="0"/>
    <x v="151"/>
    <x v="0"/>
  </r>
  <r>
    <s v="OK"/>
    <x v="1464"/>
    <x v="545"/>
    <x v="533"/>
    <x v="1457"/>
    <s v="Italia"/>
    <x v="15"/>
    <x v="3"/>
    <s v="VV3TT Proof of Concept Program"/>
    <m/>
    <s v="Proprietaria"/>
    <x v="0"/>
    <s v="Med-Tech"/>
    <x v="8"/>
    <x v="1"/>
    <x v="9"/>
    <x v="1"/>
    <x v="0"/>
    <x v="151"/>
    <x v="0"/>
  </r>
  <r>
    <s v="OK"/>
    <x v="1465"/>
    <x v="545"/>
    <x v="533"/>
    <x v="1458"/>
    <s v="Italia"/>
    <x v="94"/>
    <x v="19"/>
    <s v="VV3TT Proof of Concept Program"/>
    <m/>
    <s v="Proprietaria"/>
    <x v="0"/>
    <s v="Med-Tech"/>
    <x v="8"/>
    <x v="1"/>
    <x v="48"/>
    <x v="1"/>
    <x v="0"/>
    <x v="151"/>
    <x v="0"/>
  </r>
  <r>
    <s v="OK"/>
    <x v="1466"/>
    <x v="545"/>
    <x v="533"/>
    <x v="1459"/>
    <s v="Italia"/>
    <x v="154"/>
    <x v="14"/>
    <s v="VV3TT Proof of Concept Program"/>
    <m/>
    <s v="Proprietaria"/>
    <x v="0"/>
    <s v="Industrial Goods"/>
    <x v="34"/>
    <x v="1"/>
    <x v="33"/>
    <x v="1"/>
    <x v="0"/>
    <x v="151"/>
    <x v="0"/>
  </r>
  <r>
    <s v="OK"/>
    <x v="1467"/>
    <x v="545"/>
    <x v="533"/>
    <x v="1460"/>
    <s v="Italia"/>
    <x v="11"/>
    <x v="7"/>
    <s v="VV3TT Proof of Concept Program"/>
    <m/>
    <s v="Proprietaria"/>
    <x v="0"/>
    <s v="Med-Tech"/>
    <x v="8"/>
    <x v="1"/>
    <x v="88"/>
    <x v="1"/>
    <x v="0"/>
    <x v="151"/>
    <x v="0"/>
  </r>
  <r>
    <s v="OK"/>
    <x v="1468"/>
    <x v="545"/>
    <x v="533"/>
    <x v="1461"/>
    <s v="Italia"/>
    <x v="15"/>
    <x v="3"/>
    <s v="VV3TT Proof of Concept Program"/>
    <m/>
    <s v="Proprietaria"/>
    <x v="0"/>
    <s v="ICT"/>
    <x v="20"/>
    <x v="1"/>
    <x v="9"/>
    <x v="1"/>
    <x v="0"/>
    <x v="151"/>
    <x v="0"/>
  </r>
  <r>
    <s v="OK"/>
    <x v="1469"/>
    <x v="545"/>
    <x v="533"/>
    <x v="1462"/>
    <s v="Italia"/>
    <x v="154"/>
    <x v="14"/>
    <s v="VV3TT Proof of Concept Program"/>
    <m/>
    <s v="Proprietaria"/>
    <x v="0"/>
    <s v="ICT"/>
    <x v="20"/>
    <x v="1"/>
    <x v="33"/>
    <x v="1"/>
    <x v="0"/>
    <x v="151"/>
    <x v="0"/>
  </r>
  <r>
    <s v="OK"/>
    <x v="1470"/>
    <x v="545"/>
    <x v="533"/>
    <x v="1463"/>
    <s v="Italia"/>
    <x v="154"/>
    <x v="14"/>
    <s v="VV3TT Proof of Concept Program"/>
    <m/>
    <s v="Proprietaria"/>
    <x v="0"/>
    <s v="Industrial Goods"/>
    <x v="34"/>
    <x v="1"/>
    <x v="33"/>
    <x v="1"/>
    <x v="0"/>
    <x v="151"/>
    <x v="0"/>
  </r>
  <r>
    <s v="OK"/>
    <x v="1471"/>
    <x v="545"/>
    <x v="533"/>
    <x v="1464"/>
    <s v="Italia"/>
    <x v="39"/>
    <x v="15"/>
    <s v="VV3TT Proof of Concept Program"/>
    <m/>
    <s v="Proprietaria"/>
    <x v="0"/>
    <s v="ICT"/>
    <x v="20"/>
    <x v="1"/>
    <x v="80"/>
    <x v="1"/>
    <x v="0"/>
    <x v="151"/>
    <x v="0"/>
  </r>
  <r>
    <s v="OK"/>
    <x v="1472"/>
    <x v="545"/>
    <x v="533"/>
    <x v="1465"/>
    <s v="Italia"/>
    <x v="154"/>
    <x v="14"/>
    <s v="VV3TT Proof of Concept Program"/>
    <m/>
    <s v="Proprietaria"/>
    <x v="0"/>
    <s v="Med-Tech"/>
    <x v="8"/>
    <x v="1"/>
    <x v="33"/>
    <x v="1"/>
    <x v="0"/>
    <x v="151"/>
    <x v="0"/>
  </r>
  <r>
    <s v="OK"/>
    <x v="1473"/>
    <x v="545"/>
    <x v="533"/>
    <x v="1466"/>
    <s v="Italia"/>
    <x v="5"/>
    <x v="4"/>
    <s v="VV3TT Proof of Concept Program"/>
    <m/>
    <s v="Proprietaria"/>
    <x v="0"/>
    <s v="Med-Tech"/>
    <x v="8"/>
    <x v="1"/>
    <x v="42"/>
    <x v="1"/>
    <x v="0"/>
    <x v="151"/>
    <x v="0"/>
  </r>
  <r>
    <s v="OK"/>
    <x v="1474"/>
    <x v="545"/>
    <x v="533"/>
    <x v="1467"/>
    <s v="Italia"/>
    <x v="154"/>
    <x v="14"/>
    <s v="VV3TT Proof of Concept Program"/>
    <m/>
    <s v="Proprietaria"/>
    <x v="0"/>
    <s v="Industrial Goods"/>
    <x v="18"/>
    <x v="1"/>
    <x v="77"/>
    <x v="1"/>
    <x v="0"/>
    <x v="151"/>
    <x v="0"/>
  </r>
  <r>
    <s v="OK"/>
    <x v="1475"/>
    <x v="545"/>
    <x v="533"/>
    <x v="1468"/>
    <s v="Italia"/>
    <x v="39"/>
    <x v="15"/>
    <s v="VV3TT Proof of Concept Program"/>
    <m/>
    <s v="Proprietaria"/>
    <x v="0"/>
    <s v="Industrial automation"/>
    <x v="4"/>
    <x v="1"/>
    <x v="80"/>
    <x v="1"/>
    <x v="0"/>
    <x v="151"/>
    <x v="0"/>
  </r>
  <r>
    <s v="OK"/>
    <x v="1476"/>
    <x v="545"/>
    <x v="533"/>
    <x v="1469"/>
    <s v="Italia"/>
    <x v="15"/>
    <x v="3"/>
    <s v="VV3TT Proof of Concept Program"/>
    <m/>
    <s v="Proprietaria"/>
    <x v="0"/>
    <s v="Aerospace"/>
    <x v="27"/>
    <x v="1"/>
    <x v="9"/>
    <x v="1"/>
    <x v="0"/>
    <x v="151"/>
    <x v="0"/>
  </r>
  <r>
    <s v="OK"/>
    <x v="1477"/>
    <x v="545"/>
    <x v="533"/>
    <x v="1470"/>
    <s v="Italia"/>
    <x v="17"/>
    <x v="2"/>
    <s v="VV3TT Proof of Concept Program"/>
    <m/>
    <s v="Proprietaria"/>
    <x v="0"/>
    <s v="Digital &amp; Media"/>
    <x v="5"/>
    <x v="1"/>
    <x v="89"/>
    <x v="1"/>
    <x v="0"/>
    <x v="151"/>
    <x v="0"/>
  </r>
  <r>
    <s v="OK"/>
    <x v="1478"/>
    <x v="545"/>
    <x v="533"/>
    <x v="1471"/>
    <s v="Italia"/>
    <x v="15"/>
    <x v="3"/>
    <s v="VV3TT Proof of Concept Program"/>
    <m/>
    <s v="Proprietaria"/>
    <x v="0"/>
    <s v="Aerospace"/>
    <x v="27"/>
    <x v="1"/>
    <x v="9"/>
    <x v="1"/>
    <x v="0"/>
    <x v="151"/>
    <x v="0"/>
  </r>
  <r>
    <s v="OK"/>
    <x v="1479"/>
    <x v="545"/>
    <x v="533"/>
    <x v="1472"/>
    <s v="Italia"/>
    <x v="39"/>
    <x v="15"/>
    <s v="VV3TT Proof of Concept Program"/>
    <m/>
    <s v="Proprietaria"/>
    <x v="0"/>
    <s v="Med-Tech"/>
    <x v="8"/>
    <x v="1"/>
    <x v="80"/>
    <x v="1"/>
    <x v="0"/>
    <x v="151"/>
    <x v="0"/>
  </r>
  <r>
    <s v="OK"/>
    <x v="1480"/>
    <x v="545"/>
    <x v="533"/>
    <x v="1204"/>
    <s v="Italia"/>
    <x v="5"/>
    <x v="4"/>
    <s v="VV3TT Proof of Concept Program"/>
    <m/>
    <s v="Proprietaria"/>
    <x v="0"/>
    <s v="Med-Tech"/>
    <x v="8"/>
    <x v="1"/>
    <x v="42"/>
    <x v="1"/>
    <x v="0"/>
    <x v="151"/>
    <x v="0"/>
  </r>
  <r>
    <s v="OK"/>
    <x v="1481"/>
    <x v="545"/>
    <x v="533"/>
    <x v="1473"/>
    <s v="Italia"/>
    <x v="15"/>
    <x v="3"/>
    <s v="VV3TT Proof of Concept Program"/>
    <m/>
    <s v="Proprietaria"/>
    <x v="0"/>
    <s v="Clean Tech"/>
    <x v="23"/>
    <x v="1"/>
    <x v="9"/>
    <x v="1"/>
    <x v="0"/>
    <x v="151"/>
    <x v="0"/>
  </r>
  <r>
    <s v="OK"/>
    <x v="1482"/>
    <x v="545"/>
    <x v="533"/>
    <x v="1474"/>
    <s v="Italia"/>
    <x v="15"/>
    <x v="3"/>
    <s v="VV3TT Proof of Concept Program"/>
    <m/>
    <s v="Proprietaria"/>
    <x v="0"/>
    <s v="Med-Tech"/>
    <x v="8"/>
    <x v="1"/>
    <x v="9"/>
    <x v="1"/>
    <x v="0"/>
    <x v="151"/>
    <x v="0"/>
  </r>
  <r>
    <s v="OK"/>
    <x v="1483"/>
    <x v="545"/>
    <x v="533"/>
    <x v="634"/>
    <s v="Italia"/>
    <x v="15"/>
    <x v="3"/>
    <s v="VV3TT Proof of Concept Program"/>
    <m/>
    <s v="Proprietaria"/>
    <x v="0"/>
    <s v="Med-Tech"/>
    <x v="8"/>
    <x v="1"/>
    <x v="90"/>
    <x v="1"/>
    <x v="0"/>
    <x v="151"/>
    <x v="0"/>
  </r>
  <r>
    <s v="OK"/>
    <x v="1484"/>
    <x v="545"/>
    <x v="533"/>
    <x v="1475"/>
    <s v="Italia"/>
    <x v="5"/>
    <x v="4"/>
    <s v="VV3TT Proof of Concept Program"/>
    <m/>
    <s v="Proprietaria"/>
    <x v="0"/>
    <s v="Med-Tech"/>
    <x v="8"/>
    <x v="1"/>
    <x v="42"/>
    <x v="1"/>
    <x v="0"/>
    <x v="151"/>
    <x v="0"/>
  </r>
  <r>
    <s v="OK"/>
    <x v="1485"/>
    <x v="545"/>
    <x v="533"/>
    <x v="1476"/>
    <s v="Italia"/>
    <x v="154"/>
    <x v="14"/>
    <s v="VV3TT Proof of Concept Program"/>
    <m/>
    <s v="Proprietaria"/>
    <x v="0"/>
    <s v="Industrial Goods"/>
    <x v="18"/>
    <x v="1"/>
    <x v="33"/>
    <x v="1"/>
    <x v="0"/>
    <x v="151"/>
    <x v="0"/>
  </r>
  <r>
    <s v="OK"/>
    <x v="1486"/>
    <x v="545"/>
    <x v="533"/>
    <x v="1477"/>
    <s v="Italia"/>
    <x v="94"/>
    <x v="19"/>
    <s v="VV3TT Proof of Concept Program"/>
    <m/>
    <s v="Proprietaria"/>
    <x v="0"/>
    <s v="ICT"/>
    <x v="20"/>
    <x v="1"/>
    <x v="48"/>
    <x v="1"/>
    <x v="0"/>
    <x v="151"/>
    <x v="0"/>
  </r>
  <r>
    <s v="OK"/>
    <x v="1487"/>
    <x v="545"/>
    <x v="533"/>
    <x v="1478"/>
    <s v="Italia"/>
    <x v="15"/>
    <x v="3"/>
    <s v="VV3TT Proof of Concept Program"/>
    <m/>
    <s v="Proprietaria"/>
    <x v="0"/>
    <s v="Industrial automation"/>
    <x v="4"/>
    <x v="1"/>
    <x v="9"/>
    <x v="1"/>
    <x v="0"/>
    <x v="151"/>
    <x v="0"/>
  </r>
  <r>
    <s v="OK"/>
    <x v="1488"/>
    <x v="548"/>
    <x v="536"/>
    <x v="1479"/>
    <s v="Italia"/>
    <x v="156"/>
    <x v="41"/>
    <m/>
    <s v="Ezio Roppolo"/>
    <s v="Autocandidatura"/>
    <x v="0"/>
    <s v="Consumer Goods"/>
    <x v="24"/>
    <x v="2"/>
    <x v="0"/>
    <x v="2"/>
    <x v="0"/>
    <x v="152"/>
    <x v="0"/>
  </r>
  <r>
    <s v="OK"/>
    <x v="1489"/>
    <x v="548"/>
    <x v="534"/>
    <x v="1480"/>
    <s v="Italia"/>
    <x v="11"/>
    <x v="7"/>
    <m/>
    <s v="Guglielmo del Giudice"/>
    <s v="Autocandidatura"/>
    <x v="0"/>
    <s v="Services"/>
    <x v="5"/>
    <x v="0"/>
    <x v="0"/>
    <x v="0"/>
    <x v="0"/>
    <x v="2"/>
    <x v="86"/>
  </r>
  <r>
    <s v="OK"/>
    <x v="1490"/>
    <x v="549"/>
    <x v="120"/>
    <x v="1481"/>
    <s v="Italia"/>
    <x v="11"/>
    <x v="7"/>
    <m/>
    <s v="Raffaele Russo"/>
    <s v="Autocandidatura"/>
    <x v="0"/>
    <s v="Services"/>
    <x v="19"/>
    <x v="0"/>
    <x v="0"/>
    <x v="0"/>
    <x v="0"/>
    <x v="2"/>
    <x v="0"/>
  </r>
  <r>
    <s v="OK"/>
    <x v="1491"/>
    <x v="549"/>
    <x v="120"/>
    <x v="1482"/>
    <s v="Italia"/>
    <x v="6"/>
    <x v="5"/>
    <m/>
    <s v="Francesco Merone"/>
    <s v="Autocandidatura"/>
    <x v="0"/>
    <s v="Services"/>
    <x v="14"/>
    <x v="2"/>
    <x v="0"/>
    <x v="2"/>
    <x v="0"/>
    <x v="2"/>
    <x v="0"/>
  </r>
  <r>
    <s v="OK"/>
    <x v="1492"/>
    <x v="550"/>
    <x v="537"/>
    <x v="1483"/>
    <s v="Italia"/>
    <x v="15"/>
    <x v="3"/>
    <m/>
    <s v="Farhad Alessandro Mohammadi_x000a_(Mamazen)"/>
    <s v="Autocandidatura"/>
    <x v="0"/>
    <s v="Services"/>
    <x v="14"/>
    <x v="0"/>
    <x v="0"/>
    <x v="0"/>
    <x v="0"/>
    <x v="88"/>
    <x v="138"/>
  </r>
  <r>
    <s v="OK"/>
    <x v="1493"/>
    <x v="550"/>
    <x v="538"/>
    <x v="1484"/>
    <s v="Italia"/>
    <x v="6"/>
    <x v="5"/>
    <m/>
    <s v="Guido Franzini"/>
    <s v="Autocandidatura"/>
    <x v="0"/>
    <s v="Services"/>
    <x v="14"/>
    <x v="2"/>
    <x v="0"/>
    <x v="2"/>
    <x v="0"/>
    <x v="2"/>
    <x v="0"/>
  </r>
  <r>
    <s v="OK"/>
    <x v="1494"/>
    <x v="551"/>
    <x v="2"/>
    <x v="1485"/>
    <s v="Italia"/>
    <x v="6"/>
    <x v="5"/>
    <m/>
    <s v="Bosco Luigi"/>
    <s v="Autocandidatura"/>
    <x v="0"/>
    <s v="Industrial Goods"/>
    <x v="18"/>
    <x v="1"/>
    <x v="0"/>
    <x v="2"/>
    <x v="0"/>
    <x v="2"/>
    <x v="0"/>
  </r>
  <r>
    <s v="OK"/>
    <x v="1495"/>
    <x v="552"/>
    <x v="539"/>
    <x v="1486"/>
    <s v="Italia"/>
    <x v="5"/>
    <x v="4"/>
    <m/>
    <s v="Adriano Zoppi"/>
    <s v="Autocandidatura"/>
    <x v="0"/>
    <s v="ICT"/>
    <x v="20"/>
    <x v="0"/>
    <x v="0"/>
    <x v="0"/>
    <x v="0"/>
    <x v="153"/>
    <x v="0"/>
  </r>
  <r>
    <s v="OK"/>
    <x v="1496"/>
    <x v="553"/>
    <x v="540"/>
    <x v="1487"/>
    <s v="Italia"/>
    <x v="23"/>
    <x v="2"/>
    <m/>
    <s v="Palladino Angelo_x000a_(For.services)"/>
    <s v="Advisor"/>
    <x v="0"/>
    <s v="Services"/>
    <x v="5"/>
    <x v="2"/>
    <x v="0"/>
    <x v="2"/>
    <x v="0"/>
    <x v="153"/>
    <x v="0"/>
  </r>
  <r>
    <s v="OK"/>
    <x v="1497"/>
    <x v="554"/>
    <x v="131"/>
    <x v="1488"/>
    <s v="Italia"/>
    <x v="6"/>
    <x v="5"/>
    <m/>
    <s v="Giuseppe Zucca"/>
    <s v="Autocandidatura"/>
    <x v="0"/>
    <s v="Med-Tech"/>
    <x v="25"/>
    <x v="2"/>
    <x v="0"/>
    <x v="2"/>
    <x v="0"/>
    <x v="153"/>
    <x v="0"/>
  </r>
  <r>
    <s v="OK"/>
    <x v="1498"/>
    <x v="555"/>
    <x v="541"/>
    <x v="1489"/>
    <s v="Italia"/>
    <x v="6"/>
    <x v="5"/>
    <m/>
    <s v="Daniela Concari_x000a_(GFVEC)"/>
    <s v="Advisor"/>
    <x v="0"/>
    <s v="Biotech"/>
    <x v="3"/>
    <x v="2"/>
    <x v="0"/>
    <x v="2"/>
    <x v="0"/>
    <x v="153"/>
    <x v="0"/>
  </r>
  <r>
    <s v="OK"/>
    <x v="1499"/>
    <x v="556"/>
    <x v="542"/>
    <x v="1490"/>
    <s v="Italia"/>
    <x v="15"/>
    <x v="3"/>
    <m/>
    <s v="Vittoria Castelluccio_x000a_(Fante)"/>
    <s v="Advisor"/>
    <x v="0"/>
    <s v="ICT"/>
    <x v="0"/>
    <x v="2"/>
    <x v="9"/>
    <x v="1"/>
    <x v="0"/>
    <x v="88"/>
    <x v="0"/>
  </r>
  <r>
    <s v="OK"/>
    <x v="1500"/>
    <x v="344"/>
    <x v="543"/>
    <x v="1491"/>
    <s v="Italia"/>
    <x v="6"/>
    <x v="5"/>
    <m/>
    <s v="Fulvio Maggio"/>
    <s v="Autocandidatura"/>
    <x v="0"/>
    <s v="Industrial Goods"/>
    <x v="18"/>
    <x v="2"/>
    <x v="0"/>
    <x v="2"/>
    <x v="0"/>
    <x v="88"/>
    <x v="0"/>
  </r>
  <r>
    <s v="OK"/>
    <x v="1501"/>
    <x v="557"/>
    <x v="544"/>
    <x v="1492"/>
    <s v="Italia"/>
    <x v="6"/>
    <x v="5"/>
    <m/>
    <s v="Enrico Guerra"/>
    <s v="Autocandidatura"/>
    <x v="0"/>
    <s v="Services"/>
    <x v="18"/>
    <x v="2"/>
    <x v="0"/>
    <x v="2"/>
    <x v="0"/>
    <x v="152"/>
    <x v="0"/>
  </r>
  <r>
    <s v="OK"/>
    <x v="1502"/>
    <x v="558"/>
    <x v="411"/>
    <x v="1493"/>
    <s v="Italia"/>
    <x v="157"/>
    <x v="5"/>
    <m/>
    <s v="Franco Rigamonti_x000a_(Arthesiana)"/>
    <s v="Advisor"/>
    <x v="0"/>
    <s v="Consumer Goods"/>
    <x v="58"/>
    <x v="4"/>
    <x v="0"/>
    <x v="2"/>
    <x v="0"/>
    <x v="88"/>
    <x v="0"/>
  </r>
  <r>
    <s v="OK"/>
    <x v="1503"/>
    <x v="559"/>
    <x v="542"/>
    <x v="1494"/>
    <s v="Italia"/>
    <x v="15"/>
    <x v="3"/>
    <m/>
    <s v="Patrizia Piparo_x000a_(My Draco)"/>
    <s v="Advisor"/>
    <x v="0"/>
    <s v="Consumer Goods"/>
    <x v="58"/>
    <x v="2"/>
    <x v="0"/>
    <x v="2"/>
    <x v="0"/>
    <x v="88"/>
    <x v="0"/>
  </r>
  <r>
    <s v="OK"/>
    <x v="1504"/>
    <x v="559"/>
    <x v="542"/>
    <x v="1495"/>
    <s v="Italia"/>
    <x v="39"/>
    <x v="15"/>
    <m/>
    <s v="Niccolò Bienati_x000a_(BizPlace)"/>
    <s v="Advisor"/>
    <x v="0"/>
    <s v="Digital &amp; Media"/>
    <x v="5"/>
    <x v="0"/>
    <x v="0"/>
    <x v="0"/>
    <x v="0"/>
    <x v="88"/>
    <x v="0"/>
  </r>
  <r>
    <s v="OK"/>
    <x v="1505"/>
    <x v="559"/>
    <x v="542"/>
    <x v="1496"/>
    <s v="Italia"/>
    <x v="5"/>
    <x v="4"/>
    <m/>
    <s v="Niccolò Bienati_x000a_(BizPlace)"/>
    <s v="Advisor"/>
    <x v="0"/>
    <s v="Digital &amp; Media"/>
    <x v="5"/>
    <x v="0"/>
    <x v="0"/>
    <x v="0"/>
    <x v="0"/>
    <x v="88"/>
    <x v="0"/>
  </r>
  <r>
    <s v="OK"/>
    <x v="1506"/>
    <x v="560"/>
    <x v="545"/>
    <x v="1497"/>
    <s v="Italia"/>
    <x v="5"/>
    <x v="4"/>
    <m/>
    <s v="Stefania Iacono Pezzillo"/>
    <s v="Autocandidatura"/>
    <x v="0"/>
    <s v="Industrial Goods"/>
    <x v="18"/>
    <x v="2"/>
    <x v="0"/>
    <x v="2"/>
    <x v="0"/>
    <x v="88"/>
    <x v="0"/>
  </r>
  <r>
    <s v="OK"/>
    <x v="1507"/>
    <x v="561"/>
    <x v="546"/>
    <x v="1498"/>
    <s v="Italia"/>
    <x v="2"/>
    <x v="0"/>
    <m/>
    <s v="Giuseppe Parma"/>
    <s v="Autocandidatura"/>
    <x v="0"/>
    <s v="Services"/>
    <x v="19"/>
    <x v="2"/>
    <x v="0"/>
    <x v="2"/>
    <x v="0"/>
    <x v="154"/>
    <x v="0"/>
  </r>
  <r>
    <s v="OK"/>
    <x v="1508"/>
    <x v="562"/>
    <x v="547"/>
    <x v="1499"/>
    <s v="Estero"/>
    <x v="25"/>
    <x v="16"/>
    <m/>
    <s v="Angelo Lazzari"/>
    <s v="Autocandidatura"/>
    <x v="0"/>
    <s v="Services"/>
    <x v="19"/>
    <x v="2"/>
    <x v="0"/>
    <x v="2"/>
    <x v="0"/>
    <x v="155"/>
    <x v="0"/>
  </r>
  <r>
    <s v="OK"/>
    <x v="1509"/>
    <x v="562"/>
    <x v="547"/>
    <x v="1500"/>
    <s v="Italia"/>
    <x v="44"/>
    <x v="8"/>
    <m/>
    <s v="Vitali Jacopo"/>
    <s v="Autocandidatura"/>
    <x v="0"/>
    <s v="Digital &amp; Media"/>
    <x v="5"/>
    <x v="0"/>
    <x v="0"/>
    <x v="0"/>
    <x v="0"/>
    <x v="155"/>
    <x v="0"/>
  </r>
  <r>
    <s v="OK"/>
    <x v="1510"/>
    <x v="563"/>
    <x v="546"/>
    <x v="1501"/>
    <s v="Italia"/>
    <x v="11"/>
    <x v="7"/>
    <m/>
    <s v="Giovanni Piccinelli"/>
    <s v="Autocandidatura"/>
    <x v="0"/>
    <s v="Digital &amp; Media"/>
    <x v="5"/>
    <x v="2"/>
    <x v="0"/>
    <x v="2"/>
    <x v="0"/>
    <x v="154"/>
    <x v="86"/>
  </r>
  <r>
    <s v="OK"/>
    <x v="1511"/>
    <x v="563"/>
    <x v="546"/>
    <x v="1502"/>
    <s v="Italia"/>
    <x v="62"/>
    <x v="4"/>
    <m/>
    <s v="Cesare Maifredi_x000a_(360 Capital Partners)"/>
    <s v="Investitori professionali"/>
    <x v="0"/>
    <s v="Industrial automation"/>
    <x v="4"/>
    <x v="3"/>
    <x v="0"/>
    <x v="0"/>
    <x v="0"/>
    <x v="154"/>
    <x v="0"/>
  </r>
  <r>
    <s v="OK"/>
    <x v="1512"/>
    <x v="564"/>
    <x v="548"/>
    <x v="1503"/>
    <s v="Italia"/>
    <x v="30"/>
    <x v="8"/>
    <m/>
    <s v="Giuseppe Rigato_x000a_(AnniaPartners)"/>
    <s v="Advisor"/>
    <x v="0"/>
    <s v="Digital &amp; Media"/>
    <x v="5"/>
    <x v="0"/>
    <x v="0"/>
    <x v="0"/>
    <x v="0"/>
    <x v="154"/>
    <x v="0"/>
  </r>
  <r>
    <s v="OK"/>
    <x v="1513"/>
    <x v="564"/>
    <x v="548"/>
    <x v="1281"/>
    <s v="Italia"/>
    <x v="5"/>
    <x v="4"/>
    <m/>
    <s v="Marco Feligioni "/>
    <s v="Autocandidatura"/>
    <x v="0"/>
    <s v="Biotech"/>
    <x v="3"/>
    <x v="2"/>
    <x v="0"/>
    <x v="2"/>
    <x v="0"/>
    <x v="154"/>
    <x v="86"/>
  </r>
  <r>
    <s v="OK"/>
    <x v="1514"/>
    <x v="565"/>
    <x v="549"/>
    <x v="1504"/>
    <s v="Italia"/>
    <x v="11"/>
    <x v="7"/>
    <m/>
    <s v="Alessio Gugliotta"/>
    <s v="Autocandidatura"/>
    <x v="0"/>
    <s v="ICT"/>
    <x v="20"/>
    <x v="2"/>
    <x v="0"/>
    <x v="2"/>
    <x v="0"/>
    <x v="156"/>
    <x v="86"/>
  </r>
  <r>
    <s v="OK"/>
    <x v="1515"/>
    <x v="566"/>
    <x v="550"/>
    <x v="1505"/>
    <s v="Italia"/>
    <x v="0"/>
    <x v="0"/>
    <m/>
    <s v="Francesco Miglietta"/>
    <s v="Autocandidatura"/>
    <x v="0"/>
    <s v="Digital &amp; Media"/>
    <x v="5"/>
    <x v="0"/>
    <x v="0"/>
    <x v="0"/>
    <x v="0"/>
    <x v="156"/>
    <x v="0"/>
  </r>
  <r>
    <s v="OK"/>
    <x v="1516"/>
    <x v="567"/>
    <x v="551"/>
    <x v="1506"/>
    <s v="Italia"/>
    <x v="15"/>
    <x v="3"/>
    <m/>
    <s v="Alberto Audenino"/>
    <s v="Autocandidatura"/>
    <x v="0"/>
    <s v="Consumer Goods"/>
    <x v="12"/>
    <x v="2"/>
    <x v="0"/>
    <x v="2"/>
    <x v="0"/>
    <x v="156"/>
    <x v="0"/>
  </r>
  <r>
    <s v="OK"/>
    <x v="1517"/>
    <x v="568"/>
    <x v="552"/>
    <x v="1507"/>
    <s v="Italia"/>
    <x v="109"/>
    <x v="17"/>
    <m/>
    <s v="Guido Tommei_x000a_(Sviluppo Imprese Centro Italia SGR)"/>
    <s v="Investitori professionali"/>
    <x v="0"/>
    <s v="Agro-food"/>
    <x v="10"/>
    <x v="0"/>
    <x v="0"/>
    <x v="0"/>
    <x v="0"/>
    <x v="117"/>
    <x v="0"/>
  </r>
  <r>
    <s v="OK"/>
    <x v="1518"/>
    <x v="407"/>
    <x v="402"/>
    <x v="1508"/>
    <s v="Italia"/>
    <x v="6"/>
    <x v="5"/>
    <m/>
    <s v="Giovanni Meschia_x000a_(K&amp;L Gates)"/>
    <s v="Advisor"/>
    <x v="0"/>
    <s v="Digital &amp; Media"/>
    <x v="5"/>
    <x v="2"/>
    <x v="0"/>
    <x v="2"/>
    <x v="0"/>
    <x v="117"/>
    <x v="0"/>
  </r>
  <r>
    <s v="OK"/>
    <x v="1519"/>
    <x v="407"/>
    <x v="402"/>
    <x v="1509"/>
    <s v="Italia"/>
    <x v="39"/>
    <x v="15"/>
    <m/>
    <s v="Antonio Iannone_x000a_(Thefoodcons)"/>
    <s v="Advisor"/>
    <x v="0"/>
    <s v="Consumer Goods"/>
    <x v="24"/>
    <x v="0"/>
    <x v="0"/>
    <x v="0"/>
    <x v="0"/>
    <x v="117"/>
    <x v="0"/>
  </r>
  <r>
    <s v="OK"/>
    <x v="1520"/>
    <x v="569"/>
    <x v="553"/>
    <x v="1510"/>
    <s v="Italia"/>
    <x v="15"/>
    <x v="3"/>
    <m/>
    <s v="Diego Selva _x000a_(Mediolanum)"/>
    <s v="Investitori professionali"/>
    <x v="0"/>
    <s v="Consumer Goods"/>
    <x v="24"/>
    <x v="3"/>
    <x v="0"/>
    <x v="0"/>
    <x v="0"/>
    <x v="117"/>
    <x v="0"/>
  </r>
  <r>
    <s v="OK"/>
    <x v="1521"/>
    <x v="569"/>
    <x v="553"/>
    <x v="1511"/>
    <s v="Italia"/>
    <x v="11"/>
    <x v="7"/>
    <m/>
    <s v=" Edoardo Maggini"/>
    <s v="Autocandidatura"/>
    <x v="0"/>
    <s v="Industrial Goods"/>
    <x v="18"/>
    <x v="2"/>
    <x v="0"/>
    <x v="2"/>
    <x v="0"/>
    <x v="117"/>
    <x v="86"/>
  </r>
  <r>
    <s v="OK"/>
    <x v="1522"/>
    <x v="570"/>
    <x v="554"/>
    <x v="1512"/>
    <s v="Estero"/>
    <x v="158"/>
    <x v="42"/>
    <m/>
    <s v="Christian Shpilka_x000a_(Allatrack)"/>
    <s v="Advisor"/>
    <x v="0"/>
    <s v="Med-Tech"/>
    <x v="25"/>
    <x v="2"/>
    <x v="0"/>
    <x v="2"/>
    <x v="0"/>
    <x v="146"/>
    <x v="0"/>
  </r>
  <r>
    <s v="OK"/>
    <x v="1523"/>
    <x v="570"/>
    <x v="554"/>
    <x v="1513"/>
    <s v="Estero"/>
    <x v="158"/>
    <x v="42"/>
    <m/>
    <s v="Christian Shpilka_x000a_(Allatrack)"/>
    <s v="Advisor"/>
    <x v="0"/>
    <s v="ICT"/>
    <x v="0"/>
    <x v="2"/>
    <x v="0"/>
    <x v="2"/>
    <x v="0"/>
    <x v="146"/>
    <x v="0"/>
  </r>
  <r>
    <s v="OK"/>
    <x v="1524"/>
    <x v="571"/>
    <x v="512"/>
    <x v="1514"/>
    <s v="Italia"/>
    <x v="5"/>
    <x v="4"/>
    <m/>
    <s v="Federico Palmieri_x000a_(BizPlace)"/>
    <s v="Advisor"/>
    <x v="0"/>
    <s v="Med-Tech"/>
    <x v="1"/>
    <x v="2"/>
    <x v="0"/>
    <x v="2"/>
    <x v="0"/>
    <x v="146"/>
    <x v="86"/>
  </r>
  <r>
    <s v="OK"/>
    <x v="1525"/>
    <x v="571"/>
    <x v="512"/>
    <x v="1515"/>
    <s v="Italia"/>
    <x v="29"/>
    <x v="0"/>
    <m/>
    <s v="Federico Palmieri_x000a_(BizPlace)"/>
    <s v="Advisor"/>
    <x v="0"/>
    <s v="Med-Tech"/>
    <x v="1"/>
    <x v="2"/>
    <x v="0"/>
    <x v="2"/>
    <x v="0"/>
    <x v="146"/>
    <x v="86"/>
  </r>
  <r>
    <s v="OK"/>
    <x v="1526"/>
    <x v="572"/>
    <x v="555"/>
    <x v="1516"/>
    <s v="Italia"/>
    <x v="154"/>
    <x v="14"/>
    <m/>
    <s v="Ignazio Castiglioni_x000a_(HAT)"/>
    <s v="Investitori professionali"/>
    <x v="0"/>
    <s v="ICT"/>
    <x v="20"/>
    <x v="0"/>
    <x v="0"/>
    <x v="0"/>
    <x v="0"/>
    <x v="146"/>
    <x v="0"/>
  </r>
  <r>
    <s v="OK"/>
    <x v="1527"/>
    <x v="572"/>
    <x v="555"/>
    <x v="1517"/>
    <s v="Italia"/>
    <x v="11"/>
    <x v="7"/>
    <m/>
    <s v="Giordano Ferrari"/>
    <s v="Autocandidatura"/>
    <x v="0"/>
    <s v="Agro-food"/>
    <x v="10"/>
    <x v="2"/>
    <x v="0"/>
    <x v="2"/>
    <x v="0"/>
    <x v="146"/>
    <x v="86"/>
  </r>
  <r>
    <s v="OK"/>
    <x v="1528"/>
    <x v="573"/>
    <x v="556"/>
    <x v="1518"/>
    <s v="Italia"/>
    <x v="11"/>
    <x v="7"/>
    <m/>
    <s v="Cristiano Scarapucci"/>
    <s v="Autocandidatura"/>
    <x v="0"/>
    <s v="Digital &amp; Media"/>
    <x v="13"/>
    <x v="0"/>
    <x v="0"/>
    <x v="0"/>
    <x v="0"/>
    <x v="146"/>
    <x v="0"/>
  </r>
  <r>
    <s v="OK"/>
    <x v="1529"/>
    <x v="574"/>
    <x v="13"/>
    <x v="1519"/>
    <s v="Italia"/>
    <x v="6"/>
    <x v="5"/>
    <m/>
    <s v="Antonio Minguzzi"/>
    <s v="Altri"/>
    <x v="0"/>
    <s v="Industrial Goods"/>
    <x v="48"/>
    <x v="2"/>
    <x v="0"/>
    <x v="2"/>
    <x v="0"/>
    <x v="7"/>
    <x v="0"/>
  </r>
  <r>
    <s v="OK"/>
    <x v="1530"/>
    <x v="574"/>
    <x v="13"/>
    <x v="1520"/>
    <s v="Italia"/>
    <x v="159"/>
    <x v="7"/>
    <m/>
    <s v="Antonio Minguzzi"/>
    <s v="Altri"/>
    <x v="0"/>
    <s v="Industrial Goods"/>
    <x v="18"/>
    <x v="0"/>
    <x v="0"/>
    <x v="0"/>
    <x v="0"/>
    <x v="7"/>
    <x v="0"/>
  </r>
  <r>
    <s v="OK"/>
    <x v="1531"/>
    <x v="575"/>
    <x v="557"/>
    <x v="1521"/>
    <s v="Italia"/>
    <x v="99"/>
    <x v="7"/>
    <m/>
    <s v="Paolo Marini"/>
    <s v="Autocandidatura"/>
    <x v="0"/>
    <s v="Consumer Goods"/>
    <x v="12"/>
    <x v="2"/>
    <x v="0"/>
    <x v="2"/>
    <x v="0"/>
    <x v="7"/>
    <x v="86"/>
  </r>
  <r>
    <s v="OK"/>
    <x v="1532"/>
    <x v="575"/>
    <x v="557"/>
    <x v="1522"/>
    <s v="Italia"/>
    <x v="6"/>
    <x v="5"/>
    <m/>
    <s v="Antonio Mauro"/>
    <s v="Autocandidatura"/>
    <x v="0"/>
    <s v="ICT"/>
    <x v="20"/>
    <x v="2"/>
    <x v="0"/>
    <x v="2"/>
    <x v="0"/>
    <x v="7"/>
    <x v="0"/>
  </r>
  <r>
    <s v="OK"/>
    <x v="1533"/>
    <x v="576"/>
    <x v="558"/>
    <x v="1523"/>
    <s v="Italia"/>
    <x v="0"/>
    <x v="0"/>
    <m/>
    <s v="Simone Giovannini"/>
    <s v="Autocandidatura"/>
    <x v="0"/>
    <s v="ICT"/>
    <x v="20"/>
    <x v="0"/>
    <x v="0"/>
    <x v="0"/>
    <x v="0"/>
    <x v="134"/>
    <x v="0"/>
  </r>
  <r>
    <s v="OK"/>
    <x v="1534"/>
    <x v="575"/>
    <x v="557"/>
    <x v="1524"/>
    <s v="Estero"/>
    <x v="160"/>
    <x v="6"/>
    <m/>
    <s v="Alex Ross_x000a_(DelMorgan &amp; Company)"/>
    <s v="Advisor"/>
    <x v="0"/>
    <s v="Biotech"/>
    <x v="3"/>
    <x v="2"/>
    <x v="0"/>
    <x v="2"/>
    <x v="0"/>
    <x v="7"/>
    <x v="0"/>
  </r>
  <r>
    <s v="OK"/>
    <x v="1535"/>
    <x v="577"/>
    <x v="559"/>
    <x v="1525"/>
    <s v="Estero"/>
    <x v="63"/>
    <x v="11"/>
    <m/>
    <s v="Ruben Miranda"/>
    <s v="Autocandidatura"/>
    <x v="0"/>
    <s v="Industrial automation"/>
    <x v="4"/>
    <x v="0"/>
    <x v="0"/>
    <x v="0"/>
    <x v="0"/>
    <x v="7"/>
    <x v="0"/>
  </r>
  <r>
    <s v="OK"/>
    <x v="1536"/>
    <x v="577"/>
    <x v="559"/>
    <x v="1526"/>
    <s v="Italia"/>
    <x v="141"/>
    <x v="9"/>
    <m/>
    <s v="Provenza Vincenzo"/>
    <s v="Autocandidatura"/>
    <x v="0"/>
    <s v="ICT"/>
    <x v="20"/>
    <x v="2"/>
    <x v="0"/>
    <x v="2"/>
    <x v="0"/>
    <x v="7"/>
    <x v="0"/>
  </r>
  <r>
    <s v="OK"/>
    <x v="1537"/>
    <x v="577"/>
    <x v="559"/>
    <x v="1527"/>
    <s v="Italia"/>
    <x v="21"/>
    <x v="13"/>
    <m/>
    <s v="Pantaleo de Gennaro"/>
    <s v="Autocandidatura"/>
    <x v="0"/>
    <s v="ICT"/>
    <x v="20"/>
    <x v="0"/>
    <x v="0"/>
    <x v="0"/>
    <x v="0"/>
    <x v="7"/>
    <x v="0"/>
  </r>
  <r>
    <s v="OK"/>
    <x v="1538"/>
    <x v="577"/>
    <x v="559"/>
    <x v="1528"/>
    <s v="Estero"/>
    <x v="152"/>
    <x v="39"/>
    <m/>
    <s v="Dmitriy Ageev"/>
    <s v="Autocandidatura"/>
    <x v="0"/>
    <s v="Industrial Goods"/>
    <x v="28"/>
    <x v="2"/>
    <x v="0"/>
    <x v="2"/>
    <x v="0"/>
    <x v="7"/>
    <x v="0"/>
  </r>
  <r>
    <s v="OK"/>
    <x v="1539"/>
    <x v="577"/>
    <x v="560"/>
    <x v="1529"/>
    <s v="Italia"/>
    <x v="36"/>
    <x v="15"/>
    <m/>
    <s v="Gustavo Perrotta_x000a_(Hamilton Venture Capital)"/>
    <s v="Investitori professionali"/>
    <x v="0"/>
    <s v="Services"/>
    <x v="19"/>
    <x v="0"/>
    <x v="0"/>
    <x v="0"/>
    <x v="0"/>
    <x v="134"/>
    <x v="0"/>
  </r>
  <r>
    <s v="OK"/>
    <x v="1540"/>
    <x v="578"/>
    <x v="558"/>
    <x v="1530"/>
    <s v="Italia"/>
    <x v="6"/>
    <x v="5"/>
    <m/>
    <s v="Franco Fontanesi"/>
    <s v="Autocandidatura"/>
    <x v="0"/>
    <s v="Med-Tech"/>
    <x v="2"/>
    <x v="2"/>
    <x v="0"/>
    <x v="2"/>
    <x v="0"/>
    <x v="134"/>
    <x v="86"/>
  </r>
  <r>
    <s v="OK"/>
    <x v="1541"/>
    <x v="579"/>
    <x v="561"/>
    <x v="1531"/>
    <s v="Italia"/>
    <x v="11"/>
    <x v="7"/>
    <m/>
    <s v="Luca Salvatore"/>
    <s v="Autocandidatura"/>
    <x v="0"/>
    <s v="Clean Tech"/>
    <x v="39"/>
    <x v="0"/>
    <x v="0"/>
    <x v="0"/>
    <x v="0"/>
    <x v="134"/>
    <x v="0"/>
  </r>
  <r>
    <s v="OK"/>
    <x v="1542"/>
    <x v="579"/>
    <x v="561"/>
    <x v="1532"/>
    <s v="Italia"/>
    <x v="15"/>
    <x v="3"/>
    <m/>
    <s v="Stefano Peroncini"/>
    <s v="Investitori professionali"/>
    <x v="0"/>
    <s v="Med-Tech"/>
    <x v="42"/>
    <x v="0"/>
    <x v="0"/>
    <x v="0"/>
    <x v="0"/>
    <x v="134"/>
    <x v="0"/>
  </r>
  <r>
    <s v="OK"/>
    <x v="1543"/>
    <x v="579"/>
    <x v="561"/>
    <x v="1533"/>
    <s v="Estero"/>
    <x v="128"/>
    <x v="22"/>
    <m/>
    <s v="Arturo Capasso"/>
    <s v="Proprietaria"/>
    <x v="0"/>
    <s v="Biotech"/>
    <x v="3"/>
    <x v="2"/>
    <x v="0"/>
    <x v="2"/>
    <x v="0"/>
    <x v="134"/>
    <x v="0"/>
  </r>
  <r>
    <s v="OK"/>
    <x v="1544"/>
    <x v="579"/>
    <x v="561"/>
    <x v="1534"/>
    <s v="Italia"/>
    <x v="147"/>
    <x v="15"/>
    <m/>
    <s v="Giovanni Fasano"/>
    <s v="Advisor"/>
    <x v="0"/>
    <s v="Digital &amp; Media"/>
    <x v="5"/>
    <x v="0"/>
    <x v="0"/>
    <x v="0"/>
    <x v="0"/>
    <x v="134"/>
    <x v="0"/>
  </r>
  <r>
    <s v="OK"/>
    <x v="1545"/>
    <x v="580"/>
    <x v="5"/>
    <x v="1535"/>
    <s v="Italia"/>
    <x v="4"/>
    <x v="3"/>
    <m/>
    <s v="Mario Meloda"/>
    <s v="Autocandidatura"/>
    <x v="1"/>
    <m/>
    <x v="7"/>
    <x v="5"/>
    <x v="4"/>
    <x v="3"/>
    <x v="0"/>
    <x v="134"/>
    <x v="0"/>
  </r>
  <r>
    <s v="OK"/>
    <x v="1546"/>
    <x v="581"/>
    <x v="560"/>
    <x v="1536"/>
    <s v="Italia"/>
    <x v="161"/>
    <x v="7"/>
    <m/>
    <s v="Castignani Matteo"/>
    <s v="Autocandidatura"/>
    <x v="0"/>
    <s v="Digital &amp; Media"/>
    <x v="5"/>
    <x v="2"/>
    <x v="0"/>
    <x v="2"/>
    <x v="0"/>
    <x v="134"/>
    <x v="0"/>
  </r>
  <r>
    <s v="OK"/>
    <x v="1547"/>
    <x v="581"/>
    <x v="560"/>
    <x v="1537"/>
    <s v="Italia"/>
    <x v="14"/>
    <x v="10"/>
    <m/>
    <s v="Filippo Codazzi_x000a_(Invest Italy SIM)"/>
    <s v="Advisor"/>
    <x v="0"/>
    <s v="Med-Tech"/>
    <x v="25"/>
    <x v="3"/>
    <x v="0"/>
    <x v="0"/>
    <x v="0"/>
    <x v="134"/>
    <x v="0"/>
  </r>
  <r>
    <s v="OK"/>
    <x v="1548"/>
    <x v="582"/>
    <x v="562"/>
    <x v="1538"/>
    <s v="Estero"/>
    <x v="125"/>
    <x v="22"/>
    <m/>
    <s v="Ralph Zahn_x000a_(Livenity)"/>
    <s v="Advisor"/>
    <x v="0"/>
    <s v="Biotech"/>
    <x v="3"/>
    <x v="2"/>
    <x v="0"/>
    <x v="2"/>
    <x v="0"/>
    <x v="134"/>
    <x v="0"/>
  </r>
  <r>
    <s v="OK"/>
    <x v="1549"/>
    <x v="582"/>
    <x v="562"/>
    <x v="1539"/>
    <s v="Italia"/>
    <x v="11"/>
    <x v="7"/>
    <m/>
    <s v="Matteo Biscaglia_x000a_(Tamburi Investment Partners)"/>
    <s v="Investitori professionali"/>
    <x v="0"/>
    <s v="Services"/>
    <x v="14"/>
    <x v="0"/>
    <x v="0"/>
    <x v="0"/>
    <x v="0"/>
    <x v="134"/>
    <x v="0"/>
  </r>
  <r>
    <s v="OK"/>
    <x v="1550"/>
    <x v="495"/>
    <x v="482"/>
    <x v="1540"/>
    <s v="Italia"/>
    <x v="5"/>
    <x v="4"/>
    <m/>
    <s v="Andrea Ferrante_x000a_(Startup &amp; Scaleup Coach)"/>
    <s v="Advisor"/>
    <x v="0"/>
    <s v="Consumer Goods"/>
    <x v="12"/>
    <x v="0"/>
    <x v="0"/>
    <x v="0"/>
    <x v="0"/>
    <x v="140"/>
    <x v="0"/>
  </r>
  <r>
    <s v="OK"/>
    <x v="1551"/>
    <x v="583"/>
    <x v="563"/>
    <x v="1541"/>
    <s v="Italia"/>
    <x v="6"/>
    <x v="5"/>
    <m/>
    <s v="Alessandro Yuri Cavallo"/>
    <s v="Autocandidatura"/>
    <x v="0"/>
    <s v="ICT"/>
    <x v="20"/>
    <x v="2"/>
    <x v="0"/>
    <x v="2"/>
    <x v="0"/>
    <x v="140"/>
    <x v="0"/>
  </r>
  <r>
    <s v="OK"/>
    <x v="1552"/>
    <x v="583"/>
    <x v="563"/>
    <x v="1542"/>
    <s v="Italia"/>
    <x v="11"/>
    <x v="7"/>
    <m/>
    <s v="Luigi Ammaturo"/>
    <s v="Advisor"/>
    <x v="0"/>
    <s v="Consumer Goods"/>
    <x v="22"/>
    <x v="2"/>
    <x v="0"/>
    <x v="2"/>
    <x v="0"/>
    <x v="140"/>
    <x v="86"/>
  </r>
  <r>
    <s v="OK"/>
    <x v="1553"/>
    <x v="584"/>
    <x v="564"/>
    <x v="1543"/>
    <s v="Italia"/>
    <x v="6"/>
    <x v="5"/>
    <m/>
    <s v="Financial researches"/>
    <s v="Advisor"/>
    <x v="0"/>
    <s v="Digital &amp; Media"/>
    <x v="5"/>
    <x v="2"/>
    <x v="0"/>
    <x v="2"/>
    <x v="0"/>
    <x v="140"/>
    <x v="0"/>
  </r>
  <r>
    <s v="OK"/>
    <x v="1554"/>
    <x v="585"/>
    <x v="565"/>
    <x v="1544"/>
    <s v="Italia"/>
    <x v="13"/>
    <x v="9"/>
    <m/>
    <s v="Giuliano La Barbera"/>
    <s v="Autocandidatura"/>
    <x v="0"/>
    <s v="ICT"/>
    <x v="20"/>
    <x v="0"/>
    <x v="0"/>
    <x v="0"/>
    <x v="0"/>
    <x v="140"/>
    <x v="0"/>
  </r>
  <r>
    <s v="OK"/>
    <x v="1555"/>
    <x v="585"/>
    <x v="565"/>
    <x v="1545"/>
    <s v="Estero"/>
    <x v="162"/>
    <x v="6"/>
    <m/>
    <s v="Niccolò Galeazzo"/>
    <s v="Autocandidatura"/>
    <x v="0"/>
    <s v="ICT"/>
    <x v="20"/>
    <x v="0"/>
    <x v="0"/>
    <x v="0"/>
    <x v="0"/>
    <x v="140"/>
    <x v="0"/>
  </r>
  <r>
    <s v="OK"/>
    <x v="1556"/>
    <x v="586"/>
    <x v="566"/>
    <x v="1546"/>
    <s v="Italia"/>
    <x v="94"/>
    <x v="19"/>
    <m/>
    <s v="Alessandro Bettineschi_x000a_(Altovalore.net srl)"/>
    <s v="Autocandidatura"/>
    <x v="0"/>
    <s v="Services"/>
    <x v="47"/>
    <x v="0"/>
    <x v="0"/>
    <x v="2"/>
    <x v="0"/>
    <x v="110"/>
    <x v="116"/>
  </r>
  <r>
    <s v="OK"/>
    <x v="1557"/>
    <x v="587"/>
    <x v="567"/>
    <x v="1547"/>
    <s v="Italia"/>
    <x v="6"/>
    <x v="5"/>
    <m/>
    <s v="Mattia S. Zucca"/>
    <s v="Autocandidatura"/>
    <x v="0"/>
    <s v="Digital &amp; Media"/>
    <x v="44"/>
    <x v="2"/>
    <x v="0"/>
    <x v="2"/>
    <x v="0"/>
    <x v="110"/>
    <x v="0"/>
  </r>
  <r>
    <s v="OK"/>
    <x v="1558"/>
    <x v="588"/>
    <x v="568"/>
    <x v="1548"/>
    <s v="Italia"/>
    <x v="2"/>
    <x v="0"/>
    <m/>
    <s v="Avantaggiato S."/>
    <s v="Autocandidatura"/>
    <x v="0"/>
    <s v="Industrial Goods"/>
    <x v="29"/>
    <x v="2"/>
    <x v="0"/>
    <x v="2"/>
    <x v="0"/>
    <x v="110"/>
    <x v="0"/>
  </r>
  <r>
    <s v="OK"/>
    <x v="1559"/>
    <x v="589"/>
    <x v="5"/>
    <x v="1549"/>
    <s v="Italia"/>
    <x v="30"/>
    <x v="8"/>
    <m/>
    <s v="Pradolini Stefano"/>
    <s v="Autocandidatura"/>
    <x v="1"/>
    <m/>
    <x v="7"/>
    <x v="5"/>
    <x v="4"/>
    <x v="3"/>
    <x v="0"/>
    <x v="110"/>
    <x v="0"/>
  </r>
  <r>
    <s v="OK"/>
    <x v="1560"/>
    <x v="590"/>
    <x v="569"/>
    <x v="1550"/>
    <s v="Italia"/>
    <x v="5"/>
    <x v="4"/>
    <m/>
    <s v="Claudio Francavilla"/>
    <s v="Autocandidatura"/>
    <x v="0"/>
    <s v="Clean Tech"/>
    <x v="17"/>
    <x v="2"/>
    <x v="0"/>
    <x v="2"/>
    <x v="0"/>
    <x v="157"/>
    <x v="0"/>
  </r>
  <r>
    <s v="OK"/>
    <x v="1561"/>
    <x v="591"/>
    <x v="570"/>
    <x v="1551"/>
    <s v="Italia"/>
    <x v="58"/>
    <x v="0"/>
    <m/>
    <s v="Gian Luca Bagnara"/>
    <s v="Autocandidatura"/>
    <x v="0"/>
    <s v="Agro-food"/>
    <x v="11"/>
    <x v="0"/>
    <x v="37"/>
    <x v="5"/>
    <x v="0"/>
    <x v="158"/>
    <x v="139"/>
  </r>
  <r>
    <s v="OK"/>
    <x v="1562"/>
    <x v="591"/>
    <x v="571"/>
    <x v="1552"/>
    <s v="Italia"/>
    <x v="5"/>
    <x v="4"/>
    <m/>
    <s v="Carlos Capuz Rubio_x000a_(m27 Finance GmbH)"/>
    <s v="Advisor"/>
    <x v="0"/>
    <s v="Med-Tech"/>
    <x v="8"/>
    <x v="0"/>
    <x v="0"/>
    <x v="0"/>
    <x v="0"/>
    <x v="157"/>
    <x v="0"/>
  </r>
  <r>
    <s v="OK"/>
    <x v="1563"/>
    <x v="591"/>
    <x v="571"/>
    <x v="1553"/>
    <s v="Italia"/>
    <x v="5"/>
    <x v="4"/>
    <m/>
    <s v="Davide Villano"/>
    <s v="Autocandidatura"/>
    <x v="0"/>
    <s v="Industrial Goods"/>
    <x v="47"/>
    <x v="0"/>
    <x v="0"/>
    <x v="2"/>
    <x v="0"/>
    <x v="157"/>
    <x v="116"/>
  </r>
  <r>
    <s v="OK"/>
    <x v="1564"/>
    <x v="592"/>
    <x v="572"/>
    <x v="1554"/>
    <s v="Italia"/>
    <x v="5"/>
    <x v="4"/>
    <m/>
    <s v="Salvatore Ruggiero"/>
    <s v="Autocandidatura"/>
    <x v="0"/>
    <s v="Industrial Goods"/>
    <x v="1"/>
    <x v="3"/>
    <x v="0"/>
    <x v="0"/>
    <x v="0"/>
    <x v="157"/>
    <x v="0"/>
  </r>
  <r>
    <s v="OK"/>
    <x v="1565"/>
    <x v="593"/>
    <x v="573"/>
    <x v="1555"/>
    <s v="Italia"/>
    <x v="78"/>
    <x v="13"/>
    <m/>
    <s v="Paolo Della Torre"/>
    <s v="Autocandidatura"/>
    <x v="0"/>
    <s v="Industrial Goods"/>
    <x v="1"/>
    <x v="1"/>
    <x v="0"/>
    <x v="2"/>
    <x v="0"/>
    <x v="157"/>
    <x v="0"/>
  </r>
  <r>
    <s v="OK"/>
    <x v="1566"/>
    <x v="593"/>
    <x v="573"/>
    <x v="1556"/>
    <s v="Italia"/>
    <x v="163"/>
    <x v="10"/>
    <m/>
    <s v="Alessandro Villa_x000a_(Sella CIB)"/>
    <s v="Investitori professionali"/>
    <x v="0"/>
    <s v="ICT"/>
    <x v="20"/>
    <x v="3"/>
    <x v="0"/>
    <x v="0"/>
    <x v="0"/>
    <x v="157"/>
    <x v="0"/>
  </r>
  <r>
    <s v="OK"/>
    <x v="1567"/>
    <x v="594"/>
    <x v="569"/>
    <x v="1557"/>
    <s v="Italia"/>
    <x v="11"/>
    <x v="7"/>
    <m/>
    <s v="Giuliano Gigli_x000a_(Blue Ocean Finance)"/>
    <s v="Investitori professionali"/>
    <x v="0"/>
    <s v="Digital &amp; Media"/>
    <x v="5"/>
    <x v="3"/>
    <x v="0"/>
    <x v="0"/>
    <x v="0"/>
    <x v="157"/>
    <x v="0"/>
  </r>
  <r>
    <s v="OK"/>
    <x v="1568"/>
    <x v="595"/>
    <x v="574"/>
    <x v="1558"/>
    <s v="Estero"/>
    <x v="93"/>
    <x v="29"/>
    <m/>
    <s v="Neil Grogan_x000a_(Ardent Advisors Ltd)"/>
    <s v="Advisor"/>
    <x v="0"/>
    <s v="ICT"/>
    <x v="20"/>
    <x v="3"/>
    <x v="0"/>
    <x v="0"/>
    <x v="0"/>
    <x v="159"/>
    <x v="0"/>
  </r>
  <r>
    <s v="OK"/>
    <x v="1569"/>
    <x v="595"/>
    <x v="574"/>
    <x v="1559"/>
    <s v="Italia"/>
    <x v="11"/>
    <x v="7"/>
    <m/>
    <s v="Antonio Mauro"/>
    <s v="Autocandidatura"/>
    <x v="0"/>
    <s v="ICT"/>
    <x v="20"/>
    <x v="0"/>
    <x v="0"/>
    <x v="6"/>
    <x v="0"/>
    <x v="160"/>
    <x v="140"/>
  </r>
  <r>
    <s v="OK"/>
    <x v="1570"/>
    <x v="596"/>
    <x v="575"/>
    <x v="1560"/>
    <s v="Italia"/>
    <x v="11"/>
    <x v="7"/>
    <m/>
    <s v="Massimo Mangia"/>
    <s v="Autocandidatura"/>
    <x v="0"/>
    <s v="Med-Tech"/>
    <x v="25"/>
    <x v="0"/>
    <x v="0"/>
    <x v="0"/>
    <x v="0"/>
    <x v="159"/>
    <x v="86"/>
  </r>
  <r>
    <s v="OK"/>
    <x v="1571"/>
    <x v="596"/>
    <x v="575"/>
    <x v="1561"/>
    <s v="Estero"/>
    <x v="125"/>
    <x v="22"/>
    <m/>
    <s v="Ralph Zahn_x000a_(Livenity)"/>
    <s v="Advisor"/>
    <x v="0"/>
    <s v="Biotech"/>
    <x v="3"/>
    <x v="0"/>
    <x v="0"/>
    <x v="2"/>
    <x v="0"/>
    <x v="159"/>
    <x v="116"/>
  </r>
  <r>
    <s v="OK"/>
    <x v="1572"/>
    <x v="596"/>
    <x v="575"/>
    <x v="1562"/>
    <s v="Italia"/>
    <x v="13"/>
    <x v="9"/>
    <m/>
    <s v="Danilo Costa"/>
    <s v="Autocandidatura"/>
    <x v="0"/>
    <s v="ICT"/>
    <x v="20"/>
    <x v="0"/>
    <x v="0"/>
    <x v="0"/>
    <x v="0"/>
    <x v="159"/>
    <x v="0"/>
  </r>
  <r>
    <s v="OK"/>
    <x v="1573"/>
    <x v="597"/>
    <x v="576"/>
    <x v="1563"/>
    <s v="Italia"/>
    <x v="99"/>
    <x v="7"/>
    <m/>
    <s v="Niccolò Bienati_x000a_(BizPlace)"/>
    <s v="Advisor"/>
    <x v="0"/>
    <s v="Services"/>
    <x v="31"/>
    <x v="0"/>
    <x v="0"/>
    <x v="0"/>
    <x v="0"/>
    <x v="159"/>
    <x v="86"/>
  </r>
  <r>
    <s v="OK"/>
    <x v="1574"/>
    <x v="597"/>
    <x v="576"/>
    <x v="1564"/>
    <s v="Italia"/>
    <x v="99"/>
    <x v="7"/>
    <m/>
    <s v="Niccolò Bienati_x000a_(BizPlace)"/>
    <s v="Advisor"/>
    <x v="0"/>
    <s v="Clean Tech"/>
    <x v="34"/>
    <x v="0"/>
    <x v="0"/>
    <x v="0"/>
    <x v="0"/>
    <x v="159"/>
    <x v="86"/>
  </r>
  <r>
    <s v="OK"/>
    <x v="1575"/>
    <x v="598"/>
    <x v="577"/>
    <x v="1565"/>
    <s v="Italia"/>
    <x v="21"/>
    <x v="13"/>
    <m/>
    <s v="Roberto Passaquindici "/>
    <s v="Autocandidatura"/>
    <x v="0"/>
    <s v="Consumer Goods"/>
    <x v="18"/>
    <x v="2"/>
    <x v="0"/>
    <x v="2"/>
    <x v="0"/>
    <x v="99"/>
    <x v="0"/>
  </r>
  <r>
    <s v="OK"/>
    <x v="1576"/>
    <x v="598"/>
    <x v="5"/>
    <x v="1566"/>
    <s v="Italia"/>
    <x v="6"/>
    <x v="5"/>
    <m/>
    <s v="Stefania Gaggini _x000a_(KNET Project)"/>
    <s v="Advisor"/>
    <x v="1"/>
    <m/>
    <x v="7"/>
    <x v="5"/>
    <x v="4"/>
    <x v="3"/>
    <x v="0"/>
    <x v="159"/>
    <x v="0"/>
  </r>
  <r>
    <s v="OK"/>
    <x v="1577"/>
    <x v="598"/>
    <x v="5"/>
    <x v="1567"/>
    <s v="Italia"/>
    <x v="6"/>
    <x v="5"/>
    <m/>
    <s v="Stefania Gaggini _x000a_(KNET Project)"/>
    <s v="Advisor"/>
    <x v="1"/>
    <m/>
    <x v="7"/>
    <x v="5"/>
    <x v="4"/>
    <x v="3"/>
    <x v="0"/>
    <x v="159"/>
    <x v="0"/>
  </r>
  <r>
    <s v="OK"/>
    <x v="1578"/>
    <x v="599"/>
    <x v="577"/>
    <x v="1568"/>
    <s v="Italia"/>
    <x v="6"/>
    <x v="5"/>
    <m/>
    <s v="Antonio Gentile"/>
    <s v="Advisor"/>
    <x v="0"/>
    <s v="Clean Tech"/>
    <x v="18"/>
    <x v="2"/>
    <x v="0"/>
    <x v="2"/>
    <x v="0"/>
    <x v="159"/>
    <x v="0"/>
  </r>
  <r>
    <s v="OK"/>
    <x v="1579"/>
    <x v="600"/>
    <x v="578"/>
    <x v="1569"/>
    <s v="Estero"/>
    <x v="164"/>
    <x v="43"/>
    <m/>
    <s v="Domenico Ramazzotti"/>
    <s v="Autocandidatura"/>
    <x v="0"/>
    <s v="Industrial Goods"/>
    <x v="18"/>
    <x v="2"/>
    <x v="0"/>
    <x v="2"/>
    <x v="0"/>
    <x v="99"/>
    <x v="0"/>
  </r>
  <r>
    <s v="OK"/>
    <x v="1580"/>
    <x v="601"/>
    <x v="579"/>
    <x v="1570"/>
    <s v="Italia"/>
    <x v="11"/>
    <x v="7"/>
    <m/>
    <s v="Juxhin Radhima"/>
    <s v="Autocandidatura"/>
    <x v="0"/>
    <s v="ICT"/>
    <x v="20"/>
    <x v="0"/>
    <x v="0"/>
    <x v="0"/>
    <x v="0"/>
    <x v="99"/>
    <x v="0"/>
  </r>
  <r>
    <s v="OK"/>
    <x v="1581"/>
    <x v="499"/>
    <x v="487"/>
    <x v="1571"/>
    <s v="Italia"/>
    <x v="6"/>
    <x v="5"/>
    <m/>
    <s v="Mattias Cerini_x000a_(Algo Capital LTD)"/>
    <s v="Advisor"/>
    <x v="0"/>
    <s v="ICT"/>
    <x v="20"/>
    <x v="3"/>
    <x v="0"/>
    <x v="0"/>
    <x v="0"/>
    <x v="141"/>
    <x v="0"/>
  </r>
  <r>
    <s v="OK"/>
    <x v="1582"/>
    <x v="602"/>
    <x v="580"/>
    <x v="1572"/>
    <s v="Italia"/>
    <x v="6"/>
    <x v="5"/>
    <s v="Giacomo Giurazza"/>
    <m/>
    <s v="Proprietaria"/>
    <x v="0"/>
    <s v="Digital &amp; Media"/>
    <x v="20"/>
    <x v="2"/>
    <x v="0"/>
    <x v="2"/>
    <x v="0"/>
    <x v="99"/>
    <x v="0"/>
  </r>
  <r>
    <s v="OK"/>
    <x v="1583"/>
    <x v="602"/>
    <x v="5"/>
    <x v="1573"/>
    <s v="Italia"/>
    <x v="0"/>
    <x v="0"/>
    <m/>
    <s v="Stefano Branchini"/>
    <s v="Autocandidatura"/>
    <x v="1"/>
    <m/>
    <x v="7"/>
    <x v="5"/>
    <x v="4"/>
    <x v="3"/>
    <x v="0"/>
    <x v="99"/>
    <x v="0"/>
  </r>
  <r>
    <s v="OK"/>
    <x v="1584"/>
    <x v="603"/>
    <x v="581"/>
    <x v="1574"/>
    <s v="Italia"/>
    <x v="6"/>
    <x v="5"/>
    <s v="Nicola Redi"/>
    <m/>
    <s v="Proprietaria"/>
    <x v="0"/>
    <s v="ICT"/>
    <x v="20"/>
    <x v="2"/>
    <x v="0"/>
    <x v="2"/>
    <x v="0"/>
    <x v="99"/>
    <x v="0"/>
  </r>
  <r>
    <s v="OK"/>
    <x v="1585"/>
    <x v="603"/>
    <x v="581"/>
    <x v="1575"/>
    <s v="Italia"/>
    <x v="11"/>
    <x v="7"/>
    <m/>
    <s v="Paolo Cellini_x000a_(PI Campus)"/>
    <s v="Investitori professionali"/>
    <x v="0"/>
    <s v="ICT"/>
    <x v="20"/>
    <x v="0"/>
    <x v="0"/>
    <x v="0"/>
    <x v="0"/>
    <x v="99"/>
    <x v="0"/>
  </r>
  <r>
    <s v="OK"/>
    <x v="1586"/>
    <x v="604"/>
    <x v="582"/>
    <x v="1576"/>
    <s v="Italia"/>
    <x v="6"/>
    <x v="5"/>
    <m/>
    <s v="Gianluca Giurazza"/>
    <s v="Dottore commercialista"/>
    <x v="0"/>
    <s v="Agro-food"/>
    <x v="50"/>
    <x v="0"/>
    <x v="0"/>
    <x v="2"/>
    <x v="0"/>
    <x v="99"/>
    <x v="116"/>
  </r>
  <r>
    <s v="OK"/>
    <x v="1587"/>
    <x v="604"/>
    <x v="582"/>
    <x v="1577"/>
    <s v="Italia"/>
    <x v="5"/>
    <x v="4"/>
    <s v="Mauro Odorico"/>
    <m/>
    <s v="Proprietaria"/>
    <x v="0"/>
    <s v="ICT"/>
    <x v="20"/>
    <x v="0"/>
    <x v="0"/>
    <x v="0"/>
    <x v="0"/>
    <x v="99"/>
    <x v="0"/>
  </r>
  <r>
    <s v="OK"/>
    <x v="1588"/>
    <x v="499"/>
    <x v="487"/>
    <x v="1578"/>
    <s v="Italia"/>
    <x v="122"/>
    <x v="1"/>
    <m/>
    <s v="Andrea Luca Attanasio_x000a_(Università della Calabria)"/>
    <s v="Organismi di Ricerca"/>
    <x v="0"/>
    <s v="Digital &amp; Media"/>
    <x v="5"/>
    <x v="1"/>
    <x v="1"/>
    <x v="1"/>
    <x v="0"/>
    <x v="141"/>
    <x v="0"/>
  </r>
  <r>
    <s v="OK"/>
    <x v="1589"/>
    <x v="499"/>
    <x v="487"/>
    <x v="1579"/>
    <s v="Italia"/>
    <x v="122"/>
    <x v="1"/>
    <m/>
    <s v="Andrea Luca Attanasio_x000a_(Università della Calabria)"/>
    <s v="Organismi di Ricerca"/>
    <x v="0"/>
    <s v="Digital &amp; Media"/>
    <x v="5"/>
    <x v="1"/>
    <x v="1"/>
    <x v="1"/>
    <x v="0"/>
    <x v="141"/>
    <x v="0"/>
  </r>
  <r>
    <s v="OK"/>
    <x v="1590"/>
    <x v="499"/>
    <x v="487"/>
    <x v="1580"/>
    <s v="Italia"/>
    <x v="122"/>
    <x v="1"/>
    <m/>
    <s v="Andrea Luca Attanasio_x000a_(Università della Calabria)"/>
    <s v="Organismi di Ricerca"/>
    <x v="0"/>
    <s v="Industrial Goods"/>
    <x v="18"/>
    <x v="1"/>
    <x v="1"/>
    <x v="1"/>
    <x v="0"/>
    <x v="141"/>
    <x v="0"/>
  </r>
  <r>
    <s v="OK"/>
    <x v="1591"/>
    <x v="605"/>
    <x v="132"/>
    <x v="1581"/>
    <s v="Italia"/>
    <x v="6"/>
    <x v="5"/>
    <m/>
    <s v="Financial Researches"/>
    <s v="Advisor"/>
    <x v="0"/>
    <s v="Services"/>
    <x v="19"/>
    <x v="2"/>
    <x v="0"/>
    <x v="2"/>
    <x v="0"/>
    <x v="141"/>
    <x v="0"/>
  </r>
  <r>
    <s v="OK"/>
    <x v="1592"/>
    <x v="605"/>
    <x v="132"/>
    <x v="1582"/>
    <s v="Italia"/>
    <x v="11"/>
    <x v="7"/>
    <m/>
    <s v="Fabio Morlando_x000a_(Collins Dale Capital Partners)"/>
    <s v="Advisor"/>
    <x v="0"/>
    <s v="Digital &amp; Media"/>
    <x v="16"/>
    <x v="0"/>
    <x v="0"/>
    <x v="0"/>
    <x v="0"/>
    <x v="141"/>
    <x v="0"/>
  </r>
  <r>
    <s v="OK"/>
    <x v="1593"/>
    <x v="605"/>
    <x v="132"/>
    <x v="1583"/>
    <s v="Italia"/>
    <x v="11"/>
    <x v="7"/>
    <m/>
    <s v="Giulio Piccione_x000a_(Lventure)"/>
    <s v="Investitori professionali"/>
    <x v="0"/>
    <s v="Services"/>
    <x v="19"/>
    <x v="0"/>
    <x v="0"/>
    <x v="0"/>
    <x v="0"/>
    <x v="141"/>
    <x v="86"/>
  </r>
  <r>
    <s v="OK"/>
    <x v="1594"/>
    <x v="605"/>
    <x v="132"/>
    <x v="1584"/>
    <s v="Italia"/>
    <x v="11"/>
    <x v="7"/>
    <m/>
    <s v="Giulio Piccione_x000a_(Lventure)"/>
    <s v="Investitori professionali"/>
    <x v="0"/>
    <s v="Services"/>
    <x v="15"/>
    <x v="0"/>
    <x v="0"/>
    <x v="0"/>
    <x v="0"/>
    <x v="141"/>
    <x v="86"/>
  </r>
  <r>
    <s v="OK"/>
    <x v="1595"/>
    <x v="605"/>
    <x v="132"/>
    <x v="1585"/>
    <s v="Italia"/>
    <x v="11"/>
    <x v="7"/>
    <m/>
    <s v="Giulio Piccione_x000a_(Lventure)"/>
    <s v="Investitori professionali"/>
    <x v="0"/>
    <s v="Digital &amp; Media"/>
    <x v="5"/>
    <x v="0"/>
    <x v="0"/>
    <x v="0"/>
    <x v="0"/>
    <x v="141"/>
    <x v="86"/>
  </r>
  <r>
    <s v="OK"/>
    <x v="1596"/>
    <x v="605"/>
    <x v="132"/>
    <x v="1586"/>
    <s v="Italia"/>
    <x v="11"/>
    <x v="7"/>
    <m/>
    <s v="Giulio Piccione_x000a_(Lventure)"/>
    <s v="Investitori professionali"/>
    <x v="0"/>
    <s v="ICT"/>
    <x v="20"/>
    <x v="0"/>
    <x v="0"/>
    <x v="0"/>
    <x v="0"/>
    <x v="141"/>
    <x v="86"/>
  </r>
  <r>
    <s v="OK"/>
    <x v="1597"/>
    <x v="606"/>
    <x v="583"/>
    <x v="1587"/>
    <s v="Italia"/>
    <x v="49"/>
    <x v="21"/>
    <m/>
    <s v="Vittorio Cosma_x000a_(Matters2 Ltd.)"/>
    <s v="Advisor"/>
    <x v="0"/>
    <s v="Med-Tech"/>
    <x v="25"/>
    <x v="0"/>
    <x v="27"/>
    <x v="1"/>
    <x v="0"/>
    <x v="141"/>
    <x v="0"/>
  </r>
  <r>
    <s v="OK"/>
    <x v="1598"/>
    <x v="606"/>
    <x v="583"/>
    <x v="1588"/>
    <s v="Italia"/>
    <x v="15"/>
    <x v="3"/>
    <m/>
    <s v="Mattia Volpe"/>
    <s v="Autocandidatura"/>
    <x v="0"/>
    <s v="Med-Tech"/>
    <x v="25"/>
    <x v="0"/>
    <x v="9"/>
    <x v="1"/>
    <x v="0"/>
    <x v="141"/>
    <x v="0"/>
  </r>
  <r>
    <s v="OK"/>
    <x v="1599"/>
    <x v="606"/>
    <x v="583"/>
    <x v="1589"/>
    <s v="Italia"/>
    <x v="6"/>
    <x v="5"/>
    <m/>
    <s v="Arianna Perini"/>
    <s v="Autocandidatura"/>
    <x v="0"/>
    <s v="Services"/>
    <x v="19"/>
    <x v="2"/>
    <x v="0"/>
    <x v="2"/>
    <x v="0"/>
    <x v="141"/>
    <x v="0"/>
  </r>
  <r>
    <s v="OK"/>
    <x v="1600"/>
    <x v="607"/>
    <x v="584"/>
    <x v="1590"/>
    <s v="Italia"/>
    <x v="5"/>
    <x v="4"/>
    <m/>
    <s v="Antonio Grifoni"/>
    <s v="Autocandidatura"/>
    <x v="0"/>
    <s v="Services"/>
    <x v="15"/>
    <x v="2"/>
    <x v="0"/>
    <x v="2"/>
    <x v="0"/>
    <x v="141"/>
    <x v="0"/>
  </r>
  <r>
    <s v="OK"/>
    <x v="1601"/>
    <x v="607"/>
    <x v="584"/>
    <x v="1591"/>
    <s v="Italia"/>
    <x v="62"/>
    <x v="4"/>
    <m/>
    <s v="Financial researches"/>
    <s v="Advisor"/>
    <x v="0"/>
    <s v="Digital &amp; Media"/>
    <x v="5"/>
    <x v="0"/>
    <x v="0"/>
    <x v="0"/>
    <x v="0"/>
    <x v="141"/>
    <x v="0"/>
  </r>
  <r>
    <s v="OK"/>
    <x v="1602"/>
    <x v="608"/>
    <x v="585"/>
    <x v="1592"/>
    <s v="Italia"/>
    <x v="5"/>
    <x v="4"/>
    <m/>
    <s v="Danilo Perrotta_x000a_(lazio Innova)"/>
    <s v="Investitori professionali"/>
    <x v="0"/>
    <s v="Services"/>
    <x v="15"/>
    <x v="2"/>
    <x v="0"/>
    <x v="2"/>
    <x v="0"/>
    <x v="71"/>
    <x v="0"/>
  </r>
  <r>
    <s v="OK"/>
    <x v="1603"/>
    <x v="609"/>
    <x v="586"/>
    <x v="1593"/>
    <s v="Italia"/>
    <x v="2"/>
    <x v="0"/>
    <m/>
    <s v="Antonio Iannone_x000a_(lThe food cons)"/>
    <s v="Advisor"/>
    <x v="0"/>
    <s v="Industrial Goods"/>
    <x v="22"/>
    <x v="0"/>
    <x v="0"/>
    <x v="0"/>
    <x v="0"/>
    <x v="71"/>
    <x v="0"/>
  </r>
  <r>
    <s v="OK"/>
    <x v="1604"/>
    <x v="610"/>
    <x v="587"/>
    <x v="1594"/>
    <s v="Italia"/>
    <x v="15"/>
    <x v="3"/>
    <m/>
    <s v="Financial Researches"/>
    <s v="Advisor"/>
    <x v="0"/>
    <s v="Consumer Goods"/>
    <x v="12"/>
    <x v="0"/>
    <x v="0"/>
    <x v="2"/>
    <x v="0"/>
    <x v="71"/>
    <x v="116"/>
  </r>
  <r>
    <s v="OK"/>
    <x v="1605"/>
    <x v="611"/>
    <x v="588"/>
    <x v="1595"/>
    <s v="Estero"/>
    <x v="165"/>
    <x v="22"/>
    <m/>
    <s v="Maxime Danibert"/>
    <s v="Autocandidatura"/>
    <x v="0"/>
    <s v="Digital &amp; Media"/>
    <x v="5"/>
    <x v="0"/>
    <x v="0"/>
    <x v="0"/>
    <x v="0"/>
    <x v="71"/>
    <x v="0"/>
  </r>
  <r>
    <s v="OK"/>
    <x v="1606"/>
    <x v="612"/>
    <x v="589"/>
    <x v="1596"/>
    <s v="Italia"/>
    <x v="26"/>
    <x v="2"/>
    <m/>
    <s v="Financial Researches"/>
    <s v="Advisor"/>
    <x v="0"/>
    <s v="Industrial Goods"/>
    <x v="47"/>
    <x v="2"/>
    <x v="0"/>
    <x v="2"/>
    <x v="0"/>
    <x v="71"/>
    <x v="0"/>
  </r>
  <r>
    <s v="OK"/>
    <x v="1607"/>
    <x v="613"/>
    <x v="590"/>
    <x v="1597"/>
    <s v="Estero"/>
    <x v="166"/>
    <x v="30"/>
    <m/>
    <s v="Ruchi Dana"/>
    <s v="Autocandidatura"/>
    <x v="0"/>
    <s v="Biotech"/>
    <x v="3"/>
    <x v="2"/>
    <x v="0"/>
    <x v="2"/>
    <x v="0"/>
    <x v="161"/>
    <x v="0"/>
  </r>
  <r>
    <s v="OK"/>
    <x v="1608"/>
    <x v="613"/>
    <x v="591"/>
    <x v="1598"/>
    <s v="Italia"/>
    <x v="11"/>
    <x v="7"/>
    <m/>
    <s v="Andrea Tognoli"/>
    <s v="Autocandidatura"/>
    <x v="0"/>
    <s v="Consumer Goods"/>
    <x v="0"/>
    <x v="0"/>
    <x v="0"/>
    <x v="5"/>
    <x v="0"/>
    <x v="162"/>
    <x v="141"/>
  </r>
  <r>
    <s v="OK"/>
    <x v="1609"/>
    <x v="614"/>
    <x v="592"/>
    <x v="1599"/>
    <s v="Estero"/>
    <x v="167"/>
    <x v="16"/>
    <m/>
    <s v="Gianluca Memoli"/>
    <s v="Autocandidatura"/>
    <x v="0"/>
    <s v="Industrial Goods"/>
    <x v="18"/>
    <x v="2"/>
    <x v="0"/>
    <x v="2"/>
    <x v="0"/>
    <x v="161"/>
    <x v="0"/>
  </r>
  <r>
    <s v="OK"/>
    <x v="1610"/>
    <x v="614"/>
    <x v="592"/>
    <x v="1600"/>
    <s v="Italia"/>
    <x v="14"/>
    <x v="10"/>
    <m/>
    <s v="Roberto Fazio"/>
    <s v="Autocandidatura"/>
    <x v="0"/>
    <s v="ICT"/>
    <x v="0"/>
    <x v="2"/>
    <x v="0"/>
    <x v="2"/>
    <x v="0"/>
    <x v="161"/>
    <x v="0"/>
  </r>
  <r>
    <s v="OK"/>
    <x v="1611"/>
    <x v="615"/>
    <x v="593"/>
    <x v="1601"/>
    <s v="Italia"/>
    <x v="113"/>
    <x v="7"/>
    <m/>
    <s v="Claudio Letizia"/>
    <s v="Advisor"/>
    <x v="0"/>
    <s v="Digital &amp; Media"/>
    <x v="5"/>
    <x v="2"/>
    <x v="0"/>
    <x v="2"/>
    <x v="0"/>
    <x v="161"/>
    <x v="0"/>
  </r>
  <r>
    <s v="OK"/>
    <x v="1612"/>
    <x v="616"/>
    <x v="594"/>
    <x v="1602"/>
    <s v="Italia"/>
    <x v="6"/>
    <x v="5"/>
    <m/>
    <s v="Gianni Vergnao"/>
    <s v="Autocandidatura"/>
    <x v="0"/>
    <s v="Clean Tech"/>
    <x v="17"/>
    <x v="2"/>
    <x v="0"/>
    <x v="2"/>
    <x v="0"/>
    <x v="163"/>
    <x v="0"/>
  </r>
  <r>
    <s v="OK"/>
    <x v="1613"/>
    <x v="616"/>
    <x v="594"/>
    <x v="1603"/>
    <s v="Italia"/>
    <x v="6"/>
    <x v="5"/>
    <m/>
    <m/>
    <s v="Autocandidatura"/>
    <x v="0"/>
    <s v="ICT"/>
    <x v="20"/>
    <x v="2"/>
    <x v="0"/>
    <x v="2"/>
    <x v="0"/>
    <x v="163"/>
    <x v="0"/>
  </r>
  <r>
    <s v="OK"/>
    <x v="1614"/>
    <x v="617"/>
    <x v="595"/>
    <x v="1604"/>
    <s v="Italia"/>
    <x v="5"/>
    <x v="4"/>
    <m/>
    <s v="Andrea Sempi"/>
    <s v="Autocandidatura"/>
    <x v="0"/>
    <s v="ICT"/>
    <x v="20"/>
    <x v="0"/>
    <x v="0"/>
    <x v="0"/>
    <x v="0"/>
    <x v="163"/>
    <x v="0"/>
  </r>
  <r>
    <s v="OK"/>
    <x v="1615"/>
    <x v="618"/>
    <x v="596"/>
    <x v="1605"/>
    <s v="Italia"/>
    <x v="5"/>
    <x v="4"/>
    <m/>
    <s v="Alessandro Morandini"/>
    <s v="Autocandidatura"/>
    <x v="0"/>
    <s v="Services"/>
    <x v="19"/>
    <x v="1"/>
    <x v="0"/>
    <x v="2"/>
    <x v="0"/>
    <x v="163"/>
    <x v="0"/>
  </r>
  <r>
    <s v="OK"/>
    <x v="1616"/>
    <x v="619"/>
    <x v="597"/>
    <x v="1606"/>
    <s v="Italia"/>
    <x v="11"/>
    <x v="7"/>
    <m/>
    <s v="Riccardo Troiano (Orrick)/_x000a_Giulio Montoli (Lventure)"/>
    <s v="Altri"/>
    <x v="0"/>
    <s v="Services"/>
    <x v="15"/>
    <x v="0"/>
    <x v="0"/>
    <x v="5"/>
    <x v="0"/>
    <x v="164"/>
    <x v="142"/>
  </r>
  <r>
    <s v="OK"/>
    <x v="1617"/>
    <x v="620"/>
    <x v="598"/>
    <x v="1607"/>
    <s v="Italia"/>
    <x v="6"/>
    <x v="5"/>
    <m/>
    <s v="Paolo Risso"/>
    <s v="Autocandidatura"/>
    <x v="0"/>
    <s v="Digital &amp; Media"/>
    <x v="5"/>
    <x v="2"/>
    <x v="0"/>
    <x v="2"/>
    <x v="0"/>
    <x v="163"/>
    <x v="0"/>
  </r>
  <r>
    <s v="OK"/>
    <x v="1618"/>
    <x v="621"/>
    <x v="599"/>
    <x v="1608"/>
    <s v="Italia"/>
    <x v="33"/>
    <x v="13"/>
    <m/>
    <s v="Sergio Priore_x000a_(FinCapitaly Group)"/>
    <s v="Advisor"/>
    <x v="0"/>
    <s v="Digital &amp; Media"/>
    <x v="28"/>
    <x v="0"/>
    <x v="0"/>
    <x v="2"/>
    <x v="0"/>
    <x v="163"/>
    <x v="116"/>
  </r>
  <r>
    <s v="OK"/>
    <x v="1619"/>
    <x v="621"/>
    <x v="599"/>
    <x v="1609"/>
    <s v="Italia"/>
    <x v="5"/>
    <x v="4"/>
    <m/>
    <s v="Francesco Alessandrini Gentili"/>
    <s v="Dottore commercialista"/>
    <x v="0"/>
    <s v="Digital &amp; Media"/>
    <x v="20"/>
    <x v="0"/>
    <x v="0"/>
    <x v="0"/>
    <x v="0"/>
    <x v="165"/>
    <x v="0"/>
  </r>
  <r>
    <s v="OK"/>
    <x v="1620"/>
    <x v="622"/>
    <x v="600"/>
    <x v="1610"/>
    <s v="Italia"/>
    <x v="94"/>
    <x v="19"/>
    <m/>
    <s v="lessandro Bettineschi_x000a_(Altovalore)"/>
    <s v="Advisor"/>
    <x v="0"/>
    <s v="Industrial Goods"/>
    <x v="18"/>
    <x v="0"/>
    <x v="0"/>
    <x v="0"/>
    <x v="0"/>
    <x v="166"/>
    <x v="0"/>
  </r>
  <r>
    <s v="OK"/>
    <x v="1621"/>
    <x v="623"/>
    <x v="601"/>
    <x v="1611"/>
    <s v="Italia"/>
    <x v="17"/>
    <x v="2"/>
    <m/>
    <s v="Marco Longo"/>
    <s v="Autocandidatura"/>
    <x v="0"/>
    <s v="Digital &amp; Media"/>
    <x v="5"/>
    <x v="2"/>
    <x v="0"/>
    <x v="2"/>
    <x v="0"/>
    <x v="165"/>
    <x v="86"/>
  </r>
  <r>
    <s v="OK"/>
    <x v="1622"/>
    <x v="624"/>
    <x v="602"/>
    <x v="1612"/>
    <s v="Italia"/>
    <x v="6"/>
    <x v="5"/>
    <m/>
    <s v="Massimo Tacchini"/>
    <s v="Autocandidatura"/>
    <x v="0"/>
    <s v="Med-Tech"/>
    <x v="8"/>
    <x v="2"/>
    <x v="0"/>
    <x v="2"/>
    <x v="0"/>
    <x v="165"/>
    <x v="0"/>
  </r>
  <r>
    <s v="OK"/>
    <x v="1623"/>
    <x v="624"/>
    <x v="603"/>
    <x v="1613"/>
    <s v="Italia"/>
    <x v="11"/>
    <x v="7"/>
    <m/>
    <s v="Bruno Puricelli _x000a_(Pairstech Capital Management LLP)"/>
    <s v="Advisor"/>
    <x v="0"/>
    <s v="Services"/>
    <x v="14"/>
    <x v="3"/>
    <x v="0"/>
    <x v="0"/>
    <x v="0"/>
    <x v="165"/>
    <x v="0"/>
  </r>
  <r>
    <s v="OK"/>
    <x v="1624"/>
    <x v="624"/>
    <x v="602"/>
    <x v="1614"/>
    <s v="Italia"/>
    <x v="15"/>
    <x v="3"/>
    <m/>
    <s v="Luca Lotterio"/>
    <s v="Autocandidatura"/>
    <x v="0"/>
    <s v="Services"/>
    <x v="14"/>
    <x v="0"/>
    <x v="0"/>
    <x v="0"/>
    <x v="0"/>
    <x v="165"/>
    <x v="0"/>
  </r>
  <r>
    <s v="OK"/>
    <x v="1625"/>
    <x v="625"/>
    <x v="604"/>
    <x v="1615"/>
    <s v="Italia"/>
    <x v="6"/>
    <x v="5"/>
    <m/>
    <s v="Vincenzo Magliulo"/>
    <s v="Autocandidatura"/>
    <x v="0"/>
    <s v="Digital &amp; Media"/>
    <x v="5"/>
    <x v="2"/>
    <x v="0"/>
    <x v="2"/>
    <x v="0"/>
    <x v="165"/>
    <x v="0"/>
  </r>
  <r>
    <s v="OK"/>
    <x v="1626"/>
    <x v="626"/>
    <x v="605"/>
    <x v="1616"/>
    <s v="Italia"/>
    <x v="11"/>
    <x v="7"/>
    <m/>
    <s v="Giovanni Pinelli"/>
    <s v="Advisor"/>
    <x v="0"/>
    <s v="ICT"/>
    <x v="19"/>
    <x v="0"/>
    <x v="0"/>
    <x v="0"/>
    <x v="0"/>
    <x v="165"/>
    <x v="0"/>
  </r>
  <r>
    <s v="OK"/>
    <x v="1627"/>
    <x v="627"/>
    <x v="606"/>
    <x v="1617"/>
    <s v="Estero"/>
    <x v="50"/>
    <x v="6"/>
    <m/>
    <s v="Michael Faro "/>
    <s v="Autocandidatura"/>
    <x v="0"/>
    <s v="Industrial Goods"/>
    <x v="18"/>
    <x v="0"/>
    <x v="0"/>
    <x v="2"/>
    <x v="0"/>
    <x v="165"/>
    <x v="143"/>
  </r>
  <r>
    <s v="OK"/>
    <x v="1628"/>
    <x v="627"/>
    <x v="606"/>
    <x v="1618"/>
    <s v="Italia"/>
    <x v="130"/>
    <x v="9"/>
    <m/>
    <s v="Gaetano Ingallinera "/>
    <s v="Autocandidatura"/>
    <x v="0"/>
    <s v="Consumer Goods"/>
    <x v="18"/>
    <x v="2"/>
    <x v="0"/>
    <x v="2"/>
    <x v="0"/>
    <x v="166"/>
    <x v="0"/>
  </r>
  <r>
    <s v="OK"/>
    <x v="1629"/>
    <x v="628"/>
    <x v="600"/>
    <x v="1619"/>
    <s v="Italia"/>
    <x v="94"/>
    <x v="19"/>
    <s v="Marta Nervo"/>
    <m/>
    <s v="Proprietaria"/>
    <x v="0"/>
    <s v="Med-Tech"/>
    <x v="8"/>
    <x v="1"/>
    <x v="48"/>
    <x v="1"/>
    <x v="0"/>
    <x v="166"/>
    <x v="0"/>
  </r>
  <r>
    <s v="OK"/>
    <x v="1630"/>
    <x v="628"/>
    <x v="600"/>
    <x v="1620"/>
    <s v="Italia"/>
    <x v="6"/>
    <x v="5"/>
    <m/>
    <s v="Alessandro Pozzi"/>
    <s v="Autocandidatura"/>
    <x v="0"/>
    <s v="Services"/>
    <x v="19"/>
    <x v="2"/>
    <x v="0"/>
    <x v="2"/>
    <x v="0"/>
    <x v="166"/>
    <x v="0"/>
  </r>
  <r>
    <s v="OK"/>
    <x v="1631"/>
    <x v="628"/>
    <x v="600"/>
    <x v="1621"/>
    <s v="Estero"/>
    <x v="168"/>
    <x v="44"/>
    <m/>
    <s v="Prof. Nicola Illuzzi"/>
    <s v="Autocandidatura"/>
    <x v="0"/>
    <s v="Med-Tech"/>
    <x v="2"/>
    <x v="0"/>
    <x v="0"/>
    <x v="2"/>
    <x v="0"/>
    <x v="166"/>
    <x v="144"/>
  </r>
  <r>
    <s v="OK"/>
    <x v="1632"/>
    <x v="628"/>
    <x v="600"/>
    <x v="1622"/>
    <s v="Estero"/>
    <x v="168"/>
    <x v="44"/>
    <m/>
    <s v="Prof. Nicola Illuzzi"/>
    <s v="Autocandidatura"/>
    <x v="0"/>
    <s v="ICT"/>
    <x v="20"/>
    <x v="0"/>
    <x v="0"/>
    <x v="2"/>
    <x v="0"/>
    <x v="166"/>
    <x v="144"/>
  </r>
  <r>
    <s v="OK"/>
    <x v="1633"/>
    <x v="629"/>
    <x v="607"/>
    <x v="1623"/>
    <s v="Italia"/>
    <x v="11"/>
    <x v="7"/>
    <m/>
    <s v="Marco Mensitieri_x000a_(CrossHub)"/>
    <s v="Advisor"/>
    <x v="0"/>
    <s v="Med-Tech"/>
    <x v="8"/>
    <x v="0"/>
    <x v="0"/>
    <x v="0"/>
    <x v="0"/>
    <x v="166"/>
    <x v="0"/>
  </r>
  <r>
    <s v="OK"/>
    <x v="1634"/>
    <x v="630"/>
    <x v="608"/>
    <x v="1624"/>
    <s v="Italia"/>
    <x v="5"/>
    <x v="4"/>
    <m/>
    <s v="Stefano Peroncini_x000a_(Eureka Venture)"/>
    <s v="Investitori professionali"/>
    <x v="0"/>
    <s v="ICT"/>
    <x v="4"/>
    <x v="0"/>
    <x v="0"/>
    <x v="0"/>
    <x v="0"/>
    <x v="166"/>
    <x v="0"/>
  </r>
  <r>
    <s v="OK"/>
    <x v="1635"/>
    <x v="630"/>
    <x v="5"/>
    <x v="1625"/>
    <s v="Italia"/>
    <x v="11"/>
    <x v="7"/>
    <m/>
    <s v="Michele Amisano_x000a_(Chiomenti)"/>
    <s v="Altri"/>
    <x v="1"/>
    <m/>
    <x v="7"/>
    <x v="5"/>
    <x v="4"/>
    <x v="3"/>
    <x v="0"/>
    <x v="166"/>
    <x v="0"/>
  </r>
  <r>
    <s v="OK"/>
    <x v="1636"/>
    <x v="631"/>
    <x v="609"/>
    <x v="1626"/>
    <s v="Italia"/>
    <x v="22"/>
    <x v="14"/>
    <m/>
    <s v="Mirko Gabriele"/>
    <s v="Autocandidatura"/>
    <x v="0"/>
    <s v="Biotech"/>
    <x v="3"/>
    <x v="1"/>
    <x v="86"/>
    <x v="1"/>
    <x v="0"/>
    <x v="167"/>
    <x v="0"/>
  </r>
  <r>
    <s v="OK"/>
    <x v="1637"/>
    <x v="632"/>
    <x v="610"/>
    <x v="1627"/>
    <s v="Italia"/>
    <x v="163"/>
    <x v="10"/>
    <m/>
    <s v="Francesco Brami"/>
    <s v="Autocandidatura"/>
    <x v="0"/>
    <s v="Services"/>
    <x v="19"/>
    <x v="0"/>
    <x v="0"/>
    <x v="0"/>
    <x v="0"/>
    <x v="167"/>
    <x v="0"/>
  </r>
  <r>
    <s v="OK"/>
    <x v="1638"/>
    <x v="633"/>
    <x v="611"/>
    <x v="1628"/>
    <s v="Italia"/>
    <x v="17"/>
    <x v="2"/>
    <s v="Amedeo Giurazza"/>
    <m/>
    <s v="Proprietaria"/>
    <x v="0"/>
    <s v="Digital &amp; Media"/>
    <x v="37"/>
    <x v="3"/>
    <x v="0"/>
    <x v="0"/>
    <x v="0"/>
    <x v="168"/>
    <x v="145"/>
  </r>
  <r>
    <s v="OK"/>
    <x v="1639"/>
    <x v="634"/>
    <x v="612"/>
    <x v="1629"/>
    <s v="Italia"/>
    <x v="5"/>
    <x v="4"/>
    <m/>
    <s v="Marco Pagani"/>
    <s v="Autocandidatura"/>
    <x v="0"/>
    <s v="Services"/>
    <x v="19"/>
    <x v="2"/>
    <x v="0"/>
    <x v="2"/>
    <x v="0"/>
    <x v="167"/>
    <x v="0"/>
  </r>
  <r>
    <s v="OK"/>
    <x v="1640"/>
    <x v="635"/>
    <x v="613"/>
    <x v="1630"/>
    <s v="Estero"/>
    <x v="37"/>
    <x v="6"/>
    <m/>
    <s v="Nadeem Mazen"/>
    <s v="Autocandidatura"/>
    <x v="0"/>
    <s v="Digital &amp; Media"/>
    <x v="45"/>
    <x v="0"/>
    <x v="0"/>
    <x v="0"/>
    <x v="0"/>
    <x v="167"/>
    <x v="0"/>
  </r>
  <r>
    <s v="OK"/>
    <x v="1641"/>
    <x v="636"/>
    <x v="614"/>
    <x v="1631"/>
    <s v="Italia"/>
    <x v="11"/>
    <x v="7"/>
    <m/>
    <s v="Aldo Razzino"/>
    <s v="Autocandidatura"/>
    <x v="0"/>
    <s v="Services"/>
    <x v="14"/>
    <x v="0"/>
    <x v="0"/>
    <x v="0"/>
    <x v="0"/>
    <x v="167"/>
    <x v="86"/>
  </r>
  <r>
    <s v="OK"/>
    <x v="1642"/>
    <x v="637"/>
    <x v="615"/>
    <x v="1632"/>
    <s v="Italia"/>
    <x v="38"/>
    <x v="9"/>
    <m/>
    <s v="Franz Di Bella"/>
    <s v="Autocandidatura"/>
    <x v="0"/>
    <s v="Services"/>
    <x v="14"/>
    <x v="2"/>
    <x v="0"/>
    <x v="2"/>
    <x v="0"/>
    <x v="167"/>
    <x v="146"/>
  </r>
  <r>
    <s v="OK"/>
    <x v="1643"/>
    <x v="637"/>
    <x v="615"/>
    <x v="1633"/>
    <s v="Italia"/>
    <x v="69"/>
    <x v="4"/>
    <m/>
    <s v="Paolo Mazzari"/>
    <s v="Advisor"/>
    <x v="0"/>
    <s v="Digital &amp; Media"/>
    <x v="5"/>
    <x v="0"/>
    <x v="0"/>
    <x v="0"/>
    <x v="0"/>
    <x v="167"/>
    <x v="0"/>
  </r>
  <r>
    <s v="OK"/>
    <x v="1644"/>
    <x v="638"/>
    <x v="5"/>
    <x v="1634"/>
    <s v="Italia"/>
    <x v="40"/>
    <x v="2"/>
    <m/>
    <s v="Donato Menechella_x000a_(Law&amp;Finance)"/>
    <s v="Advisor"/>
    <x v="1"/>
    <m/>
    <x v="7"/>
    <x v="5"/>
    <x v="4"/>
    <x v="3"/>
    <x v="0"/>
    <x v="167"/>
    <x v="0"/>
  </r>
  <r>
    <s v="OK"/>
    <x v="1645"/>
    <x v="639"/>
    <x v="616"/>
    <x v="1635"/>
    <s v="Italia"/>
    <x v="40"/>
    <x v="2"/>
    <m/>
    <s v="Antonio Marchetti "/>
    <s v="Autocandidatura"/>
    <x v="0"/>
    <s v="Digital &amp; Media"/>
    <x v="31"/>
    <x v="0"/>
    <x v="0"/>
    <x v="0"/>
    <x v="0"/>
    <x v="131"/>
    <x v="0"/>
  </r>
  <r>
    <s v="OK"/>
    <x v="1646"/>
    <x v="640"/>
    <x v="617"/>
    <x v="1636"/>
    <s v="Italia"/>
    <x v="14"/>
    <x v="10"/>
    <m/>
    <s v="Riccardo Matteoni"/>
    <s v="Autocandidatura"/>
    <x v="0"/>
    <s v="Digital &amp; Media"/>
    <x v="5"/>
    <x v="3"/>
    <x v="0"/>
    <x v="0"/>
    <x v="0"/>
    <x v="167"/>
    <x v="0"/>
  </r>
  <r>
    <s v="OK"/>
    <x v="1647"/>
    <x v="641"/>
    <x v="618"/>
    <x v="1637"/>
    <s v="Estero"/>
    <x v="25"/>
    <x v="16"/>
    <m/>
    <s v="Paul Aikhomu"/>
    <s v="Autocandidatura"/>
    <x v="0"/>
    <s v="Digital &amp; Media"/>
    <x v="5"/>
    <x v="0"/>
    <x v="0"/>
    <x v="0"/>
    <x v="0"/>
    <x v="169"/>
    <x v="0"/>
  </r>
  <r>
    <s v="OK"/>
    <x v="1648"/>
    <x v="641"/>
    <x v="619"/>
    <x v="1638"/>
    <s v="Italia"/>
    <x v="0"/>
    <x v="0"/>
    <m/>
    <s v="Raffaela Spina"/>
    <s v="Autocandidatura"/>
    <x v="0"/>
    <s v="Digital &amp; Media"/>
    <x v="5"/>
    <x v="2"/>
    <x v="0"/>
    <x v="2"/>
    <x v="0"/>
    <x v="167"/>
    <x v="0"/>
  </r>
  <r>
    <s v="OK"/>
    <x v="1649"/>
    <x v="642"/>
    <x v="620"/>
    <x v="1639"/>
    <s v="Italia"/>
    <x v="5"/>
    <x v="4"/>
    <m/>
    <s v="Enrico Arras"/>
    <s v="Autocandidatura"/>
    <x v="0"/>
    <s v="Services"/>
    <x v="48"/>
    <x v="2"/>
    <x v="0"/>
    <x v="2"/>
    <x v="0"/>
    <x v="167"/>
    <x v="7"/>
  </r>
  <r>
    <s v="OK"/>
    <x v="1650"/>
    <x v="642"/>
    <x v="620"/>
    <x v="1640"/>
    <s v="Italia"/>
    <x v="13"/>
    <x v="9"/>
    <m/>
    <s v="Leonardo La Bara"/>
    <s v="Autocandidatura"/>
    <x v="0"/>
    <s v="Services"/>
    <x v="48"/>
    <x v="2"/>
    <x v="0"/>
    <x v="2"/>
    <x v="0"/>
    <x v="167"/>
    <x v="7"/>
  </r>
  <r>
    <s v="OK"/>
    <x v="1651"/>
    <x v="642"/>
    <x v="620"/>
    <x v="1641"/>
    <s v="Italia"/>
    <x v="11"/>
    <x v="7"/>
    <m/>
    <s v="Massimo Rossi Seelye"/>
    <s v="Dottore commercialista"/>
    <x v="0"/>
    <s v="Agro-food"/>
    <x v="10"/>
    <x v="2"/>
    <x v="0"/>
    <x v="2"/>
    <x v="0"/>
    <x v="167"/>
    <x v="0"/>
  </r>
  <r>
    <s v="OK"/>
    <x v="1652"/>
    <x v="642"/>
    <x v="620"/>
    <x v="1642"/>
    <s v="Italia"/>
    <x v="11"/>
    <x v="7"/>
    <m/>
    <s v="Anna Maria Guerrini"/>
    <s v="Advisor"/>
    <x v="0"/>
    <s v="Consumer Goods"/>
    <x v="12"/>
    <x v="0"/>
    <x v="0"/>
    <x v="0"/>
    <x v="0"/>
    <x v="167"/>
    <x v="0"/>
  </r>
  <r>
    <s v="OK"/>
    <x v="1653"/>
    <x v="642"/>
    <x v="620"/>
    <x v="1643"/>
    <s v="Italia"/>
    <x v="11"/>
    <x v="7"/>
    <m/>
    <s v="Anna Maria Guerrini"/>
    <s v="Advisor"/>
    <x v="0"/>
    <s v="Biotech"/>
    <x v="3"/>
    <x v="1"/>
    <x v="21"/>
    <x v="1"/>
    <x v="0"/>
    <x v="169"/>
    <x v="0"/>
  </r>
  <r>
    <s v="OK"/>
    <x v="1654"/>
    <x v="643"/>
    <x v="621"/>
    <x v="1644"/>
    <s v="Italia"/>
    <x v="58"/>
    <x v="0"/>
    <m/>
    <s v="Pasquale Tarallo"/>
    <s v="Advisor"/>
    <x v="0"/>
    <s v="ICT"/>
    <x v="20"/>
    <x v="0"/>
    <x v="0"/>
    <x v="0"/>
    <x v="0"/>
    <x v="169"/>
    <x v="0"/>
  </r>
  <r>
    <s v="OK"/>
    <x v="1655"/>
    <x v="643"/>
    <x v="621"/>
    <x v="1645"/>
    <s v="Italia"/>
    <x v="6"/>
    <x v="5"/>
    <m/>
    <s v=" Mike Oliver"/>
    <s v="Autocandidatura"/>
    <x v="0"/>
    <s v="Industrial Goods"/>
    <x v="18"/>
    <x v="2"/>
    <x v="0"/>
    <x v="2"/>
    <x v="0"/>
    <x v="169"/>
    <x v="0"/>
  </r>
  <r>
    <s v="OK"/>
    <x v="1656"/>
    <x v="644"/>
    <x v="622"/>
    <x v="1646"/>
    <s v="Italia"/>
    <x v="5"/>
    <x v="4"/>
    <m/>
    <s v="Enrico Brunet"/>
    <s v="Autocandidatura"/>
    <x v="0"/>
    <s v="Med-Tech"/>
    <x v="8"/>
    <x v="0"/>
    <x v="0"/>
    <x v="0"/>
    <x v="0"/>
    <x v="169"/>
    <x v="0"/>
  </r>
  <r>
    <s v="OK"/>
    <x v="1657"/>
    <x v="644"/>
    <x v="622"/>
    <x v="1647"/>
    <s v="Italia"/>
    <x v="30"/>
    <x v="8"/>
    <s v="Roberto della Marina"/>
    <m/>
    <s v="Proprietaria"/>
    <x v="0"/>
    <s v="Biotech"/>
    <x v="3"/>
    <x v="2"/>
    <x v="25"/>
    <x v="1"/>
    <x v="0"/>
    <x v="169"/>
    <x v="0"/>
  </r>
  <r>
    <s v="OK"/>
    <x v="1658"/>
    <x v="644"/>
    <x v="622"/>
    <x v="1648"/>
    <s v="Italia"/>
    <x v="6"/>
    <x v="5"/>
    <m/>
    <s v="Alberto Zummo"/>
    <s v="Autocandidatura"/>
    <x v="0"/>
    <s v="Biotech"/>
    <x v="3"/>
    <x v="2"/>
    <x v="0"/>
    <x v="2"/>
    <x v="0"/>
    <x v="169"/>
    <x v="0"/>
  </r>
  <r>
    <s v="OK"/>
    <x v="1659"/>
    <x v="645"/>
    <x v="623"/>
    <x v="1649"/>
    <s v="Italia"/>
    <x v="6"/>
    <x v="5"/>
    <m/>
    <s v="Renato Salsa_x000a_(EY)"/>
    <s v="Advisor"/>
    <x v="0"/>
    <s v="Clean Tech"/>
    <x v="23"/>
    <x v="3"/>
    <x v="0"/>
    <x v="0"/>
    <x v="0"/>
    <x v="169"/>
    <x v="0"/>
  </r>
  <r>
    <s v="OK"/>
    <x v="1660"/>
    <x v="646"/>
    <x v="624"/>
    <x v="1650"/>
    <s v="Italia"/>
    <x v="5"/>
    <x v="4"/>
    <m/>
    <s v="Alessia Di Iacovo"/>
    <s v="Autocandidatura"/>
    <x v="0"/>
    <s v="Services"/>
    <x v="14"/>
    <x v="0"/>
    <x v="0"/>
    <x v="0"/>
    <x v="0"/>
    <x v="169"/>
    <x v="86"/>
  </r>
  <r>
    <s v="OK"/>
    <x v="1661"/>
    <x v="646"/>
    <x v="625"/>
    <x v="1651"/>
    <s v="Italia"/>
    <x v="6"/>
    <x v="5"/>
    <m/>
    <s v="Luigi Sechi"/>
    <s v="Autocandidatura"/>
    <x v="0"/>
    <s v="Clean Tech"/>
    <x v="17"/>
    <x v="2"/>
    <x v="91"/>
    <x v="1"/>
    <x v="0"/>
    <x v="170"/>
    <x v="0"/>
  </r>
  <r>
    <s v="OK"/>
    <x v="1662"/>
    <x v="647"/>
    <x v="626"/>
    <x v="1652"/>
    <s v="Italia"/>
    <x v="5"/>
    <x v="4"/>
    <m/>
    <s v="Luciano Martinoli_x000a_(B&amp;M Consulting srl)"/>
    <s v="Advisor"/>
    <x v="0"/>
    <s v="Industrial Goods"/>
    <x v="22"/>
    <x v="2"/>
    <x v="0"/>
    <x v="2"/>
    <x v="0"/>
    <x v="170"/>
    <x v="0"/>
  </r>
  <r>
    <s v="OK"/>
    <x v="1663"/>
    <x v="441"/>
    <x v="625"/>
    <x v="1653"/>
    <s v="Italia"/>
    <x v="78"/>
    <x v="13"/>
    <m/>
    <s v="Gabriele Ingrosso"/>
    <s v="Autocandidatura"/>
    <x v="0"/>
    <s v="Services"/>
    <x v="5"/>
    <x v="2"/>
    <x v="0"/>
    <x v="2"/>
    <x v="0"/>
    <x v="170"/>
    <x v="0"/>
  </r>
  <r>
    <s v="OK"/>
    <x v="1664"/>
    <x v="648"/>
    <x v="627"/>
    <x v="1654"/>
    <s v="Italia"/>
    <x v="6"/>
    <x v="5"/>
    <s v="Nicola Redi"/>
    <m/>
    <s v="Proprietaria"/>
    <x v="0"/>
    <s v="Industrial Goods"/>
    <x v="12"/>
    <x v="2"/>
    <x v="31"/>
    <x v="1"/>
    <x v="0"/>
    <x v="170"/>
    <x v="0"/>
  </r>
  <r>
    <s v="OK"/>
    <x v="1665"/>
    <x v="648"/>
    <x v="627"/>
    <x v="1655"/>
    <s v="Italia"/>
    <x v="6"/>
    <x v="5"/>
    <m/>
    <s v="Fabio Mondini_x000a_(CB Growth Capital)"/>
    <s v="Advisor"/>
    <x v="0"/>
    <s v="Biotech"/>
    <x v="3"/>
    <x v="2"/>
    <x v="0"/>
    <x v="2"/>
    <x v="0"/>
    <x v="170"/>
    <x v="0"/>
  </r>
  <r>
    <s v="OK"/>
    <x v="1666"/>
    <x v="649"/>
    <x v="628"/>
    <x v="1656"/>
    <s v="Italia"/>
    <x v="17"/>
    <x v="2"/>
    <s v="Nicola Redi"/>
    <m/>
    <s v="Proprietaria"/>
    <x v="0"/>
    <s v="Med-Tech"/>
    <x v="2"/>
    <x v="2"/>
    <x v="62"/>
    <x v="1"/>
    <x v="0"/>
    <x v="168"/>
    <x v="0"/>
  </r>
  <r>
    <s v="OK"/>
    <x v="1667"/>
    <x v="649"/>
    <x v="628"/>
    <x v="1657"/>
    <s v="Italia"/>
    <x v="30"/>
    <x v="8"/>
    <m/>
    <s v="Filippo Veronese"/>
    <s v="Autocandidatura"/>
    <x v="0"/>
    <s v="Services"/>
    <x v="5"/>
    <x v="0"/>
    <x v="0"/>
    <x v="0"/>
    <x v="0"/>
    <x v="168"/>
    <x v="0"/>
  </r>
  <r>
    <s v="OK"/>
    <x v="1668"/>
    <x v="650"/>
    <x v="629"/>
    <x v="1658"/>
    <s v="Italia"/>
    <x v="5"/>
    <x v="4"/>
    <m/>
    <s v="Antonio Prestieri"/>
    <s v="Autocandidatura"/>
    <x v="0"/>
    <s v="Services"/>
    <x v="5"/>
    <x v="0"/>
    <x v="0"/>
    <x v="0"/>
    <x v="0"/>
    <x v="168"/>
    <x v="0"/>
  </r>
  <r>
    <s v="OK"/>
    <x v="1669"/>
    <x v="650"/>
    <x v="629"/>
    <x v="1659"/>
    <s v="Italia"/>
    <x v="6"/>
    <x v="5"/>
    <m/>
    <s v="Enrico Monaci"/>
    <s v="Advisor"/>
    <x v="0"/>
    <s v="Med-Tech"/>
    <x v="25"/>
    <x v="2"/>
    <x v="0"/>
    <x v="2"/>
    <x v="0"/>
    <x v="168"/>
    <x v="0"/>
  </r>
  <r>
    <s v="OK"/>
    <x v="1670"/>
    <x v="650"/>
    <x v="629"/>
    <x v="1660"/>
    <s v="Italia"/>
    <x v="6"/>
    <x v="5"/>
    <m/>
    <s v="Enrico Monaci"/>
    <s v="Advisor"/>
    <x v="0"/>
    <s v="Med-Tech"/>
    <x v="2"/>
    <x v="2"/>
    <x v="0"/>
    <x v="2"/>
    <x v="0"/>
    <x v="168"/>
    <x v="0"/>
  </r>
  <r>
    <s v="OK"/>
    <x v="1671"/>
    <x v="650"/>
    <x v="629"/>
    <x v="1661"/>
    <s v="Italia"/>
    <x v="6"/>
    <x v="5"/>
    <m/>
    <s v="Nicolò Muzzana_x000a_(Tymosbc)"/>
    <s v="Advisor"/>
    <x v="0"/>
    <s v="Industrial Goods"/>
    <x v="27"/>
    <x v="2"/>
    <x v="0"/>
    <x v="2"/>
    <x v="0"/>
    <x v="168"/>
    <x v="0"/>
  </r>
  <r>
    <s v="OK"/>
    <x v="1672"/>
    <x v="650"/>
    <x v="630"/>
    <x v="1662"/>
    <s v="Italia"/>
    <x v="5"/>
    <x v="4"/>
    <m/>
    <s v="Giorgio Bottà _x000a_(Phoenix Capital Srl)"/>
    <s v="Advisor"/>
    <x v="0"/>
    <s v="ICT"/>
    <x v="0"/>
    <x v="3"/>
    <x v="31"/>
    <x v="7"/>
    <x v="0"/>
    <x v="171"/>
    <x v="147"/>
  </r>
  <r>
    <s v="OK"/>
    <x v="1673"/>
    <x v="650"/>
    <x v="629"/>
    <x v="1663"/>
    <s v="Italia"/>
    <x v="36"/>
    <x v="15"/>
    <m/>
    <s v="Giorgio Bottà _x000a_(Phoenix Capital Srl)"/>
    <s v="Advisor"/>
    <x v="0"/>
    <s v="ICT"/>
    <x v="0"/>
    <x v="3"/>
    <x v="0"/>
    <x v="0"/>
    <x v="0"/>
    <x v="168"/>
    <x v="0"/>
  </r>
  <r>
    <s v="OK"/>
    <x v="1674"/>
    <x v="651"/>
    <x v="631"/>
    <x v="1664"/>
    <s v="Italia"/>
    <x v="5"/>
    <x v="4"/>
    <m/>
    <s v="Aniello D'Auria"/>
    <s v="Dottore commercialista"/>
    <x v="0"/>
    <s v="Agro-food"/>
    <x v="10"/>
    <x v="0"/>
    <x v="0"/>
    <x v="0"/>
    <x v="0"/>
    <x v="168"/>
    <x v="0"/>
  </r>
  <r>
    <s v="OK"/>
    <x v="1675"/>
    <x v="651"/>
    <x v="631"/>
    <x v="1665"/>
    <s v="Italia"/>
    <x v="78"/>
    <x v="13"/>
    <m/>
    <s v="Aniello D'Auria"/>
    <s v="Dottore commercialista"/>
    <x v="0"/>
    <s v="Agro-food"/>
    <x v="10"/>
    <x v="0"/>
    <x v="0"/>
    <x v="0"/>
    <x v="0"/>
    <x v="168"/>
    <x v="0"/>
  </r>
  <r>
    <s v="OK"/>
    <x v="1676"/>
    <x v="652"/>
    <x v="632"/>
    <x v="1666"/>
    <s v="Italia"/>
    <x v="74"/>
    <x v="0"/>
    <m/>
    <s v="Giuseppe Gullo"/>
    <s v="Advisor"/>
    <x v="0"/>
    <s v="ICT"/>
    <x v="20"/>
    <x v="0"/>
    <x v="0"/>
    <x v="0"/>
    <x v="0"/>
    <x v="172"/>
    <x v="0"/>
  </r>
  <r>
    <s v="OK"/>
    <x v="1677"/>
    <x v="653"/>
    <x v="633"/>
    <x v="1667"/>
    <s v="Estero"/>
    <x v="169"/>
    <x v="6"/>
    <m/>
    <s v="Jan Otto Brante"/>
    <s v="Autocandidatura"/>
    <x v="0"/>
    <s v="Biotech"/>
    <x v="3"/>
    <x v="2"/>
    <x v="0"/>
    <x v="2"/>
    <x v="0"/>
    <x v="172"/>
    <x v="0"/>
  </r>
  <r>
    <s v="OK"/>
    <x v="1678"/>
    <x v="654"/>
    <x v="634"/>
    <x v="1668"/>
    <s v="Italia"/>
    <x v="5"/>
    <x v="4"/>
    <m/>
    <s v="Camillo Castellani"/>
    <s v="Autocandidatura"/>
    <x v="0"/>
    <s v="Digital &amp; Media"/>
    <x v="37"/>
    <x v="0"/>
    <x v="0"/>
    <x v="0"/>
    <x v="0"/>
    <x v="172"/>
    <x v="0"/>
  </r>
  <r>
    <s v="OK"/>
    <x v="1679"/>
    <x v="655"/>
    <x v="635"/>
    <x v="1669"/>
    <s v="Italia"/>
    <x v="11"/>
    <x v="7"/>
    <m/>
    <s v="Gabriele Lizzani_x000a_(Employerland.it)"/>
    <s v="Altri"/>
    <x v="0"/>
    <s v="Services"/>
    <x v="48"/>
    <x v="2"/>
    <x v="0"/>
    <x v="2"/>
    <x v="0"/>
    <x v="172"/>
    <x v="0"/>
  </r>
  <r>
    <s v="OK"/>
    <x v="1680"/>
    <x v="656"/>
    <x v="636"/>
    <x v="1670"/>
    <s v="Estero"/>
    <x v="6"/>
    <x v="5"/>
    <m/>
    <s v="Lea Krusche"/>
    <s v="Autocandidatura"/>
    <x v="0"/>
    <s v="ICT"/>
    <x v="20"/>
    <x v="2"/>
    <x v="0"/>
    <x v="2"/>
    <x v="0"/>
    <x v="172"/>
    <x v="0"/>
  </r>
  <r>
    <s v="OK"/>
    <x v="1681"/>
    <x v="657"/>
    <x v="637"/>
    <x v="1671"/>
    <s v="Italia"/>
    <x v="11"/>
    <x v="7"/>
    <m/>
    <s v="Franco Di Cesare"/>
    <s v="Autocandidatura"/>
    <x v="0"/>
    <s v="Biotech"/>
    <x v="3"/>
    <x v="2"/>
    <x v="0"/>
    <x v="2"/>
    <x v="0"/>
    <x v="172"/>
    <x v="86"/>
  </r>
  <r>
    <s v="OK"/>
    <x v="1682"/>
    <x v="658"/>
    <x v="638"/>
    <x v="1672"/>
    <s v="Italia"/>
    <x v="11"/>
    <x v="7"/>
    <m/>
    <s v="Giovanni Tulli"/>
    <s v="Autocandidatura"/>
    <x v="0"/>
    <s v="Services"/>
    <x v="44"/>
    <x v="0"/>
    <x v="0"/>
    <x v="0"/>
    <x v="0"/>
    <x v="173"/>
    <x v="0"/>
  </r>
  <r>
    <s v="OK"/>
    <x v="1683"/>
    <x v="659"/>
    <x v="639"/>
    <x v="1673"/>
    <s v="Estero"/>
    <x v="6"/>
    <x v="5"/>
    <m/>
    <s v="Esther Moscatel Mendelsohn"/>
    <s v="Autocandidatura"/>
    <x v="0"/>
    <s v="Biotech"/>
    <x v="3"/>
    <x v="2"/>
    <x v="0"/>
    <x v="2"/>
    <x v="0"/>
    <x v="173"/>
    <x v="0"/>
  </r>
  <r>
    <s v="OK"/>
    <x v="1684"/>
    <x v="659"/>
    <x v="639"/>
    <x v="1674"/>
    <s v="Italia"/>
    <x v="163"/>
    <x v="10"/>
    <m/>
    <s v="Gaetano Battaglini"/>
    <s v="Autocandidatura"/>
    <x v="0"/>
    <s v="Aerospace"/>
    <x v="27"/>
    <x v="2"/>
    <x v="0"/>
    <x v="2"/>
    <x v="0"/>
    <x v="173"/>
    <x v="0"/>
  </r>
  <r>
    <s v="OK"/>
    <x v="1685"/>
    <x v="659"/>
    <x v="640"/>
    <x v="1675"/>
    <s v="Italia"/>
    <x v="22"/>
    <x v="14"/>
    <m/>
    <s v="Olga Iarussi "/>
    <s v="Autocandidatura"/>
    <x v="0"/>
    <s v="Digital &amp; Media"/>
    <x v="5"/>
    <x v="0"/>
    <x v="0"/>
    <x v="0"/>
    <x v="0"/>
    <x v="173"/>
    <x v="0"/>
  </r>
  <r>
    <s v="OK"/>
    <x v="1686"/>
    <x v="660"/>
    <x v="640"/>
    <x v="1676"/>
    <s v="Italia"/>
    <x v="95"/>
    <x v="25"/>
    <s v="Amedeo Giurazza"/>
    <m/>
    <s v="Proprietaria"/>
    <x v="0"/>
    <s v="ICT"/>
    <x v="0"/>
    <x v="3"/>
    <x v="0"/>
    <x v="0"/>
    <x v="0"/>
    <x v="173"/>
    <x v="0"/>
  </r>
  <r>
    <s v="OK"/>
    <x v="1687"/>
    <x v="661"/>
    <x v="5"/>
    <x v="1677"/>
    <s v="Italia"/>
    <x v="29"/>
    <x v="0"/>
    <m/>
    <s v="Mauro Moroni"/>
    <s v="Autocandidatura"/>
    <x v="1"/>
    <m/>
    <x v="7"/>
    <x v="5"/>
    <x v="4"/>
    <x v="3"/>
    <x v="0"/>
    <x v="174"/>
    <x v="0"/>
  </r>
  <r>
    <s v="OK"/>
    <x v="1688"/>
    <x v="662"/>
    <x v="641"/>
    <x v="1678"/>
    <s v="Italia"/>
    <x v="87"/>
    <x v="9"/>
    <m/>
    <s v="Vincenzo Cirillo"/>
    <s v="Autocandidatura"/>
    <x v="0"/>
    <s v="Agro-food"/>
    <x v="10"/>
    <x v="2"/>
    <x v="0"/>
    <x v="2"/>
    <x v="0"/>
    <x v="174"/>
    <x v="0"/>
  </r>
  <r>
    <s v="OK"/>
    <x v="1689"/>
    <x v="663"/>
    <x v="642"/>
    <x v="1679"/>
    <s v="Italia"/>
    <x v="20"/>
    <x v="12"/>
    <m/>
    <s v="Davide Fenati"/>
    <s v="Autocandidatura"/>
    <x v="0"/>
    <s v="Digital &amp; Media"/>
    <x v="5"/>
    <x v="2"/>
    <x v="0"/>
    <x v="2"/>
    <x v="0"/>
    <x v="174"/>
    <x v="0"/>
  </r>
  <r>
    <s v="OK"/>
    <x v="1690"/>
    <x v="663"/>
    <x v="642"/>
    <x v="1680"/>
    <s v="Italia"/>
    <x v="170"/>
    <x v="0"/>
    <m/>
    <s v="Andrea Nunnari"/>
    <s v="Autocandidatura"/>
    <x v="0"/>
    <s v="Agro-food"/>
    <x v="11"/>
    <x v="3"/>
    <x v="0"/>
    <x v="0"/>
    <x v="0"/>
    <x v="174"/>
    <x v="0"/>
  </r>
  <r>
    <s v="OK"/>
    <x v="1691"/>
    <x v="664"/>
    <x v="643"/>
    <x v="1681"/>
    <s v="Italia"/>
    <x v="11"/>
    <x v="7"/>
    <m/>
    <s v="Ing. Giuseppe Arturo_x000a_(Startlab)"/>
    <s v="Advisor"/>
    <x v="0"/>
    <s v="Industrial Goods"/>
    <x v="18"/>
    <x v="2"/>
    <x v="54"/>
    <x v="1"/>
    <x v="0"/>
    <x v="175"/>
    <x v="0"/>
  </r>
  <r>
    <s v="OK"/>
    <x v="1692"/>
    <x v="665"/>
    <x v="644"/>
    <x v="1682"/>
    <s v="Estero"/>
    <x v="6"/>
    <x v="5"/>
    <m/>
    <s v="Bruno Puricelli_x000a_(Pairstech Capital Management)"/>
    <s v="Advisor"/>
    <x v="0"/>
    <s v="ICT"/>
    <x v="0"/>
    <x v="4"/>
    <x v="0"/>
    <x v="2"/>
    <x v="0"/>
    <x v="175"/>
    <x v="0"/>
  </r>
  <r>
    <s v="OK"/>
    <x v="1693"/>
    <x v="665"/>
    <x v="644"/>
    <x v="1683"/>
    <s v="Italia"/>
    <x v="6"/>
    <x v="5"/>
    <m/>
    <s v="David Marini _x000a_(Giis)"/>
    <s v="Advisor"/>
    <x v="0"/>
    <s v="Services"/>
    <x v="19"/>
    <x v="2"/>
    <x v="0"/>
    <x v="2"/>
    <x v="0"/>
    <x v="175"/>
    <x v="0"/>
  </r>
  <r>
    <s v="OK"/>
    <x v="1694"/>
    <x v="665"/>
    <x v="644"/>
    <x v="1684"/>
    <s v="Estero"/>
    <x v="171"/>
    <x v="45"/>
    <m/>
    <s v="Jakov Fauković_x000a_(ALPHA CAPITALIS)"/>
    <s v="Advisor"/>
    <x v="0"/>
    <s v="Industrial Goods"/>
    <x v="22"/>
    <x v="3"/>
    <x v="0"/>
    <x v="0"/>
    <x v="0"/>
    <x v="175"/>
    <x v="0"/>
  </r>
  <r>
    <s v="OK"/>
    <x v="1695"/>
    <x v="666"/>
    <x v="645"/>
    <x v="1685"/>
    <s v="Italia"/>
    <x v="6"/>
    <x v="5"/>
    <m/>
    <s v="Dario Musselli"/>
    <s v="Autocandidatura"/>
    <x v="0"/>
    <s v="Industrial Goods"/>
    <x v="18"/>
    <x v="2"/>
    <x v="0"/>
    <x v="2"/>
    <x v="0"/>
    <x v="175"/>
    <x v="0"/>
  </r>
  <r>
    <s v="OK"/>
    <x v="1696"/>
    <x v="667"/>
    <x v="646"/>
    <x v="1686"/>
    <s v="Italia"/>
    <x v="6"/>
    <x v="5"/>
    <m/>
    <s v="Venturi Laura"/>
    <s v="Autocandidatura"/>
    <x v="0"/>
    <s v="Services"/>
    <x v="5"/>
    <x v="1"/>
    <x v="0"/>
    <x v="2"/>
    <x v="0"/>
    <x v="176"/>
    <x v="0"/>
  </r>
  <r>
    <s v="OK"/>
    <x v="1697"/>
    <x v="667"/>
    <x v="646"/>
    <x v="1687"/>
    <s v="Italia"/>
    <x v="44"/>
    <x v="8"/>
    <m/>
    <s v="S.Alper Civa "/>
    <s v="Autocandidatura"/>
    <x v="0"/>
    <s v="Consumer Goods"/>
    <x v="50"/>
    <x v="2"/>
    <x v="0"/>
    <x v="2"/>
    <x v="0"/>
    <x v="176"/>
    <x v="0"/>
  </r>
  <r>
    <s v="OK"/>
    <x v="1698"/>
    <x v="667"/>
    <x v="646"/>
    <x v="1688"/>
    <s v="Estero"/>
    <x v="6"/>
    <x v="5"/>
    <m/>
    <s v="Martin Kantor"/>
    <s v="Autocandidatura"/>
    <x v="0"/>
    <s v="Services"/>
    <x v="47"/>
    <x v="2"/>
    <x v="0"/>
    <x v="2"/>
    <x v="0"/>
    <x v="176"/>
    <x v="0"/>
  </r>
  <r>
    <s v="OK"/>
    <x v="1699"/>
    <x v="667"/>
    <x v="646"/>
    <x v="1689"/>
    <s v="Italia"/>
    <x v="5"/>
    <x v="4"/>
    <m/>
    <s v="Valentina Cerolini"/>
    <s v="Autocandidatura"/>
    <x v="0"/>
    <s v="Digital &amp; Media"/>
    <x v="5"/>
    <x v="3"/>
    <x v="0"/>
    <x v="0"/>
    <x v="0"/>
    <x v="176"/>
    <x v="0"/>
  </r>
  <r>
    <s v="OK"/>
    <x v="1700"/>
    <x v="667"/>
    <x v="646"/>
    <x v="1690"/>
    <s v="Italia"/>
    <x v="11"/>
    <x v="7"/>
    <m/>
    <s v="Giulio Graziani"/>
    <s v="Autocandidatura"/>
    <x v="0"/>
    <s v="Services"/>
    <x v="5"/>
    <x v="0"/>
    <x v="0"/>
    <x v="0"/>
    <x v="0"/>
    <x v="176"/>
    <x v="0"/>
  </r>
  <r>
    <s v="OK"/>
    <x v="1701"/>
    <x v="668"/>
    <x v="647"/>
    <x v="1691"/>
    <s v="Italia"/>
    <x v="6"/>
    <x v="5"/>
    <m/>
    <s v="Nicola D’Amicis_x000a_(innovation4value)"/>
    <s v="Advisor"/>
    <x v="0"/>
    <s v="Med-Tech"/>
    <x v="2"/>
    <x v="2"/>
    <x v="0"/>
    <x v="2"/>
    <x v="0"/>
    <x v="176"/>
    <x v="0"/>
  </r>
  <r>
    <s v="OK"/>
    <x v="1702"/>
    <x v="668"/>
    <x v="648"/>
    <x v="1692"/>
    <s v="Italia"/>
    <x v="6"/>
    <x v="5"/>
    <m/>
    <s v="Filippo Quattrocchi"/>
    <s v="Autocandidatura"/>
    <x v="0"/>
    <s v="Digital &amp; Media"/>
    <x v="28"/>
    <x v="2"/>
    <x v="0"/>
    <x v="2"/>
    <x v="0"/>
    <x v="177"/>
    <x v="0"/>
  </r>
  <r>
    <s v="OK"/>
    <x v="1703"/>
    <x v="669"/>
    <x v="649"/>
    <x v="1693"/>
    <s v="Italia"/>
    <x v="5"/>
    <x v="4"/>
    <m/>
    <s v="Roberto Lorenzon_x000a_(The Go To Market Company)"/>
    <s v="Advisor"/>
    <x v="0"/>
    <s v="Digital &amp; Media"/>
    <x v="28"/>
    <x v="0"/>
    <x v="0"/>
    <x v="0"/>
    <x v="0"/>
    <x v="178"/>
    <x v="0"/>
  </r>
  <r>
    <s v="OK"/>
    <x v="1704"/>
    <x v="670"/>
    <x v="650"/>
    <x v="1694"/>
    <s v="Italia"/>
    <x v="6"/>
    <x v="5"/>
    <m/>
    <s v="Alberto Brenna_x000a_(Arkios Italy)"/>
    <s v="Advisor"/>
    <x v="0"/>
    <s v="Consumer Goods"/>
    <x v="12"/>
    <x v="4"/>
    <x v="0"/>
    <x v="2"/>
    <x v="0"/>
    <x v="178"/>
    <x v="0"/>
  </r>
  <r>
    <s v="OK"/>
    <x v="1705"/>
    <x v="671"/>
    <x v="651"/>
    <x v="1695"/>
    <s v="Italia"/>
    <x v="0"/>
    <x v="0"/>
    <s v="Roberto della Marina"/>
    <m/>
    <s v="Proprietaria"/>
    <x v="0"/>
    <s v="Services"/>
    <x v="14"/>
    <x v="1"/>
    <x v="37"/>
    <x v="1"/>
    <x v="0"/>
    <x v="178"/>
    <x v="0"/>
  </r>
  <r>
    <s v="OK"/>
    <x v="1706"/>
    <x v="671"/>
    <x v="651"/>
    <x v="1696"/>
    <s v="Italia"/>
    <x v="0"/>
    <x v="0"/>
    <s v="Roberto della Marina"/>
    <m/>
    <s v="Proprietaria"/>
    <x v="0"/>
    <s v="Consumer Goods"/>
    <x v="18"/>
    <x v="1"/>
    <x v="37"/>
    <x v="1"/>
    <x v="0"/>
    <x v="178"/>
    <x v="0"/>
  </r>
  <r>
    <s v="OK"/>
    <x v="1707"/>
    <x v="671"/>
    <x v="651"/>
    <x v="1697"/>
    <s v="Italia"/>
    <x v="0"/>
    <x v="0"/>
    <s v="Roberto della Marina"/>
    <m/>
    <s v="Proprietaria"/>
    <x v="0"/>
    <s v="ICT"/>
    <x v="0"/>
    <x v="1"/>
    <x v="37"/>
    <x v="1"/>
    <x v="0"/>
    <x v="178"/>
    <x v="0"/>
  </r>
  <r>
    <s v="OK"/>
    <x v="1708"/>
    <x v="671"/>
    <x v="651"/>
    <x v="1698"/>
    <s v="Italia"/>
    <x v="0"/>
    <x v="0"/>
    <s v="Roberto della Marina"/>
    <m/>
    <s v="Proprietaria"/>
    <x v="0"/>
    <s v="ICT"/>
    <x v="20"/>
    <x v="1"/>
    <x v="37"/>
    <x v="1"/>
    <x v="0"/>
    <x v="178"/>
    <x v="0"/>
  </r>
  <r>
    <s v="OK"/>
    <x v="1709"/>
    <x v="671"/>
    <x v="651"/>
    <x v="1699"/>
    <s v="Italia"/>
    <x v="0"/>
    <x v="0"/>
    <s v="Roberto della Marina"/>
    <m/>
    <s v="Proprietaria"/>
    <x v="0"/>
    <s v="Med-Tech"/>
    <x v="8"/>
    <x v="1"/>
    <x v="37"/>
    <x v="1"/>
    <x v="0"/>
    <x v="178"/>
    <x v="0"/>
  </r>
  <r>
    <s v="OK"/>
    <x v="1710"/>
    <x v="671"/>
    <x v="651"/>
    <x v="1700"/>
    <s v="Italia"/>
    <x v="0"/>
    <x v="0"/>
    <s v="Roberto della Marina"/>
    <m/>
    <s v="Proprietaria"/>
    <x v="0"/>
    <s v="Biotech"/>
    <x v="3"/>
    <x v="1"/>
    <x v="37"/>
    <x v="1"/>
    <x v="0"/>
    <x v="178"/>
    <x v="0"/>
  </r>
  <r>
    <s v="OK"/>
    <x v="1711"/>
    <x v="671"/>
    <x v="651"/>
    <x v="1701"/>
    <s v="Italia"/>
    <x v="0"/>
    <x v="0"/>
    <s v="Roberto della Marina"/>
    <m/>
    <s v="Proprietaria"/>
    <x v="0"/>
    <s v="Agro-food"/>
    <x v="11"/>
    <x v="1"/>
    <x v="37"/>
    <x v="1"/>
    <x v="0"/>
    <x v="178"/>
    <x v="0"/>
  </r>
  <r>
    <s v="OK"/>
    <x v="1712"/>
    <x v="671"/>
    <x v="651"/>
    <x v="1702"/>
    <s v="Italia"/>
    <x v="0"/>
    <x v="0"/>
    <s v="Roberto della Marina"/>
    <m/>
    <s v="Proprietaria"/>
    <x v="0"/>
    <s v="Aerospace"/>
    <x v="31"/>
    <x v="1"/>
    <x v="37"/>
    <x v="1"/>
    <x v="0"/>
    <x v="178"/>
    <x v="0"/>
  </r>
  <r>
    <s v="OK"/>
    <x v="1713"/>
    <x v="672"/>
    <x v="652"/>
    <x v="1703"/>
    <s v="Estero"/>
    <x v="172"/>
    <x v="6"/>
    <m/>
    <s v=" Alessio Scaglioso"/>
    <s v="Autocandidatura"/>
    <x v="0"/>
    <s v="Digital &amp; Media"/>
    <x v="5"/>
    <x v="0"/>
    <x v="0"/>
    <x v="0"/>
    <x v="0"/>
    <x v="178"/>
    <x v="0"/>
  </r>
  <r>
    <s v="OK"/>
    <x v="1714"/>
    <x v="673"/>
    <x v="653"/>
    <x v="1704"/>
    <s v="Italia"/>
    <x v="6"/>
    <x v="5"/>
    <m/>
    <s v="Luigi Pierobon"/>
    <s v="Autocandidatura"/>
    <x v="0"/>
    <s v="Services"/>
    <x v="15"/>
    <x v="2"/>
    <x v="0"/>
    <x v="2"/>
    <x v="0"/>
    <x v="179"/>
    <x v="148"/>
  </r>
  <r>
    <s v="OK"/>
    <x v="1715"/>
    <x v="673"/>
    <x v="654"/>
    <x v="1705"/>
    <s v="Italia"/>
    <x v="5"/>
    <x v="4"/>
    <m/>
    <s v="Ines Di Franco"/>
    <s v="Autocandidatura"/>
    <x v="0"/>
    <s v="Digital &amp; Media"/>
    <x v="5"/>
    <x v="0"/>
    <x v="0"/>
    <x v="0"/>
    <x v="0"/>
    <x v="179"/>
    <x v="0"/>
  </r>
  <r>
    <s v="OK"/>
    <x v="1716"/>
    <x v="674"/>
    <x v="655"/>
    <x v="1706"/>
    <s v="Italia"/>
    <x v="41"/>
    <x v="10"/>
    <m/>
    <s v="Monica Vatteroni"/>
    <s v="Autocandidatura"/>
    <x v="0"/>
    <s v="ICT"/>
    <x v="20"/>
    <x v="1"/>
    <x v="17"/>
    <x v="1"/>
    <x v="0"/>
    <x v="179"/>
    <x v="0"/>
  </r>
  <r>
    <s v="OK"/>
    <x v="1717"/>
    <x v="674"/>
    <x v="655"/>
    <x v="1707"/>
    <s v="Italia"/>
    <x v="5"/>
    <x v="4"/>
    <s v="Renato Vannucci"/>
    <m/>
    <s v="Proprietaria"/>
    <x v="0"/>
    <s v="Agro-food"/>
    <x v="10"/>
    <x v="0"/>
    <x v="0"/>
    <x v="0"/>
    <x v="0"/>
    <x v="179"/>
    <x v="0"/>
  </r>
  <r>
    <s v="OK"/>
    <x v="1718"/>
    <x v="675"/>
    <x v="603"/>
    <x v="1708"/>
    <s v="Italia"/>
    <x v="6"/>
    <x v="5"/>
    <m/>
    <s v="Franco Frijio"/>
    <s v="Dottore commercialista"/>
    <x v="0"/>
    <s v="Industrial Goods"/>
    <x v="18"/>
    <x v="4"/>
    <x v="0"/>
    <x v="2"/>
    <x v="0"/>
    <x v="179"/>
    <x v="0"/>
  </r>
  <r>
    <s v="OK"/>
    <x v="1719"/>
    <x v="675"/>
    <x v="603"/>
    <x v="1709"/>
    <s v="Italia"/>
    <x v="109"/>
    <x v="17"/>
    <m/>
    <m/>
    <s v="Autocandidatura"/>
    <x v="0"/>
    <s v="Digital &amp; Media"/>
    <x v="5"/>
    <x v="0"/>
    <x v="0"/>
    <x v="0"/>
    <x v="0"/>
    <x v="179"/>
    <x v="0"/>
  </r>
  <r>
    <s v="OK"/>
    <x v="1720"/>
    <x v="676"/>
    <x v="656"/>
    <x v="1710"/>
    <s v="Estero"/>
    <x v="25"/>
    <x v="16"/>
    <m/>
    <s v="Atsushi_x000a_(AMconsulting)"/>
    <s v="Advisor"/>
    <x v="0"/>
    <s v="Digital &amp; Media"/>
    <x v="5"/>
    <x v="3"/>
    <x v="0"/>
    <x v="0"/>
    <x v="0"/>
    <x v="180"/>
    <x v="0"/>
  </r>
  <r>
    <s v="OK"/>
    <x v="1721"/>
    <x v="676"/>
    <x v="656"/>
    <x v="1711"/>
    <s v="Italia"/>
    <x v="62"/>
    <x v="4"/>
    <m/>
    <s v="Renzo Pisu"/>
    <s v="Autocandidatura"/>
    <x v="0"/>
    <s v="Services"/>
    <x v="31"/>
    <x v="2"/>
    <x v="0"/>
    <x v="2"/>
    <x v="0"/>
    <x v="180"/>
    <x v="0"/>
  </r>
  <r>
    <s v="OK"/>
    <x v="1722"/>
    <x v="676"/>
    <x v="656"/>
    <x v="1712"/>
    <s v="Estero"/>
    <x v="25"/>
    <x v="16"/>
    <m/>
    <s v="Nikos Sifonios"/>
    <s v="Autocandidatura"/>
    <x v="0"/>
    <s v="Services"/>
    <x v="19"/>
    <x v="2"/>
    <x v="0"/>
    <x v="2"/>
    <x v="0"/>
    <x v="180"/>
    <x v="0"/>
  </r>
  <r>
    <s v="OK"/>
    <x v="1723"/>
    <x v="676"/>
    <x v="656"/>
    <x v="1713"/>
    <s v="Italia"/>
    <x v="5"/>
    <x v="4"/>
    <m/>
    <s v="Pierluigi Consolandi"/>
    <s v="Autocandidatura"/>
    <x v="0"/>
    <s v="Consumer Goods"/>
    <x v="12"/>
    <x v="0"/>
    <x v="0"/>
    <x v="0"/>
    <x v="0"/>
    <x v="180"/>
    <x v="0"/>
  </r>
  <r>
    <s v="OK"/>
    <x v="1724"/>
    <x v="677"/>
    <x v="657"/>
    <x v="1714"/>
    <s v="Estero"/>
    <x v="47"/>
    <x v="20"/>
    <m/>
    <s v="Ilya Antonov"/>
    <s v="Autocandidatura"/>
    <x v="0"/>
    <s v="Clean Tech"/>
    <x v="23"/>
    <x v="2"/>
    <x v="0"/>
    <x v="2"/>
    <x v="0"/>
    <x v="180"/>
    <x v="0"/>
  </r>
  <r>
    <s v="OK"/>
    <x v="1725"/>
    <x v="677"/>
    <x v="657"/>
    <x v="1715"/>
    <s v="Italia"/>
    <x v="15"/>
    <x v="3"/>
    <m/>
    <s v="Gerardo Lando"/>
    <s v="Autocandidatura"/>
    <x v="0"/>
    <s v="ICT"/>
    <x v="20"/>
    <x v="2"/>
    <x v="0"/>
    <x v="2"/>
    <x v="0"/>
    <x v="180"/>
    <x v="0"/>
  </r>
  <r>
    <s v="OK"/>
    <x v="1726"/>
    <x v="677"/>
    <x v="657"/>
    <x v="1716"/>
    <s v="Italia"/>
    <x v="11"/>
    <x v="7"/>
    <m/>
    <s v="Federico Moro"/>
    <s v="Dottore commercialista"/>
    <x v="0"/>
    <s v="ICT"/>
    <x v="20"/>
    <x v="2"/>
    <x v="0"/>
    <x v="2"/>
    <x v="0"/>
    <x v="180"/>
    <x v="0"/>
  </r>
  <r>
    <s v="OK"/>
    <x v="1727"/>
    <x v="677"/>
    <x v="658"/>
    <x v="1717"/>
    <s v="Estero"/>
    <x v="173"/>
    <x v="22"/>
    <m/>
    <s v="Giacomo Cirio"/>
    <s v="Autocandidatura"/>
    <x v="0"/>
    <s v="Digital &amp; Media"/>
    <x v="5"/>
    <x v="0"/>
    <x v="0"/>
    <x v="0"/>
    <x v="0"/>
    <x v="177"/>
    <x v="0"/>
  </r>
  <r>
    <s v="OK"/>
    <x v="1728"/>
    <x v="678"/>
    <x v="659"/>
    <x v="1718"/>
    <s v="Italia"/>
    <x v="11"/>
    <x v="7"/>
    <m/>
    <s v="Francesco De Luca"/>
    <s v="Autocandidatura"/>
    <x v="0"/>
    <s v="Digital &amp; Media"/>
    <x v="5"/>
    <x v="2"/>
    <x v="0"/>
    <x v="2"/>
    <x v="0"/>
    <x v="180"/>
    <x v="0"/>
  </r>
  <r>
    <s v="OK"/>
    <x v="1729"/>
    <x v="678"/>
    <x v="659"/>
    <x v="1719"/>
    <s v="Italia"/>
    <x v="36"/>
    <x v="15"/>
    <m/>
    <s v="Giorgio Zucchetti_x000a_(Kpmg)"/>
    <s v="Advisor"/>
    <x v="0"/>
    <s v="Agro-food"/>
    <x v="20"/>
    <x v="0"/>
    <x v="0"/>
    <x v="0"/>
    <x v="0"/>
    <x v="180"/>
    <x v="0"/>
  </r>
  <r>
    <s v="OK"/>
    <x v="1730"/>
    <x v="678"/>
    <x v="659"/>
    <x v="1720"/>
    <s v="Italia"/>
    <x v="41"/>
    <x v="10"/>
    <m/>
    <s v="Andrea Tesei"/>
    <s v="Autocandidatura"/>
    <x v="0"/>
    <s v="ICT"/>
    <x v="20"/>
    <x v="0"/>
    <x v="0"/>
    <x v="6"/>
    <x v="0"/>
    <x v="181"/>
    <x v="149"/>
  </r>
  <r>
    <s v="OK"/>
    <x v="1731"/>
    <x v="679"/>
    <x v="660"/>
    <x v="1721"/>
    <s v="Italia"/>
    <x v="20"/>
    <x v="12"/>
    <m/>
    <s v="Fabio Mondini_x000a_(Crossborder)"/>
    <s v="Advisor"/>
    <x v="0"/>
    <s v="Med-Tech"/>
    <x v="2"/>
    <x v="0"/>
    <x v="0"/>
    <x v="0"/>
    <x v="0"/>
    <x v="177"/>
    <x v="0"/>
  </r>
  <r>
    <s v="OK"/>
    <x v="1732"/>
    <x v="679"/>
    <x v="661"/>
    <x v="1722"/>
    <s v="Italia"/>
    <x v="174"/>
    <x v="12"/>
    <m/>
    <s v="Ugo Pianini"/>
    <s v="Autocandidatura"/>
    <x v="0"/>
    <s v="Digital &amp; Media"/>
    <x v="5"/>
    <x v="2"/>
    <x v="0"/>
    <x v="2"/>
    <x v="0"/>
    <x v="182"/>
    <x v="0"/>
  </r>
  <r>
    <s v="OK"/>
    <x v="1733"/>
    <x v="680"/>
    <x v="648"/>
    <x v="1723"/>
    <s v="Italia"/>
    <x v="11"/>
    <x v="7"/>
    <m/>
    <s v="Maria Carla De Maggio_x000a_(Università Campus Bio-Medico di Roma)"/>
    <s v="Organismi di Ricerca"/>
    <x v="0"/>
    <s v="Med-Tech"/>
    <x v="2"/>
    <x v="2"/>
    <x v="16"/>
    <x v="1"/>
    <x v="0"/>
    <x v="177"/>
    <x v="0"/>
  </r>
  <r>
    <s v="OK"/>
    <x v="1734"/>
    <x v="681"/>
    <x v="658"/>
    <x v="1724"/>
    <s v="Italia"/>
    <x v="70"/>
    <x v="19"/>
    <m/>
    <s v="Teresa Peragine_x000a_(Milano Global Advisors)"/>
    <s v="Advisor"/>
    <x v="0"/>
    <s v="ICT"/>
    <x v="0"/>
    <x v="0"/>
    <x v="0"/>
    <x v="0"/>
    <x v="0"/>
    <x v="177"/>
    <x v="0"/>
  </r>
  <r>
    <s v="OK"/>
    <x v="1735"/>
    <x v="682"/>
    <x v="662"/>
    <x v="1725"/>
    <s v="Italia"/>
    <x v="11"/>
    <x v="7"/>
    <m/>
    <s v="Lorenzo De Fabio_x000a_(Lazio Innova)"/>
    <s v="Investitori professionali"/>
    <x v="0"/>
    <s v="ICT"/>
    <x v="20"/>
    <x v="0"/>
    <x v="0"/>
    <x v="0"/>
    <x v="0"/>
    <x v="177"/>
    <x v="0"/>
  </r>
  <r>
    <s v="OK"/>
    <x v="1736"/>
    <x v="683"/>
    <x v="661"/>
    <x v="1726"/>
    <s v="Italia"/>
    <x v="6"/>
    <x v="5"/>
    <m/>
    <s v="Vincenzo Naclerio"/>
    <s v="Autocandidatura"/>
    <x v="0"/>
    <s v="Digital &amp; Media"/>
    <x v="5"/>
    <x v="2"/>
    <x v="0"/>
    <x v="2"/>
    <x v="0"/>
    <x v="182"/>
    <x v="0"/>
  </r>
  <r>
    <s v="OK"/>
    <x v="1737"/>
    <x v="683"/>
    <x v="661"/>
    <x v="1727"/>
    <s v="Italia"/>
    <x v="15"/>
    <x v="3"/>
    <s v="Giulio Valiante"/>
    <m/>
    <s v="Proprietaria"/>
    <x v="0"/>
    <s v="Services"/>
    <x v="14"/>
    <x v="0"/>
    <x v="0"/>
    <x v="0"/>
    <x v="0"/>
    <x v="182"/>
    <x v="0"/>
  </r>
  <r>
    <s v="OK"/>
    <x v="1738"/>
    <x v="683"/>
    <x v="661"/>
    <x v="1728"/>
    <s v="Italia"/>
    <x v="11"/>
    <x v="7"/>
    <m/>
    <s v="Luca Tubia_x000a_(C&amp;G Capital)"/>
    <s v="Advisor"/>
    <x v="0"/>
    <s v="Clean Tech"/>
    <x v="17"/>
    <x v="0"/>
    <x v="0"/>
    <x v="0"/>
    <x v="0"/>
    <x v="182"/>
    <x v="0"/>
  </r>
  <r>
    <s v="OK"/>
    <x v="1739"/>
    <x v="683"/>
    <x v="661"/>
    <x v="1729"/>
    <s v="Italia"/>
    <x v="62"/>
    <x v="4"/>
    <m/>
    <s v="Luca Tubia_x000a_(C&amp;G Capital)"/>
    <s v="Advisor"/>
    <x v="0"/>
    <s v="Agro-food"/>
    <x v="11"/>
    <x v="0"/>
    <x v="0"/>
    <x v="0"/>
    <x v="0"/>
    <x v="182"/>
    <x v="0"/>
  </r>
  <r>
    <s v="OK"/>
    <x v="1740"/>
    <x v="683"/>
    <x v="661"/>
    <x v="1730"/>
    <s v="Italia"/>
    <x v="15"/>
    <x v="3"/>
    <m/>
    <s v="Luca Tubia_x000a_(C&amp;G Capital)"/>
    <s v="Advisor"/>
    <x v="0"/>
    <s v="Med-Tech"/>
    <x v="2"/>
    <x v="2"/>
    <x v="92"/>
    <x v="1"/>
    <x v="0"/>
    <x v="182"/>
    <x v="0"/>
  </r>
  <r>
    <s v="OK"/>
    <x v="1741"/>
    <x v="683"/>
    <x v="661"/>
    <x v="1731"/>
    <s v="Italia"/>
    <x v="5"/>
    <x v="4"/>
    <m/>
    <s v="Luca Tubia_x000a_(C&amp;G Capital)"/>
    <s v="Advisor"/>
    <x v="0"/>
    <s v="Clean Tech"/>
    <x v="17"/>
    <x v="0"/>
    <x v="0"/>
    <x v="5"/>
    <x v="0"/>
    <x v="108"/>
    <x v="150"/>
  </r>
  <r>
    <s v="OK"/>
    <x v="1742"/>
    <x v="683"/>
    <x v="661"/>
    <x v="1732"/>
    <s v="Italia"/>
    <x v="30"/>
    <x v="8"/>
    <m/>
    <s v="Gianluca Guerra_x000a_(Virgil Alternative Investments Uk Ltd)"/>
    <s v="Advisor"/>
    <x v="0"/>
    <s v="Digital &amp; Media"/>
    <x v="5"/>
    <x v="3"/>
    <x v="0"/>
    <x v="0"/>
    <x v="0"/>
    <x v="182"/>
    <x v="0"/>
  </r>
  <r>
    <s v="OK"/>
    <x v="1743"/>
    <x v="684"/>
    <x v="663"/>
    <x v="1733"/>
    <s v="Italia"/>
    <x v="78"/>
    <x v="13"/>
    <m/>
    <s v="Francesco Guido"/>
    <s v="Autocandidatura"/>
    <x v="0"/>
    <s v="Med-Tech"/>
    <x v="2"/>
    <x v="2"/>
    <x v="62"/>
    <x v="1"/>
    <x v="0"/>
    <x v="182"/>
    <x v="0"/>
  </r>
  <r>
    <s v="OK"/>
    <x v="1744"/>
    <x v="684"/>
    <x v="663"/>
    <x v="1734"/>
    <s v="Italia"/>
    <x v="20"/>
    <x v="12"/>
    <m/>
    <s v="Emanuela Matturri"/>
    <s v="Advisor"/>
    <x v="0"/>
    <s v="ICT"/>
    <x v="39"/>
    <x v="0"/>
    <x v="0"/>
    <x v="0"/>
    <x v="0"/>
    <x v="182"/>
    <x v="0"/>
  </r>
  <r>
    <s v="OK"/>
    <x v="1745"/>
    <x v="685"/>
    <x v="664"/>
    <x v="1735"/>
    <s v="Italia"/>
    <x v="0"/>
    <x v="0"/>
    <s v="Giulio Valiante"/>
    <m/>
    <s v="Proprietaria"/>
    <x v="0"/>
    <s v="Services"/>
    <x v="14"/>
    <x v="0"/>
    <x v="0"/>
    <x v="0"/>
    <x v="0"/>
    <x v="182"/>
    <x v="0"/>
  </r>
  <r>
    <s v="OK"/>
    <x v="1746"/>
    <x v="686"/>
    <x v="665"/>
    <x v="1736"/>
    <s v="Italia"/>
    <x v="6"/>
    <x v="5"/>
    <m/>
    <s v="Andrea Spinelli"/>
    <s v="Autocandidatura"/>
    <x v="0"/>
    <s v="Digital &amp; Media"/>
    <x v="5"/>
    <x v="2"/>
    <x v="0"/>
    <x v="2"/>
    <x v="0"/>
    <x v="182"/>
    <x v="0"/>
  </r>
  <r>
    <s v="OK"/>
    <x v="1747"/>
    <x v="686"/>
    <x v="665"/>
    <x v="1737"/>
    <s v="Italia"/>
    <x v="96"/>
    <x v="19"/>
    <m/>
    <s v="Maurizio Petrolani_x000a_(Fondo Italiano d'Investimento)"/>
    <s v="Investitori professionali"/>
    <x v="0"/>
    <s v="Industrial Goods"/>
    <x v="34"/>
    <x v="2"/>
    <x v="0"/>
    <x v="2"/>
    <x v="0"/>
    <x v="182"/>
    <x v="0"/>
  </r>
  <r>
    <s v="OK"/>
    <x v="1748"/>
    <x v="686"/>
    <x v="665"/>
    <x v="1738"/>
    <s v="Estero"/>
    <x v="125"/>
    <x v="22"/>
    <m/>
    <s v="Christian Nilson"/>
    <s v="Autocandidatura"/>
    <x v="0"/>
    <s v="Services"/>
    <x v="44"/>
    <x v="0"/>
    <x v="0"/>
    <x v="0"/>
    <x v="0"/>
    <x v="182"/>
    <x v="0"/>
  </r>
  <r>
    <s v="OK"/>
    <x v="1749"/>
    <x v="687"/>
    <x v="666"/>
    <x v="1739"/>
    <s v="Italia"/>
    <x v="15"/>
    <x v="3"/>
    <m/>
    <s v="Gianlorenzo Saporiti"/>
    <s v="Autocandidatura"/>
    <x v="0"/>
    <s v="Med-Tech"/>
    <x v="2"/>
    <x v="2"/>
    <x v="9"/>
    <x v="1"/>
    <x v="0"/>
    <x v="182"/>
    <x v="0"/>
  </r>
  <r>
    <s v="OK"/>
    <x v="1750"/>
    <x v="688"/>
    <x v="667"/>
    <x v="1740"/>
    <s v="Italia"/>
    <x v="11"/>
    <x v="7"/>
    <m/>
    <s v="Elisa Sardilli"/>
    <s v="Autocandidatura"/>
    <x v="0"/>
    <s v="Digital &amp; Media"/>
    <x v="28"/>
    <x v="2"/>
    <x v="0"/>
    <x v="2"/>
    <x v="0"/>
    <x v="182"/>
    <x v="0"/>
  </r>
  <r>
    <s v="OK"/>
    <x v="1751"/>
    <x v="689"/>
    <x v="668"/>
    <x v="1741"/>
    <s v="Italia"/>
    <x v="5"/>
    <x v="4"/>
    <m/>
    <s v="Chiara Francalanci"/>
    <s v="Autocandidatura"/>
    <x v="0"/>
    <s v="ICT"/>
    <x v="20"/>
    <x v="2"/>
    <x v="42"/>
    <x v="1"/>
    <x v="0"/>
    <x v="131"/>
    <x v="0"/>
  </r>
  <r>
    <s v="OK"/>
    <x v="1752"/>
    <x v="690"/>
    <x v="669"/>
    <x v="1742"/>
    <s v="Italia"/>
    <x v="6"/>
    <x v="5"/>
    <m/>
    <s v="Carlo Delle Foglie"/>
    <s v="Autocandidatura"/>
    <x v="0"/>
    <s v="Digital &amp; Media"/>
    <x v="5"/>
    <x v="2"/>
    <x v="0"/>
    <x v="2"/>
    <x v="0"/>
    <x v="131"/>
    <x v="0"/>
  </r>
  <r>
    <s v="OK"/>
    <x v="1753"/>
    <x v="691"/>
    <x v="670"/>
    <x v="1743"/>
    <s v="Estero"/>
    <x v="175"/>
    <x v="46"/>
    <m/>
    <s v="Josef Azikov"/>
    <s v="Autocandidatura"/>
    <x v="0"/>
    <s v="Services"/>
    <x v="19"/>
    <x v="0"/>
    <x v="0"/>
    <x v="0"/>
    <x v="0"/>
    <x v="131"/>
    <x v="0"/>
  </r>
  <r>
    <s v="OK"/>
    <x v="1754"/>
    <x v="691"/>
    <x v="670"/>
    <x v="1744"/>
    <s v="Italia"/>
    <x v="8"/>
    <x v="4"/>
    <m/>
    <s v="Investor Day Fondazione Golinelli"/>
    <s v="Organismi di Ricerca"/>
    <x v="0"/>
    <s v="Biotech"/>
    <x v="3"/>
    <x v="2"/>
    <x v="67"/>
    <x v="1"/>
    <x v="0"/>
    <x v="131"/>
    <x v="0"/>
  </r>
  <r>
    <s v="OK"/>
    <x v="1755"/>
    <x v="691"/>
    <x v="670"/>
    <x v="1745"/>
    <s v="Italia"/>
    <x v="43"/>
    <x v="8"/>
    <m/>
    <s v="Investor Day Fondazione Golinelli"/>
    <s v="Organismi di Ricerca"/>
    <x v="0"/>
    <s v="Biotech"/>
    <x v="3"/>
    <x v="2"/>
    <x v="69"/>
    <x v="1"/>
    <x v="0"/>
    <x v="131"/>
    <x v="0"/>
  </r>
  <r>
    <s v="OK"/>
    <x v="1756"/>
    <x v="691"/>
    <x v="670"/>
    <x v="1746"/>
    <s v="Italia"/>
    <x v="15"/>
    <x v="3"/>
    <m/>
    <s v="Investor Day Fondazione Golinelli"/>
    <s v="Organismi di Ricerca"/>
    <x v="0"/>
    <s v="Biotech"/>
    <x v="3"/>
    <x v="2"/>
    <x v="90"/>
    <x v="1"/>
    <x v="0"/>
    <x v="131"/>
    <x v="0"/>
  </r>
  <r>
    <s v="OK"/>
    <x v="1757"/>
    <x v="691"/>
    <x v="670"/>
    <x v="1747"/>
    <s v="Italia"/>
    <x v="2"/>
    <x v="0"/>
    <m/>
    <s v="Investor Day Fondazione Golinelli"/>
    <s v="Organismi di Ricerca"/>
    <x v="0"/>
    <s v="Biotech"/>
    <x v="54"/>
    <x v="2"/>
    <x v="2"/>
    <x v="1"/>
    <x v="0"/>
    <x v="131"/>
    <x v="0"/>
  </r>
  <r>
    <s v="OK"/>
    <x v="1758"/>
    <x v="691"/>
    <x v="670"/>
    <x v="1748"/>
    <s v="Italia"/>
    <x v="176"/>
    <x v="25"/>
    <m/>
    <s v="Enrico Gaia_x000a_(Studio EnricoGaia)"/>
    <s v="Dottore commercialista"/>
    <x v="0"/>
    <s v="Industrial Goods"/>
    <x v="18"/>
    <x v="0"/>
    <x v="0"/>
    <x v="0"/>
    <x v="0"/>
    <x v="183"/>
    <x v="0"/>
  </r>
  <r>
    <s v="OK"/>
    <x v="1759"/>
    <x v="691"/>
    <x v="670"/>
    <x v="1749"/>
    <s v="Italia"/>
    <x v="74"/>
    <x v="0"/>
    <m/>
    <s v="Antonio Margiotta"/>
    <s v="Altri"/>
    <x v="0"/>
    <s v="Consumer Goods"/>
    <x v="12"/>
    <x v="0"/>
    <x v="0"/>
    <x v="0"/>
    <x v="0"/>
    <x v="183"/>
    <x v="0"/>
  </r>
  <r>
    <s v="OK"/>
    <x v="1760"/>
    <x v="692"/>
    <x v="671"/>
    <x v="1750"/>
    <s v="Italia"/>
    <x v="177"/>
    <x v="14"/>
    <m/>
    <s v="Pierpaolo Papilj"/>
    <s v="Autocandidatura"/>
    <x v="0"/>
    <s v="Industrial Goods"/>
    <x v="18"/>
    <x v="2"/>
    <x v="0"/>
    <x v="2"/>
    <x v="0"/>
    <x v="183"/>
    <x v="0"/>
  </r>
  <r>
    <s v="OK"/>
    <x v="1761"/>
    <x v="692"/>
    <x v="671"/>
    <x v="1751"/>
    <s v="Italia"/>
    <x v="5"/>
    <x v="4"/>
    <m/>
    <s v="Avv. Roberto de Bonis_x000a_(LCA STUDIO LEGALE)"/>
    <s v="Advisor"/>
    <x v="0"/>
    <s v="Industrial automation"/>
    <x v="4"/>
    <x v="2"/>
    <x v="0"/>
    <x v="2"/>
    <x v="0"/>
    <x v="183"/>
    <x v="0"/>
  </r>
  <r>
    <s v="OK"/>
    <x v="1762"/>
    <x v="692"/>
    <x v="671"/>
    <x v="1752"/>
    <s v="Italia"/>
    <x v="5"/>
    <x v="4"/>
    <m/>
    <s v="Avv. Roberto de Bonis_x000a_(LCA STUDIO LEGALE)"/>
    <s v="Advisor"/>
    <x v="0"/>
    <s v="ICT"/>
    <x v="0"/>
    <x v="2"/>
    <x v="0"/>
    <x v="2"/>
    <x v="0"/>
    <x v="183"/>
    <x v="0"/>
  </r>
  <r>
    <s v="OK"/>
    <x v="1763"/>
    <x v="692"/>
    <x v="671"/>
    <x v="1753"/>
    <s v="Italia"/>
    <x v="11"/>
    <x v="7"/>
    <m/>
    <s v="Giovanni De Caro"/>
    <s v="Advisor"/>
    <x v="0"/>
    <s v="ICT"/>
    <x v="20"/>
    <x v="2"/>
    <x v="0"/>
    <x v="2"/>
    <x v="0"/>
    <x v="183"/>
    <x v="0"/>
  </r>
  <r>
    <s v="OK"/>
    <x v="1764"/>
    <x v="693"/>
    <x v="672"/>
    <x v="1754"/>
    <s v="Italia"/>
    <x v="153"/>
    <x v="9"/>
    <m/>
    <s v="Maria Antonietta Zonin"/>
    <s v="Autocandidatura"/>
    <x v="0"/>
    <s v="Clean Tech"/>
    <x v="39"/>
    <x v="0"/>
    <x v="0"/>
    <x v="0"/>
    <x v="0"/>
    <x v="183"/>
    <x v="0"/>
  </r>
  <r>
    <s v="OK"/>
    <x v="1765"/>
    <x v="694"/>
    <x v="673"/>
    <x v="1755"/>
    <s v="Italia"/>
    <x v="161"/>
    <x v="7"/>
    <m/>
    <s v="Marco Pulcinelli"/>
    <s v="Autocandidatura"/>
    <x v="0"/>
    <s v="Services"/>
    <x v="5"/>
    <x v="2"/>
    <x v="0"/>
    <x v="2"/>
    <x v="0"/>
    <x v="183"/>
    <x v="0"/>
  </r>
  <r>
    <s v="OK"/>
    <x v="1766"/>
    <x v="694"/>
    <x v="673"/>
    <x v="1756"/>
    <s v="Italia"/>
    <x v="68"/>
    <x v="15"/>
    <m/>
    <s v="Strasiotto Flavio"/>
    <s v="Autocandidatura"/>
    <x v="0"/>
    <s v="Services"/>
    <x v="5"/>
    <x v="2"/>
    <x v="0"/>
    <x v="2"/>
    <x v="0"/>
    <x v="183"/>
    <x v="0"/>
  </r>
  <r>
    <s v="OK"/>
    <x v="1767"/>
    <x v="694"/>
    <x v="674"/>
    <x v="1757"/>
    <s v="Italia"/>
    <x v="95"/>
    <x v="25"/>
    <m/>
    <s v="Riccardo Gianino"/>
    <s v="Autocandidatura"/>
    <x v="0"/>
    <s v="Services"/>
    <x v="14"/>
    <x v="2"/>
    <x v="0"/>
    <x v="2"/>
    <x v="0"/>
    <x v="184"/>
    <x v="0"/>
  </r>
  <r>
    <s v="OK"/>
    <x v="1768"/>
    <x v="695"/>
    <x v="675"/>
    <x v="1758"/>
    <s v="Italia"/>
    <x v="2"/>
    <x v="0"/>
    <m/>
    <s v="Matteo Manelli"/>
    <s v="Autocandidatura"/>
    <x v="0"/>
    <s v="Services"/>
    <x v="5"/>
    <x v="3"/>
    <x v="0"/>
    <x v="0"/>
    <x v="0"/>
    <x v="183"/>
    <x v="0"/>
  </r>
  <r>
    <s v="OK"/>
    <x v="1769"/>
    <x v="695"/>
    <x v="675"/>
    <x v="1759"/>
    <s v="Italia"/>
    <x v="5"/>
    <x v="4"/>
    <m/>
    <s v="Carlo Mammola_x000a_(Argan Capital)"/>
    <s v="Investitori professionali"/>
    <x v="0"/>
    <s v="ICT"/>
    <x v="20"/>
    <x v="3"/>
    <x v="0"/>
    <x v="0"/>
    <x v="0"/>
    <x v="183"/>
    <x v="0"/>
  </r>
  <r>
    <s v="OK"/>
    <x v="1770"/>
    <x v="696"/>
    <x v="674"/>
    <x v="1760"/>
    <s v="Italia"/>
    <x v="0"/>
    <x v="0"/>
    <m/>
    <s v="Marco Messina _x000a_(Iniziativa)"/>
    <s v="Advisor"/>
    <x v="0"/>
    <s v="Consumer Goods"/>
    <x v="12"/>
    <x v="0"/>
    <x v="0"/>
    <x v="0"/>
    <x v="0"/>
    <x v="183"/>
    <x v="0"/>
  </r>
  <r>
    <s v="OK"/>
    <x v="1771"/>
    <x v="697"/>
    <x v="676"/>
    <x v="1761"/>
    <s v="Estero"/>
    <x v="25"/>
    <x v="16"/>
    <m/>
    <s v="David AC Whittaker "/>
    <s v="Autocandidatura"/>
    <x v="0"/>
    <s v="Services"/>
    <x v="14"/>
    <x v="2"/>
    <x v="0"/>
    <x v="2"/>
    <x v="0"/>
    <x v="128"/>
    <x v="151"/>
  </r>
  <r>
    <s v="OK"/>
    <x v="1772"/>
    <x v="698"/>
    <x v="677"/>
    <x v="1762"/>
    <s v="Italia"/>
    <x v="5"/>
    <x v="4"/>
    <m/>
    <s v="Mario Ravelli_x000a_(Ravelli &amp; Partners)"/>
    <s v="Advisor"/>
    <x v="0"/>
    <s v="Industrial Goods"/>
    <x v="18"/>
    <x v="3"/>
    <x v="0"/>
    <x v="0"/>
    <x v="0"/>
    <x v="184"/>
    <x v="0"/>
  </r>
  <r>
    <s v="OK"/>
    <x v="1773"/>
    <x v="698"/>
    <x v="677"/>
    <x v="1763"/>
    <s v="Italia"/>
    <x v="2"/>
    <x v="0"/>
    <m/>
    <s v="PNI 2020"/>
    <s v="Altri"/>
    <x v="0"/>
    <s v="Industrial Goods"/>
    <x v="18"/>
    <x v="1"/>
    <x v="2"/>
    <x v="1"/>
    <x v="0"/>
    <x v="184"/>
    <x v="0"/>
  </r>
  <r>
    <s v="OK"/>
    <x v="1774"/>
    <x v="698"/>
    <x v="677"/>
    <x v="1764"/>
    <s v="Italia"/>
    <x v="11"/>
    <x v="7"/>
    <m/>
    <s v="PNI 2020"/>
    <s v="Altri"/>
    <x v="0"/>
    <s v="Clean Tech"/>
    <x v="39"/>
    <x v="1"/>
    <x v="21"/>
    <x v="1"/>
    <x v="0"/>
    <x v="184"/>
    <x v="0"/>
  </r>
  <r>
    <s v="OK"/>
    <x v="1775"/>
    <x v="698"/>
    <x v="677"/>
    <x v="1765"/>
    <s v="Italia"/>
    <x v="36"/>
    <x v="15"/>
    <m/>
    <s v="PNI 2020"/>
    <s v="Altri"/>
    <x v="0"/>
    <s v="Consumer Goods"/>
    <x v="12"/>
    <x v="1"/>
    <x v="15"/>
    <x v="1"/>
    <x v="0"/>
    <x v="184"/>
    <x v="0"/>
  </r>
  <r>
    <s v="OK"/>
    <x v="1776"/>
    <x v="698"/>
    <x v="677"/>
    <x v="1766"/>
    <s v="Italia"/>
    <x v="20"/>
    <x v="12"/>
    <m/>
    <s v="PNI 2020"/>
    <s v="Altri"/>
    <x v="0"/>
    <s v="ICT"/>
    <x v="20"/>
    <x v="1"/>
    <x v="7"/>
    <x v="1"/>
    <x v="0"/>
    <x v="184"/>
    <x v="0"/>
  </r>
  <r>
    <s v="OK"/>
    <x v="1777"/>
    <x v="698"/>
    <x v="677"/>
    <x v="1767"/>
    <s v="Estero"/>
    <x v="25"/>
    <x v="16"/>
    <m/>
    <s v="PNI 2020"/>
    <s v="Altri"/>
    <x v="0"/>
    <s v="Industrial Goods"/>
    <x v="38"/>
    <x v="1"/>
    <x v="0"/>
    <x v="2"/>
    <x v="0"/>
    <x v="184"/>
    <x v="0"/>
  </r>
  <r>
    <s v="OK"/>
    <x v="1778"/>
    <x v="698"/>
    <x v="677"/>
    <x v="1768"/>
    <s v="Italia"/>
    <x v="49"/>
    <x v="21"/>
    <m/>
    <s v="PNI 2020"/>
    <s v="Altri"/>
    <x v="0"/>
    <s v="ICT"/>
    <x v="20"/>
    <x v="1"/>
    <x v="45"/>
    <x v="1"/>
    <x v="0"/>
    <x v="184"/>
    <x v="0"/>
  </r>
  <r>
    <s v="OK"/>
    <x v="1779"/>
    <x v="698"/>
    <x v="677"/>
    <x v="1769"/>
    <s v="Italia"/>
    <x v="5"/>
    <x v="4"/>
    <m/>
    <s v="PNI 2020"/>
    <s v="Altri"/>
    <x v="0"/>
    <s v="Industrial Goods"/>
    <x v="18"/>
    <x v="1"/>
    <x v="42"/>
    <x v="1"/>
    <x v="0"/>
    <x v="184"/>
    <x v="0"/>
  </r>
  <r>
    <s v="OK"/>
    <x v="1780"/>
    <x v="698"/>
    <x v="677"/>
    <x v="1770"/>
    <s v="Italia"/>
    <x v="5"/>
    <x v="4"/>
    <m/>
    <s v="PNI 2020"/>
    <s v="Altri"/>
    <x v="0"/>
    <s v="Industrial Goods"/>
    <x v="18"/>
    <x v="1"/>
    <x v="42"/>
    <x v="1"/>
    <x v="0"/>
    <x v="184"/>
    <x v="0"/>
  </r>
  <r>
    <s v="OK"/>
    <x v="1781"/>
    <x v="698"/>
    <x v="677"/>
    <x v="1771"/>
    <s v="Italia"/>
    <x v="26"/>
    <x v="2"/>
    <m/>
    <s v="PNI 2020"/>
    <s v="Altri"/>
    <x v="0"/>
    <s v="Agro-food"/>
    <x v="10"/>
    <x v="1"/>
    <x v="3"/>
    <x v="1"/>
    <x v="0"/>
    <x v="184"/>
    <x v="0"/>
  </r>
  <r>
    <s v="OK"/>
    <x v="1782"/>
    <x v="698"/>
    <x v="677"/>
    <x v="1772"/>
    <s v="Italia"/>
    <x v="17"/>
    <x v="2"/>
    <m/>
    <s v="PNI 2020"/>
    <s v="Altri"/>
    <x v="0"/>
    <s v="Industrial Goods"/>
    <x v="18"/>
    <x v="1"/>
    <x v="26"/>
    <x v="1"/>
    <x v="0"/>
    <x v="184"/>
    <x v="0"/>
  </r>
  <r>
    <s v="OK"/>
    <x v="1783"/>
    <x v="698"/>
    <x v="677"/>
    <x v="1773"/>
    <s v="Italia"/>
    <x v="26"/>
    <x v="2"/>
    <m/>
    <s v="PNI 2020"/>
    <s v="Altri"/>
    <x v="0"/>
    <s v="Industrial Goods"/>
    <x v="18"/>
    <x v="1"/>
    <x v="3"/>
    <x v="1"/>
    <x v="0"/>
    <x v="184"/>
    <x v="0"/>
  </r>
  <r>
    <s v="OK"/>
    <x v="1784"/>
    <x v="698"/>
    <x v="677"/>
    <x v="1774"/>
    <s v="Italia"/>
    <x v="91"/>
    <x v="2"/>
    <m/>
    <s v="PNI 2020"/>
    <s v="Altri"/>
    <x v="0"/>
    <s v="ICT"/>
    <x v="20"/>
    <x v="1"/>
    <x v="43"/>
    <x v="1"/>
    <x v="0"/>
    <x v="184"/>
    <x v="0"/>
  </r>
  <r>
    <s v="OK"/>
    <x v="1785"/>
    <x v="698"/>
    <x v="677"/>
    <x v="1775"/>
    <s v="Italia"/>
    <x v="15"/>
    <x v="3"/>
    <m/>
    <s v="PNI 2020"/>
    <s v="Altri"/>
    <x v="0"/>
    <s v="Clean Tech"/>
    <x v="39"/>
    <x v="1"/>
    <x v="9"/>
    <x v="1"/>
    <x v="0"/>
    <x v="184"/>
    <x v="0"/>
  </r>
  <r>
    <s v="OK"/>
    <x v="1786"/>
    <x v="694"/>
    <x v="673"/>
    <x v="1776"/>
    <s v="Italia"/>
    <x v="70"/>
    <x v="19"/>
    <m/>
    <s v="Andrea Marziali_x000a_(ARGO Finance)"/>
    <s v="Advisor"/>
    <x v="0"/>
    <s v="Med-Tech"/>
    <x v="1"/>
    <x v="1"/>
    <x v="65"/>
    <x v="1"/>
    <x v="0"/>
    <x v="184"/>
    <x v="0"/>
  </r>
  <r>
    <s v="OK"/>
    <x v="1787"/>
    <x v="699"/>
    <x v="678"/>
    <x v="1777"/>
    <s v="Italia"/>
    <x v="30"/>
    <x v="8"/>
    <m/>
    <s v="Nicola Raffaele Di Matteo"/>
    <s v="Autocandidatura"/>
    <x v="0"/>
    <s v="ICT"/>
    <x v="20"/>
    <x v="2"/>
    <x v="93"/>
    <x v="1"/>
    <x v="0"/>
    <x v="185"/>
    <x v="0"/>
  </r>
  <r>
    <s v="OK"/>
    <x v="1788"/>
    <x v="700"/>
    <x v="679"/>
    <x v="1778"/>
    <s v="Italia"/>
    <x v="5"/>
    <x v="4"/>
    <m/>
    <s v="Cristina Bini _x000a_(FII/CDP)"/>
    <s v="Investitori professionali"/>
    <x v="0"/>
    <s v="Consumer Goods"/>
    <x v="24"/>
    <x v="3"/>
    <x v="0"/>
    <x v="0"/>
    <x v="0"/>
    <x v="185"/>
    <x v="0"/>
  </r>
  <r>
    <s v="OK"/>
    <x v="1789"/>
    <x v="701"/>
    <x v="5"/>
    <x v="1779"/>
    <s v="Italia"/>
    <x v="40"/>
    <x v="2"/>
    <m/>
    <s v="Lorenzo Maio"/>
    <s v="Advisor"/>
    <x v="1"/>
    <m/>
    <x v="7"/>
    <x v="5"/>
    <x v="4"/>
    <x v="3"/>
    <x v="0"/>
    <x v="185"/>
    <x v="0"/>
  </r>
  <r>
    <s v="OK"/>
    <x v="1790"/>
    <x v="702"/>
    <x v="680"/>
    <x v="1780"/>
    <s v="Italia"/>
    <x v="5"/>
    <x v="4"/>
    <s v="Giulio Valiante"/>
    <m/>
    <s v="Proprietaria"/>
    <x v="0"/>
    <s v="Services"/>
    <x v="44"/>
    <x v="3"/>
    <x v="0"/>
    <x v="0"/>
    <x v="0"/>
    <x v="185"/>
    <x v="0"/>
  </r>
  <r>
    <s v="OK"/>
    <x v="1791"/>
    <x v="703"/>
    <x v="681"/>
    <x v="1781"/>
    <s v="Italia"/>
    <x v="11"/>
    <x v="7"/>
    <m/>
    <s v="Giulio Montoli_x000a_(Lventure)"/>
    <s v="Investitori professionali"/>
    <x v="0"/>
    <s v="ICT"/>
    <x v="20"/>
    <x v="2"/>
    <x v="0"/>
    <x v="2"/>
    <x v="0"/>
    <x v="185"/>
    <x v="86"/>
  </r>
  <r>
    <s v="OK"/>
    <x v="1792"/>
    <x v="704"/>
    <x v="5"/>
    <x v="1782"/>
    <s v="Italia"/>
    <x v="29"/>
    <x v="0"/>
    <m/>
    <s v="Francesco Saverio Mazzi"/>
    <s v="Autocandidatura"/>
    <x v="1"/>
    <m/>
    <x v="7"/>
    <x v="5"/>
    <x v="4"/>
    <x v="3"/>
    <x v="0"/>
    <x v="185"/>
    <x v="0"/>
  </r>
  <r>
    <s v="OK"/>
    <x v="1793"/>
    <x v="705"/>
    <x v="682"/>
    <x v="1783"/>
    <s v="Italia"/>
    <x v="11"/>
    <x v="7"/>
    <m/>
    <s v="Andrea Tripodo "/>
    <s v="Autocandidatura"/>
    <x v="0"/>
    <s v="Digital &amp; Media"/>
    <x v="5"/>
    <x v="2"/>
    <x v="0"/>
    <x v="2"/>
    <x v="0"/>
    <x v="185"/>
    <x v="0"/>
  </r>
  <r>
    <s v="OK"/>
    <x v="1794"/>
    <x v="705"/>
    <x v="682"/>
    <x v="1784"/>
    <s v="Italia"/>
    <x v="81"/>
    <x v="0"/>
    <m/>
    <s v="Gianluca Sesenna "/>
    <s v="Autocandidatura"/>
    <x v="0"/>
    <s v="Med-Tech"/>
    <x v="2"/>
    <x v="0"/>
    <x v="16"/>
    <x v="7"/>
    <x v="0"/>
    <x v="123"/>
    <x v="152"/>
  </r>
  <r>
    <s v="OK"/>
    <x v="1795"/>
    <x v="705"/>
    <x v="682"/>
    <x v="1785"/>
    <s v="Italia"/>
    <x v="17"/>
    <x v="2"/>
    <m/>
    <s v="Michele De Luca"/>
    <s v="Autocandidatura"/>
    <x v="0"/>
    <s v="Digital &amp; Media"/>
    <x v="5"/>
    <x v="0"/>
    <x v="0"/>
    <x v="6"/>
    <x v="0"/>
    <x v="186"/>
    <x v="153"/>
  </r>
  <r>
    <s v="OK"/>
    <x v="1796"/>
    <x v="706"/>
    <x v="683"/>
    <x v="1786"/>
    <s v="Italia"/>
    <x v="11"/>
    <x v="7"/>
    <m/>
    <s v="Claudio Calvani_x000a_(VVA Debt &amp; Grant)"/>
    <s v="Advisor"/>
    <x v="0"/>
    <s v="Agro-food"/>
    <x v="10"/>
    <x v="0"/>
    <x v="0"/>
    <x v="0"/>
    <x v="0"/>
    <x v="185"/>
    <x v="0"/>
  </r>
  <r>
    <s v="OK"/>
    <x v="1797"/>
    <x v="707"/>
    <x v="684"/>
    <x v="1787"/>
    <s v="Italia"/>
    <x v="15"/>
    <x v="3"/>
    <m/>
    <s v="Andrea Armando"/>
    <s v="Autocandidatura"/>
    <x v="0"/>
    <s v="Services"/>
    <x v="15"/>
    <x v="3"/>
    <x v="0"/>
    <x v="2"/>
    <x v="0"/>
    <x v="187"/>
    <x v="154"/>
  </r>
  <r>
    <s v="OK"/>
    <x v="1798"/>
    <x v="707"/>
    <x v="5"/>
    <x v="1788"/>
    <s v="Italia"/>
    <x v="43"/>
    <x v="8"/>
    <m/>
    <s v="Favot R."/>
    <s v="Autocandidatura"/>
    <x v="1"/>
    <m/>
    <x v="7"/>
    <x v="5"/>
    <x v="4"/>
    <x v="3"/>
    <x v="0"/>
    <x v="187"/>
    <x v="0"/>
  </r>
  <r>
    <s v="OK"/>
    <x v="1799"/>
    <x v="707"/>
    <x v="684"/>
    <x v="1789"/>
    <s v="Italia"/>
    <x v="0"/>
    <x v="0"/>
    <m/>
    <s v="Giovanni Guarino"/>
    <s v="Autocandidatura"/>
    <x v="0"/>
    <s v="ICT"/>
    <x v="20"/>
    <x v="2"/>
    <x v="0"/>
    <x v="2"/>
    <x v="0"/>
    <x v="187"/>
    <x v="0"/>
  </r>
  <r>
    <s v="OK"/>
    <x v="1800"/>
    <x v="708"/>
    <x v="685"/>
    <x v="1790"/>
    <s v="Italia"/>
    <x v="6"/>
    <x v="5"/>
    <m/>
    <s v="Novica Mrdovic-Vianello_x000a_(Add Value Srl)"/>
    <s v="Investitori professionali"/>
    <x v="0"/>
    <s v="Digital &amp; Media"/>
    <x v="45"/>
    <x v="0"/>
    <x v="0"/>
    <x v="0"/>
    <x v="0"/>
    <x v="187"/>
    <x v="0"/>
  </r>
  <r>
    <s v="OK"/>
    <x v="1801"/>
    <x v="708"/>
    <x v="685"/>
    <x v="1791"/>
    <s v="Italia"/>
    <x v="6"/>
    <x v="5"/>
    <m/>
    <s v="Novica Mrdovic-Vianello_x000a_(Add Value Srl)"/>
    <s v="Investitori professionali"/>
    <x v="0"/>
    <s v="ICT"/>
    <x v="20"/>
    <x v="0"/>
    <x v="0"/>
    <x v="0"/>
    <x v="0"/>
    <x v="187"/>
    <x v="0"/>
  </r>
  <r>
    <s v="OK"/>
    <x v="1802"/>
    <x v="708"/>
    <x v="685"/>
    <x v="1792"/>
    <s v="Italia"/>
    <x v="6"/>
    <x v="5"/>
    <m/>
    <s v="Novica Mrdovic-Vianello_x000a_(Add Value Srl)"/>
    <s v="Investitori professionali"/>
    <x v="0"/>
    <s v="ICT"/>
    <x v="0"/>
    <x v="0"/>
    <x v="0"/>
    <x v="0"/>
    <x v="0"/>
    <x v="187"/>
    <x v="0"/>
  </r>
  <r>
    <s v="OK"/>
    <x v="1803"/>
    <x v="709"/>
    <x v="686"/>
    <x v="1793"/>
    <s v="Italia"/>
    <x v="5"/>
    <x v="4"/>
    <m/>
    <s v="Marco Faita"/>
    <s v="Autocandidatura"/>
    <x v="0"/>
    <s v="Industrial Goods"/>
    <x v="18"/>
    <x v="2"/>
    <x v="0"/>
    <x v="2"/>
    <x v="0"/>
    <x v="187"/>
    <x v="0"/>
  </r>
  <r>
    <s v="OK"/>
    <x v="1804"/>
    <x v="710"/>
    <x v="687"/>
    <x v="1794"/>
    <s v="Italia"/>
    <x v="110"/>
    <x v="1"/>
    <m/>
    <s v="Paolo Sinopoli"/>
    <s v="Autocandidatura"/>
    <x v="0"/>
    <s v="Clean Tech"/>
    <x v="23"/>
    <x v="2"/>
    <x v="0"/>
    <x v="2"/>
    <x v="0"/>
    <x v="187"/>
    <x v="0"/>
  </r>
  <r>
    <s v="OK"/>
    <x v="1805"/>
    <x v="710"/>
    <x v="687"/>
    <x v="1795"/>
    <s v="Italia"/>
    <x v="5"/>
    <x v="4"/>
    <s v="Nicola Redi"/>
    <m/>
    <s v="Proprietaria"/>
    <x v="0"/>
    <s v="ICT"/>
    <x v="20"/>
    <x v="3"/>
    <x v="0"/>
    <x v="0"/>
    <x v="0"/>
    <x v="187"/>
    <x v="0"/>
  </r>
  <r>
    <s v="OK"/>
    <x v="1806"/>
    <x v="711"/>
    <x v="688"/>
    <x v="1796"/>
    <s v="Estero"/>
    <x v="16"/>
    <x v="6"/>
    <m/>
    <s v="Stefano Mancuso "/>
    <s v="Autocandidatura"/>
    <x v="0"/>
    <s v="ICT"/>
    <x v="20"/>
    <x v="3"/>
    <x v="0"/>
    <x v="0"/>
    <x v="0"/>
    <x v="187"/>
    <x v="0"/>
  </r>
  <r>
    <s v="OK"/>
    <x v="1807"/>
    <x v="711"/>
    <x v="688"/>
    <x v="1797"/>
    <s v="Italia"/>
    <x v="11"/>
    <x v="7"/>
    <m/>
    <s v="Maria Caterina Pizza_x000a_(SRI Group Global)"/>
    <s v="Advisor"/>
    <x v="0"/>
    <s v="Digital &amp; Media"/>
    <x v="5"/>
    <x v="0"/>
    <x v="0"/>
    <x v="0"/>
    <x v="0"/>
    <x v="187"/>
    <x v="0"/>
  </r>
  <r>
    <s v="OK"/>
    <x v="1808"/>
    <x v="712"/>
    <x v="689"/>
    <x v="1798"/>
    <s v="Italia"/>
    <x v="6"/>
    <x v="5"/>
    <m/>
    <s v="Gabriele Rossi_x000a_(Aetos Partners)"/>
    <s v="Advisor"/>
    <x v="0"/>
    <s v="Services"/>
    <x v="14"/>
    <x v="2"/>
    <x v="0"/>
    <x v="2"/>
    <x v="0"/>
    <x v="187"/>
    <x v="0"/>
  </r>
  <r>
    <s v="OK"/>
    <x v="1809"/>
    <x v="713"/>
    <x v="690"/>
    <x v="1799"/>
    <s v="Italia"/>
    <x v="21"/>
    <x v="13"/>
    <m/>
    <s v="Massimiliano Napoleone"/>
    <s v="Autocandidatura"/>
    <x v="0"/>
    <s v="Services"/>
    <x v="13"/>
    <x v="0"/>
    <x v="0"/>
    <x v="2"/>
    <x v="0"/>
    <x v="128"/>
    <x v="155"/>
  </r>
  <r>
    <s v="OK"/>
    <x v="1810"/>
    <x v="714"/>
    <x v="691"/>
    <x v="1800"/>
    <s v="Italia"/>
    <x v="6"/>
    <x v="5"/>
    <m/>
    <s v="Matteo Gandolfi"/>
    <s v="Autocandidatura"/>
    <x v="0"/>
    <s v="Services"/>
    <x v="31"/>
    <x v="2"/>
    <x v="0"/>
    <x v="2"/>
    <x v="0"/>
    <x v="128"/>
    <x v="0"/>
  </r>
  <r>
    <s v="OK"/>
    <x v="1811"/>
    <x v="714"/>
    <x v="691"/>
    <x v="1801"/>
    <s v="Italia"/>
    <x v="6"/>
    <x v="5"/>
    <m/>
    <s v="Sergio Di Giorgio"/>
    <s v="Autocandidatura"/>
    <x v="0"/>
    <s v="Digital &amp; Media"/>
    <x v="5"/>
    <x v="2"/>
    <x v="0"/>
    <x v="2"/>
    <x v="0"/>
    <x v="128"/>
    <x v="0"/>
  </r>
  <r>
    <s v="OK"/>
    <x v="1812"/>
    <x v="715"/>
    <x v="692"/>
    <x v="1802"/>
    <s v="Italia"/>
    <x v="6"/>
    <x v="5"/>
    <m/>
    <s v="Christ Phoba"/>
    <s v="Autocandidatura"/>
    <x v="0"/>
    <s v="Services"/>
    <x v="14"/>
    <x v="2"/>
    <x v="0"/>
    <x v="2"/>
    <x v="0"/>
    <x v="128"/>
    <x v="155"/>
  </r>
  <r>
    <s v="OK"/>
    <x v="1813"/>
    <x v="715"/>
    <x v="692"/>
    <x v="1803"/>
    <s v="Italia"/>
    <x v="62"/>
    <x v="4"/>
    <m/>
    <s v=" Carlo Farina"/>
    <s v="Autocandidatura"/>
    <x v="0"/>
    <s v="Digital &amp; Media"/>
    <x v="5"/>
    <x v="0"/>
    <x v="0"/>
    <x v="5"/>
    <x v="0"/>
    <x v="128"/>
    <x v="0"/>
  </r>
  <r>
    <s v="OK"/>
    <x v="1814"/>
    <x v="715"/>
    <x v="692"/>
    <x v="1804"/>
    <s v="Italia"/>
    <x v="178"/>
    <x v="10"/>
    <m/>
    <s v="Vittorio Rossi"/>
    <s v="Autocandidatura"/>
    <x v="0"/>
    <s v="Digital &amp; Media"/>
    <x v="5"/>
    <x v="0"/>
    <x v="0"/>
    <x v="5"/>
    <x v="0"/>
    <x v="128"/>
    <x v="0"/>
  </r>
  <r>
    <s v="OK"/>
    <x v="1815"/>
    <x v="716"/>
    <x v="452"/>
    <x v="1805"/>
    <s v="Italia"/>
    <x v="5"/>
    <x v="4"/>
    <m/>
    <s v="Massimiliano Brustia"/>
    <s v="Autocandidatura"/>
    <x v="0"/>
    <s v="Digital &amp; Media"/>
    <x v="5"/>
    <x v="0"/>
    <x v="0"/>
    <x v="5"/>
    <x v="0"/>
    <x v="128"/>
    <x v="0"/>
  </r>
  <r>
    <s v="OK"/>
    <x v="1816"/>
    <x v="716"/>
    <x v="452"/>
    <x v="1806"/>
    <s v="Italia"/>
    <x v="29"/>
    <x v="0"/>
    <m/>
    <s v="Alessandro Soprano_x000a_(GCA Altium)"/>
    <s v="Advisor"/>
    <x v="0"/>
    <s v="Services"/>
    <x v="31"/>
    <x v="3"/>
    <x v="0"/>
    <x v="5"/>
    <x v="0"/>
    <x v="128"/>
    <x v="0"/>
  </r>
  <r>
    <s v="OK"/>
    <x v="1817"/>
    <x v="717"/>
    <x v="693"/>
    <x v="1807"/>
    <s v="Estero"/>
    <x v="47"/>
    <x v="20"/>
    <m/>
    <s v="Janak Jyoti Ghosh "/>
    <s v="Autocandidatura"/>
    <x v="0"/>
    <s v="Industrial Goods"/>
    <x v="34"/>
    <x v="2"/>
    <x v="0"/>
    <x v="2"/>
    <x v="0"/>
    <x v="188"/>
    <x v="0"/>
  </r>
  <r>
    <s v="OK"/>
    <x v="1818"/>
    <x v="712"/>
    <x v="693"/>
    <x v="1808"/>
    <s v="Italia"/>
    <x v="11"/>
    <x v="7"/>
    <m/>
    <s v="Pier Paolo Beatrizotti"/>
    <s v="Autocandidatura"/>
    <x v="0"/>
    <s v="Industrial Goods"/>
    <x v="48"/>
    <x v="2"/>
    <x v="0"/>
    <x v="2"/>
    <x v="0"/>
    <x v="188"/>
    <x v="0"/>
  </r>
  <r>
    <s v="OK"/>
    <x v="1819"/>
    <x v="718"/>
    <x v="694"/>
    <x v="1809"/>
    <s v="Italia"/>
    <x v="23"/>
    <x v="2"/>
    <m/>
    <s v="Annalisa De Piano"/>
    <s v="Autocandidatura"/>
    <x v="0"/>
    <s v="Industrial Goods"/>
    <x v="22"/>
    <x v="3"/>
    <x v="0"/>
    <x v="5"/>
    <x v="0"/>
    <x v="188"/>
    <x v="0"/>
  </r>
  <r>
    <s v="OK"/>
    <x v="1820"/>
    <x v="719"/>
    <x v="695"/>
    <x v="1810"/>
    <s v="Italia"/>
    <x v="5"/>
    <x v="4"/>
    <m/>
    <s v="Lorenzo Scaravelli "/>
    <s v="Autocandidatura"/>
    <x v="0"/>
    <s v="Med-Tech"/>
    <x v="8"/>
    <x v="2"/>
    <x v="0"/>
    <x v="2"/>
    <x v="0"/>
    <x v="188"/>
    <x v="0"/>
  </r>
  <r>
    <s v="OK"/>
    <x v="1821"/>
    <x v="720"/>
    <x v="696"/>
    <x v="1811"/>
    <s v="Italia"/>
    <x v="179"/>
    <x v="15"/>
    <m/>
    <s v="Filippo Lorenzi _x000a_(IntendiMe)"/>
    <s v="Altri"/>
    <x v="0"/>
    <s v="ICT"/>
    <x v="20"/>
    <x v="2"/>
    <x v="0"/>
    <x v="2"/>
    <x v="0"/>
    <x v="189"/>
    <x v="0"/>
  </r>
  <r>
    <s v="OK"/>
    <x v="1822"/>
    <x v="721"/>
    <x v="697"/>
    <x v="1812"/>
    <s v="Italia"/>
    <x v="6"/>
    <x v="5"/>
    <m/>
    <s v="Fernando Piccirilli_x000a_(Kobe Partners)"/>
    <s v="Advisor"/>
    <x v="0"/>
    <s v="Services"/>
    <x v="19"/>
    <x v="3"/>
    <x v="0"/>
    <x v="5"/>
    <x v="0"/>
    <x v="189"/>
    <x v="0"/>
  </r>
  <r>
    <s v="OK"/>
    <x v="1823"/>
    <x v="721"/>
    <x v="697"/>
    <x v="1813"/>
    <s v="Italia"/>
    <x v="180"/>
    <x v="4"/>
    <m/>
    <s v="Fabio Porchia"/>
    <s v="Autocandidatura"/>
    <x v="0"/>
    <s v="Digital &amp; Media"/>
    <x v="5"/>
    <x v="2"/>
    <x v="0"/>
    <x v="2"/>
    <x v="0"/>
    <x v="189"/>
    <x v="0"/>
  </r>
  <r>
    <s v="OK"/>
    <x v="1824"/>
    <x v="721"/>
    <x v="697"/>
    <x v="1814"/>
    <s v="Italia"/>
    <x v="11"/>
    <x v="7"/>
    <m/>
    <s v="Flavio Carboni_x000a_(Biz Dev)"/>
    <s v="Advisor"/>
    <x v="0"/>
    <s v="ICT"/>
    <x v="20"/>
    <x v="0"/>
    <x v="0"/>
    <x v="5"/>
    <x v="0"/>
    <x v="189"/>
    <x v="0"/>
  </r>
  <r>
    <s v="OK"/>
    <x v="1825"/>
    <x v="722"/>
    <x v="698"/>
    <x v="1815"/>
    <s v="Italia"/>
    <x v="6"/>
    <x v="5"/>
    <m/>
    <s v="Samuele Badii"/>
    <s v="Autocandidatura"/>
    <x v="0"/>
    <s v="Digital &amp; Media"/>
    <x v="5"/>
    <x v="2"/>
    <x v="0"/>
    <x v="2"/>
    <x v="0"/>
    <x v="189"/>
    <x v="0"/>
  </r>
  <r>
    <s v="OK"/>
    <x v="1826"/>
    <x v="722"/>
    <x v="698"/>
    <x v="1816"/>
    <s v="Italia"/>
    <x v="20"/>
    <x v="12"/>
    <m/>
    <s v="Antonio Specchia"/>
    <s v="Advisor"/>
    <x v="0"/>
    <s v="ICT"/>
    <x v="20"/>
    <x v="2"/>
    <x v="0"/>
    <x v="2"/>
    <x v="0"/>
    <x v="189"/>
    <x v="0"/>
  </r>
  <r>
    <s v="OK"/>
    <x v="1827"/>
    <x v="722"/>
    <x v="698"/>
    <x v="1817"/>
    <s v="Italia"/>
    <x v="6"/>
    <x v="5"/>
    <m/>
    <s v="Gabriele Moratti_x000a_(Moratti &amp; Partners)"/>
    <s v="Advisor"/>
    <x v="0"/>
    <s v="ICT"/>
    <x v="0"/>
    <x v="2"/>
    <x v="0"/>
    <x v="2"/>
    <x v="0"/>
    <x v="189"/>
    <x v="0"/>
  </r>
  <r>
    <s v="OK"/>
    <x v="1828"/>
    <x v="723"/>
    <x v="699"/>
    <x v="1818"/>
    <s v="Italia"/>
    <x v="5"/>
    <x v="4"/>
    <m/>
    <s v="Riccardo Cavalli"/>
    <s v="Autocandidatura"/>
    <x v="0"/>
    <s v="Digital &amp; Media"/>
    <x v="5"/>
    <x v="2"/>
    <x v="0"/>
    <x v="2"/>
    <x v="0"/>
    <x v="189"/>
    <x v="0"/>
  </r>
  <r>
    <s v="OK"/>
    <x v="1829"/>
    <x v="724"/>
    <x v="699"/>
    <x v="1819"/>
    <s v="Estero"/>
    <x v="63"/>
    <x v="11"/>
    <m/>
    <s v="Marco Montagnani"/>
    <s v="Autocandidatura"/>
    <x v="0"/>
    <s v="Services"/>
    <x v="44"/>
    <x v="0"/>
    <x v="0"/>
    <x v="5"/>
    <x v="0"/>
    <x v="189"/>
    <x v="0"/>
  </r>
  <r>
    <s v="OK"/>
    <x v="1830"/>
    <x v="725"/>
    <x v="700"/>
    <x v="1820"/>
    <s v="Italia"/>
    <x v="5"/>
    <x v="4"/>
    <m/>
    <s v="Nicola Davanzo"/>
    <s v="Autocandidatura"/>
    <x v="0"/>
    <s v="Digital &amp; Media"/>
    <x v="5"/>
    <x v="3"/>
    <x v="0"/>
    <x v="5"/>
    <x v="0"/>
    <x v="190"/>
    <x v="0"/>
  </r>
  <r>
    <s v="OK"/>
    <x v="1831"/>
    <x v="726"/>
    <x v="701"/>
    <x v="1821"/>
    <s v="Italia"/>
    <x v="78"/>
    <x v="13"/>
    <m/>
    <s v="Alfonso Riccardi"/>
    <s v="Advisor"/>
    <x v="0"/>
    <s v="Med-Tech"/>
    <x v="2"/>
    <x v="2"/>
    <x v="0"/>
    <x v="2"/>
    <x v="0"/>
    <x v="191"/>
    <x v="0"/>
  </r>
  <r>
    <s v="OK"/>
    <x v="1832"/>
    <x v="727"/>
    <x v="702"/>
    <x v="1822"/>
    <s v="Italia"/>
    <x v="5"/>
    <x v="4"/>
    <m/>
    <s v="Stefano Tomè"/>
    <s v="Autocandidatura"/>
    <x v="0"/>
    <s v="Consumer Goods"/>
    <x v="50"/>
    <x v="2"/>
    <x v="0"/>
    <x v="2"/>
    <x v="0"/>
    <x v="190"/>
    <x v="0"/>
  </r>
  <r>
    <s v="OK"/>
    <x v="1833"/>
    <x v="727"/>
    <x v="702"/>
    <x v="1823"/>
    <s v="Italia"/>
    <x v="5"/>
    <x v="4"/>
    <m/>
    <s v="Stefano Giuffrida_x000a_(Jast Capital Advisors)"/>
    <s v="Advisor"/>
    <x v="0"/>
    <s v="Med-Tech"/>
    <x v="42"/>
    <x v="0"/>
    <x v="0"/>
    <x v="5"/>
    <x v="0"/>
    <x v="190"/>
    <x v="0"/>
  </r>
  <r>
    <s v="OK"/>
    <x v="1834"/>
    <x v="728"/>
    <x v="703"/>
    <x v="1824"/>
    <s v="Italia"/>
    <x v="6"/>
    <x v="5"/>
    <m/>
    <s v="Gennaro Iorio"/>
    <s v="Autocandidatura"/>
    <x v="0"/>
    <s v="Digital &amp; Media"/>
    <x v="5"/>
    <x v="2"/>
    <x v="0"/>
    <x v="2"/>
    <x v="0"/>
    <x v="190"/>
    <x v="0"/>
  </r>
  <r>
    <s v="OK"/>
    <x v="1835"/>
    <x v="729"/>
    <x v="704"/>
    <x v="1825"/>
    <s v="Italia"/>
    <x v="11"/>
    <x v="7"/>
    <m/>
    <s v="Antonio Minguzzi "/>
    <s v="Advisor"/>
    <x v="0"/>
    <s v="Biotech"/>
    <x v="3"/>
    <x v="2"/>
    <x v="86"/>
    <x v="7"/>
    <x v="0"/>
    <x v="192"/>
    <x v="156"/>
  </r>
  <r>
    <s v="OK"/>
    <x v="1836"/>
    <x v="730"/>
    <x v="701"/>
    <x v="1826"/>
    <s v="Italia"/>
    <x v="6"/>
    <x v="5"/>
    <m/>
    <s v="Loris Lanzellotti_x000a_(.Entrepreniston)"/>
    <s v="Investitori professionali"/>
    <x v="0"/>
    <s v="Services"/>
    <x v="31"/>
    <x v="3"/>
    <x v="0"/>
    <x v="5"/>
    <x v="0"/>
    <x v="191"/>
    <x v="0"/>
  </r>
  <r>
    <s v="OK"/>
    <x v="1837"/>
    <x v="730"/>
    <x v="701"/>
    <x v="1827"/>
    <s v="Italia"/>
    <x v="99"/>
    <x v="7"/>
    <m/>
    <s v=" Alessandro Riccardi"/>
    <s v="Autocandidatura"/>
    <x v="0"/>
    <s v="Digital &amp; Media"/>
    <x v="28"/>
    <x v="0"/>
    <x v="0"/>
    <x v="2"/>
    <x v="0"/>
    <x v="191"/>
    <x v="157"/>
  </r>
  <r>
    <s v="OK"/>
    <x v="1838"/>
    <x v="731"/>
    <x v="705"/>
    <x v="1828"/>
    <s v="Italia"/>
    <x v="6"/>
    <x v="5"/>
    <m/>
    <s v="Maria Luisa Federico"/>
    <s v="Autocandidatura"/>
    <x v="0"/>
    <s v="Digital &amp; Media"/>
    <x v="5"/>
    <x v="2"/>
    <x v="0"/>
    <x v="2"/>
    <x v="0"/>
    <x v="191"/>
    <x v="0"/>
  </r>
  <r>
    <s v="OK"/>
    <x v="1839"/>
    <x v="731"/>
    <x v="705"/>
    <x v="1829"/>
    <s v="Italia"/>
    <x v="6"/>
    <x v="5"/>
    <m/>
    <s v="Mario Ravelli_x000a_(Ravelli &amp; Partners)"/>
    <s v="Advisor"/>
    <x v="0"/>
    <s v="Agro-food"/>
    <x v="10"/>
    <x v="2"/>
    <x v="0"/>
    <x v="2"/>
    <x v="0"/>
    <x v="191"/>
    <x v="0"/>
  </r>
  <r>
    <s v="OK"/>
    <x v="1840"/>
    <x v="729"/>
    <x v="706"/>
    <x v="1830"/>
    <s v="Italia"/>
    <x v="26"/>
    <x v="2"/>
    <m/>
    <s v="Marco D'addeo"/>
    <s v="Autocandidatura"/>
    <x v="0"/>
    <s v="ICT"/>
    <x v="20"/>
    <x v="2"/>
    <x v="0"/>
    <x v="2"/>
    <x v="0"/>
    <x v="191"/>
    <x v="0"/>
  </r>
  <r>
    <s v="OK"/>
    <x v="1841"/>
    <x v="732"/>
    <x v="706"/>
    <x v="1831"/>
    <s v="Italia"/>
    <x v="6"/>
    <x v="5"/>
    <m/>
    <s v="Martina Vianson_x000a_(Epyon)"/>
    <s v="Advisor"/>
    <x v="0"/>
    <s v="Industrial Goods"/>
    <x v="34"/>
    <x v="2"/>
    <x v="0"/>
    <x v="2"/>
    <x v="0"/>
    <x v="191"/>
    <x v="0"/>
  </r>
  <r>
    <s v="OK"/>
    <x v="1842"/>
    <x v="733"/>
    <x v="707"/>
    <x v="1832"/>
    <s v="Italia"/>
    <x v="11"/>
    <x v="7"/>
    <m/>
    <s v="Valerio Citrani"/>
    <s v="Autocandidatura"/>
    <x v="0"/>
    <s v="Med-Tech"/>
    <x v="42"/>
    <x v="0"/>
    <x v="0"/>
    <x v="5"/>
    <x v="0"/>
    <x v="123"/>
    <x v="86"/>
  </r>
  <r>
    <s v="OK"/>
    <x v="1843"/>
    <x v="733"/>
    <x v="5"/>
    <x v="1833"/>
    <s v="Italia"/>
    <x v="6"/>
    <x v="5"/>
    <m/>
    <s v="Antonello Cerviero"/>
    <s v="Autocandidatura"/>
    <x v="1"/>
    <m/>
    <x v="7"/>
    <x v="5"/>
    <x v="4"/>
    <x v="3"/>
    <x v="0"/>
    <x v="123"/>
    <x v="0"/>
  </r>
  <r>
    <s v="OK"/>
    <x v="1844"/>
    <x v="734"/>
    <x v="708"/>
    <x v="1834"/>
    <s v="Italia"/>
    <x v="11"/>
    <x v="7"/>
    <m/>
    <s v="Arianna Arienzo"/>
    <s v="Autocandidatura"/>
    <x v="0"/>
    <s v="Med-Tech"/>
    <x v="2"/>
    <x v="2"/>
    <x v="0"/>
    <x v="2"/>
    <x v="0"/>
    <x v="123"/>
    <x v="86"/>
  </r>
  <r>
    <s v="OK"/>
    <x v="1845"/>
    <x v="734"/>
    <x v="708"/>
    <x v="1835"/>
    <s v="Italia"/>
    <x v="11"/>
    <x v="7"/>
    <m/>
    <s v="Andrea Pomente"/>
    <s v="Autocandidatura"/>
    <x v="0"/>
    <s v="Agro-food"/>
    <x v="10"/>
    <x v="0"/>
    <x v="0"/>
    <x v="5"/>
    <x v="0"/>
    <x v="123"/>
    <x v="86"/>
  </r>
  <r>
    <s v="OK"/>
    <x v="1846"/>
    <x v="734"/>
    <x v="708"/>
    <x v="1836"/>
    <s v="Italia"/>
    <x v="6"/>
    <x v="5"/>
    <m/>
    <s v="Maria Grazia Civita"/>
    <s v="Autocandidatura"/>
    <x v="0"/>
    <s v="Industrial Goods"/>
    <x v="18"/>
    <x v="2"/>
    <x v="0"/>
    <x v="2"/>
    <x v="0"/>
    <x v="123"/>
    <x v="0"/>
  </r>
  <r>
    <s v="OK"/>
    <x v="1847"/>
    <x v="734"/>
    <x v="708"/>
    <x v="1837"/>
    <s v="Italia"/>
    <x v="11"/>
    <x v="7"/>
    <m/>
    <s v="Alberto Ronco"/>
    <s v="Autocandidatura"/>
    <x v="0"/>
    <s v="Services"/>
    <x v="44"/>
    <x v="0"/>
    <x v="0"/>
    <x v="5"/>
    <x v="0"/>
    <x v="123"/>
    <x v="86"/>
  </r>
  <r>
    <s v="OK"/>
    <x v="1848"/>
    <x v="734"/>
    <x v="708"/>
    <x v="1838"/>
    <s v="Italia"/>
    <x v="15"/>
    <x v="3"/>
    <m/>
    <s v="Arianna Ortelli"/>
    <s v="Autocandidatura"/>
    <x v="0"/>
    <s v="ICT"/>
    <x v="20"/>
    <x v="2"/>
    <x v="0"/>
    <x v="2"/>
    <x v="0"/>
    <x v="123"/>
    <x v="86"/>
  </r>
  <r>
    <s v="OK"/>
    <x v="1849"/>
    <x v="735"/>
    <x v="429"/>
    <x v="1839"/>
    <s v="Estero"/>
    <x v="25"/>
    <x v="16"/>
    <m/>
    <s v="Richard Choi "/>
    <s v="Autocandidatura"/>
    <x v="0"/>
    <s v="Industrial Goods"/>
    <x v="18"/>
    <x v="2"/>
    <x v="0"/>
    <x v="2"/>
    <x v="0"/>
    <x v="123"/>
    <x v="0"/>
  </r>
  <r>
    <s v="OK"/>
    <x v="1850"/>
    <x v="735"/>
    <x v="429"/>
    <x v="1840"/>
    <s v="Estero"/>
    <x v="25"/>
    <x v="16"/>
    <m/>
    <s v="David Wallach"/>
    <s v="Autocandidatura"/>
    <x v="0"/>
    <s v="ICT"/>
    <x v="20"/>
    <x v="0"/>
    <x v="0"/>
    <x v="5"/>
    <x v="0"/>
    <x v="193"/>
    <x v="0"/>
  </r>
  <r>
    <s v="OK"/>
    <x v="1851"/>
    <x v="735"/>
    <x v="429"/>
    <x v="1841"/>
    <s v="Italia"/>
    <x v="5"/>
    <x v="4"/>
    <m/>
    <s v="Gabriele Quagliata"/>
    <s v="Autocandidatura"/>
    <x v="0"/>
    <s v="Services"/>
    <x v="44"/>
    <x v="2"/>
    <x v="0"/>
    <x v="2"/>
    <x v="0"/>
    <x v="123"/>
    <x v="0"/>
  </r>
  <r>
    <s v="OK"/>
    <x v="1852"/>
    <x v="735"/>
    <x v="429"/>
    <x v="1842"/>
    <s v="Italia"/>
    <x v="94"/>
    <x v="19"/>
    <m/>
    <s v="Roberta Facchini_x000a_(Ufficio Trasferimento Tecnologico  -_x000a_Università Politecnica delle Marche)"/>
    <s v="Organismi di Ricerca"/>
    <x v="0"/>
    <s v="Digital &amp; Media"/>
    <x v="5"/>
    <x v="1"/>
    <x v="48"/>
    <x v="7"/>
    <x v="0"/>
    <x v="123"/>
    <x v="0"/>
  </r>
  <r>
    <s v="OK"/>
    <x v="1853"/>
    <x v="735"/>
    <x v="429"/>
    <x v="1843"/>
    <s v="Italia"/>
    <x v="94"/>
    <x v="19"/>
    <m/>
    <s v="Roberta Facchini_x000a_(Ufficio Trasferimento Tecnologico  -_x000a_Università Politecnica delle Marche)"/>
    <s v="Organismi di Ricerca"/>
    <x v="0"/>
    <s v="Clean Tech"/>
    <x v="39"/>
    <x v="1"/>
    <x v="48"/>
    <x v="7"/>
    <x v="0"/>
    <x v="123"/>
    <x v="0"/>
  </r>
  <r>
    <s v="OK"/>
    <x v="1854"/>
    <x v="735"/>
    <x v="429"/>
    <x v="1844"/>
    <s v="Italia"/>
    <x v="94"/>
    <x v="19"/>
    <m/>
    <s v="Roberta Facchini_x000a_(Ufficio Trasferimento Tecnologico  -_x000a_Università Politecnica delle Marche)"/>
    <s v="Organismi di Ricerca"/>
    <x v="0"/>
    <s v="Clean Tech"/>
    <x v="23"/>
    <x v="1"/>
    <x v="48"/>
    <x v="7"/>
    <x v="0"/>
    <x v="123"/>
    <x v="0"/>
  </r>
  <r>
    <s v="OK"/>
    <x v="1855"/>
    <x v="735"/>
    <x v="429"/>
    <x v="1845"/>
    <s v="Italia"/>
    <x v="94"/>
    <x v="19"/>
    <m/>
    <s v="Roberta Facchini_x000a_(Ufficio Trasferimento Tecnologico  -_x000a_Università Politecnica delle Marche)"/>
    <s v="Organismi di Ricerca"/>
    <x v="0"/>
    <s v="Digital &amp; Media"/>
    <x v="5"/>
    <x v="1"/>
    <x v="48"/>
    <x v="7"/>
    <x v="0"/>
    <x v="123"/>
    <x v="0"/>
  </r>
  <r>
    <s v="OK"/>
    <x v="1856"/>
    <x v="735"/>
    <x v="429"/>
    <x v="1846"/>
    <s v="Italia"/>
    <x v="94"/>
    <x v="19"/>
    <m/>
    <s v="Roberta Facchini_x000a_(Ufficio Trasferimento Tecnologico  -_x000a_Università Politecnica delle Marche)"/>
    <s v="Organismi di Ricerca"/>
    <x v="0"/>
    <s v="Med-Tech"/>
    <x v="2"/>
    <x v="1"/>
    <x v="48"/>
    <x v="7"/>
    <x v="0"/>
    <x v="123"/>
    <x v="0"/>
  </r>
  <r>
    <s v="OK"/>
    <x v="1857"/>
    <x v="736"/>
    <x v="709"/>
    <x v="1847"/>
    <s v="Estero"/>
    <x v="25"/>
    <x v="16"/>
    <m/>
    <s v="Silvia Montini"/>
    <s v="Autocandidatura"/>
    <x v="0"/>
    <s v="Services"/>
    <x v="44"/>
    <x v="0"/>
    <x v="0"/>
    <x v="5"/>
    <x v="0"/>
    <x v="123"/>
    <x v="0"/>
  </r>
  <r>
    <s v="OK"/>
    <x v="1858"/>
    <x v="736"/>
    <x v="709"/>
    <x v="1848"/>
    <s v="Estero"/>
    <x v="25"/>
    <x v="16"/>
    <s v="Alessandro Pontari"/>
    <m/>
    <s v="Proprietaria"/>
    <x v="0"/>
    <s v="Services"/>
    <x v="19"/>
    <x v="3"/>
    <x v="0"/>
    <x v="5"/>
    <x v="0"/>
    <x v="123"/>
    <x v="0"/>
  </r>
  <r>
    <s v="OK"/>
    <x v="1859"/>
    <x v="737"/>
    <x v="710"/>
    <x v="1849"/>
    <s v="Italia"/>
    <x v="11"/>
    <x v="7"/>
    <m/>
    <s v="Stefano Marocchi"/>
    <s v="Autocandidatura"/>
    <x v="0"/>
    <s v="Services"/>
    <x v="31"/>
    <x v="2"/>
    <x v="0"/>
    <x v="2"/>
    <x v="0"/>
    <x v="123"/>
    <x v="86"/>
  </r>
  <r>
    <s v="OK"/>
    <x v="1860"/>
    <x v="737"/>
    <x v="710"/>
    <x v="1850"/>
    <s v="Italia"/>
    <x v="11"/>
    <x v="7"/>
    <m/>
    <s v="Ilaria Canestri_x000a_(EnVent)"/>
    <s v="Advisor"/>
    <x v="0"/>
    <s v="Consumer Goods"/>
    <x v="50"/>
    <x v="0"/>
    <x v="0"/>
    <x v="2"/>
    <x v="0"/>
    <x v="123"/>
    <x v="158"/>
  </r>
  <r>
    <s v="OK"/>
    <x v="1861"/>
    <x v="737"/>
    <x v="710"/>
    <x v="1851"/>
    <s v="Italia"/>
    <x v="5"/>
    <x v="4"/>
    <s v="Giulio Valiante"/>
    <m/>
    <s v="Proprietaria"/>
    <x v="0"/>
    <s v="Services"/>
    <x v="31"/>
    <x v="3"/>
    <x v="0"/>
    <x v="5"/>
    <x v="0"/>
    <x v="123"/>
    <x v="0"/>
  </r>
  <r>
    <s v="OK"/>
    <x v="1862"/>
    <x v="738"/>
    <x v="711"/>
    <x v="1852"/>
    <s v="Italia"/>
    <x v="5"/>
    <x v="4"/>
    <m/>
    <s v="Paolo Minetto_x000a_(BRAND ANGEL CONSULTING)"/>
    <s v="Advisor"/>
    <x v="0"/>
    <s v="Digital &amp; Media"/>
    <x v="5"/>
    <x v="3"/>
    <x v="0"/>
    <x v="5"/>
    <x v="0"/>
    <x v="123"/>
    <x v="0"/>
  </r>
  <r>
    <s v="OK"/>
    <x v="1863"/>
    <x v="738"/>
    <x v="711"/>
    <x v="1853"/>
    <s v="Italia"/>
    <x v="11"/>
    <x v="7"/>
    <m/>
    <s v="Piergiorgio Bassi"/>
    <s v="Autocandidatura"/>
    <x v="0"/>
    <s v="Med-Tech"/>
    <x v="25"/>
    <x v="2"/>
    <x v="0"/>
    <x v="2"/>
    <x v="0"/>
    <x v="193"/>
    <x v="0"/>
  </r>
  <r>
    <s v="OK"/>
    <x v="1864"/>
    <x v="738"/>
    <x v="711"/>
    <x v="1854"/>
    <s v="Italia"/>
    <x v="11"/>
    <x v="7"/>
    <m/>
    <s v="Piergiorgio Bassi"/>
    <s v="Autocandidatura"/>
    <x v="0"/>
    <s v="Med-Tech"/>
    <x v="25"/>
    <x v="2"/>
    <x v="0"/>
    <x v="2"/>
    <x v="0"/>
    <x v="193"/>
    <x v="0"/>
  </r>
  <r>
    <s v="OK"/>
    <x v="1865"/>
    <x v="738"/>
    <x v="711"/>
    <x v="1855"/>
    <s v="Italia"/>
    <x v="78"/>
    <x v="13"/>
    <m/>
    <s v="Lorenzo Danese"/>
    <s v="Autocandidatura"/>
    <x v="0"/>
    <s v="ICT"/>
    <x v="20"/>
    <x v="0"/>
    <x v="0"/>
    <x v="5"/>
    <x v="0"/>
    <x v="193"/>
    <x v="0"/>
  </r>
  <r>
    <s v="OK"/>
    <x v="1866"/>
    <x v="738"/>
    <x v="711"/>
    <x v="1856"/>
    <s v="Italia"/>
    <x v="38"/>
    <x v="9"/>
    <m/>
    <s v="Tito Antonio Giuffrida_x000a_(Studio Giuffrida &amp; Partners)"/>
    <s v="Dottore commercialista"/>
    <x v="0"/>
    <s v="Digital &amp; Media"/>
    <x v="5"/>
    <x v="1"/>
    <x v="0"/>
    <x v="2"/>
    <x v="0"/>
    <x v="193"/>
    <x v="0"/>
  </r>
  <r>
    <s v="OK"/>
    <x v="1867"/>
    <x v="739"/>
    <x v="712"/>
    <x v="1857"/>
    <s v="Italia"/>
    <x v="141"/>
    <x v="9"/>
    <m/>
    <s v=" Salvatore Cobuzio_x000a_(Marthascottage)"/>
    <s v="Autocandidatura"/>
    <x v="0"/>
    <s v="Med-Tech"/>
    <x v="2"/>
    <x v="0"/>
    <x v="0"/>
    <x v="5"/>
    <x v="0"/>
    <x v="193"/>
    <x v="0"/>
  </r>
  <r>
    <s v="OK"/>
    <x v="1868"/>
    <x v="740"/>
    <x v="713"/>
    <x v="1858"/>
    <s v="Estero"/>
    <x v="181"/>
    <x v="47"/>
    <m/>
    <s v=" Francesco Salamon"/>
    <s v="Autocandidatura"/>
    <x v="0"/>
    <s v="Services"/>
    <x v="19"/>
    <x v="0"/>
    <x v="0"/>
    <x v="2"/>
    <x v="0"/>
    <x v="193"/>
    <x v="159"/>
  </r>
  <r>
    <s v="OK"/>
    <x v="1869"/>
    <x v="741"/>
    <x v="714"/>
    <x v="1859"/>
    <s v="Estero"/>
    <x v="182"/>
    <x v="48"/>
    <m/>
    <s v="Sathya Lombardi"/>
    <s v="Autocandidatura"/>
    <x v="0"/>
    <s v="Services"/>
    <x v="19"/>
    <x v="2"/>
    <x v="0"/>
    <x v="2"/>
    <x v="0"/>
    <x v="193"/>
    <x v="0"/>
  </r>
  <r>
    <s v="OK"/>
    <x v="1870"/>
    <x v="741"/>
    <x v="714"/>
    <x v="1860"/>
    <s v="Italia"/>
    <x v="5"/>
    <x v="4"/>
    <m/>
    <s v="Loris Lanzellotti_x000a_(.Entrepreniston)"/>
    <s v="Investitori professionali"/>
    <x v="0"/>
    <s v="Digital &amp; Media"/>
    <x v="28"/>
    <x v="0"/>
    <x v="0"/>
    <x v="5"/>
    <x v="0"/>
    <x v="193"/>
    <x v="0"/>
  </r>
  <r>
    <s v="OK"/>
    <x v="1871"/>
    <x v="741"/>
    <x v="714"/>
    <x v="1861"/>
    <s v="Italia"/>
    <x v="6"/>
    <x v="5"/>
    <m/>
    <s v="Federico M.A. Caligaris_x000a_(CDI Global)"/>
    <s v="Autocandidatura"/>
    <x v="0"/>
    <s v="Aerospace"/>
    <x v="31"/>
    <x v="2"/>
    <x v="0"/>
    <x v="2"/>
    <x v="0"/>
    <x v="193"/>
    <x v="0"/>
  </r>
  <r>
    <s v="OK"/>
    <x v="1872"/>
    <x v="741"/>
    <x v="714"/>
    <x v="1862"/>
    <s v="Italia"/>
    <x v="6"/>
    <x v="5"/>
    <m/>
    <s v="Federico M.A. Caligaris_x000a_(CDI Global)"/>
    <s v="Autocandidatura"/>
    <x v="0"/>
    <s v="Industrial Goods"/>
    <x v="27"/>
    <x v="2"/>
    <x v="0"/>
    <x v="2"/>
    <x v="0"/>
    <x v="193"/>
    <x v="0"/>
  </r>
  <r>
    <s v="OK"/>
    <x v="1873"/>
    <x v="741"/>
    <x v="714"/>
    <x v="1863"/>
    <s v="Italia"/>
    <x v="5"/>
    <x v="4"/>
    <m/>
    <s v="Federico M.A. Caligaris_x000a_(CDI Global)"/>
    <s v="Autocandidatura"/>
    <x v="0"/>
    <s v="Biotech"/>
    <x v="1"/>
    <x v="0"/>
    <x v="0"/>
    <x v="5"/>
    <x v="0"/>
    <x v="193"/>
    <x v="0"/>
  </r>
  <r>
    <s v="OK"/>
    <x v="1874"/>
    <x v="741"/>
    <x v="714"/>
    <x v="1864"/>
    <s v="Italia"/>
    <x v="11"/>
    <x v="7"/>
    <m/>
    <s v="Mauro Cofelice"/>
    <s v="Autocandidatura"/>
    <x v="0"/>
    <s v="Med-Tech"/>
    <x v="2"/>
    <x v="2"/>
    <x v="0"/>
    <x v="2"/>
    <x v="0"/>
    <x v="193"/>
    <x v="86"/>
  </r>
  <r>
    <s v="OK"/>
    <x v="1875"/>
    <x v="740"/>
    <x v="713"/>
    <x v="1865"/>
    <s v="Italia"/>
    <x v="44"/>
    <x v="21"/>
    <m/>
    <s v="Antonio Moniaci"/>
    <s v="Autocandidatura"/>
    <x v="0"/>
    <s v="Med-Tech"/>
    <x v="2"/>
    <x v="2"/>
    <x v="0"/>
    <x v="2"/>
    <x v="0"/>
    <x v="193"/>
    <x v="0"/>
  </r>
  <r>
    <s v="OK"/>
    <x v="1876"/>
    <x v="742"/>
    <x v="715"/>
    <x v="1866"/>
    <s v="Italia"/>
    <x v="17"/>
    <x v="2"/>
    <m/>
    <s v="Gianluca Giurazza"/>
    <s v="Dottore commercialista"/>
    <x v="0"/>
    <s v="Consumer Goods"/>
    <x v="12"/>
    <x v="3"/>
    <x v="0"/>
    <x v="5"/>
    <x v="0"/>
    <x v="171"/>
    <x v="0"/>
  </r>
  <r>
    <s v="OK"/>
    <x v="1877"/>
    <x v="743"/>
    <x v="716"/>
    <x v="1867"/>
    <s v="Italia"/>
    <x v="5"/>
    <x v="4"/>
    <m/>
    <s v="Pierluigi Casolari"/>
    <s v="Autocandidatura"/>
    <x v="0"/>
    <s v="Digital &amp; Media"/>
    <x v="5"/>
    <x v="2"/>
    <x v="0"/>
    <x v="2"/>
    <x v="0"/>
    <x v="171"/>
    <x v="0"/>
  </r>
  <r>
    <s v="OK"/>
    <x v="1878"/>
    <x v="742"/>
    <x v="715"/>
    <x v="1868"/>
    <s v="Italia"/>
    <x v="11"/>
    <x v="7"/>
    <m/>
    <s v="Alberto Ceccarelli"/>
    <s v="Autocandidatura"/>
    <x v="0"/>
    <s v="Consumer Goods"/>
    <x v="12"/>
    <x v="2"/>
    <x v="0"/>
    <x v="2"/>
    <x v="0"/>
    <x v="171"/>
    <x v="86"/>
  </r>
  <r>
    <s v="OK"/>
    <x v="1879"/>
    <x v="744"/>
    <x v="630"/>
    <x v="1869"/>
    <s v="Italia"/>
    <x v="8"/>
    <x v="4"/>
    <m/>
    <s v="Chiara Proserpi"/>
    <s v="Autocandidatura"/>
    <x v="0"/>
    <s v="Med-Tech"/>
    <x v="2"/>
    <x v="2"/>
    <x v="0"/>
    <x v="2"/>
    <x v="0"/>
    <x v="171"/>
    <x v="0"/>
  </r>
  <r>
    <s v="OK"/>
    <x v="1880"/>
    <x v="744"/>
    <x v="630"/>
    <x v="1870"/>
    <s v="Italia"/>
    <x v="6"/>
    <x v="5"/>
    <s v="Nicola Redi"/>
    <m/>
    <s v="Proprietaria"/>
    <x v="0"/>
    <s v="Industrial Goods"/>
    <x v="18"/>
    <x v="2"/>
    <x v="0"/>
    <x v="2"/>
    <x v="0"/>
    <x v="171"/>
    <x v="0"/>
  </r>
  <r>
    <s v="OK"/>
    <x v="1881"/>
    <x v="745"/>
    <x v="717"/>
    <x v="1871"/>
    <s v="Italia"/>
    <x v="21"/>
    <x v="13"/>
    <s v="Alessandro Pontari"/>
    <m/>
    <s v="Proprietaria"/>
    <x v="0"/>
    <s v="ICT"/>
    <x v="20"/>
    <x v="2"/>
    <x v="0"/>
    <x v="2"/>
    <x v="0"/>
    <x v="194"/>
    <x v="0"/>
  </r>
  <r>
    <s v="OK"/>
    <x v="1882"/>
    <x v="745"/>
    <x v="717"/>
    <x v="1872"/>
    <s v="Estero"/>
    <x v="25"/>
    <x v="16"/>
    <s v="Alessandro Pontari"/>
    <m/>
    <s v="Proprietaria"/>
    <x v="0"/>
    <s v="Services"/>
    <x v="19"/>
    <x v="0"/>
    <x v="0"/>
    <x v="5"/>
    <x v="0"/>
    <x v="194"/>
    <x v="0"/>
  </r>
  <r>
    <s v="OK"/>
    <x v="1883"/>
    <x v="745"/>
    <x v="717"/>
    <x v="1873"/>
    <s v="Italia"/>
    <x v="6"/>
    <x v="5"/>
    <m/>
    <s v="Jules Djamegni"/>
    <s v="Autocandidatura"/>
    <x v="0"/>
    <s v="Services"/>
    <x v="50"/>
    <x v="2"/>
    <x v="0"/>
    <x v="2"/>
    <x v="0"/>
    <x v="194"/>
    <x v="0"/>
  </r>
  <r>
    <s v="OK"/>
    <x v="1884"/>
    <x v="746"/>
    <x v="718"/>
    <x v="1874"/>
    <s v="Italia"/>
    <x v="161"/>
    <x v="7"/>
    <m/>
    <s v="Marco Pulcinelli"/>
    <s v="Autocandidatura"/>
    <x v="0"/>
    <s v="ICT"/>
    <x v="20"/>
    <x v="2"/>
    <x v="0"/>
    <x v="2"/>
    <x v="0"/>
    <x v="194"/>
    <x v="86"/>
  </r>
  <r>
    <s v="OK"/>
    <x v="1885"/>
    <x v="747"/>
    <x v="719"/>
    <x v="1875"/>
    <s v="Italia"/>
    <x v="15"/>
    <x v="3"/>
    <m/>
    <s v="Paolo Minetto_x000a_(BRAND ANGEL CONSULTING)"/>
    <s v="Advisor"/>
    <x v="0"/>
    <s v="Digital &amp; Media"/>
    <x v="44"/>
    <x v="3"/>
    <x v="0"/>
    <x v="5"/>
    <x v="0"/>
    <x v="194"/>
    <x v="0"/>
  </r>
  <r>
    <s v="OK"/>
    <x v="1886"/>
    <x v="747"/>
    <x v="719"/>
    <x v="1876"/>
    <s v="Italia"/>
    <x v="99"/>
    <x v="7"/>
    <m/>
    <s v=" Adriano De Rosa"/>
    <s v="Autocandidatura"/>
    <x v="0"/>
    <s v="Services"/>
    <x v="19"/>
    <x v="0"/>
    <x v="0"/>
    <x v="5"/>
    <x v="0"/>
    <x v="194"/>
    <x v="0"/>
  </r>
  <r>
    <s v="OK"/>
    <x v="1887"/>
    <x v="747"/>
    <x v="719"/>
    <x v="1877"/>
    <s v="Italia"/>
    <x v="6"/>
    <x v="5"/>
    <m/>
    <s v="Luca Coletta"/>
    <s v="Autocandidatura"/>
    <x v="0"/>
    <s v="Industrial Goods"/>
    <x v="27"/>
    <x v="2"/>
    <x v="0"/>
    <x v="2"/>
    <x v="0"/>
    <x v="194"/>
    <x v="0"/>
  </r>
  <r>
    <s v="OK"/>
    <x v="1888"/>
    <x v="747"/>
    <x v="719"/>
    <x v="1878"/>
    <s v="Italia"/>
    <x v="5"/>
    <x v="4"/>
    <s v="Giulio Valiante"/>
    <m/>
    <s v="Proprietaria"/>
    <x v="0"/>
    <s v="Digital &amp; Media"/>
    <x v="5"/>
    <x v="0"/>
    <x v="0"/>
    <x v="5"/>
    <x v="0"/>
    <x v="194"/>
    <x v="0"/>
  </r>
  <r>
    <s v="OK"/>
    <x v="1889"/>
    <x v="748"/>
    <x v="720"/>
    <x v="1879"/>
    <s v="Italia"/>
    <x v="6"/>
    <x v="5"/>
    <m/>
    <s v="Roberto Lattuada"/>
    <s v="Autocandidatura"/>
    <x v="0"/>
    <s v="Digital &amp; Media"/>
    <x v="5"/>
    <x v="0"/>
    <x v="0"/>
    <x v="5"/>
    <x v="0"/>
    <x v="108"/>
    <x v="0"/>
  </r>
  <r>
    <s v="OK"/>
    <x v="1890"/>
    <x v="748"/>
    <x v="721"/>
    <x v="1880"/>
    <s v="Italia"/>
    <x v="6"/>
    <x v="5"/>
    <m/>
    <s v="Nicola Iaccarino_x000a_(PafinLeasing)"/>
    <s v="Altri"/>
    <x v="0"/>
    <s v="Digital &amp; Media"/>
    <x v="5"/>
    <x v="2"/>
    <x v="0"/>
    <x v="2"/>
    <x v="0"/>
    <x v="108"/>
    <x v="0"/>
  </r>
  <r>
    <s v="OK"/>
    <x v="1891"/>
    <x v="749"/>
    <x v="722"/>
    <x v="1881"/>
    <s v="Italia"/>
    <x v="5"/>
    <x v="4"/>
    <s v="Alessandro Pontari"/>
    <m/>
    <s v="Proprietaria"/>
    <x v="0"/>
    <s v="Digital &amp; Media"/>
    <x v="20"/>
    <x v="0"/>
    <x v="0"/>
    <x v="5"/>
    <x v="0"/>
    <x v="108"/>
    <x v="0"/>
  </r>
  <r>
    <s v="OK"/>
    <x v="1892"/>
    <x v="750"/>
    <x v="723"/>
    <x v="1882"/>
    <s v="Italia"/>
    <x v="91"/>
    <x v="2"/>
    <m/>
    <m/>
    <s v="Autocandidatura"/>
    <x v="0"/>
    <s v="Services"/>
    <x v="15"/>
    <x v="2"/>
    <x v="0"/>
    <x v="2"/>
    <x v="0"/>
    <x v="108"/>
    <x v="0"/>
  </r>
  <r>
    <s v="OK"/>
    <x v="1893"/>
    <x v="751"/>
    <x v="720"/>
    <x v="1883"/>
    <s v="Italia"/>
    <x v="14"/>
    <x v="10"/>
    <s v="Alessandro Pontari"/>
    <m/>
    <s v="Proprietaria"/>
    <x v="0"/>
    <s v="Services"/>
    <x v="14"/>
    <x v="0"/>
    <x v="31"/>
    <x v="5"/>
    <x v="0"/>
    <x v="195"/>
    <x v="160"/>
  </r>
  <r>
    <s v="OK"/>
    <x v="1894"/>
    <x v="752"/>
    <x v="724"/>
    <x v="1884"/>
    <s v="Estero"/>
    <x v="183"/>
    <x v="16"/>
    <m/>
    <s v="Ipek Devilder"/>
    <s v="Autocandidatura"/>
    <x v="0"/>
    <s v="Med-Tech"/>
    <x v="2"/>
    <x v="2"/>
    <x v="0"/>
    <x v="2"/>
    <x v="0"/>
    <x v="108"/>
    <x v="0"/>
  </r>
  <r>
    <s v="OK"/>
    <x v="1895"/>
    <x v="753"/>
    <x v="5"/>
    <x v="1885"/>
    <s v="Italia"/>
    <x v="6"/>
    <x v="5"/>
    <m/>
    <s v="Enrico Remondini"/>
    <s v="Advisor"/>
    <x v="1"/>
    <m/>
    <x v="7"/>
    <x v="5"/>
    <x v="4"/>
    <x v="3"/>
    <x v="0"/>
    <x v="108"/>
    <x v="0"/>
  </r>
  <r>
    <s v="OK"/>
    <x v="1896"/>
    <x v="753"/>
    <x v="725"/>
    <x v="1886"/>
    <s v="Italia"/>
    <x v="178"/>
    <x v="10"/>
    <m/>
    <s v="Andrea Censoni_x000a_(Dpixel)"/>
    <s v="Investitori professionali"/>
    <x v="0"/>
    <s v="Consumer Goods"/>
    <x v="12"/>
    <x v="0"/>
    <x v="0"/>
    <x v="5"/>
    <x v="0"/>
    <x v="108"/>
    <x v="0"/>
  </r>
  <r>
    <s v="OK"/>
    <x v="1897"/>
    <x v="753"/>
    <x v="725"/>
    <x v="1887"/>
    <s v="Italia"/>
    <x v="41"/>
    <x v="10"/>
    <m/>
    <s v="Gianluca Liparoti"/>
    <s v="Autocandidatura"/>
    <x v="0"/>
    <s v="ICT"/>
    <x v="20"/>
    <x v="0"/>
    <x v="0"/>
    <x v="5"/>
    <x v="0"/>
    <x v="108"/>
    <x v="0"/>
  </r>
  <r>
    <s v="OK"/>
    <x v="1898"/>
    <x v="753"/>
    <x v="725"/>
    <x v="1888"/>
    <s v="Italia"/>
    <x v="113"/>
    <x v="7"/>
    <m/>
    <s v="Silvia Bachini"/>
    <s v="Autocandidatura"/>
    <x v="0"/>
    <s v="Agro-food"/>
    <x v="10"/>
    <x v="2"/>
    <x v="0"/>
    <x v="2"/>
    <x v="0"/>
    <x v="108"/>
    <x v="86"/>
  </r>
  <r>
    <s v="OK"/>
    <x v="1899"/>
    <x v="753"/>
    <x v="725"/>
    <x v="1889"/>
    <s v="Italia"/>
    <x v="15"/>
    <x v="3"/>
    <m/>
    <s v="Giada Lombardi"/>
    <s v="Autocandidatura"/>
    <x v="0"/>
    <s v="Services"/>
    <x v="31"/>
    <x v="0"/>
    <x v="0"/>
    <x v="5"/>
    <x v="0"/>
    <x v="108"/>
    <x v="0"/>
  </r>
  <r>
    <s v="OK"/>
    <x v="1900"/>
    <x v="751"/>
    <x v="720"/>
    <x v="1890"/>
    <s v="Italia"/>
    <x v="11"/>
    <x v="7"/>
    <m/>
    <s v="Angela Carfa"/>
    <s v="Dottore commercialista"/>
    <x v="0"/>
    <s v="Digital &amp; Media"/>
    <x v="5"/>
    <x v="0"/>
    <x v="0"/>
    <x v="5"/>
    <x v="0"/>
    <x v="108"/>
    <x v="86"/>
  </r>
  <r>
    <s v="OK"/>
    <x v="1901"/>
    <x v="751"/>
    <x v="720"/>
    <x v="1891"/>
    <s v="Italia"/>
    <x v="101"/>
    <x v="0"/>
    <m/>
    <s v="Laura Esposito"/>
    <s v="Autocandidatura"/>
    <x v="0"/>
    <s v="Industrial Goods"/>
    <x v="49"/>
    <x v="2"/>
    <x v="35"/>
    <x v="7"/>
    <x v="0"/>
    <x v="108"/>
    <x v="0"/>
  </r>
  <r>
    <s v="OK"/>
    <x v="1902"/>
    <x v="754"/>
    <x v="726"/>
    <x v="1892"/>
    <s v="Italia"/>
    <x v="21"/>
    <x v="13"/>
    <m/>
    <s v="Diego Selva _x000a_(Mediolanum)"/>
    <s v="Investitori professionali"/>
    <x v="0"/>
    <s v="Industrial automation"/>
    <x v="4"/>
    <x v="2"/>
    <x v="0"/>
    <x v="2"/>
    <x v="0"/>
    <x v="196"/>
    <x v="0"/>
  </r>
  <r>
    <s v="OK"/>
    <x v="1903"/>
    <x v="754"/>
    <x v="726"/>
    <x v="1893"/>
    <s v="Italia"/>
    <x v="5"/>
    <x v="4"/>
    <m/>
    <s v="Brian Viola"/>
    <s v="Autocandidatura"/>
    <x v="0"/>
    <s v="Services"/>
    <x v="44"/>
    <x v="2"/>
    <x v="0"/>
    <x v="2"/>
    <x v="0"/>
    <x v="196"/>
    <x v="0"/>
  </r>
  <r>
    <s v="OK"/>
    <x v="1904"/>
    <x v="754"/>
    <x v="726"/>
    <x v="1894"/>
    <s v="Italia"/>
    <x v="17"/>
    <x v="2"/>
    <s v="Amedeo Giurazza"/>
    <m/>
    <s v="Proprietaria"/>
    <x v="0"/>
    <s v="Digital &amp; Media"/>
    <x v="5"/>
    <x v="3"/>
    <x v="0"/>
    <x v="5"/>
    <x v="1"/>
    <x v="197"/>
    <x v="161"/>
  </r>
  <r>
    <s v="OK"/>
    <x v="1905"/>
    <x v="755"/>
    <x v="727"/>
    <x v="1895"/>
    <s v="Italia"/>
    <x v="14"/>
    <x v="10"/>
    <m/>
    <s v="Fabiola Pellegrini_x000a_(Klecha &amp; Co)"/>
    <s v="Advisor"/>
    <x v="0"/>
    <s v="ICT"/>
    <x v="20"/>
    <x v="0"/>
    <x v="0"/>
    <x v="5"/>
    <x v="0"/>
    <x v="196"/>
    <x v="0"/>
  </r>
  <r>
    <s v="OK"/>
    <x v="1906"/>
    <x v="755"/>
    <x v="727"/>
    <x v="1896"/>
    <s v="Italia"/>
    <x v="43"/>
    <x v="8"/>
    <m/>
    <s v="Francesco Marcolini_x000a_(Greenhill Advisory) "/>
    <s v="Advisor"/>
    <x v="0"/>
    <s v="Consumer Goods"/>
    <x v="12"/>
    <x v="0"/>
    <x v="0"/>
    <x v="5"/>
    <x v="0"/>
    <x v="196"/>
    <x v="0"/>
  </r>
  <r>
    <s v="OK"/>
    <x v="1907"/>
    <x v="756"/>
    <x v="728"/>
    <x v="1897"/>
    <s v="Italia"/>
    <x v="17"/>
    <x v="2"/>
    <m/>
    <s v="Luigi Iovine_x000a_(BNL)"/>
    <s v="Investitori professionali"/>
    <x v="0"/>
    <s v="Digital &amp; Media"/>
    <x v="5"/>
    <x v="3"/>
    <x v="0"/>
    <x v="5"/>
    <x v="0"/>
    <x v="196"/>
    <x v="0"/>
  </r>
  <r>
    <s v="OK"/>
    <x v="1908"/>
    <x v="757"/>
    <x v="729"/>
    <x v="1898"/>
    <s v="Italia"/>
    <x v="44"/>
    <x v="8"/>
    <m/>
    <s v="Diego Selva _x000a_(Mediolanum)"/>
    <s v="Investitori professionali"/>
    <x v="0"/>
    <s v="Digital &amp; Media"/>
    <x v="5"/>
    <x v="0"/>
    <x v="0"/>
    <x v="5"/>
    <x v="0"/>
    <x v="198"/>
    <x v="0"/>
  </r>
  <r>
    <s v="OK"/>
    <x v="1909"/>
    <x v="758"/>
    <x v="730"/>
    <x v="1899"/>
    <s v="Italia"/>
    <x v="0"/>
    <x v="0"/>
    <s v="Alessandro Pontari"/>
    <m/>
    <s v="Proprietaria"/>
    <x v="0"/>
    <s v="ICT"/>
    <x v="20"/>
    <x v="0"/>
    <x v="0"/>
    <x v="5"/>
    <x v="0"/>
    <x v="198"/>
    <x v="0"/>
  </r>
  <r>
    <s v="OK"/>
    <x v="1910"/>
    <x v="757"/>
    <x v="729"/>
    <x v="1900"/>
    <s v="Italia"/>
    <x v="68"/>
    <x v="15"/>
    <m/>
    <s v="Fabio Mondini_x000a_(Crossborder)"/>
    <s v="Advisor"/>
    <x v="0"/>
    <s v="ICT"/>
    <x v="20"/>
    <x v="3"/>
    <x v="0"/>
    <x v="5"/>
    <x v="0"/>
    <x v="198"/>
    <x v="0"/>
  </r>
  <r>
    <s v="OK"/>
    <x v="1911"/>
    <x v="758"/>
    <x v="730"/>
    <x v="1901"/>
    <s v="Italia"/>
    <x v="11"/>
    <x v="7"/>
    <m/>
    <s v="Valerio Raco"/>
    <s v="Autocandidatura"/>
    <x v="0"/>
    <s v="Services"/>
    <x v="44"/>
    <x v="0"/>
    <x v="0"/>
    <x v="5"/>
    <x v="0"/>
    <x v="198"/>
    <x v="0"/>
  </r>
  <r>
    <s v="OK"/>
    <x v="1912"/>
    <x v="759"/>
    <x v="731"/>
    <x v="1902"/>
    <s v="Italia"/>
    <x v="5"/>
    <x v="4"/>
    <m/>
    <s v="Kola Tytler"/>
    <s v="Autocandidatura"/>
    <x v="0"/>
    <s v="Consumer Goods"/>
    <x v="50"/>
    <x v="0"/>
    <x v="0"/>
    <x v="5"/>
    <x v="0"/>
    <x v="198"/>
    <x v="0"/>
  </r>
  <r>
    <s v="OK"/>
    <x v="1913"/>
    <x v="759"/>
    <x v="731"/>
    <x v="1903"/>
    <s v="Italia"/>
    <x v="0"/>
    <x v="0"/>
    <m/>
    <s v="Financialresearches"/>
    <s v="Advisor"/>
    <x v="0"/>
    <s v="Consumer Goods"/>
    <x v="12"/>
    <x v="2"/>
    <x v="0"/>
    <x v="2"/>
    <x v="0"/>
    <x v="198"/>
    <x v="0"/>
  </r>
  <r>
    <s v="OK"/>
    <x v="1914"/>
    <x v="760"/>
    <x v="732"/>
    <x v="1904"/>
    <s v="Italia"/>
    <x v="20"/>
    <x v="12"/>
    <m/>
    <s v="Enrico Rosellini"/>
    <s v="Autocandidatura"/>
    <x v="0"/>
    <s v="ICT"/>
    <x v="20"/>
    <x v="2"/>
    <x v="0"/>
    <x v="2"/>
    <x v="0"/>
    <x v="198"/>
    <x v="0"/>
  </r>
  <r>
    <s v="OK"/>
    <x v="1915"/>
    <x v="760"/>
    <x v="732"/>
    <x v="1905"/>
    <s v="Estero"/>
    <x v="16"/>
    <x v="6"/>
    <m/>
    <s v="Eli Plotkin"/>
    <s v="Autocandidatura"/>
    <x v="0"/>
    <s v="Services"/>
    <x v="13"/>
    <x v="2"/>
    <x v="0"/>
    <x v="2"/>
    <x v="0"/>
    <x v="198"/>
    <x v="0"/>
  </r>
  <r>
    <s v="OK"/>
    <x v="1916"/>
    <x v="761"/>
    <x v="733"/>
    <x v="1906"/>
    <s v="Italia"/>
    <x v="11"/>
    <x v="7"/>
    <m/>
    <s v="Anna Crevatin"/>
    <s v="Autocandidatura"/>
    <x v="0"/>
    <s v="Digital &amp; Media"/>
    <x v="5"/>
    <x v="0"/>
    <x v="0"/>
    <x v="5"/>
    <x v="0"/>
    <x v="199"/>
    <x v="0"/>
  </r>
  <r>
    <s v="OK"/>
    <x v="1917"/>
    <x v="761"/>
    <x v="733"/>
    <x v="1907"/>
    <s v="Estero"/>
    <x v="125"/>
    <x v="22"/>
    <m/>
    <s v="Fabio Scisciò_x000a_(Ramus &amp; Company AG)"/>
    <s v="Advisor"/>
    <x v="0"/>
    <s v="Biotech"/>
    <x v="3"/>
    <x v="2"/>
    <x v="0"/>
    <x v="2"/>
    <x v="0"/>
    <x v="199"/>
    <x v="0"/>
  </r>
  <r>
    <s v="OK"/>
    <x v="1918"/>
    <x v="761"/>
    <x v="733"/>
    <x v="1908"/>
    <s v="Estero"/>
    <x v="121"/>
    <x v="22"/>
    <m/>
    <s v="Silvia Magi_x000a_(Accelera Hub)"/>
    <s v="Investitori professionali"/>
    <x v="0"/>
    <s v="ICT"/>
    <x v="20"/>
    <x v="3"/>
    <x v="0"/>
    <x v="5"/>
    <x v="0"/>
    <x v="199"/>
    <x v="0"/>
  </r>
  <r>
    <s v="OK"/>
    <x v="1919"/>
    <x v="762"/>
    <x v="734"/>
    <x v="1909"/>
    <s v="Italia"/>
    <x v="5"/>
    <x v="4"/>
    <m/>
    <s v="Gianluca Dettori_x000a_(Primomiglio SGR)"/>
    <s v="Investitori professionali"/>
    <x v="0"/>
    <s v="ICT"/>
    <x v="20"/>
    <x v="2"/>
    <x v="0"/>
    <x v="2"/>
    <x v="0"/>
    <x v="199"/>
    <x v="0"/>
  </r>
  <r>
    <s v="OK"/>
    <x v="1920"/>
    <x v="763"/>
    <x v="735"/>
    <x v="1910"/>
    <s v="Estero"/>
    <x v="184"/>
    <x v="6"/>
    <m/>
    <s v="Gianluca Mastroddi_x000a_(InnoSource by Toledo Capital AG)"/>
    <s v="Investitori professionali"/>
    <x v="0"/>
    <s v="Biotech"/>
    <x v="54"/>
    <x v="2"/>
    <x v="0"/>
    <x v="2"/>
    <x v="0"/>
    <x v="199"/>
    <x v="0"/>
  </r>
  <r>
    <s v="OK"/>
    <x v="1921"/>
    <x v="764"/>
    <x v="736"/>
    <x v="1911"/>
    <s v="Italia"/>
    <x v="36"/>
    <x v="15"/>
    <s v="Nicola Redi"/>
    <m/>
    <s v="Proprietaria"/>
    <x v="0"/>
    <s v="Biotech"/>
    <x v="3"/>
    <x v="2"/>
    <x v="15"/>
    <x v="2"/>
    <x v="0"/>
    <x v="199"/>
    <x v="162"/>
  </r>
  <r>
    <s v="OK"/>
    <x v="1922"/>
    <x v="765"/>
    <x v="737"/>
    <x v="1912"/>
    <s v="Italia"/>
    <x v="185"/>
    <x v="10"/>
    <m/>
    <s v="Maicol Oliviero"/>
    <s v="Autocandidatura"/>
    <x v="0"/>
    <s v="Industrial Goods"/>
    <x v="18"/>
    <x v="2"/>
    <x v="0"/>
    <x v="2"/>
    <x v="0"/>
    <x v="195"/>
    <x v="0"/>
  </r>
  <r>
    <s v="OK"/>
    <x v="1923"/>
    <x v="765"/>
    <x v="737"/>
    <x v="1913"/>
    <s v="Estero"/>
    <x v="186"/>
    <x v="18"/>
    <m/>
    <s v="Daniele Genovesi_x000a_(Truffle Capital)"/>
    <s v="Investitori professionali"/>
    <x v="0"/>
    <s v="Services"/>
    <x v="14"/>
    <x v="3"/>
    <x v="0"/>
    <x v="5"/>
    <x v="0"/>
    <x v="195"/>
    <x v="0"/>
  </r>
  <r>
    <s v="OK"/>
    <x v="1924"/>
    <x v="766"/>
    <x v="738"/>
    <x v="1914"/>
    <s v="Italia"/>
    <x v="21"/>
    <x v="13"/>
    <m/>
    <s v="Giuseppe Maino"/>
    <s v="Autocandidatura"/>
    <x v="0"/>
    <s v="Digital &amp; Media"/>
    <x v="5"/>
    <x v="2"/>
    <x v="0"/>
    <x v="2"/>
    <x v="0"/>
    <x v="195"/>
    <x v="0"/>
  </r>
  <r>
    <s v="OK"/>
    <x v="1925"/>
    <x v="767"/>
    <x v="739"/>
    <x v="1915"/>
    <s v="Estero"/>
    <x v="187"/>
    <x v="49"/>
    <m/>
    <s v="Alessandro Michelotti"/>
    <s v="Autocandidatura"/>
    <x v="0"/>
    <s v="Services"/>
    <x v="31"/>
    <x v="3"/>
    <x v="0"/>
    <x v="5"/>
    <x v="0"/>
    <x v="195"/>
    <x v="0"/>
  </r>
  <r>
    <s v="OK"/>
    <x v="1926"/>
    <x v="767"/>
    <x v="739"/>
    <x v="1916"/>
    <s v="Italia"/>
    <x v="17"/>
    <x v="2"/>
    <m/>
    <s v="Fabio Barbagallo"/>
    <s v="Autocandidatura"/>
    <x v="0"/>
    <s v="Med-Tech"/>
    <x v="25"/>
    <x v="0"/>
    <x v="0"/>
    <x v="5"/>
    <x v="0"/>
    <x v="195"/>
    <x v="0"/>
  </r>
  <r>
    <s v="OK"/>
    <x v="1927"/>
    <x v="767"/>
    <x v="739"/>
    <x v="1917"/>
    <s v="Estero"/>
    <x v="188"/>
    <x v="50"/>
    <m/>
    <s v="Mark Janes_x000a_(Exit Velocity)"/>
    <s v="Advisor"/>
    <x v="0"/>
    <s v="Digital &amp; Media"/>
    <x v="5"/>
    <x v="2"/>
    <x v="0"/>
    <x v="2"/>
    <x v="0"/>
    <x v="195"/>
    <x v="0"/>
  </r>
  <r>
    <s v="OK"/>
    <x v="1928"/>
    <x v="768"/>
    <x v="740"/>
    <x v="1918"/>
    <s v="Italia"/>
    <x v="36"/>
    <x v="15"/>
    <m/>
    <s v="Financial Researches"/>
    <s v="Advisor"/>
    <x v="0"/>
    <s v="Consumer Goods"/>
    <x v="12"/>
    <x v="2"/>
    <x v="0"/>
    <x v="2"/>
    <x v="0"/>
    <x v="195"/>
    <x v="40"/>
  </r>
  <r>
    <s v="OK"/>
    <x v="1929"/>
    <x v="769"/>
    <x v="741"/>
    <x v="1919"/>
    <s v="Italia"/>
    <x v="1"/>
    <x v="1"/>
    <m/>
    <s v="Enrico Tarchi_x000a_(Arkioslegal)"/>
    <s v="Advisor"/>
    <x v="0"/>
    <s v="Agro-food"/>
    <x v="10"/>
    <x v="0"/>
    <x v="0"/>
    <x v="5"/>
    <x v="0"/>
    <x v="195"/>
    <x v="0"/>
  </r>
  <r>
    <s v="OK"/>
    <x v="1930"/>
    <x v="769"/>
    <x v="741"/>
    <x v="1920"/>
    <s v="Italia"/>
    <x v="78"/>
    <x v="13"/>
    <m/>
    <s v="Enrico Tarchi_x000a_(Arkioslegal)"/>
    <s v="Advisor"/>
    <x v="0"/>
    <s v="Digital &amp; Media"/>
    <x v="5"/>
    <x v="2"/>
    <x v="0"/>
    <x v="2"/>
    <x v="0"/>
    <x v="195"/>
    <x v="0"/>
  </r>
  <r>
    <s v="OK"/>
    <x v="1931"/>
    <x v="769"/>
    <x v="741"/>
    <x v="1921"/>
    <s v="Italia"/>
    <x v="17"/>
    <x v="2"/>
    <m/>
    <s v="Enrico Tarchi_x000a_(Arkioslegal)"/>
    <s v="Advisor"/>
    <x v="0"/>
    <s v="Services"/>
    <x v="19"/>
    <x v="0"/>
    <x v="0"/>
    <x v="5"/>
    <x v="0"/>
    <x v="195"/>
    <x v="0"/>
  </r>
  <r>
    <s v="OK"/>
    <x v="1932"/>
    <x v="769"/>
    <x v="741"/>
    <x v="1922"/>
    <s v="Estero"/>
    <x v="6"/>
    <x v="5"/>
    <m/>
    <s v="Kovyev Alexey"/>
    <s v="Autocandidatura"/>
    <x v="0"/>
    <s v="ICT"/>
    <x v="0"/>
    <x v="2"/>
    <x v="0"/>
    <x v="2"/>
    <x v="0"/>
    <x v="195"/>
    <x v="0"/>
  </r>
  <r>
    <s v="OK"/>
    <x v="1933"/>
    <x v="769"/>
    <x v="741"/>
    <x v="1923"/>
    <s v="Estero"/>
    <x v="162"/>
    <x v="6"/>
    <m/>
    <s v="Gabriele Caramellino"/>
    <s v="Autocandidatura"/>
    <x v="0"/>
    <s v="Agro-food"/>
    <x v="50"/>
    <x v="0"/>
    <x v="0"/>
    <x v="2"/>
    <x v="0"/>
    <x v="195"/>
    <x v="159"/>
  </r>
  <r>
    <s v="OK"/>
    <x v="1934"/>
    <x v="769"/>
    <x v="741"/>
    <x v="1924"/>
    <s v="Italia"/>
    <x v="11"/>
    <x v="7"/>
    <m/>
    <s v="Gabriele Caramellino"/>
    <s v="Autocandidatura"/>
    <x v="0"/>
    <s v="Consumer Goods"/>
    <x v="12"/>
    <x v="0"/>
    <x v="0"/>
    <x v="5"/>
    <x v="0"/>
    <x v="200"/>
    <x v="163"/>
  </r>
  <r>
    <s v="OK"/>
    <x v="1935"/>
    <x v="769"/>
    <x v="741"/>
    <x v="1925"/>
    <s v="Italia"/>
    <x v="78"/>
    <x v="13"/>
    <m/>
    <s v="Gabriele Caramellino"/>
    <s v="Autocandidatura"/>
    <x v="0"/>
    <s v="Industrial Goods"/>
    <x v="27"/>
    <x v="0"/>
    <x v="0"/>
    <x v="2"/>
    <x v="0"/>
    <x v="195"/>
    <x v="40"/>
  </r>
  <r>
    <s v="OK"/>
    <x v="1936"/>
    <x v="769"/>
    <x v="741"/>
    <x v="1926"/>
    <s v="Italia"/>
    <x v="41"/>
    <x v="10"/>
    <m/>
    <s v="Gabriele Caramellino"/>
    <s v="Autocandidatura"/>
    <x v="0"/>
    <s v="Industrial Goods"/>
    <x v="27"/>
    <x v="0"/>
    <x v="0"/>
    <x v="2"/>
    <x v="0"/>
    <x v="195"/>
    <x v="40"/>
  </r>
  <r>
    <s v="OK"/>
    <x v="1937"/>
    <x v="770"/>
    <x v="742"/>
    <x v="1927"/>
    <s v="Italia"/>
    <x v="17"/>
    <x v="2"/>
    <m/>
    <s v="Francesco Gazzerino"/>
    <s v="Autocandidatura"/>
    <x v="0"/>
    <s v="Digital &amp; Media"/>
    <x v="5"/>
    <x v="2"/>
    <x v="0"/>
    <x v="2"/>
    <x v="0"/>
    <x v="195"/>
    <x v="0"/>
  </r>
  <r>
    <s v="OK"/>
    <x v="1938"/>
    <x v="770"/>
    <x v="742"/>
    <x v="1928"/>
    <s v="Italia"/>
    <x v="17"/>
    <x v="2"/>
    <m/>
    <s v="Maria Grazia Liccardo"/>
    <s v="Autocandidatura"/>
    <x v="0"/>
    <s v="Industrial Goods"/>
    <x v="27"/>
    <x v="2"/>
    <x v="0"/>
    <x v="2"/>
    <x v="0"/>
    <x v="107"/>
    <x v="0"/>
  </r>
  <r>
    <s v="OK"/>
    <x v="1939"/>
    <x v="770"/>
    <x v="742"/>
    <x v="1929"/>
    <s v="Estero"/>
    <x v="189"/>
    <x v="18"/>
    <m/>
    <s v="Philippe Roche_x000a_(Inovexus)"/>
    <s v="Advisor"/>
    <x v="0"/>
    <s v="Agro-food"/>
    <x v="10"/>
    <x v="2"/>
    <x v="0"/>
    <x v="2"/>
    <x v="0"/>
    <x v="107"/>
    <x v="0"/>
  </r>
  <r>
    <s v="OK"/>
    <x v="1940"/>
    <x v="770"/>
    <x v="742"/>
    <x v="1930"/>
    <s v="Italia"/>
    <x v="79"/>
    <x v="25"/>
    <m/>
    <s v="Louis-Armand Weisheimer_x000a_(Weissknight Corporate Finance)"/>
    <s v="Advisor"/>
    <x v="0"/>
    <s v="ICT"/>
    <x v="20"/>
    <x v="0"/>
    <x v="0"/>
    <x v="5"/>
    <x v="0"/>
    <x v="107"/>
    <x v="0"/>
  </r>
  <r>
    <s v="OK"/>
    <x v="1941"/>
    <x v="771"/>
    <x v="743"/>
    <x v="1931"/>
    <s v="Italia"/>
    <x v="5"/>
    <x v="4"/>
    <m/>
    <s v="Fabio Mondini_x000a_(CB Growth Capital)"/>
    <s v="Advisor"/>
    <x v="0"/>
    <s v="Services"/>
    <x v="15"/>
    <x v="0"/>
    <x v="0"/>
    <x v="5"/>
    <x v="0"/>
    <x v="107"/>
    <x v="0"/>
  </r>
  <r>
    <s v="OK"/>
    <x v="1942"/>
    <x v="772"/>
    <x v="744"/>
    <x v="1932"/>
    <s v="Italia"/>
    <x v="11"/>
    <x v="7"/>
    <m/>
    <s v="Damiano Robbio"/>
    <s v="Autocandidatura"/>
    <x v="0"/>
    <s v="ICT"/>
    <x v="20"/>
    <x v="0"/>
    <x v="0"/>
    <x v="5"/>
    <x v="0"/>
    <x v="201"/>
    <x v="0"/>
  </r>
  <r>
    <s v="OK"/>
    <x v="1943"/>
    <x v="772"/>
    <x v="744"/>
    <x v="1933"/>
    <s v="Italia"/>
    <x v="5"/>
    <x v="4"/>
    <s v="Marta Nervo"/>
    <m/>
    <s v="Proprietaria"/>
    <x v="0"/>
    <s v="Industrial Goods"/>
    <x v="18"/>
    <x v="2"/>
    <x v="42"/>
    <x v="7"/>
    <x v="0"/>
    <x v="201"/>
    <x v="0"/>
  </r>
  <r>
    <s v="OK"/>
    <x v="1944"/>
    <x v="772"/>
    <x v="744"/>
    <x v="1934"/>
    <s v="Italia"/>
    <x v="11"/>
    <x v="7"/>
    <m/>
    <s v="Enrico Filì_x000a_(CdP Lab)"/>
    <s v="Investitori professionali"/>
    <x v="0"/>
    <s v="Clean Tech"/>
    <x v="23"/>
    <x v="2"/>
    <x v="21"/>
    <x v="7"/>
    <x v="0"/>
    <x v="201"/>
    <x v="0"/>
  </r>
  <r>
    <s v="OK"/>
    <x v="1945"/>
    <x v="772"/>
    <x v="744"/>
    <x v="1935"/>
    <s v="Italia"/>
    <x v="44"/>
    <x v="8"/>
    <m/>
    <s v="Enrico Filì_x000a_(CdP Lab)"/>
    <s v="Investitori professionali"/>
    <x v="0"/>
    <s v="Clean Tech"/>
    <x v="19"/>
    <x v="2"/>
    <x v="24"/>
    <x v="7"/>
    <x v="0"/>
    <x v="201"/>
    <x v="0"/>
  </r>
  <r>
    <s v="OK"/>
    <x v="1946"/>
    <x v="773"/>
    <x v="745"/>
    <x v="1936"/>
    <s v="Estero"/>
    <x v="31"/>
    <x v="18"/>
    <m/>
    <s v="Yann Fagniez"/>
    <s v="Autocandidatura"/>
    <x v="0"/>
    <s v="Consumer Goods"/>
    <x v="50"/>
    <x v="3"/>
    <x v="0"/>
    <x v="5"/>
    <x v="0"/>
    <x v="201"/>
    <x v="0"/>
  </r>
  <r>
    <s v="OK"/>
    <x v="1947"/>
    <x v="774"/>
    <x v="746"/>
    <x v="1937"/>
    <s v="Italia"/>
    <x v="26"/>
    <x v="2"/>
    <m/>
    <s v="Gianluca Rispo"/>
    <s v="Autocandidatura"/>
    <x v="0"/>
    <s v="Consumer Goods"/>
    <x v="12"/>
    <x v="0"/>
    <x v="0"/>
    <x v="5"/>
    <x v="0"/>
    <x v="201"/>
    <x v="0"/>
  </r>
  <r>
    <s v="OK"/>
    <x v="1948"/>
    <x v="775"/>
    <x v="747"/>
    <x v="1938"/>
    <s v="Italia"/>
    <x v="36"/>
    <x v="15"/>
    <m/>
    <s v="Michela "/>
    <s v="Autocandidatura"/>
    <x v="0"/>
    <s v="Biotech"/>
    <x v="3"/>
    <x v="2"/>
    <x v="94"/>
    <x v="7"/>
    <x v="0"/>
    <x v="202"/>
    <x v="0"/>
  </r>
  <r>
    <s v="OK"/>
    <x v="1949"/>
    <x v="775"/>
    <x v="748"/>
    <x v="1939"/>
    <s v="Italia"/>
    <x v="5"/>
    <x v="4"/>
    <s v="Alessandro Pontari"/>
    <m/>
    <s v="Proprietaria"/>
    <x v="0"/>
    <s v="Services"/>
    <x v="19"/>
    <x v="0"/>
    <x v="0"/>
    <x v="5"/>
    <x v="0"/>
    <x v="203"/>
    <x v="0"/>
  </r>
  <r>
    <s v="OK"/>
    <x v="1950"/>
    <x v="776"/>
    <x v="749"/>
    <x v="1940"/>
    <s v="Italia"/>
    <x v="5"/>
    <x v="4"/>
    <m/>
    <s v="Ann LoCicero_x000a_(smartFAB)"/>
    <s v="Advisor"/>
    <x v="0"/>
    <s v="Digital &amp; Media"/>
    <x v="5"/>
    <x v="0"/>
    <x v="0"/>
    <x v="5"/>
    <x v="0"/>
    <x v="203"/>
    <x v="0"/>
  </r>
  <r>
    <s v="OK"/>
    <x v="1951"/>
    <x v="776"/>
    <x v="749"/>
    <x v="1941"/>
    <s v="Italia"/>
    <x v="6"/>
    <x v="5"/>
    <m/>
    <s v="Domenico Nicastro"/>
    <s v="Autocandidatura"/>
    <x v="0"/>
    <s v="Digital &amp; Media"/>
    <x v="5"/>
    <x v="2"/>
    <x v="0"/>
    <x v="2"/>
    <x v="0"/>
    <x v="203"/>
    <x v="0"/>
  </r>
  <r>
    <s v="OK"/>
    <x v="1952"/>
    <x v="777"/>
    <x v="750"/>
    <x v="1942"/>
    <s v="Italia"/>
    <x v="11"/>
    <x v="7"/>
    <m/>
    <s v="Paolo Vullo"/>
    <s v="Autocandidatura"/>
    <x v="0"/>
    <s v="Digital &amp; Media"/>
    <x v="5"/>
    <x v="0"/>
    <x v="0"/>
    <x v="5"/>
    <x v="0"/>
    <x v="202"/>
    <x v="0"/>
  </r>
  <r>
    <s v="OK"/>
    <x v="1953"/>
    <x v="777"/>
    <x v="750"/>
    <x v="1943"/>
    <s v="Italia"/>
    <x v="5"/>
    <x v="4"/>
    <m/>
    <s v="Cristina Bini _x000a_(FII/CDP)"/>
    <s v="Investitori professionali"/>
    <x v="0"/>
    <s v="Clean Tech"/>
    <x v="39"/>
    <x v="3"/>
    <x v="0"/>
    <x v="5"/>
    <x v="0"/>
    <x v="202"/>
    <x v="0"/>
  </r>
  <r>
    <s v="OK"/>
    <x v="1954"/>
    <x v="778"/>
    <x v="747"/>
    <x v="1944"/>
    <s v="Italia"/>
    <x v="79"/>
    <x v="25"/>
    <m/>
    <s v="Fabrizia Pellone _x000a_(Pellone e Associati)"/>
    <s v="Advisor"/>
    <x v="0"/>
    <s v="Digital &amp; Media"/>
    <x v="5"/>
    <x v="0"/>
    <x v="0"/>
    <x v="5"/>
    <x v="0"/>
    <x v="202"/>
    <x v="0"/>
  </r>
  <r>
    <s v="OK"/>
    <x v="1955"/>
    <x v="779"/>
    <x v="751"/>
    <x v="1945"/>
    <s v="Italia"/>
    <x v="11"/>
    <x v="7"/>
    <m/>
    <s v="Paolo Napolitano"/>
    <s v="Autocandidatura"/>
    <x v="0"/>
    <s v="Services"/>
    <x v="14"/>
    <x v="0"/>
    <x v="0"/>
    <x v="5"/>
    <x v="0"/>
    <x v="202"/>
    <x v="86"/>
  </r>
  <r>
    <s v="OK"/>
    <x v="1956"/>
    <x v="780"/>
    <x v="752"/>
    <x v="1946"/>
    <s v="Italia"/>
    <x v="5"/>
    <x v="4"/>
    <m/>
    <s v="Carlo Frigato_x000a_(ktepartners)"/>
    <s v="Advisor"/>
    <x v="0"/>
    <s v="Digital &amp; Media"/>
    <x v="5"/>
    <x v="3"/>
    <x v="0"/>
    <x v="5"/>
    <x v="0"/>
    <x v="204"/>
    <x v="0"/>
  </r>
  <r>
    <s v="OK"/>
    <x v="1957"/>
    <x v="780"/>
    <x v="752"/>
    <x v="1947"/>
    <s v="Estero"/>
    <x v="162"/>
    <x v="6"/>
    <m/>
    <s v="Carlo Frigato_x000a_(ktepartners)"/>
    <s v="Advisor"/>
    <x v="0"/>
    <s v="Services"/>
    <x v="50"/>
    <x v="3"/>
    <x v="0"/>
    <x v="2"/>
    <x v="0"/>
    <x v="204"/>
    <x v="159"/>
  </r>
  <r>
    <s v="OK"/>
    <x v="1958"/>
    <x v="781"/>
    <x v="753"/>
    <x v="1948"/>
    <s v="Italia"/>
    <x v="0"/>
    <x v="0"/>
    <m/>
    <s v="Roberto Quagliano"/>
    <s v="Autocandidatura"/>
    <x v="0"/>
    <s v="Digital &amp; Media"/>
    <x v="28"/>
    <x v="0"/>
    <x v="0"/>
    <x v="2"/>
    <x v="0"/>
    <x v="204"/>
    <x v="164"/>
  </r>
  <r>
    <s v="OK"/>
    <x v="1959"/>
    <x v="781"/>
    <x v="753"/>
    <x v="1949"/>
    <s v="Italia"/>
    <x v="5"/>
    <x v="4"/>
    <m/>
    <s v="Lorenzo Fagiani_x000a_(Spring+)"/>
    <s v="Advisor"/>
    <x v="0"/>
    <s v="Consumer Goods"/>
    <x v="12"/>
    <x v="0"/>
    <x v="0"/>
    <x v="5"/>
    <x v="0"/>
    <x v="204"/>
    <x v="0"/>
  </r>
  <r>
    <s v="OK"/>
    <x v="1960"/>
    <x v="781"/>
    <x v="753"/>
    <x v="1950"/>
    <s v="Estero"/>
    <x v="50"/>
    <x v="6"/>
    <m/>
    <s v="Aldo Rende_x000a_(Italy Innovazioni)"/>
    <s v="Autocandidatura"/>
    <x v="0"/>
    <s v="ICT"/>
    <x v="20"/>
    <x v="0"/>
    <x v="0"/>
    <x v="2"/>
    <x v="0"/>
    <x v="204"/>
    <x v="159"/>
  </r>
  <r>
    <s v="OK"/>
    <x v="1961"/>
    <x v="782"/>
    <x v="754"/>
    <x v="1951"/>
    <s v="Italia"/>
    <x v="5"/>
    <x v="4"/>
    <s v="Giacomo Giurazza"/>
    <m/>
    <s v="Proprietaria"/>
    <x v="0"/>
    <s v="Digital &amp; Media"/>
    <x v="28"/>
    <x v="3"/>
    <x v="0"/>
    <x v="5"/>
    <x v="0"/>
    <x v="204"/>
    <x v="0"/>
  </r>
  <r>
    <s v="OK"/>
    <x v="1962"/>
    <x v="782"/>
    <x v="754"/>
    <x v="1952"/>
    <s v="Estero"/>
    <x v="190"/>
    <x v="24"/>
    <m/>
    <s v="Paul Bosse"/>
    <s v="Autocandidatura"/>
    <x v="0"/>
    <s v="ICT"/>
    <x v="0"/>
    <x v="2"/>
    <x v="0"/>
    <x v="2"/>
    <x v="0"/>
    <x v="204"/>
    <x v="0"/>
  </r>
  <r>
    <s v="OK"/>
    <x v="1963"/>
    <x v="783"/>
    <x v="755"/>
    <x v="1953"/>
    <s v="Italia"/>
    <x v="6"/>
    <x v="5"/>
    <m/>
    <s v="Stefano Fumagalli"/>
    <s v="Autocandidatura"/>
    <x v="0"/>
    <s v="Digital &amp; Media"/>
    <x v="45"/>
    <x v="2"/>
    <x v="0"/>
    <x v="2"/>
    <x v="0"/>
    <x v="204"/>
    <x v="0"/>
  </r>
  <r>
    <s v="OK"/>
    <x v="1964"/>
    <x v="783"/>
    <x v="755"/>
    <x v="1954"/>
    <s v="Estero"/>
    <x v="15"/>
    <x v="3"/>
    <m/>
    <s v="Simone Ciminelli_x000a_(Ciminelli Holding)"/>
    <s v="Advisor"/>
    <x v="0"/>
    <s v="Digital &amp; Media"/>
    <x v="5"/>
    <x v="0"/>
    <x v="0"/>
    <x v="5"/>
    <x v="0"/>
    <x v="204"/>
    <x v="0"/>
  </r>
  <r>
    <s v="OK"/>
    <x v="1965"/>
    <x v="784"/>
    <x v="756"/>
    <x v="1955"/>
    <s v="Italia"/>
    <x v="5"/>
    <x v="4"/>
    <m/>
    <s v="Antonia Verna_x000a_(Portolano Cavallo)"/>
    <s v="Altri"/>
    <x v="0"/>
    <s v="Clean Tech"/>
    <x v="23"/>
    <x v="1"/>
    <x v="31"/>
    <x v="7"/>
    <x v="0"/>
    <x v="204"/>
    <x v="0"/>
  </r>
  <r>
    <s v="OK"/>
    <x v="1966"/>
    <x v="784"/>
    <x v="756"/>
    <x v="1956"/>
    <s v="Italia"/>
    <x v="5"/>
    <x v="4"/>
    <m/>
    <s v="Antonia Verna_x000a_(Portolano Cavallo)"/>
    <s v="Altri"/>
    <x v="0"/>
    <s v="Industrial Goods"/>
    <x v="18"/>
    <x v="2"/>
    <x v="31"/>
    <x v="7"/>
    <x v="0"/>
    <x v="204"/>
    <x v="0"/>
  </r>
  <r>
    <s v="OK"/>
    <x v="1967"/>
    <x v="784"/>
    <x v="756"/>
    <x v="1957"/>
    <s v="Estero"/>
    <x v="191"/>
    <x v="51"/>
    <m/>
    <s v="Patrizia Piparo_x000a_(MyDraco)"/>
    <s v="Advisor"/>
    <x v="0"/>
    <s v="ICT"/>
    <x v="20"/>
    <x v="0"/>
    <x v="0"/>
    <x v="5"/>
    <x v="0"/>
    <x v="205"/>
    <x v="0"/>
  </r>
  <r>
    <s v="OK"/>
    <x v="1968"/>
    <x v="785"/>
    <x v="757"/>
    <x v="1958"/>
    <s v="Italia"/>
    <x v="11"/>
    <x v="7"/>
    <m/>
    <s v="Stefano Binotti"/>
    <s v="Autocandidatura"/>
    <x v="0"/>
    <s v="Industrial Goods"/>
    <x v="18"/>
    <x v="2"/>
    <x v="0"/>
    <x v="2"/>
    <x v="0"/>
    <x v="205"/>
    <x v="86"/>
  </r>
  <r>
    <s v="OK"/>
    <x v="1969"/>
    <x v="786"/>
    <x v="758"/>
    <x v="1959"/>
    <s v="Italia"/>
    <x v="17"/>
    <x v="2"/>
    <m/>
    <s v="Giovanni De Caro"/>
    <s v="Advisor"/>
    <x v="0"/>
    <s v="ICT"/>
    <x v="20"/>
    <x v="3"/>
    <x v="0"/>
    <x v="5"/>
    <x v="0"/>
    <x v="205"/>
    <x v="0"/>
  </r>
  <r>
    <s v="OK"/>
    <x v="1970"/>
    <x v="786"/>
    <x v="758"/>
    <x v="1960"/>
    <s v="Italia"/>
    <x v="7"/>
    <x v="4"/>
    <m/>
    <s v="Jesús Guzmán"/>
    <s v="Autocandidatura"/>
    <x v="0"/>
    <s v="Consumer Goods"/>
    <x v="12"/>
    <x v="2"/>
    <x v="0"/>
    <x v="2"/>
    <x v="0"/>
    <x v="205"/>
    <x v="0"/>
  </r>
  <r>
    <s v="OK"/>
    <x v="1971"/>
    <x v="786"/>
    <x v="758"/>
    <x v="1961"/>
    <s v="Italia"/>
    <x v="5"/>
    <x v="4"/>
    <m/>
    <s v="Andres Moreno_x000a_(Corporate Finance)"/>
    <s v="Advisor"/>
    <x v="0"/>
    <s v="Digital &amp; Media"/>
    <x v="5"/>
    <x v="0"/>
    <x v="0"/>
    <x v="5"/>
    <x v="0"/>
    <x v="205"/>
    <x v="0"/>
  </r>
  <r>
    <s v="OK"/>
    <x v="1972"/>
    <x v="786"/>
    <x v="758"/>
    <x v="1962"/>
    <s v="Italia"/>
    <x v="147"/>
    <x v="15"/>
    <m/>
    <s v="Marco Filippi"/>
    <s v="Autocandidatura"/>
    <x v="0"/>
    <s v="Services"/>
    <x v="31"/>
    <x v="2"/>
    <x v="0"/>
    <x v="2"/>
    <x v="0"/>
    <x v="205"/>
    <x v="0"/>
  </r>
  <r>
    <s v="OK"/>
    <x v="1973"/>
    <x v="787"/>
    <x v="759"/>
    <x v="1963"/>
    <s v="Italia"/>
    <x v="20"/>
    <x v="12"/>
    <m/>
    <s v="Federico Smanio_x000a_(wylab)"/>
    <s v="Advisor"/>
    <x v="0"/>
    <s v="Clean Tech"/>
    <x v="39"/>
    <x v="0"/>
    <x v="0"/>
    <x v="5"/>
    <x v="0"/>
    <x v="205"/>
    <x v="0"/>
  </r>
  <r>
    <s v="OK"/>
    <x v="1974"/>
    <x v="787"/>
    <x v="759"/>
    <x v="1964"/>
    <s v="Estero"/>
    <x v="50"/>
    <x v="6"/>
    <m/>
    <s v="Federico Smanio_x000a_(wylab)"/>
    <s v="Advisor"/>
    <x v="0"/>
    <s v="Med-Tech"/>
    <x v="25"/>
    <x v="0"/>
    <x v="0"/>
    <x v="2"/>
    <x v="0"/>
    <x v="205"/>
    <x v="159"/>
  </r>
  <r>
    <s v="OK"/>
    <x v="1975"/>
    <x v="787"/>
    <x v="759"/>
    <x v="1965"/>
    <s v="Estero"/>
    <x v="128"/>
    <x v="22"/>
    <m/>
    <s v="Federico Smanio_x000a_(wylab)"/>
    <s v="Advisor"/>
    <x v="0"/>
    <s v="Med-Tech"/>
    <x v="25"/>
    <x v="3"/>
    <x v="0"/>
    <x v="5"/>
    <x v="0"/>
    <x v="205"/>
    <x v="0"/>
  </r>
  <r>
    <s v="OK"/>
    <x v="1976"/>
    <x v="787"/>
    <x v="759"/>
    <x v="1966"/>
    <s v="Italia"/>
    <x v="78"/>
    <x v="13"/>
    <m/>
    <s v="Federico Smanio_x000a_(wylab)"/>
    <s v="Advisor"/>
    <x v="0"/>
    <s v="Consumer Goods"/>
    <x v="12"/>
    <x v="2"/>
    <x v="62"/>
    <x v="7"/>
    <x v="0"/>
    <x v="205"/>
    <x v="0"/>
  </r>
  <r>
    <s v="OK"/>
    <x v="1977"/>
    <x v="788"/>
    <x v="760"/>
    <x v="1967"/>
    <s v="Estero"/>
    <x v="192"/>
    <x v="28"/>
    <m/>
    <s v="Paul Bottero"/>
    <s v="Autocandidatura"/>
    <x v="0"/>
    <s v="Industrial Goods"/>
    <x v="18"/>
    <x v="0"/>
    <x v="0"/>
    <x v="2"/>
    <x v="0"/>
    <x v="205"/>
    <x v="159"/>
  </r>
  <r>
    <s v="OK"/>
    <x v="1978"/>
    <x v="789"/>
    <x v="761"/>
    <x v="1968"/>
    <s v="Italia"/>
    <x v="5"/>
    <x v="4"/>
    <m/>
    <s v="Marco Andolfi_x000a_(Disignum)"/>
    <s v="Advisor"/>
    <x v="0"/>
    <s v="ICT"/>
    <x v="20"/>
    <x v="0"/>
    <x v="0"/>
    <x v="5"/>
    <x v="0"/>
    <x v="205"/>
    <x v="0"/>
  </r>
  <r>
    <s v="OK"/>
    <x v="1979"/>
    <x v="790"/>
    <x v="762"/>
    <x v="1969"/>
    <s v="Estero"/>
    <x v="52"/>
    <x v="20"/>
    <m/>
    <s v="Nihat Arkan"/>
    <s v="Autocandidatura"/>
    <x v="0"/>
    <s v="ICT"/>
    <x v="20"/>
    <x v="0"/>
    <x v="0"/>
    <x v="5"/>
    <x v="0"/>
    <x v="206"/>
    <x v="0"/>
  </r>
  <r>
    <s v="OK"/>
    <x v="1980"/>
    <x v="790"/>
    <x v="762"/>
    <x v="1970"/>
    <s v="Italia"/>
    <x v="49"/>
    <x v="21"/>
    <m/>
    <s v=" Scottini Rita_x000a_(Trentino Sviluppo)"/>
    <s v="Altri"/>
    <x v="0"/>
    <s v="ICT"/>
    <x v="20"/>
    <x v="2"/>
    <x v="27"/>
    <x v="7"/>
    <x v="0"/>
    <x v="206"/>
    <x v="0"/>
  </r>
  <r>
    <s v="OK"/>
    <x v="1981"/>
    <x v="790"/>
    <x v="762"/>
    <x v="1971"/>
    <s v="Italia"/>
    <x v="49"/>
    <x v="21"/>
    <m/>
    <s v=" Scottini Rita_x000a_(Trentino Sviluppo)"/>
    <s v="Altri"/>
    <x v="0"/>
    <s v="ICT"/>
    <x v="20"/>
    <x v="0"/>
    <x v="0"/>
    <x v="5"/>
    <x v="0"/>
    <x v="206"/>
    <x v="0"/>
  </r>
  <r>
    <s v="OK"/>
    <x v="1982"/>
    <x v="790"/>
    <x v="762"/>
    <x v="1972"/>
    <s v="Italia"/>
    <x v="49"/>
    <x v="21"/>
    <m/>
    <s v=" Scottini Rita_x000a_(Trentino Sviluppo)"/>
    <s v="Altri"/>
    <x v="0"/>
    <s v="Digital &amp; Media"/>
    <x v="5"/>
    <x v="0"/>
    <x v="0"/>
    <x v="5"/>
    <x v="0"/>
    <x v="206"/>
    <x v="0"/>
  </r>
  <r>
    <s v="OK"/>
    <x v="1983"/>
    <x v="790"/>
    <x v="762"/>
    <x v="1973"/>
    <s v="Italia"/>
    <x v="49"/>
    <x v="21"/>
    <m/>
    <s v=" Scottini Rita_x000a_(Trentino Sviluppo)"/>
    <s v="Altri"/>
    <x v="0"/>
    <s v="Services"/>
    <x v="14"/>
    <x v="0"/>
    <x v="0"/>
    <x v="5"/>
    <x v="0"/>
    <x v="206"/>
    <x v="0"/>
  </r>
  <r>
    <s v="OK"/>
    <x v="1984"/>
    <x v="790"/>
    <x v="762"/>
    <x v="1974"/>
    <s v="Italia"/>
    <x v="29"/>
    <x v="0"/>
    <m/>
    <s v=" Scottini Rita_x000a_(Trentino Sviluppo)"/>
    <s v="Altri"/>
    <x v="0"/>
    <s v="Digital &amp; Media"/>
    <x v="44"/>
    <x v="3"/>
    <x v="0"/>
    <x v="5"/>
    <x v="0"/>
    <x v="206"/>
    <x v="0"/>
  </r>
  <r>
    <s v="OK"/>
    <x v="1985"/>
    <x v="791"/>
    <x v="763"/>
    <x v="1975"/>
    <s v="Italia"/>
    <x v="178"/>
    <x v="10"/>
    <m/>
    <s v="Bartolo Mililli _x000a_(Confeserfidi)"/>
    <s v="Altri"/>
    <x v="0"/>
    <s v="Consumer Goods"/>
    <x v="50"/>
    <x v="2"/>
    <x v="0"/>
    <x v="2"/>
    <x v="0"/>
    <x v="206"/>
    <x v="0"/>
  </r>
  <r>
    <s v="OK"/>
    <x v="1986"/>
    <x v="791"/>
    <x v="763"/>
    <x v="1976"/>
    <s v="Italia"/>
    <x v="109"/>
    <x v="17"/>
    <m/>
    <s v="Filippo Pompili Ferrari "/>
    <s v="Autocandidatura"/>
    <x v="0"/>
    <s v="Agro-food"/>
    <x v="10"/>
    <x v="0"/>
    <x v="0"/>
    <x v="5"/>
    <x v="0"/>
    <x v="206"/>
    <x v="86"/>
  </r>
  <r>
    <s v="OK"/>
    <x v="1987"/>
    <x v="791"/>
    <x v="763"/>
    <x v="1977"/>
    <s v="Italia"/>
    <x v="11"/>
    <x v="7"/>
    <m/>
    <s v="Nello D'Auria"/>
    <s v="Advisor"/>
    <x v="0"/>
    <s v="ICT"/>
    <x v="20"/>
    <x v="2"/>
    <x v="0"/>
    <x v="2"/>
    <x v="0"/>
    <x v="206"/>
    <x v="0"/>
  </r>
  <r>
    <s v="OK"/>
    <x v="1988"/>
    <x v="792"/>
    <x v="764"/>
    <x v="1978"/>
    <s v="Italia"/>
    <x v="5"/>
    <x v="4"/>
    <m/>
    <s v="Stefano Romiti_x000a_(Antares Advisory)"/>
    <s v="Advisor"/>
    <x v="0"/>
    <s v="Consumer Goods"/>
    <x v="12"/>
    <x v="0"/>
    <x v="0"/>
    <x v="5"/>
    <x v="0"/>
    <x v="206"/>
    <x v="0"/>
  </r>
  <r>
    <s v="OK"/>
    <x v="1989"/>
    <x v="792"/>
    <x v="764"/>
    <x v="1979"/>
    <s v="Italia"/>
    <x v="11"/>
    <x v="7"/>
    <m/>
    <s v="Simone Ridolfi"/>
    <s v="Autocandidatura"/>
    <x v="0"/>
    <s v="Services"/>
    <x v="14"/>
    <x v="0"/>
    <x v="0"/>
    <x v="5"/>
    <x v="0"/>
    <x v="206"/>
    <x v="0"/>
  </r>
  <r>
    <s v="OK"/>
    <x v="1990"/>
    <x v="792"/>
    <x v="765"/>
    <x v="1980"/>
    <s v="Italia"/>
    <x v="5"/>
    <x v="4"/>
    <m/>
    <s v="Gaetano Sanfilippo"/>
    <s v="Autocandidatura"/>
    <x v="0"/>
    <s v="Services"/>
    <x v="31"/>
    <x v="0"/>
    <x v="0"/>
    <x v="5"/>
    <x v="0"/>
    <x v="207"/>
    <x v="0"/>
  </r>
  <r>
    <s v="OK"/>
    <x v="1991"/>
    <x v="792"/>
    <x v="766"/>
    <x v="1981"/>
    <s v="Italia"/>
    <x v="15"/>
    <x v="3"/>
    <m/>
    <s v="Roberto Demarchi"/>
    <s v="Autocandidatura"/>
    <x v="0"/>
    <s v="ICT"/>
    <x v="20"/>
    <x v="0"/>
    <x v="0"/>
    <x v="5"/>
    <x v="0"/>
    <x v="207"/>
    <x v="0"/>
  </r>
  <r>
    <s v="OK"/>
    <x v="1992"/>
    <x v="793"/>
    <x v="767"/>
    <x v="1982"/>
    <s v="Italia"/>
    <x v="11"/>
    <x v="7"/>
    <m/>
    <s v="Ugo Malasomma_x000a_(Banca Promos)"/>
    <s v="Investitori professionali"/>
    <x v="0"/>
    <s v="Services"/>
    <x v="19"/>
    <x v="0"/>
    <x v="0"/>
    <x v="5"/>
    <x v="0"/>
    <x v="206"/>
    <x v="0"/>
  </r>
  <r>
    <s v="OK"/>
    <x v="1993"/>
    <x v="793"/>
    <x v="767"/>
    <x v="1983"/>
    <s v="Italia"/>
    <x v="11"/>
    <x v="7"/>
    <m/>
    <s v="Giacomo Bider_x000a_(Cross Border)"/>
    <s v="Advisor"/>
    <x v="0"/>
    <s v="Consumer Goods"/>
    <x v="50"/>
    <x v="0"/>
    <x v="0"/>
    <x v="5"/>
    <x v="0"/>
    <x v="206"/>
    <x v="86"/>
  </r>
  <r>
    <s v="OK"/>
    <x v="1994"/>
    <x v="794"/>
    <x v="768"/>
    <x v="1984"/>
    <s v="Italia"/>
    <x v="5"/>
    <x v="4"/>
    <m/>
    <s v="Corrado Negrini_x000a_(Deloitte )"/>
    <s v="Advisor"/>
    <x v="0"/>
    <s v="Digital &amp; Media"/>
    <x v="5"/>
    <x v="0"/>
    <x v="0"/>
    <x v="5"/>
    <x v="0"/>
    <x v="206"/>
    <x v="0"/>
  </r>
  <r>
    <s v="OK"/>
    <x v="1995"/>
    <x v="795"/>
    <x v="769"/>
    <x v="1985"/>
    <s v="Italia"/>
    <x v="22"/>
    <x v="14"/>
    <m/>
    <s v="Roberto Cavalletti"/>
    <s v="Autocandidatura"/>
    <x v="0"/>
    <s v="Digital &amp; Media"/>
    <x v="5"/>
    <x v="0"/>
    <x v="0"/>
    <x v="5"/>
    <x v="0"/>
    <x v="207"/>
    <x v="0"/>
  </r>
  <r>
    <s v="OK"/>
    <x v="1996"/>
    <x v="795"/>
    <x v="769"/>
    <x v="1986"/>
    <s v="Italia"/>
    <x v="6"/>
    <x v="5"/>
    <m/>
    <s v="Mario Ghiotto"/>
    <s v="Autocandidatura"/>
    <x v="0"/>
    <s v="ICT"/>
    <x v="20"/>
    <x v="2"/>
    <x v="0"/>
    <x v="2"/>
    <x v="0"/>
    <x v="207"/>
    <x v="0"/>
  </r>
  <r>
    <s v="OK"/>
    <x v="1997"/>
    <x v="795"/>
    <x v="769"/>
    <x v="1987"/>
    <s v="Italia"/>
    <x v="0"/>
    <x v="0"/>
    <m/>
    <s v="Nicola Vitiello_x000a_(IUVO)"/>
    <s v="Altri"/>
    <x v="0"/>
    <s v="Med-Tech"/>
    <x v="2"/>
    <x v="1"/>
    <x v="95"/>
    <x v="7"/>
    <x v="0"/>
    <x v="207"/>
    <x v="0"/>
  </r>
  <r>
    <s v="OK"/>
    <x v="1998"/>
    <x v="796"/>
    <x v="765"/>
    <x v="1988"/>
    <s v="Italia"/>
    <x v="39"/>
    <x v="15"/>
    <m/>
    <s v="Giuseppe Arturo_x000a_(Connectia)"/>
    <s v="Advisor"/>
    <x v="0"/>
    <s v="ICT"/>
    <x v="20"/>
    <x v="0"/>
    <x v="0"/>
    <x v="5"/>
    <x v="0"/>
    <x v="207"/>
    <x v="0"/>
  </r>
  <r>
    <s v="OK"/>
    <x v="1999"/>
    <x v="797"/>
    <x v="770"/>
    <x v="1989"/>
    <s v="Italia"/>
    <x v="15"/>
    <x v="3"/>
    <m/>
    <s v="Michele Depalo_x000a_(KT&amp;Partners)"/>
    <s v="Advisor"/>
    <x v="0"/>
    <s v="ICT"/>
    <x v="20"/>
    <x v="0"/>
    <x v="0"/>
    <x v="5"/>
    <x v="0"/>
    <x v="208"/>
    <x v="0"/>
  </r>
  <r>
    <s v="OK"/>
    <x v="2000"/>
    <x v="797"/>
    <x v="770"/>
    <x v="1990"/>
    <s v="Italia"/>
    <x v="6"/>
    <x v="5"/>
    <m/>
    <s v="Massimo Giacomino_x000a_(Arkios Italy)"/>
    <s v="Advisor"/>
    <x v="0"/>
    <s v="ICT"/>
    <x v="20"/>
    <x v="0"/>
    <x v="0"/>
    <x v="5"/>
    <x v="0"/>
    <x v="208"/>
    <x v="0"/>
  </r>
  <r>
    <s v="OK"/>
    <x v="2001"/>
    <x v="798"/>
    <x v="771"/>
    <x v="1991"/>
    <s v="Italia"/>
    <x v="11"/>
    <x v="7"/>
    <m/>
    <s v="Paolo Dipierro_x000a_(Lventure)"/>
    <s v="Investitori professionali"/>
    <x v="0"/>
    <s v="ICT"/>
    <x v="20"/>
    <x v="2"/>
    <x v="0"/>
    <x v="2"/>
    <x v="0"/>
    <x v="208"/>
    <x v="86"/>
  </r>
  <r>
    <s v="OK"/>
    <x v="2002"/>
    <x v="798"/>
    <x v="771"/>
    <x v="1992"/>
    <s v="Italia"/>
    <x v="11"/>
    <x v="7"/>
    <m/>
    <s v="Paolo Dipierro_x000a_(Lventure)"/>
    <s v="Investitori professionali"/>
    <x v="0"/>
    <s v="Digital &amp; Media"/>
    <x v="5"/>
    <x v="2"/>
    <x v="0"/>
    <x v="2"/>
    <x v="0"/>
    <x v="208"/>
    <x v="86"/>
  </r>
  <r>
    <s v="OK"/>
    <x v="2003"/>
    <x v="798"/>
    <x v="771"/>
    <x v="1993"/>
    <s v="Italia"/>
    <x v="11"/>
    <x v="7"/>
    <m/>
    <s v="Paolo Dipierro_x000a_(Lventure)"/>
    <s v="Investitori professionali"/>
    <x v="0"/>
    <s v="ICT"/>
    <x v="20"/>
    <x v="2"/>
    <x v="0"/>
    <x v="2"/>
    <x v="0"/>
    <x v="208"/>
    <x v="86"/>
  </r>
  <r>
    <s v="OK"/>
    <x v="2004"/>
    <x v="799"/>
    <x v="772"/>
    <x v="1994"/>
    <s v="Italia"/>
    <x v="6"/>
    <x v="5"/>
    <m/>
    <s v="Giorgio Chiti_x000a_(Gccompass)"/>
    <s v="Altri"/>
    <x v="0"/>
    <s v="Agro-food"/>
    <x v="35"/>
    <x v="2"/>
    <x v="0"/>
    <x v="2"/>
    <x v="0"/>
    <x v="208"/>
    <x v="0"/>
  </r>
  <r>
    <s v="OK"/>
    <x v="2005"/>
    <x v="800"/>
    <x v="773"/>
    <x v="1995"/>
    <s v="Italia"/>
    <x v="5"/>
    <x v="4"/>
    <m/>
    <s v="Priscilla Fortini_x000a_(Quantum Leap)"/>
    <s v="Advisor"/>
    <x v="0"/>
    <s v="ICT"/>
    <x v="20"/>
    <x v="2"/>
    <x v="0"/>
    <x v="2"/>
    <x v="0"/>
    <x v="208"/>
    <x v="0"/>
  </r>
  <r>
    <s v="OK"/>
    <x v="2006"/>
    <x v="800"/>
    <x v="773"/>
    <x v="1996"/>
    <s v="Italia"/>
    <x v="5"/>
    <x v="4"/>
    <m/>
    <s v="Maurizio Vendramini_x000a_(My Draco)"/>
    <s v="Advisor"/>
    <x v="0"/>
    <s v="Digital &amp; Media"/>
    <x v="5"/>
    <x v="0"/>
    <x v="0"/>
    <x v="5"/>
    <x v="0"/>
    <x v="208"/>
    <x v="0"/>
  </r>
  <r>
    <s v="OK"/>
    <x v="2007"/>
    <x v="801"/>
    <x v="774"/>
    <x v="1997"/>
    <s v="Italia"/>
    <x v="6"/>
    <x v="5"/>
    <m/>
    <s v="Vincenzo Aniceto De Risi_x000a_(Consilia Business Management)"/>
    <s v="Advisor"/>
    <x v="0"/>
    <s v="Services"/>
    <x v="31"/>
    <x v="2"/>
    <x v="0"/>
    <x v="2"/>
    <x v="0"/>
    <x v="208"/>
    <x v="0"/>
  </r>
  <r>
    <s v="OK"/>
    <x v="2008"/>
    <x v="802"/>
    <x v="775"/>
    <x v="1998"/>
    <s v="Estero"/>
    <x v="16"/>
    <x v="6"/>
    <m/>
    <s v="Hezi Marueli_x000a_(Information Intelligence Association)"/>
    <s v="Advisor"/>
    <x v="0"/>
    <s v="Digital &amp; Media"/>
    <x v="44"/>
    <x v="2"/>
    <x v="0"/>
    <x v="2"/>
    <x v="0"/>
    <x v="209"/>
    <x v="0"/>
  </r>
  <r>
    <s v="OK"/>
    <x v="2009"/>
    <x v="803"/>
    <x v="776"/>
    <x v="1999"/>
    <s v="Italia"/>
    <x v="38"/>
    <x v="9"/>
    <m/>
    <s v="Enrico Vannucci"/>
    <s v="Altri"/>
    <x v="0"/>
    <s v="ICT"/>
    <x v="20"/>
    <x v="0"/>
    <x v="0"/>
    <x v="5"/>
    <x v="0"/>
    <x v="209"/>
    <x v="0"/>
  </r>
  <r>
    <s v="OK"/>
    <x v="2010"/>
    <x v="803"/>
    <x v="776"/>
    <x v="2000"/>
    <s v="Italia"/>
    <x v="114"/>
    <x v="10"/>
    <m/>
    <s v="Marcello Gottini"/>
    <s v="Autocandidatura"/>
    <x v="0"/>
    <s v="Med-Tech"/>
    <x v="2"/>
    <x v="2"/>
    <x v="0"/>
    <x v="2"/>
    <x v="0"/>
    <x v="209"/>
    <x v="0"/>
  </r>
  <r>
    <s v="OK"/>
    <x v="2011"/>
    <x v="803"/>
    <x v="776"/>
    <x v="2001"/>
    <s v="Italia"/>
    <x v="159"/>
    <x v="7"/>
    <m/>
    <s v="Ginevra Da Frè"/>
    <s v="Autocandidatura"/>
    <x v="0"/>
    <s v="Agro-food"/>
    <x v="12"/>
    <x v="0"/>
    <x v="0"/>
    <x v="5"/>
    <x v="0"/>
    <x v="209"/>
    <x v="86"/>
  </r>
  <r>
    <s v="OK"/>
    <x v="2012"/>
    <x v="804"/>
    <x v="777"/>
    <x v="2002"/>
    <s v="Italia"/>
    <x v="38"/>
    <x v="9"/>
    <m/>
    <s v="Maurizio Vendramini "/>
    <s v="Autocandidatura"/>
    <x v="0"/>
    <s v="Digital &amp; Media"/>
    <x v="5"/>
    <x v="0"/>
    <x v="0"/>
    <x v="5"/>
    <x v="0"/>
    <x v="116"/>
    <x v="0"/>
  </r>
  <r>
    <s v="OK"/>
    <x v="2013"/>
    <x v="805"/>
    <x v="778"/>
    <x v="2003"/>
    <s v="Italia"/>
    <x v="21"/>
    <x v="13"/>
    <m/>
    <s v="Milena Prisco"/>
    <s v="Altri"/>
    <x v="0"/>
    <s v="Industrial Goods"/>
    <x v="22"/>
    <x v="0"/>
    <x v="0"/>
    <x v="5"/>
    <x v="0"/>
    <x v="116"/>
    <x v="0"/>
  </r>
  <r>
    <s v="OK"/>
    <x v="2014"/>
    <x v="805"/>
    <x v="778"/>
    <x v="2004"/>
    <s v="Italia"/>
    <x v="5"/>
    <x v="4"/>
    <m/>
    <s v="Paolo Fieni"/>
    <s v="Autocandidatura"/>
    <x v="0"/>
    <s v="Digital &amp; Media"/>
    <x v="5"/>
    <x v="2"/>
    <x v="0"/>
    <x v="2"/>
    <x v="0"/>
    <x v="116"/>
    <x v="0"/>
  </r>
  <r>
    <s v="OK"/>
    <x v="2015"/>
    <x v="805"/>
    <x v="778"/>
    <x v="2005"/>
    <s v="Italia"/>
    <x v="11"/>
    <x v="7"/>
    <m/>
    <s v="Adriano Desideri"/>
    <s v="Autocandidatura"/>
    <x v="0"/>
    <s v="Services"/>
    <x v="39"/>
    <x v="0"/>
    <x v="0"/>
    <x v="5"/>
    <x v="0"/>
    <x v="116"/>
    <x v="86"/>
  </r>
  <r>
    <s v="OK"/>
    <x v="2016"/>
    <x v="806"/>
    <x v="779"/>
    <x v="2006"/>
    <s v="Italia"/>
    <x v="1"/>
    <x v="1"/>
    <m/>
    <s v="Yaroslav D. Sergeyev"/>
    <s v="Autocandidatura"/>
    <x v="0"/>
    <s v="ICT"/>
    <x v="20"/>
    <x v="2"/>
    <x v="0"/>
    <x v="2"/>
    <x v="0"/>
    <x v="116"/>
    <x v="0"/>
  </r>
  <r>
    <s v="OK"/>
    <x v="2017"/>
    <x v="806"/>
    <x v="779"/>
    <x v="2007"/>
    <s v="Italia"/>
    <x v="94"/>
    <x v="19"/>
    <m/>
    <s v="Simone Fedeli"/>
    <s v="Autocandidatura"/>
    <x v="0"/>
    <s v="ICT"/>
    <x v="0"/>
    <x v="2"/>
    <x v="0"/>
    <x v="2"/>
    <x v="0"/>
    <x v="116"/>
    <x v="0"/>
  </r>
  <r>
    <s v="OK"/>
    <x v="2018"/>
    <x v="807"/>
    <x v="780"/>
    <x v="2008"/>
    <s v="Italia"/>
    <x v="6"/>
    <x v="5"/>
    <m/>
    <s v="Francesco Serafino"/>
    <s v="Autocandidatura"/>
    <x v="0"/>
    <s v="Med-Tech"/>
    <x v="2"/>
    <x v="2"/>
    <x v="0"/>
    <x v="2"/>
    <x v="0"/>
    <x v="200"/>
    <x v="0"/>
  </r>
  <r>
    <s v="OK"/>
    <x v="2019"/>
    <x v="807"/>
    <x v="5"/>
    <x v="2009"/>
    <s v="Italia"/>
    <x v="49"/>
    <x v="21"/>
    <m/>
    <s v="Matteo Sansoni "/>
    <s v="Autocandidatura"/>
    <x v="1"/>
    <m/>
    <x v="7"/>
    <x v="5"/>
    <x v="4"/>
    <x v="3"/>
    <x v="0"/>
    <x v="200"/>
    <x v="0"/>
  </r>
  <r>
    <s v="OK"/>
    <x v="2020"/>
    <x v="807"/>
    <x v="780"/>
    <x v="2010"/>
    <s v="Italia"/>
    <x v="79"/>
    <x v="25"/>
    <m/>
    <s v="Andres Moreno"/>
    <s v="Advisor"/>
    <x v="0"/>
    <s v="Consumer Goods"/>
    <x v="12"/>
    <x v="3"/>
    <x v="0"/>
    <x v="5"/>
    <x v="0"/>
    <x v="200"/>
    <x v="0"/>
  </r>
  <r>
    <s v="OK"/>
    <x v="2021"/>
    <x v="808"/>
    <x v="781"/>
    <x v="2011"/>
    <s v="Estero"/>
    <x v="193"/>
    <x v="6"/>
    <s v="Giulio Valiante"/>
    <m/>
    <s v="Proprietaria"/>
    <x v="0"/>
    <s v="Digital &amp; Media"/>
    <x v="5"/>
    <x v="3"/>
    <x v="0"/>
    <x v="2"/>
    <x v="0"/>
    <x v="200"/>
    <x v="159"/>
  </r>
  <r>
    <s v="OK"/>
    <x v="2022"/>
    <x v="809"/>
    <x v="782"/>
    <x v="2012"/>
    <s v="Estero"/>
    <x v="194"/>
    <x v="22"/>
    <m/>
    <s v="Alec Shuman"/>
    <s v="Autocandidatura"/>
    <x v="0"/>
    <s v="Services"/>
    <x v="14"/>
    <x v="2"/>
    <x v="0"/>
    <x v="2"/>
    <x v="0"/>
    <x v="200"/>
    <x v="0"/>
  </r>
  <r>
    <s v="OK"/>
    <x v="2023"/>
    <x v="810"/>
    <x v="783"/>
    <x v="2013"/>
    <s v="Estero"/>
    <x v="25"/>
    <x v="16"/>
    <m/>
    <s v="Marco Messina _x000a_(Iniziativa)"/>
    <s v="Advisor"/>
    <x v="0"/>
    <s v="ICT"/>
    <x v="20"/>
    <x v="0"/>
    <x v="0"/>
    <x v="5"/>
    <x v="0"/>
    <x v="200"/>
    <x v="0"/>
  </r>
  <r>
    <s v="OK"/>
    <x v="2024"/>
    <x v="810"/>
    <x v="783"/>
    <x v="2014"/>
    <s v="Italia"/>
    <x v="77"/>
    <x v="4"/>
    <m/>
    <s v="Federico Faugno"/>
    <s v="Autocandidatura"/>
    <x v="0"/>
    <s v="ICT"/>
    <x v="20"/>
    <x v="3"/>
    <x v="0"/>
    <x v="5"/>
    <x v="0"/>
    <x v="200"/>
    <x v="0"/>
  </r>
  <r>
    <s v="OK"/>
    <x v="2025"/>
    <x v="810"/>
    <x v="783"/>
    <x v="2015"/>
    <s v="Italia"/>
    <x v="22"/>
    <x v="14"/>
    <m/>
    <s v="Tony Singh_x000a_(GTO)"/>
    <s v="Advisor"/>
    <x v="0"/>
    <s v="ICT"/>
    <x v="20"/>
    <x v="2"/>
    <x v="86"/>
    <x v="7"/>
    <x v="0"/>
    <x v="200"/>
    <x v="0"/>
  </r>
  <r>
    <s v="OK"/>
    <x v="2026"/>
    <x v="811"/>
    <x v="784"/>
    <x v="2016"/>
    <s v="Italia"/>
    <x v="5"/>
    <x v="4"/>
    <m/>
    <s v="Alfredo Giorleo"/>
    <s v="Advisor"/>
    <x v="0"/>
    <s v="Services"/>
    <x v="14"/>
    <x v="2"/>
    <x v="0"/>
    <x v="2"/>
    <x v="0"/>
    <x v="200"/>
    <x v="0"/>
  </r>
  <r>
    <s v="OK"/>
    <x v="2027"/>
    <x v="812"/>
    <x v="5"/>
    <x v="2017"/>
    <s v="Italia"/>
    <x v="6"/>
    <x v="5"/>
    <m/>
    <s v="Carmine Valerio"/>
    <s v="Autocandidatura"/>
    <x v="1"/>
    <m/>
    <x v="7"/>
    <x v="5"/>
    <x v="4"/>
    <x v="3"/>
    <x v="0"/>
    <x v="200"/>
    <x v="0"/>
  </r>
  <r>
    <s v="OK"/>
    <x v="2028"/>
    <x v="812"/>
    <x v="785"/>
    <x v="2018"/>
    <s v="Italia"/>
    <x v="17"/>
    <x v="2"/>
    <m/>
    <s v="Ernesto Bonetti"/>
    <s v="Autocandidatura"/>
    <x v="0"/>
    <s v="Digital &amp; Media"/>
    <x v="5"/>
    <x v="2"/>
    <x v="0"/>
    <x v="2"/>
    <x v="0"/>
    <x v="200"/>
    <x v="0"/>
  </r>
  <r>
    <s v="OK"/>
    <x v="2029"/>
    <x v="813"/>
    <x v="5"/>
    <x v="2019"/>
    <s v="Italia"/>
    <x v="17"/>
    <x v="2"/>
    <m/>
    <s v="Maurizio Arpa "/>
    <s v="Autocandidatura"/>
    <x v="1"/>
    <m/>
    <x v="7"/>
    <x v="5"/>
    <x v="4"/>
    <x v="3"/>
    <x v="0"/>
    <x v="200"/>
    <x v="0"/>
  </r>
  <r>
    <s v="OK"/>
    <x v="2030"/>
    <x v="813"/>
    <x v="786"/>
    <x v="2020"/>
    <s v="Italia"/>
    <x v="5"/>
    <x v="4"/>
    <m/>
    <s v="Ilaria Libani_x000a_(Università degli studi di Milano)"/>
    <s v="Organismi di Ricerca"/>
    <x v="0"/>
    <s v="ICT"/>
    <x v="20"/>
    <x v="1"/>
    <x v="23"/>
    <x v="7"/>
    <x v="0"/>
    <x v="200"/>
    <x v="0"/>
  </r>
  <r>
    <s v="OK"/>
    <x v="2031"/>
    <x v="813"/>
    <x v="786"/>
    <x v="2021"/>
    <s v="Italia"/>
    <x v="5"/>
    <x v="4"/>
    <m/>
    <s v="Ilaria Libani_x000a_(Università degli studi di Milano)"/>
    <s v="Organismi di Ricerca"/>
    <x v="0"/>
    <s v="Med-Tech"/>
    <x v="8"/>
    <x v="1"/>
    <x v="23"/>
    <x v="7"/>
    <x v="0"/>
    <x v="200"/>
    <x v="0"/>
  </r>
  <r>
    <s v="OK"/>
    <x v="2032"/>
    <x v="813"/>
    <x v="786"/>
    <x v="2022"/>
    <s v="Italia"/>
    <x v="5"/>
    <x v="4"/>
    <m/>
    <s v="Ilaria Libani_x000a_(Università degli studi di Milano)"/>
    <s v="Organismi di Ricerca"/>
    <x v="0"/>
    <s v="Consumer Goods"/>
    <x v="12"/>
    <x v="1"/>
    <x v="23"/>
    <x v="7"/>
    <x v="0"/>
    <x v="200"/>
    <x v="0"/>
  </r>
  <r>
    <s v="OK"/>
    <x v="2033"/>
    <x v="813"/>
    <x v="786"/>
    <x v="2023"/>
    <s v="Italia"/>
    <x v="5"/>
    <x v="4"/>
    <m/>
    <s v="Ilaria Libani_x000a_(Università degli studi di Milano)"/>
    <s v="Organismi di Ricerca"/>
    <x v="0"/>
    <s v="ICT"/>
    <x v="6"/>
    <x v="1"/>
    <x v="23"/>
    <x v="7"/>
    <x v="0"/>
    <x v="200"/>
    <x v="0"/>
  </r>
  <r>
    <s v="OK"/>
    <x v="2034"/>
    <x v="813"/>
    <x v="786"/>
    <x v="2024"/>
    <s v="Italia"/>
    <x v="5"/>
    <x v="4"/>
    <m/>
    <s v="Ilaria Libani_x000a_(Università degli studi di Milano)"/>
    <s v="Organismi di Ricerca"/>
    <x v="0"/>
    <s v="Consumer Goods"/>
    <x v="12"/>
    <x v="1"/>
    <x v="23"/>
    <x v="7"/>
    <x v="0"/>
    <x v="200"/>
    <x v="0"/>
  </r>
  <r>
    <s v="OK"/>
    <x v="2035"/>
    <x v="813"/>
    <x v="786"/>
    <x v="2025"/>
    <s v="Italia"/>
    <x v="5"/>
    <x v="4"/>
    <m/>
    <s v="Ilaria Libani_x000a_(Università degli studi di Milano)"/>
    <s v="Organismi di Ricerca"/>
    <x v="0"/>
    <s v="Med-Tech"/>
    <x v="2"/>
    <x v="1"/>
    <x v="23"/>
    <x v="7"/>
    <x v="0"/>
    <x v="200"/>
    <x v="0"/>
  </r>
  <r>
    <s v="OK"/>
    <x v="2036"/>
    <x v="813"/>
    <x v="786"/>
    <x v="2026"/>
    <s v="Italia"/>
    <x v="5"/>
    <x v="4"/>
    <m/>
    <s v="Ilaria Libani_x000a_(Università degli studi di Milano)"/>
    <s v="Organismi di Ricerca"/>
    <x v="0"/>
    <s v="Industrial Goods"/>
    <x v="18"/>
    <x v="1"/>
    <x v="23"/>
    <x v="7"/>
    <x v="0"/>
    <x v="200"/>
    <x v="0"/>
  </r>
  <r>
    <s v="OK"/>
    <x v="2037"/>
    <x v="814"/>
    <x v="787"/>
    <x v="2027"/>
    <s v="Italia"/>
    <x v="5"/>
    <x v="4"/>
    <m/>
    <s v="Novica Mrdovic-Vianello_x000a_(Add Value)"/>
    <s v="Advisor"/>
    <x v="0"/>
    <s v="Med-Tech"/>
    <x v="2"/>
    <x v="2"/>
    <x v="0"/>
    <x v="2"/>
    <x v="0"/>
    <x v="200"/>
    <x v="0"/>
  </r>
  <r>
    <s v="OK"/>
    <x v="2038"/>
    <x v="815"/>
    <x v="788"/>
    <x v="2028"/>
    <s v="Estero"/>
    <x v="25"/>
    <x v="16"/>
    <m/>
    <s v="Teresa Stranska_x000a_(pichdeck)"/>
    <s v="Advisor"/>
    <x v="0"/>
    <s v="ICT"/>
    <x v="0"/>
    <x v="0"/>
    <x v="0"/>
    <x v="5"/>
    <x v="0"/>
    <x v="210"/>
    <x v="0"/>
  </r>
  <r>
    <s v="OK"/>
    <x v="2039"/>
    <x v="816"/>
    <x v="789"/>
    <x v="2029"/>
    <s v="Estero"/>
    <x v="63"/>
    <x v="11"/>
    <m/>
    <s v=" Alejandro Fresneda"/>
    <s v="Autocandidatura"/>
    <x v="0"/>
    <s v="Digital &amp; Media"/>
    <x v="5"/>
    <x v="0"/>
    <x v="0"/>
    <x v="5"/>
    <x v="0"/>
    <x v="210"/>
    <x v="0"/>
  </r>
  <r>
    <s v="OK"/>
    <x v="2040"/>
    <x v="816"/>
    <x v="789"/>
    <x v="2030"/>
    <s v="Italia"/>
    <x v="5"/>
    <x v="4"/>
    <s v="Amedeo Giurazza"/>
    <m/>
    <s v="Proprietaria"/>
    <x v="0"/>
    <s v="Med-Tech"/>
    <x v="2"/>
    <x v="2"/>
    <x v="35"/>
    <x v="7"/>
    <x v="0"/>
    <x v="210"/>
    <x v="0"/>
  </r>
  <r>
    <s v="OK"/>
    <x v="2041"/>
    <x v="817"/>
    <x v="790"/>
    <x v="2031"/>
    <s v="Italia"/>
    <x v="36"/>
    <x v="15"/>
    <m/>
    <s v="Nicola Bombieri"/>
    <s v="Autocandidatura"/>
    <x v="0"/>
    <s v="Med-Tech"/>
    <x v="2"/>
    <x v="1"/>
    <x v="15"/>
    <x v="7"/>
    <x v="0"/>
    <x v="210"/>
    <x v="0"/>
  </r>
  <r>
    <s v="OK"/>
    <x v="2042"/>
    <x v="818"/>
    <x v="791"/>
    <x v="2032"/>
    <s v="Italia"/>
    <x v="83"/>
    <x v="21"/>
    <m/>
    <s v="Maurizio Vendramini_x000a_(My Draco)"/>
    <s v="Advisor"/>
    <x v="0"/>
    <s v="ICT"/>
    <x v="20"/>
    <x v="0"/>
    <x v="0"/>
    <x v="5"/>
    <x v="0"/>
    <x v="210"/>
    <x v="0"/>
  </r>
  <r>
    <s v="OK"/>
    <x v="2043"/>
    <x v="818"/>
    <x v="791"/>
    <x v="2033"/>
    <s v="Italia"/>
    <x v="5"/>
    <x v="4"/>
    <m/>
    <s v="Roberto Nigro"/>
    <s v="Altri"/>
    <x v="0"/>
    <s v="Digital &amp; Media"/>
    <x v="5"/>
    <x v="3"/>
    <x v="0"/>
    <x v="5"/>
    <x v="0"/>
    <x v="210"/>
    <x v="0"/>
  </r>
  <r>
    <s v="OK"/>
    <x v="2044"/>
    <x v="819"/>
    <x v="792"/>
    <x v="2034"/>
    <s v="Italia"/>
    <x v="63"/>
    <x v="11"/>
    <m/>
    <s v="Antxon Caballero "/>
    <s v="Autocandidatura"/>
    <x v="0"/>
    <s v="ICT"/>
    <x v="0"/>
    <x v="2"/>
    <x v="0"/>
    <x v="2"/>
    <x v="0"/>
    <x v="211"/>
    <x v="0"/>
  </r>
  <r>
    <s v="OK"/>
    <x v="2045"/>
    <x v="819"/>
    <x v="792"/>
    <x v="2035"/>
    <s v="Italia"/>
    <x v="5"/>
    <x v="4"/>
    <m/>
    <s v="Ottavio Maria Campigli_x000a_(Badenoch + Clark)"/>
    <s v="Advisor"/>
    <x v="0"/>
    <s v="ICT"/>
    <x v="0"/>
    <x v="0"/>
    <x v="0"/>
    <x v="5"/>
    <x v="0"/>
    <x v="211"/>
    <x v="0"/>
  </r>
  <r>
    <s v="OK"/>
    <x v="2046"/>
    <x v="820"/>
    <x v="793"/>
    <x v="2036"/>
    <s v="Italia"/>
    <x v="15"/>
    <x v="3"/>
    <m/>
    <s v="Maurizio Vendramini "/>
    <s v="Advisor"/>
    <x v="0"/>
    <s v="Digital &amp; Media"/>
    <x v="5"/>
    <x v="0"/>
    <x v="0"/>
    <x v="5"/>
    <x v="0"/>
    <x v="211"/>
    <x v="0"/>
  </r>
  <r>
    <s v="OK"/>
    <x v="2047"/>
    <x v="821"/>
    <x v="794"/>
    <x v="2037"/>
    <s v="Italia"/>
    <x v="26"/>
    <x v="2"/>
    <m/>
    <s v="Annunziata Cirillo"/>
    <s v="Autocandidatura"/>
    <x v="0"/>
    <s v="Digital &amp; Media"/>
    <x v="5"/>
    <x v="0"/>
    <x v="0"/>
    <x v="5"/>
    <x v="0"/>
    <x v="211"/>
    <x v="0"/>
  </r>
  <r>
    <s v="OK"/>
    <x v="2048"/>
    <x v="821"/>
    <x v="794"/>
    <x v="2038"/>
    <s v="Estero"/>
    <x v="31"/>
    <x v="18"/>
    <m/>
    <s v="Gaspard Desplat_x000a_(Carmin Finance)"/>
    <s v="Advisor"/>
    <x v="0"/>
    <s v="Biotech"/>
    <x v="3"/>
    <x v="2"/>
    <x v="0"/>
    <x v="2"/>
    <x v="0"/>
    <x v="211"/>
    <x v="0"/>
  </r>
  <r>
    <s v="OK"/>
    <x v="2049"/>
    <x v="822"/>
    <x v="795"/>
    <x v="2039"/>
    <s v="Italia"/>
    <x v="6"/>
    <x v="5"/>
    <s v="Amedeo Giurazza"/>
    <m/>
    <s v="Proprietaria"/>
    <x v="0"/>
    <s v="Services"/>
    <x v="15"/>
    <x v="2"/>
    <x v="0"/>
    <x v="2"/>
    <x v="0"/>
    <x v="211"/>
    <x v="0"/>
  </r>
  <r>
    <s v="OK"/>
    <x v="2050"/>
    <x v="822"/>
    <x v="795"/>
    <x v="2040"/>
    <s v="Italia"/>
    <x v="134"/>
    <x v="0"/>
    <m/>
    <s v="Cristina Bini _x000a_(FII/CDP)"/>
    <s v="Investitori professionali"/>
    <x v="0"/>
    <s v="Agro-food"/>
    <x v="11"/>
    <x v="3"/>
    <x v="0"/>
    <x v="5"/>
    <x v="0"/>
    <x v="211"/>
    <x v="0"/>
  </r>
  <r>
    <s v="OK"/>
    <x v="2051"/>
    <x v="823"/>
    <x v="796"/>
    <x v="2041"/>
    <s v="Italia"/>
    <x v="6"/>
    <x v="5"/>
    <m/>
    <s v="Alfredo Giorleo"/>
    <s v="Autocandidatura"/>
    <x v="0"/>
    <s v="Med-Tech"/>
    <x v="2"/>
    <x v="2"/>
    <x v="0"/>
    <x v="2"/>
    <x v="0"/>
    <x v="211"/>
    <x v="0"/>
  </r>
  <r>
    <s v="OK"/>
    <x v="2052"/>
    <x v="824"/>
    <x v="797"/>
    <x v="2042"/>
    <s v="Italia"/>
    <x v="23"/>
    <x v="2"/>
    <m/>
    <s v="Vincenzo Vitale_x000a_(Incubatore SEI)"/>
    <s v="Investitori professionali"/>
    <x v="0"/>
    <s v="Services"/>
    <x v="44"/>
    <x v="0"/>
    <x v="0"/>
    <x v="5"/>
    <x v="0"/>
    <x v="211"/>
    <x v="0"/>
  </r>
  <r>
    <s v="OK"/>
    <x v="2053"/>
    <x v="825"/>
    <x v="798"/>
    <x v="2043"/>
    <s v="Italia"/>
    <x v="5"/>
    <x v="4"/>
    <m/>
    <s v="Stefano Musso"/>
    <s v="Autocandidatura"/>
    <x v="0"/>
    <s v="Services"/>
    <x v="19"/>
    <x v="0"/>
    <x v="0"/>
    <x v="5"/>
    <x v="0"/>
    <x v="211"/>
    <x v="0"/>
  </r>
  <r>
    <s v="OK"/>
    <x v="2054"/>
    <x v="826"/>
    <x v="799"/>
    <x v="2044"/>
    <s v="Estero"/>
    <x v="195"/>
    <x v="27"/>
    <m/>
    <s v="Ventsislav Kostov"/>
    <s v="Autocandidatura"/>
    <x v="0"/>
    <s v="Digital &amp; Media"/>
    <x v="5"/>
    <x v="3"/>
    <x v="0"/>
    <x v="2"/>
    <x v="0"/>
    <x v="212"/>
    <x v="165"/>
  </r>
  <r>
    <s v="OK"/>
    <x v="2055"/>
    <x v="827"/>
    <x v="800"/>
    <x v="2045"/>
    <s v="Estero"/>
    <x v="25"/>
    <x v="16"/>
    <m/>
    <s v="Eitan Chamberlin"/>
    <s v="Autocandidatura"/>
    <x v="0"/>
    <s v="ICT"/>
    <x v="20"/>
    <x v="0"/>
    <x v="0"/>
    <x v="2"/>
    <x v="0"/>
    <x v="212"/>
    <x v="165"/>
  </r>
  <r>
    <s v="OK"/>
    <x v="2056"/>
    <x v="828"/>
    <x v="801"/>
    <x v="2046"/>
    <s v="Italia"/>
    <x v="5"/>
    <x v="4"/>
    <m/>
    <s v="Maurizio Rea"/>
    <s v="Autocandidatura"/>
    <x v="0"/>
    <s v="ICT"/>
    <x v="20"/>
    <x v="0"/>
    <x v="0"/>
    <x v="5"/>
    <x v="0"/>
    <x v="212"/>
    <x v="86"/>
  </r>
  <r>
    <s v="OK"/>
    <x v="2057"/>
    <x v="829"/>
    <x v="802"/>
    <x v="2047"/>
    <s v="Estero"/>
    <x v="85"/>
    <x v="20"/>
    <m/>
    <s v="Justin Adam"/>
    <s v="Autocandidatura"/>
    <x v="0"/>
    <s v="Services"/>
    <x v="31"/>
    <x v="3"/>
    <x v="0"/>
    <x v="2"/>
    <x v="0"/>
    <x v="212"/>
    <x v="165"/>
  </r>
  <r>
    <s v="OK"/>
    <x v="2058"/>
    <x v="830"/>
    <x v="803"/>
    <x v="2048"/>
    <s v="Estero"/>
    <x v="196"/>
    <x v="20"/>
    <m/>
    <s v="Karen Hung_x000a_(SilverSky LifeSciences)"/>
    <s v="Advisor"/>
    <x v="0"/>
    <s v="Med-Tech"/>
    <x v="2"/>
    <x v="2"/>
    <x v="0"/>
    <x v="2"/>
    <x v="0"/>
    <x v="212"/>
    <x v="165"/>
  </r>
  <r>
    <s v="OK"/>
    <x v="2059"/>
    <x v="831"/>
    <x v="804"/>
    <x v="2049"/>
    <s v="Italia"/>
    <x v="139"/>
    <x v="12"/>
    <m/>
    <s v="Augusto Vecchi"/>
    <s v="Autocandidatura"/>
    <x v="0"/>
    <s v="Services"/>
    <x v="19"/>
    <x v="0"/>
    <x v="0"/>
    <x v="5"/>
    <x v="0"/>
    <x v="212"/>
    <x v="0"/>
  </r>
  <r>
    <s v="OK"/>
    <x v="2060"/>
    <x v="832"/>
    <x v="805"/>
    <x v="2050"/>
    <s v="Italia"/>
    <x v="5"/>
    <x v="4"/>
    <m/>
    <s v="Giuseppe Labate"/>
    <s v="Autocandidatura"/>
    <x v="0"/>
    <s v="Digital &amp; Media"/>
    <x v="5"/>
    <x v="2"/>
    <x v="0"/>
    <x v="2"/>
    <x v="0"/>
    <x v="212"/>
    <x v="0"/>
  </r>
  <r>
    <s v="OK"/>
    <x v="2061"/>
    <x v="832"/>
    <x v="805"/>
    <x v="2051"/>
    <s v="Italia"/>
    <x v="5"/>
    <x v="4"/>
    <m/>
    <s v="Andrea Iorio"/>
    <s v="Autocandidatura"/>
    <x v="0"/>
    <s v="Services"/>
    <x v="31"/>
    <x v="2"/>
    <x v="0"/>
    <x v="2"/>
    <x v="0"/>
    <x v="212"/>
    <x v="0"/>
  </r>
  <r>
    <s v="OK"/>
    <x v="2062"/>
    <x v="832"/>
    <x v="805"/>
    <x v="2052"/>
    <s v="Italia"/>
    <x v="5"/>
    <x v="4"/>
    <m/>
    <s v="Valentina Fabbri "/>
    <s v="Autocandidatura"/>
    <x v="0"/>
    <s v="Digital &amp; Media"/>
    <x v="5"/>
    <x v="0"/>
    <x v="0"/>
    <x v="5"/>
    <x v="0"/>
    <x v="212"/>
    <x v="0"/>
  </r>
  <r>
    <s v="OK"/>
    <x v="2063"/>
    <x v="832"/>
    <x v="805"/>
    <x v="2053"/>
    <s v="Estero"/>
    <x v="197"/>
    <x v="49"/>
    <m/>
    <s v="Raffaele Puglia "/>
    <s v="Autocandidatura"/>
    <x v="0"/>
    <s v="Services"/>
    <x v="44"/>
    <x v="2"/>
    <x v="0"/>
    <x v="2"/>
    <x v="0"/>
    <x v="212"/>
    <x v="165"/>
  </r>
  <r>
    <s v="OK"/>
    <x v="2064"/>
    <x v="832"/>
    <x v="806"/>
    <x v="2054"/>
    <s v="Estero"/>
    <x v="198"/>
    <x v="6"/>
    <m/>
    <s v="Matteo Dolci"/>
    <s v="Autocandidatura"/>
    <x v="0"/>
    <s v="Digital &amp; Media"/>
    <x v="5"/>
    <x v="2"/>
    <x v="0"/>
    <x v="2"/>
    <x v="0"/>
    <x v="213"/>
    <x v="165"/>
  </r>
  <r>
    <s v="OK"/>
    <x v="2065"/>
    <x v="832"/>
    <x v="805"/>
    <x v="2055"/>
    <s v="Italia"/>
    <x v="199"/>
    <x v="9"/>
    <m/>
    <s v="Marco Cannemi"/>
    <s v="Autocandidatura"/>
    <x v="0"/>
    <s v="Med-Tech"/>
    <x v="2"/>
    <x v="0"/>
    <x v="0"/>
    <x v="5"/>
    <x v="0"/>
    <x v="212"/>
    <x v="0"/>
  </r>
  <r>
    <s v="OK"/>
    <x v="2066"/>
    <x v="833"/>
    <x v="807"/>
    <x v="2056"/>
    <s v="Italia"/>
    <x v="5"/>
    <x v="4"/>
    <m/>
    <s v="Procolo Casella"/>
    <s v="Autocandidatura"/>
    <x v="0"/>
    <s v="Services"/>
    <x v="31"/>
    <x v="0"/>
    <x v="0"/>
    <x v="5"/>
    <x v="0"/>
    <x v="212"/>
    <x v="0"/>
  </r>
  <r>
    <s v="OK"/>
    <x v="2067"/>
    <x v="833"/>
    <x v="807"/>
    <x v="2057"/>
    <s v="Italia"/>
    <x v="39"/>
    <x v="15"/>
    <m/>
    <s v="Alessio Vincenzo La Rosa"/>
    <s v="Autocandidatura"/>
    <x v="0"/>
    <s v="Digital &amp; Media"/>
    <x v="5"/>
    <x v="0"/>
    <x v="0"/>
    <x v="5"/>
    <x v="0"/>
    <x v="212"/>
    <x v="0"/>
  </r>
  <r>
    <s v="OK"/>
    <x v="2068"/>
    <x v="833"/>
    <x v="807"/>
    <x v="2058"/>
    <s v="Italia"/>
    <x v="39"/>
    <x v="15"/>
    <m/>
    <s v="Alessio Vincenzo La Rosa"/>
    <s v="Autocandidatura"/>
    <x v="0"/>
    <s v="ICT"/>
    <x v="0"/>
    <x v="0"/>
    <x v="0"/>
    <x v="5"/>
    <x v="0"/>
    <x v="212"/>
    <x v="0"/>
  </r>
  <r>
    <s v="OK"/>
    <x v="2069"/>
    <x v="833"/>
    <x v="807"/>
    <x v="2059"/>
    <s v="Italia"/>
    <x v="78"/>
    <x v="13"/>
    <m/>
    <s v="Francesco Frank D'Angela"/>
    <s v="Autocandidatura"/>
    <x v="0"/>
    <s v="Consumer Goods"/>
    <x v="24"/>
    <x v="2"/>
    <x v="0"/>
    <x v="2"/>
    <x v="0"/>
    <x v="212"/>
    <x v="0"/>
  </r>
  <r>
    <s v="OK"/>
    <x v="2070"/>
    <x v="833"/>
    <x v="807"/>
    <x v="2060"/>
    <s v="Italia"/>
    <x v="17"/>
    <x v="2"/>
    <m/>
    <s v="Gennaro Fraddanno"/>
    <s v="Autocandidatura"/>
    <x v="0"/>
    <s v="Services"/>
    <x v="31"/>
    <x v="2"/>
    <x v="0"/>
    <x v="2"/>
    <x v="0"/>
    <x v="213"/>
    <x v="0"/>
  </r>
  <r>
    <s v="OK"/>
    <x v="2071"/>
    <x v="834"/>
    <x v="808"/>
    <x v="2061"/>
    <s v="Italia"/>
    <x v="11"/>
    <x v="7"/>
    <m/>
    <s v="Giorgio Paglioni"/>
    <s v="Autocandidatura"/>
    <x v="0"/>
    <s v="Digital &amp; Media"/>
    <x v="5"/>
    <x v="3"/>
    <x v="0"/>
    <x v="5"/>
    <x v="0"/>
    <x v="213"/>
    <x v="0"/>
  </r>
  <r>
    <s v="OK"/>
    <x v="2072"/>
    <x v="834"/>
    <x v="808"/>
    <x v="2062"/>
    <s v="Estero"/>
    <x v="200"/>
    <x v="33"/>
    <m/>
    <s v="Talor Sax_x000a_(eHealth Ventures)"/>
    <s v="Investitori professionali"/>
    <x v="0"/>
    <s v="Med-Tech"/>
    <x v="8"/>
    <x v="2"/>
    <x v="0"/>
    <x v="2"/>
    <x v="0"/>
    <x v="213"/>
    <x v="165"/>
  </r>
  <r>
    <s v="OK"/>
    <x v="2073"/>
    <x v="835"/>
    <x v="806"/>
    <x v="2063"/>
    <s v="Italia"/>
    <x v="38"/>
    <x v="9"/>
    <m/>
    <s v="Alessandro La Rosa"/>
    <s v="Autocandidatura"/>
    <x v="0"/>
    <s v="Digital &amp; Media"/>
    <x v="5"/>
    <x v="0"/>
    <x v="0"/>
    <x v="5"/>
    <x v="0"/>
    <x v="213"/>
    <x v="0"/>
  </r>
  <r>
    <s v="OK"/>
    <x v="2074"/>
    <x v="835"/>
    <x v="806"/>
    <x v="2064"/>
    <s v="Italia"/>
    <x v="25"/>
    <x v="16"/>
    <m/>
    <s v="Nic Shulman"/>
    <s v="Autocandidatura"/>
    <x v="0"/>
    <s v="ICT"/>
    <x v="20"/>
    <x v="0"/>
    <x v="0"/>
    <x v="2"/>
    <x v="0"/>
    <x v="213"/>
    <x v="165"/>
  </r>
  <r>
    <s v="OK"/>
    <x v="2075"/>
    <x v="836"/>
    <x v="809"/>
    <x v="2065"/>
    <s v="Italia"/>
    <x v="6"/>
    <x v="5"/>
    <m/>
    <s v="Carlo Corsi_x000a_(Oaklins)"/>
    <s v="Advisor"/>
    <x v="0"/>
    <s v="Industrial Goods"/>
    <x v="34"/>
    <x v="2"/>
    <x v="62"/>
    <x v="7"/>
    <x v="0"/>
    <x v="214"/>
    <x v="166"/>
  </r>
  <r>
    <s v="OK"/>
    <x v="2076"/>
    <x v="837"/>
    <x v="810"/>
    <x v="2066"/>
    <s v="Estero"/>
    <x v="66"/>
    <x v="11"/>
    <m/>
    <s v="Alfonso Zamarro"/>
    <s v="Autocandidatura"/>
    <x v="0"/>
    <s v="ICT"/>
    <x v="20"/>
    <x v="0"/>
    <x v="0"/>
    <x v="2"/>
    <x v="0"/>
    <x v="213"/>
    <x v="165"/>
  </r>
  <r>
    <s v="OK"/>
    <x v="2077"/>
    <x v="838"/>
    <x v="811"/>
    <x v="2067"/>
    <s v="Italia"/>
    <x v="7"/>
    <x v="4"/>
    <m/>
    <s v="Paolo De Stefanis"/>
    <s v="Autocandidatura"/>
    <x v="0"/>
    <s v="ICT"/>
    <x v="18"/>
    <x v="0"/>
    <x v="0"/>
    <x v="5"/>
    <x v="0"/>
    <x v="213"/>
    <x v="0"/>
  </r>
  <r>
    <s v="OK"/>
    <x v="2078"/>
    <x v="839"/>
    <x v="812"/>
    <x v="2068"/>
    <s v="Italia"/>
    <x v="6"/>
    <x v="5"/>
    <m/>
    <s v="Antonello Corrado"/>
    <s v="Autocandidatura"/>
    <x v="0"/>
    <s v="Consumer Goods"/>
    <x v="18"/>
    <x v="2"/>
    <x v="0"/>
    <x v="2"/>
    <x v="0"/>
    <x v="213"/>
    <x v="0"/>
  </r>
  <r>
    <s v="OK"/>
    <x v="2079"/>
    <x v="840"/>
    <x v="813"/>
    <x v="2069"/>
    <s v="Italia"/>
    <x v="5"/>
    <x v="4"/>
    <m/>
    <s v="Angelo Ragnatela"/>
    <s v="Advisor"/>
    <x v="0"/>
    <s v="Services"/>
    <x v="14"/>
    <x v="0"/>
    <x v="0"/>
    <x v="5"/>
    <x v="0"/>
    <x v="214"/>
    <x v="0"/>
  </r>
  <r>
    <s v="OK"/>
    <x v="2080"/>
    <x v="841"/>
    <x v="814"/>
    <x v="2070"/>
    <s v="Estero"/>
    <x v="201"/>
    <x v="51"/>
    <m/>
    <s v="AIFO-Doorway"/>
    <s v="Altri"/>
    <x v="0"/>
    <s v="ICT"/>
    <x v="20"/>
    <x v="3"/>
    <x v="0"/>
    <x v="2"/>
    <x v="0"/>
    <x v="215"/>
    <x v="165"/>
  </r>
  <r>
    <s v="OK"/>
    <x v="2081"/>
    <x v="841"/>
    <x v="814"/>
    <x v="2071"/>
    <s v="Estero"/>
    <x v="128"/>
    <x v="22"/>
    <m/>
    <s v="AIFO-Doorway"/>
    <s v="Altri"/>
    <x v="0"/>
    <s v="Services"/>
    <x v="19"/>
    <x v="0"/>
    <x v="0"/>
    <x v="2"/>
    <x v="0"/>
    <x v="215"/>
    <x v="165"/>
  </r>
  <r>
    <s v="OK"/>
    <x v="2082"/>
    <x v="842"/>
    <x v="815"/>
    <x v="2072"/>
    <s v="Estero"/>
    <x v="202"/>
    <x v="6"/>
    <m/>
    <s v="Steve Gurney "/>
    <s v="Autocandidatura"/>
    <x v="0"/>
    <s v="Digital &amp; Media"/>
    <x v="5"/>
    <x v="0"/>
    <x v="0"/>
    <x v="2"/>
    <x v="0"/>
    <x v="215"/>
    <x v="165"/>
  </r>
  <r>
    <s v="OK"/>
    <x v="2083"/>
    <x v="843"/>
    <x v="816"/>
    <x v="2073"/>
    <s v="Estero"/>
    <x v="203"/>
    <x v="6"/>
    <m/>
    <s v="William Deng"/>
    <s v="Autocandidatura"/>
    <x v="0"/>
    <s v="Digital &amp; Media"/>
    <x v="5"/>
    <x v="0"/>
    <x v="0"/>
    <x v="2"/>
    <x v="0"/>
    <x v="215"/>
    <x v="165"/>
  </r>
  <r>
    <s v="OK"/>
    <x v="2084"/>
    <x v="843"/>
    <x v="816"/>
    <x v="2074"/>
    <s v="Estero"/>
    <x v="204"/>
    <x v="52"/>
    <m/>
    <s v="Andi Hektor"/>
    <s v="Autocandidatura"/>
    <x v="0"/>
    <s v="ICT"/>
    <x v="20"/>
    <x v="2"/>
    <x v="0"/>
    <x v="2"/>
    <x v="0"/>
    <x v="215"/>
    <x v="165"/>
  </r>
  <r>
    <s v="OK"/>
    <x v="2085"/>
    <x v="843"/>
    <x v="816"/>
    <x v="2075"/>
    <s v="Italia"/>
    <x v="15"/>
    <x v="3"/>
    <m/>
    <s v="Cristina Bini _x000a_(FII/CDP)"/>
    <s v="Investitori professionali"/>
    <x v="0"/>
    <s v="ICT"/>
    <x v="20"/>
    <x v="0"/>
    <x v="0"/>
    <x v="5"/>
    <x v="0"/>
    <x v="215"/>
    <x v="0"/>
  </r>
  <r>
    <s v="OK"/>
    <x v="2086"/>
    <x v="843"/>
    <x v="816"/>
    <x v="2076"/>
    <s v="Italia"/>
    <x v="6"/>
    <x v="5"/>
    <m/>
    <s v="Pasquale Castellaneta"/>
    <s v="Autocandidatura"/>
    <x v="0"/>
    <s v="Agro-food"/>
    <x v="10"/>
    <x v="2"/>
    <x v="0"/>
    <x v="2"/>
    <x v="0"/>
    <x v="215"/>
    <x v="0"/>
  </r>
  <r>
    <s v="OK"/>
    <x v="2087"/>
    <x v="844"/>
    <x v="813"/>
    <x v="2077"/>
    <s v="Italia"/>
    <x v="11"/>
    <x v="7"/>
    <m/>
    <s v="Kalif Auditore"/>
    <s v="Altri"/>
    <x v="0"/>
    <s v="Services"/>
    <x v="47"/>
    <x v="2"/>
    <x v="0"/>
    <x v="2"/>
    <x v="0"/>
    <x v="214"/>
    <x v="0"/>
  </r>
  <r>
    <s v="OK"/>
    <x v="2088"/>
    <x v="844"/>
    <x v="813"/>
    <x v="2078"/>
    <s v="Italia"/>
    <x v="15"/>
    <x v="3"/>
    <m/>
    <s v="Francesco Andrulli_x000a_(Sella Corporate &amp; Investment Banking)"/>
    <s v="Advisor"/>
    <x v="0"/>
    <s v="Digital &amp; Media"/>
    <x v="5"/>
    <x v="0"/>
    <x v="0"/>
    <x v="5"/>
    <x v="0"/>
    <x v="214"/>
    <x v="0"/>
  </r>
  <r>
    <s v="OK"/>
    <x v="2089"/>
    <x v="845"/>
    <x v="817"/>
    <x v="2079"/>
    <s v="Italia"/>
    <x v="38"/>
    <x v="9"/>
    <m/>
    <s v="Maurizio Vendramini_x000a_(My Draco)"/>
    <s v="Advisor"/>
    <x v="0"/>
    <s v="ICT"/>
    <x v="20"/>
    <x v="0"/>
    <x v="0"/>
    <x v="5"/>
    <x v="0"/>
    <x v="214"/>
    <x v="0"/>
  </r>
  <r>
    <s v="OK"/>
    <x v="2090"/>
    <x v="845"/>
    <x v="818"/>
    <x v="2080"/>
    <s v="Italia"/>
    <x v="5"/>
    <x v="4"/>
    <m/>
    <s v="Matteo Fiammetta"/>
    <s v="Autocandidatura"/>
    <x v="0"/>
    <s v="Digital &amp; Media"/>
    <x v="8"/>
    <x v="0"/>
    <x v="0"/>
    <x v="6"/>
    <x v="0"/>
    <x v="216"/>
    <x v="167"/>
  </r>
  <r>
    <s v="OK"/>
    <x v="2091"/>
    <x v="845"/>
    <x v="817"/>
    <x v="2081"/>
    <s v="Italia"/>
    <x v="5"/>
    <x v="4"/>
    <s v="Giulio Valiante"/>
    <m/>
    <s v="Proprietaria"/>
    <x v="0"/>
    <s v="ICT"/>
    <x v="20"/>
    <x v="3"/>
    <x v="0"/>
    <x v="5"/>
    <x v="0"/>
    <x v="214"/>
    <x v="0"/>
  </r>
  <r>
    <s v="OK"/>
    <x v="2092"/>
    <x v="845"/>
    <x v="817"/>
    <x v="2082"/>
    <s v="Italia"/>
    <x v="6"/>
    <x v="5"/>
    <m/>
    <s v="Francesco Meneschincheri"/>
    <s v="Proprietaria"/>
    <x v="0"/>
    <s v="ICT"/>
    <x v="14"/>
    <x v="2"/>
    <x v="0"/>
    <x v="2"/>
    <x v="0"/>
    <x v="214"/>
    <x v="0"/>
  </r>
  <r>
    <s v="OK"/>
    <x v="2093"/>
    <x v="846"/>
    <x v="819"/>
    <x v="2083"/>
    <s v="Italia"/>
    <x v="11"/>
    <x v="7"/>
    <m/>
    <s v="Raffaele Nudi"/>
    <s v="Proprietaria"/>
    <x v="0"/>
    <s v="Med-Tech"/>
    <x v="25"/>
    <x v="0"/>
    <x v="0"/>
    <x v="5"/>
    <x v="0"/>
    <x v="217"/>
    <x v="0"/>
  </r>
  <r>
    <s v="OK"/>
    <x v="2094"/>
    <x v="847"/>
    <x v="820"/>
    <x v="2084"/>
    <s v="Italia"/>
    <x v="69"/>
    <x v="4"/>
    <m/>
    <s v="Bianca Ventura"/>
    <s v="Autocandidatura"/>
    <x v="0"/>
    <s v="Services"/>
    <x v="15"/>
    <x v="1"/>
    <x v="0"/>
    <x v="2"/>
    <x v="0"/>
    <x v="217"/>
    <x v="168"/>
  </r>
  <r>
    <s v="OK"/>
    <x v="2095"/>
    <x v="847"/>
    <x v="820"/>
    <x v="2085"/>
    <s v="Italia"/>
    <x v="62"/>
    <x v="4"/>
    <m/>
    <s v="Francesco Meneschincheri_x000a_(Mimosa)"/>
    <s v="Advisor"/>
    <x v="0"/>
    <s v="ICT"/>
    <x v="20"/>
    <x v="3"/>
    <x v="0"/>
    <x v="5"/>
    <x v="0"/>
    <x v="217"/>
    <x v="0"/>
  </r>
  <r>
    <s v="OK"/>
    <x v="2096"/>
    <x v="847"/>
    <x v="820"/>
    <x v="2086"/>
    <s v="Italia"/>
    <x v="94"/>
    <x v="19"/>
    <m/>
    <s v="Francesco Meneschincheri_x000a_(Mimosa)"/>
    <s v="Advisor"/>
    <x v="0"/>
    <s v="Digital &amp; Media"/>
    <x v="5"/>
    <x v="3"/>
    <x v="0"/>
    <x v="5"/>
    <x v="0"/>
    <x v="217"/>
    <x v="0"/>
  </r>
  <r>
    <s v="OK"/>
    <x v="2097"/>
    <x v="848"/>
    <x v="821"/>
    <x v="2087"/>
    <s v="Estero"/>
    <x v="50"/>
    <x v="6"/>
    <m/>
    <s v="Christopher Trummer"/>
    <s v="Advisor"/>
    <x v="0"/>
    <s v="Biotech"/>
    <x v="3"/>
    <x v="2"/>
    <x v="0"/>
    <x v="2"/>
    <x v="0"/>
    <x v="217"/>
    <x v="165"/>
  </r>
  <r>
    <s v="OK"/>
    <x v="2098"/>
    <x v="849"/>
    <x v="822"/>
    <x v="2088"/>
    <s v="Italia"/>
    <x v="14"/>
    <x v="10"/>
    <s v="Elena Vittone"/>
    <m/>
    <s v="Proprietaria"/>
    <x v="0"/>
    <s v="Digital &amp; Media"/>
    <x v="5"/>
    <x v="3"/>
    <x v="0"/>
    <x v="5"/>
    <x v="0"/>
    <x v="217"/>
    <x v="0"/>
  </r>
  <r>
    <s v="OK"/>
    <x v="2099"/>
    <x v="849"/>
    <x v="822"/>
    <x v="2089"/>
    <s v="Italia"/>
    <x v="11"/>
    <x v="7"/>
    <m/>
    <s v="Antonella Beltrame_x000a_(INDACO)"/>
    <s v="Investitori professionali"/>
    <x v="0"/>
    <s v="Digital &amp; Media"/>
    <x v="5"/>
    <x v="3"/>
    <x v="0"/>
    <x v="5"/>
    <x v="0"/>
    <x v="217"/>
    <x v="0"/>
  </r>
  <r>
    <s v="OK"/>
    <x v="2100"/>
    <x v="850"/>
    <x v="823"/>
    <x v="2090"/>
    <s v="Italia"/>
    <x v="205"/>
    <x v="19"/>
    <m/>
    <s v="Andrea Marziali"/>
    <s v="Autocandidatura"/>
    <x v="0"/>
    <s v="Biotech"/>
    <x v="2"/>
    <x v="2"/>
    <x v="65"/>
    <x v="7"/>
    <x v="0"/>
    <x v="217"/>
    <x v="0"/>
  </r>
  <r>
    <s v="OK"/>
    <x v="2101"/>
    <x v="851"/>
    <x v="824"/>
    <x v="2091"/>
    <s v="Italia"/>
    <x v="39"/>
    <x v="15"/>
    <m/>
    <s v="StartCup Veneto"/>
    <s v="Organismi di Ricerca"/>
    <x v="0"/>
    <s v="Agro-food"/>
    <x v="10"/>
    <x v="1"/>
    <x v="34"/>
    <x v="7"/>
    <x v="0"/>
    <x v="130"/>
    <x v="0"/>
  </r>
  <r>
    <s v="OK"/>
    <x v="2102"/>
    <x v="851"/>
    <x v="824"/>
    <x v="2092"/>
    <s v="Italia"/>
    <x v="39"/>
    <x v="15"/>
    <m/>
    <s v="StartCup Veneto"/>
    <s v="Organismi di Ricerca"/>
    <x v="0"/>
    <s v="Clean Tech"/>
    <x v="23"/>
    <x v="1"/>
    <x v="34"/>
    <x v="7"/>
    <x v="0"/>
    <x v="130"/>
    <x v="0"/>
  </r>
  <r>
    <s v="OK"/>
    <x v="2103"/>
    <x v="851"/>
    <x v="824"/>
    <x v="2093"/>
    <s v="Italia"/>
    <x v="39"/>
    <x v="15"/>
    <m/>
    <s v="StartCup Veneto"/>
    <s v="Organismi di Ricerca"/>
    <x v="0"/>
    <s v="Clean Tech"/>
    <x v="23"/>
    <x v="1"/>
    <x v="34"/>
    <x v="7"/>
    <x v="0"/>
    <x v="130"/>
    <x v="0"/>
  </r>
  <r>
    <s v="OK"/>
    <x v="2104"/>
    <x v="851"/>
    <x v="824"/>
    <x v="2094"/>
    <s v="Italia"/>
    <x v="39"/>
    <x v="15"/>
    <m/>
    <s v="StartCup Veneto"/>
    <s v="Organismi di Ricerca"/>
    <x v="0"/>
    <s v="Clean Tech"/>
    <x v="23"/>
    <x v="1"/>
    <x v="34"/>
    <x v="7"/>
    <x v="0"/>
    <x v="130"/>
    <x v="0"/>
  </r>
  <r>
    <s v="OK"/>
    <x v="2105"/>
    <x v="851"/>
    <x v="824"/>
    <x v="2095"/>
    <s v="Italia"/>
    <x v="39"/>
    <x v="15"/>
    <m/>
    <s v="StartCup Veneto"/>
    <s v="Organismi di Ricerca"/>
    <x v="0"/>
    <s v="Clean Tech"/>
    <x v="23"/>
    <x v="1"/>
    <x v="34"/>
    <x v="7"/>
    <x v="0"/>
    <x v="130"/>
    <x v="0"/>
  </r>
  <r>
    <s v="OK"/>
    <x v="2106"/>
    <x v="851"/>
    <x v="824"/>
    <x v="2096"/>
    <s v="Italia"/>
    <x v="39"/>
    <x v="15"/>
    <m/>
    <s v="StartCup Veneto"/>
    <s v="Organismi di Ricerca"/>
    <x v="0"/>
    <s v="Clean Tech"/>
    <x v="23"/>
    <x v="1"/>
    <x v="34"/>
    <x v="7"/>
    <x v="0"/>
    <x v="130"/>
    <x v="0"/>
  </r>
  <r>
    <s v="OK"/>
    <x v="2107"/>
    <x v="851"/>
    <x v="824"/>
    <x v="2097"/>
    <s v="Italia"/>
    <x v="39"/>
    <x v="15"/>
    <m/>
    <s v="StartCup Veneto"/>
    <s v="Organismi di Ricerca"/>
    <x v="0"/>
    <s v="Clean Tech"/>
    <x v="23"/>
    <x v="1"/>
    <x v="34"/>
    <x v="7"/>
    <x v="0"/>
    <x v="130"/>
    <x v="0"/>
  </r>
  <r>
    <s v="OK"/>
    <x v="2108"/>
    <x v="851"/>
    <x v="824"/>
    <x v="2098"/>
    <s v="Italia"/>
    <x v="39"/>
    <x v="15"/>
    <m/>
    <s v="StartCup Veneto"/>
    <s v="Organismi di Ricerca"/>
    <x v="0"/>
    <s v="Clean Tech"/>
    <x v="23"/>
    <x v="1"/>
    <x v="34"/>
    <x v="7"/>
    <x v="0"/>
    <x v="130"/>
    <x v="0"/>
  </r>
  <r>
    <s v="OK"/>
    <x v="2109"/>
    <x v="851"/>
    <x v="824"/>
    <x v="2099"/>
    <s v="Italia"/>
    <x v="39"/>
    <x v="15"/>
    <m/>
    <s v="StartCup Veneto"/>
    <s v="Organismi di Ricerca"/>
    <x v="0"/>
    <s v="Clean Tech"/>
    <x v="23"/>
    <x v="1"/>
    <x v="34"/>
    <x v="7"/>
    <x v="0"/>
    <x v="130"/>
    <x v="0"/>
  </r>
  <r>
    <s v="OK"/>
    <x v="2110"/>
    <x v="851"/>
    <x v="824"/>
    <x v="2100"/>
    <s v="Italia"/>
    <x v="39"/>
    <x v="15"/>
    <m/>
    <s v="StartCup Veneto"/>
    <s v="Organismi di Ricerca"/>
    <x v="0"/>
    <s v="Services"/>
    <x v="15"/>
    <x v="1"/>
    <x v="34"/>
    <x v="7"/>
    <x v="0"/>
    <x v="130"/>
    <x v="0"/>
  </r>
  <r>
    <s v="OK"/>
    <x v="2111"/>
    <x v="851"/>
    <x v="824"/>
    <x v="2101"/>
    <s v="Italia"/>
    <x v="36"/>
    <x v="15"/>
    <m/>
    <s v="StartCup Veneto"/>
    <s v="Organismi di Ricerca"/>
    <x v="0"/>
    <s v="Services"/>
    <x v="15"/>
    <x v="1"/>
    <x v="15"/>
    <x v="7"/>
    <x v="0"/>
    <x v="130"/>
    <x v="0"/>
  </r>
  <r>
    <s v="OK"/>
    <x v="2112"/>
    <x v="851"/>
    <x v="824"/>
    <x v="2102"/>
    <s v="Italia"/>
    <x v="36"/>
    <x v="15"/>
    <m/>
    <s v="StartCup Veneto"/>
    <s v="Organismi di Ricerca"/>
    <x v="0"/>
    <s v="Services"/>
    <x v="15"/>
    <x v="1"/>
    <x v="15"/>
    <x v="7"/>
    <x v="0"/>
    <x v="130"/>
    <x v="0"/>
  </r>
  <r>
    <s v="OK"/>
    <x v="2113"/>
    <x v="851"/>
    <x v="824"/>
    <x v="2103"/>
    <s v="Italia"/>
    <x v="28"/>
    <x v="15"/>
    <m/>
    <s v="StartCup Veneto"/>
    <s v="Organismi di Ricerca"/>
    <x v="0"/>
    <s v="Services"/>
    <x v="15"/>
    <x v="1"/>
    <x v="30"/>
    <x v="7"/>
    <x v="0"/>
    <x v="130"/>
    <x v="0"/>
  </r>
  <r>
    <s v="OK"/>
    <x v="2114"/>
    <x v="851"/>
    <x v="824"/>
    <x v="2104"/>
    <s v="Italia"/>
    <x v="28"/>
    <x v="15"/>
    <m/>
    <s v="StartCup Veneto"/>
    <s v="Organismi di Ricerca"/>
    <x v="0"/>
    <s v="Services"/>
    <x v="15"/>
    <x v="1"/>
    <x v="30"/>
    <x v="7"/>
    <x v="0"/>
    <x v="130"/>
    <x v="0"/>
  </r>
  <r>
    <s v="OK"/>
    <x v="2115"/>
    <x v="851"/>
    <x v="824"/>
    <x v="2105"/>
    <s v="Italia"/>
    <x v="28"/>
    <x v="15"/>
    <m/>
    <s v="StartCup Veneto"/>
    <s v="Organismi di Ricerca"/>
    <x v="0"/>
    <s v="Services"/>
    <x v="15"/>
    <x v="1"/>
    <x v="30"/>
    <x v="7"/>
    <x v="0"/>
    <x v="130"/>
    <x v="0"/>
  </r>
  <r>
    <s v="OK"/>
    <x v="2116"/>
    <x v="851"/>
    <x v="824"/>
    <x v="2106"/>
    <s v="Italia"/>
    <x v="28"/>
    <x v="15"/>
    <m/>
    <s v="StartCup Veneto"/>
    <s v="Organismi di Ricerca"/>
    <x v="0"/>
    <s v="ICT"/>
    <x v="20"/>
    <x v="1"/>
    <x v="30"/>
    <x v="7"/>
    <x v="0"/>
    <x v="130"/>
    <x v="0"/>
  </r>
  <r>
    <s v="OK"/>
    <x v="2117"/>
    <x v="851"/>
    <x v="824"/>
    <x v="2107"/>
    <s v="Italia"/>
    <x v="28"/>
    <x v="15"/>
    <m/>
    <s v="StartCup Veneto"/>
    <s v="Organismi di Ricerca"/>
    <x v="0"/>
    <s v="ICT"/>
    <x v="20"/>
    <x v="1"/>
    <x v="30"/>
    <x v="7"/>
    <x v="0"/>
    <x v="130"/>
    <x v="0"/>
  </r>
  <r>
    <s v="OK"/>
    <x v="2118"/>
    <x v="851"/>
    <x v="824"/>
    <x v="2108"/>
    <s v="Italia"/>
    <x v="28"/>
    <x v="15"/>
    <m/>
    <s v="StartCup Veneto"/>
    <s v="Organismi di Ricerca"/>
    <x v="0"/>
    <s v="ICT"/>
    <x v="20"/>
    <x v="1"/>
    <x v="30"/>
    <x v="7"/>
    <x v="0"/>
    <x v="130"/>
    <x v="0"/>
  </r>
  <r>
    <s v="OK"/>
    <x v="2119"/>
    <x v="851"/>
    <x v="824"/>
    <x v="2109"/>
    <s v="Italia"/>
    <x v="28"/>
    <x v="15"/>
    <m/>
    <s v="StartCup Veneto"/>
    <s v="Organismi di Ricerca"/>
    <x v="0"/>
    <s v="ICT"/>
    <x v="20"/>
    <x v="1"/>
    <x v="30"/>
    <x v="7"/>
    <x v="0"/>
    <x v="130"/>
    <x v="0"/>
  </r>
  <r>
    <s v="OK"/>
    <x v="2120"/>
    <x v="851"/>
    <x v="824"/>
    <x v="2110"/>
    <s v="Italia"/>
    <x v="28"/>
    <x v="15"/>
    <m/>
    <s v="StartCup Veneto"/>
    <s v="Organismi di Ricerca"/>
    <x v="0"/>
    <s v="ICT"/>
    <x v="20"/>
    <x v="1"/>
    <x v="30"/>
    <x v="7"/>
    <x v="0"/>
    <x v="130"/>
    <x v="0"/>
  </r>
  <r>
    <s v="OK"/>
    <x v="2121"/>
    <x v="851"/>
    <x v="824"/>
    <x v="2111"/>
    <s v="Italia"/>
    <x v="28"/>
    <x v="15"/>
    <m/>
    <s v="StartCup Veneto"/>
    <s v="Organismi di Ricerca"/>
    <x v="0"/>
    <s v="ICT"/>
    <x v="20"/>
    <x v="1"/>
    <x v="30"/>
    <x v="7"/>
    <x v="0"/>
    <x v="130"/>
    <x v="0"/>
  </r>
  <r>
    <s v="OK"/>
    <x v="2122"/>
    <x v="851"/>
    <x v="824"/>
    <x v="2112"/>
    <s v="Italia"/>
    <x v="28"/>
    <x v="15"/>
    <m/>
    <s v="StartCup Veneto"/>
    <s v="Organismi di Ricerca"/>
    <x v="0"/>
    <s v="ICT"/>
    <x v="20"/>
    <x v="1"/>
    <x v="30"/>
    <x v="7"/>
    <x v="0"/>
    <x v="130"/>
    <x v="0"/>
  </r>
  <r>
    <s v="OK"/>
    <x v="2123"/>
    <x v="851"/>
    <x v="824"/>
    <x v="2113"/>
    <s v="Italia"/>
    <x v="28"/>
    <x v="15"/>
    <m/>
    <s v="StartCup Veneto"/>
    <s v="Organismi di Ricerca"/>
    <x v="0"/>
    <s v="ICT"/>
    <x v="20"/>
    <x v="1"/>
    <x v="30"/>
    <x v="7"/>
    <x v="0"/>
    <x v="130"/>
    <x v="0"/>
  </r>
  <r>
    <s v="OK"/>
    <x v="2124"/>
    <x v="851"/>
    <x v="824"/>
    <x v="2114"/>
    <s v="Italia"/>
    <x v="28"/>
    <x v="15"/>
    <m/>
    <s v="StartCup Veneto"/>
    <s v="Organismi di Ricerca"/>
    <x v="0"/>
    <s v="ICT"/>
    <x v="20"/>
    <x v="1"/>
    <x v="30"/>
    <x v="7"/>
    <x v="0"/>
    <x v="130"/>
    <x v="0"/>
  </r>
  <r>
    <s v="OK"/>
    <x v="2125"/>
    <x v="851"/>
    <x v="824"/>
    <x v="2115"/>
    <s v="Italia"/>
    <x v="28"/>
    <x v="15"/>
    <m/>
    <s v="StartCup Veneto"/>
    <s v="Organismi di Ricerca"/>
    <x v="0"/>
    <s v="ICT"/>
    <x v="20"/>
    <x v="1"/>
    <x v="30"/>
    <x v="7"/>
    <x v="0"/>
    <x v="130"/>
    <x v="0"/>
  </r>
  <r>
    <s v="OK"/>
    <x v="2126"/>
    <x v="851"/>
    <x v="824"/>
    <x v="2116"/>
    <s v="Italia"/>
    <x v="28"/>
    <x v="15"/>
    <m/>
    <s v="StartCup Veneto"/>
    <s v="Organismi di Ricerca"/>
    <x v="0"/>
    <s v="ICT"/>
    <x v="20"/>
    <x v="1"/>
    <x v="30"/>
    <x v="7"/>
    <x v="0"/>
    <x v="130"/>
    <x v="0"/>
  </r>
  <r>
    <s v="OK"/>
    <x v="2127"/>
    <x v="851"/>
    <x v="824"/>
    <x v="2117"/>
    <s v="Italia"/>
    <x v="28"/>
    <x v="15"/>
    <m/>
    <s v="StartCup Veneto"/>
    <s v="Organismi di Ricerca"/>
    <x v="0"/>
    <s v="ICT"/>
    <x v="20"/>
    <x v="1"/>
    <x v="30"/>
    <x v="7"/>
    <x v="0"/>
    <x v="130"/>
    <x v="0"/>
  </r>
  <r>
    <s v="OK"/>
    <x v="2128"/>
    <x v="851"/>
    <x v="824"/>
    <x v="2118"/>
    <s v="Italia"/>
    <x v="28"/>
    <x v="15"/>
    <m/>
    <s v="StartCup Veneto"/>
    <s v="Organismi di Ricerca"/>
    <x v="0"/>
    <s v="ICT"/>
    <x v="20"/>
    <x v="1"/>
    <x v="30"/>
    <x v="7"/>
    <x v="0"/>
    <x v="130"/>
    <x v="0"/>
  </r>
  <r>
    <s v="OK"/>
    <x v="2129"/>
    <x v="851"/>
    <x v="824"/>
    <x v="2119"/>
    <s v="Italia"/>
    <x v="28"/>
    <x v="15"/>
    <m/>
    <s v="StartCup Veneto"/>
    <s v="Organismi di Ricerca"/>
    <x v="0"/>
    <s v="Services"/>
    <x v="14"/>
    <x v="1"/>
    <x v="30"/>
    <x v="7"/>
    <x v="0"/>
    <x v="130"/>
    <x v="0"/>
  </r>
  <r>
    <s v="OK"/>
    <x v="2130"/>
    <x v="851"/>
    <x v="824"/>
    <x v="2120"/>
    <s v="Italia"/>
    <x v="36"/>
    <x v="15"/>
    <m/>
    <s v="StartCup Veneto"/>
    <s v="Organismi di Ricerca"/>
    <x v="0"/>
    <s v="Med-Tech"/>
    <x v="25"/>
    <x v="1"/>
    <x v="15"/>
    <x v="7"/>
    <x v="0"/>
    <x v="130"/>
    <x v="0"/>
  </r>
  <r>
    <s v="OK"/>
    <x v="2131"/>
    <x v="851"/>
    <x v="824"/>
    <x v="2121"/>
    <s v="Italia"/>
    <x v="36"/>
    <x v="15"/>
    <m/>
    <s v="StartCup Veneto"/>
    <s v="Organismi di Ricerca"/>
    <x v="0"/>
    <s v="Biotech"/>
    <x v="3"/>
    <x v="1"/>
    <x v="15"/>
    <x v="7"/>
    <x v="0"/>
    <x v="130"/>
    <x v="0"/>
  </r>
  <r>
    <s v="OK"/>
    <x v="2132"/>
    <x v="851"/>
    <x v="824"/>
    <x v="2122"/>
    <s v="Italia"/>
    <x v="36"/>
    <x v="15"/>
    <m/>
    <s v="StartCup Veneto"/>
    <s v="Organismi di Ricerca"/>
    <x v="0"/>
    <s v="Med-Tech"/>
    <x v="25"/>
    <x v="1"/>
    <x v="15"/>
    <x v="7"/>
    <x v="0"/>
    <x v="130"/>
    <x v="0"/>
  </r>
  <r>
    <s v="OK"/>
    <x v="2133"/>
    <x v="851"/>
    <x v="824"/>
    <x v="2123"/>
    <s v="Italia"/>
    <x v="36"/>
    <x v="15"/>
    <m/>
    <s v="StartCup Veneto"/>
    <s v="Organismi di Ricerca"/>
    <x v="0"/>
    <s v="Biotech"/>
    <x v="3"/>
    <x v="1"/>
    <x v="15"/>
    <x v="7"/>
    <x v="0"/>
    <x v="130"/>
    <x v="0"/>
  </r>
  <r>
    <s v="OK"/>
    <x v="2134"/>
    <x v="851"/>
    <x v="824"/>
    <x v="2124"/>
    <s v="Italia"/>
    <x v="36"/>
    <x v="15"/>
    <m/>
    <s v="StartCup Veneto"/>
    <s v="Organismi di Ricerca"/>
    <x v="0"/>
    <s v="Biotech"/>
    <x v="3"/>
    <x v="1"/>
    <x v="15"/>
    <x v="7"/>
    <x v="0"/>
    <x v="130"/>
    <x v="0"/>
  </r>
  <r>
    <s v="OK"/>
    <x v="2135"/>
    <x v="851"/>
    <x v="824"/>
    <x v="2125"/>
    <s v="Italia"/>
    <x v="36"/>
    <x v="15"/>
    <m/>
    <s v="StartCup Veneto"/>
    <s v="Organismi di Ricerca"/>
    <x v="0"/>
    <s v="Med-Tech"/>
    <x v="25"/>
    <x v="1"/>
    <x v="15"/>
    <x v="7"/>
    <x v="0"/>
    <x v="130"/>
    <x v="0"/>
  </r>
  <r>
    <s v="OK"/>
    <x v="2136"/>
    <x v="851"/>
    <x v="824"/>
    <x v="2126"/>
    <s v="Italia"/>
    <x v="36"/>
    <x v="15"/>
    <m/>
    <s v="StartCup Veneto"/>
    <s v="Organismi di Ricerca"/>
    <x v="0"/>
    <s v="Services"/>
    <x v="15"/>
    <x v="1"/>
    <x v="15"/>
    <x v="7"/>
    <x v="0"/>
    <x v="130"/>
    <x v="0"/>
  </r>
  <r>
    <s v="OK"/>
    <x v="2137"/>
    <x v="851"/>
    <x v="824"/>
    <x v="2127"/>
    <s v="Italia"/>
    <x v="36"/>
    <x v="15"/>
    <m/>
    <s v="StartCup Veneto"/>
    <s v="Organismi di Ricerca"/>
    <x v="0"/>
    <s v="Med-Tech"/>
    <x v="25"/>
    <x v="1"/>
    <x v="15"/>
    <x v="7"/>
    <x v="0"/>
    <x v="130"/>
    <x v="0"/>
  </r>
  <r>
    <s v="OK"/>
    <x v="2138"/>
    <x v="851"/>
    <x v="824"/>
    <x v="2128"/>
    <s v="Italia"/>
    <x v="36"/>
    <x v="15"/>
    <m/>
    <s v="StartCup Veneto"/>
    <s v="Organismi di Ricerca"/>
    <x v="0"/>
    <s v="Med-Tech"/>
    <x v="25"/>
    <x v="1"/>
    <x v="15"/>
    <x v="7"/>
    <x v="0"/>
    <x v="130"/>
    <x v="0"/>
  </r>
  <r>
    <s v="OK"/>
    <x v="2139"/>
    <x v="851"/>
    <x v="824"/>
    <x v="2129"/>
    <s v="Italia"/>
    <x v="36"/>
    <x v="15"/>
    <m/>
    <s v="StartCup Veneto"/>
    <s v="Organismi di Ricerca"/>
    <x v="0"/>
    <s v="Med-Tech"/>
    <x v="2"/>
    <x v="1"/>
    <x v="15"/>
    <x v="7"/>
    <x v="0"/>
    <x v="130"/>
    <x v="0"/>
  </r>
  <r>
    <s v="OK"/>
    <x v="2140"/>
    <x v="851"/>
    <x v="824"/>
    <x v="2130"/>
    <s v="Italia"/>
    <x v="36"/>
    <x v="15"/>
    <m/>
    <s v="StartCup Veneto"/>
    <s v="Organismi di Ricerca"/>
    <x v="0"/>
    <s v="Med-Tech"/>
    <x v="2"/>
    <x v="1"/>
    <x v="15"/>
    <x v="7"/>
    <x v="0"/>
    <x v="130"/>
    <x v="0"/>
  </r>
  <r>
    <s v="OK"/>
    <x v="2141"/>
    <x v="851"/>
    <x v="824"/>
    <x v="2131"/>
    <s v="Italia"/>
    <x v="6"/>
    <x v="5"/>
    <m/>
    <s v="Francesco Cocchi "/>
    <s v="Autocandidatura"/>
    <x v="0"/>
    <s v="Clean Tech"/>
    <x v="17"/>
    <x v="2"/>
    <x v="0"/>
    <x v="2"/>
    <x v="0"/>
    <x v="130"/>
    <x v="0"/>
  </r>
  <r>
    <s v="OK"/>
    <x v="2142"/>
    <x v="852"/>
    <x v="825"/>
    <x v="2132"/>
    <s v="Italia"/>
    <x v="14"/>
    <x v="10"/>
    <m/>
    <s v="Giovanni Beretta Anguissola"/>
    <s v="Autocandidatura"/>
    <x v="0"/>
    <s v="ICT"/>
    <x v="0"/>
    <x v="0"/>
    <x v="0"/>
    <x v="5"/>
    <x v="0"/>
    <x v="130"/>
    <x v="0"/>
  </r>
  <r>
    <s v="OK"/>
    <x v="2143"/>
    <x v="853"/>
    <x v="826"/>
    <x v="2133"/>
    <s v="Italia"/>
    <x v="5"/>
    <x v="4"/>
    <m/>
    <s v="Fabio Mondini_x000a_(CB Growth Capital)"/>
    <s v="Advisor"/>
    <x v="0"/>
    <s v="Digital &amp; Media"/>
    <x v="5"/>
    <x v="3"/>
    <x v="0"/>
    <x v="5"/>
    <x v="0"/>
    <x v="130"/>
    <x v="0"/>
  </r>
  <r>
    <s v="OK"/>
    <x v="2144"/>
    <x v="853"/>
    <x v="826"/>
    <x v="2134"/>
    <s v="Italia"/>
    <x v="5"/>
    <x v="4"/>
    <m/>
    <s v="Fabio Mondini_x000a_(CB Growth Capital)"/>
    <s v="Advisor"/>
    <x v="0"/>
    <s v="Services"/>
    <x v="50"/>
    <x v="3"/>
    <x v="0"/>
    <x v="5"/>
    <x v="0"/>
    <x v="130"/>
    <x v="0"/>
  </r>
  <r>
    <s v="OK"/>
    <x v="2145"/>
    <x v="853"/>
    <x v="826"/>
    <x v="2135"/>
    <s v="Italia"/>
    <x v="5"/>
    <x v="4"/>
    <m/>
    <s v="Fabio Mondini_x000a_(CB Growth Capital)"/>
    <s v="Advisor"/>
    <x v="0"/>
    <s v="Biotech"/>
    <x v="3"/>
    <x v="2"/>
    <x v="0"/>
    <x v="2"/>
    <x v="0"/>
    <x v="130"/>
    <x v="169"/>
  </r>
  <r>
    <s v="OK"/>
    <x v="2146"/>
    <x v="853"/>
    <x v="826"/>
    <x v="2136"/>
    <s v="Italia"/>
    <x v="5"/>
    <x v="4"/>
    <m/>
    <s v="Fabio Mondini_x000a_(CB Growth Capital)"/>
    <s v="Advisor"/>
    <x v="0"/>
    <s v="Digital &amp; Media"/>
    <x v="5"/>
    <x v="3"/>
    <x v="0"/>
    <x v="5"/>
    <x v="0"/>
    <x v="130"/>
    <x v="0"/>
  </r>
  <r>
    <s v="OK"/>
    <x v="2147"/>
    <x v="853"/>
    <x v="826"/>
    <x v="2137"/>
    <s v="Italia"/>
    <x v="5"/>
    <x v="4"/>
    <m/>
    <s v="Fabio Mondini_x000a_(CB Growth Capital)"/>
    <s v="Advisor"/>
    <x v="0"/>
    <s v="Digital &amp; Media"/>
    <x v="5"/>
    <x v="0"/>
    <x v="0"/>
    <x v="5"/>
    <x v="0"/>
    <x v="130"/>
    <x v="0"/>
  </r>
  <r>
    <s v="OK"/>
    <x v="2148"/>
    <x v="853"/>
    <x v="826"/>
    <x v="2138"/>
    <s v="Italia"/>
    <x v="36"/>
    <x v="15"/>
    <m/>
    <s v="Fabio Mondini_x000a_(CB Growth Capital)"/>
    <s v="Advisor"/>
    <x v="0"/>
    <s v="Digital &amp; Media"/>
    <x v="5"/>
    <x v="3"/>
    <x v="0"/>
    <x v="5"/>
    <x v="0"/>
    <x v="130"/>
    <x v="0"/>
  </r>
  <r>
    <s v="OK"/>
    <x v="2149"/>
    <x v="853"/>
    <x v="826"/>
    <x v="2139"/>
    <s v="Italia"/>
    <x v="5"/>
    <x v="4"/>
    <m/>
    <s v="Fabio Mondini_x000a_(CB Growth Capital)"/>
    <s v="Advisor"/>
    <x v="0"/>
    <s v="Services"/>
    <x v="19"/>
    <x v="0"/>
    <x v="0"/>
    <x v="5"/>
    <x v="0"/>
    <x v="130"/>
    <x v="0"/>
  </r>
  <r>
    <s v="OK"/>
    <x v="2150"/>
    <x v="854"/>
    <x v="827"/>
    <x v="2140"/>
    <s v="Italia"/>
    <x v="30"/>
    <x v="8"/>
    <m/>
    <s v="Nicolas Ancot"/>
    <s v="Autocandidatura"/>
    <x v="0"/>
    <s v="ICT"/>
    <x v="20"/>
    <x v="3"/>
    <x v="0"/>
    <x v="5"/>
    <x v="0"/>
    <x v="218"/>
    <x v="0"/>
  </r>
  <r>
    <s v="OK"/>
    <x v="2151"/>
    <x v="854"/>
    <x v="827"/>
    <x v="2141"/>
    <s v="Italia"/>
    <x v="15"/>
    <x v="3"/>
    <m/>
    <s v="Evento Digital Magics"/>
    <s v="Investitori professionali"/>
    <x v="0"/>
    <s v="ICT"/>
    <x v="20"/>
    <x v="0"/>
    <x v="0"/>
    <x v="5"/>
    <x v="0"/>
    <x v="218"/>
    <x v="0"/>
  </r>
  <r>
    <s v="OK"/>
    <x v="2152"/>
    <x v="854"/>
    <x v="827"/>
    <x v="2142"/>
    <s v="Italia"/>
    <x v="0"/>
    <x v="0"/>
    <m/>
    <s v="Evento Digital Magics"/>
    <s v="Investitori professionali"/>
    <x v="0"/>
    <s v="ICT"/>
    <x v="20"/>
    <x v="0"/>
    <x v="0"/>
    <x v="5"/>
    <x v="0"/>
    <x v="218"/>
    <x v="0"/>
  </r>
  <r>
    <s v="OK"/>
    <x v="2153"/>
    <x v="854"/>
    <x v="827"/>
    <x v="2143"/>
    <s v="Italia"/>
    <x v="33"/>
    <x v="13"/>
    <m/>
    <s v="Evento Digital Magics"/>
    <s v="Investitori professionali"/>
    <x v="0"/>
    <s v="Digital &amp; Media"/>
    <x v="5"/>
    <x v="0"/>
    <x v="0"/>
    <x v="5"/>
    <x v="0"/>
    <x v="218"/>
    <x v="0"/>
  </r>
  <r>
    <s v="OK"/>
    <x v="2154"/>
    <x v="854"/>
    <x v="827"/>
    <x v="2144"/>
    <s v="Italia"/>
    <x v="6"/>
    <x v="5"/>
    <m/>
    <s v="Evento Digital Magics"/>
    <s v="Investitori professionali"/>
    <x v="0"/>
    <s v="Services"/>
    <x v="19"/>
    <x v="2"/>
    <x v="0"/>
    <x v="2"/>
    <x v="0"/>
    <x v="218"/>
    <x v="0"/>
  </r>
  <r>
    <s v="OK"/>
    <x v="2155"/>
    <x v="854"/>
    <x v="827"/>
    <x v="2145"/>
    <s v="Italia"/>
    <x v="20"/>
    <x v="12"/>
    <m/>
    <s v="Evento Digital Magics"/>
    <s v="Investitori professionali"/>
    <x v="0"/>
    <s v="ICT"/>
    <x v="20"/>
    <x v="0"/>
    <x v="0"/>
    <x v="5"/>
    <x v="0"/>
    <x v="218"/>
    <x v="0"/>
  </r>
  <r>
    <s v="OK"/>
    <x v="2156"/>
    <x v="854"/>
    <x v="827"/>
    <x v="2146"/>
    <s v="Italia"/>
    <x v="5"/>
    <x v="4"/>
    <m/>
    <s v="Evento Digital Magics"/>
    <s v="Investitori professionali"/>
    <x v="0"/>
    <s v="Services"/>
    <x v="14"/>
    <x v="0"/>
    <x v="0"/>
    <x v="5"/>
    <x v="0"/>
    <x v="218"/>
    <x v="0"/>
  </r>
  <r>
    <s v="OK"/>
    <x v="2157"/>
    <x v="855"/>
    <x v="828"/>
    <x v="2147"/>
    <s v="Italia"/>
    <x v="77"/>
    <x v="4"/>
    <m/>
    <s v="Gaetano Giuffre_x000a_(Oltre Venture)"/>
    <s v="Investitori professionali"/>
    <x v="0"/>
    <s v="Industrial Goods"/>
    <x v="18"/>
    <x v="2"/>
    <x v="0"/>
    <x v="2"/>
    <x v="0"/>
    <x v="145"/>
    <x v="170"/>
  </r>
  <r>
    <s v="OK"/>
    <x v="2158"/>
    <x v="856"/>
    <x v="829"/>
    <x v="2148"/>
    <s v="Italia"/>
    <x v="6"/>
    <x v="5"/>
    <m/>
    <s v="Cristina Bini_x000a_(CDP)"/>
    <s v="Investitori professionali"/>
    <x v="0"/>
    <s v="ICT"/>
    <x v="20"/>
    <x v="0"/>
    <x v="0"/>
    <x v="5"/>
    <x v="0"/>
    <x v="218"/>
    <x v="0"/>
  </r>
  <r>
    <s v="OK"/>
    <x v="2159"/>
    <x v="857"/>
    <x v="830"/>
    <x v="2149"/>
    <s v="Italia"/>
    <x v="5"/>
    <x v="4"/>
    <m/>
    <s v="Giacomo Rossi"/>
    <s v="Autocandidatura"/>
    <x v="0"/>
    <s v="Digital &amp; Media"/>
    <x v="13"/>
    <x v="0"/>
    <x v="0"/>
    <x v="5"/>
    <x v="0"/>
    <x v="218"/>
    <x v="0"/>
  </r>
  <r>
    <s v="OK"/>
    <x v="2160"/>
    <x v="855"/>
    <x v="828"/>
    <x v="2150"/>
    <s v="Italia"/>
    <x v="6"/>
    <x v="5"/>
    <m/>
    <s v="Massimiliano De Simoni_x000a_(MDSWORLD)"/>
    <s v="Industriali"/>
    <x v="0"/>
    <s v="ICT"/>
    <x v="20"/>
    <x v="0"/>
    <x v="0"/>
    <x v="5"/>
    <x v="0"/>
    <x v="218"/>
    <x v="0"/>
  </r>
  <r>
    <s v="OK"/>
    <x v="2161"/>
    <x v="858"/>
    <x v="831"/>
    <x v="2151"/>
    <s v="Italia"/>
    <x v="15"/>
    <x v="3"/>
    <m/>
    <s v="Davide Coccia"/>
    <s v="Autocandidatura"/>
    <x v="0"/>
    <s v="Digital &amp; Media"/>
    <x v="5"/>
    <x v="2"/>
    <x v="0"/>
    <x v="2"/>
    <x v="0"/>
    <x v="218"/>
    <x v="0"/>
  </r>
  <r>
    <s v="OK"/>
    <x v="2162"/>
    <x v="855"/>
    <x v="832"/>
    <x v="2152"/>
    <s v="Italia"/>
    <x v="206"/>
    <x v="3"/>
    <m/>
    <s v="Claudio Lupica Rinato"/>
    <s v="Autocandidatura"/>
    <x v="0"/>
    <s v="ICT"/>
    <x v="20"/>
    <x v="0"/>
    <x v="0"/>
    <x v="6"/>
    <x v="0"/>
    <x v="219"/>
    <x v="171"/>
  </r>
  <r>
    <s v="OK"/>
    <x v="2163"/>
    <x v="859"/>
    <x v="833"/>
    <x v="2153"/>
    <s v="Italia"/>
    <x v="5"/>
    <x v="4"/>
    <s v="Elena Vittone"/>
    <m/>
    <s v="Proprietaria"/>
    <x v="0"/>
    <s v="ICT"/>
    <x v="20"/>
    <x v="0"/>
    <x v="0"/>
    <x v="5"/>
    <x v="0"/>
    <x v="145"/>
    <x v="0"/>
  </r>
  <r>
    <s v="OK"/>
    <x v="2164"/>
    <x v="859"/>
    <x v="833"/>
    <x v="2154"/>
    <s v="Italia"/>
    <x v="11"/>
    <x v="7"/>
    <m/>
    <s v="Andrea de Blasi"/>
    <s v="Autocandidatura"/>
    <x v="0"/>
    <s v="Digital &amp; Media"/>
    <x v="5"/>
    <x v="2"/>
    <x v="0"/>
    <x v="2"/>
    <x v="0"/>
    <x v="145"/>
    <x v="0"/>
  </r>
  <r>
    <s v="OK"/>
    <x v="2165"/>
    <x v="859"/>
    <x v="833"/>
    <x v="2155"/>
    <s v="Italia"/>
    <x v="5"/>
    <x v="4"/>
    <m/>
    <s v="Mattia Memeo"/>
    <s v="Autocandidatura"/>
    <x v="0"/>
    <s v="Services"/>
    <x v="14"/>
    <x v="0"/>
    <x v="0"/>
    <x v="5"/>
    <x v="0"/>
    <x v="145"/>
    <x v="0"/>
  </r>
  <r>
    <s v="OK"/>
    <x v="2166"/>
    <x v="860"/>
    <x v="834"/>
    <x v="2156"/>
    <s v="Italia"/>
    <x v="207"/>
    <x v="3"/>
    <s v="Alessandro Pontari"/>
    <m/>
    <s v="Proprietaria"/>
    <x v="0"/>
    <s v="ICT"/>
    <x v="20"/>
    <x v="3"/>
    <x v="0"/>
    <x v="5"/>
    <x v="0"/>
    <x v="145"/>
    <x v="0"/>
  </r>
  <r>
    <s v="OK"/>
    <x v="2167"/>
    <x v="860"/>
    <x v="834"/>
    <x v="2157"/>
    <s v="Italia"/>
    <x v="17"/>
    <x v="2"/>
    <m/>
    <s v="Salvatore Rionero_x000a_(Protom)"/>
    <s v="Autocandidatura"/>
    <x v="0"/>
    <s v="Services"/>
    <x v="13"/>
    <x v="2"/>
    <x v="0"/>
    <x v="2"/>
    <x v="0"/>
    <x v="145"/>
    <x v="0"/>
  </r>
  <r>
    <s v="OK"/>
    <x v="2168"/>
    <x v="861"/>
    <x v="835"/>
    <x v="2158"/>
    <s v="Italia"/>
    <x v="5"/>
    <x v="4"/>
    <s v="Massimo Della Ragione"/>
    <m/>
    <s v="Proprietaria"/>
    <x v="0"/>
    <s v="Med-Tech"/>
    <x v="2"/>
    <x v="0"/>
    <x v="0"/>
    <x v="5"/>
    <x v="0"/>
    <x v="145"/>
    <x v="0"/>
  </r>
  <r>
    <s v="OK"/>
    <x v="2169"/>
    <x v="862"/>
    <x v="836"/>
    <x v="2159"/>
    <s v="Italia"/>
    <x v="22"/>
    <x v="14"/>
    <m/>
    <s v="Rodrigo Di Lauro"/>
    <s v="Autocandidatura"/>
    <x v="0"/>
    <s v="Digital &amp; Media"/>
    <x v="13"/>
    <x v="3"/>
    <x v="0"/>
    <x v="5"/>
    <x v="0"/>
    <x v="145"/>
    <x v="0"/>
  </r>
  <r>
    <s v="OK"/>
    <x v="2170"/>
    <x v="862"/>
    <x v="837"/>
    <x v="2160"/>
    <s v="Italia"/>
    <x v="5"/>
    <x v="4"/>
    <m/>
    <s v="Thomas D’Acquin GONAI"/>
    <s v="Autocandidatura"/>
    <x v="0"/>
    <s v="Consumer Goods"/>
    <x v="12"/>
    <x v="2"/>
    <x v="0"/>
    <x v="2"/>
    <x v="0"/>
    <x v="220"/>
    <x v="0"/>
  </r>
  <r>
    <s v="OK"/>
    <x v="2171"/>
    <x v="862"/>
    <x v="838"/>
    <x v="2161"/>
    <s v="Italia"/>
    <x v="83"/>
    <x v="21"/>
    <m/>
    <s v="Massimo Gritti"/>
    <s v="Autocandidatura"/>
    <x v="0"/>
    <s v="Med-Tech"/>
    <x v="2"/>
    <x v="2"/>
    <x v="0"/>
    <x v="2"/>
    <x v="0"/>
    <x v="221"/>
    <x v="0"/>
  </r>
  <r>
    <s v="OK"/>
    <x v="2172"/>
    <x v="862"/>
    <x v="836"/>
    <x v="2162"/>
    <s v="Italia"/>
    <x v="109"/>
    <x v="17"/>
    <m/>
    <s v="Matteo Tommasini"/>
    <s v="Autocandidatura"/>
    <x v="0"/>
    <s v="Industrial Goods"/>
    <x v="18"/>
    <x v="2"/>
    <x v="0"/>
    <x v="2"/>
    <x v="0"/>
    <x v="145"/>
    <x v="0"/>
  </r>
  <r>
    <s v="OK"/>
    <x v="2173"/>
    <x v="862"/>
    <x v="836"/>
    <x v="2163"/>
    <s v="Italia"/>
    <x v="11"/>
    <x v="7"/>
    <m/>
    <s v="Riccardo Di Marco"/>
    <s v="Autocandidatura"/>
    <x v="0"/>
    <s v="Digital &amp; Media"/>
    <x v="5"/>
    <x v="0"/>
    <x v="0"/>
    <x v="5"/>
    <x v="0"/>
    <x v="145"/>
    <x v="0"/>
  </r>
  <r>
    <s v="OK"/>
    <x v="2174"/>
    <x v="863"/>
    <x v="839"/>
    <x v="2164"/>
    <s v="Italia"/>
    <x v="208"/>
    <x v="10"/>
    <m/>
    <s v="Antonio Minguzzi"/>
    <s v="Advisor"/>
    <x v="0"/>
    <s v="Digital &amp; Media"/>
    <x v="5"/>
    <x v="0"/>
    <x v="0"/>
    <x v="5"/>
    <x v="0"/>
    <x v="145"/>
    <x v="0"/>
  </r>
  <r>
    <s v="OK"/>
    <x v="2175"/>
    <x v="864"/>
    <x v="832"/>
    <x v="2165"/>
    <s v="Italia"/>
    <x v="49"/>
    <x v="21"/>
    <m/>
    <s v="Elisabetta Borello_x000a_(Bio4dreams)"/>
    <s v="Advisor"/>
    <x v="0"/>
    <s v="ICT"/>
    <x v="25"/>
    <x v="0"/>
    <x v="0"/>
    <x v="5"/>
    <x v="0"/>
    <x v="220"/>
    <x v="0"/>
  </r>
  <r>
    <s v="OK"/>
    <x v="2176"/>
    <x v="864"/>
    <x v="832"/>
    <x v="2166"/>
    <s v="Italia"/>
    <x v="5"/>
    <x v="4"/>
    <m/>
    <s v="Marcello Tedeschi_x000a_(Alchimia)"/>
    <s v="Investitori professionali"/>
    <x v="0"/>
    <s v="ICT"/>
    <x v="25"/>
    <x v="0"/>
    <x v="0"/>
    <x v="5"/>
    <x v="0"/>
    <x v="220"/>
    <x v="0"/>
  </r>
  <r>
    <s v="OK"/>
    <x v="2177"/>
    <x v="864"/>
    <x v="832"/>
    <x v="2167"/>
    <s v="Italia"/>
    <x v="209"/>
    <x v="3"/>
    <m/>
    <s v="Massimo Boccia"/>
    <s v="Autocandidatura"/>
    <x v="0"/>
    <s v="ICT"/>
    <x v="25"/>
    <x v="0"/>
    <x v="0"/>
    <x v="5"/>
    <x v="0"/>
    <x v="220"/>
    <x v="0"/>
  </r>
  <r>
    <s v="OK"/>
    <x v="2178"/>
    <x v="865"/>
    <x v="840"/>
    <x v="2168"/>
    <s v="Italia"/>
    <x v="5"/>
    <x v="4"/>
    <s v="Alessandro Pontari"/>
    <m/>
    <s v="Proprietaria"/>
    <x v="0"/>
    <s v="Services"/>
    <x v="14"/>
    <x v="0"/>
    <x v="0"/>
    <x v="5"/>
    <x v="0"/>
    <x v="220"/>
    <x v="0"/>
  </r>
  <r>
    <s v="OK"/>
    <x v="2179"/>
    <x v="865"/>
    <x v="840"/>
    <x v="2169"/>
    <s v="Italia"/>
    <x v="5"/>
    <x v="4"/>
    <m/>
    <s v="Cristian Preiata"/>
    <s v="Autocandidatura"/>
    <x v="0"/>
    <s v="Digital &amp; Media"/>
    <x v="5"/>
    <x v="2"/>
    <x v="0"/>
    <x v="2"/>
    <x v="0"/>
    <x v="220"/>
    <x v="0"/>
  </r>
  <r>
    <s v="OK"/>
    <x v="2180"/>
    <x v="865"/>
    <x v="840"/>
    <x v="2170"/>
    <s v="Italia"/>
    <x v="5"/>
    <x v="4"/>
    <s v="Elena Vittone"/>
    <m/>
    <s v="Proprietaria"/>
    <x v="0"/>
    <s v="Consumer Goods"/>
    <x v="12"/>
    <x v="3"/>
    <x v="0"/>
    <x v="5"/>
    <x v="0"/>
    <x v="220"/>
    <x v="0"/>
  </r>
  <r>
    <s v="OK"/>
    <x v="2181"/>
    <x v="865"/>
    <x v="840"/>
    <x v="2171"/>
    <s v="Italia"/>
    <x v="6"/>
    <x v="5"/>
    <m/>
    <s v="Luca Vincelli "/>
    <s v="Autocandidatura"/>
    <x v="0"/>
    <s v="Biotech"/>
    <x v="23"/>
    <x v="2"/>
    <x v="0"/>
    <x v="2"/>
    <x v="0"/>
    <x v="220"/>
    <x v="0"/>
  </r>
  <r>
    <s v="OK"/>
    <x v="2182"/>
    <x v="866"/>
    <x v="837"/>
    <x v="2172"/>
    <s v="Italia"/>
    <x v="5"/>
    <x v="4"/>
    <s v="Elena Vittone"/>
    <m/>
    <s v="Proprietaria"/>
    <x v="0"/>
    <s v="Digital &amp; Media"/>
    <x v="5"/>
    <x v="0"/>
    <x v="0"/>
    <x v="5"/>
    <x v="0"/>
    <x v="220"/>
    <x v="0"/>
  </r>
  <r>
    <s v="OK"/>
    <x v="2183"/>
    <x v="866"/>
    <x v="837"/>
    <x v="2173"/>
    <s v="Italia"/>
    <x v="11"/>
    <x v="7"/>
    <s v="Elena Vittone"/>
    <m/>
    <s v="Proprietaria"/>
    <x v="0"/>
    <s v="Services"/>
    <x v="44"/>
    <x v="0"/>
    <x v="0"/>
    <x v="5"/>
    <x v="0"/>
    <x v="220"/>
    <x v="0"/>
  </r>
  <r>
    <s v="OK"/>
    <x v="2184"/>
    <x v="866"/>
    <x v="837"/>
    <x v="2174"/>
    <s v="Italia"/>
    <x v="5"/>
    <x v="4"/>
    <s v="Alessandro Pontari"/>
    <m/>
    <s v="Proprietaria"/>
    <x v="0"/>
    <s v="Services"/>
    <x v="31"/>
    <x v="3"/>
    <x v="0"/>
    <x v="5"/>
    <x v="0"/>
    <x v="220"/>
    <x v="0"/>
  </r>
  <r>
    <s v="OK"/>
    <x v="2185"/>
    <x v="866"/>
    <x v="837"/>
    <x v="2175"/>
    <s v="Italia"/>
    <x v="5"/>
    <x v="4"/>
    <s v="Giulio Valiante"/>
    <m/>
    <s v="Proprietaria"/>
    <x v="0"/>
    <s v="Digital &amp; Media"/>
    <x v="44"/>
    <x v="3"/>
    <x v="0"/>
    <x v="5"/>
    <x v="0"/>
    <x v="220"/>
    <x v="172"/>
  </r>
  <r>
    <s v="OK"/>
    <x v="2186"/>
    <x v="867"/>
    <x v="841"/>
    <x v="2176"/>
    <s v="Italia"/>
    <x v="11"/>
    <x v="7"/>
    <m/>
    <s v="Christian Salvatori"/>
    <s v="Autocandidatura"/>
    <x v="0"/>
    <s v="ICT"/>
    <x v="20"/>
    <x v="0"/>
    <x v="0"/>
    <x v="5"/>
    <x v="0"/>
    <x v="220"/>
    <x v="0"/>
  </r>
  <r>
    <s v="OK"/>
    <x v="2187"/>
    <x v="868"/>
    <x v="838"/>
    <x v="2177"/>
    <s v="Italia"/>
    <x v="5"/>
    <x v="4"/>
    <m/>
    <s v="Davide Giansoldati"/>
    <s v="Autocandidatura"/>
    <x v="0"/>
    <s v="ICT"/>
    <x v="20"/>
    <x v="2"/>
    <x v="0"/>
    <x v="2"/>
    <x v="0"/>
    <x v="220"/>
    <x v="0"/>
  </r>
  <r>
    <s v="OK"/>
    <x v="2188"/>
    <x v="869"/>
    <x v="842"/>
    <x v="2178"/>
    <s v="Italia"/>
    <x v="0"/>
    <x v="0"/>
    <m/>
    <s v="Massimo Petrusa"/>
    <s v="Autocandidatura"/>
    <x v="0"/>
    <s v="ICT"/>
    <x v="0"/>
    <x v="3"/>
    <x v="0"/>
    <x v="5"/>
    <x v="0"/>
    <x v="221"/>
    <x v="0"/>
  </r>
  <r>
    <s v="OK"/>
    <x v="2189"/>
    <x v="869"/>
    <x v="842"/>
    <x v="2179"/>
    <s v="Italia"/>
    <x v="15"/>
    <x v="3"/>
    <m/>
    <s v="Nicola D’amicis_x000a_(Pragma Finance)"/>
    <s v="Advisor"/>
    <x v="0"/>
    <s v="ICT"/>
    <x v="15"/>
    <x v="2"/>
    <x v="0"/>
    <x v="2"/>
    <x v="0"/>
    <x v="221"/>
    <x v="0"/>
  </r>
  <r>
    <s v="OK"/>
    <x v="2190"/>
    <x v="869"/>
    <x v="842"/>
    <x v="2180"/>
    <s v="Italia"/>
    <x v="5"/>
    <x v="4"/>
    <m/>
    <s v="Alberto Porzio"/>
    <s v="Autocandidatura"/>
    <x v="0"/>
    <s v="Services"/>
    <x v="19"/>
    <x v="0"/>
    <x v="0"/>
    <x v="5"/>
    <x v="0"/>
    <x v="221"/>
    <x v="0"/>
  </r>
  <r>
    <s v="OK"/>
    <x v="2191"/>
    <x v="870"/>
    <x v="843"/>
    <x v="2181"/>
    <s v="Italia"/>
    <x v="36"/>
    <x v="15"/>
    <m/>
    <s v="Maurizio Mischi"/>
    <s v="Autocandidatura"/>
    <x v="0"/>
    <s v="ICT"/>
    <x v="20"/>
    <x v="2"/>
    <x v="0"/>
    <x v="2"/>
    <x v="0"/>
    <x v="221"/>
    <x v="0"/>
  </r>
  <r>
    <s v="OK"/>
    <x v="2192"/>
    <x v="870"/>
    <x v="843"/>
    <x v="2182"/>
    <s v="Italia"/>
    <x v="99"/>
    <x v="7"/>
    <m/>
    <s v="Paolo Barbanti"/>
    <s v="Autocandidatura"/>
    <x v="0"/>
    <s v="Med-Tech"/>
    <x v="2"/>
    <x v="2"/>
    <x v="0"/>
    <x v="2"/>
    <x v="0"/>
    <x v="221"/>
    <x v="0"/>
  </r>
  <r>
    <s v="OK"/>
    <x v="2193"/>
    <x v="871"/>
    <x v="844"/>
    <x v="2183"/>
    <s v="Italia"/>
    <x v="6"/>
    <x v="5"/>
    <m/>
    <s v="Tomaso Buscema"/>
    <s v="Autocandidatura"/>
    <x v="0"/>
    <s v="ICT"/>
    <x v="20"/>
    <x v="2"/>
    <x v="0"/>
    <x v="2"/>
    <x v="0"/>
    <x v="221"/>
    <x v="0"/>
  </r>
  <r>
    <s v="OK"/>
    <x v="2194"/>
    <x v="872"/>
    <x v="845"/>
    <x v="2184"/>
    <s v="Italia"/>
    <x v="210"/>
    <x v="53"/>
    <m/>
    <s v="Sabina Grisorio_x000a_(Translink Strempel)"/>
    <s v="Advisor"/>
    <x v="0"/>
    <s v="Services"/>
    <x v="19"/>
    <x v="3"/>
    <x v="0"/>
    <x v="2"/>
    <x v="0"/>
    <x v="221"/>
    <x v="165"/>
  </r>
  <r>
    <s v="OK"/>
    <x v="2195"/>
    <x v="873"/>
    <x v="846"/>
    <x v="2185"/>
    <s v="Italia"/>
    <x v="5"/>
    <x v="4"/>
    <s v="Elena Vittone"/>
    <m/>
    <s v="Proprietaria"/>
    <x v="0"/>
    <s v="ICT"/>
    <x v="20"/>
    <x v="3"/>
    <x v="0"/>
    <x v="5"/>
    <x v="0"/>
    <x v="222"/>
    <x v="0"/>
  </r>
  <r>
    <s v="OK"/>
    <x v="2196"/>
    <x v="874"/>
    <x v="847"/>
    <x v="2186"/>
    <s v="Italia"/>
    <x v="49"/>
    <x v="21"/>
    <m/>
    <s v="Alessandro Rognoni"/>
    <s v="Advisor"/>
    <x v="0"/>
    <s v="ICT"/>
    <x v="20"/>
    <x v="0"/>
    <x v="0"/>
    <x v="5"/>
    <x v="0"/>
    <x v="222"/>
    <x v="0"/>
  </r>
  <r>
    <s v="OK"/>
    <x v="2197"/>
    <x v="874"/>
    <x v="847"/>
    <x v="2187"/>
    <s v="Estero"/>
    <x v="25"/>
    <x v="16"/>
    <m/>
    <s v="Basilio Gentile"/>
    <s v="Autocandidatura"/>
    <x v="0"/>
    <s v="ICT"/>
    <x v="20"/>
    <x v="0"/>
    <x v="0"/>
    <x v="5"/>
    <x v="0"/>
    <x v="222"/>
    <x v="0"/>
  </r>
  <r>
    <s v="OK"/>
    <x v="2198"/>
    <x v="875"/>
    <x v="848"/>
    <x v="2188"/>
    <s v="Italia"/>
    <x v="62"/>
    <x v="4"/>
    <m/>
    <s v="Luca Marazzi"/>
    <s v="Autocandidatura"/>
    <x v="0"/>
    <s v="Services"/>
    <x v="16"/>
    <x v="2"/>
    <x v="0"/>
    <x v="2"/>
    <x v="0"/>
    <x v="222"/>
    <x v="0"/>
  </r>
  <r>
    <s v="OK"/>
    <x v="2199"/>
    <x v="875"/>
    <x v="848"/>
    <x v="2189"/>
    <s v="Italia"/>
    <x v="15"/>
    <x v="3"/>
    <m/>
    <s v="Gabriele Belfiore_x000a_(Capital Venture Consulting)"/>
    <s v="Advisor"/>
    <x v="0"/>
    <s v="Services"/>
    <x v="19"/>
    <x v="3"/>
    <x v="0"/>
    <x v="5"/>
    <x v="0"/>
    <x v="222"/>
    <x v="0"/>
  </r>
  <r>
    <s v="OK"/>
    <x v="2200"/>
    <x v="875"/>
    <x v="848"/>
    <x v="2190"/>
    <s v="Estero"/>
    <x v="211"/>
    <x v="54"/>
    <m/>
    <s v="Alperen Acemoglu"/>
    <s v="Advisor"/>
    <x v="0"/>
    <s v="Med-Tech"/>
    <x v="2"/>
    <x v="2"/>
    <x v="0"/>
    <x v="2"/>
    <x v="0"/>
    <x v="222"/>
    <x v="165"/>
  </r>
  <r>
    <s v="OK"/>
    <x v="2201"/>
    <x v="876"/>
    <x v="849"/>
    <x v="2191"/>
    <s v="Italia"/>
    <x v="11"/>
    <x v="7"/>
    <m/>
    <s v="Marco Zechini_x000a_(Almasta)"/>
    <s v="Altri"/>
    <x v="0"/>
    <s v="Med-Tech"/>
    <x v="2"/>
    <x v="2"/>
    <x v="0"/>
    <x v="2"/>
    <x v="0"/>
    <x v="222"/>
    <x v="0"/>
  </r>
  <r>
    <s v="OK"/>
    <x v="2202"/>
    <x v="876"/>
    <x v="5"/>
    <x v="2192"/>
    <s v="Italia"/>
    <x v="79"/>
    <x v="25"/>
    <m/>
    <s v="Danilo Fenu"/>
    <s v="Autocandidatura"/>
    <x v="1"/>
    <m/>
    <x v="7"/>
    <x v="5"/>
    <x v="4"/>
    <x v="3"/>
    <x v="0"/>
    <x v="222"/>
    <x v="0"/>
  </r>
  <r>
    <s v="OK"/>
    <x v="2203"/>
    <x v="877"/>
    <x v="850"/>
    <x v="2193"/>
    <s v="Italia"/>
    <x v="6"/>
    <x v="5"/>
    <m/>
    <s v="Gianluca Galano_x000a_(EY)"/>
    <s v="Advisor"/>
    <x v="0"/>
    <s v="Consumer Goods"/>
    <x v="50"/>
    <x v="3"/>
    <x v="0"/>
    <x v="5"/>
    <x v="0"/>
    <x v="222"/>
    <x v="0"/>
  </r>
  <r>
    <s v="OK"/>
    <x v="2204"/>
    <x v="877"/>
    <x v="851"/>
    <x v="2194"/>
    <s v="Italia"/>
    <x v="5"/>
    <x v="4"/>
    <m/>
    <s v="Maria Antonietta Zonin_x000a_(Immofina)"/>
    <s v="Advisor"/>
    <x v="0"/>
    <s v="Consumer Goods"/>
    <x v="24"/>
    <x v="0"/>
    <x v="0"/>
    <x v="5"/>
    <x v="0"/>
    <x v="223"/>
    <x v="0"/>
  </r>
  <r>
    <s v="OK"/>
    <x v="2205"/>
    <x v="878"/>
    <x v="852"/>
    <x v="2195"/>
    <s v="Italia"/>
    <x v="0"/>
    <x v="0"/>
    <m/>
    <s v="Michele Poggipolini"/>
    <s v="Autocandidatura"/>
    <x v="0"/>
    <s v="ICT"/>
    <x v="20"/>
    <x v="0"/>
    <x v="0"/>
    <x v="5"/>
    <x v="0"/>
    <x v="224"/>
    <x v="0"/>
  </r>
  <r>
    <s v="OK"/>
    <x v="2206"/>
    <x v="879"/>
    <x v="853"/>
    <x v="2196"/>
    <s v="Italia"/>
    <x v="11"/>
    <x v="7"/>
    <m/>
    <s v="Gianluca Binini"/>
    <s v="Autocandidatura"/>
    <x v="0"/>
    <s v="Services"/>
    <x v="14"/>
    <x v="2"/>
    <x v="0"/>
    <x v="2"/>
    <x v="0"/>
    <x v="224"/>
    <x v="0"/>
  </r>
  <r>
    <s v="OK"/>
    <x v="2207"/>
    <x v="879"/>
    <x v="853"/>
    <x v="2197"/>
    <s v="Italia"/>
    <x v="6"/>
    <x v="5"/>
    <m/>
    <s v="Antonino Cutrupi"/>
    <s v="Autocandidatura"/>
    <x v="0"/>
    <s v="Agro-food"/>
    <x v="35"/>
    <x v="2"/>
    <x v="0"/>
    <x v="2"/>
    <x v="0"/>
    <x v="224"/>
    <x v="0"/>
  </r>
  <r>
    <s v="OK"/>
    <x v="2208"/>
    <x v="880"/>
    <x v="854"/>
    <x v="2198"/>
    <s v="Italia"/>
    <x v="5"/>
    <x v="4"/>
    <m/>
    <s v="Edoardo Di Pierro"/>
    <s v="Autocandidatura"/>
    <x v="0"/>
    <s v="ICT"/>
    <x v="19"/>
    <x v="2"/>
    <x v="0"/>
    <x v="2"/>
    <x v="0"/>
    <x v="224"/>
    <x v="0"/>
  </r>
  <r>
    <s v="OK"/>
    <x v="2209"/>
    <x v="880"/>
    <x v="854"/>
    <x v="2199"/>
    <s v="Italia"/>
    <x v="41"/>
    <x v="10"/>
    <m/>
    <s v="Michele Grassi"/>
    <s v="Autocandidatura"/>
    <x v="0"/>
    <s v="ICT"/>
    <x v="20"/>
    <x v="2"/>
    <x v="0"/>
    <x v="2"/>
    <x v="0"/>
    <x v="224"/>
    <x v="0"/>
  </r>
  <r>
    <s v="OK"/>
    <x v="2210"/>
    <x v="880"/>
    <x v="854"/>
    <x v="2200"/>
    <s v="Italia"/>
    <x v="28"/>
    <x v="15"/>
    <m/>
    <s v="Moreno Zancato"/>
    <s v="Autocandidatura"/>
    <x v="0"/>
    <s v="Digital &amp; Media"/>
    <x v="5"/>
    <x v="2"/>
    <x v="0"/>
    <x v="2"/>
    <x v="0"/>
    <x v="224"/>
    <x v="0"/>
  </r>
  <r>
    <s v="OK"/>
    <x v="2211"/>
    <x v="880"/>
    <x v="855"/>
    <x v="2201"/>
    <s v="Italia"/>
    <x v="5"/>
    <x v="4"/>
    <m/>
    <s v="Linda Romano"/>
    <s v="Autocandidatura"/>
    <x v="0"/>
    <s v="Consumer Goods"/>
    <x v="24"/>
    <x v="0"/>
    <x v="0"/>
    <x v="5"/>
    <x v="0"/>
    <x v="225"/>
    <x v="0"/>
  </r>
  <r>
    <s v="OK"/>
    <x v="2212"/>
    <x v="881"/>
    <x v="856"/>
    <x v="2202"/>
    <s v="Italia"/>
    <x v="11"/>
    <x v="7"/>
    <m/>
    <s v="Marcello Laurenzio"/>
    <s v="Advisor"/>
    <x v="0"/>
    <s v="Biotech"/>
    <x v="3"/>
    <x v="2"/>
    <x v="0"/>
    <x v="2"/>
    <x v="0"/>
    <x v="224"/>
    <x v="0"/>
  </r>
  <r>
    <s v="OK"/>
    <x v="2213"/>
    <x v="881"/>
    <x v="856"/>
    <x v="2203"/>
    <s v="Italia"/>
    <x v="11"/>
    <x v="7"/>
    <m/>
    <s v="Marco Cremascoli_x000a_(BDO)"/>
    <s v="Advisor"/>
    <x v="0"/>
    <s v="Med-Tech"/>
    <x v="8"/>
    <x v="0"/>
    <x v="0"/>
    <x v="5"/>
    <x v="0"/>
    <x v="224"/>
    <x v="0"/>
  </r>
  <r>
    <s v="OK"/>
    <x v="2214"/>
    <x v="881"/>
    <x v="856"/>
    <x v="2204"/>
    <s v="Italia"/>
    <x v="5"/>
    <x v="4"/>
    <s v="Elena Vittone"/>
    <m/>
    <s v="Proprietaria"/>
    <x v="0"/>
    <s v="Digital &amp; Media"/>
    <x v="5"/>
    <x v="3"/>
    <x v="0"/>
    <x v="5"/>
    <x v="0"/>
    <x v="224"/>
    <x v="0"/>
  </r>
  <r>
    <s v="OK"/>
    <x v="2215"/>
    <x v="881"/>
    <x v="856"/>
    <x v="2205"/>
    <s v="Italia"/>
    <x v="13"/>
    <x v="9"/>
    <m/>
    <s v=" Alberto Lolli"/>
    <s v="Autocandidatura"/>
    <x v="0"/>
    <s v="Services"/>
    <x v="48"/>
    <x v="2"/>
    <x v="0"/>
    <x v="2"/>
    <x v="0"/>
    <x v="224"/>
    <x v="0"/>
  </r>
  <r>
    <s v="OK"/>
    <x v="2216"/>
    <x v="881"/>
    <x v="856"/>
    <x v="2206"/>
    <s v="Estero"/>
    <x v="212"/>
    <x v="23"/>
    <m/>
    <s v="François-Xavier Mariani"/>
    <s v="Autocandidatura"/>
    <x v="0"/>
    <s v="Digital &amp; Media"/>
    <x v="5"/>
    <x v="0"/>
    <x v="0"/>
    <x v="2"/>
    <x v="0"/>
    <x v="224"/>
    <x v="159"/>
  </r>
  <r>
    <s v="OK"/>
    <x v="2217"/>
    <x v="882"/>
    <x v="570"/>
    <x v="2207"/>
    <s v="Italia"/>
    <x v="6"/>
    <x v="5"/>
    <m/>
    <s v="Riccardo Petrucci"/>
    <s v="Autocandidatura"/>
    <x v="0"/>
    <s v="Digital &amp; Media"/>
    <x v="5"/>
    <x v="0"/>
    <x v="0"/>
    <x v="5"/>
    <x v="0"/>
    <x v="158"/>
    <x v="173"/>
  </r>
  <r>
    <s v="OK"/>
    <x v="2218"/>
    <x v="883"/>
    <x v="855"/>
    <x v="2208"/>
    <s v="Italia"/>
    <x v="83"/>
    <x v="21"/>
    <m/>
    <s v="Mariano Pisetta"/>
    <s v="Autocandidatura"/>
    <x v="0"/>
    <s v="ICT"/>
    <x v="0"/>
    <x v="2"/>
    <x v="0"/>
    <x v="2"/>
    <x v="0"/>
    <x v="225"/>
    <x v="0"/>
  </r>
  <r>
    <s v="OK"/>
    <x v="2219"/>
    <x v="883"/>
    <x v="855"/>
    <x v="2209"/>
    <s v="Italia"/>
    <x v="15"/>
    <x v="7"/>
    <m/>
    <s v="Alberto Lolli"/>
    <s v="Autocandidatura"/>
    <x v="0"/>
    <s v="Clean Tech"/>
    <x v="23"/>
    <x v="2"/>
    <x v="0"/>
    <x v="2"/>
    <x v="0"/>
    <x v="225"/>
    <x v="0"/>
  </r>
  <r>
    <s v="OK"/>
    <x v="2220"/>
    <x v="884"/>
    <x v="857"/>
    <x v="2210"/>
    <s v="Italia"/>
    <x v="5"/>
    <x v="4"/>
    <s v="Elena Vittone"/>
    <m/>
    <s v="Proprietaria"/>
    <x v="0"/>
    <s v="Digital &amp; Media"/>
    <x v="5"/>
    <x v="0"/>
    <x v="0"/>
    <x v="5"/>
    <x v="0"/>
    <x v="225"/>
    <x v="0"/>
  </r>
  <r>
    <s v="OK"/>
    <x v="2221"/>
    <x v="884"/>
    <x v="857"/>
    <x v="2211"/>
    <s v="Italia"/>
    <x v="49"/>
    <x v="21"/>
    <m/>
    <s v="Massimiliano De Simoni_x000a_(MDSWORLD)"/>
    <s v="Advisor"/>
    <x v="0"/>
    <s v="Agro-food"/>
    <x v="10"/>
    <x v="2"/>
    <x v="0"/>
    <x v="2"/>
    <x v="0"/>
    <x v="225"/>
    <x v="0"/>
  </r>
  <r>
    <s v="OK"/>
    <x v="2222"/>
    <x v="884"/>
    <x v="857"/>
    <x v="2212"/>
    <s v="Italia"/>
    <x v="6"/>
    <x v="5"/>
    <m/>
    <s v="Luca Bonamigo_x000a_(Corporate Advisory)"/>
    <s v="Advisor"/>
    <x v="0"/>
    <s v="Consumer Goods"/>
    <x v="12"/>
    <x v="4"/>
    <x v="0"/>
    <x v="2"/>
    <x v="0"/>
    <x v="225"/>
    <x v="0"/>
  </r>
  <r>
    <s v="OK"/>
    <x v="2223"/>
    <x v="884"/>
    <x v="857"/>
    <x v="2213"/>
    <s v="Estero"/>
    <x v="66"/>
    <x v="11"/>
    <s v="Amedeo Giurazza"/>
    <m/>
    <s v="Proprietaria"/>
    <x v="0"/>
    <s v="Agro-food"/>
    <x v="34"/>
    <x v="0"/>
    <x v="0"/>
    <x v="5"/>
    <x v="0"/>
    <x v="225"/>
    <x v="0"/>
  </r>
  <r>
    <s v="OK"/>
    <x v="2224"/>
    <x v="884"/>
    <x v="857"/>
    <x v="2214"/>
    <s v="Italia"/>
    <x v="62"/>
    <x v="4"/>
    <m/>
    <m/>
    <s v="Autocandidatura"/>
    <x v="0"/>
    <s v="ICT"/>
    <x v="20"/>
    <x v="2"/>
    <x v="0"/>
    <x v="2"/>
    <x v="0"/>
    <x v="225"/>
    <x v="0"/>
  </r>
  <r>
    <s v="OK"/>
    <x v="2225"/>
    <x v="885"/>
    <x v="858"/>
    <x v="2215"/>
    <s v="Italia"/>
    <x v="13"/>
    <x v="9"/>
    <m/>
    <s v="Stefano Romiti_x000a_(Antares Advisory)"/>
    <s v="Advisor"/>
    <x v="0"/>
    <s v="Agro-food"/>
    <x v="10"/>
    <x v="2"/>
    <x v="0"/>
    <x v="2"/>
    <x v="0"/>
    <x v="225"/>
    <x v="0"/>
  </r>
  <r>
    <s v="OK"/>
    <x v="2226"/>
    <x v="886"/>
    <x v="859"/>
    <x v="2216"/>
    <s v="Italia"/>
    <x v="5"/>
    <x v="4"/>
    <m/>
    <s v="Gianluca Ottolina"/>
    <s v="Autocandidatura"/>
    <x v="0"/>
    <s v="Consumer Goods"/>
    <x v="24"/>
    <x v="0"/>
    <x v="0"/>
    <x v="5"/>
    <x v="0"/>
    <x v="225"/>
    <x v="0"/>
  </r>
  <r>
    <s v="OK"/>
    <x v="2227"/>
    <x v="887"/>
    <x v="860"/>
    <x v="2217"/>
    <s v="Italia"/>
    <x v="17"/>
    <x v="2"/>
    <m/>
    <s v="Ivo Allegro_x000a_(iniziativa)"/>
    <s v="Advisor"/>
    <x v="0"/>
    <s v="ICT"/>
    <x v="20"/>
    <x v="0"/>
    <x v="0"/>
    <x v="5"/>
    <x v="0"/>
    <x v="225"/>
    <x v="0"/>
  </r>
  <r>
    <s v="OK"/>
    <x v="2228"/>
    <x v="887"/>
    <x v="860"/>
    <x v="2218"/>
    <s v="Italia"/>
    <x v="5"/>
    <x v="4"/>
    <m/>
    <s v="Maurizio Vendramini"/>
    <s v="Advisor"/>
    <x v="0"/>
    <s v="Digital &amp; Media"/>
    <x v="5"/>
    <x v="0"/>
    <x v="0"/>
    <x v="5"/>
    <x v="0"/>
    <x v="225"/>
    <x v="0"/>
  </r>
  <r>
    <s v="OK"/>
    <x v="2229"/>
    <x v="885"/>
    <x v="860"/>
    <x v="2219"/>
    <s v="Estero"/>
    <x v="213"/>
    <x v="6"/>
    <m/>
    <s v="Valter Prette"/>
    <s v="Advisor"/>
    <x v="0"/>
    <s v="ICT"/>
    <x v="0"/>
    <x v="2"/>
    <x v="0"/>
    <x v="2"/>
    <x v="0"/>
    <x v="24"/>
    <x v="165"/>
  </r>
  <r>
    <s v="OK"/>
    <x v="2230"/>
    <x v="888"/>
    <x v="861"/>
    <x v="2220"/>
    <s v="Estero"/>
    <x v="214"/>
    <x v="22"/>
    <m/>
    <s v="Marco Pasquotti_x000a_(Escaluscapital)"/>
    <s v="Autocandidatura"/>
    <x v="0"/>
    <s v="Industrial Goods"/>
    <x v="18"/>
    <x v="2"/>
    <x v="0"/>
    <x v="2"/>
    <x v="0"/>
    <x v="24"/>
    <x v="165"/>
  </r>
  <r>
    <s v="OK"/>
    <x v="2231"/>
    <x v="888"/>
    <x v="861"/>
    <x v="2221"/>
    <s v="Italia"/>
    <x v="109"/>
    <x v="17"/>
    <m/>
    <s v="Marco Pasquotti_x000a_(Escaluscapital)"/>
    <s v="Autocandidatura"/>
    <x v="0"/>
    <s v="Agro-food"/>
    <x v="10"/>
    <x v="2"/>
    <x v="0"/>
    <x v="2"/>
    <x v="0"/>
    <x v="24"/>
    <x v="0"/>
  </r>
  <r>
    <s v="OK"/>
    <x v="2232"/>
    <x v="888"/>
    <x v="861"/>
    <x v="2222"/>
    <s v="Estero"/>
    <x v="215"/>
    <x v="55"/>
    <m/>
    <m/>
    <s v="Autocandidatura"/>
    <x v="0"/>
    <s v="Consumer Goods"/>
    <x v="12"/>
    <x v="3"/>
    <x v="0"/>
    <x v="2"/>
    <x v="0"/>
    <x v="24"/>
    <x v="165"/>
  </r>
  <r>
    <s v="OK"/>
    <x v="2233"/>
    <x v="889"/>
    <x v="862"/>
    <x v="2223"/>
    <s v="Estero"/>
    <x v="216"/>
    <x v="24"/>
    <m/>
    <s v="Fabrizio Nastri"/>
    <s v="Autocandidatura"/>
    <x v="0"/>
    <s v="Industrial Goods"/>
    <x v="27"/>
    <x v="0"/>
    <x v="0"/>
    <x v="2"/>
    <x v="0"/>
    <x v="226"/>
    <x v="165"/>
  </r>
  <r>
    <s v="OK"/>
    <x v="2234"/>
    <x v="889"/>
    <x v="862"/>
    <x v="2224"/>
    <s v="Italia"/>
    <x v="6"/>
    <x v="5"/>
    <m/>
    <s v="Antonio Giametta_x000a_(Banca Profilo)"/>
    <s v="Investitori professionali"/>
    <x v="0"/>
    <s v="ICT"/>
    <x v="20"/>
    <x v="0"/>
    <x v="0"/>
    <x v="5"/>
    <x v="0"/>
    <x v="226"/>
    <x v="0"/>
  </r>
  <r>
    <s v="OK"/>
    <x v="2235"/>
    <x v="890"/>
    <x v="863"/>
    <x v="2225"/>
    <s v="Italia"/>
    <x v="5"/>
    <x v="4"/>
    <m/>
    <s v="Gloria Seveso"/>
    <s v="Altri"/>
    <x v="0"/>
    <s v="ICT"/>
    <x v="20"/>
    <x v="0"/>
    <x v="0"/>
    <x v="5"/>
    <x v="0"/>
    <x v="223"/>
    <x v="0"/>
  </r>
  <r>
    <s v="OK"/>
    <x v="2236"/>
    <x v="891"/>
    <x v="864"/>
    <x v="2226"/>
    <s v="Italia"/>
    <x v="41"/>
    <x v="10"/>
    <m/>
    <s v="Simone Maggi "/>
    <s v="Autocandidatura"/>
    <x v="0"/>
    <s v="Med-Tech"/>
    <x v="1"/>
    <x v="2"/>
    <x v="19"/>
    <x v="7"/>
    <x v="0"/>
    <x v="226"/>
    <x v="0"/>
  </r>
  <r>
    <s v="OK"/>
    <x v="2237"/>
    <x v="891"/>
    <x v="864"/>
    <x v="2227"/>
    <s v="Italia"/>
    <x v="28"/>
    <x v="15"/>
    <m/>
    <s v="Salvatore Peluso_x000a_(CdP)"/>
    <s v="Investitori professionali"/>
    <x v="0"/>
    <s v="Consumer Goods"/>
    <x v="24"/>
    <x v="3"/>
    <x v="0"/>
    <x v="5"/>
    <x v="0"/>
    <x v="226"/>
    <x v="0"/>
  </r>
  <r>
    <s v="OK"/>
    <x v="2238"/>
    <x v="892"/>
    <x v="865"/>
    <x v="2228"/>
    <s v="Italia"/>
    <x v="43"/>
    <x v="8"/>
    <m/>
    <s v="Michele Sangion"/>
    <s v="Autocandidatura"/>
    <x v="0"/>
    <s v="ICT"/>
    <x v="20"/>
    <x v="0"/>
    <x v="0"/>
    <x v="5"/>
    <x v="0"/>
    <x v="226"/>
    <x v="0"/>
  </r>
  <r>
    <s v="OK"/>
    <x v="2239"/>
    <x v="893"/>
    <x v="866"/>
    <x v="2229"/>
    <s v="Italia"/>
    <x v="2"/>
    <x v="0"/>
    <m/>
    <s v="Riccardo Sedola"/>
    <s v="Autocandidatura"/>
    <x v="0"/>
    <s v="Services"/>
    <x v="44"/>
    <x v="0"/>
    <x v="0"/>
    <x v="5"/>
    <x v="0"/>
    <x v="226"/>
    <x v="0"/>
  </r>
  <r>
    <s v="OK"/>
    <x v="2240"/>
    <x v="893"/>
    <x v="866"/>
    <x v="2230"/>
    <s v="Italia"/>
    <x v="5"/>
    <x v="4"/>
    <m/>
    <s v="Mennato Fusco _x000a_(M&amp;A - Capital Market)"/>
    <s v="Advisor"/>
    <x v="0"/>
    <s v="ICT"/>
    <x v="16"/>
    <x v="0"/>
    <x v="0"/>
    <x v="5"/>
    <x v="0"/>
    <x v="226"/>
    <x v="0"/>
  </r>
  <r>
    <s v="OK"/>
    <x v="2241"/>
    <x v="893"/>
    <x v="866"/>
    <x v="2231"/>
    <s v="Italia"/>
    <x v="11"/>
    <x v="7"/>
    <m/>
    <s v="Gabriele Italiano"/>
    <s v="Advisor"/>
    <x v="0"/>
    <s v="Services"/>
    <x v="14"/>
    <x v="2"/>
    <x v="0"/>
    <x v="2"/>
    <x v="0"/>
    <x v="226"/>
    <x v="86"/>
  </r>
  <r>
    <s v="OK"/>
    <x v="2242"/>
    <x v="894"/>
    <x v="867"/>
    <x v="2232"/>
    <s v="Estero"/>
    <x v="66"/>
    <x v="11"/>
    <m/>
    <s v="Mo Alyasini"/>
    <s v="Autocandidatura"/>
    <x v="0"/>
    <s v="Agro-food"/>
    <x v="10"/>
    <x v="2"/>
    <x v="0"/>
    <x v="2"/>
    <x v="0"/>
    <x v="227"/>
    <x v="165"/>
  </r>
  <r>
    <s v="OK"/>
    <x v="2243"/>
    <x v="894"/>
    <x v="867"/>
    <x v="2233"/>
    <s v="Estero"/>
    <x v="192"/>
    <x v="28"/>
    <m/>
    <s v="Kevin Tian_x000a_(Hawkbridge Capital Partners Inc.)"/>
    <s v="Advisor"/>
    <x v="0"/>
    <s v="Services"/>
    <x v="14"/>
    <x v="3"/>
    <x v="0"/>
    <x v="2"/>
    <x v="0"/>
    <x v="227"/>
    <x v="165"/>
  </r>
  <r>
    <s v="OK"/>
    <x v="2244"/>
    <x v="895"/>
    <x v="868"/>
    <x v="2234"/>
    <s v="Italia"/>
    <x v="5"/>
    <x v="4"/>
    <m/>
    <s v="Mario Nuti_x000a_(Aestas)"/>
    <s v="Advisor"/>
    <x v="0"/>
    <s v="Services"/>
    <x v="14"/>
    <x v="0"/>
    <x v="0"/>
    <x v="5"/>
    <x v="0"/>
    <x v="227"/>
    <x v="0"/>
  </r>
  <r>
    <s v="OK"/>
    <x v="2245"/>
    <x v="895"/>
    <x v="868"/>
    <x v="2235"/>
    <s v="Italia"/>
    <x v="0"/>
    <x v="0"/>
    <m/>
    <s v="Filippo Torre"/>
    <s v="Autocandidatura"/>
    <x v="0"/>
    <s v="Services"/>
    <x v="14"/>
    <x v="2"/>
    <x v="0"/>
    <x v="2"/>
    <x v="0"/>
    <x v="227"/>
    <x v="0"/>
  </r>
  <r>
    <s v="OK"/>
    <x v="2246"/>
    <x v="896"/>
    <x v="869"/>
    <x v="2236"/>
    <s v="Italia"/>
    <x v="11"/>
    <x v="7"/>
    <m/>
    <s v="Danilo Perrotta_x000a_(lazio Innova)"/>
    <s v="Investitori professionali"/>
    <x v="0"/>
    <s v="Consumer Goods"/>
    <x v="50"/>
    <x v="3"/>
    <x v="0"/>
    <x v="5"/>
    <x v="0"/>
    <x v="227"/>
    <x v="0"/>
  </r>
  <r>
    <s v="OK"/>
    <x v="2247"/>
    <x v="896"/>
    <x v="869"/>
    <x v="2237"/>
    <s v="Italia"/>
    <x v="6"/>
    <x v="5"/>
    <m/>
    <s v="Claudia Meia"/>
    <s v="Autocandidatura"/>
    <x v="0"/>
    <s v="Agro-food"/>
    <x v="5"/>
    <x v="2"/>
    <x v="0"/>
    <x v="2"/>
    <x v="0"/>
    <x v="227"/>
    <x v="0"/>
  </r>
  <r>
    <s v="OK"/>
    <x v="2248"/>
    <x v="896"/>
    <x v="869"/>
    <x v="2238"/>
    <s v="Italia"/>
    <x v="11"/>
    <x v="7"/>
    <m/>
    <s v="Federico Capriata"/>
    <s v="Autocandidatura"/>
    <x v="0"/>
    <s v="Services"/>
    <x v="5"/>
    <x v="2"/>
    <x v="0"/>
    <x v="2"/>
    <x v="0"/>
    <x v="227"/>
    <x v="86"/>
  </r>
  <r>
    <s v="OK"/>
    <x v="2249"/>
    <x v="897"/>
    <x v="870"/>
    <x v="2239"/>
    <s v="Italia"/>
    <x v="6"/>
    <x v="5"/>
    <m/>
    <s v="Giulio Odorico"/>
    <s v="Autocandidatura"/>
    <x v="0"/>
    <s v="ICT"/>
    <x v="20"/>
    <x v="2"/>
    <x v="0"/>
    <x v="2"/>
    <x v="0"/>
    <x v="227"/>
    <x v="0"/>
  </r>
  <r>
    <s v="OK"/>
    <x v="2250"/>
    <x v="897"/>
    <x v="870"/>
    <x v="2240"/>
    <s v="Italia"/>
    <x v="11"/>
    <x v="7"/>
    <m/>
    <s v="Francesco Cerruti_x000a_(Italian Tech Alliance)"/>
    <s v="Organismi di Ricerca"/>
    <x v="0"/>
    <s v="ICT"/>
    <x v="20"/>
    <x v="2"/>
    <x v="21"/>
    <x v="7"/>
    <x v="0"/>
    <x v="227"/>
    <x v="0"/>
  </r>
  <r>
    <s v="OK"/>
    <x v="2251"/>
    <x v="897"/>
    <x v="870"/>
    <x v="2241"/>
    <s v="Italia"/>
    <x v="5"/>
    <x v="4"/>
    <m/>
    <s v="Sastre Jules-Arthur"/>
    <s v="Autocandidatura"/>
    <x v="0"/>
    <s v="Services"/>
    <x v="14"/>
    <x v="3"/>
    <x v="0"/>
    <x v="6"/>
    <x v="0"/>
    <x v="228"/>
    <x v="174"/>
  </r>
  <r>
    <s v="OK"/>
    <x v="2252"/>
    <x v="898"/>
    <x v="591"/>
    <x v="2242"/>
    <s v="Italia"/>
    <x v="49"/>
    <x v="21"/>
    <m/>
    <s v="Marcello Laurenzio"/>
    <s v="Autocandidatura"/>
    <x v="0"/>
    <s v="Services"/>
    <x v="19"/>
    <x v="0"/>
    <x v="0"/>
    <x v="5"/>
    <x v="0"/>
    <x v="162"/>
    <x v="0"/>
  </r>
  <r>
    <s v="OK"/>
    <x v="2253"/>
    <x v="898"/>
    <x v="591"/>
    <x v="2243"/>
    <s v="Italia"/>
    <x v="11"/>
    <x v="7"/>
    <m/>
    <s v="Saverio Canepa_x000a_(Siminvest)"/>
    <s v="Autocandidatura"/>
    <x v="0"/>
    <s v="Digital &amp; Media"/>
    <x v="5"/>
    <x v="0"/>
    <x v="0"/>
    <x v="5"/>
    <x v="0"/>
    <x v="162"/>
    <x v="0"/>
  </r>
  <r>
    <s v="OK"/>
    <x v="2254"/>
    <x v="899"/>
    <x v="871"/>
    <x v="2244"/>
    <s v="Italia"/>
    <x v="5"/>
    <x v="4"/>
    <m/>
    <s v="Stefano Pieragostini"/>
    <s v="Autocandidatura"/>
    <x v="0"/>
    <s v="ICT"/>
    <x v="20"/>
    <x v="2"/>
    <x v="0"/>
    <x v="2"/>
    <x v="0"/>
    <x v="162"/>
    <x v="0"/>
  </r>
  <r>
    <s v="OK"/>
    <x v="2255"/>
    <x v="900"/>
    <x v="872"/>
    <x v="2245"/>
    <s v="Italia"/>
    <x v="36"/>
    <x v="15"/>
    <m/>
    <s v="Claire Lusardi"/>
    <s v="Autocandidatura"/>
    <x v="0"/>
    <s v="Industrial Goods"/>
    <x v="14"/>
    <x v="2"/>
    <x v="0"/>
    <x v="2"/>
    <x v="0"/>
    <x v="142"/>
    <x v="0"/>
  </r>
  <r>
    <s v="OK"/>
    <x v="2256"/>
    <x v="901"/>
    <x v="873"/>
    <x v="2246"/>
    <s v="Italia"/>
    <x v="5"/>
    <x v="4"/>
    <m/>
    <s v="Valerio Buniato"/>
    <s v="Autocandidatura"/>
    <x v="0"/>
    <s v="Digital &amp; Media"/>
    <x v="5"/>
    <x v="0"/>
    <x v="0"/>
    <x v="5"/>
    <x v="0"/>
    <x v="142"/>
    <x v="0"/>
  </r>
  <r>
    <s v="OK"/>
    <x v="2257"/>
    <x v="902"/>
    <x v="874"/>
    <x v="2247"/>
    <s v="Italia"/>
    <x v="5"/>
    <x v="4"/>
    <m/>
    <s v="Benedetto Ruggeri"/>
    <s v="Autocandidatura"/>
    <x v="0"/>
    <s v="Clean Tech"/>
    <x v="23"/>
    <x v="0"/>
    <x v="0"/>
    <x v="5"/>
    <x v="0"/>
    <x v="142"/>
    <x v="0"/>
  </r>
  <r>
    <s v="OK"/>
    <x v="2258"/>
    <x v="903"/>
    <x v="499"/>
    <x v="2248"/>
    <s v="Italia"/>
    <x v="5"/>
    <x v="4"/>
    <m/>
    <s v="Fabio Mondini_x000a_(CB Growth Capital)"/>
    <s v="Advisor"/>
    <x v="0"/>
    <s v="Services"/>
    <x v="50"/>
    <x v="3"/>
    <x v="0"/>
    <x v="5"/>
    <x v="0"/>
    <x v="142"/>
    <x v="0"/>
  </r>
  <r>
    <s v="OK"/>
    <x v="2259"/>
    <x v="904"/>
    <x v="875"/>
    <x v="2249"/>
    <s v="Italia"/>
    <x v="5"/>
    <x v="4"/>
    <m/>
    <s v="Lorenzo De Fabio_x000a_(Lazio Innova)"/>
    <s v="Investitori professionali"/>
    <x v="0"/>
    <s v="ICT"/>
    <x v="20"/>
    <x v="3"/>
    <x v="0"/>
    <x v="5"/>
    <x v="0"/>
    <x v="142"/>
    <x v="0"/>
  </r>
  <r>
    <s v="OK"/>
    <x v="2260"/>
    <x v="904"/>
    <x v="5"/>
    <x v="2250"/>
    <s v="Italia"/>
    <x v="5"/>
    <x v="4"/>
    <m/>
    <s v="Marco"/>
    <s v="Autocandidatura"/>
    <x v="1"/>
    <m/>
    <x v="7"/>
    <x v="5"/>
    <x v="4"/>
    <x v="3"/>
    <x v="0"/>
    <x v="142"/>
    <x v="0"/>
  </r>
  <r>
    <s v="OK"/>
    <x v="2261"/>
    <x v="905"/>
    <x v="876"/>
    <x v="2251"/>
    <s v="Estero"/>
    <x v="50"/>
    <x v="6"/>
    <m/>
    <s v="Craig Mckeon"/>
    <s v="Advisor"/>
    <x v="0"/>
    <s v="Biotech"/>
    <x v="3"/>
    <x v="2"/>
    <x v="0"/>
    <x v="2"/>
    <x v="0"/>
    <x v="142"/>
    <x v="0"/>
  </r>
  <r>
    <s v="OK"/>
    <x v="2262"/>
    <x v="905"/>
    <x v="876"/>
    <x v="2252"/>
    <s v="Italia"/>
    <x v="17"/>
    <x v="2"/>
    <m/>
    <s v="Barbara Ellena"/>
    <s v="Autocandidatura"/>
    <x v="0"/>
    <s v="ICT"/>
    <x v="20"/>
    <x v="2"/>
    <x v="26"/>
    <x v="7"/>
    <x v="0"/>
    <x v="223"/>
    <x v="0"/>
  </r>
  <r>
    <s v="OK"/>
    <x v="2263"/>
    <x v="905"/>
    <x v="876"/>
    <x v="2253"/>
    <s v="Italia"/>
    <x v="13"/>
    <x v="9"/>
    <m/>
    <s v="Francesca Spataro"/>
    <s v="Autocandidatura"/>
    <x v="0"/>
    <s v="Med-Tech"/>
    <x v="8"/>
    <x v="2"/>
    <x v="96"/>
    <x v="7"/>
    <x v="0"/>
    <x v="223"/>
    <x v="0"/>
  </r>
  <r>
    <s v="OK"/>
    <x v="2264"/>
    <x v="905"/>
    <x v="876"/>
    <x v="2254"/>
    <s v="Italia"/>
    <x v="22"/>
    <x v="14"/>
    <s v="Massimo Della Ragione"/>
    <m/>
    <s v="Proprietaria"/>
    <x v="0"/>
    <s v="Digital &amp; Media"/>
    <x v="5"/>
    <x v="0"/>
    <x v="0"/>
    <x v="5"/>
    <x v="0"/>
    <x v="223"/>
    <x v="0"/>
  </r>
  <r>
    <s v="OK"/>
    <x v="2265"/>
    <x v="906"/>
    <x v="877"/>
    <x v="2255"/>
    <s v="Italia"/>
    <x v="5"/>
    <x v="4"/>
    <m/>
    <s v="Elisa Masera "/>
    <s v="Altri"/>
    <x v="0"/>
    <s v="Digital &amp; Media"/>
    <x v="28"/>
    <x v="0"/>
    <x v="0"/>
    <x v="5"/>
    <x v="0"/>
    <x v="223"/>
    <x v="0"/>
  </r>
  <r>
    <s v="OK"/>
    <x v="2266"/>
    <x v="906"/>
    <x v="877"/>
    <x v="2256"/>
    <s v="Estero"/>
    <x v="25"/>
    <x v="16"/>
    <m/>
    <s v="Riccardo Pipparelli_x000a_(Long Term Partners)"/>
    <s v="Advisor"/>
    <x v="0"/>
    <s v="ICT"/>
    <x v="20"/>
    <x v="0"/>
    <x v="0"/>
    <x v="2"/>
    <x v="0"/>
    <x v="223"/>
    <x v="165"/>
  </r>
  <r>
    <s v="OK"/>
    <x v="2267"/>
    <x v="906"/>
    <x v="877"/>
    <x v="2257"/>
    <s v="Italia"/>
    <x v="15"/>
    <x v="3"/>
    <m/>
    <s v="Bill Divine_x000a_(Discovery International)"/>
    <s v="Advisor"/>
    <x v="0"/>
    <s v="Industrial Goods"/>
    <x v="28"/>
    <x v="0"/>
    <x v="0"/>
    <x v="5"/>
    <x v="0"/>
    <x v="223"/>
    <x v="0"/>
  </r>
  <r>
    <s v="OK"/>
    <x v="2268"/>
    <x v="907"/>
    <x v="851"/>
    <x v="2258"/>
    <s v="Estero"/>
    <x v="217"/>
    <x v="38"/>
    <m/>
    <s v="Fotis K. Liotopoulos"/>
    <s v="Autocandidatura"/>
    <x v="0"/>
    <s v="ICT"/>
    <x v="20"/>
    <x v="2"/>
    <x v="0"/>
    <x v="2"/>
    <x v="0"/>
    <x v="223"/>
    <x v="165"/>
  </r>
  <r>
    <s v="OK"/>
    <x v="2269"/>
    <x v="908"/>
    <x v="878"/>
    <x v="2259"/>
    <s v="Italia"/>
    <x v="17"/>
    <x v="2"/>
    <s v="Amedeo Giurazza"/>
    <m/>
    <s v="Proprietaria"/>
    <x v="0"/>
    <s v="Med-Tech"/>
    <x v="42"/>
    <x v="3"/>
    <x v="0"/>
    <x v="5"/>
    <x v="0"/>
    <x v="223"/>
    <x v="0"/>
  </r>
  <r>
    <s v="OK"/>
    <x v="2270"/>
    <x v="908"/>
    <x v="878"/>
    <x v="2260"/>
    <s v="Italia"/>
    <x v="5"/>
    <x v="4"/>
    <m/>
    <s v="Angelo Coletta"/>
    <s v="Autocandidatura"/>
    <x v="0"/>
    <s v="ICT"/>
    <x v="20"/>
    <x v="3"/>
    <x v="0"/>
    <x v="5"/>
    <x v="0"/>
    <x v="223"/>
    <x v="0"/>
  </r>
  <r>
    <s v="OK"/>
    <x v="2271"/>
    <x v="909"/>
    <x v="879"/>
    <x v="2261"/>
    <s v="Italia"/>
    <x v="7"/>
    <x v="4"/>
    <m/>
    <s v="Corrado Maver"/>
    <s v="Autocandidatura"/>
    <x v="0"/>
    <s v="ICT"/>
    <x v="20"/>
    <x v="3"/>
    <x v="0"/>
    <x v="5"/>
    <x v="0"/>
    <x v="223"/>
    <x v="0"/>
  </r>
  <r>
    <s v="OK"/>
    <x v="2272"/>
    <x v="907"/>
    <x v="851"/>
    <x v="2262"/>
    <s v="Italia"/>
    <x v="14"/>
    <x v="10"/>
    <m/>
    <s v="Giorgio Recine_x000a_(Lira)"/>
    <s v="Advisor"/>
    <x v="0"/>
    <s v="ICT"/>
    <x v="20"/>
    <x v="1"/>
    <x v="18"/>
    <x v="7"/>
    <x v="0"/>
    <x v="223"/>
    <x v="0"/>
  </r>
  <r>
    <s v="OK"/>
    <x v="2273"/>
    <x v="907"/>
    <x v="851"/>
    <x v="2263"/>
    <s v="Italia"/>
    <x v="41"/>
    <x v="10"/>
    <m/>
    <s v="Giorgio Recine_x000a_(Lira)"/>
    <s v="Advisor"/>
    <x v="0"/>
    <s v="ICT"/>
    <x v="20"/>
    <x v="1"/>
    <x v="19"/>
    <x v="7"/>
    <x v="0"/>
    <x v="223"/>
    <x v="0"/>
  </r>
  <r>
    <s v="OK"/>
    <x v="2274"/>
    <x v="907"/>
    <x v="851"/>
    <x v="2264"/>
    <s v="Italia"/>
    <x v="5"/>
    <x v="4"/>
    <m/>
    <s v="Giorgio Recine_x000a_(Lira)"/>
    <s v="Advisor"/>
    <x v="0"/>
    <s v="ICT"/>
    <x v="20"/>
    <x v="1"/>
    <x v="35"/>
    <x v="7"/>
    <x v="0"/>
    <x v="223"/>
    <x v="0"/>
  </r>
  <r>
    <s v="OK"/>
    <x v="2275"/>
    <x v="907"/>
    <x v="851"/>
    <x v="2265"/>
    <s v="Italia"/>
    <x v="5"/>
    <x v="4"/>
    <m/>
    <s v="Giorgio Recine_x000a_(Lira)"/>
    <s v="Advisor"/>
    <x v="0"/>
    <s v="ICT"/>
    <x v="20"/>
    <x v="1"/>
    <x v="23"/>
    <x v="7"/>
    <x v="0"/>
    <x v="223"/>
    <x v="0"/>
  </r>
  <r>
    <s v="OK"/>
    <x v="2276"/>
    <x v="907"/>
    <x v="851"/>
    <x v="2266"/>
    <s v="Italia"/>
    <x v="49"/>
    <x v="21"/>
    <m/>
    <s v="Giorgio Recine_x000a_(Lira)"/>
    <s v="Advisor"/>
    <x v="0"/>
    <s v="ICT"/>
    <x v="20"/>
    <x v="1"/>
    <x v="45"/>
    <x v="7"/>
    <x v="0"/>
    <x v="223"/>
    <x v="0"/>
  </r>
  <r>
    <s v="OK"/>
    <x v="2277"/>
    <x v="907"/>
    <x v="851"/>
    <x v="2267"/>
    <s v="Italia"/>
    <x v="5"/>
    <x v="4"/>
    <m/>
    <s v="Giorgio Recine_x000a_(Lira)"/>
    <s v="Advisor"/>
    <x v="0"/>
    <s v="Clean Tech"/>
    <x v="23"/>
    <x v="1"/>
    <x v="23"/>
    <x v="7"/>
    <x v="0"/>
    <x v="223"/>
    <x v="0"/>
  </r>
  <r>
    <s v="OK"/>
    <x v="2278"/>
    <x v="907"/>
    <x v="851"/>
    <x v="2268"/>
    <s v="Italia"/>
    <x v="5"/>
    <x v="4"/>
    <m/>
    <s v="Giorgio Recine_x000a_(Lira)"/>
    <s v="Advisor"/>
    <x v="0"/>
    <s v="Clean Tech"/>
    <x v="23"/>
    <x v="1"/>
    <x v="51"/>
    <x v="7"/>
    <x v="0"/>
    <x v="223"/>
    <x v="0"/>
  </r>
  <r>
    <s v="OK"/>
    <x v="2279"/>
    <x v="907"/>
    <x v="851"/>
    <x v="2269"/>
    <s v="Italia"/>
    <x v="17"/>
    <x v="2"/>
    <m/>
    <s v="Giorgio Recine_x000a_(Lira)"/>
    <s v="Advisor"/>
    <x v="0"/>
    <s v="Clean Tech"/>
    <x v="23"/>
    <x v="1"/>
    <x v="26"/>
    <x v="7"/>
    <x v="0"/>
    <x v="223"/>
    <x v="0"/>
  </r>
  <r>
    <s v="OK"/>
    <x v="2280"/>
    <x v="907"/>
    <x v="851"/>
    <x v="2270"/>
    <s v="Italia"/>
    <x v="5"/>
    <x v="4"/>
    <m/>
    <s v="Giorgio Recine_x000a_(Lira)"/>
    <s v="Advisor"/>
    <x v="0"/>
    <s v="Biotech"/>
    <x v="3"/>
    <x v="1"/>
    <x v="97"/>
    <x v="7"/>
    <x v="0"/>
    <x v="223"/>
    <x v="0"/>
  </r>
  <r>
    <s v="OK"/>
    <x v="2281"/>
    <x v="907"/>
    <x v="851"/>
    <x v="2271"/>
    <s v="Italia"/>
    <x v="5"/>
    <x v="4"/>
    <m/>
    <s v="Giorgio Recine_x000a_(Lira)"/>
    <s v="Advisor"/>
    <x v="0"/>
    <s v="Biotech"/>
    <x v="3"/>
    <x v="1"/>
    <x v="23"/>
    <x v="7"/>
    <x v="0"/>
    <x v="223"/>
    <x v="0"/>
  </r>
  <r>
    <s v="OK"/>
    <x v="2282"/>
    <x v="907"/>
    <x v="851"/>
    <x v="2272"/>
    <s v="Italia"/>
    <x v="17"/>
    <x v="2"/>
    <m/>
    <s v="Giorgio Recine_x000a_(Lira)"/>
    <s v="Advisor"/>
    <x v="0"/>
    <s v="Biotech"/>
    <x v="3"/>
    <x v="1"/>
    <x v="26"/>
    <x v="7"/>
    <x v="0"/>
    <x v="223"/>
    <x v="0"/>
  </r>
  <r>
    <s v="OK"/>
    <x v="2283"/>
    <x v="907"/>
    <x v="851"/>
    <x v="2273"/>
    <s v="Italia"/>
    <x v="5"/>
    <x v="4"/>
    <m/>
    <s v="Giorgio Recine_x000a_(Lira)"/>
    <s v="Advisor"/>
    <x v="0"/>
    <s v="Med-Tech"/>
    <x v="2"/>
    <x v="1"/>
    <x v="23"/>
    <x v="7"/>
    <x v="0"/>
    <x v="223"/>
    <x v="0"/>
  </r>
  <r>
    <s v="OK"/>
    <x v="2284"/>
    <x v="907"/>
    <x v="851"/>
    <x v="2274"/>
    <s v="Italia"/>
    <x v="5"/>
    <x v="4"/>
    <m/>
    <s v="Giorgio Recine_x000a_(Lira)"/>
    <s v="Advisor"/>
    <x v="0"/>
    <s v="Med-Tech"/>
    <x v="2"/>
    <x v="1"/>
    <x v="51"/>
    <x v="7"/>
    <x v="0"/>
    <x v="223"/>
    <x v="0"/>
  </r>
  <r>
    <s v="OK"/>
    <x v="2285"/>
    <x v="907"/>
    <x v="851"/>
    <x v="2275"/>
    <s v="Italia"/>
    <x v="49"/>
    <x v="21"/>
    <m/>
    <s v="Giorgio Recine_x000a_(Lira)"/>
    <s v="Advisor"/>
    <x v="0"/>
    <s v="Med-Tech"/>
    <x v="2"/>
    <x v="1"/>
    <x v="45"/>
    <x v="7"/>
    <x v="0"/>
    <x v="223"/>
    <x v="0"/>
  </r>
  <r>
    <s v="OK"/>
    <x v="2286"/>
    <x v="907"/>
    <x v="851"/>
    <x v="2276"/>
    <s v="Italia"/>
    <x v="5"/>
    <x v="4"/>
    <m/>
    <s v="Giorgio Recine_x000a_(Lira)"/>
    <s v="Advisor"/>
    <x v="0"/>
    <s v="Med-Tech"/>
    <x v="2"/>
    <x v="1"/>
    <x v="51"/>
    <x v="7"/>
    <x v="0"/>
    <x v="223"/>
    <x v="0"/>
  </r>
  <r>
    <s v="OK"/>
    <x v="2287"/>
    <x v="910"/>
    <x v="880"/>
    <x v="2277"/>
    <s v="Italia"/>
    <x v="5"/>
    <x v="4"/>
    <m/>
    <s v="Salvatore Buccino"/>
    <s v="Advisor"/>
    <x v="0"/>
    <s v="ICT"/>
    <x v="0"/>
    <x v="3"/>
    <x v="0"/>
    <x v="5"/>
    <x v="0"/>
    <x v="229"/>
    <x v="0"/>
  </r>
  <r>
    <s v="OK"/>
    <x v="2288"/>
    <x v="910"/>
    <x v="881"/>
    <x v="2278"/>
    <s v="Italia"/>
    <x v="17"/>
    <x v="2"/>
    <m/>
    <s v="Ciro Orefice"/>
    <s v="Dottore commercialista"/>
    <x v="0"/>
    <s v="Consumer Goods"/>
    <x v="22"/>
    <x v="2"/>
    <x v="0"/>
    <x v="2"/>
    <x v="0"/>
    <x v="230"/>
    <x v="0"/>
  </r>
  <r>
    <s v="OK"/>
    <x v="2289"/>
    <x v="910"/>
    <x v="881"/>
    <x v="2279"/>
    <s v="Italia"/>
    <x v="17"/>
    <x v="2"/>
    <m/>
    <s v="Ciro Orefice"/>
    <s v="Dottore commercialista"/>
    <x v="0"/>
    <s v="Consumer Goods"/>
    <x v="22"/>
    <x v="4"/>
    <x v="0"/>
    <x v="2"/>
    <x v="0"/>
    <x v="230"/>
    <x v="0"/>
  </r>
  <r>
    <s v="OK"/>
    <x v="2290"/>
    <x v="911"/>
    <x v="882"/>
    <x v="2280"/>
    <s v="Italia"/>
    <x v="6"/>
    <x v="5"/>
    <m/>
    <s v="Raffaele Perrone_x000a_(PwC)"/>
    <s v="Advisor"/>
    <x v="0"/>
    <s v="ICT"/>
    <x v="20"/>
    <x v="4"/>
    <x v="0"/>
    <x v="2"/>
    <x v="0"/>
    <x v="229"/>
    <x v="0"/>
  </r>
  <r>
    <s v="OK"/>
    <x v="2291"/>
    <x v="911"/>
    <x v="882"/>
    <x v="2281"/>
    <s v="Italia"/>
    <x v="218"/>
    <x v="6"/>
    <m/>
    <s v="Pankaj Srivastava "/>
    <s v="Autocandidatura"/>
    <x v="0"/>
    <s v="Med-Tech"/>
    <x v="8"/>
    <x v="2"/>
    <x v="0"/>
    <x v="2"/>
    <x v="0"/>
    <x v="229"/>
    <x v="165"/>
  </r>
  <r>
    <s v="OK"/>
    <x v="2292"/>
    <x v="911"/>
    <x v="882"/>
    <x v="2282"/>
    <s v="Italia"/>
    <x v="219"/>
    <x v="33"/>
    <m/>
    <s v="Stefano Mascetti_x000a_(Doorway)"/>
    <s v="Advisor"/>
    <x v="0"/>
    <s v="Med-Tech"/>
    <x v="25"/>
    <x v="0"/>
    <x v="0"/>
    <x v="2"/>
    <x v="0"/>
    <x v="229"/>
    <x v="165"/>
  </r>
  <r>
    <s v="OK"/>
    <x v="2293"/>
    <x v="911"/>
    <x v="882"/>
    <x v="2283"/>
    <s v="Italia"/>
    <x v="11"/>
    <x v="7"/>
    <m/>
    <s v="Nicoletta Foti"/>
    <s v="Autocandidatura"/>
    <x v="0"/>
    <s v="Clean Tech"/>
    <x v="39"/>
    <x v="2"/>
    <x v="0"/>
    <x v="2"/>
    <x v="0"/>
    <x v="229"/>
    <x v="0"/>
  </r>
  <r>
    <s v="OK"/>
    <x v="2294"/>
    <x v="912"/>
    <x v="883"/>
    <x v="2284"/>
    <s v="Italia"/>
    <x v="6"/>
    <x v="5"/>
    <s v="Alessandro Pontari"/>
    <m/>
    <s v="Proprietaria"/>
    <x v="0"/>
    <s v="ICT"/>
    <x v="59"/>
    <x v="4"/>
    <x v="0"/>
    <x v="2"/>
    <x v="0"/>
    <x v="229"/>
    <x v="0"/>
  </r>
  <r>
    <s v="OK"/>
    <x v="2295"/>
    <x v="912"/>
    <x v="883"/>
    <x v="2285"/>
    <s v="Italia"/>
    <x v="15"/>
    <x v="3"/>
    <m/>
    <s v="Loris Dedamiani"/>
    <s v="Autocandidatura"/>
    <x v="0"/>
    <s v="Digital &amp; Media"/>
    <x v="5"/>
    <x v="0"/>
    <x v="0"/>
    <x v="6"/>
    <x v="0"/>
    <x v="231"/>
    <x v="175"/>
  </r>
  <r>
    <s v="OK"/>
    <x v="2296"/>
    <x v="912"/>
    <x v="883"/>
    <x v="2286"/>
    <s v="Italia"/>
    <x v="11"/>
    <x v="7"/>
    <m/>
    <s v="Giorgio Cialone"/>
    <s v="Autocandidatura"/>
    <x v="0"/>
    <s v="Clean Tech"/>
    <x v="39"/>
    <x v="2"/>
    <x v="0"/>
    <x v="2"/>
    <x v="0"/>
    <x v="229"/>
    <x v="0"/>
  </r>
  <r>
    <s v="OK"/>
    <x v="2297"/>
    <x v="913"/>
    <x v="884"/>
    <x v="2287"/>
    <s v="Italia"/>
    <x v="11"/>
    <x v="7"/>
    <m/>
    <s v="Roberto Nigro"/>
    <s v="Advisor"/>
    <x v="0"/>
    <s v="Services"/>
    <x v="13"/>
    <x v="3"/>
    <x v="0"/>
    <x v="5"/>
    <x v="0"/>
    <x v="229"/>
    <x v="0"/>
  </r>
  <r>
    <s v="OK"/>
    <x v="2298"/>
    <x v="914"/>
    <x v="885"/>
    <x v="2288"/>
    <s v="Italia"/>
    <x v="5"/>
    <x v="4"/>
    <s v="Misal G. Memeo"/>
    <m/>
    <s v="Proprietaria"/>
    <x v="0"/>
    <s v="ICT"/>
    <x v="20"/>
    <x v="0"/>
    <x v="0"/>
    <x v="5"/>
    <x v="0"/>
    <x v="229"/>
    <x v="0"/>
  </r>
  <r>
    <s v="OK"/>
    <x v="2299"/>
    <x v="915"/>
    <x v="881"/>
    <x v="2289"/>
    <s v="Estero"/>
    <x v="25"/>
    <x v="16"/>
    <s v="Elena Vittone"/>
    <m/>
    <s v="Proprietaria"/>
    <x v="0"/>
    <s v="Digital &amp; Media"/>
    <x v="5"/>
    <x v="0"/>
    <x v="0"/>
    <x v="5"/>
    <x v="0"/>
    <x v="230"/>
    <x v="176"/>
  </r>
  <r>
    <s v="OK"/>
    <x v="2300"/>
    <x v="914"/>
    <x v="881"/>
    <x v="2290"/>
    <s v="Italia"/>
    <x v="11"/>
    <x v="7"/>
    <m/>
    <s v="Claudio Cardillo"/>
    <s v="Autocandidatura"/>
    <x v="0"/>
    <s v="Industrial Goods"/>
    <x v="18"/>
    <x v="2"/>
    <x v="0"/>
    <x v="2"/>
    <x v="0"/>
    <x v="230"/>
    <x v="0"/>
  </r>
  <r>
    <s v="OK"/>
    <x v="2301"/>
    <x v="915"/>
    <x v="881"/>
    <x v="2291"/>
    <s v="Italia"/>
    <x v="11"/>
    <x v="7"/>
    <m/>
    <s v="Emmanuele Angione_x000a_(Lira)"/>
    <s v="Advisor"/>
    <x v="0"/>
    <s v="ICT"/>
    <x v="0"/>
    <x v="0"/>
    <x v="0"/>
    <x v="5"/>
    <x v="0"/>
    <x v="230"/>
    <x v="0"/>
  </r>
  <r>
    <s v="OK"/>
    <x v="2302"/>
    <x v="915"/>
    <x v="881"/>
    <x v="2292"/>
    <s v="Estero"/>
    <x v="220"/>
    <x v="47"/>
    <s v="Elena Vittone"/>
    <m/>
    <s v="Proprietaria"/>
    <x v="0"/>
    <s v="ICT"/>
    <x v="20"/>
    <x v="0"/>
    <x v="0"/>
    <x v="2"/>
    <x v="0"/>
    <x v="230"/>
    <x v="165"/>
  </r>
  <r>
    <s v="OK"/>
    <x v="2303"/>
    <x v="915"/>
    <x v="881"/>
    <x v="2293"/>
    <s v="Italia"/>
    <x v="5"/>
    <x v="4"/>
    <m/>
    <s v="Francesco D’Antonio_x000a_(Integrae SIM)"/>
    <s v="Investitori professionali"/>
    <x v="0"/>
    <s v="Services"/>
    <x v="19"/>
    <x v="3"/>
    <x v="0"/>
    <x v="5"/>
    <x v="0"/>
    <x v="230"/>
    <x v="0"/>
  </r>
  <r>
    <s v="OK"/>
    <x v="2304"/>
    <x v="915"/>
    <x v="881"/>
    <x v="2294"/>
    <s v="Italia"/>
    <x v="5"/>
    <x v="4"/>
    <s v="Giulio Valiante"/>
    <m/>
    <s v="Proprietaria"/>
    <x v="0"/>
    <s v="Services"/>
    <x v="19"/>
    <x v="0"/>
    <x v="0"/>
    <x v="5"/>
    <x v="0"/>
    <x v="230"/>
    <x v="0"/>
  </r>
  <r>
    <s v="OK"/>
    <x v="2305"/>
    <x v="916"/>
    <x v="886"/>
    <x v="2295"/>
    <s v="Estero"/>
    <x v="191"/>
    <x v="51"/>
    <m/>
    <s v="Ricardo Oliveira"/>
    <s v="Autocandidatura"/>
    <x v="0"/>
    <s v="ICT"/>
    <x v="20"/>
    <x v="2"/>
    <x v="0"/>
    <x v="2"/>
    <x v="0"/>
    <x v="230"/>
    <x v="165"/>
  </r>
  <r>
    <s v="OK"/>
    <x v="2306"/>
    <x v="917"/>
    <x v="5"/>
    <x v="2296"/>
    <s v="Italia"/>
    <x v="17"/>
    <x v="2"/>
    <m/>
    <s v="Raimondo Raffi"/>
    <s v="Autocandidatura"/>
    <x v="1"/>
    <m/>
    <x v="7"/>
    <x v="5"/>
    <x v="4"/>
    <x v="3"/>
    <x v="0"/>
    <x v="230"/>
    <x v="0"/>
  </r>
  <r>
    <s v="OK"/>
    <x v="2307"/>
    <x v="918"/>
    <x v="704"/>
    <x v="2297"/>
    <s v="Italia"/>
    <x v="11"/>
    <x v="7"/>
    <m/>
    <s v="Sabrina De Siero"/>
    <s v="Autocandidatura"/>
    <x v="0"/>
    <s v="Consumer Goods"/>
    <x v="5"/>
    <x v="0"/>
    <x v="0"/>
    <x v="5"/>
    <x v="0"/>
    <x v="230"/>
    <x v="0"/>
  </r>
  <r>
    <s v="OK"/>
    <x v="2308"/>
    <x v="919"/>
    <x v="887"/>
    <x v="2298"/>
    <s v="Italia"/>
    <x v="5"/>
    <x v="4"/>
    <m/>
    <s v="Lara Antoy_x000a_(Lventure)"/>
    <s v="Investitori professionali"/>
    <x v="0"/>
    <s v="Digital &amp; Media"/>
    <x v="28"/>
    <x v="0"/>
    <x v="0"/>
    <x v="5"/>
    <x v="0"/>
    <x v="192"/>
    <x v="0"/>
  </r>
  <r>
    <s v="OK"/>
    <x v="2309"/>
    <x v="920"/>
    <x v="888"/>
    <x v="2299"/>
    <s v="Italia"/>
    <x v="77"/>
    <x v="4"/>
    <m/>
    <s v="Rodolfo Lironi"/>
    <s v="Autocandidatura"/>
    <x v="0"/>
    <s v="Digital &amp; Media"/>
    <x v="5"/>
    <x v="0"/>
    <x v="0"/>
    <x v="5"/>
    <x v="0"/>
    <x v="192"/>
    <x v="0"/>
  </r>
  <r>
    <s v="OK"/>
    <x v="2310"/>
    <x v="920"/>
    <x v="888"/>
    <x v="2300"/>
    <s v="Italia"/>
    <x v="6"/>
    <x v="5"/>
    <m/>
    <s v="Davide Valota"/>
    <s v="Autocandidatura"/>
    <x v="0"/>
    <s v="Digital &amp; Media"/>
    <x v="5"/>
    <x v="2"/>
    <x v="0"/>
    <x v="2"/>
    <x v="0"/>
    <x v="192"/>
    <x v="0"/>
  </r>
  <r>
    <s v="OK"/>
    <x v="2311"/>
    <x v="921"/>
    <x v="889"/>
    <x v="2301"/>
    <s v="Italia"/>
    <x v="5"/>
    <x v="4"/>
    <m/>
    <s v="Paolo Mardegan"/>
    <s v="Autocandidatura"/>
    <x v="0"/>
    <s v="ICT"/>
    <x v="20"/>
    <x v="0"/>
    <x v="0"/>
    <x v="5"/>
    <x v="0"/>
    <x v="192"/>
    <x v="0"/>
  </r>
  <r>
    <s v="OK"/>
    <x v="2312"/>
    <x v="922"/>
    <x v="890"/>
    <x v="2302"/>
    <s v="Italia"/>
    <x v="21"/>
    <x v="13"/>
    <m/>
    <s v="Marco Pellegrino_x000a_(Neva SGR)"/>
    <s v="Investitori professionali"/>
    <x v="0"/>
    <s v="ICT"/>
    <x v="20"/>
    <x v="3"/>
    <x v="0"/>
    <x v="5"/>
    <x v="0"/>
    <x v="232"/>
    <x v="0"/>
  </r>
  <r>
    <s v="OK"/>
    <x v="2313"/>
    <x v="923"/>
    <x v="891"/>
    <x v="2303"/>
    <s v="Italia"/>
    <x v="113"/>
    <x v="7"/>
    <s v="Alessandro Pontari"/>
    <m/>
    <s v="Proprietaria"/>
    <x v="0"/>
    <s v="ICT"/>
    <x v="20"/>
    <x v="0"/>
    <x v="0"/>
    <x v="5"/>
    <x v="0"/>
    <x v="232"/>
    <x v="0"/>
  </r>
  <r>
    <s v="OK"/>
    <x v="2314"/>
    <x v="924"/>
    <x v="892"/>
    <x v="2304"/>
    <s v="Italia"/>
    <x v="5"/>
    <x v="4"/>
    <m/>
    <s v="Tommaso Migliore_x000a_(MDOTM)"/>
    <s v="Advisor"/>
    <x v="0"/>
    <s v="Digital &amp; Media"/>
    <x v="5"/>
    <x v="0"/>
    <x v="0"/>
    <x v="5"/>
    <x v="0"/>
    <x v="232"/>
    <x v="0"/>
  </r>
  <r>
    <s v="OK"/>
    <x v="2315"/>
    <x v="925"/>
    <x v="893"/>
    <x v="2305"/>
    <s v="Italia"/>
    <x v="29"/>
    <x v="0"/>
    <s v="Alessandro Pontari"/>
    <m/>
    <s v="Proprietaria"/>
    <x v="0"/>
    <s v="Digital &amp; Media"/>
    <x v="5"/>
    <x v="0"/>
    <x v="0"/>
    <x v="5"/>
    <x v="0"/>
    <x v="233"/>
    <x v="0"/>
  </r>
  <r>
    <s v="OK"/>
    <x v="2316"/>
    <x v="925"/>
    <x v="893"/>
    <x v="2306"/>
    <s v="Italia"/>
    <x v="5"/>
    <x v="4"/>
    <m/>
    <s v="Maximiliano Turelli_x000a_(Equita)"/>
    <s v="Advisor"/>
    <x v="0"/>
    <s v="ICT"/>
    <x v="19"/>
    <x v="3"/>
    <x v="0"/>
    <x v="5"/>
    <x v="0"/>
    <x v="233"/>
    <x v="0"/>
  </r>
  <r>
    <s v="OK"/>
    <x v="2317"/>
    <x v="925"/>
    <x v="893"/>
    <x v="2307"/>
    <s v="Italia"/>
    <x v="5"/>
    <x v="4"/>
    <m/>
    <s v="Roberta Ferretti"/>
    <s v="Autocandidatura"/>
    <x v="0"/>
    <s v="Digital &amp; Media"/>
    <x v="5"/>
    <x v="0"/>
    <x v="0"/>
    <x v="5"/>
    <x v="0"/>
    <x v="233"/>
    <x v="0"/>
  </r>
  <r>
    <s v="OK"/>
    <x v="2318"/>
    <x v="926"/>
    <x v="894"/>
    <x v="2308"/>
    <s v="Estero"/>
    <x v="221"/>
    <x v="11"/>
    <m/>
    <s v=" Adriano De Arcangelis"/>
    <s v="Autocandidatura"/>
    <x v="0"/>
    <s v="ICT"/>
    <x v="20"/>
    <x v="2"/>
    <x v="0"/>
    <x v="2"/>
    <x v="0"/>
    <x v="233"/>
    <x v="165"/>
  </r>
  <r>
    <s v="OK"/>
    <x v="2319"/>
    <x v="926"/>
    <x v="894"/>
    <x v="2309"/>
    <s v="Italia"/>
    <x v="41"/>
    <x v="10"/>
    <m/>
    <s v="Lorna Vatta"/>
    <s v="Altri"/>
    <x v="0"/>
    <s v="ICT"/>
    <x v="20"/>
    <x v="2"/>
    <x v="83"/>
    <x v="7"/>
    <x v="0"/>
    <x v="233"/>
    <x v="0"/>
  </r>
  <r>
    <s v="OK"/>
    <x v="2320"/>
    <x v="926"/>
    <x v="894"/>
    <x v="2310"/>
    <s v="Italia"/>
    <x v="17"/>
    <x v="2"/>
    <m/>
    <s v="Francesco Fimmanò"/>
    <s v="Altri"/>
    <x v="0"/>
    <s v="Digital &amp; Media"/>
    <x v="5"/>
    <x v="0"/>
    <x v="0"/>
    <x v="5"/>
    <x v="0"/>
    <x v="233"/>
    <x v="0"/>
  </r>
  <r>
    <s v="OK"/>
    <x v="2321"/>
    <x v="927"/>
    <x v="895"/>
    <x v="2311"/>
    <s v="Italia"/>
    <x v="74"/>
    <x v="0"/>
    <m/>
    <s v="Davide Gullo"/>
    <s v="Autocandidatura"/>
    <x v="0"/>
    <s v="ICT"/>
    <x v="20"/>
    <x v="0"/>
    <x v="0"/>
    <x v="5"/>
    <x v="0"/>
    <x v="233"/>
    <x v="0"/>
  </r>
  <r>
    <s v="OK"/>
    <x v="2322"/>
    <x v="927"/>
    <x v="895"/>
    <x v="2312"/>
    <s v="Italia"/>
    <x v="178"/>
    <x v="10"/>
    <m/>
    <s v="Luca Freschi"/>
    <s v="Autocandidatura"/>
    <x v="0"/>
    <s v="Digital &amp; Media"/>
    <x v="5"/>
    <x v="0"/>
    <x v="0"/>
    <x v="5"/>
    <x v="0"/>
    <x v="233"/>
    <x v="0"/>
  </r>
  <r>
    <s v="OK"/>
    <x v="2323"/>
    <x v="928"/>
    <x v="896"/>
    <x v="2313"/>
    <s v="Italia"/>
    <x v="147"/>
    <x v="15"/>
    <m/>
    <s v="Jacopo Mattei_x000a_(Virgilio Finance)"/>
    <s v="Advisor"/>
    <x v="0"/>
    <s v="Agro-food"/>
    <x v="24"/>
    <x v="0"/>
    <x v="0"/>
    <x v="5"/>
    <x v="0"/>
    <x v="233"/>
    <x v="0"/>
  </r>
  <r>
    <s v="OK"/>
    <x v="2324"/>
    <x v="928"/>
    <x v="896"/>
    <x v="2314"/>
    <s v="Italia"/>
    <x v="74"/>
    <x v="0"/>
    <m/>
    <s v="Patrizia Piparo_x000a_(PSP Business Consulting)"/>
    <s v="Advisor"/>
    <x v="0"/>
    <s v="Services"/>
    <x v="24"/>
    <x v="3"/>
    <x v="0"/>
    <x v="5"/>
    <x v="0"/>
    <x v="233"/>
    <x v="0"/>
  </r>
  <r>
    <s v="OK"/>
    <x v="2325"/>
    <x v="929"/>
    <x v="897"/>
    <x v="2315"/>
    <s v="Estero"/>
    <x v="50"/>
    <x v="6"/>
    <m/>
    <s v="Valerio Dal Buono"/>
    <s v="Autocandidatura"/>
    <x v="0"/>
    <s v="Digital &amp; Media"/>
    <x v="5"/>
    <x v="2"/>
    <x v="0"/>
    <x v="2"/>
    <x v="0"/>
    <x v="234"/>
    <x v="165"/>
  </r>
  <r>
    <s v="OK"/>
    <x v="2326"/>
    <x v="929"/>
    <x v="897"/>
    <x v="2316"/>
    <s v="Italia"/>
    <x v="5"/>
    <x v="4"/>
    <m/>
    <s v="Fabio Venegoni"/>
    <s v="Dottore commercialista"/>
    <x v="0"/>
    <s v="Biotech"/>
    <x v="3"/>
    <x v="2"/>
    <x v="97"/>
    <x v="7"/>
    <x v="0"/>
    <x v="234"/>
    <x v="0"/>
  </r>
  <r>
    <s v="OK"/>
    <x v="2327"/>
    <x v="929"/>
    <x v="897"/>
    <x v="2317"/>
    <s v="Italia"/>
    <x v="20"/>
    <x v="12"/>
    <m/>
    <s v="Giuseppe Arturo_x000a_(StartLab)"/>
    <s v="Advisor"/>
    <x v="0"/>
    <s v="Med-Tech"/>
    <x v="2"/>
    <x v="2"/>
    <x v="0"/>
    <x v="2"/>
    <x v="0"/>
    <x v="234"/>
    <x v="0"/>
  </r>
  <r>
    <s v="OK"/>
    <x v="2328"/>
    <x v="930"/>
    <x v="898"/>
    <x v="2318"/>
    <s v="Estero"/>
    <x v="25"/>
    <x v="16"/>
    <m/>
    <s v="Elisa Masera "/>
    <s v="Autocandidatura"/>
    <x v="0"/>
    <s v="Clean Tech"/>
    <x v="48"/>
    <x v="3"/>
    <x v="0"/>
    <x v="2"/>
    <x v="0"/>
    <x v="234"/>
    <x v="165"/>
  </r>
  <r>
    <s v="OK"/>
    <x v="2329"/>
    <x v="930"/>
    <x v="898"/>
    <x v="2319"/>
    <s v="Italia"/>
    <x v="8"/>
    <x v="4"/>
    <m/>
    <s v="Prosperino Brando_x000a_(QuantYX)"/>
    <s v="Altri"/>
    <x v="0"/>
    <s v="Biotech"/>
    <x v="3"/>
    <x v="0"/>
    <x v="67"/>
    <x v="5"/>
    <x v="0"/>
    <x v="235"/>
    <x v="177"/>
  </r>
  <r>
    <s v="OK"/>
    <x v="2330"/>
    <x v="930"/>
    <x v="898"/>
    <x v="2320"/>
    <s v="Italia"/>
    <x v="222"/>
    <x v="4"/>
    <m/>
    <s v="Marco Pontiggia_x000a_(4r)"/>
    <s v="Advisor"/>
    <x v="0"/>
    <s v="Agro-food"/>
    <x v="10"/>
    <x v="3"/>
    <x v="0"/>
    <x v="5"/>
    <x v="0"/>
    <x v="234"/>
    <x v="0"/>
  </r>
  <r>
    <s v="OK"/>
    <x v="2331"/>
    <x v="931"/>
    <x v="899"/>
    <x v="2321"/>
    <s v="Italia"/>
    <x v="6"/>
    <x v="5"/>
    <m/>
    <s v="Nicolò Muzzana_x000a_(Tymosbc)"/>
    <s v="Advisor"/>
    <x v="0"/>
    <s v="Industrial Goods"/>
    <x v="27"/>
    <x v="0"/>
    <x v="0"/>
    <x v="5"/>
    <x v="0"/>
    <x v="44"/>
    <x v="178"/>
  </r>
  <r>
    <s v="OK"/>
    <x v="2332"/>
    <x v="932"/>
    <x v="900"/>
    <x v="2322"/>
    <s v="Italia"/>
    <x v="173"/>
    <x v="22"/>
    <m/>
    <s v="Fabio Scisciò_x000a_(Ramus &amp; Company AG)"/>
    <s v="Advisor"/>
    <x v="0"/>
    <s v="ICT"/>
    <x v="20"/>
    <x v="0"/>
    <x v="0"/>
    <x v="5"/>
    <x v="0"/>
    <x v="234"/>
    <x v="0"/>
  </r>
  <r>
    <s v="OK"/>
    <x v="2333"/>
    <x v="933"/>
    <x v="901"/>
    <x v="2323"/>
    <s v="Italia"/>
    <x v="11"/>
    <x v="7"/>
    <s v="Giulio Valiante"/>
    <m/>
    <s v="Proprietaria"/>
    <x v="0"/>
    <s v="Digital &amp; Media"/>
    <x v="5"/>
    <x v="0"/>
    <x v="0"/>
    <x v="5"/>
    <x v="0"/>
    <x v="234"/>
    <x v="0"/>
  </r>
  <r>
    <s v="OK"/>
    <x v="2334"/>
    <x v="933"/>
    <x v="901"/>
    <x v="2324"/>
    <s v="Italia"/>
    <x v="15"/>
    <x v="3"/>
    <m/>
    <s v="Ottavio Maria Campigli_x000a_(Badenoch + Clark)"/>
    <s v="Autocandidatura"/>
    <x v="0"/>
    <s v="Services"/>
    <x v="5"/>
    <x v="3"/>
    <x v="0"/>
    <x v="5"/>
    <x v="0"/>
    <x v="234"/>
    <x v="0"/>
  </r>
  <r>
    <s v="OK"/>
    <x v="2335"/>
    <x v="934"/>
    <x v="902"/>
    <x v="2325"/>
    <s v="Italia"/>
    <x v="11"/>
    <x v="7"/>
    <m/>
    <s v="Fernando Piccirilli_x000a_(Kobe Partners)"/>
    <s v="Advisor"/>
    <x v="0"/>
    <s v="Services"/>
    <x v="5"/>
    <x v="3"/>
    <x v="0"/>
    <x v="5"/>
    <x v="0"/>
    <x v="234"/>
    <x v="0"/>
  </r>
  <r>
    <s v="OK"/>
    <x v="2336"/>
    <x v="934"/>
    <x v="902"/>
    <x v="2326"/>
    <s v="Italia"/>
    <x v="5"/>
    <x v="4"/>
    <m/>
    <s v="Pietro Cogliani_x000a_(Endevor)"/>
    <s v="Altri"/>
    <x v="0"/>
    <s v="Services"/>
    <x v="19"/>
    <x v="3"/>
    <x v="0"/>
    <x v="5"/>
    <x v="0"/>
    <x v="234"/>
    <x v="0"/>
  </r>
  <r>
    <s v="OK"/>
    <x v="2337"/>
    <x v="934"/>
    <x v="902"/>
    <x v="2327"/>
    <s v="Italia"/>
    <x v="208"/>
    <x v="10"/>
    <m/>
    <s v="Francesco G. Leonardi_x000a_(Endeavor)"/>
    <s v="Altri"/>
    <x v="0"/>
    <s v="Consumer Goods"/>
    <x v="12"/>
    <x v="0"/>
    <x v="0"/>
    <x v="5"/>
    <x v="0"/>
    <x v="236"/>
    <x v="0"/>
  </r>
  <r>
    <s v="OK"/>
    <x v="2338"/>
    <x v="934"/>
    <x v="902"/>
    <x v="2328"/>
    <s v="Italia"/>
    <x v="5"/>
    <x v="4"/>
    <m/>
    <s v="Francesco G. Leonardi_x000a_(Endeavor)"/>
    <s v="Altri"/>
    <x v="0"/>
    <s v="Consumer Goods"/>
    <x v="24"/>
    <x v="0"/>
    <x v="0"/>
    <x v="5"/>
    <x v="0"/>
    <x v="236"/>
    <x v="0"/>
  </r>
  <r>
    <s v="OK"/>
    <x v="2339"/>
    <x v="934"/>
    <x v="902"/>
    <x v="2329"/>
    <s v="Estero"/>
    <x v="25"/>
    <x v="16"/>
    <m/>
    <s v="Romualdo Scotto"/>
    <s v="Altri"/>
    <x v="0"/>
    <s v="Digital &amp; Media"/>
    <x v="5"/>
    <x v="0"/>
    <x v="0"/>
    <x v="2"/>
    <x v="0"/>
    <x v="236"/>
    <x v="165"/>
  </r>
  <r>
    <s v="OK"/>
    <x v="2340"/>
    <x v="934"/>
    <x v="902"/>
    <x v="2330"/>
    <s v="Italia"/>
    <x v="21"/>
    <x v="13"/>
    <m/>
    <s v="Vito Lomele"/>
    <s v="Altri"/>
    <x v="0"/>
    <s v="Digital &amp; Media"/>
    <x v="5"/>
    <x v="0"/>
    <x v="0"/>
    <x v="5"/>
    <x v="0"/>
    <x v="236"/>
    <x v="0"/>
  </r>
  <r>
    <s v="OK"/>
    <x v="2341"/>
    <x v="935"/>
    <x v="903"/>
    <x v="2331"/>
    <s v="Italia"/>
    <x v="5"/>
    <x v="4"/>
    <m/>
    <s v="Giovanni Gasperi_x000a_(Mid Equity Partners)"/>
    <s v="Advisor"/>
    <x v="0"/>
    <s v="Digital &amp; Media"/>
    <x v="28"/>
    <x v="0"/>
    <x v="0"/>
    <x v="5"/>
    <x v="0"/>
    <x v="237"/>
    <x v="0"/>
  </r>
  <r>
    <s v="OK"/>
    <x v="2342"/>
    <x v="934"/>
    <x v="902"/>
    <x v="2332"/>
    <s v="Italia"/>
    <x v="5"/>
    <x v="4"/>
    <m/>
    <s v="Christian Ciampa_x000a_(La Compagnia Holding)"/>
    <s v="Advisor"/>
    <x v="0"/>
    <s v="Digital &amp; Media"/>
    <x v="5"/>
    <x v="2"/>
    <x v="0"/>
    <x v="2"/>
    <x v="0"/>
    <x v="236"/>
    <x v="0"/>
  </r>
  <r>
    <s v="OK"/>
    <x v="2343"/>
    <x v="936"/>
    <x v="904"/>
    <x v="2333"/>
    <s v="Italia"/>
    <x v="6"/>
    <x v="5"/>
    <m/>
    <s v="Vito Giurazza"/>
    <s v="Altri"/>
    <x v="0"/>
    <s v="ICT"/>
    <x v="20"/>
    <x v="2"/>
    <x v="0"/>
    <x v="2"/>
    <x v="0"/>
    <x v="236"/>
    <x v="0"/>
  </r>
  <r>
    <s v="OK"/>
    <x v="2344"/>
    <x v="935"/>
    <x v="903"/>
    <x v="2334"/>
    <s v="Italia"/>
    <x v="5"/>
    <x v="4"/>
    <m/>
    <s v="Francesco Cosimo_x000a_(Investor kobe)"/>
    <s v="Advisor"/>
    <x v="0"/>
    <s v="Digital &amp; Media"/>
    <x v="5"/>
    <x v="0"/>
    <x v="0"/>
    <x v="5"/>
    <x v="0"/>
    <x v="237"/>
    <x v="0"/>
  </r>
  <r>
    <s v="OK"/>
    <x v="2345"/>
    <x v="937"/>
    <x v="905"/>
    <x v="2335"/>
    <s v="Italia"/>
    <x v="11"/>
    <x v="7"/>
    <m/>
    <s v="Federico Botta_x000a_(GOP)"/>
    <s v="Advisor"/>
    <x v="0"/>
    <s v="Services"/>
    <x v="19"/>
    <x v="0"/>
    <x v="0"/>
    <x v="5"/>
    <x v="0"/>
    <x v="237"/>
    <x v="0"/>
  </r>
  <r>
    <s v="OK"/>
    <x v="2346"/>
    <x v="938"/>
    <x v="906"/>
    <x v="2336"/>
    <s v="Italia"/>
    <x v="20"/>
    <x v="12"/>
    <m/>
    <s v="Matteo Riboldi_x000a_(La Compagnia Holding)"/>
    <s v="Advisor"/>
    <x v="0"/>
    <s v="Digital &amp; Media"/>
    <x v="5"/>
    <x v="0"/>
    <x v="0"/>
    <x v="5"/>
    <x v="0"/>
    <x v="238"/>
    <x v="0"/>
  </r>
  <r>
    <s v="OK"/>
    <x v="2347"/>
    <x v="939"/>
    <x v="907"/>
    <x v="2337"/>
    <s v="Italia"/>
    <x v="6"/>
    <x v="5"/>
    <m/>
    <s v="Manuele Monti_x000a_(TechBricks)"/>
    <s v="Autocandidatura"/>
    <x v="0"/>
    <s v="Clean Tech"/>
    <x v="23"/>
    <x v="2"/>
    <x v="0"/>
    <x v="2"/>
    <x v="0"/>
    <x v="238"/>
    <x v="0"/>
  </r>
  <r>
    <s v="OK"/>
    <x v="2348"/>
    <x v="939"/>
    <x v="907"/>
    <x v="2338"/>
    <s v="Italia"/>
    <x v="30"/>
    <x v="8"/>
    <m/>
    <s v="Cristina Bini_x000a_(CDP Venture Capital SGR)"/>
    <s v="Investitori professionali"/>
    <x v="0"/>
    <s v="ICT"/>
    <x v="20"/>
    <x v="0"/>
    <x v="0"/>
    <x v="5"/>
    <x v="0"/>
    <x v="238"/>
    <x v="0"/>
  </r>
  <r>
    <s v="OK"/>
    <x v="2349"/>
    <x v="939"/>
    <x v="907"/>
    <x v="2339"/>
    <s v="Italia"/>
    <x v="83"/>
    <x v="21"/>
    <m/>
    <s v="Cristina Bini_x000a_(CDP Venture Capital SGR)"/>
    <s v="Investitori professionali"/>
    <x v="0"/>
    <s v="Agro-food"/>
    <x v="10"/>
    <x v="2"/>
    <x v="0"/>
    <x v="2"/>
    <x v="0"/>
    <x v="238"/>
    <x v="0"/>
  </r>
  <r>
    <s v="OK"/>
    <x v="2350"/>
    <x v="940"/>
    <x v="908"/>
    <x v="2340"/>
    <s v="Italia"/>
    <x v="28"/>
    <x v="15"/>
    <m/>
    <s v="Enrico Ranzato"/>
    <s v="Autocandidatura"/>
    <x v="0"/>
    <s v="ICT"/>
    <x v="0"/>
    <x v="2"/>
    <x v="0"/>
    <x v="2"/>
    <x v="0"/>
    <x v="238"/>
    <x v="0"/>
  </r>
  <r>
    <s v="OK"/>
    <x v="2351"/>
    <x v="941"/>
    <x v="909"/>
    <x v="2341"/>
    <s v="Italia"/>
    <x v="11"/>
    <x v="7"/>
    <m/>
    <s v="Astorre Modena_x000a_(Terra Venture Partners)"/>
    <s v="Investitori professionali"/>
    <x v="0"/>
    <s v="Digital &amp; Media"/>
    <x v="5"/>
    <x v="3"/>
    <x v="0"/>
    <x v="5"/>
    <x v="0"/>
    <x v="238"/>
    <x v="0"/>
  </r>
  <r>
    <s v="OK"/>
    <x v="2352"/>
    <x v="942"/>
    <x v="910"/>
    <x v="2342"/>
    <s v="Estero"/>
    <x v="25"/>
    <x v="16"/>
    <m/>
    <s v="Simone Cimminelli_x000a_(Cimminelli Holding)"/>
    <s v="Investitori professionali"/>
    <x v="0"/>
    <s v="Consumer Goods"/>
    <x v="24"/>
    <x v="3"/>
    <x v="0"/>
    <x v="2"/>
    <x v="0"/>
    <x v="238"/>
    <x v="0"/>
  </r>
  <r>
    <s v="OK"/>
    <x v="2353"/>
    <x v="943"/>
    <x v="911"/>
    <x v="2343"/>
    <s v="Italia"/>
    <x v="6"/>
    <x v="5"/>
    <m/>
    <s v="Alessio Davì"/>
    <s v="Autocandidatura"/>
    <x v="0"/>
    <s v="Digital &amp; Media"/>
    <x v="5"/>
    <x v="2"/>
    <x v="0"/>
    <x v="2"/>
    <x v="0"/>
    <x v="239"/>
    <x v="0"/>
  </r>
  <r>
    <s v="OK"/>
    <x v="2354"/>
    <x v="944"/>
    <x v="912"/>
    <x v="2344"/>
    <s v="Italia"/>
    <x v="5"/>
    <x v="4"/>
    <m/>
    <s v="Trotter Studio Associato"/>
    <s v="Advisor"/>
    <x v="0"/>
    <s v="Med-Tech"/>
    <x v="42"/>
    <x v="0"/>
    <x v="0"/>
    <x v="5"/>
    <x v="0"/>
    <x v="240"/>
    <x v="0"/>
  </r>
  <r>
    <s v="OK"/>
    <x v="2355"/>
    <x v="945"/>
    <x v="913"/>
    <x v="2345"/>
    <s v="Italia"/>
    <x v="68"/>
    <x v="15"/>
    <m/>
    <s v="Stefano Molino_x000a_(CdP Fondo Acceleratori)"/>
    <s v="Investitori professionali"/>
    <x v="0"/>
    <s v="Digital &amp; Media"/>
    <x v="0"/>
    <x v="3"/>
    <x v="0"/>
    <x v="5"/>
    <x v="0"/>
    <x v="240"/>
    <x v="0"/>
  </r>
  <r>
    <s v="OK"/>
    <x v="2356"/>
    <x v="946"/>
    <x v="914"/>
    <x v="2346"/>
    <s v="Italia"/>
    <x v="6"/>
    <x v="5"/>
    <m/>
    <s v="Davide Lanzoni"/>
    <s v="Autocandidatura"/>
    <x v="0"/>
    <s v="Digital &amp; Media"/>
    <x v="5"/>
    <x v="2"/>
    <x v="0"/>
    <x v="2"/>
    <x v="0"/>
    <x v="239"/>
    <x v="0"/>
  </r>
  <r>
    <s v="OK"/>
    <x v="2357"/>
    <x v="946"/>
    <x v="915"/>
    <x v="2347"/>
    <s v="Italia"/>
    <x v="6"/>
    <x v="5"/>
    <m/>
    <s v="Marco Nasoni"/>
    <s v="Autocandidatura"/>
    <x v="0"/>
    <s v="Digital &amp; Media"/>
    <x v="5"/>
    <x v="2"/>
    <x v="0"/>
    <x v="2"/>
    <x v="0"/>
    <x v="239"/>
    <x v="0"/>
  </r>
  <r>
    <s v="OK"/>
    <x v="2358"/>
    <x v="947"/>
    <x v="916"/>
    <x v="2348"/>
    <s v="Estero"/>
    <x v="50"/>
    <x v="6"/>
    <m/>
    <s v="Francesco Nasta_x000a_(Wock)"/>
    <s v="Dottore commercialista"/>
    <x v="0"/>
    <s v="Clean Tech"/>
    <x v="39"/>
    <x v="3"/>
    <x v="0"/>
    <x v="2"/>
    <x v="0"/>
    <x v="239"/>
    <x v="165"/>
  </r>
  <r>
    <s v="OK"/>
    <x v="2359"/>
    <x v="947"/>
    <x v="916"/>
    <x v="2349"/>
    <s v="Italia"/>
    <x v="5"/>
    <x v="4"/>
    <m/>
    <s v="Luigi Camilla Rocca"/>
    <s v="Dottore commercialista"/>
    <x v="0"/>
    <s v="ICT"/>
    <x v="20"/>
    <x v="3"/>
    <x v="0"/>
    <x v="5"/>
    <x v="0"/>
    <x v="239"/>
    <x v="0"/>
  </r>
  <r>
    <s v="OK"/>
    <x v="2360"/>
    <x v="948"/>
    <x v="911"/>
    <x v="2350"/>
    <s v="Italia"/>
    <x v="15"/>
    <x v="3"/>
    <m/>
    <s v="Serena Auletta_x000a_(Phoenix Italia)"/>
    <s v="Advisor"/>
    <x v="0"/>
    <s v="Digital &amp; Media"/>
    <x v="45"/>
    <x v="0"/>
    <x v="0"/>
    <x v="5"/>
    <x v="0"/>
    <x v="239"/>
    <x v="0"/>
  </r>
  <r>
    <s v="OK"/>
    <x v="2361"/>
    <x v="948"/>
    <x v="911"/>
    <x v="2351"/>
    <s v="Italia"/>
    <x v="78"/>
    <x v="13"/>
    <m/>
    <s v="Simone De Maria "/>
    <s v="Autocandidatura"/>
    <x v="0"/>
    <s v="Digital &amp; Media"/>
    <x v="5"/>
    <x v="0"/>
    <x v="0"/>
    <x v="5"/>
    <x v="0"/>
    <x v="239"/>
    <x v="0"/>
  </r>
  <r>
    <s v="OK"/>
    <x v="2362"/>
    <x v="946"/>
    <x v="911"/>
    <x v="2352"/>
    <s v="Italia"/>
    <x v="51"/>
    <x v="13"/>
    <m/>
    <s v=" Gianfranco Scarcella"/>
    <s v="Autocandidatura"/>
    <x v="0"/>
    <s v="Med-Tech"/>
    <x v="25"/>
    <x v="3"/>
    <x v="0"/>
    <x v="5"/>
    <x v="0"/>
    <x v="239"/>
    <x v="0"/>
  </r>
  <r>
    <s v="OK"/>
    <x v="2363"/>
    <x v="948"/>
    <x v="911"/>
    <x v="2353"/>
    <s v="Italia"/>
    <x v="11"/>
    <x v="7"/>
    <m/>
    <s v="Lorenzo De Fabio_x000a_(Lazio Innova)"/>
    <s v="Investitori professionali"/>
    <x v="0"/>
    <s v="ICT"/>
    <x v="20"/>
    <x v="0"/>
    <x v="0"/>
    <x v="5"/>
    <x v="0"/>
    <x v="239"/>
    <x v="0"/>
  </r>
  <r>
    <s v="OK"/>
    <x v="2364"/>
    <x v="948"/>
    <x v="911"/>
    <x v="2354"/>
    <s v="Estero"/>
    <x v="10"/>
    <x v="6"/>
    <m/>
    <s v="Bobby Kaiserman_x000a_(DelMorgan &amp; Co.)"/>
    <s v="Advisor"/>
    <x v="0"/>
    <s v="Biotech"/>
    <x v="3"/>
    <x v="3"/>
    <x v="0"/>
    <x v="2"/>
    <x v="0"/>
    <x v="239"/>
    <x v="165"/>
  </r>
  <r>
    <s v="OK"/>
    <x v="2365"/>
    <x v="949"/>
    <x v="917"/>
    <x v="2355"/>
    <s v="Italia"/>
    <x v="11"/>
    <x v="7"/>
    <s v="Sergio Beretta"/>
    <m/>
    <s v="Dottore commercialista"/>
    <x v="0"/>
    <s v="ICT"/>
    <x v="19"/>
    <x v="0"/>
    <x v="0"/>
    <x v="5"/>
    <x v="0"/>
    <x v="239"/>
    <x v="0"/>
  </r>
  <r>
    <s v="OK"/>
    <x v="2366"/>
    <x v="949"/>
    <x v="917"/>
    <x v="2356"/>
    <s v="Estero"/>
    <x v="31"/>
    <x v="18"/>
    <m/>
    <s v="        Tarik Admane_x000a_(Chausson Finance)"/>
    <s v="Advisor"/>
    <x v="0"/>
    <s v="Consumer Goods"/>
    <x v="12"/>
    <x v="0"/>
    <x v="0"/>
    <x v="2"/>
    <x v="0"/>
    <x v="235"/>
    <x v="165"/>
  </r>
  <r>
    <s v="OK"/>
    <x v="2367"/>
    <x v="950"/>
    <x v="918"/>
    <x v="2357"/>
    <s v="Estero"/>
    <x v="223"/>
    <x v="22"/>
    <m/>
    <s v="Francesco D'Antonio_x000a_(Integrae SIM)"/>
    <s v="Autocandidatura"/>
    <x v="0"/>
    <s v="Digital &amp; Media"/>
    <x v="5"/>
    <x v="3"/>
    <x v="0"/>
    <x v="5"/>
    <x v="0"/>
    <x v="235"/>
    <x v="179"/>
  </r>
  <r>
    <s v="OK"/>
    <x v="2368"/>
    <x v="950"/>
    <x v="918"/>
    <x v="2358"/>
    <s v="Italia"/>
    <x v="11"/>
    <x v="7"/>
    <m/>
    <s v="Francesco Paolo Somma"/>
    <s v="Autocandidatura"/>
    <x v="0"/>
    <s v="Digital &amp; Media"/>
    <x v="44"/>
    <x v="2"/>
    <x v="0"/>
    <x v="2"/>
    <x v="0"/>
    <x v="235"/>
    <x v="0"/>
  </r>
  <r>
    <s v="OK"/>
    <x v="2369"/>
    <x v="950"/>
    <x v="918"/>
    <x v="2359"/>
    <s v="Italia"/>
    <x v="6"/>
    <x v="5"/>
    <m/>
    <s v="Etienne Sgarbi"/>
    <s v="Autocandidatura"/>
    <x v="0"/>
    <s v="ICT"/>
    <x v="20"/>
    <x v="2"/>
    <x v="0"/>
    <x v="2"/>
    <x v="0"/>
    <x v="235"/>
    <x v="0"/>
  </r>
  <r>
    <s v="OK"/>
    <x v="2370"/>
    <x v="951"/>
    <x v="919"/>
    <x v="2360"/>
    <s v="Italia"/>
    <x v="22"/>
    <x v="14"/>
    <m/>
    <s v="Andrea Ricci"/>
    <s v="Autocandidatura"/>
    <x v="0"/>
    <s v="Digital &amp; Media"/>
    <x v="28"/>
    <x v="2"/>
    <x v="0"/>
    <x v="2"/>
    <x v="0"/>
    <x v="235"/>
    <x v="0"/>
  </r>
  <r>
    <s v="OK"/>
    <x v="2371"/>
    <x v="951"/>
    <x v="919"/>
    <x v="2361"/>
    <s v="Estero"/>
    <x v="173"/>
    <x v="22"/>
    <m/>
    <s v="Giancarlo Giurazza"/>
    <s v="Altri"/>
    <x v="0"/>
    <s v="ICT"/>
    <x v="20"/>
    <x v="0"/>
    <x v="0"/>
    <x v="2"/>
    <x v="0"/>
    <x v="235"/>
    <x v="165"/>
  </r>
  <r>
    <s v="OK"/>
    <x v="2372"/>
    <x v="948"/>
    <x v="919"/>
    <x v="2362"/>
    <s v="Italia"/>
    <x v="14"/>
    <x v="10"/>
    <m/>
    <s v="Enrico Pietrelli"/>
    <s v="Autocandidatura"/>
    <x v="0"/>
    <s v="Digital &amp; Media"/>
    <x v="5"/>
    <x v="2"/>
    <x v="0"/>
    <x v="2"/>
    <x v="0"/>
    <x v="235"/>
    <x v="0"/>
  </r>
  <r>
    <s v="OK"/>
    <x v="2373"/>
    <x v="952"/>
    <x v="920"/>
    <x v="2363"/>
    <s v="Italia"/>
    <x v="6"/>
    <x v="5"/>
    <m/>
    <s v="Domenico Laudonia"/>
    <s v="Autocandidatura"/>
    <x v="0"/>
    <s v="ICT"/>
    <x v="20"/>
    <x v="2"/>
    <x v="0"/>
    <x v="2"/>
    <x v="0"/>
    <x v="235"/>
    <x v="0"/>
  </r>
  <r>
    <s v="OK"/>
    <x v="2374"/>
    <x v="953"/>
    <x v="921"/>
    <x v="2364"/>
    <s v="Italia"/>
    <x v="147"/>
    <x v="15"/>
    <m/>
    <s v="Igor Klewicki"/>
    <s v="Autocandidatura"/>
    <x v="0"/>
    <s v="Industrial Goods"/>
    <x v="18"/>
    <x v="2"/>
    <x v="0"/>
    <x v="2"/>
    <x v="0"/>
    <x v="235"/>
    <x v="0"/>
  </r>
  <r>
    <s v="OK"/>
    <x v="2375"/>
    <x v="954"/>
    <x v="922"/>
    <x v="2365"/>
    <s v="Italia"/>
    <x v="5"/>
    <x v="4"/>
    <m/>
    <s v="Alberto Maria Corolla_x000a_(Galaw)"/>
    <s v="Advisor"/>
    <x v="0"/>
    <s v="Digital &amp; Media"/>
    <x v="44"/>
    <x v="0"/>
    <x v="0"/>
    <x v="2"/>
    <x v="0"/>
    <x v="235"/>
    <x v="0"/>
  </r>
  <r>
    <s v="OK"/>
    <x v="2376"/>
    <x v="955"/>
    <x v="923"/>
    <x v="2366"/>
    <s v="Italia"/>
    <x v="5"/>
    <x v="4"/>
    <m/>
    <s v="Massimiliano De Simoni_x000a_(MDSWORLD)"/>
    <s v="Altri"/>
    <x v="0"/>
    <s v="ICT"/>
    <x v="20"/>
    <x v="2"/>
    <x v="0"/>
    <x v="2"/>
    <x v="0"/>
    <x v="241"/>
    <x v="0"/>
  </r>
  <r>
    <s v="OK"/>
    <x v="2377"/>
    <x v="955"/>
    <x v="923"/>
    <x v="2367"/>
    <s v="Italia"/>
    <x v="5"/>
    <x v="4"/>
    <m/>
    <s v="Massimiliano De Simoni_x000a_(MDSWORLD)"/>
    <s v="Altri"/>
    <x v="0"/>
    <s v="ICT"/>
    <x v="0"/>
    <x v="0"/>
    <x v="0"/>
    <x v="5"/>
    <x v="0"/>
    <x v="241"/>
    <x v="0"/>
  </r>
  <r>
    <s v="OK"/>
    <x v="2378"/>
    <x v="956"/>
    <x v="924"/>
    <x v="2368"/>
    <s v="Italia"/>
    <x v="5"/>
    <x v="4"/>
    <m/>
    <s v="Roberto de Bonis_x000a_(LCA)"/>
    <s v="Advisor"/>
    <x v="0"/>
    <s v="ICT"/>
    <x v="20"/>
    <x v="0"/>
    <x v="0"/>
    <x v="5"/>
    <x v="0"/>
    <x v="241"/>
    <x v="0"/>
  </r>
  <r>
    <s v="OK"/>
    <x v="2379"/>
    <x v="957"/>
    <x v="925"/>
    <x v="2369"/>
    <s v="Italia"/>
    <x v="2"/>
    <x v="0"/>
    <m/>
    <s v="Matteo Confalonieri"/>
    <s v="Autocandidatura"/>
    <x v="0"/>
    <s v="Med-Tech"/>
    <x v="2"/>
    <x v="2"/>
    <x v="2"/>
    <x v="7"/>
    <x v="0"/>
    <x v="242"/>
    <x v="0"/>
  </r>
  <r>
    <s v="OK"/>
    <x v="2380"/>
    <x v="957"/>
    <x v="926"/>
    <x v="2370"/>
    <s v="Italia"/>
    <x v="15"/>
    <x v="3"/>
    <m/>
    <s v="Rizieri Mele"/>
    <s v="Autocandidatura"/>
    <x v="0"/>
    <s v="ICT"/>
    <x v="0"/>
    <x v="2"/>
    <x v="9"/>
    <x v="7"/>
    <x v="0"/>
    <x v="243"/>
    <x v="0"/>
  </r>
  <r>
    <s v="OK"/>
    <x v="2381"/>
    <x v="958"/>
    <x v="925"/>
    <x v="2371"/>
    <s v="Italia"/>
    <x v="5"/>
    <x v="4"/>
    <m/>
    <s v="Roberto Ferrari"/>
    <s v="Autocandidatura"/>
    <x v="0"/>
    <s v="ICT"/>
    <x v="19"/>
    <x v="3"/>
    <x v="0"/>
    <x v="5"/>
    <x v="0"/>
    <x v="242"/>
    <x v="0"/>
  </r>
  <r>
    <s v="OK"/>
    <x v="2382"/>
    <x v="958"/>
    <x v="925"/>
    <x v="2372"/>
    <s v="Italia"/>
    <x v="86"/>
    <x v="4"/>
    <s v="Alessandro Pontari"/>
    <m/>
    <s v="Proprietaria"/>
    <x v="0"/>
    <s v="Consumer Goods"/>
    <x v="12"/>
    <x v="0"/>
    <x v="0"/>
    <x v="5"/>
    <x v="0"/>
    <x v="242"/>
    <x v="0"/>
  </r>
  <r>
    <s v="OK"/>
    <x v="2383"/>
    <x v="958"/>
    <x v="925"/>
    <x v="2373"/>
    <s v="Italia"/>
    <x v="84"/>
    <x v="0"/>
    <m/>
    <s v="Stefano Marchetti_x000a_(Deutsche Bank)"/>
    <s v="Investitori professionali"/>
    <x v="0"/>
    <s v="ICT"/>
    <x v="20"/>
    <x v="3"/>
    <x v="0"/>
    <x v="5"/>
    <x v="0"/>
    <x v="242"/>
    <x v="0"/>
  </r>
  <r>
    <s v="OK"/>
    <x v="2384"/>
    <x v="959"/>
    <x v="927"/>
    <x v="2374"/>
    <s v="Italia"/>
    <x v="14"/>
    <x v="10"/>
    <m/>
    <s v="Alessandro  Badalamenti"/>
    <s v="Autocandidatura"/>
    <x v="0"/>
    <s v="Digital &amp; Media"/>
    <x v="5"/>
    <x v="0"/>
    <x v="0"/>
    <x v="5"/>
    <x v="0"/>
    <x v="242"/>
    <x v="0"/>
  </r>
  <r>
    <s v="OK"/>
    <x v="2385"/>
    <x v="959"/>
    <x v="927"/>
    <x v="2375"/>
    <s v="Italia"/>
    <x v="6"/>
    <x v="5"/>
    <m/>
    <s v="Mario Terrigno"/>
    <s v="Autocandidatura"/>
    <x v="0"/>
    <s v="ICT"/>
    <x v="0"/>
    <x v="2"/>
    <x v="0"/>
    <x v="2"/>
    <x v="0"/>
    <x v="242"/>
    <x v="0"/>
  </r>
  <r>
    <s v="OK"/>
    <x v="2386"/>
    <x v="959"/>
    <x v="927"/>
    <x v="2376"/>
    <s v="Estero"/>
    <x v="31"/>
    <x v="18"/>
    <m/>
    <s v="Loïc GACH_x000a_(ap-Capital)"/>
    <s v="Advisor"/>
    <x v="0"/>
    <s v="ICT"/>
    <x v="20"/>
    <x v="0"/>
    <x v="0"/>
    <x v="2"/>
    <x v="0"/>
    <x v="242"/>
    <x v="165"/>
  </r>
  <r>
    <s v="OK"/>
    <x v="2387"/>
    <x v="960"/>
    <x v="928"/>
    <x v="2377"/>
    <s v="Italia"/>
    <x v="11"/>
    <x v="7"/>
    <m/>
    <s v="Luca Masaro_x000a_(KPMG)"/>
    <s v="Advisor"/>
    <x v="0"/>
    <s v="Clean Tech"/>
    <x v="23"/>
    <x v="0"/>
    <x v="0"/>
    <x v="5"/>
    <x v="0"/>
    <x v="242"/>
    <x v="0"/>
  </r>
  <r>
    <s v="OK"/>
    <x v="2388"/>
    <x v="961"/>
    <x v="929"/>
    <x v="2378"/>
    <s v="Italia"/>
    <x v="5"/>
    <x v="4"/>
    <m/>
    <s v="Maurizio Vendramini _x000a_(My Draco)"/>
    <s v="Advisor"/>
    <x v="0"/>
    <s v="ICT"/>
    <x v="20"/>
    <x v="0"/>
    <x v="0"/>
    <x v="5"/>
    <x v="0"/>
    <x v="242"/>
    <x v="0"/>
  </r>
  <r>
    <s v="OK"/>
    <x v="2389"/>
    <x v="962"/>
    <x v="930"/>
    <x v="2379"/>
    <s v="Italia"/>
    <x v="15"/>
    <x v="3"/>
    <m/>
    <s v="Alessandro Minori"/>
    <s v="Autocandidatura"/>
    <x v="0"/>
    <s v="Clean Tech"/>
    <x v="23"/>
    <x v="0"/>
    <x v="31"/>
    <x v="6"/>
    <x v="0"/>
    <x v="244"/>
    <x v="180"/>
  </r>
  <r>
    <s v="OK"/>
    <x v="2390"/>
    <x v="963"/>
    <x v="438"/>
    <x v="2380"/>
    <s v="Italia"/>
    <x v="14"/>
    <x v="10"/>
    <m/>
    <s v="Giuseppe Arturo"/>
    <s v="Advisor"/>
    <x v="0"/>
    <s v="ICT"/>
    <x v="20"/>
    <x v="3"/>
    <x v="0"/>
    <x v="5"/>
    <x v="0"/>
    <x v="125"/>
    <x v="0"/>
  </r>
  <r>
    <s v="OK"/>
    <x v="2391"/>
    <x v="964"/>
    <x v="931"/>
    <x v="2381"/>
    <s v="Italia"/>
    <x v="5"/>
    <x v="4"/>
    <m/>
    <s v="Cristina Bini _x000a_(FII/CDP)"/>
    <s v="Investitori professionali"/>
    <x v="0"/>
    <s v="Med-Tech"/>
    <x v="2"/>
    <x v="0"/>
    <x v="0"/>
    <x v="5"/>
    <x v="0"/>
    <x v="125"/>
    <x v="0"/>
  </r>
  <r>
    <s v="OK"/>
    <x v="2392"/>
    <x v="963"/>
    <x v="932"/>
    <x v="2382"/>
    <s v="Italia"/>
    <x v="5"/>
    <x v="4"/>
    <m/>
    <s v="GianMarco Perrella_x000a_(Arkios Italy)"/>
    <s v="Advisor"/>
    <x v="0"/>
    <s v="Med-Tech"/>
    <x v="25"/>
    <x v="3"/>
    <x v="0"/>
    <x v="5"/>
    <x v="0"/>
    <x v="125"/>
    <x v="0"/>
  </r>
  <r>
    <s v="OK"/>
    <x v="2393"/>
    <x v="962"/>
    <x v="933"/>
    <x v="2383"/>
    <s v="Estero"/>
    <x v="50"/>
    <x v="6"/>
    <m/>
    <s v="Terry Denson"/>
    <s v="Autocandidatura"/>
    <x v="0"/>
    <s v="ICT"/>
    <x v="28"/>
    <x v="0"/>
    <x v="0"/>
    <x v="2"/>
    <x v="0"/>
    <x v="125"/>
    <x v="165"/>
  </r>
  <r>
    <s v="OK"/>
    <x v="2394"/>
    <x v="965"/>
    <x v="930"/>
    <x v="2384"/>
    <s v="Italia"/>
    <x v="5"/>
    <x v="4"/>
    <s v="Elena Vittone"/>
    <m/>
    <s v="Proprietaria"/>
    <x v="0"/>
    <s v="Med-Tech"/>
    <x v="8"/>
    <x v="0"/>
    <x v="0"/>
    <x v="5"/>
    <x v="0"/>
    <x v="105"/>
    <x v="0"/>
  </r>
  <r>
    <s v="OK"/>
    <x v="2395"/>
    <x v="965"/>
    <x v="930"/>
    <x v="2385"/>
    <s v="Estero"/>
    <x v="31"/>
    <x v="18"/>
    <m/>
    <s v="Giancarlo Scanagatta"/>
    <s v="Autocandidatura"/>
    <x v="0"/>
    <s v="Digital &amp; Media"/>
    <x v="5"/>
    <x v="2"/>
    <x v="0"/>
    <x v="2"/>
    <x v="0"/>
    <x v="105"/>
    <x v="0"/>
  </r>
  <r>
    <s v="OK"/>
    <x v="2396"/>
    <x v="966"/>
    <x v="934"/>
    <x v="2386"/>
    <s v="Italia"/>
    <x v="6"/>
    <x v="5"/>
    <m/>
    <s v="Nicolò Muzzana_x000a_(Tymosbc)"/>
    <s v="Advisor"/>
    <x v="0"/>
    <s v="Industrial Goods"/>
    <x v="22"/>
    <x v="0"/>
    <x v="0"/>
    <x v="5"/>
    <x v="0"/>
    <x v="105"/>
    <x v="0"/>
  </r>
  <r>
    <s v="OK"/>
    <x v="2397"/>
    <x v="966"/>
    <x v="934"/>
    <x v="2387"/>
    <s v="Italia"/>
    <x v="5"/>
    <x v="4"/>
    <m/>
    <s v="Gian Marco Gentile_x000a_(Pirola Corporate Finance)"/>
    <s v="Advisor"/>
    <x v="0"/>
    <s v="Med-Tech"/>
    <x v="2"/>
    <x v="2"/>
    <x v="0"/>
    <x v="2"/>
    <x v="0"/>
    <x v="13"/>
    <x v="0"/>
  </r>
  <r>
    <s v="OK"/>
    <x v="2398"/>
    <x v="967"/>
    <x v="935"/>
    <x v="2388"/>
    <s v="Italia"/>
    <x v="11"/>
    <x v="7"/>
    <s v="Elena Vittone"/>
    <m/>
    <s v="Proprietaria"/>
    <x v="0"/>
    <s v="Services"/>
    <x v="31"/>
    <x v="0"/>
    <x v="0"/>
    <x v="5"/>
    <x v="0"/>
    <x v="13"/>
    <x v="0"/>
  </r>
  <r>
    <s v="OK"/>
    <x v="2399"/>
    <x v="967"/>
    <x v="935"/>
    <x v="2389"/>
    <s v="Italia"/>
    <x v="20"/>
    <x v="12"/>
    <s v="Misal G. Memeo"/>
    <m/>
    <s v="Proprietaria"/>
    <x v="0"/>
    <s v="ICT"/>
    <x v="20"/>
    <x v="3"/>
    <x v="0"/>
    <x v="5"/>
    <x v="0"/>
    <x v="13"/>
    <x v="0"/>
  </r>
  <r>
    <s v="OK"/>
    <x v="2400"/>
    <x v="967"/>
    <x v="935"/>
    <x v="2390"/>
    <s v="Italia"/>
    <x v="38"/>
    <x v="9"/>
    <m/>
    <s v="Stefano Giuffrida_x000a_(Jast Capital Advisors)"/>
    <s v="Advisor"/>
    <x v="0"/>
    <s v="ICT"/>
    <x v="20"/>
    <x v="0"/>
    <x v="0"/>
    <x v="8"/>
    <x v="0"/>
    <x v="245"/>
    <x v="181"/>
  </r>
  <r>
    <s v="OK"/>
    <x v="2401"/>
    <x v="967"/>
    <x v="935"/>
    <x v="2391"/>
    <s v="Italia"/>
    <x v="5"/>
    <x v="4"/>
    <m/>
    <s v="Lorenzo Allevi_x000a_(Oltre Impact)"/>
    <s v="Investitori professionali"/>
    <x v="0"/>
    <s v="Agro-food"/>
    <x v="50"/>
    <x v="3"/>
    <x v="0"/>
    <x v="5"/>
    <x v="0"/>
    <x v="13"/>
    <x v="0"/>
  </r>
  <r>
    <s v="OK"/>
    <x v="2402"/>
    <x v="967"/>
    <x v="935"/>
    <x v="2392"/>
    <s v="Italia"/>
    <x v="21"/>
    <x v="13"/>
    <m/>
    <s v="Maurizio Vendramini"/>
    <s v="Advisor"/>
    <x v="0"/>
    <s v="Digital &amp; Media"/>
    <x v="28"/>
    <x v="0"/>
    <x v="0"/>
    <x v="5"/>
    <x v="1"/>
    <x v="246"/>
    <x v="182"/>
  </r>
  <r>
    <s v="OK"/>
    <x v="2403"/>
    <x v="968"/>
    <x v="936"/>
    <x v="2393"/>
    <s v="Italia"/>
    <x v="5"/>
    <x v="4"/>
    <m/>
    <s v="Mario Grasso_x000a_(Equita K Finance Srl)"/>
    <s v="Advisor"/>
    <x v="0"/>
    <s v="Industrial Goods"/>
    <x v="18"/>
    <x v="3"/>
    <x v="0"/>
    <x v="5"/>
    <x v="0"/>
    <x v="13"/>
    <x v="0"/>
  </r>
  <r>
    <s v="OK"/>
    <x v="2404"/>
    <x v="968"/>
    <x v="936"/>
    <x v="2394"/>
    <s v="Italia"/>
    <x v="5"/>
    <x v="4"/>
    <m/>
    <s v="Mario Grasso_x000a_(Equita K Finance Srl)"/>
    <s v="Advisor"/>
    <x v="0"/>
    <s v="ICT"/>
    <x v="4"/>
    <x v="3"/>
    <x v="0"/>
    <x v="5"/>
    <x v="0"/>
    <x v="13"/>
    <x v="0"/>
  </r>
  <r>
    <s v="OK"/>
    <x v="2405"/>
    <x v="968"/>
    <x v="936"/>
    <x v="2395"/>
    <s v="Italia"/>
    <x v="5"/>
    <x v="4"/>
    <m/>
    <s v="Mario Grasso_x000a_(Equita K Finance Srl)"/>
    <s v="Advisor"/>
    <x v="0"/>
    <s v="ICT"/>
    <x v="16"/>
    <x v="0"/>
    <x v="0"/>
    <x v="5"/>
    <x v="0"/>
    <x v="13"/>
    <x v="0"/>
  </r>
  <r>
    <s v="OK"/>
    <x v="2406"/>
    <x v="969"/>
    <x v="937"/>
    <x v="2396"/>
    <s v="Italia"/>
    <x v="5"/>
    <x v="4"/>
    <m/>
    <s v="Francesco Crovace_x000a_(BlueBull)"/>
    <s v="Advisor"/>
    <x v="0"/>
    <s v="ICT"/>
    <x v="19"/>
    <x v="3"/>
    <x v="0"/>
    <x v="5"/>
    <x v="0"/>
    <x v="13"/>
    <x v="0"/>
  </r>
  <r>
    <s v="OK"/>
    <x v="2407"/>
    <x v="969"/>
    <x v="937"/>
    <x v="2397"/>
    <s v="Italia"/>
    <x v="5"/>
    <x v="4"/>
    <s v="Elena Vittone"/>
    <m/>
    <s v="Proprietaria"/>
    <x v="0"/>
    <s v="ICT"/>
    <x v="55"/>
    <x v="3"/>
    <x v="0"/>
    <x v="5"/>
    <x v="0"/>
    <x v="13"/>
    <x v="0"/>
  </r>
  <r>
    <s v="OK"/>
    <x v="2408"/>
    <x v="970"/>
    <x v="938"/>
    <x v="2398"/>
    <s v="Italia"/>
    <x v="5"/>
    <x v="4"/>
    <m/>
    <s v="Fabiola Pellegrini_x000a_(Klecha &amp; CO)"/>
    <s v="Advisor"/>
    <x v="0"/>
    <s v="ICT"/>
    <x v="16"/>
    <x v="3"/>
    <x v="0"/>
    <x v="5"/>
    <x v="0"/>
    <x v="13"/>
    <x v="0"/>
  </r>
  <r>
    <s v="OK"/>
    <x v="2409"/>
    <x v="971"/>
    <x v="570"/>
    <x v="2399"/>
    <s v="Italia"/>
    <x v="5"/>
    <x v="4"/>
    <m/>
    <s v="Francesco Arculeo"/>
    <s v="Autocandidatura"/>
    <x v="0"/>
    <s v="Consumer Goods"/>
    <x v="50"/>
    <x v="0"/>
    <x v="0"/>
    <x v="5"/>
    <x v="0"/>
    <x v="158"/>
    <x v="0"/>
  </r>
  <r>
    <s v="OK"/>
    <x v="2410"/>
    <x v="972"/>
    <x v="939"/>
    <x v="2400"/>
    <s v="Italia"/>
    <x v="5"/>
    <x v="4"/>
    <m/>
    <s v="Emiliano Novelli"/>
    <s v="Autocandidatura"/>
    <x v="0"/>
    <s v="Digital &amp; Media"/>
    <x v="5"/>
    <x v="3"/>
    <x v="0"/>
    <x v="5"/>
    <x v="0"/>
    <x v="158"/>
    <x v="0"/>
  </r>
  <r>
    <s v="OK"/>
    <x v="2411"/>
    <x v="973"/>
    <x v="940"/>
    <x v="2401"/>
    <s v="Italia"/>
    <x v="5"/>
    <x v="4"/>
    <m/>
    <s v="Federico Isenburg"/>
    <s v="Autocandidatura"/>
    <x v="0"/>
    <s v="Consumer Goods"/>
    <x v="12"/>
    <x v="0"/>
    <x v="0"/>
    <x v="5"/>
    <x v="0"/>
    <x v="158"/>
    <x v="0"/>
  </r>
  <r>
    <s v="OK"/>
    <x v="2412"/>
    <x v="974"/>
    <x v="941"/>
    <x v="2402"/>
    <s v="Italia"/>
    <x v="6"/>
    <x v="5"/>
    <m/>
    <s v="Gabriele Paolini_x000a_(We Partner)"/>
    <s v="Advisor"/>
    <x v="0"/>
    <s v="Clean Tech"/>
    <x v="23"/>
    <x v="2"/>
    <x v="0"/>
    <x v="2"/>
    <x v="0"/>
    <x v="247"/>
    <x v="0"/>
  </r>
  <r>
    <s v="OK"/>
    <x v="2413"/>
    <x v="975"/>
    <x v="942"/>
    <x v="2403"/>
    <s v="Italia"/>
    <x v="6"/>
    <x v="5"/>
    <m/>
    <s v="Alessandro De Luca"/>
    <s v="Autocandidatura"/>
    <x v="0"/>
    <s v="Industrial Goods"/>
    <x v="18"/>
    <x v="2"/>
    <x v="0"/>
    <x v="2"/>
    <x v="0"/>
    <x v="247"/>
    <x v="0"/>
  </r>
  <r>
    <s v="OK"/>
    <x v="2414"/>
    <x v="976"/>
    <x v="943"/>
    <x v="2404"/>
    <s v="Italia"/>
    <x v="5"/>
    <x v="4"/>
    <s v="Elena Vittone"/>
    <m/>
    <s v="Proprietaria"/>
    <x v="0"/>
    <s v="Services"/>
    <x v="14"/>
    <x v="3"/>
    <x v="0"/>
    <x v="5"/>
    <x v="0"/>
    <x v="247"/>
    <x v="0"/>
  </r>
  <r>
    <s v="OK"/>
    <x v="2415"/>
    <x v="976"/>
    <x v="943"/>
    <x v="2405"/>
    <s v="Italia"/>
    <x v="5"/>
    <x v="4"/>
    <s v="Elena Vittone"/>
    <m/>
    <s v="Proprietaria"/>
    <x v="0"/>
    <s v="Services"/>
    <x v="15"/>
    <x v="3"/>
    <x v="0"/>
    <x v="5"/>
    <x v="0"/>
    <x v="247"/>
    <x v="0"/>
  </r>
  <r>
    <s v="OK"/>
    <x v="2416"/>
    <x v="977"/>
    <x v="944"/>
    <x v="2406"/>
    <s v="Italia"/>
    <x v="149"/>
    <x v="31"/>
    <m/>
    <s v="Cetti Lauteta_x000a_(THE EUROPEAN HOUSE)"/>
    <s v="Altri"/>
    <x v="0"/>
    <s v="Agro-food"/>
    <x v="10"/>
    <x v="2"/>
    <x v="0"/>
    <x v="2"/>
    <x v="0"/>
    <x v="248"/>
    <x v="0"/>
  </r>
  <r>
    <s v="OK"/>
    <x v="2417"/>
    <x v="977"/>
    <x v="944"/>
    <x v="2407"/>
    <s v="Italia"/>
    <x v="17"/>
    <x v="2"/>
    <m/>
    <s v="Cetti Lauteta_x000a_(THE EUROPEAN HOUSE)"/>
    <s v="Altri"/>
    <x v="0"/>
    <s v="Clean Tech"/>
    <x v="17"/>
    <x v="2"/>
    <x v="0"/>
    <x v="2"/>
    <x v="0"/>
    <x v="248"/>
    <x v="0"/>
  </r>
  <r>
    <s v="OK"/>
    <x v="2418"/>
    <x v="977"/>
    <x v="944"/>
    <x v="2408"/>
    <s v="Italia"/>
    <x v="6"/>
    <x v="5"/>
    <m/>
    <s v="Lucio San Marco"/>
    <s v="Autocandidatura"/>
    <x v="0"/>
    <s v="ICT"/>
    <x v="20"/>
    <x v="2"/>
    <x v="0"/>
    <x v="2"/>
    <x v="0"/>
    <x v="248"/>
    <x v="0"/>
  </r>
  <r>
    <s v="OK"/>
    <x v="2419"/>
    <x v="978"/>
    <x v="945"/>
    <x v="2409"/>
    <s v="Italia"/>
    <x v="11"/>
    <x v="7"/>
    <m/>
    <s v="Giacomo Lazzarini_x000a_(Endeavor)"/>
    <s v="Investitori professionali"/>
    <x v="0"/>
    <s v="Services"/>
    <x v="13"/>
    <x v="0"/>
    <x v="0"/>
    <x v="5"/>
    <x v="0"/>
    <x v="248"/>
    <x v="0"/>
  </r>
  <r>
    <s v="OK"/>
    <x v="2420"/>
    <x v="979"/>
    <x v="946"/>
    <x v="2410"/>
    <s v="Italia"/>
    <x v="5"/>
    <x v="4"/>
    <m/>
    <s v="Aldo Campagnola"/>
    <s v="Dottore commercialista"/>
    <x v="0"/>
    <s v="ICT"/>
    <x v="19"/>
    <x v="0"/>
    <x v="0"/>
    <x v="5"/>
    <x v="0"/>
    <x v="248"/>
    <x v="0"/>
  </r>
  <r>
    <s v="OK"/>
    <x v="2421"/>
    <x v="980"/>
    <x v="947"/>
    <x v="2411"/>
    <s v="Italia"/>
    <x v="15"/>
    <x v="3"/>
    <m/>
    <s v="Stefano Pepe"/>
    <s v="Autocandidatura"/>
    <x v="0"/>
    <s v="Services"/>
    <x v="42"/>
    <x v="0"/>
    <x v="0"/>
    <x v="5"/>
    <x v="0"/>
    <x v="248"/>
    <x v="0"/>
  </r>
  <r>
    <s v="OK"/>
    <x v="2422"/>
    <x v="981"/>
    <x v="948"/>
    <x v="2412"/>
    <s v="Italia"/>
    <x v="5"/>
    <x v="4"/>
    <m/>
    <s v="Lorenzo Ferrari"/>
    <s v="Autocandidatura"/>
    <x v="0"/>
    <s v="Digital &amp; Media"/>
    <x v="20"/>
    <x v="2"/>
    <x v="0"/>
    <x v="2"/>
    <x v="0"/>
    <x v="248"/>
    <x v="0"/>
  </r>
  <r>
    <s v="OK"/>
    <x v="2423"/>
    <x v="982"/>
    <x v="949"/>
    <x v="2413"/>
    <s v="Italia"/>
    <x v="11"/>
    <x v="7"/>
    <m/>
    <s v="Carlo Tursi"/>
    <s v="Altri"/>
    <x v="0"/>
    <s v="ICT"/>
    <x v="19"/>
    <x v="0"/>
    <x v="0"/>
    <x v="5"/>
    <x v="0"/>
    <x v="248"/>
    <x v="0"/>
  </r>
  <r>
    <s v="OK"/>
    <x v="2424"/>
    <x v="983"/>
    <x v="950"/>
    <x v="2414"/>
    <s v="Italia"/>
    <x v="5"/>
    <x v="4"/>
    <m/>
    <s v="Giovanni Biffi"/>
    <s v="Autocandidatura"/>
    <x v="0"/>
    <s v="Clean Tech"/>
    <x v="23"/>
    <x v="2"/>
    <x v="0"/>
    <x v="2"/>
    <x v="0"/>
    <x v="249"/>
    <x v="0"/>
  </r>
  <r>
    <s v="OK"/>
    <x v="2425"/>
    <x v="983"/>
    <x v="950"/>
    <x v="2415"/>
    <s v="Italia"/>
    <x v="6"/>
    <x v="5"/>
    <m/>
    <s v="Riccardo Frezzato"/>
    <s v="Autocandidatura"/>
    <x v="0"/>
    <s v="Services"/>
    <x v="15"/>
    <x v="2"/>
    <x v="0"/>
    <x v="2"/>
    <x v="0"/>
    <x v="249"/>
    <x v="0"/>
  </r>
  <r>
    <s v="OK"/>
    <x v="2426"/>
    <x v="984"/>
    <x v="951"/>
    <x v="2416"/>
    <s v="Italia"/>
    <x v="6"/>
    <x v="5"/>
    <m/>
    <s v="Paolo Minetto_x000a_(BRAND ANGEL CONSULTING)"/>
    <s v="Advisor"/>
    <x v="0"/>
    <s v="Industrial Goods"/>
    <x v="18"/>
    <x v="2"/>
    <x v="0"/>
    <x v="2"/>
    <x v="0"/>
    <x v="249"/>
    <x v="0"/>
  </r>
  <r>
    <s v="OK"/>
    <x v="2427"/>
    <x v="984"/>
    <x v="951"/>
    <x v="2417"/>
    <s v="Italia"/>
    <x v="6"/>
    <x v="5"/>
    <m/>
    <s v="Paolo Capaccioni"/>
    <s v="Autocandidatura"/>
    <x v="0"/>
    <s v="Services"/>
    <x v="44"/>
    <x v="2"/>
    <x v="0"/>
    <x v="2"/>
    <x v="0"/>
    <x v="249"/>
    <x v="0"/>
  </r>
  <r>
    <s v="OK"/>
    <x v="2428"/>
    <x v="985"/>
    <x v="952"/>
    <x v="2418"/>
    <s v="Italia"/>
    <x v="40"/>
    <x v="2"/>
    <m/>
    <s v="Antonio De Blasio"/>
    <s v="Dottore commercialista"/>
    <x v="0"/>
    <s v="Agro-food"/>
    <x v="10"/>
    <x v="2"/>
    <x v="0"/>
    <x v="2"/>
    <x v="0"/>
    <x v="249"/>
    <x v="0"/>
  </r>
  <r>
    <s v="OK"/>
    <x v="2429"/>
    <x v="985"/>
    <x v="952"/>
    <x v="2419"/>
    <s v="Italia"/>
    <x v="15"/>
    <x v="3"/>
    <m/>
    <s v="Carolina Montagna_x000a_(B Heroes)"/>
    <s v="Investitori professionali"/>
    <x v="0"/>
    <s v="ICT"/>
    <x v="20"/>
    <x v="0"/>
    <x v="0"/>
    <x v="5"/>
    <x v="0"/>
    <x v="249"/>
    <x v="0"/>
  </r>
  <r>
    <s v="OK"/>
    <x v="2430"/>
    <x v="986"/>
    <x v="953"/>
    <x v="2420"/>
    <s v="Italia"/>
    <x v="5"/>
    <x v="4"/>
    <m/>
    <s v="Paolo Spadoni"/>
    <s v="Advisor"/>
    <x v="0"/>
    <s v="Med-Tech"/>
    <x v="42"/>
    <x v="3"/>
    <x v="0"/>
    <x v="5"/>
    <x v="0"/>
    <x v="249"/>
    <x v="0"/>
  </r>
  <r>
    <s v="OK"/>
    <x v="2431"/>
    <x v="987"/>
    <x v="954"/>
    <x v="2421"/>
    <s v="Italia"/>
    <x v="7"/>
    <x v="4"/>
    <m/>
    <s v="Gianluca Galgano_x000a_(EY)"/>
    <s v="Advisor"/>
    <x v="0"/>
    <s v="ICT"/>
    <x v="20"/>
    <x v="3"/>
    <x v="0"/>
    <x v="5"/>
    <x v="0"/>
    <x v="249"/>
    <x v="0"/>
  </r>
  <r>
    <s v="OK"/>
    <x v="2432"/>
    <x v="988"/>
    <x v="955"/>
    <x v="2422"/>
    <s v="Italia"/>
    <x v="6"/>
    <x v="5"/>
    <m/>
    <s v="Lucrezia Lucotti _x000a_(360 Capital)"/>
    <s v="Investitori professionali"/>
    <x v="0"/>
    <s v="ICT"/>
    <x v="20"/>
    <x v="2"/>
    <x v="0"/>
    <x v="2"/>
    <x v="0"/>
    <x v="250"/>
    <x v="0"/>
  </r>
  <r>
    <s v="OK"/>
    <x v="2433"/>
    <x v="989"/>
    <x v="956"/>
    <x v="2423"/>
    <s v="Italia"/>
    <x v="5"/>
    <x v="4"/>
    <s v="Elena Vittone"/>
    <m/>
    <s v="Proprietaria"/>
    <x v="0"/>
    <s v="Med-Tech"/>
    <x v="25"/>
    <x v="0"/>
    <x v="0"/>
    <x v="5"/>
    <x v="0"/>
    <x v="250"/>
    <x v="0"/>
  </r>
  <r>
    <s v="OK"/>
    <x v="2434"/>
    <x v="989"/>
    <x v="956"/>
    <x v="2424"/>
    <s v="Italia"/>
    <x v="6"/>
    <x v="5"/>
    <m/>
    <s v="Paolo Alessi"/>
    <s v="Autocandidatura"/>
    <x v="0"/>
    <s v="Clean Tech"/>
    <x v="23"/>
    <x v="2"/>
    <x v="0"/>
    <x v="2"/>
    <x v="0"/>
    <x v="250"/>
    <x v="0"/>
  </r>
  <r>
    <s v="OK"/>
    <x v="2435"/>
    <x v="989"/>
    <x v="956"/>
    <x v="2425"/>
    <s v="Italia"/>
    <x v="5"/>
    <x v="4"/>
    <m/>
    <s v="Daniele Fazio"/>
    <s v="Autocandidatura"/>
    <x v="0"/>
    <s v="Digital &amp; Media"/>
    <x v="5"/>
    <x v="2"/>
    <x v="0"/>
    <x v="2"/>
    <x v="0"/>
    <x v="250"/>
    <x v="0"/>
  </r>
  <r>
    <s v="OK"/>
    <x v="2436"/>
    <x v="990"/>
    <x v="957"/>
    <x v="2426"/>
    <s v="Italia"/>
    <x v="1"/>
    <x v="1"/>
    <m/>
    <s v="Francesco A. Amoroso"/>
    <s v="Autocandidatura"/>
    <x v="0"/>
    <s v="ICT"/>
    <x v="20"/>
    <x v="2"/>
    <x v="1"/>
    <x v="7"/>
    <x v="0"/>
    <x v="250"/>
    <x v="0"/>
  </r>
  <r>
    <s v="OK"/>
    <x v="2437"/>
    <x v="990"/>
    <x v="957"/>
    <x v="2427"/>
    <s v="Italia"/>
    <x v="5"/>
    <x v="4"/>
    <s v="Elena Vittone"/>
    <m/>
    <s v="Proprietaria"/>
    <x v="0"/>
    <s v="Digital &amp; Media"/>
    <x v="45"/>
    <x v="3"/>
    <x v="0"/>
    <x v="5"/>
    <x v="0"/>
    <x v="250"/>
    <x v="0"/>
  </r>
  <r>
    <s v="OK"/>
    <x v="2438"/>
    <x v="991"/>
    <x v="958"/>
    <x v="2428"/>
    <s v="Italia"/>
    <x v="224"/>
    <x v="25"/>
    <m/>
    <s v="Carlo Mannoni_x000a_(Fondazione Sardegna)"/>
    <s v="Investitori professionali"/>
    <x v="0"/>
    <s v="Services"/>
    <x v="19"/>
    <x v="3"/>
    <x v="0"/>
    <x v="5"/>
    <x v="0"/>
    <x v="251"/>
    <x v="0"/>
  </r>
  <r>
    <s v="OK"/>
    <x v="2439"/>
    <x v="991"/>
    <x v="958"/>
    <x v="2429"/>
    <s v="Estero"/>
    <x v="47"/>
    <x v="20"/>
    <m/>
    <s v="Mihai Streza"/>
    <s v="Autocandidatura"/>
    <x v="0"/>
    <s v="ICT"/>
    <x v="20"/>
    <x v="0"/>
    <x v="0"/>
    <x v="2"/>
    <x v="0"/>
    <x v="251"/>
    <x v="165"/>
  </r>
  <r>
    <s v="OK"/>
    <x v="2440"/>
    <x v="992"/>
    <x v="959"/>
    <x v="2430"/>
    <s v="Italia"/>
    <x v="7"/>
    <x v="4"/>
    <m/>
    <s v="Pietro Pogliani_x000a_(Endeavor)"/>
    <s v="Investitori professionali"/>
    <x v="0"/>
    <s v="ICT"/>
    <x v="20"/>
    <x v="0"/>
    <x v="0"/>
    <x v="5"/>
    <x v="0"/>
    <x v="251"/>
    <x v="0"/>
  </r>
  <r>
    <s v="OK"/>
    <x v="2441"/>
    <x v="992"/>
    <x v="959"/>
    <x v="2431"/>
    <s v="Italia"/>
    <x v="5"/>
    <x v="4"/>
    <s v="Elena Vittone"/>
    <m/>
    <s v="Proprietaria"/>
    <x v="0"/>
    <s v="ICT"/>
    <x v="20"/>
    <x v="3"/>
    <x v="0"/>
    <x v="5"/>
    <x v="0"/>
    <x v="251"/>
    <x v="0"/>
  </r>
  <r>
    <s v="OK"/>
    <x v="2442"/>
    <x v="992"/>
    <x v="959"/>
    <x v="2432"/>
    <s v="Estero"/>
    <x v="225"/>
    <x v="56"/>
    <m/>
    <s v="Salvador Becciu"/>
    <s v="Autocandidatura"/>
    <x v="0"/>
    <s v="ICT"/>
    <x v="16"/>
    <x v="3"/>
    <x v="0"/>
    <x v="5"/>
    <x v="0"/>
    <x v="251"/>
    <x v="183"/>
  </r>
  <r>
    <s v="OK"/>
    <x v="2443"/>
    <x v="993"/>
    <x v="960"/>
    <x v="2433"/>
    <s v="Italia"/>
    <x v="5"/>
    <x v="4"/>
    <m/>
    <s v="Gianluigi Davassi"/>
    <s v="Autocandidatura"/>
    <x v="0"/>
    <s v="Services"/>
    <x v="19"/>
    <x v="3"/>
    <x v="0"/>
    <x v="5"/>
    <x v="0"/>
    <x v="251"/>
    <x v="0"/>
  </r>
  <r>
    <s v="OK"/>
    <x v="2444"/>
    <x v="993"/>
    <x v="960"/>
    <x v="2434"/>
    <s v="Italia"/>
    <x v="5"/>
    <x v="4"/>
    <m/>
    <s v="Dario Budetti"/>
    <s v="Autocandidatura"/>
    <x v="0"/>
    <s v="ICT"/>
    <x v="4"/>
    <x v="2"/>
    <x v="0"/>
    <x v="2"/>
    <x v="0"/>
    <x v="251"/>
    <x v="0"/>
  </r>
  <r>
    <s v="OK"/>
    <x v="2445"/>
    <x v="994"/>
    <x v="961"/>
    <x v="2435"/>
    <s v="Italia"/>
    <x v="5"/>
    <x v="4"/>
    <m/>
    <s v="Alessandro Bruno"/>
    <s v="Autocandidatura"/>
    <x v="0"/>
    <s v="Med-Tech"/>
    <x v="25"/>
    <x v="0"/>
    <x v="0"/>
    <x v="5"/>
    <x v="0"/>
    <x v="251"/>
    <x v="0"/>
  </r>
  <r>
    <s v="OK"/>
    <x v="2446"/>
    <x v="995"/>
    <x v="962"/>
    <x v="2436"/>
    <s v="Italia"/>
    <x v="0"/>
    <x v="0"/>
    <m/>
    <s v="Marina Raicevic"/>
    <s v="Autocandidatura"/>
    <x v="0"/>
    <s v="ICT"/>
    <x v="20"/>
    <x v="0"/>
    <x v="0"/>
    <x v="5"/>
    <x v="0"/>
    <x v="252"/>
    <x v="0"/>
  </r>
  <r>
    <s v="OK"/>
    <x v="2447"/>
    <x v="995"/>
    <x v="962"/>
    <x v="2437"/>
    <s v="Estero"/>
    <x v="25"/>
    <x v="16"/>
    <m/>
    <s v="Giuseppe Rigato_x000a_(AnniaPartners)"/>
    <s v="Advisor"/>
    <x v="0"/>
    <s v="ICT"/>
    <x v="20"/>
    <x v="0"/>
    <x v="0"/>
    <x v="5"/>
    <x v="0"/>
    <x v="252"/>
    <x v="184"/>
  </r>
  <r>
    <s v="OK"/>
    <x v="2448"/>
    <x v="995"/>
    <x v="962"/>
    <x v="2438"/>
    <s v="Estero"/>
    <x v="25"/>
    <x v="16"/>
    <m/>
    <s v="Carlo-Felice Balduzzi_x000a_(L&amp;B Partners)"/>
    <s v="Advisor"/>
    <x v="0"/>
    <s v="ICT"/>
    <x v="20"/>
    <x v="0"/>
    <x v="0"/>
    <x v="5"/>
    <x v="0"/>
    <x v="252"/>
    <x v="184"/>
  </r>
  <r>
    <s v="OK"/>
    <x v="2449"/>
    <x v="996"/>
    <x v="963"/>
    <x v="2439"/>
    <s v="Estero"/>
    <x v="226"/>
    <x v="51"/>
    <m/>
    <s v="Tereza Stranska"/>
    <s v="Autocandidatura"/>
    <x v="0"/>
    <s v="ICT"/>
    <x v="20"/>
    <x v="0"/>
    <x v="0"/>
    <x v="2"/>
    <x v="0"/>
    <x v="252"/>
    <x v="165"/>
  </r>
  <r>
    <s v="OK"/>
    <x v="2450"/>
    <x v="996"/>
    <x v="963"/>
    <x v="2440"/>
    <s v="Italia"/>
    <x v="147"/>
    <x v="15"/>
    <m/>
    <s v="Massimo Favuzza"/>
    <s v="Dottore commercialista"/>
    <x v="0"/>
    <s v="Biotech"/>
    <x v="3"/>
    <x v="2"/>
    <x v="0"/>
    <x v="2"/>
    <x v="0"/>
    <x v="252"/>
    <x v="0"/>
  </r>
  <r>
    <s v="OK"/>
    <x v="2451"/>
    <x v="997"/>
    <x v="964"/>
    <x v="2441"/>
    <s v="Italia"/>
    <x v="62"/>
    <x v="4"/>
    <m/>
    <s v="Edmondo Sparano_x000a_(Digital Magics)"/>
    <s v="Investitori professionali"/>
    <x v="0"/>
    <s v="Services"/>
    <x v="44"/>
    <x v="3"/>
    <x v="0"/>
    <x v="5"/>
    <x v="0"/>
    <x v="252"/>
    <x v="0"/>
  </r>
  <r>
    <s v="OK"/>
    <x v="2452"/>
    <x v="997"/>
    <x v="964"/>
    <x v="2442"/>
    <s v="Italia"/>
    <x v="110"/>
    <x v="1"/>
    <m/>
    <s v="Gianluca De Masi"/>
    <s v="Autocandidatura"/>
    <x v="0"/>
    <s v="Biotech"/>
    <x v="54"/>
    <x v="2"/>
    <x v="98"/>
    <x v="7"/>
    <x v="0"/>
    <x v="252"/>
    <x v="0"/>
  </r>
  <r>
    <s v="OK"/>
    <x v="2453"/>
    <x v="998"/>
    <x v="965"/>
    <x v="2443"/>
    <s v="Italia"/>
    <x v="91"/>
    <x v="2"/>
    <m/>
    <s v="Clemente Biondo"/>
    <s v="Autocandidatura"/>
    <x v="0"/>
    <s v="Digital &amp; Media"/>
    <x v="5"/>
    <x v="0"/>
    <x v="0"/>
    <x v="5"/>
    <x v="0"/>
    <x v="253"/>
    <x v="0"/>
  </r>
  <r>
    <s v="OK"/>
    <x v="2454"/>
    <x v="999"/>
    <x v="966"/>
    <x v="2444"/>
    <s v="Italia"/>
    <x v="5"/>
    <x v="4"/>
    <m/>
    <s v="Giovanni Lorenzetto_x000a_(KPMG)"/>
    <s v="Advisor"/>
    <x v="0"/>
    <s v="Digital &amp; Media"/>
    <x v="5"/>
    <x v="0"/>
    <x v="0"/>
    <x v="5"/>
    <x v="0"/>
    <x v="253"/>
    <x v="0"/>
  </r>
  <r>
    <s v="OK"/>
    <x v="2455"/>
    <x v="999"/>
    <x v="966"/>
    <x v="2445"/>
    <s v="Italia"/>
    <x v="5"/>
    <x v="4"/>
    <m/>
    <s v="Alessandra Biglia"/>
    <s v="Autocandidatura"/>
    <x v="0"/>
    <s v="Consumer Goods"/>
    <x v="12"/>
    <x v="0"/>
    <x v="0"/>
    <x v="5"/>
    <x v="0"/>
    <x v="253"/>
    <x v="0"/>
  </r>
  <r>
    <s v="OK"/>
    <x v="2456"/>
    <x v="999"/>
    <x v="966"/>
    <x v="2446"/>
    <s v="Italia"/>
    <x v="5"/>
    <x v="4"/>
    <m/>
    <s v="Alessandra Scotti_x000a_(LIFTT)"/>
    <s v="Advisor"/>
    <x v="0"/>
    <s v="Biotech"/>
    <x v="3"/>
    <x v="2"/>
    <x v="0"/>
    <x v="2"/>
    <x v="0"/>
    <x v="253"/>
    <x v="0"/>
  </r>
  <r>
    <s v="OK"/>
    <x v="2457"/>
    <x v="999"/>
    <x v="966"/>
    <x v="2447"/>
    <s v="Estero"/>
    <x v="125"/>
    <x v="22"/>
    <m/>
    <s v="Christoph Degendorfer"/>
    <s v="Autocandidatura"/>
    <x v="0"/>
    <s v="ICT"/>
    <x v="20"/>
    <x v="0"/>
    <x v="0"/>
    <x v="2"/>
    <x v="0"/>
    <x v="253"/>
    <x v="0"/>
  </r>
  <r>
    <s v="OK"/>
    <x v="2458"/>
    <x v="999"/>
    <x v="966"/>
    <x v="2448"/>
    <s v="Italia"/>
    <x v="6"/>
    <x v="5"/>
    <m/>
    <s v="Pasquale Castellaneta"/>
    <s v="Autocandidatura"/>
    <x v="0"/>
    <s v="Agro-food"/>
    <x v="10"/>
    <x v="1"/>
    <x v="0"/>
    <x v="2"/>
    <x v="0"/>
    <x v="253"/>
    <x v="0"/>
  </r>
  <r>
    <s v="OK"/>
    <x v="2459"/>
    <x v="1000"/>
    <x v="967"/>
    <x v="2449"/>
    <s v="Italia"/>
    <x v="94"/>
    <x v="19"/>
    <m/>
    <s v="B4i"/>
    <s v="Altri"/>
    <x v="0"/>
    <s v="ICT"/>
    <x v="20"/>
    <x v="0"/>
    <x v="0"/>
    <x v="5"/>
    <x v="0"/>
    <x v="253"/>
    <x v="0"/>
  </r>
  <r>
    <s v="OK"/>
    <x v="2460"/>
    <x v="1000"/>
    <x v="967"/>
    <x v="2450"/>
    <s v="Italia"/>
    <x v="11"/>
    <x v="7"/>
    <m/>
    <s v="B4i"/>
    <s v="Altri"/>
    <x v="0"/>
    <s v="ICT"/>
    <x v="20"/>
    <x v="0"/>
    <x v="0"/>
    <x v="5"/>
    <x v="0"/>
    <x v="253"/>
    <x v="0"/>
  </r>
  <r>
    <s v="OK"/>
    <x v="2461"/>
    <x v="1000"/>
    <x v="967"/>
    <x v="2451"/>
    <s v="Italia"/>
    <x v="119"/>
    <x v="35"/>
    <m/>
    <s v="B4i"/>
    <s v="Altri"/>
    <x v="0"/>
    <s v="Digital &amp; Media"/>
    <x v="5"/>
    <x v="0"/>
    <x v="0"/>
    <x v="5"/>
    <x v="0"/>
    <x v="253"/>
    <x v="0"/>
  </r>
  <r>
    <s v="OK"/>
    <x v="2462"/>
    <x v="1000"/>
    <x v="967"/>
    <x v="2452"/>
    <s v="Italia"/>
    <x v="5"/>
    <x v="4"/>
    <m/>
    <s v="Marco Massimo Bertini"/>
    <s v="Autocandidatura"/>
    <x v="0"/>
    <s v="Consumer Goods"/>
    <x v="24"/>
    <x v="0"/>
    <x v="0"/>
    <x v="5"/>
    <x v="0"/>
    <x v="253"/>
    <x v="0"/>
  </r>
  <r>
    <s v="OK"/>
    <x v="2463"/>
    <x v="1001"/>
    <x v="968"/>
    <x v="2453"/>
    <s v="Italia"/>
    <x v="5"/>
    <x v="4"/>
    <m/>
    <s v="Francesco De Michelis_x000a_(MITO Technology)"/>
    <s v="Investitori professionali"/>
    <x v="0"/>
    <s v="Industrial Goods"/>
    <x v="18"/>
    <x v="0"/>
    <x v="9"/>
    <x v="5"/>
    <x v="0"/>
    <x v="164"/>
    <x v="185"/>
  </r>
  <r>
    <s v="OK"/>
    <x v="2464"/>
    <x v="1001"/>
    <x v="968"/>
    <x v="2454"/>
    <s v="Italia"/>
    <x v="20"/>
    <x v="12"/>
    <m/>
    <s v="Francesco Pellone_x000a_(Grimaldi Studio Legale)"/>
    <s v="Dottore commercialista"/>
    <x v="0"/>
    <s v="Med-Tech"/>
    <x v="2"/>
    <x v="0"/>
    <x v="7"/>
    <x v="5"/>
    <x v="0"/>
    <x v="164"/>
    <x v="185"/>
  </r>
  <r>
    <s v="OK"/>
    <x v="2465"/>
    <x v="1001"/>
    <x v="968"/>
    <x v="2455"/>
    <s v="Italia"/>
    <x v="11"/>
    <x v="7"/>
    <s v="Giulio Valiante"/>
    <m/>
    <s v="Proprietaria"/>
    <x v="0"/>
    <s v="Services"/>
    <x v="14"/>
    <x v="0"/>
    <x v="0"/>
    <x v="5"/>
    <x v="0"/>
    <x v="253"/>
    <x v="0"/>
  </r>
  <r>
    <s v="OK"/>
    <x v="2466"/>
    <x v="1001"/>
    <x v="968"/>
    <x v="2456"/>
    <s v="Italia"/>
    <x v="81"/>
    <x v="0"/>
    <m/>
    <s v="Luca Longhi _x000a_(Azimut direct)"/>
    <s v="Advisor"/>
    <x v="0"/>
    <s v="ICT"/>
    <x v="20"/>
    <x v="2"/>
    <x v="0"/>
    <x v="2"/>
    <x v="0"/>
    <x v="253"/>
    <x v="0"/>
  </r>
  <r>
    <s v="OK"/>
    <x v="2467"/>
    <x v="1001"/>
    <x v="968"/>
    <x v="2457"/>
    <s v="Italia"/>
    <x v="2"/>
    <x v="0"/>
    <m/>
    <s v="Luca Longhi _x000a_(Azimut direct)"/>
    <s v="Advisor"/>
    <x v="0"/>
    <s v="Automotive"/>
    <x v="22"/>
    <x v="2"/>
    <x v="0"/>
    <x v="2"/>
    <x v="0"/>
    <x v="253"/>
    <x v="0"/>
  </r>
  <r>
    <s v="OK"/>
    <x v="2468"/>
    <x v="1001"/>
    <x v="968"/>
    <x v="2458"/>
    <s v="Italia"/>
    <x v="5"/>
    <x v="4"/>
    <m/>
    <s v="Luca Longhi _x000a_(Azimut direct)"/>
    <s v="Advisor"/>
    <x v="0"/>
    <s v="Services"/>
    <x v="31"/>
    <x v="0"/>
    <x v="0"/>
    <x v="5"/>
    <x v="0"/>
    <x v="253"/>
    <x v="0"/>
  </r>
  <r>
    <s v="OK"/>
    <x v="2469"/>
    <x v="1002"/>
    <x v="969"/>
    <x v="2459"/>
    <s v="Italia"/>
    <x v="86"/>
    <x v="4"/>
    <m/>
    <s v="Marco Meoni_x000a_(Growth Capital)"/>
    <s v="Advisor"/>
    <x v="0"/>
    <s v="Services"/>
    <x v="44"/>
    <x v="3"/>
    <x v="0"/>
    <x v="5"/>
    <x v="0"/>
    <x v="253"/>
    <x v="0"/>
  </r>
  <r>
    <s v="OK"/>
    <x v="2470"/>
    <x v="1002"/>
    <x v="969"/>
    <x v="2460"/>
    <s v="Italia"/>
    <x v="87"/>
    <x v="9"/>
    <m/>
    <s v="Valeria Lesma"/>
    <s v="Autocandidatura"/>
    <x v="0"/>
    <s v="Consumer Goods"/>
    <x v="12"/>
    <x v="0"/>
    <x v="0"/>
    <x v="5"/>
    <x v="0"/>
    <x v="253"/>
    <x v="0"/>
  </r>
  <r>
    <s v="OK"/>
    <x v="2471"/>
    <x v="1003"/>
    <x v="970"/>
    <x v="2461"/>
    <s v="Italia"/>
    <x v="5"/>
    <x v="4"/>
    <s v="Amedeo Giurazza"/>
    <m/>
    <s v="Proprietaria"/>
    <x v="0"/>
    <s v="Digital &amp; Media"/>
    <x v="5"/>
    <x v="0"/>
    <x v="0"/>
    <x v="5"/>
    <x v="0"/>
    <x v="164"/>
    <x v="0"/>
  </r>
  <r>
    <s v="OK"/>
    <x v="2472"/>
    <x v="1003"/>
    <x v="970"/>
    <x v="2462"/>
    <s v="Italia"/>
    <x v="5"/>
    <x v="4"/>
    <m/>
    <s v="Lorenzo Cerrone"/>
    <s v="Autocandidatura"/>
    <x v="0"/>
    <s v="Digital &amp; Media"/>
    <x v="5"/>
    <x v="0"/>
    <x v="0"/>
    <x v="5"/>
    <x v="0"/>
    <x v="164"/>
    <x v="0"/>
  </r>
  <r>
    <s v="OK"/>
    <x v="2473"/>
    <x v="1004"/>
    <x v="971"/>
    <x v="2463"/>
    <s v="Italia"/>
    <x v="5"/>
    <x v="4"/>
    <s v="Alessandro Pontari"/>
    <m/>
    <s v="Proprietaria"/>
    <x v="0"/>
    <s v="Med-Tech"/>
    <x v="8"/>
    <x v="0"/>
    <x v="0"/>
    <x v="5"/>
    <x v="0"/>
    <x v="164"/>
    <x v="0"/>
  </r>
  <r>
    <s v="OK"/>
    <x v="2474"/>
    <x v="1004"/>
    <x v="971"/>
    <x v="2464"/>
    <s v="Italia"/>
    <x v="5"/>
    <x v="4"/>
    <m/>
    <s v="Riccardo Suardi"/>
    <s v="Autocandidatura"/>
    <x v="0"/>
    <s v="Digital &amp; Media"/>
    <x v="5"/>
    <x v="0"/>
    <x v="0"/>
    <x v="5"/>
    <x v="0"/>
    <x v="164"/>
    <x v="0"/>
  </r>
  <r>
    <s v="OK"/>
    <x v="2475"/>
    <x v="1005"/>
    <x v="972"/>
    <x v="2465"/>
    <s v="Estero"/>
    <x v="25"/>
    <x v="16"/>
    <m/>
    <s v="Gianandrea Siccardi "/>
    <s v="Autocandidatura"/>
    <x v="0"/>
    <s v="Services"/>
    <x v="20"/>
    <x v="2"/>
    <x v="0"/>
    <x v="2"/>
    <x v="0"/>
    <x v="164"/>
    <x v="0"/>
  </r>
  <r>
    <s v="OK"/>
    <x v="2476"/>
    <x v="1005"/>
    <x v="972"/>
    <x v="2466"/>
    <s v="Italia"/>
    <x v="5"/>
    <x v="4"/>
    <m/>
    <s v="Simone Paolino"/>
    <s v="Autocandidatura"/>
    <x v="0"/>
    <s v="Services"/>
    <x v="44"/>
    <x v="0"/>
    <x v="0"/>
    <x v="5"/>
    <x v="0"/>
    <x v="164"/>
    <x v="0"/>
  </r>
  <r>
    <s v="OK"/>
    <x v="2477"/>
    <x v="1005"/>
    <x v="972"/>
    <x v="2467"/>
    <s v="Italia"/>
    <x v="29"/>
    <x v="0"/>
    <s v="Giulio Valiante"/>
    <m/>
    <s v="Proprietaria"/>
    <x v="0"/>
    <s v="Digital &amp; Media"/>
    <x v="5"/>
    <x v="3"/>
    <x v="0"/>
    <x v="5"/>
    <x v="0"/>
    <x v="164"/>
    <x v="0"/>
  </r>
  <r>
    <s v="OK"/>
    <x v="2478"/>
    <x v="1005"/>
    <x v="972"/>
    <x v="2468"/>
    <s v="Italia"/>
    <x v="129"/>
    <x v="3"/>
    <m/>
    <s v="Riccardo Longobardi"/>
    <s v="Autocandidatura"/>
    <x v="0"/>
    <s v="Consumer Goods"/>
    <x v="24"/>
    <x v="0"/>
    <x v="0"/>
    <x v="5"/>
    <x v="0"/>
    <x v="164"/>
    <x v="0"/>
  </r>
  <r>
    <s v="OK"/>
    <x v="2479"/>
    <x v="1006"/>
    <x v="973"/>
    <x v="2469"/>
    <s v="Italia"/>
    <x v="6"/>
    <x v="5"/>
    <m/>
    <s v="Manuel Sammartino "/>
    <s v="Autocandidatura"/>
    <x v="0"/>
    <s v="Digital &amp; Media"/>
    <x v="5"/>
    <x v="2"/>
    <x v="0"/>
    <x v="2"/>
    <x v="0"/>
    <x v="254"/>
    <x v="0"/>
  </r>
  <r>
    <s v="OK"/>
    <x v="2480"/>
    <x v="1006"/>
    <x v="973"/>
    <x v="2470"/>
    <s v="Italia"/>
    <x v="69"/>
    <x v="4"/>
    <m/>
    <s v="Pietro Pogliani_x000a_(Endeavor Italy)"/>
    <s v="Investitori professionali"/>
    <x v="0"/>
    <s v="Industrial automation"/>
    <x v="4"/>
    <x v="3"/>
    <x v="0"/>
    <x v="5"/>
    <x v="0"/>
    <x v="254"/>
    <x v="0"/>
  </r>
  <r>
    <s v="OK"/>
    <x v="2481"/>
    <x v="1006"/>
    <x v="973"/>
    <x v="2471"/>
    <s v="Italia"/>
    <x v="5"/>
    <x v="4"/>
    <m/>
    <s v="FuturED"/>
    <s v="Altri"/>
    <x v="0"/>
    <s v="Services"/>
    <x v="14"/>
    <x v="0"/>
    <x v="0"/>
    <x v="5"/>
    <x v="0"/>
    <x v="254"/>
    <x v="0"/>
  </r>
  <r>
    <s v="OK"/>
    <x v="2482"/>
    <x v="1006"/>
    <x v="973"/>
    <x v="2472"/>
    <s v="Estero"/>
    <x v="50"/>
    <x v="6"/>
    <m/>
    <s v="Bruno Puricelli_x000a_(Aleph Finance)"/>
    <s v="Investitori professionali"/>
    <x v="0"/>
    <s v="Med-Tech"/>
    <x v="2"/>
    <x v="2"/>
    <x v="0"/>
    <x v="2"/>
    <x v="0"/>
    <x v="254"/>
    <x v="0"/>
  </r>
  <r>
    <s v="OK"/>
    <x v="2483"/>
    <x v="1007"/>
    <x v="974"/>
    <x v="2473"/>
    <s v="Italia"/>
    <x v="5"/>
    <x v="4"/>
    <s v="Fabiana Martone"/>
    <m/>
    <s v="Proprietaria"/>
    <x v="0"/>
    <s v="Services"/>
    <x v="13"/>
    <x v="0"/>
    <x v="0"/>
    <x v="5"/>
    <x v="0"/>
    <x v="254"/>
    <x v="0"/>
  </r>
  <r>
    <s v="OK"/>
    <x v="2484"/>
    <x v="1008"/>
    <x v="975"/>
    <x v="2474"/>
    <s v="Italia"/>
    <x v="6"/>
    <x v="5"/>
    <s v="Elena Vittone"/>
    <m/>
    <s v="Proprietaria"/>
    <x v="0"/>
    <s v="ICT"/>
    <x v="20"/>
    <x v="0"/>
    <x v="0"/>
    <x v="5"/>
    <x v="0"/>
    <x v="44"/>
    <x v="0"/>
  </r>
  <r>
    <s v="OK"/>
    <x v="2485"/>
    <x v="1009"/>
    <x v="976"/>
    <x v="2475"/>
    <s v="Italia"/>
    <x v="91"/>
    <x v="2"/>
    <m/>
    <s v="Alfonso Riccardi"/>
    <s v="Advisor"/>
    <x v="0"/>
    <s v="ICT"/>
    <x v="20"/>
    <x v="2"/>
    <x v="0"/>
    <x v="2"/>
    <x v="0"/>
    <x v="44"/>
    <x v="0"/>
  </r>
  <r>
    <s v="OK"/>
    <x v="2486"/>
    <x v="1010"/>
    <x v="975"/>
    <x v="2476"/>
    <s v="Italia"/>
    <x v="62"/>
    <x v="4"/>
    <m/>
    <s v="Edoardo Gava_x000a_(Milano Investment Partner)"/>
    <s v="Investitori professionali"/>
    <x v="0"/>
    <s v="Consumer Goods"/>
    <x v="12"/>
    <x v="3"/>
    <x v="0"/>
    <x v="5"/>
    <x v="0"/>
    <x v="44"/>
    <x v="0"/>
  </r>
  <r>
    <s v="OK"/>
    <x v="2487"/>
    <x v="1011"/>
    <x v="977"/>
    <x v="2477"/>
    <s v="Italia"/>
    <x v="78"/>
    <x v="13"/>
    <m/>
    <s v="Alessandro Francescotto_x000a_(Excellence Consulenti d’Impresa)"/>
    <s v="Advisor"/>
    <x v="0"/>
    <s v="Digital &amp; Media"/>
    <x v="5"/>
    <x v="0"/>
    <x v="0"/>
    <x v="5"/>
    <x v="0"/>
    <x v="44"/>
    <x v="0"/>
  </r>
  <r>
    <s v="OK"/>
    <x v="2488"/>
    <x v="1012"/>
    <x v="978"/>
    <x v="2478"/>
    <s v="Italia"/>
    <x v="7"/>
    <x v="4"/>
    <m/>
    <s v="Luca Villa"/>
    <s v="Altri"/>
    <x v="0"/>
    <s v="Consumer Goods"/>
    <x v="12"/>
    <x v="0"/>
    <x v="0"/>
    <x v="5"/>
    <x v="0"/>
    <x v="44"/>
    <x v="0"/>
  </r>
  <r>
    <s v="OK"/>
    <x v="2489"/>
    <x v="1013"/>
    <x v="979"/>
    <x v="2479"/>
    <s v="Estero"/>
    <x v="227"/>
    <x v="22"/>
    <m/>
    <s v="Ermias De Angeli"/>
    <s v="Autocandidatura"/>
    <x v="0"/>
    <s v="ICT"/>
    <x v="20"/>
    <x v="2"/>
    <x v="0"/>
    <x v="2"/>
    <x v="0"/>
    <x v="44"/>
    <x v="0"/>
  </r>
  <r>
    <s v="OK"/>
    <x v="2490"/>
    <x v="1014"/>
    <x v="980"/>
    <x v="2480"/>
    <s v="Italia"/>
    <x v="13"/>
    <x v="9"/>
    <m/>
    <s v="Massimiliano Costa"/>
    <s v="Autocandidatura"/>
    <x v="0"/>
    <s v="Services"/>
    <x v="13"/>
    <x v="3"/>
    <x v="0"/>
    <x v="5"/>
    <x v="0"/>
    <x v="44"/>
    <x v="0"/>
  </r>
  <r>
    <s v="OK"/>
    <x v="2491"/>
    <x v="1015"/>
    <x v="981"/>
    <x v="2481"/>
    <s v="Italia"/>
    <x v="20"/>
    <x v="12"/>
    <m/>
    <s v="Giulio Bozzo"/>
    <s v="Autocandidatura"/>
    <x v="0"/>
    <s v="Services"/>
    <x v="44"/>
    <x v="0"/>
    <x v="0"/>
    <x v="5"/>
    <x v="0"/>
    <x v="44"/>
    <x v="0"/>
  </r>
  <r>
    <s v="OK"/>
    <x v="2492"/>
    <x v="1016"/>
    <x v="982"/>
    <x v="2482"/>
    <s v="Estero"/>
    <x v="25"/>
    <x v="16"/>
    <m/>
    <s v="Fernando Agrusti "/>
    <s v="Autocandidatura"/>
    <x v="0"/>
    <s v="Services"/>
    <x v="19"/>
    <x v="2"/>
    <x v="0"/>
    <x v="2"/>
    <x v="0"/>
    <x v="44"/>
    <x v="0"/>
  </r>
  <r>
    <s v="OK"/>
    <x v="2493"/>
    <x v="931"/>
    <x v="899"/>
    <x v="2483"/>
    <s v="Italia"/>
    <x v="94"/>
    <x v="19"/>
    <m/>
    <s v="Call4ideas"/>
    <s v="Altri"/>
    <x v="0"/>
    <s v="ICT"/>
    <x v="20"/>
    <x v="0"/>
    <x v="0"/>
    <x v="5"/>
    <x v="0"/>
    <x v="44"/>
    <x v="0"/>
  </r>
  <r>
    <s v="OK"/>
    <x v="2494"/>
    <x v="1017"/>
    <x v="983"/>
    <x v="2484"/>
    <s v="Italia"/>
    <x v="6"/>
    <x v="5"/>
    <m/>
    <s v="Marco Celotti_x000a_(MCH)"/>
    <s v="Advisor"/>
    <x v="0"/>
    <s v="Industrial Goods"/>
    <x v="18"/>
    <x v="4"/>
    <x v="0"/>
    <x v="2"/>
    <x v="0"/>
    <x v="255"/>
    <x v="0"/>
  </r>
  <r>
    <s v="OK"/>
    <x v="2495"/>
    <x v="1017"/>
    <x v="983"/>
    <x v="2485"/>
    <s v="Italia"/>
    <x v="21"/>
    <x v="13"/>
    <m/>
    <s v="Alessandro Gallo_x000a_(EIF)"/>
    <s v="Investitori professionali"/>
    <x v="0"/>
    <s v="Services"/>
    <x v="14"/>
    <x v="0"/>
    <x v="0"/>
    <x v="6"/>
    <x v="0"/>
    <x v="255"/>
    <x v="0"/>
  </r>
  <r>
    <s v="OK"/>
    <x v="2496"/>
    <x v="1018"/>
    <x v="984"/>
    <x v="2486"/>
    <s v="Italia"/>
    <x v="5"/>
    <x v="4"/>
    <s v="Elena Vittone"/>
    <m/>
    <s v="Proprietaria"/>
    <x v="0"/>
    <s v="Consumer Goods"/>
    <x v="12"/>
    <x v="0"/>
    <x v="0"/>
    <x v="6"/>
    <x v="0"/>
    <x v="255"/>
    <x v="0"/>
  </r>
  <r>
    <s v="OK"/>
    <x v="2497"/>
    <x v="1019"/>
    <x v="985"/>
    <x v="2487"/>
    <s v="Italia"/>
    <x v="5"/>
    <x v="4"/>
    <m/>
    <s v="Virginia Bassano_x000a_(Eight Roads)"/>
    <s v="Investitori professionali"/>
    <x v="0"/>
    <s v="ICT"/>
    <x v="20"/>
    <x v="0"/>
    <x v="0"/>
    <x v="6"/>
    <x v="0"/>
    <x v="181"/>
    <x v="0"/>
  </r>
  <r>
    <s v="OK"/>
    <x v="2498"/>
    <x v="1020"/>
    <x v="986"/>
    <x v="2488"/>
    <s v="Italia"/>
    <x v="6"/>
    <x v="5"/>
    <s v="Alessandro Pontari"/>
    <m/>
    <s v="Proprietaria"/>
    <x v="0"/>
    <s v="Services"/>
    <x v="44"/>
    <x v="0"/>
    <x v="0"/>
    <x v="6"/>
    <x v="0"/>
    <x v="181"/>
    <x v="0"/>
  </r>
  <r>
    <s v="OK"/>
    <x v="2499"/>
    <x v="1021"/>
    <x v="987"/>
    <x v="2489"/>
    <s v="Italia"/>
    <x v="5"/>
    <x v="4"/>
    <m/>
    <s v="Tudor Sava"/>
    <s v="Advisor"/>
    <x v="0"/>
    <s v="Services"/>
    <x v="19"/>
    <x v="0"/>
    <x v="0"/>
    <x v="6"/>
    <x v="0"/>
    <x v="181"/>
    <x v="0"/>
  </r>
  <r>
    <s v="OK"/>
    <x v="2500"/>
    <x v="1021"/>
    <x v="987"/>
    <x v="2490"/>
    <s v="Italia"/>
    <x v="2"/>
    <x v="0"/>
    <m/>
    <s v="Ivan Aimo_x000a_(Deliveristo)"/>
    <s v="Altri"/>
    <x v="0"/>
    <s v="Digital &amp; Media"/>
    <x v="5"/>
    <x v="3"/>
    <x v="0"/>
    <x v="6"/>
    <x v="0"/>
    <x v="181"/>
    <x v="0"/>
  </r>
  <r>
    <s v="OK"/>
    <x v="2501"/>
    <x v="1022"/>
    <x v="988"/>
    <x v="2491"/>
    <s v="Estero"/>
    <x v="182"/>
    <x v="48"/>
    <m/>
    <s v="Eidan Tzdaka"/>
    <s v="Autocandidatura"/>
    <x v="0"/>
    <s v="Med-Tech"/>
    <x v="2"/>
    <x v="2"/>
    <x v="0"/>
    <x v="2"/>
    <x v="0"/>
    <x v="181"/>
    <x v="0"/>
  </r>
  <r>
    <s v="OK"/>
    <x v="2502"/>
    <x v="1022"/>
    <x v="988"/>
    <x v="2492"/>
    <s v="Italia"/>
    <x v="5"/>
    <x v="4"/>
    <s v="Elena Vittone"/>
    <m/>
    <s v="Proprietaria"/>
    <x v="0"/>
    <s v="ICT"/>
    <x v="20"/>
    <x v="3"/>
    <x v="0"/>
    <x v="6"/>
    <x v="0"/>
    <x v="181"/>
    <x v="0"/>
  </r>
  <r>
    <s v="OK"/>
    <x v="2503"/>
    <x v="1023"/>
    <x v="989"/>
    <x v="2493"/>
    <s v="Italia"/>
    <x v="8"/>
    <x v="4"/>
    <m/>
    <s v="Andrea Zoppi_x000a_(Studio Zoppi)"/>
    <s v="Advisor"/>
    <x v="0"/>
    <s v="Clean Tech"/>
    <x v="17"/>
    <x v="2"/>
    <x v="0"/>
    <x v="2"/>
    <x v="0"/>
    <x v="118"/>
    <x v="0"/>
  </r>
  <r>
    <s v="OK"/>
    <x v="2504"/>
    <x v="1024"/>
    <x v="990"/>
    <x v="2494"/>
    <s v="Italia"/>
    <x v="11"/>
    <x v="7"/>
    <m/>
    <m/>
    <s v="Autocandidatura"/>
    <x v="0"/>
    <s v="Digital &amp; Media"/>
    <x v="5"/>
    <x v="2"/>
    <x v="0"/>
    <x v="2"/>
    <x v="0"/>
    <x v="118"/>
    <x v="0"/>
  </r>
  <r>
    <s v="OK"/>
    <x v="2505"/>
    <x v="1024"/>
    <x v="990"/>
    <x v="2495"/>
    <s v="Italia"/>
    <x v="39"/>
    <x v="15"/>
    <m/>
    <s v="Alberto Stecca"/>
    <s v="Autocandidatura"/>
    <x v="0"/>
    <s v="Clean Tech"/>
    <x v="51"/>
    <x v="3"/>
    <x v="0"/>
    <x v="6"/>
    <x v="0"/>
    <x v="118"/>
    <x v="0"/>
  </r>
  <r>
    <s v="OK"/>
    <x v="2506"/>
    <x v="1025"/>
    <x v="991"/>
    <x v="2496"/>
    <s v="Italia"/>
    <x v="11"/>
    <x v="7"/>
    <m/>
    <s v="Riccardo Rainone_x000a_(PM &amp; Partners SGR)"/>
    <s v="Investitori professionali"/>
    <x v="0"/>
    <s v="Digital &amp; Media"/>
    <x v="28"/>
    <x v="0"/>
    <x v="0"/>
    <x v="6"/>
    <x v="0"/>
    <x v="118"/>
    <x v="0"/>
  </r>
  <r>
    <s v="OK"/>
    <x v="2507"/>
    <x v="1026"/>
    <x v="992"/>
    <x v="2497"/>
    <s v="Estero"/>
    <x v="25"/>
    <x v="16"/>
    <s v="Giulio Valiante"/>
    <m/>
    <s v="Proprietaria"/>
    <x v="0"/>
    <s v="Services"/>
    <x v="19"/>
    <x v="3"/>
    <x v="0"/>
    <x v="6"/>
    <x v="0"/>
    <x v="118"/>
    <x v="186"/>
  </r>
  <r>
    <s v="OK"/>
    <x v="2508"/>
    <x v="1027"/>
    <x v="993"/>
    <x v="2498"/>
    <s v="Italia"/>
    <x v="6"/>
    <x v="5"/>
    <m/>
    <s v="Stefano Oddo"/>
    <s v="Advisor"/>
    <x v="0"/>
    <s v="Clean Tech"/>
    <x v="23"/>
    <x v="4"/>
    <x v="0"/>
    <x v="2"/>
    <x v="0"/>
    <x v="256"/>
    <x v="0"/>
  </r>
  <r>
    <s v="OK"/>
    <x v="2509"/>
    <x v="1028"/>
    <x v="994"/>
    <x v="2499"/>
    <s v="Italia"/>
    <x v="17"/>
    <x v="2"/>
    <s v="Salvatore Panico"/>
    <m/>
    <s v="Proprietaria"/>
    <x v="0"/>
    <s v="Agro-food"/>
    <x v="10"/>
    <x v="3"/>
    <x v="0"/>
    <x v="6"/>
    <x v="0"/>
    <x v="256"/>
    <x v="0"/>
  </r>
  <r>
    <s v="OK"/>
    <x v="2510"/>
    <x v="1025"/>
    <x v="991"/>
    <x v="2500"/>
    <s v="Italia"/>
    <x v="11"/>
    <x v="7"/>
    <m/>
    <s v="Leonardo Trincia"/>
    <s v="Autocandidatura"/>
    <x v="0"/>
    <s v="Digital &amp; Media"/>
    <x v="37"/>
    <x v="2"/>
    <x v="0"/>
    <x v="2"/>
    <x v="0"/>
    <x v="256"/>
    <x v="0"/>
  </r>
  <r>
    <s v="OK"/>
    <x v="2511"/>
    <x v="1025"/>
    <x v="991"/>
    <x v="2501"/>
    <s v="Estero"/>
    <x v="228"/>
    <x v="57"/>
    <m/>
    <s v="Robert BENE"/>
    <s v="Autocandidatura"/>
    <x v="0"/>
    <s v="Clean Tech"/>
    <x v="39"/>
    <x v="0"/>
    <x v="0"/>
    <x v="2"/>
    <x v="0"/>
    <x v="256"/>
    <x v="165"/>
  </r>
  <r>
    <s v="OK"/>
    <x v="2512"/>
    <x v="1029"/>
    <x v="995"/>
    <x v="2502"/>
    <s v="Italia"/>
    <x v="11"/>
    <x v="7"/>
    <m/>
    <s v="Rami Salhi"/>
    <s v="Autocandidatura"/>
    <x v="0"/>
    <s v="Services"/>
    <x v="31"/>
    <x v="0"/>
    <x v="0"/>
    <x v="6"/>
    <x v="0"/>
    <x v="256"/>
    <x v="0"/>
  </r>
  <r>
    <s v="OK"/>
    <x v="2513"/>
    <x v="1029"/>
    <x v="995"/>
    <x v="2503"/>
    <s v="Italia"/>
    <x v="229"/>
    <x v="10"/>
    <m/>
    <s v="Raffaele Bini"/>
    <s v="Advisor"/>
    <x v="0"/>
    <s v="Services"/>
    <x v="14"/>
    <x v="2"/>
    <x v="0"/>
    <x v="2"/>
    <x v="0"/>
    <x v="256"/>
    <x v="0"/>
  </r>
  <r>
    <s v="OK"/>
    <x v="2514"/>
    <x v="1030"/>
    <x v="996"/>
    <x v="2504"/>
    <s v="Italia"/>
    <x v="14"/>
    <x v="10"/>
    <m/>
    <s v=" Giorgio Boiani"/>
    <s v="Autocandidatura"/>
    <x v="0"/>
    <s v="Industrial Goods"/>
    <x v="18"/>
    <x v="0"/>
    <x v="0"/>
    <x v="6"/>
    <x v="0"/>
    <x v="256"/>
    <x v="0"/>
  </r>
  <r>
    <s v="OK"/>
    <x v="2515"/>
    <x v="1030"/>
    <x v="996"/>
    <x v="2505"/>
    <s v="Italia"/>
    <x v="5"/>
    <x v="4"/>
    <m/>
    <s v="Fabio Mondini_x000a_(Growth Capital)"/>
    <s v="Advisor"/>
    <x v="0"/>
    <s v="Consumer Goods"/>
    <x v="56"/>
    <x v="3"/>
    <x v="0"/>
    <x v="6"/>
    <x v="0"/>
    <x v="256"/>
    <x v="0"/>
  </r>
  <r>
    <s v="OK"/>
    <x v="2516"/>
    <x v="1028"/>
    <x v="994"/>
    <x v="2506"/>
    <s v="Italia"/>
    <x v="5"/>
    <x v="4"/>
    <m/>
    <s v="Federico Parma _x000a_(Delirus Holding)"/>
    <s v="Advisor"/>
    <x v="0"/>
    <s v="Services"/>
    <x v="15"/>
    <x v="0"/>
    <x v="0"/>
    <x v="6"/>
    <x v="0"/>
    <x v="256"/>
    <x v="0"/>
  </r>
  <r>
    <s v="OK"/>
    <x v="2517"/>
    <x v="1028"/>
    <x v="994"/>
    <x v="2507"/>
    <s v="Italia"/>
    <x v="11"/>
    <x v="4"/>
    <s v="Giacomo Giurazza"/>
    <m/>
    <s v="Proprietaria"/>
    <x v="0"/>
    <s v="Digital &amp; Media"/>
    <x v="37"/>
    <x v="3"/>
    <x v="0"/>
    <x v="6"/>
    <x v="0"/>
    <x v="256"/>
    <x v="0"/>
  </r>
  <r>
    <s v="OK"/>
    <x v="2518"/>
    <x v="1028"/>
    <x v="994"/>
    <x v="2508"/>
    <s v="Italia"/>
    <x v="147"/>
    <x v="15"/>
    <m/>
    <s v="Cesare Vicentini"/>
    <s v="Autocandidatura"/>
    <x v="0"/>
    <s v="ICT"/>
    <x v="20"/>
    <x v="0"/>
    <x v="0"/>
    <x v="6"/>
    <x v="0"/>
    <x v="256"/>
    <x v="0"/>
  </r>
  <r>
    <s v="OK"/>
    <x v="2519"/>
    <x v="1028"/>
    <x v="994"/>
    <x v="2509"/>
    <s v="Italia"/>
    <x v="11"/>
    <x v="7"/>
    <m/>
    <s v="Virginia Bassano _x000a_(Eight Roads)"/>
    <s v="Advisor"/>
    <x v="0"/>
    <s v="Services"/>
    <x v="19"/>
    <x v="3"/>
    <x v="0"/>
    <x v="6"/>
    <x v="0"/>
    <x v="256"/>
    <x v="0"/>
  </r>
  <r>
    <s v="OK"/>
    <x v="2520"/>
    <x v="1031"/>
    <x v="997"/>
    <x v="2510"/>
    <s v="Italia"/>
    <x v="11"/>
    <x v="7"/>
    <m/>
    <s v="Angelo Mario Malek"/>
    <s v="Autocandidatura"/>
    <x v="0"/>
    <s v="Digital &amp; Media"/>
    <x v="5"/>
    <x v="0"/>
    <x v="0"/>
    <x v="6"/>
    <x v="0"/>
    <x v="256"/>
    <x v="0"/>
  </r>
  <r>
    <s v="OK"/>
    <x v="2521"/>
    <x v="1031"/>
    <x v="997"/>
    <x v="2511"/>
    <s v="Italia"/>
    <x v="5"/>
    <x v="4"/>
    <m/>
    <s v="Riccio Antonio_x000a_(Invitalia)"/>
    <s v="Investitori professionali"/>
    <x v="0"/>
    <s v="ICT"/>
    <x v="20"/>
    <x v="0"/>
    <x v="0"/>
    <x v="6"/>
    <x v="0"/>
    <x v="257"/>
    <x v="0"/>
  </r>
  <r>
    <s v="OK"/>
    <x v="2522"/>
    <x v="1032"/>
    <x v="998"/>
    <x v="2512"/>
    <s v="Italia"/>
    <x v="5"/>
    <x v="4"/>
    <m/>
    <s v="Virginia Bassano _x000a_(Eight Roads)"/>
    <s v="Advisor"/>
    <x v="0"/>
    <s v="ICT"/>
    <x v="20"/>
    <x v="0"/>
    <x v="0"/>
    <x v="6"/>
    <x v="0"/>
    <x v="257"/>
    <x v="0"/>
  </r>
  <r>
    <s v="OK"/>
    <x v="2523"/>
    <x v="1032"/>
    <x v="998"/>
    <x v="2513"/>
    <s v="Italia"/>
    <x v="5"/>
    <x v="4"/>
    <m/>
    <s v="Sergio Donadio_x000a_(Banca Finint)"/>
    <s v="Investitori professionali"/>
    <x v="0"/>
    <s v="Services"/>
    <x v="24"/>
    <x v="3"/>
    <x v="0"/>
    <x v="6"/>
    <x v="0"/>
    <x v="257"/>
    <x v="0"/>
  </r>
  <r>
    <s v="OK"/>
    <x v="2524"/>
    <x v="1032"/>
    <x v="998"/>
    <x v="2514"/>
    <s v="Italia"/>
    <x v="5"/>
    <x v="4"/>
    <m/>
    <s v="Laura Di Carlo_x000a_(Le Village by CA Milano)"/>
    <s v="Advisor"/>
    <x v="0"/>
    <s v="Digital &amp; Media"/>
    <x v="5"/>
    <x v="0"/>
    <x v="0"/>
    <x v="6"/>
    <x v="0"/>
    <x v="257"/>
    <x v="0"/>
  </r>
  <r>
    <s v="OK"/>
    <x v="2525"/>
    <x v="1032"/>
    <x v="998"/>
    <x v="2515"/>
    <s v="Italia"/>
    <x v="5"/>
    <x v="4"/>
    <m/>
    <s v="Laura Di Carlo_x000a_(Le Village by CA Milano)"/>
    <s v="Advisor"/>
    <x v="0"/>
    <s v="Services"/>
    <x v="19"/>
    <x v="0"/>
    <x v="0"/>
    <x v="6"/>
    <x v="0"/>
    <x v="257"/>
    <x v="0"/>
  </r>
  <r>
    <s v="OK"/>
    <x v="2526"/>
    <x v="1032"/>
    <x v="998"/>
    <x v="2516"/>
    <s v="Italia"/>
    <x v="5"/>
    <x v="4"/>
    <m/>
    <s v="Laura Di Carlo_x000a_(Le Village by CA Milano)"/>
    <s v="Advisor"/>
    <x v="0"/>
    <s v="Digital &amp; Media"/>
    <x v="5"/>
    <x v="0"/>
    <x v="31"/>
    <x v="6"/>
    <x v="0"/>
    <x v="257"/>
    <x v="0"/>
  </r>
  <r>
    <s v="OK"/>
    <x v="2527"/>
    <x v="1032"/>
    <x v="998"/>
    <x v="2517"/>
    <s v="Italia"/>
    <x v="5"/>
    <x v="4"/>
    <m/>
    <s v="Laura Di Carlo_x000a_(Le Village by CA Milano)"/>
    <s v="Advisor"/>
    <x v="0"/>
    <s v="Clean Tech"/>
    <x v="23"/>
    <x v="0"/>
    <x v="0"/>
    <x v="6"/>
    <x v="0"/>
    <x v="257"/>
    <x v="0"/>
  </r>
  <r>
    <s v="OK"/>
    <x v="2528"/>
    <x v="1032"/>
    <x v="998"/>
    <x v="2518"/>
    <s v="Italia"/>
    <x v="56"/>
    <x v="9"/>
    <m/>
    <s v="Marco Fazi_x000a_(Strategy-innovation)"/>
    <s v="Advisor"/>
    <x v="0"/>
    <s v="Clean Tech"/>
    <x v="51"/>
    <x v="0"/>
    <x v="0"/>
    <x v="6"/>
    <x v="0"/>
    <x v="257"/>
    <x v="0"/>
  </r>
  <r>
    <s v="OK"/>
    <x v="2529"/>
    <x v="1032"/>
    <x v="998"/>
    <x v="2519"/>
    <s v="Italia"/>
    <x v="5"/>
    <x v="4"/>
    <m/>
    <s v="Borsa della Ricerca"/>
    <s v="Altri"/>
    <x v="0"/>
    <s v="Industrial Goods"/>
    <x v="18"/>
    <x v="2"/>
    <x v="31"/>
    <x v="2"/>
    <x v="0"/>
    <x v="257"/>
    <x v="0"/>
  </r>
  <r>
    <s v="OK"/>
    <x v="2530"/>
    <x v="1032"/>
    <x v="998"/>
    <x v="2520"/>
    <s v="Italia"/>
    <x v="2"/>
    <x v="0"/>
    <m/>
    <s v="Sergio Donadio_x000a_(Banca Finint)"/>
    <s v="Investitori professionali"/>
    <x v="0"/>
    <s v="ICT"/>
    <x v="20"/>
    <x v="3"/>
    <x v="0"/>
    <x v="6"/>
    <x v="0"/>
    <x v="257"/>
    <x v="0"/>
  </r>
  <r>
    <s v="OK"/>
    <x v="2531"/>
    <x v="1033"/>
    <x v="999"/>
    <x v="2521"/>
    <s v="Italia"/>
    <x v="11"/>
    <x v="7"/>
    <s v="Alessandro Pontari"/>
    <m/>
    <s v="Proprietaria"/>
    <x v="0"/>
    <s v="ICT"/>
    <x v="0"/>
    <x v="3"/>
    <x v="0"/>
    <x v="6"/>
    <x v="0"/>
    <x v="257"/>
    <x v="0"/>
  </r>
  <r>
    <s v="OK"/>
    <x v="2532"/>
    <x v="1033"/>
    <x v="999"/>
    <x v="2522"/>
    <s v="Italia"/>
    <x v="1"/>
    <x v="1"/>
    <s v="Alessandro Pontari"/>
    <m/>
    <s v="Proprietaria"/>
    <x v="0"/>
    <s v="ICT"/>
    <x v="20"/>
    <x v="0"/>
    <x v="1"/>
    <x v="6"/>
    <x v="0"/>
    <x v="257"/>
    <x v="0"/>
  </r>
  <r>
    <s v="OK"/>
    <x v="2533"/>
    <x v="1033"/>
    <x v="999"/>
    <x v="2523"/>
    <s v="Italia"/>
    <x v="5"/>
    <x v="4"/>
    <m/>
    <s v="Carlo Garavaglia_x000a_(Gruppo excellence)"/>
    <s v="Advisor"/>
    <x v="0"/>
    <s v="ICT"/>
    <x v="20"/>
    <x v="0"/>
    <x v="0"/>
    <x v="6"/>
    <x v="0"/>
    <x v="147"/>
    <x v="0"/>
  </r>
  <r>
    <s v="OK"/>
    <x v="2534"/>
    <x v="1033"/>
    <x v="999"/>
    <x v="2524"/>
    <s v="Italia"/>
    <x v="7"/>
    <x v="4"/>
    <m/>
    <s v="Valentina Osele_x000a_(Alantra)"/>
    <s v="Advisor"/>
    <x v="0"/>
    <s v="ICT"/>
    <x v="20"/>
    <x v="0"/>
    <x v="0"/>
    <x v="6"/>
    <x v="0"/>
    <x v="147"/>
    <x v="0"/>
  </r>
  <r>
    <s v="OK"/>
    <x v="2535"/>
    <x v="1034"/>
    <x v="1000"/>
    <x v="2525"/>
    <s v="Italia"/>
    <x v="11"/>
    <x v="7"/>
    <s v="Alessandro Pontari"/>
    <m/>
    <s v="Proprietaria"/>
    <x v="0"/>
    <s v="ICT"/>
    <x v="20"/>
    <x v="0"/>
    <x v="0"/>
    <x v="6"/>
    <x v="0"/>
    <x v="147"/>
    <x v="0"/>
  </r>
  <r>
    <s v="OK"/>
    <x v="2536"/>
    <x v="1034"/>
    <x v="1000"/>
    <x v="2526"/>
    <s v="Italia"/>
    <x v="39"/>
    <x v="15"/>
    <m/>
    <s v="Emanuele Destro"/>
    <s v="Autocandidatura"/>
    <x v="0"/>
    <s v="Services"/>
    <x v="42"/>
    <x v="0"/>
    <x v="0"/>
    <x v="6"/>
    <x v="0"/>
    <x v="147"/>
    <x v="0"/>
  </r>
  <r>
    <s v="OK"/>
    <x v="2537"/>
    <x v="1034"/>
    <x v="1000"/>
    <x v="2527"/>
    <s v="Italia"/>
    <x v="49"/>
    <x v="21"/>
    <m/>
    <s v="Leonardo Schirano_x000a_(Eversheds Sutherland)"/>
    <s v="Advisor"/>
    <x v="0"/>
    <s v="ICT"/>
    <x v="20"/>
    <x v="3"/>
    <x v="0"/>
    <x v="2"/>
    <x v="0"/>
    <x v="147"/>
    <x v="187"/>
  </r>
  <r>
    <s v="OK"/>
    <x v="2538"/>
    <x v="1034"/>
    <x v="5"/>
    <x v="2528"/>
    <s v="Italia"/>
    <x v="6"/>
    <x v="5"/>
    <m/>
    <s v="Leonardo Schirano_x000a_(Eversheds Sutherland)"/>
    <s v="Advisor"/>
    <x v="1"/>
    <m/>
    <x v="7"/>
    <x v="5"/>
    <x v="4"/>
    <x v="3"/>
    <x v="0"/>
    <x v="147"/>
    <x v="0"/>
  </r>
  <r>
    <s v="OK"/>
    <x v="2539"/>
    <x v="1035"/>
    <x v="1001"/>
    <x v="2529"/>
    <s v="Italia"/>
    <x v="11"/>
    <x v="7"/>
    <m/>
    <s v="Massimo Imperiali_x000a_(Azimut)"/>
    <s v="Investitori professionali"/>
    <x v="0"/>
    <s v="Consumer Goods"/>
    <x v="12"/>
    <x v="0"/>
    <x v="0"/>
    <x v="6"/>
    <x v="0"/>
    <x v="147"/>
    <x v="0"/>
  </r>
  <r>
    <s v="OK"/>
    <x v="2540"/>
    <x v="1036"/>
    <x v="1002"/>
    <x v="2530"/>
    <s v="Italia"/>
    <x v="39"/>
    <x v="15"/>
    <s v="Alessandro Pontari"/>
    <m/>
    <s v="Proprietaria"/>
    <x v="0"/>
    <s v="ICT"/>
    <x v="20"/>
    <x v="0"/>
    <x v="34"/>
    <x v="6"/>
    <x v="0"/>
    <x v="147"/>
    <x v="0"/>
  </r>
  <r>
    <s v="OK"/>
    <x v="2541"/>
    <x v="1037"/>
    <x v="1003"/>
    <x v="2531"/>
    <s v="Italia"/>
    <x v="6"/>
    <x v="5"/>
    <m/>
    <s v="Sergio Z."/>
    <s v="Autocandidatura"/>
    <x v="0"/>
    <s v="ICT"/>
    <x v="20"/>
    <x v="2"/>
    <x v="0"/>
    <x v="2"/>
    <x v="0"/>
    <x v="147"/>
    <x v="0"/>
  </r>
  <r>
    <s v="OK"/>
    <x v="2542"/>
    <x v="1038"/>
    <x v="1004"/>
    <x v="2532"/>
    <s v="Italia"/>
    <x v="11"/>
    <x v="7"/>
    <m/>
    <s v="Maurizio Piredda"/>
    <s v="Autocandidatura"/>
    <x v="0"/>
    <s v="ICT"/>
    <x v="20"/>
    <x v="0"/>
    <x v="0"/>
    <x v="6"/>
    <x v="1"/>
    <x v="258"/>
    <x v="188"/>
  </r>
  <r>
    <s v="OK"/>
    <x v="2543"/>
    <x v="1038"/>
    <x v="1004"/>
    <x v="2533"/>
    <s v="Italia"/>
    <x v="5"/>
    <x v="4"/>
    <m/>
    <s v="Enrico Maini"/>
    <s v="Autocandidatura"/>
    <x v="0"/>
    <s v="ICT"/>
    <x v="20"/>
    <x v="0"/>
    <x v="0"/>
    <x v="6"/>
    <x v="0"/>
    <x v="259"/>
    <x v="0"/>
  </r>
  <r>
    <s v="OK"/>
    <x v="2544"/>
    <x v="1039"/>
    <x v="1005"/>
    <x v="2534"/>
    <s v="Italia"/>
    <x v="13"/>
    <x v="9"/>
    <m/>
    <s v="Ugo Parodi Giusino_x000a_(Magnisi)"/>
    <s v="Advisor"/>
    <x v="0"/>
    <s v="Digital &amp; Media"/>
    <x v="5"/>
    <x v="0"/>
    <x v="0"/>
    <x v="6"/>
    <x v="1"/>
    <x v="246"/>
    <x v="189"/>
  </r>
  <r>
    <s v="OK"/>
    <x v="2545"/>
    <x v="1040"/>
    <x v="1006"/>
    <x v="2535"/>
    <s v="Estero"/>
    <x v="230"/>
    <x v="33"/>
    <m/>
    <s v="Daniel Gabai_x000a_(cukierman)"/>
    <s v="Advisor"/>
    <x v="0"/>
    <s v="ICT"/>
    <x v="20"/>
    <x v="0"/>
    <x v="0"/>
    <x v="2"/>
    <x v="0"/>
    <x v="259"/>
    <x v="165"/>
  </r>
  <r>
    <s v="OK"/>
    <x v="2546"/>
    <x v="1041"/>
    <x v="1007"/>
    <x v="2536"/>
    <s v="Estero"/>
    <x v="231"/>
    <x v="58"/>
    <m/>
    <s v="Giacomo Lazzarini_x000a_(Endeavor)"/>
    <s v="Investitori professionali"/>
    <x v="0"/>
    <s v="Services"/>
    <x v="5"/>
    <x v="3"/>
    <x v="0"/>
    <x v="6"/>
    <x v="0"/>
    <x v="259"/>
    <x v="190"/>
  </r>
  <r>
    <s v="OK"/>
    <x v="2547"/>
    <x v="1041"/>
    <x v="1007"/>
    <x v="2537"/>
    <s v="Italia"/>
    <x v="15"/>
    <x v="3"/>
    <m/>
    <s v="Alessandra Scotti _x000a_(LIFTT)"/>
    <s v="Investitori professionali"/>
    <x v="0"/>
    <s v="ICT"/>
    <x v="20"/>
    <x v="0"/>
    <x v="0"/>
    <x v="6"/>
    <x v="0"/>
    <x v="259"/>
    <x v="0"/>
  </r>
  <r>
    <s v="OK"/>
    <x v="2548"/>
    <x v="1042"/>
    <x v="1008"/>
    <x v="2538"/>
    <s v="Italia"/>
    <x v="6"/>
    <x v="5"/>
    <m/>
    <s v="Cristian Bruletti"/>
    <s v="Autocandidatura"/>
    <x v="0"/>
    <s v="ICT"/>
    <x v="20"/>
    <x v="2"/>
    <x v="0"/>
    <x v="2"/>
    <x v="0"/>
    <x v="111"/>
    <x v="0"/>
  </r>
  <r>
    <s v="OK"/>
    <x v="2549"/>
    <x v="1042"/>
    <x v="1008"/>
    <x v="2539"/>
    <s v="Italia"/>
    <x v="68"/>
    <x v="15"/>
    <m/>
    <s v="Claudia Del Monte _x000a_(SocialFare)"/>
    <s v="Advisor"/>
    <x v="0"/>
    <s v="Consumer Goods"/>
    <x v="12"/>
    <x v="0"/>
    <x v="0"/>
    <x v="6"/>
    <x v="0"/>
    <x v="111"/>
    <x v="0"/>
  </r>
  <r>
    <s v="OK"/>
    <x v="2550"/>
    <x v="1043"/>
    <x v="1009"/>
    <x v="2540"/>
    <s v="Italia"/>
    <x v="68"/>
    <x v="15"/>
    <m/>
    <s v="Andrea Cazzaro"/>
    <s v="Autocandidatura"/>
    <x v="0"/>
    <s v="Digital &amp; Media"/>
    <x v="5"/>
    <x v="3"/>
    <x v="0"/>
    <x v="6"/>
    <x v="0"/>
    <x v="111"/>
    <x v="0"/>
  </r>
  <r>
    <s v="OK"/>
    <x v="2551"/>
    <x v="1044"/>
    <x v="1010"/>
    <x v="2541"/>
    <s v="Italia"/>
    <x v="68"/>
    <x v="15"/>
    <m/>
    <s v="Giovanni Spaliviero"/>
    <s v="Autocandidatura"/>
    <x v="0"/>
    <s v="Consumer Goods"/>
    <x v="12"/>
    <x v="0"/>
    <x v="0"/>
    <x v="6"/>
    <x v="0"/>
    <x v="111"/>
    <x v="0"/>
  </r>
  <r>
    <s v="OK"/>
    <x v="2552"/>
    <x v="1045"/>
    <x v="1011"/>
    <x v="2542"/>
    <s v="Estero"/>
    <x v="232"/>
    <x v="20"/>
    <m/>
    <s v="Jasmin Nezirevic_x000a_(Promotheus)"/>
    <s v="Advisor"/>
    <x v="0"/>
    <s v="ICT"/>
    <x v="20"/>
    <x v="0"/>
    <x v="0"/>
    <x v="2"/>
    <x v="0"/>
    <x v="109"/>
    <x v="0"/>
  </r>
  <r>
    <s v="OK"/>
    <x v="2553"/>
    <x v="1046"/>
    <x v="1012"/>
    <x v="2543"/>
    <s v="Estero"/>
    <x v="233"/>
    <x v="16"/>
    <m/>
    <s v="Samantha Barbero _x000a_(Valuex Match)"/>
    <s v="Advisor"/>
    <x v="0"/>
    <s v="Biotech"/>
    <x v="3"/>
    <x v="2"/>
    <x v="0"/>
    <x v="2"/>
    <x v="0"/>
    <x v="109"/>
    <x v="0"/>
  </r>
  <r>
    <s v="OK"/>
    <x v="2554"/>
    <x v="1046"/>
    <x v="1012"/>
    <x v="2544"/>
    <s v="Italia"/>
    <x v="5"/>
    <x v="4"/>
    <m/>
    <s v="Mario Ravelli_x000a_(Ravelli &amp; Partners)"/>
    <s v="Advisor"/>
    <x v="0"/>
    <s v="Digital &amp; Media"/>
    <x v="5"/>
    <x v="2"/>
    <x v="0"/>
    <x v="2"/>
    <x v="0"/>
    <x v="260"/>
    <x v="191"/>
  </r>
  <r>
    <s v="OK"/>
    <x v="2555"/>
    <x v="1047"/>
    <x v="1013"/>
    <x v="2545"/>
    <s v="Italia"/>
    <x v="21"/>
    <x v="13"/>
    <m/>
    <s v="Giovanni De Caro"/>
    <s v="Advisor"/>
    <x v="0"/>
    <s v="Services"/>
    <x v="15"/>
    <x v="0"/>
    <x v="0"/>
    <x v="6"/>
    <x v="1"/>
    <x v="261"/>
    <x v="192"/>
  </r>
  <r>
    <s v="OK"/>
    <x v="2556"/>
    <x v="1047"/>
    <x v="1013"/>
    <x v="2546"/>
    <s v="Italia"/>
    <x v="5"/>
    <x v="4"/>
    <m/>
    <s v="Francesca Pirrone "/>
    <s v="Autocandidatura"/>
    <x v="0"/>
    <s v="Services"/>
    <x v="8"/>
    <x v="2"/>
    <x v="0"/>
    <x v="2"/>
    <x v="0"/>
    <x v="109"/>
    <x v="0"/>
  </r>
  <r>
    <s v="OK"/>
    <x v="2557"/>
    <x v="1048"/>
    <x v="1014"/>
    <x v="2547"/>
    <s v="Italia"/>
    <x v="101"/>
    <x v="0"/>
    <m/>
    <s v="Michele Costabile"/>
    <s v="Altri"/>
    <x v="0"/>
    <s v="ICT"/>
    <x v="20"/>
    <x v="3"/>
    <x v="0"/>
    <x v="6"/>
    <x v="0"/>
    <x v="109"/>
    <x v="0"/>
  </r>
  <r>
    <s v="OK"/>
    <x v="2558"/>
    <x v="1048"/>
    <x v="1014"/>
    <x v="2548"/>
    <s v="Italia"/>
    <x v="101"/>
    <x v="0"/>
    <m/>
    <s v="Mattia Destratis"/>
    <s v="Autocandidatura"/>
    <x v="0"/>
    <s v="Services"/>
    <x v="19"/>
    <x v="0"/>
    <x v="0"/>
    <x v="6"/>
    <x v="0"/>
    <x v="109"/>
    <x v="0"/>
  </r>
  <r>
    <s v="OK"/>
    <x v="2559"/>
    <x v="1049"/>
    <x v="1015"/>
    <x v="2549"/>
    <s v="Italia"/>
    <x v="5"/>
    <x v="4"/>
    <m/>
    <s v="Francesco Giovanni Leonardi _x000a_(Endeavor)"/>
    <s v="Investitori professionali"/>
    <x v="0"/>
    <s v="Med-Tech"/>
    <x v="42"/>
    <x v="0"/>
    <x v="0"/>
    <x v="6"/>
    <x v="0"/>
    <x v="109"/>
    <x v="0"/>
  </r>
  <r>
    <s v="OK"/>
    <x v="2560"/>
    <x v="1049"/>
    <x v="1016"/>
    <x v="2550"/>
    <s v="Estero"/>
    <x v="25"/>
    <x v="16"/>
    <s v="Elena Vittone"/>
    <m/>
    <s v="Proprietaria"/>
    <x v="0"/>
    <s v="ICT"/>
    <x v="20"/>
    <x v="0"/>
    <x v="0"/>
    <x v="6"/>
    <x v="0"/>
    <x v="216"/>
    <x v="193"/>
  </r>
  <r>
    <s v="OK"/>
    <x v="2561"/>
    <x v="1050"/>
    <x v="1016"/>
    <x v="2551"/>
    <s v="Italia"/>
    <x v="22"/>
    <x v="14"/>
    <s v="Elena Vittone"/>
    <m/>
    <s v="Proprietaria"/>
    <x v="0"/>
    <s v="ICT"/>
    <x v="20"/>
    <x v="0"/>
    <x v="0"/>
    <x v="6"/>
    <x v="0"/>
    <x v="109"/>
    <x v="0"/>
  </r>
  <r>
    <s v="OK"/>
    <x v="2562"/>
    <x v="1050"/>
    <x v="1016"/>
    <x v="2552"/>
    <s v="Italia"/>
    <x v="6"/>
    <x v="5"/>
    <s v="Elena Vittone"/>
    <m/>
    <s v="Proprietaria"/>
    <x v="0"/>
    <s v="ICT"/>
    <x v="20"/>
    <x v="0"/>
    <x v="0"/>
    <x v="6"/>
    <x v="0"/>
    <x v="109"/>
    <x v="0"/>
  </r>
  <r>
    <s v="OK"/>
    <x v="2563"/>
    <x v="1050"/>
    <x v="1016"/>
    <x v="2553"/>
    <s v="Italia"/>
    <x v="6"/>
    <x v="5"/>
    <s v="Elena Vittone"/>
    <m/>
    <s v="Proprietaria"/>
    <x v="0"/>
    <s v="ICT"/>
    <x v="19"/>
    <x v="0"/>
    <x v="0"/>
    <x v="2"/>
    <x v="0"/>
    <x v="109"/>
    <x v="0"/>
  </r>
  <r>
    <s v="OK"/>
    <x v="2564"/>
    <x v="1050"/>
    <x v="1016"/>
    <x v="2554"/>
    <s v="Italia"/>
    <x v="5"/>
    <x v="4"/>
    <s v="Elena Vittone"/>
    <m/>
    <s v="Proprietaria"/>
    <x v="0"/>
    <s v="ICT"/>
    <x v="20"/>
    <x v="0"/>
    <x v="0"/>
    <x v="6"/>
    <x v="0"/>
    <x v="109"/>
    <x v="0"/>
  </r>
  <r>
    <s v="OK"/>
    <x v="2565"/>
    <x v="1050"/>
    <x v="1016"/>
    <x v="2555"/>
    <s v="Italia"/>
    <x v="11"/>
    <x v="7"/>
    <s v="Elena Vittone"/>
    <m/>
    <s v="Proprietaria"/>
    <x v="0"/>
    <s v="ICT"/>
    <x v="20"/>
    <x v="0"/>
    <x v="0"/>
    <x v="6"/>
    <x v="0"/>
    <x v="109"/>
    <x v="0"/>
  </r>
  <r>
    <s v="OK"/>
    <x v="2566"/>
    <x v="1050"/>
    <x v="1016"/>
    <x v="2556"/>
    <s v="Italia"/>
    <x v="11"/>
    <x v="7"/>
    <s v="Elena Vittone"/>
    <m/>
    <s v="Proprietaria"/>
    <x v="0"/>
    <s v="ICT"/>
    <x v="20"/>
    <x v="0"/>
    <x v="0"/>
    <x v="6"/>
    <x v="0"/>
    <x v="109"/>
    <x v="0"/>
  </r>
  <r>
    <s v="OK"/>
    <x v="2567"/>
    <x v="1050"/>
    <x v="1016"/>
    <x v="2557"/>
    <s v="Italia"/>
    <x v="5"/>
    <x v="4"/>
    <m/>
    <s v="Matteo Biscaglia_x000a_(Tamburi Investment Partners)"/>
    <s v="Investitori professionali"/>
    <x v="0"/>
    <s v="Med-Tech"/>
    <x v="8"/>
    <x v="3"/>
    <x v="0"/>
    <x v="6"/>
    <x v="0"/>
    <x v="109"/>
    <x v="0"/>
  </r>
  <r>
    <s v="OK"/>
    <x v="2568"/>
    <x v="1051"/>
    <x v="1017"/>
    <x v="2558"/>
    <s v="Italia"/>
    <x v="15"/>
    <x v="3"/>
    <m/>
    <s v="Francesco Giovanni Leonardi_x000a_(Endeavor)"/>
    <s v="Investitori professionali"/>
    <x v="0"/>
    <s v="ICT"/>
    <x v="0"/>
    <x v="0"/>
    <x v="0"/>
    <x v="6"/>
    <x v="0"/>
    <x v="216"/>
    <x v="0"/>
  </r>
  <r>
    <s v="OK"/>
    <x v="2569"/>
    <x v="1051"/>
    <x v="1017"/>
    <x v="2559"/>
    <s v="Italia"/>
    <x v="49"/>
    <x v="21"/>
    <m/>
    <s v="Carlo Tagliabue"/>
    <s v="Autocandidatura"/>
    <x v="0"/>
    <s v="Digital &amp; Media"/>
    <x v="5"/>
    <x v="2"/>
    <x v="0"/>
    <x v="2"/>
    <x v="0"/>
    <x v="216"/>
    <x v="0"/>
  </r>
  <r>
    <s v="OK"/>
    <x v="2570"/>
    <x v="1052"/>
    <x v="1018"/>
    <x v="2560"/>
    <s v="Italia"/>
    <x v="5"/>
    <x v="4"/>
    <s v="Fabiana Martone"/>
    <m/>
    <s v="Proprietaria"/>
    <x v="0"/>
    <s v="ICT"/>
    <x v="20"/>
    <x v="0"/>
    <x v="0"/>
    <x v="6"/>
    <x v="0"/>
    <x v="216"/>
    <x v="0"/>
  </r>
  <r>
    <s v="OK"/>
    <x v="2571"/>
    <x v="1053"/>
    <x v="1019"/>
    <x v="2561"/>
    <s v="Italia"/>
    <x v="6"/>
    <x v="5"/>
    <m/>
    <s v="Davide Bona_x000a_(Euronext)"/>
    <s v="Advisor"/>
    <x v="0"/>
    <s v="Agro-food"/>
    <x v="10"/>
    <x v="0"/>
    <x v="0"/>
    <x v="6"/>
    <x v="0"/>
    <x v="216"/>
    <x v="0"/>
  </r>
  <r>
    <s v="OK"/>
    <x v="2572"/>
    <x v="1054"/>
    <x v="818"/>
    <x v="2562"/>
    <s v="Italia"/>
    <x v="5"/>
    <x v="4"/>
    <s v="Elena Vittone"/>
    <m/>
    <s v="Proprietaria"/>
    <x v="0"/>
    <s v="ICT"/>
    <x v="19"/>
    <x v="0"/>
    <x v="0"/>
    <x v="6"/>
    <x v="0"/>
    <x v="216"/>
    <x v="0"/>
  </r>
  <r>
    <s v="OK"/>
    <x v="2573"/>
    <x v="1054"/>
    <x v="818"/>
    <x v="2563"/>
    <s v="Italia"/>
    <x v="41"/>
    <x v="10"/>
    <m/>
    <s v="Samantha Barbero_x000a_(Valuexmatch)"/>
    <s v="Advisor"/>
    <x v="0"/>
    <s v="Med-Tech"/>
    <x v="2"/>
    <x v="0"/>
    <x v="17"/>
    <x v="6"/>
    <x v="0"/>
    <x v="216"/>
    <x v="0"/>
  </r>
  <r>
    <s v="OK"/>
    <x v="2574"/>
    <x v="1054"/>
    <x v="818"/>
    <x v="2564"/>
    <s v="Estero"/>
    <x v="169"/>
    <x v="6"/>
    <m/>
    <s v="Samantha Barbero_x000a_(Valuexmatch)"/>
    <s v="Advisor"/>
    <x v="0"/>
    <s v="Biotech"/>
    <x v="3"/>
    <x v="2"/>
    <x v="0"/>
    <x v="2"/>
    <x v="0"/>
    <x v="216"/>
    <x v="0"/>
  </r>
  <r>
    <s v="OK"/>
    <x v="2575"/>
    <x v="1054"/>
    <x v="818"/>
    <x v="2565"/>
    <s v="Italia"/>
    <x v="43"/>
    <x v="8"/>
    <s v="Alessandro Pontari"/>
    <m/>
    <s v="Proprietaria"/>
    <x v="0"/>
    <s v="Services"/>
    <x v="44"/>
    <x v="3"/>
    <x v="0"/>
    <x v="6"/>
    <x v="0"/>
    <x v="216"/>
    <x v="0"/>
  </r>
  <r>
    <s v="OK"/>
    <x v="2576"/>
    <x v="1049"/>
    <x v="1016"/>
    <x v="2566"/>
    <s v="Italia"/>
    <x v="21"/>
    <x v="13"/>
    <m/>
    <s v="Antonio Baldassarre"/>
    <s v="Autocandidatura"/>
    <x v="0"/>
    <s v="Services"/>
    <x v="44"/>
    <x v="0"/>
    <x v="0"/>
    <x v="6"/>
    <x v="0"/>
    <x v="216"/>
    <x v="0"/>
  </r>
  <r>
    <s v="OK"/>
    <x v="2577"/>
    <x v="1050"/>
    <x v="1016"/>
    <x v="2567"/>
    <s v="Italia"/>
    <x v="5"/>
    <x v="4"/>
    <s v="Elena Vittone"/>
    <m/>
    <s v="Proprietaria"/>
    <x v="0"/>
    <s v="Digital &amp; Media"/>
    <x v="5"/>
    <x v="0"/>
    <x v="0"/>
    <x v="6"/>
    <x v="0"/>
    <x v="216"/>
    <x v="0"/>
  </r>
  <r>
    <s v="OK"/>
    <x v="2578"/>
    <x v="1054"/>
    <x v="818"/>
    <x v="2568"/>
    <s v="Italia"/>
    <x v="62"/>
    <x v="4"/>
    <m/>
    <s v="Irene Stramaccioni"/>
    <s v="Autocandidatura"/>
    <x v="0"/>
    <s v="ICT"/>
    <x v="20"/>
    <x v="0"/>
    <x v="0"/>
    <x v="6"/>
    <x v="0"/>
    <x v="216"/>
    <x v="0"/>
  </r>
  <r>
    <s v="OK"/>
    <x v="2579"/>
    <x v="1054"/>
    <x v="818"/>
    <x v="2569"/>
    <s v="Italia"/>
    <x v="69"/>
    <x v="4"/>
    <s v="Elena Vittone"/>
    <m/>
    <s v="Proprietaria"/>
    <x v="0"/>
    <s v="Services"/>
    <x v="44"/>
    <x v="0"/>
    <x v="0"/>
    <x v="6"/>
    <x v="0"/>
    <x v="216"/>
    <x v="0"/>
  </r>
  <r>
    <s v="OK"/>
    <x v="2580"/>
    <x v="1055"/>
    <x v="1020"/>
    <x v="2570"/>
    <s v="Italia"/>
    <x v="14"/>
    <x v="10"/>
    <m/>
    <s v="Graham Mitchell"/>
    <s v="Autocandidatura"/>
    <x v="0"/>
    <s v="ICT"/>
    <x v="20"/>
    <x v="0"/>
    <x v="0"/>
    <x v="6"/>
    <x v="0"/>
    <x v="219"/>
    <x v="0"/>
  </r>
  <r>
    <s v="OK"/>
    <x v="2581"/>
    <x v="1056"/>
    <x v="1021"/>
    <x v="2571"/>
    <s v="Italia"/>
    <x v="5"/>
    <x v="4"/>
    <s v="Fabiana Martone"/>
    <m/>
    <s v="Proprietaria"/>
    <x v="0"/>
    <s v="Services"/>
    <x v="44"/>
    <x v="0"/>
    <x v="0"/>
    <x v="6"/>
    <x v="0"/>
    <x v="262"/>
    <x v="0"/>
  </r>
  <r>
    <s v="OK"/>
    <x v="2582"/>
    <x v="1057"/>
    <x v="1022"/>
    <x v="2572"/>
    <s v="Italia"/>
    <x v="6"/>
    <x v="5"/>
    <m/>
    <s v="Emanuela M. Damanti"/>
    <s v="Autocandidatura"/>
    <x v="0"/>
    <s v="ICT"/>
    <x v="20"/>
    <x v="2"/>
    <x v="0"/>
    <x v="2"/>
    <x v="0"/>
    <x v="219"/>
    <x v="0"/>
  </r>
  <r>
    <s v="OK"/>
    <x v="2583"/>
    <x v="1058"/>
    <x v="1023"/>
    <x v="2573"/>
    <s v="Italia"/>
    <x v="11"/>
    <x v="7"/>
    <m/>
    <s v="Enrico Scianaro"/>
    <s v="Autocandidatura"/>
    <x v="0"/>
    <s v="ICT"/>
    <x v="20"/>
    <x v="3"/>
    <x v="0"/>
    <x v="6"/>
    <x v="0"/>
    <x v="219"/>
    <x v="0"/>
  </r>
  <r>
    <s v="OK"/>
    <x v="2584"/>
    <x v="1058"/>
    <x v="1023"/>
    <x v="2574"/>
    <s v="Estero"/>
    <x v="25"/>
    <x v="16"/>
    <m/>
    <s v="Mattia Pastore"/>
    <s v="Autocandidatura"/>
    <x v="0"/>
    <s v="Services"/>
    <x v="13"/>
    <x v="0"/>
    <x v="0"/>
    <x v="2"/>
    <x v="0"/>
    <x v="219"/>
    <x v="165"/>
  </r>
  <r>
    <s v="OK"/>
    <x v="2585"/>
    <x v="1056"/>
    <x v="1021"/>
    <x v="2575"/>
    <s v="Italia"/>
    <x v="6"/>
    <x v="5"/>
    <m/>
    <s v="Enrico Marcora"/>
    <s v="Autocandidatura"/>
    <x v="0"/>
    <s v="Services"/>
    <x v="44"/>
    <x v="2"/>
    <x v="0"/>
    <x v="2"/>
    <x v="0"/>
    <x v="263"/>
    <x v="0"/>
  </r>
  <r>
    <s v="OK"/>
    <x v="2586"/>
    <x v="1059"/>
    <x v="1024"/>
    <x v="2576"/>
    <s v="Italia"/>
    <x v="163"/>
    <x v="10"/>
    <m/>
    <s v="Francesco Di Blasio_x000a_(BizPlace)"/>
    <s v="Investitori professionali"/>
    <x v="0"/>
    <s v="Med-Tech"/>
    <x v="25"/>
    <x v="3"/>
    <x v="0"/>
    <x v="6"/>
    <x v="0"/>
    <x v="263"/>
    <x v="0"/>
  </r>
  <r>
    <s v="OK"/>
    <x v="2587"/>
    <x v="1060"/>
    <x v="1025"/>
    <x v="2577"/>
    <s v="Italia"/>
    <x v="11"/>
    <x v="7"/>
    <m/>
    <s v="Giovanni Pinelli"/>
    <s v="Advisor"/>
    <x v="0"/>
    <s v="ICT"/>
    <x v="20"/>
    <x v="3"/>
    <x v="0"/>
    <x v="6"/>
    <x v="0"/>
    <x v="263"/>
    <x v="0"/>
  </r>
  <r>
    <s v="OK"/>
    <x v="2588"/>
    <x v="1061"/>
    <x v="1026"/>
    <x v="2578"/>
    <s v="Italia"/>
    <x v="6"/>
    <x v="5"/>
    <m/>
    <s v="Raffi Salibian"/>
    <s v="Autocandidatura"/>
    <x v="0"/>
    <s v="ICT"/>
    <x v="20"/>
    <x v="3"/>
    <x v="0"/>
    <x v="6"/>
    <x v="0"/>
    <x v="263"/>
    <x v="0"/>
  </r>
  <r>
    <s v="OK"/>
    <x v="2589"/>
    <x v="1060"/>
    <x v="1025"/>
    <x v="2579"/>
    <s v="Italia"/>
    <x v="26"/>
    <x v="2"/>
    <s v="Amedeo Giurazza"/>
    <m/>
    <s v="Proprietaria"/>
    <x v="0"/>
    <s v="ICT"/>
    <x v="0"/>
    <x v="2"/>
    <x v="0"/>
    <x v="2"/>
    <x v="0"/>
    <x v="263"/>
    <x v="0"/>
  </r>
  <r>
    <s v="OK"/>
    <x v="2590"/>
    <x v="1061"/>
    <x v="1026"/>
    <x v="2580"/>
    <s v="Italia"/>
    <x v="6"/>
    <x v="5"/>
    <m/>
    <s v="Simone Di Paola"/>
    <s v="Autocandidatura"/>
    <x v="0"/>
    <s v="Digital &amp; Media"/>
    <x v="5"/>
    <x v="2"/>
    <x v="0"/>
    <x v="2"/>
    <x v="0"/>
    <x v="263"/>
    <x v="0"/>
  </r>
  <r>
    <s v="OK"/>
    <x v="2591"/>
    <x v="1062"/>
    <x v="1027"/>
    <x v="2581"/>
    <s v="Italia"/>
    <x v="5"/>
    <x v="4"/>
    <s v="Fabiana Martone"/>
    <m/>
    <s v="Proprietaria"/>
    <x v="0"/>
    <s v="ICT"/>
    <x v="20"/>
    <x v="3"/>
    <x v="0"/>
    <x v="6"/>
    <x v="0"/>
    <x v="263"/>
    <x v="0"/>
  </r>
  <r>
    <s v="OK"/>
    <x v="2592"/>
    <x v="1063"/>
    <x v="1028"/>
    <x v="2582"/>
    <s v="Italia"/>
    <x v="5"/>
    <x v="4"/>
    <m/>
    <s v="Fabio Mondini_x000a_(Growth Capital)"/>
    <s v="Advisor"/>
    <x v="0"/>
    <s v="ICT"/>
    <x v="0"/>
    <x v="0"/>
    <x v="0"/>
    <x v="6"/>
    <x v="0"/>
    <x v="262"/>
    <x v="0"/>
  </r>
  <r>
    <s v="OK"/>
    <x v="2593"/>
    <x v="1064"/>
    <x v="1029"/>
    <x v="2583"/>
    <s v="Estero"/>
    <x v="234"/>
    <x v="22"/>
    <m/>
    <s v="Micheline Ricciardi "/>
    <s v="Autocandidatura"/>
    <x v="0"/>
    <s v="Industrial Goods"/>
    <x v="18"/>
    <x v="0"/>
    <x v="0"/>
    <x v="2"/>
    <x v="0"/>
    <x v="262"/>
    <x v="0"/>
  </r>
  <r>
    <s v="OK"/>
    <x v="2594"/>
    <x v="1064"/>
    <x v="1029"/>
    <x v="2584"/>
    <s v="Italia"/>
    <x v="29"/>
    <x v="0"/>
    <m/>
    <s v="Alessandro Guglietta"/>
    <s v="Autocandidatura"/>
    <x v="0"/>
    <s v="Med-Tech"/>
    <x v="2"/>
    <x v="2"/>
    <x v="0"/>
    <x v="2"/>
    <x v="0"/>
    <x v="262"/>
    <x v="0"/>
  </r>
  <r>
    <s v="OK"/>
    <x v="2595"/>
    <x v="1065"/>
    <x v="1030"/>
    <x v="2585"/>
    <s v="Italia"/>
    <x v="5"/>
    <x v="4"/>
    <m/>
    <s v="Matteo Nobili"/>
    <s v="Autocandidatura"/>
    <x v="0"/>
    <s v="Med-Tech"/>
    <x v="2"/>
    <x v="0"/>
    <x v="0"/>
    <x v="6"/>
    <x v="0"/>
    <x v="264"/>
    <x v="194"/>
  </r>
  <r>
    <s v="OK"/>
    <x v="2596"/>
    <x v="1066"/>
    <x v="1031"/>
    <x v="2586"/>
    <s v="Italia"/>
    <x v="6"/>
    <x v="5"/>
    <m/>
    <s v="Marco Termine"/>
    <s v="Autocandidatura"/>
    <x v="0"/>
    <s v="Services"/>
    <x v="44"/>
    <x v="2"/>
    <x v="0"/>
    <x v="2"/>
    <x v="0"/>
    <x v="265"/>
    <x v="0"/>
  </r>
  <r>
    <s v="OK"/>
    <x v="2597"/>
    <x v="1018"/>
    <x v="984"/>
    <x v="2587"/>
    <s v="Estero"/>
    <x v="25"/>
    <x v="16"/>
    <m/>
    <s v="Silvia Montini"/>
    <s v="Autocandidatura"/>
    <x v="0"/>
    <s v="Digital &amp; Media"/>
    <x v="5"/>
    <x v="0"/>
    <x v="0"/>
    <x v="2"/>
    <x v="0"/>
    <x v="265"/>
    <x v="165"/>
  </r>
  <r>
    <s v="OK"/>
    <x v="2598"/>
    <x v="1065"/>
    <x v="1030"/>
    <x v="2588"/>
    <s v="Italia"/>
    <x v="17"/>
    <x v="2"/>
    <m/>
    <s v="Aniello D'Auria"/>
    <s v="Altri"/>
    <x v="0"/>
    <s v="Digital &amp; Media"/>
    <x v="5"/>
    <x v="0"/>
    <x v="0"/>
    <x v="2"/>
    <x v="0"/>
    <x v="265"/>
    <x v="0"/>
  </r>
  <r>
    <s v="OK"/>
    <x v="2599"/>
    <x v="1067"/>
    <x v="1032"/>
    <x v="2589"/>
    <s v="Estero"/>
    <x v="25"/>
    <x v="16"/>
    <m/>
    <s v="Chris Pettit"/>
    <s v="Autocandidatura"/>
    <x v="0"/>
    <s v="ICT"/>
    <x v="20"/>
    <x v="0"/>
    <x v="0"/>
    <x v="2"/>
    <x v="0"/>
    <x v="266"/>
    <x v="165"/>
  </r>
  <r>
    <s v="OK"/>
    <x v="2600"/>
    <x v="1067"/>
    <x v="1032"/>
    <x v="2590"/>
    <s v="Estero"/>
    <x v="235"/>
    <x v="59"/>
    <m/>
    <s v="Tolulope Ariyibi Oke"/>
    <s v="Autocandidatura"/>
    <x v="0"/>
    <s v="Services"/>
    <x v="13"/>
    <x v="0"/>
    <x v="0"/>
    <x v="2"/>
    <x v="0"/>
    <x v="266"/>
    <x v="165"/>
  </r>
  <r>
    <s v="OK"/>
    <x v="2601"/>
    <x v="1068"/>
    <x v="1033"/>
    <x v="2591"/>
    <s v="Italia"/>
    <x v="0"/>
    <x v="0"/>
    <m/>
    <s v="Giovanni Caroli"/>
    <s v="Advisor"/>
    <x v="0"/>
    <s v="Services"/>
    <x v="13"/>
    <x v="0"/>
    <x v="0"/>
    <x v="6"/>
    <x v="0"/>
    <x v="266"/>
    <x v="0"/>
  </r>
  <r>
    <s v="OK"/>
    <x v="2602"/>
    <x v="1068"/>
    <x v="1033"/>
    <x v="2592"/>
    <s v="Italia"/>
    <x v="2"/>
    <x v="0"/>
    <m/>
    <s v="Giovanni Caroli"/>
    <s v="Advisor"/>
    <x v="0"/>
    <s v="Industrial Goods"/>
    <x v="18"/>
    <x v="3"/>
    <x v="0"/>
    <x v="6"/>
    <x v="0"/>
    <x v="266"/>
    <x v="0"/>
  </r>
  <r>
    <s v="OK"/>
    <x v="2603"/>
    <x v="1068"/>
    <x v="1033"/>
    <x v="2593"/>
    <s v="Italia"/>
    <x v="7"/>
    <x v="4"/>
    <m/>
    <s v="Alessandro Bettineschi"/>
    <s v="Advisor"/>
    <x v="0"/>
    <s v="Industrial Goods"/>
    <x v="18"/>
    <x v="2"/>
    <x v="0"/>
    <x v="2"/>
    <x v="0"/>
    <x v="266"/>
    <x v="0"/>
  </r>
  <r>
    <s v="OK"/>
    <x v="2604"/>
    <x v="1069"/>
    <x v="1034"/>
    <x v="2594"/>
    <s v="Italia"/>
    <x v="17"/>
    <x v="2"/>
    <m/>
    <s v="Mario Mariano"/>
    <s v="Autocandidatura"/>
    <x v="0"/>
    <s v="Services"/>
    <x v="31"/>
    <x v="0"/>
    <x v="0"/>
    <x v="6"/>
    <x v="1"/>
    <x v="197"/>
    <x v="195"/>
  </r>
  <r>
    <s v="OK"/>
    <x v="2605"/>
    <x v="1069"/>
    <x v="1034"/>
    <x v="2595"/>
    <s v="Italia"/>
    <x v="5"/>
    <x v="4"/>
    <m/>
    <s v=" Antonio Iannone_x000a_(The Food Cons)"/>
    <s v="Advisor"/>
    <x v="0"/>
    <s v="Digital &amp; Media"/>
    <x v="5"/>
    <x v="0"/>
    <x v="0"/>
    <x v="6"/>
    <x v="0"/>
    <x v="266"/>
    <x v="0"/>
  </r>
  <r>
    <s v="OK"/>
    <x v="2606"/>
    <x v="1069"/>
    <x v="1034"/>
    <x v="2596"/>
    <s v="Italia"/>
    <x v="5"/>
    <x v="4"/>
    <m/>
    <s v="Federico Fini_x000a_(Karma VC)"/>
    <s v="Advisor"/>
    <x v="0"/>
    <s v="ICT"/>
    <x v="20"/>
    <x v="3"/>
    <x v="0"/>
    <x v="6"/>
    <x v="0"/>
    <x v="266"/>
    <x v="0"/>
  </r>
  <r>
    <s v="OK"/>
    <x v="2607"/>
    <x v="1069"/>
    <x v="1034"/>
    <x v="2597"/>
    <s v="Italia"/>
    <x v="78"/>
    <x v="13"/>
    <s v="Alessandro Pontari"/>
    <m/>
    <s v="Proprietaria"/>
    <x v="0"/>
    <s v="Services"/>
    <x v="24"/>
    <x v="3"/>
    <x v="0"/>
    <x v="6"/>
    <x v="0"/>
    <x v="266"/>
    <x v="0"/>
  </r>
  <r>
    <s v="OK"/>
    <x v="2608"/>
    <x v="1070"/>
    <x v="1035"/>
    <x v="2598"/>
    <s v="Italia"/>
    <x v="0"/>
    <x v="0"/>
    <m/>
    <s v="Michele Aiello"/>
    <s v="Autocandidatura"/>
    <x v="0"/>
    <s v="ICT"/>
    <x v="20"/>
    <x v="2"/>
    <x v="0"/>
    <x v="2"/>
    <x v="0"/>
    <x v="266"/>
    <x v="0"/>
  </r>
  <r>
    <s v="OK"/>
    <x v="2609"/>
    <x v="1071"/>
    <x v="1036"/>
    <x v="2599"/>
    <s v="Italia"/>
    <x v="5"/>
    <x v="4"/>
    <m/>
    <s v="Federico Smanio_x000a_(Wylab)"/>
    <s v="Altri"/>
    <x v="0"/>
    <s v="Digital &amp; Media"/>
    <x v="44"/>
    <x v="0"/>
    <x v="0"/>
    <x v="6"/>
    <x v="0"/>
    <x v="266"/>
    <x v="0"/>
  </r>
  <r>
    <s v="OK"/>
    <x v="2610"/>
    <x v="1072"/>
    <x v="1037"/>
    <x v="2600"/>
    <s v="Italia"/>
    <x v="106"/>
    <x v="10"/>
    <m/>
    <s v="Daniele Genovesi _x000a_(Cdp)"/>
    <s v="Investitori professionali"/>
    <x v="0"/>
    <s v="Consumer Goods"/>
    <x v="24"/>
    <x v="0"/>
    <x v="0"/>
    <x v="6"/>
    <x v="0"/>
    <x v="266"/>
    <x v="0"/>
  </r>
  <r>
    <s v="OK"/>
    <x v="2611"/>
    <x v="1073"/>
    <x v="1038"/>
    <x v="2601"/>
    <s v="Italia"/>
    <x v="5"/>
    <x v="4"/>
    <m/>
    <s v="Saverio Canepa_x000a_(COOPERA Venture)"/>
    <s v="Investitori professionali"/>
    <x v="0"/>
    <s v="ICT"/>
    <x v="20"/>
    <x v="0"/>
    <x v="0"/>
    <x v="6"/>
    <x v="0"/>
    <x v="266"/>
    <x v="0"/>
  </r>
  <r>
    <s v="OK"/>
    <x v="2612"/>
    <x v="1074"/>
    <x v="1039"/>
    <x v="2602"/>
    <s v="Italia"/>
    <x v="11"/>
    <x v="7"/>
    <m/>
    <s v="Davide Bona_x000a_(Euronext)"/>
    <s v="Advisor"/>
    <x v="0"/>
    <s v="Digital &amp; Media"/>
    <x v="44"/>
    <x v="0"/>
    <x v="0"/>
    <x v="6"/>
    <x v="0"/>
    <x v="267"/>
    <x v="0"/>
  </r>
  <r>
    <s v="OK"/>
    <x v="2613"/>
    <x v="1075"/>
    <x v="1040"/>
    <x v="2603"/>
    <s v="Italia"/>
    <x v="0"/>
    <x v="0"/>
    <m/>
    <s v="Michele Novelli_x000a_(Digital Magics)"/>
    <s v="Investitori professionali"/>
    <x v="0"/>
    <s v="Services"/>
    <x v="29"/>
    <x v="3"/>
    <x v="0"/>
    <x v="6"/>
    <x v="0"/>
    <x v="267"/>
    <x v="0"/>
  </r>
  <r>
    <s v="OK"/>
    <x v="2614"/>
    <x v="1076"/>
    <x v="1041"/>
    <x v="2604"/>
    <s v="Italia"/>
    <x v="17"/>
    <x v="2"/>
    <m/>
    <s v="Ruggiero Cortellino"/>
    <s v="Autocandidatura"/>
    <x v="0"/>
    <s v="Services"/>
    <x v="15"/>
    <x v="0"/>
    <x v="0"/>
    <x v="6"/>
    <x v="0"/>
    <x v="267"/>
    <x v="0"/>
  </r>
  <r>
    <s v="OK"/>
    <x v="2615"/>
    <x v="1077"/>
    <x v="1042"/>
    <x v="2605"/>
    <s v="Italia"/>
    <x v="43"/>
    <x v="8"/>
    <m/>
    <s v="Paolo Boschetti"/>
    <s v="Autocandidatura"/>
    <x v="0"/>
    <s v="Digital &amp; Media"/>
    <x v="5"/>
    <x v="2"/>
    <x v="0"/>
    <x v="2"/>
    <x v="0"/>
    <x v="267"/>
    <x v="0"/>
  </r>
  <r>
    <s v="OK"/>
    <x v="2616"/>
    <x v="1078"/>
    <x v="1043"/>
    <x v="2606"/>
    <s v="Italia"/>
    <x v="79"/>
    <x v="25"/>
    <m/>
    <s v="Carlo Manconi"/>
    <s v="Autocandidatura"/>
    <x v="0"/>
    <s v="Clean Tech"/>
    <x v="23"/>
    <x v="2"/>
    <x v="0"/>
    <x v="2"/>
    <x v="0"/>
    <x v="268"/>
    <x v="0"/>
  </r>
  <r>
    <s v="OK"/>
    <x v="2617"/>
    <x v="1079"/>
    <x v="1044"/>
    <x v="2607"/>
    <s v="Italia"/>
    <x v="1"/>
    <x v="1"/>
    <m/>
    <s v="Paolo Vivacqua"/>
    <s v="Autocandidatura"/>
    <x v="0"/>
    <s v="ICT"/>
    <x v="19"/>
    <x v="2"/>
    <x v="0"/>
    <x v="2"/>
    <x v="0"/>
    <x v="267"/>
    <x v="0"/>
  </r>
  <r>
    <s v="OK"/>
    <x v="2618"/>
    <x v="1080"/>
    <x v="1045"/>
    <x v="2608"/>
    <s v="Italia"/>
    <x v="0"/>
    <x v="0"/>
    <m/>
    <s v="Giuseppe Minelli "/>
    <s v="Autocandidatura"/>
    <x v="0"/>
    <s v="ICT"/>
    <x v="20"/>
    <x v="2"/>
    <x v="0"/>
    <x v="2"/>
    <x v="0"/>
    <x v="267"/>
    <x v="0"/>
  </r>
  <r>
    <s v="OK"/>
    <x v="2619"/>
    <x v="1081"/>
    <x v="1046"/>
    <x v="2609"/>
    <s v="Italia"/>
    <x v="26"/>
    <x v="2"/>
    <m/>
    <s v="Alessandro Gallo_x000a_(EIF)"/>
    <s v="Investitori professionali"/>
    <x v="0"/>
    <s v="ICT"/>
    <x v="20"/>
    <x v="0"/>
    <x v="0"/>
    <x v="6"/>
    <x v="0"/>
    <x v="231"/>
    <x v="196"/>
  </r>
  <r>
    <s v="OK"/>
    <x v="2620"/>
    <x v="1082"/>
    <x v="1047"/>
    <x v="2610"/>
    <s v="Italia"/>
    <x v="77"/>
    <x v="4"/>
    <m/>
    <s v="Massimo Miotto"/>
    <s v="Autocandidatura"/>
    <x v="0"/>
    <s v="Industrial Goods"/>
    <x v="18"/>
    <x v="2"/>
    <x v="0"/>
    <x v="2"/>
    <x v="0"/>
    <x v="267"/>
    <x v="0"/>
  </r>
  <r>
    <s v="OK"/>
    <x v="2621"/>
    <x v="1083"/>
    <x v="1048"/>
    <x v="2611"/>
    <s v="Estero"/>
    <x v="236"/>
    <x v="60"/>
    <m/>
    <s v="Meder Omuraliev"/>
    <s v="Autocandidatura"/>
    <x v="0"/>
    <s v="ICT"/>
    <x v="20"/>
    <x v="0"/>
    <x v="0"/>
    <x v="2"/>
    <x v="0"/>
    <x v="267"/>
    <x v="165"/>
  </r>
  <r>
    <s v="OK"/>
    <x v="2622"/>
    <x v="1084"/>
    <x v="1049"/>
    <x v="2612"/>
    <s v="Italia"/>
    <x v="5"/>
    <x v="4"/>
    <m/>
    <s v="Claudio Giuliano_x000a_(Innogest)"/>
    <s v="Investitori professionali"/>
    <x v="0"/>
    <s v="ICT"/>
    <x v="20"/>
    <x v="3"/>
    <x v="0"/>
    <x v="6"/>
    <x v="0"/>
    <x v="267"/>
    <x v="0"/>
  </r>
  <r>
    <s v="OK"/>
    <x v="2623"/>
    <x v="1078"/>
    <x v="1043"/>
    <x v="2613"/>
    <s v="Italia"/>
    <x v="28"/>
    <x v="8"/>
    <m/>
    <s v="Fabiana Martone"/>
    <s v="Autocandidatura"/>
    <x v="0"/>
    <s v="ICT"/>
    <x v="20"/>
    <x v="2"/>
    <x v="0"/>
    <x v="2"/>
    <x v="0"/>
    <x v="268"/>
    <x v="0"/>
  </r>
  <r>
    <s v="OK"/>
    <x v="2624"/>
    <x v="1085"/>
    <x v="1046"/>
    <x v="2614"/>
    <s v="Italia"/>
    <x v="15"/>
    <x v="3"/>
    <m/>
    <s v="Emanuele Torlonia_x000a_(IAG)"/>
    <s v="Investitori professionali"/>
    <x v="0"/>
    <s v="ICT"/>
    <x v="20"/>
    <x v="2"/>
    <x v="0"/>
    <x v="2"/>
    <x v="0"/>
    <x v="268"/>
    <x v="0"/>
  </r>
  <r>
    <s v="OK"/>
    <x v="2625"/>
    <x v="1086"/>
    <x v="1050"/>
    <x v="2615"/>
    <s v="Italia"/>
    <x v="5"/>
    <x v="4"/>
    <m/>
    <s v="Enrico Dente_x000a_(Plug and Play)"/>
    <s v="Advisor"/>
    <x v="0"/>
    <s v="Digital &amp; Media"/>
    <x v="5"/>
    <x v="0"/>
    <x v="0"/>
    <x v="6"/>
    <x v="0"/>
    <x v="268"/>
    <x v="0"/>
  </r>
  <r>
    <s v="OK"/>
    <x v="2626"/>
    <x v="1086"/>
    <x v="1050"/>
    <x v="2616"/>
    <s v="Italia"/>
    <x v="5"/>
    <x v="4"/>
    <m/>
    <s v="Pietro Torrente"/>
    <s v="Autocandidatura"/>
    <x v="0"/>
    <s v="Clean Tech"/>
    <x v="23"/>
    <x v="2"/>
    <x v="0"/>
    <x v="2"/>
    <x v="0"/>
    <x v="268"/>
    <x v="0"/>
  </r>
  <r>
    <s v="OK"/>
    <x v="2627"/>
    <x v="1086"/>
    <x v="1050"/>
    <x v="2617"/>
    <s v="Italia"/>
    <x v="20"/>
    <x v="12"/>
    <m/>
    <s v="Riccardo Giacomazzi"/>
    <s v="Autocandidatura"/>
    <x v="0"/>
    <s v="ICT"/>
    <x v="6"/>
    <x v="2"/>
    <x v="0"/>
    <x v="2"/>
    <x v="0"/>
    <x v="268"/>
    <x v="0"/>
  </r>
  <r>
    <s v="OK"/>
    <x v="2628"/>
    <x v="1086"/>
    <x v="1050"/>
    <x v="2618"/>
    <s v="Italia"/>
    <x v="41"/>
    <x v="10"/>
    <m/>
    <s v="Andrea Gambini"/>
    <s v="Autocandidatura"/>
    <x v="0"/>
    <s v="Digital &amp; Media"/>
    <x v="5"/>
    <x v="0"/>
    <x v="0"/>
    <x v="6"/>
    <x v="0"/>
    <x v="268"/>
    <x v="0"/>
  </r>
  <r>
    <s v="OK"/>
    <x v="2629"/>
    <x v="1087"/>
    <x v="1051"/>
    <x v="2619"/>
    <s v="Italia"/>
    <x v="237"/>
    <x v="4"/>
    <m/>
    <s v="Angelo Grampa"/>
    <s v="Autocandidatura"/>
    <x v="0"/>
    <s v="Services"/>
    <x v="19"/>
    <x v="0"/>
    <x v="0"/>
    <x v="6"/>
    <x v="0"/>
    <x v="268"/>
    <x v="0"/>
  </r>
  <r>
    <s v="OK"/>
    <x v="2630"/>
    <x v="1088"/>
    <x v="1052"/>
    <x v="2620"/>
    <s v="Italia"/>
    <x v="6"/>
    <x v="5"/>
    <m/>
    <s v="Fabio Servidio"/>
    <s v="Autocandidatura"/>
    <x v="0"/>
    <s v="Digital &amp; Media"/>
    <x v="5"/>
    <x v="2"/>
    <x v="0"/>
    <x v="2"/>
    <x v="0"/>
    <x v="268"/>
    <x v="0"/>
  </r>
  <r>
    <s v="OK"/>
    <x v="2631"/>
    <x v="1089"/>
    <x v="1053"/>
    <x v="2621"/>
    <s v="Estero"/>
    <x v="50"/>
    <x v="6"/>
    <m/>
    <s v="Nicola De Longis"/>
    <s v="Advisor"/>
    <x v="0"/>
    <s v="Biotech"/>
    <x v="1"/>
    <x v="0"/>
    <x v="0"/>
    <x v="2"/>
    <x v="0"/>
    <x v="268"/>
    <x v="0"/>
  </r>
  <r>
    <s v="OK"/>
    <x v="2632"/>
    <x v="1089"/>
    <x v="1053"/>
    <x v="2622"/>
    <s v="Italia"/>
    <x v="17"/>
    <x v="2"/>
    <m/>
    <s v="Marco Di Tonto"/>
    <s v="Autocandidatura"/>
    <x v="0"/>
    <s v="ICT"/>
    <x v="20"/>
    <x v="2"/>
    <x v="0"/>
    <x v="2"/>
    <x v="0"/>
    <x v="268"/>
    <x v="0"/>
  </r>
  <r>
    <s v="OK"/>
    <x v="2633"/>
    <x v="1089"/>
    <x v="1053"/>
    <x v="2623"/>
    <s v="Italia"/>
    <x v="5"/>
    <x v="4"/>
    <m/>
    <s v="Matteo Mastrangelo"/>
    <s v="Autocandidatura"/>
    <x v="0"/>
    <s v="ICT"/>
    <x v="0"/>
    <x v="0"/>
    <x v="0"/>
    <x v="6"/>
    <x v="0"/>
    <x v="269"/>
    <x v="0"/>
  </r>
  <r>
    <s v="OK"/>
    <x v="2634"/>
    <x v="1090"/>
    <x v="1054"/>
    <x v="2624"/>
    <s v="Italia"/>
    <x v="5"/>
    <x v="4"/>
    <m/>
    <s v=" Paolo Manetta"/>
    <s v="Autocandidatura"/>
    <x v="0"/>
    <s v="Services"/>
    <x v="19"/>
    <x v="0"/>
    <x v="0"/>
    <x v="6"/>
    <x v="0"/>
    <x v="269"/>
    <x v="0"/>
  </r>
  <r>
    <s v="OK"/>
    <x v="2635"/>
    <x v="1090"/>
    <x v="1054"/>
    <x v="2625"/>
    <s v="Italia"/>
    <x v="5"/>
    <x v="4"/>
    <m/>
    <s v="Alessandro Russo Anselmi"/>
    <s v="Autocandidatura"/>
    <x v="0"/>
    <s v="Clean Tech"/>
    <x v="23"/>
    <x v="2"/>
    <x v="0"/>
    <x v="2"/>
    <x v="0"/>
    <x v="269"/>
    <x v="0"/>
  </r>
  <r>
    <s v="OK"/>
    <x v="2636"/>
    <x v="1091"/>
    <x v="1055"/>
    <x v="2626"/>
    <s v="Italia"/>
    <x v="0"/>
    <x v="0"/>
    <m/>
    <s v="Gianluca Dalessandro"/>
    <s v="Autocandidatura"/>
    <x v="0"/>
    <s v="Services"/>
    <x v="31"/>
    <x v="2"/>
    <x v="0"/>
    <x v="2"/>
    <x v="0"/>
    <x v="270"/>
    <x v="0"/>
  </r>
  <r>
    <s v="OK"/>
    <x v="2637"/>
    <x v="1092"/>
    <x v="1056"/>
    <x v="2627"/>
    <s v="Italia"/>
    <x v="15"/>
    <x v="3"/>
    <m/>
    <s v="Samantha Barbero_x000a_(Valuexmatch)"/>
    <s v="Advisor"/>
    <x v="0"/>
    <s v="ICT"/>
    <x v="20"/>
    <x v="0"/>
    <x v="0"/>
    <x v="6"/>
    <x v="0"/>
    <x v="271"/>
    <x v="197"/>
  </r>
  <r>
    <s v="OK"/>
    <x v="2638"/>
    <x v="1092"/>
    <x v="1056"/>
    <x v="2628"/>
    <s v="Italia"/>
    <x v="17"/>
    <x v="2"/>
    <s v="Giacomo Giurazza"/>
    <m/>
    <s v="Proprietaria"/>
    <x v="0"/>
    <s v="ICT"/>
    <x v="20"/>
    <x v="3"/>
    <x v="0"/>
    <x v="6"/>
    <x v="0"/>
    <x v="269"/>
    <x v="0"/>
  </r>
  <r>
    <s v="OK"/>
    <x v="2639"/>
    <x v="1092"/>
    <x v="1056"/>
    <x v="2629"/>
    <s v="Italia"/>
    <x v="5"/>
    <x v="4"/>
    <m/>
    <s v="Saverio Canepa_x000a_(Siminvest)"/>
    <s v="Investitori professionali"/>
    <x v="0"/>
    <s v="Services"/>
    <x v="19"/>
    <x v="0"/>
    <x v="0"/>
    <x v="6"/>
    <x v="0"/>
    <x v="270"/>
    <x v="0"/>
  </r>
  <r>
    <s v="OK"/>
    <x v="2640"/>
    <x v="1092"/>
    <x v="1056"/>
    <x v="2630"/>
    <s v="Italia"/>
    <x v="14"/>
    <x v="10"/>
    <m/>
    <s v="Saverio Canepa_x000a_(Siminvest)"/>
    <s v="Investitori professionali"/>
    <x v="0"/>
    <s v="Med-Tech"/>
    <x v="8"/>
    <x v="0"/>
    <x v="0"/>
    <x v="6"/>
    <x v="0"/>
    <x v="270"/>
    <x v="0"/>
  </r>
  <r>
    <s v="OK"/>
    <x v="2641"/>
    <x v="1093"/>
    <x v="1057"/>
    <x v="2631"/>
    <s v="Italia"/>
    <x v="6"/>
    <x v="5"/>
    <m/>
    <s v="Leonardo Leoncini_x000a_(Advbeca)"/>
    <s v="Advisor"/>
    <x v="0"/>
    <s v="ICT"/>
    <x v="39"/>
    <x v="3"/>
    <x v="0"/>
    <x v="6"/>
    <x v="0"/>
    <x v="270"/>
    <x v="0"/>
  </r>
  <r>
    <s v="OK"/>
    <x v="2642"/>
    <x v="1094"/>
    <x v="1058"/>
    <x v="2632"/>
    <s v="Italia"/>
    <x v="6"/>
    <x v="5"/>
    <m/>
    <s v="Domenico Di Luccia_x000a_(Di Luccia &amp; Partners)"/>
    <s v="Advisor"/>
    <x v="0"/>
    <s v="ICT"/>
    <x v="20"/>
    <x v="2"/>
    <x v="0"/>
    <x v="2"/>
    <x v="0"/>
    <x v="270"/>
    <x v="0"/>
  </r>
  <r>
    <s v="OK"/>
    <x v="2643"/>
    <x v="1095"/>
    <x v="1059"/>
    <x v="2633"/>
    <s v="Italia"/>
    <x v="5"/>
    <x v="4"/>
    <m/>
    <s v="Maurizio Vendramini_x000a_(My Draco)"/>
    <s v="Advisor"/>
    <x v="0"/>
    <s v="ICT"/>
    <x v="20"/>
    <x v="0"/>
    <x v="0"/>
    <x v="6"/>
    <x v="0"/>
    <x v="186"/>
    <x v="0"/>
  </r>
  <r>
    <s v="OK"/>
    <x v="2644"/>
    <x v="1095"/>
    <x v="1059"/>
    <x v="2634"/>
    <s v="Italia"/>
    <x v="39"/>
    <x v="15"/>
    <m/>
    <s v="Simone Belleli_x000a_(First Boston Capital)"/>
    <s v="Investitori professionali"/>
    <x v="0"/>
    <s v="Clean Tech"/>
    <x v="23"/>
    <x v="0"/>
    <x v="0"/>
    <x v="6"/>
    <x v="0"/>
    <x v="186"/>
    <x v="0"/>
  </r>
  <r>
    <s v="OK"/>
    <x v="2645"/>
    <x v="1095"/>
    <x v="1059"/>
    <x v="2635"/>
    <s v="Italia"/>
    <x v="17"/>
    <x v="2"/>
    <m/>
    <s v="Tommaso Signorini"/>
    <s v="Autocandidatura"/>
    <x v="0"/>
    <s v="Digital &amp; Media"/>
    <x v="5"/>
    <x v="0"/>
    <x v="0"/>
    <x v="6"/>
    <x v="0"/>
    <x v="186"/>
    <x v="0"/>
  </r>
  <r>
    <s v="OK"/>
    <x v="2646"/>
    <x v="1096"/>
    <x v="1060"/>
    <x v="2636"/>
    <s v="Italia"/>
    <x v="6"/>
    <x v="5"/>
    <m/>
    <s v="Carlo Alberto Spiga_x000a_(Founder Crossed World International)"/>
    <s v="Investitori professionali"/>
    <x v="0"/>
    <s v="Clean Tech"/>
    <x v="39"/>
    <x v="2"/>
    <x v="0"/>
    <x v="2"/>
    <x v="0"/>
    <x v="186"/>
    <x v="0"/>
  </r>
  <r>
    <s v="OK"/>
    <x v="2647"/>
    <x v="1096"/>
    <x v="1060"/>
    <x v="2637"/>
    <s v="Italia"/>
    <x v="6"/>
    <x v="5"/>
    <m/>
    <s v="Simone Ranucci_x000a_(Yolo Group)"/>
    <s v="Altri"/>
    <x v="0"/>
    <s v="Digital &amp; Media"/>
    <x v="5"/>
    <x v="0"/>
    <x v="0"/>
    <x v="6"/>
    <x v="0"/>
    <x v="186"/>
    <x v="0"/>
  </r>
  <r>
    <s v="OK"/>
    <x v="2648"/>
    <x v="1097"/>
    <x v="1061"/>
    <x v="2638"/>
    <s v="Italia"/>
    <x v="17"/>
    <x v="2"/>
    <m/>
    <s v="Antonio Maestro"/>
    <s v="Autocandidatura"/>
    <x v="0"/>
    <s v="Digital &amp; Media"/>
    <x v="5"/>
    <x v="2"/>
    <x v="0"/>
    <x v="2"/>
    <x v="0"/>
    <x v="186"/>
    <x v="0"/>
  </r>
  <r>
    <s v="OK"/>
    <x v="2649"/>
    <x v="1098"/>
    <x v="1062"/>
    <x v="2639"/>
    <s v="Italia"/>
    <x v="14"/>
    <x v="10"/>
    <m/>
    <s v="Elia Tuccori"/>
    <s v="Autocandidatura"/>
    <x v="0"/>
    <s v="Digital &amp; Media"/>
    <x v="5"/>
    <x v="2"/>
    <x v="0"/>
    <x v="2"/>
    <x v="0"/>
    <x v="186"/>
    <x v="0"/>
  </r>
  <r>
    <s v="OK"/>
    <x v="2650"/>
    <x v="1098"/>
    <x v="1062"/>
    <x v="2640"/>
    <s v="Italia"/>
    <x v="6"/>
    <x v="5"/>
    <m/>
    <s v="Claudio Maria Laruccia"/>
    <s v="Autocandidatura"/>
    <x v="0"/>
    <s v="Consumer Goods"/>
    <x v="18"/>
    <x v="2"/>
    <x v="0"/>
    <x v="2"/>
    <x v="0"/>
    <x v="186"/>
    <x v="0"/>
  </r>
  <r>
    <s v="OK"/>
    <x v="2651"/>
    <x v="1098"/>
    <x v="1062"/>
    <x v="2641"/>
    <s v="Italia"/>
    <x v="6"/>
    <x v="5"/>
    <m/>
    <s v="Maria Arena_x000a_(MGA S.r.l.)"/>
    <s v="Advisor"/>
    <x v="0"/>
    <s v="Consumer Goods"/>
    <x v="12"/>
    <x v="0"/>
    <x v="0"/>
    <x v="6"/>
    <x v="0"/>
    <x v="186"/>
    <x v="0"/>
  </r>
  <r>
    <s v="OK"/>
    <x v="2652"/>
    <x v="1099"/>
    <x v="1063"/>
    <x v="2642"/>
    <s v="Italia"/>
    <x v="17"/>
    <x v="2"/>
    <s v="Amedeo Giurazza"/>
    <m/>
    <s v="Proprietaria"/>
    <x v="0"/>
    <s v="Clean Tech"/>
    <x v="23"/>
    <x v="2"/>
    <x v="0"/>
    <x v="2"/>
    <x v="0"/>
    <x v="186"/>
    <x v="0"/>
  </r>
  <r>
    <s v="OK"/>
    <x v="2653"/>
    <x v="1099"/>
    <x v="1063"/>
    <x v="2643"/>
    <s v="Italia"/>
    <x v="153"/>
    <x v="9"/>
    <m/>
    <s v="Tania Varuni"/>
    <s v="Autocandidatura"/>
    <x v="0"/>
    <s v="Digital &amp; Media"/>
    <x v="5"/>
    <x v="2"/>
    <x v="0"/>
    <x v="2"/>
    <x v="0"/>
    <x v="186"/>
    <x v="0"/>
  </r>
  <r>
    <s v="OK"/>
    <x v="2654"/>
    <x v="1100"/>
    <x v="1064"/>
    <x v="2644"/>
    <s v="Italia"/>
    <x v="41"/>
    <x v="10"/>
    <m/>
    <s v="Andrea Mariani"/>
    <s v="Autocandidatura"/>
    <x v="0"/>
    <s v="Biotech"/>
    <x v="3"/>
    <x v="2"/>
    <x v="0"/>
    <x v="2"/>
    <x v="0"/>
    <x v="186"/>
    <x v="0"/>
  </r>
  <r>
    <s v="OK"/>
    <x v="2655"/>
    <x v="1100"/>
    <x v="1064"/>
    <x v="2645"/>
    <s v="Italia"/>
    <x v="6"/>
    <x v="5"/>
    <m/>
    <s v="Andrea Mancuso"/>
    <s v="Autocandidatura"/>
    <x v="0"/>
    <s v="ICT"/>
    <x v="20"/>
    <x v="2"/>
    <x v="0"/>
    <x v="2"/>
    <x v="0"/>
    <x v="272"/>
    <x v="0"/>
  </r>
  <r>
    <s v="OK"/>
    <x v="2656"/>
    <x v="1100"/>
    <x v="1064"/>
    <x v="2646"/>
    <s v="Italia"/>
    <x v="15"/>
    <x v="3"/>
    <s v="Giacomo Giurazza"/>
    <m/>
    <s v="Proprietaria"/>
    <x v="0"/>
    <s v="Med-Tech"/>
    <x v="8"/>
    <x v="2"/>
    <x v="0"/>
    <x v="6"/>
    <x v="0"/>
    <x v="133"/>
    <x v="198"/>
  </r>
  <r>
    <s v="OK"/>
    <x v="2657"/>
    <x v="1100"/>
    <x v="1064"/>
    <x v="2647"/>
    <s v="Italia"/>
    <x v="6"/>
    <x v="5"/>
    <m/>
    <s v="Andrea Zaffini_x000a_(Pirola Corporate Finance)"/>
    <s v="Advisor"/>
    <x v="0"/>
    <s v="Biotech"/>
    <x v="3"/>
    <x v="2"/>
    <x v="0"/>
    <x v="2"/>
    <x v="0"/>
    <x v="272"/>
    <x v="0"/>
  </r>
  <r>
    <s v="OK"/>
    <x v="2658"/>
    <x v="1101"/>
    <x v="1065"/>
    <x v="2648"/>
    <s v="Italia"/>
    <x v="5"/>
    <x v="4"/>
    <s v="Amedeo Giurazza"/>
    <m/>
    <s v="Proprietaria"/>
    <x v="0"/>
    <s v="Digital &amp; Media"/>
    <x v="5"/>
    <x v="0"/>
    <x v="0"/>
    <x v="6"/>
    <x v="0"/>
    <x v="272"/>
    <x v="0"/>
  </r>
  <r>
    <s v="OK"/>
    <x v="2659"/>
    <x v="1102"/>
    <x v="1066"/>
    <x v="2649"/>
    <s v="Italia"/>
    <x v="38"/>
    <x v="9"/>
    <s v="Giulio Valiante"/>
    <m/>
    <s v="Proprietaria"/>
    <x v="0"/>
    <s v="Services"/>
    <x v="56"/>
    <x v="0"/>
    <x v="0"/>
    <x v="6"/>
    <x v="0"/>
    <x v="160"/>
    <x v="0"/>
  </r>
  <r>
    <s v="OK"/>
    <x v="2660"/>
    <x v="1102"/>
    <x v="1066"/>
    <x v="2638"/>
    <s v="Italia"/>
    <x v="17"/>
    <x v="2"/>
    <m/>
    <s v="Antonio Maestro"/>
    <s v="Autocandidatura"/>
    <x v="0"/>
    <s v="Digital &amp; Media"/>
    <x v="5"/>
    <x v="2"/>
    <x v="0"/>
    <x v="2"/>
    <x v="0"/>
    <x v="160"/>
    <x v="0"/>
  </r>
  <r>
    <s v="OK"/>
    <x v="2661"/>
    <x v="1102"/>
    <x v="1066"/>
    <x v="2650"/>
    <s v="Estero"/>
    <x v="233"/>
    <x v="16"/>
    <m/>
    <s v="Hema Mali"/>
    <s v="Advisor"/>
    <x v="0"/>
    <s v="Biotech"/>
    <x v="3"/>
    <x v="2"/>
    <x v="0"/>
    <x v="2"/>
    <x v="0"/>
    <x v="160"/>
    <x v="0"/>
  </r>
  <r>
    <s v="OK"/>
    <x v="2662"/>
    <x v="1102"/>
    <x v="1066"/>
    <x v="2651"/>
    <s v="Italia"/>
    <x v="15"/>
    <x v="3"/>
    <m/>
    <s v="Riccardo Leonardi"/>
    <s v="Autocandidatura"/>
    <x v="0"/>
    <s v="ICT"/>
    <x v="0"/>
    <x v="0"/>
    <x v="0"/>
    <x v="6"/>
    <x v="0"/>
    <x v="160"/>
    <x v="0"/>
  </r>
  <r>
    <s v="OK"/>
    <x v="2663"/>
    <x v="1103"/>
    <x v="1067"/>
    <x v="2652"/>
    <s v="Italia"/>
    <x v="26"/>
    <x v="2"/>
    <s v="Amedeo Giurazza"/>
    <m/>
    <s v="Proprietaria"/>
    <x v="0"/>
    <s v="ICT"/>
    <x v="20"/>
    <x v="0"/>
    <x v="0"/>
    <x v="6"/>
    <x v="1"/>
    <x v="246"/>
    <x v="199"/>
  </r>
  <r>
    <s v="OK"/>
    <x v="2664"/>
    <x v="1103"/>
    <x v="1067"/>
    <x v="2653"/>
    <s v="Italia"/>
    <x v="26"/>
    <x v="2"/>
    <s v="Amedeo Giurazza"/>
    <m/>
    <s v="Proprietaria"/>
    <x v="0"/>
    <s v="Med-Tech"/>
    <x v="25"/>
    <x v="2"/>
    <x v="0"/>
    <x v="2"/>
    <x v="0"/>
    <x v="160"/>
    <x v="0"/>
  </r>
  <r>
    <s v="OK"/>
    <x v="2665"/>
    <x v="1103"/>
    <x v="1067"/>
    <x v="2654"/>
    <s v="Italia"/>
    <x v="6"/>
    <x v="5"/>
    <m/>
    <s v="Paolo Gregoratti_x000a_(KPMG)"/>
    <s v="Advisor"/>
    <x v="0"/>
    <s v="Clean Tech"/>
    <x v="23"/>
    <x v="0"/>
    <x v="0"/>
    <x v="6"/>
    <x v="0"/>
    <x v="160"/>
    <x v="0"/>
  </r>
  <r>
    <s v="OK"/>
    <x v="2666"/>
    <x v="1103"/>
    <x v="1067"/>
    <x v="2655"/>
    <s v="Italia"/>
    <x v="11"/>
    <x v="7"/>
    <s v="Alessandro Pontari"/>
    <m/>
    <s v="Proprietaria"/>
    <x v="0"/>
    <s v="ICT"/>
    <x v="20"/>
    <x v="0"/>
    <x v="0"/>
    <x v="6"/>
    <x v="0"/>
    <x v="160"/>
    <x v="0"/>
  </r>
  <r>
    <s v="OK"/>
    <x v="2667"/>
    <x v="1103"/>
    <x v="1067"/>
    <x v="2656"/>
    <s v="Italia"/>
    <x v="5"/>
    <x v="4"/>
    <m/>
    <s v="Giovanni Caroli_x000a_(GCAdvisory)"/>
    <s v="Advisor"/>
    <x v="0"/>
    <s v="Digital &amp; Media"/>
    <x v="28"/>
    <x v="0"/>
    <x v="0"/>
    <x v="6"/>
    <x v="0"/>
    <x v="160"/>
    <x v="0"/>
  </r>
  <r>
    <s v="OK"/>
    <x v="2668"/>
    <x v="1104"/>
    <x v="1068"/>
    <x v="2657"/>
    <s v="Italia"/>
    <x v="5"/>
    <x v="4"/>
    <m/>
    <s v="Maurizio Vendramini_x000a_(My Draco)"/>
    <s v="Advisor"/>
    <x v="0"/>
    <s v="Services"/>
    <x v="8"/>
    <x v="2"/>
    <x v="0"/>
    <x v="2"/>
    <x v="0"/>
    <x v="160"/>
    <x v="40"/>
  </r>
  <r>
    <s v="OK"/>
    <x v="2669"/>
    <x v="1104"/>
    <x v="1068"/>
    <x v="2658"/>
    <s v="Italia"/>
    <x v="2"/>
    <x v="0"/>
    <m/>
    <s v="Simone Vivacqua"/>
    <s v="Autocandidatura"/>
    <x v="0"/>
    <s v="Services"/>
    <x v="13"/>
    <x v="2"/>
    <x v="0"/>
    <x v="2"/>
    <x v="0"/>
    <x v="160"/>
    <x v="0"/>
  </r>
  <r>
    <s v="OK"/>
    <x v="2670"/>
    <x v="1105"/>
    <x v="1069"/>
    <x v="139"/>
    <s v="Italia"/>
    <x v="6"/>
    <x v="5"/>
    <m/>
    <s v="Vincenzo Nuzzo"/>
    <s v="Autocandidatura"/>
    <x v="0"/>
    <s v="Digital &amp; Media"/>
    <x v="5"/>
    <x v="1"/>
    <x v="0"/>
    <x v="2"/>
    <x v="0"/>
    <x v="160"/>
    <x v="0"/>
  </r>
  <r>
    <s v="OK"/>
    <x v="2671"/>
    <x v="1106"/>
    <x v="1070"/>
    <x v="2659"/>
    <s v="Italia"/>
    <x v="6"/>
    <x v="5"/>
    <m/>
    <s v="Gianluca Ciralli"/>
    <s v="Advisor"/>
    <x v="0"/>
    <s v="Clean Tech"/>
    <x v="39"/>
    <x v="2"/>
    <x v="0"/>
    <x v="2"/>
    <x v="0"/>
    <x v="160"/>
    <x v="0"/>
  </r>
  <r>
    <s v="OK"/>
    <x v="2672"/>
    <x v="1106"/>
    <x v="1070"/>
    <x v="2660"/>
    <s v="Italia"/>
    <x v="15"/>
    <x v="3"/>
    <m/>
    <s v="Claudia Del Monte_x000a_(SocialFare)"/>
    <s v="Altri"/>
    <x v="0"/>
    <s v="Digital &amp; Media"/>
    <x v="5"/>
    <x v="0"/>
    <x v="0"/>
    <x v="6"/>
    <x v="0"/>
    <x v="160"/>
    <x v="0"/>
  </r>
  <r>
    <s v="OK"/>
    <x v="2673"/>
    <x v="1106"/>
    <x v="1070"/>
    <x v="2661"/>
    <s v="Italia"/>
    <x v="82"/>
    <x v="0"/>
    <m/>
    <s v="Claudia Del Monte_x000a_(SocialFare)"/>
    <s v="Altri"/>
    <x v="0"/>
    <s v="Digital &amp; Media"/>
    <x v="5"/>
    <x v="0"/>
    <x v="0"/>
    <x v="6"/>
    <x v="0"/>
    <x v="160"/>
    <x v="0"/>
  </r>
  <r>
    <s v="OK"/>
    <x v="2674"/>
    <x v="1106"/>
    <x v="1070"/>
    <x v="2662"/>
    <s v="Italia"/>
    <x v="129"/>
    <x v="3"/>
    <m/>
    <s v="Claudia Del Monte_x000a_(SocialFare)"/>
    <s v="Altri"/>
    <x v="0"/>
    <s v="Digital &amp; Media"/>
    <x v="5"/>
    <x v="0"/>
    <x v="0"/>
    <x v="6"/>
    <x v="0"/>
    <x v="160"/>
    <x v="0"/>
  </r>
  <r>
    <s v="OK"/>
    <x v="2675"/>
    <x v="1106"/>
    <x v="1070"/>
    <x v="2409"/>
    <s v="Italia"/>
    <x v="15"/>
    <x v="3"/>
    <m/>
    <s v="Claudia Del Monte_x000a_(SocialFare)"/>
    <s v="Altri"/>
    <x v="0"/>
    <s v="Digital &amp; Media"/>
    <x v="5"/>
    <x v="0"/>
    <x v="0"/>
    <x v="6"/>
    <x v="0"/>
    <x v="160"/>
    <x v="0"/>
  </r>
  <r>
    <s v="OK"/>
    <x v="2676"/>
    <x v="1107"/>
    <x v="1071"/>
    <x v="2663"/>
    <s v="Italia"/>
    <x v="6"/>
    <x v="5"/>
    <m/>
    <s v="Max Seignette"/>
    <s v="Advisor"/>
    <x v="0"/>
    <s v="Biotech"/>
    <x v="8"/>
    <x v="2"/>
    <x v="0"/>
    <x v="2"/>
    <x v="0"/>
    <x v="160"/>
    <x v="0"/>
  </r>
  <r>
    <s v="OK"/>
    <x v="2677"/>
    <x v="1108"/>
    <x v="1072"/>
    <x v="2664"/>
    <s v="Italia"/>
    <x v="43"/>
    <x v="8"/>
    <m/>
    <s v="Daniele Panfilo_x000a_(Aindo)"/>
    <s v="Advisor"/>
    <x v="0"/>
    <s v="ICT"/>
    <x v="20"/>
    <x v="0"/>
    <x v="0"/>
    <x v="6"/>
    <x v="0"/>
    <x v="273"/>
    <x v="0"/>
  </r>
  <r>
    <s v="OK"/>
    <x v="2678"/>
    <x v="1109"/>
    <x v="1073"/>
    <x v="2665"/>
    <s v="Italia"/>
    <x v="33"/>
    <x v="13"/>
    <m/>
    <s v="Kalif Auditore"/>
    <s v="Advisor"/>
    <x v="0"/>
    <s v="Industrial Goods"/>
    <x v="18"/>
    <x v="2"/>
    <x v="0"/>
    <x v="2"/>
    <x v="0"/>
    <x v="273"/>
    <x v="0"/>
  </r>
  <r>
    <s v="OK"/>
    <x v="2679"/>
    <x v="1109"/>
    <x v="1073"/>
    <x v="2666"/>
    <s v="Italia"/>
    <x v="5"/>
    <x v="4"/>
    <m/>
    <s v="Matteo Buonomo_x000a_(Redfish Group)"/>
    <s v="Advisor"/>
    <x v="0"/>
    <s v="ICT"/>
    <x v="20"/>
    <x v="3"/>
    <x v="0"/>
    <x v="6"/>
    <x v="0"/>
    <x v="273"/>
    <x v="0"/>
  </r>
  <r>
    <s v="OK"/>
    <x v="2680"/>
    <x v="1109"/>
    <x v="1073"/>
    <x v="2667"/>
    <s v="Italia"/>
    <x v="6"/>
    <x v="5"/>
    <m/>
    <s v="Filippo Luzzi"/>
    <s v="Autocandidatura"/>
    <x v="0"/>
    <s v="ICT"/>
    <x v="0"/>
    <x v="2"/>
    <x v="0"/>
    <x v="2"/>
    <x v="0"/>
    <x v="273"/>
    <x v="0"/>
  </r>
  <r>
    <s v="OK"/>
    <x v="2681"/>
    <x v="1110"/>
    <x v="1074"/>
    <x v="2668"/>
    <s v="Italia"/>
    <x v="2"/>
    <x v="0"/>
    <m/>
    <s v="Francesco Rosso _x000a_(Calibra-T)"/>
    <s v="Advisor"/>
    <x v="0"/>
    <s v="Industrial Goods"/>
    <x v="18"/>
    <x v="2"/>
    <x v="0"/>
    <x v="2"/>
    <x v="0"/>
    <x v="273"/>
    <x v="0"/>
  </r>
  <r>
    <s v="OK"/>
    <x v="2682"/>
    <x v="1110"/>
    <x v="1074"/>
    <x v="2669"/>
    <s v="Estero"/>
    <x v="238"/>
    <x v="24"/>
    <m/>
    <s v="I. Kolovrat"/>
    <s v="Autocandidatura"/>
    <x v="0"/>
    <s v="Automotive"/>
    <x v="18"/>
    <x v="2"/>
    <x v="0"/>
    <x v="2"/>
    <x v="0"/>
    <x v="273"/>
    <x v="165"/>
  </r>
  <r>
    <s v="OK"/>
    <x v="2683"/>
    <x v="1111"/>
    <x v="1075"/>
    <x v="2670"/>
    <s v="Italia"/>
    <x v="36"/>
    <x v="15"/>
    <m/>
    <s v="Giorgio Boiani"/>
    <s v="Advisor"/>
    <x v="0"/>
    <s v="ICT"/>
    <x v="20"/>
    <x v="2"/>
    <x v="0"/>
    <x v="2"/>
    <x v="0"/>
    <x v="273"/>
    <x v="0"/>
  </r>
  <r>
    <s v="OK"/>
    <x v="2684"/>
    <x v="1111"/>
    <x v="1076"/>
    <x v="2671"/>
    <s v="Estero"/>
    <x v="239"/>
    <x v="16"/>
    <m/>
    <s v="Denys Tsvaig"/>
    <s v="Autocandidatura"/>
    <x v="0"/>
    <s v="Med-Tech"/>
    <x v="8"/>
    <x v="0"/>
    <x v="0"/>
    <x v="2"/>
    <x v="0"/>
    <x v="273"/>
    <x v="165"/>
  </r>
  <r>
    <s v="OK"/>
    <x v="2685"/>
    <x v="1112"/>
    <x v="1077"/>
    <x v="2672"/>
    <s v="Italia"/>
    <x v="5"/>
    <x v="4"/>
    <s v="Giacomo Giurazza"/>
    <m/>
    <s v="Proprietaria"/>
    <x v="0"/>
    <s v="Med-Tech"/>
    <x v="42"/>
    <x v="3"/>
    <x v="0"/>
    <x v="6"/>
    <x v="0"/>
    <x v="273"/>
    <x v="0"/>
  </r>
  <r>
    <s v="OK"/>
    <x v="2686"/>
    <x v="1113"/>
    <x v="1078"/>
    <x v="2673"/>
    <s v="Italia"/>
    <x v="17"/>
    <x v="2"/>
    <m/>
    <s v="Valentina Battista_x000a_(Materias)"/>
    <s v="Altri"/>
    <x v="0"/>
    <s v="Med-Tech"/>
    <x v="2"/>
    <x v="2"/>
    <x v="0"/>
    <x v="2"/>
    <x v="0"/>
    <x v="274"/>
    <x v="0"/>
  </r>
  <r>
    <s v="OK"/>
    <x v="2687"/>
    <x v="1113"/>
    <x v="1078"/>
    <x v="2674"/>
    <s v="Italia"/>
    <x v="17"/>
    <x v="2"/>
    <m/>
    <s v="Valentina Battista_x000a_(Materias)"/>
    <s v="Altri"/>
    <x v="0"/>
    <s v="Consumer Goods"/>
    <x v="12"/>
    <x v="2"/>
    <x v="0"/>
    <x v="2"/>
    <x v="0"/>
    <x v="274"/>
    <x v="0"/>
  </r>
  <r>
    <s v="OK"/>
    <x v="2688"/>
    <x v="1113"/>
    <x v="1078"/>
    <x v="2675"/>
    <s v="Italia"/>
    <x v="78"/>
    <x v="13"/>
    <m/>
    <s v="Sean Csantini"/>
    <s v="Autocandidatura"/>
    <x v="0"/>
    <s v="Services"/>
    <x v="5"/>
    <x v="2"/>
    <x v="0"/>
    <x v="2"/>
    <x v="0"/>
    <x v="274"/>
    <x v="0"/>
  </r>
  <r>
    <s v="OK"/>
    <x v="2689"/>
    <x v="1114"/>
    <x v="1079"/>
    <x v="2676"/>
    <s v="Italia"/>
    <x v="6"/>
    <x v="5"/>
    <m/>
    <s v="Stefano Serbini_x000a_(Abslaw)"/>
    <s v="Advisor"/>
    <x v="0"/>
    <s v="ICT"/>
    <x v="0"/>
    <x v="3"/>
    <x v="0"/>
    <x v="6"/>
    <x v="0"/>
    <x v="274"/>
    <x v="0"/>
  </r>
  <r>
    <s v="OK"/>
    <x v="2690"/>
    <x v="1114"/>
    <x v="1080"/>
    <x v="2677"/>
    <s v="Italia"/>
    <x v="5"/>
    <x v="4"/>
    <m/>
    <s v="Kalif Auditore"/>
    <s v="Altri"/>
    <x v="0"/>
    <s v="ICT"/>
    <x v="20"/>
    <x v="0"/>
    <x v="0"/>
    <x v="6"/>
    <x v="0"/>
    <x v="274"/>
    <x v="0"/>
  </r>
  <r>
    <s v="OK"/>
    <x v="2691"/>
    <x v="1115"/>
    <x v="1081"/>
    <x v="2678"/>
    <s v="Italia"/>
    <x v="7"/>
    <x v="4"/>
    <m/>
    <s v="Francesco Bertuletti"/>
    <s v="Autocandidatura"/>
    <x v="0"/>
    <s v="Digital &amp; Media"/>
    <x v="5"/>
    <x v="2"/>
    <x v="0"/>
    <x v="2"/>
    <x v="0"/>
    <x v="274"/>
    <x v="0"/>
  </r>
  <r>
    <s v="OK"/>
    <x v="2692"/>
    <x v="1116"/>
    <x v="1082"/>
    <x v="2679"/>
    <s v="Italia"/>
    <x v="68"/>
    <x v="15"/>
    <m/>
    <s v="Thomas Benedetti"/>
    <s v="Autocandidatura"/>
    <x v="0"/>
    <s v="ICT"/>
    <x v="20"/>
    <x v="0"/>
    <x v="0"/>
    <x v="6"/>
    <x v="0"/>
    <x v="274"/>
    <x v="0"/>
  </r>
  <r>
    <s v="OK"/>
    <x v="2693"/>
    <x v="1117"/>
    <x v="1083"/>
    <x v="2680"/>
    <s v="Italia"/>
    <x v="11"/>
    <x v="7"/>
    <m/>
    <s v="Lydia Pisanti _x000a_(Limatola Avvocati)"/>
    <s v="Advisor"/>
    <x v="0"/>
    <s v="ICT"/>
    <x v="0"/>
    <x v="0"/>
    <x v="0"/>
    <x v="6"/>
    <x v="0"/>
    <x v="274"/>
    <x v="0"/>
  </r>
  <r>
    <s v="OK"/>
    <x v="2694"/>
    <x v="1117"/>
    <x v="1083"/>
    <x v="2681"/>
    <s v="Italia"/>
    <x v="240"/>
    <x v="10"/>
    <m/>
    <s v="Sandro Perini"/>
    <s v="Advisor"/>
    <x v="0"/>
    <s v="Services"/>
    <x v="50"/>
    <x v="0"/>
    <x v="0"/>
    <x v="2"/>
    <x v="0"/>
    <x v="274"/>
    <x v="200"/>
  </r>
  <r>
    <s v="OK"/>
    <x v="2695"/>
    <x v="1118"/>
    <x v="1084"/>
    <x v="2682"/>
    <s v="Italia"/>
    <x v="11"/>
    <x v="7"/>
    <m/>
    <s v="Selvaggia Fagioli"/>
    <s v="Advisor"/>
    <x v="0"/>
    <s v="ICT"/>
    <x v="20"/>
    <x v="2"/>
    <x v="0"/>
    <x v="2"/>
    <x v="0"/>
    <x v="274"/>
    <x v="0"/>
  </r>
  <r>
    <s v="OK"/>
    <x v="2696"/>
    <x v="1118"/>
    <x v="1084"/>
    <x v="2683"/>
    <s v="Italia"/>
    <x v="26"/>
    <x v="2"/>
    <m/>
    <s v="Giuseppe De Pascale"/>
    <s v="Autocandidatura"/>
    <x v="0"/>
    <s v="Digital &amp; Media"/>
    <x v="5"/>
    <x v="0"/>
    <x v="0"/>
    <x v="6"/>
    <x v="0"/>
    <x v="274"/>
    <x v="0"/>
  </r>
  <r>
    <s v="OK"/>
    <x v="2697"/>
    <x v="1119"/>
    <x v="1085"/>
    <x v="2684"/>
    <s v="Italia"/>
    <x v="56"/>
    <x v="9"/>
    <m/>
    <s v="Giulia Tisato _x000a_(Ventive)"/>
    <s v="Investitori professionali"/>
    <x v="0"/>
    <s v="Digital &amp; Media"/>
    <x v="5"/>
    <x v="3"/>
    <x v="0"/>
    <x v="6"/>
    <x v="0"/>
    <x v="275"/>
    <x v="0"/>
  </r>
  <r>
    <s v="OK"/>
    <x v="2698"/>
    <x v="1120"/>
    <x v="1086"/>
    <x v="2685"/>
    <s v="Italia"/>
    <x v="5"/>
    <x v="4"/>
    <m/>
    <s v="Piergiorgio Di Lembo_x000a_(Synpro Avvocati)"/>
    <s v="Advisor"/>
    <x v="0"/>
    <s v="Industrial Goods"/>
    <x v="36"/>
    <x v="2"/>
    <x v="0"/>
    <x v="2"/>
    <x v="0"/>
    <x v="275"/>
    <x v="0"/>
  </r>
  <r>
    <s v="OK"/>
    <x v="2699"/>
    <x v="1120"/>
    <x v="1086"/>
    <x v="2686"/>
    <s v="Italia"/>
    <x v="6"/>
    <x v="5"/>
    <m/>
    <s v="Carla Caboni"/>
    <s v="Autocandidatura"/>
    <x v="0"/>
    <s v="Clean Tech"/>
    <x v="39"/>
    <x v="2"/>
    <x v="0"/>
    <x v="2"/>
    <x v="0"/>
    <x v="275"/>
    <x v="0"/>
  </r>
  <r>
    <s v="OK"/>
    <x v="2700"/>
    <x v="1121"/>
    <x v="1087"/>
    <x v="2687"/>
    <s v="Estero"/>
    <x v="212"/>
    <x v="23"/>
    <m/>
    <s v="Francesco A. d’Aniello"/>
    <s v="Dottore commercialista"/>
    <x v="0"/>
    <s v="Digital &amp; Media"/>
    <x v="45"/>
    <x v="3"/>
    <x v="0"/>
    <x v="6"/>
    <x v="0"/>
    <x v="275"/>
    <x v="201"/>
  </r>
  <r>
    <s v="OK"/>
    <x v="2701"/>
    <x v="1122"/>
    <x v="1088"/>
    <x v="2688"/>
    <s v="Italia"/>
    <x v="129"/>
    <x v="3"/>
    <m/>
    <s v="Giandomenico Oliviero "/>
    <s v="Autocandidatura"/>
    <x v="0"/>
    <s v="Consumer Goods"/>
    <x v="12"/>
    <x v="2"/>
    <x v="0"/>
    <x v="2"/>
    <x v="0"/>
    <x v="275"/>
    <x v="0"/>
  </r>
  <r>
    <s v="OK"/>
    <x v="2702"/>
    <x v="1122"/>
    <x v="1088"/>
    <x v="2689"/>
    <s v="Italia"/>
    <x v="5"/>
    <x v="4"/>
    <s v="Elena Vittone"/>
    <m/>
    <s v="Proprietaria"/>
    <x v="0"/>
    <s v="ICT"/>
    <x v="20"/>
    <x v="0"/>
    <x v="0"/>
    <x v="6"/>
    <x v="0"/>
    <x v="275"/>
    <x v="0"/>
  </r>
  <r>
    <s v="OK"/>
    <x v="2703"/>
    <x v="1123"/>
    <x v="1089"/>
    <x v="2690"/>
    <s v="Italia"/>
    <x v="6"/>
    <x v="5"/>
    <m/>
    <s v="Maurizio Vendramini_x000a_(My Draco)"/>
    <s v="Advisor"/>
    <x v="0"/>
    <s v="ICT"/>
    <x v="20"/>
    <x v="2"/>
    <x v="0"/>
    <x v="2"/>
    <x v="0"/>
    <x v="275"/>
    <x v="0"/>
  </r>
  <r>
    <s v="OK"/>
    <x v="2704"/>
    <x v="1123"/>
    <x v="1089"/>
    <x v="2691"/>
    <s v="Italia"/>
    <x v="41"/>
    <x v="10"/>
    <m/>
    <s v="Marco Zeo"/>
    <s v="Autocandidatura"/>
    <x v="0"/>
    <s v="Services"/>
    <x v="16"/>
    <x v="0"/>
    <x v="0"/>
    <x v="6"/>
    <x v="0"/>
    <x v="275"/>
    <x v="0"/>
  </r>
  <r>
    <s v="OK"/>
    <x v="2705"/>
    <x v="1124"/>
    <x v="1090"/>
    <x v="2692"/>
    <s v="Italia"/>
    <x v="69"/>
    <x v="4"/>
    <m/>
    <s v="Fabio Mondini_x000a_(Growth Capital)"/>
    <s v="Advisor"/>
    <x v="0"/>
    <s v="ICT"/>
    <x v="0"/>
    <x v="0"/>
    <x v="0"/>
    <x v="6"/>
    <x v="0"/>
    <x v="276"/>
    <x v="0"/>
  </r>
  <r>
    <s v="OK"/>
    <x v="2706"/>
    <x v="1125"/>
    <x v="1091"/>
    <x v="2693"/>
    <s v="Italia"/>
    <x v="11"/>
    <x v="7"/>
    <m/>
    <s v="Flavio Carboni_x000a_(Novarum-advisors)"/>
    <s v="Advisor"/>
    <x v="0"/>
    <s v="Consumer Goods"/>
    <x v="50"/>
    <x v="0"/>
    <x v="0"/>
    <x v="6"/>
    <x v="0"/>
    <x v="276"/>
    <x v="0"/>
  </r>
  <r>
    <s v="OK"/>
    <x v="2707"/>
    <x v="1125"/>
    <x v="1091"/>
    <x v="2694"/>
    <s v="Italia"/>
    <x v="241"/>
    <x v="13"/>
    <m/>
    <s v="Massimo Calabrese"/>
    <s v="Autocandidatura"/>
    <x v="0"/>
    <s v="Digital &amp; Media"/>
    <x v="5"/>
    <x v="3"/>
    <x v="0"/>
    <x v="6"/>
    <x v="0"/>
    <x v="276"/>
    <x v="0"/>
  </r>
  <r>
    <s v="OK"/>
    <x v="2708"/>
    <x v="1126"/>
    <x v="1092"/>
    <x v="2695"/>
    <s v="Estero"/>
    <x v="242"/>
    <x v="52"/>
    <m/>
    <s v="Costantino Roselli"/>
    <s v="Autocandidatura"/>
    <x v="0"/>
    <s v="ICT"/>
    <x v="20"/>
    <x v="2"/>
    <x v="0"/>
    <x v="2"/>
    <x v="0"/>
    <x v="276"/>
    <x v="165"/>
  </r>
  <r>
    <s v="OK"/>
    <x v="2709"/>
    <x v="1126"/>
    <x v="1092"/>
    <x v="2696"/>
    <s v="Estero"/>
    <x v="243"/>
    <x v="22"/>
    <m/>
    <s v="Naike Romeo"/>
    <s v="Autocandidatura"/>
    <x v="0"/>
    <s v="ICT"/>
    <x v="20"/>
    <x v="2"/>
    <x v="0"/>
    <x v="2"/>
    <x v="0"/>
    <x v="276"/>
    <x v="165"/>
  </r>
  <r>
    <s v="OK"/>
    <x v="2710"/>
    <x v="1126"/>
    <x v="1092"/>
    <x v="2697"/>
    <s v="Italia"/>
    <x v="26"/>
    <x v="2"/>
    <m/>
    <s v="Fabio Mondini_x000a_(Growth Capital)"/>
    <s v="Advisor"/>
    <x v="0"/>
    <s v="Med-Tech"/>
    <x v="8"/>
    <x v="0"/>
    <x v="0"/>
    <x v="6"/>
    <x v="0"/>
    <x v="276"/>
    <x v="0"/>
  </r>
  <r>
    <s v="OK"/>
    <x v="2711"/>
    <x v="1127"/>
    <x v="1093"/>
    <x v="2698"/>
    <s v="Estero"/>
    <x v="6"/>
    <x v="61"/>
    <m/>
    <s v="Pedro Comparini"/>
    <s v="Autocandidatura"/>
    <x v="0"/>
    <s v="Services"/>
    <x v="8"/>
    <x v="2"/>
    <x v="0"/>
    <x v="2"/>
    <x v="0"/>
    <x v="276"/>
    <x v="165"/>
  </r>
  <r>
    <s v="OK"/>
    <x v="2712"/>
    <x v="1128"/>
    <x v="1094"/>
    <x v="2699"/>
    <s v="Italia"/>
    <x v="38"/>
    <x v="9"/>
    <m/>
    <s v="Aniello D'Auria"/>
    <s v="Advisor"/>
    <x v="0"/>
    <s v="ICT"/>
    <x v="60"/>
    <x v="2"/>
    <x v="0"/>
    <x v="2"/>
    <x v="0"/>
    <x v="277"/>
    <x v="0"/>
  </r>
  <r>
    <s v="OK"/>
    <x v="2713"/>
    <x v="1128"/>
    <x v="1094"/>
    <x v="2700"/>
    <s v="Italia"/>
    <x v="36"/>
    <x v="15"/>
    <m/>
    <s v="Monica Casu_x000a_(C&amp;G Capital)"/>
    <s v="Advisor"/>
    <x v="0"/>
    <s v="Digital &amp; Media"/>
    <x v="5"/>
    <x v="0"/>
    <x v="0"/>
    <x v="6"/>
    <x v="0"/>
    <x v="277"/>
    <x v="0"/>
  </r>
  <r>
    <s v="OK"/>
    <x v="2714"/>
    <x v="1129"/>
    <x v="1095"/>
    <x v="2701"/>
    <s v="Italia"/>
    <x v="5"/>
    <x v="4"/>
    <m/>
    <s v="Serhat Pala _x000a_(Cross Ocean Ventures)"/>
    <s v="Investitori professionali"/>
    <x v="0"/>
    <s v="ICT"/>
    <x v="0"/>
    <x v="3"/>
    <x v="0"/>
    <x v="6"/>
    <x v="0"/>
    <x v="277"/>
    <x v="0"/>
  </r>
  <r>
    <s v="OK"/>
    <x v="2715"/>
    <x v="1129"/>
    <x v="1095"/>
    <x v="2702"/>
    <s v="Italia"/>
    <x v="5"/>
    <x v="4"/>
    <m/>
    <s v="Salvatore D’Aniello_x000a_(Banca Generali)"/>
    <s v="Investitori professionali"/>
    <x v="0"/>
    <s v="ICT"/>
    <x v="20"/>
    <x v="0"/>
    <x v="0"/>
    <x v="6"/>
    <x v="0"/>
    <x v="277"/>
    <x v="0"/>
  </r>
  <r>
    <s v="OK"/>
    <x v="2716"/>
    <x v="1130"/>
    <x v="1096"/>
    <x v="2703"/>
    <s v="Italia"/>
    <x v="5"/>
    <x v="4"/>
    <m/>
    <s v="Maurizio Vendramini_x000a_(My Draco)"/>
    <s v="Advisor"/>
    <x v="0"/>
    <s v="Digital &amp; Media"/>
    <x v="28"/>
    <x v="0"/>
    <x v="0"/>
    <x v="6"/>
    <x v="0"/>
    <x v="277"/>
    <x v="0"/>
  </r>
  <r>
    <s v="OK"/>
    <x v="2717"/>
    <x v="1130"/>
    <x v="1096"/>
    <x v="2704"/>
    <s v="Italia"/>
    <x v="5"/>
    <x v="4"/>
    <m/>
    <s v="Chiara Lettieri_x000a_(PoliHub)"/>
    <s v="Organismi di Ricerca"/>
    <x v="0"/>
    <s v="ICT"/>
    <x v="20"/>
    <x v="0"/>
    <x v="31"/>
    <x v="6"/>
    <x v="0"/>
    <x v="278"/>
    <x v="202"/>
  </r>
  <r>
    <s v="OK"/>
    <x v="2718"/>
    <x v="1130"/>
    <x v="1096"/>
    <x v="2705"/>
    <s v="Italia"/>
    <x v="5"/>
    <x v="4"/>
    <m/>
    <s v="Chiara Lettieri_x000a_(PoliHub)"/>
    <s v="Organismi di Ricerca"/>
    <x v="0"/>
    <s v="Biotech"/>
    <x v="3"/>
    <x v="2"/>
    <x v="31"/>
    <x v="2"/>
    <x v="0"/>
    <x v="277"/>
    <x v="0"/>
  </r>
  <r>
    <s v="OK"/>
    <x v="2719"/>
    <x v="1130"/>
    <x v="1096"/>
    <x v="2706"/>
    <s v="Italia"/>
    <x v="5"/>
    <x v="4"/>
    <m/>
    <s v="Chiara Lettieri_x000a_(PoliHub)"/>
    <s v="Organismi di Ricerca"/>
    <x v="0"/>
    <s v="Consumer Goods"/>
    <x v="12"/>
    <x v="0"/>
    <x v="31"/>
    <x v="6"/>
    <x v="0"/>
    <x v="277"/>
    <x v="0"/>
  </r>
  <r>
    <s v="OK"/>
    <x v="2720"/>
    <x v="1130"/>
    <x v="1096"/>
    <x v="2707"/>
    <s v="Italia"/>
    <x v="82"/>
    <x v="0"/>
    <m/>
    <s v="Maurizio Vendramini_x000a_(My Draco)"/>
    <s v="Advisor"/>
    <x v="0"/>
    <s v="Digital &amp; Media"/>
    <x v="5"/>
    <x v="3"/>
    <x v="0"/>
    <x v="6"/>
    <x v="0"/>
    <x v="277"/>
    <x v="0"/>
  </r>
  <r>
    <s v="OK"/>
    <x v="2721"/>
    <x v="1131"/>
    <x v="1097"/>
    <x v="2708"/>
    <s v="Italia"/>
    <x v="5"/>
    <x v="4"/>
    <m/>
    <s v="Matteo Spataro_x000a_(Etesio)"/>
    <s v="Advisor"/>
    <x v="0"/>
    <s v="Industrial Goods"/>
    <x v="27"/>
    <x v="3"/>
    <x v="0"/>
    <x v="6"/>
    <x v="0"/>
    <x v="277"/>
    <x v="0"/>
  </r>
  <r>
    <s v="OK"/>
    <x v="2722"/>
    <x v="1131"/>
    <x v="1097"/>
    <x v="2709"/>
    <s v="Italia"/>
    <x v="5"/>
    <x v="4"/>
    <s v="Fabiana Martone"/>
    <m/>
    <s v="Proprietaria"/>
    <x v="0"/>
    <s v="ICT"/>
    <x v="20"/>
    <x v="0"/>
    <x v="0"/>
    <x v="6"/>
    <x v="0"/>
    <x v="279"/>
    <x v="0"/>
  </r>
  <r>
    <s v="OK"/>
    <x v="2723"/>
    <x v="1132"/>
    <x v="1098"/>
    <x v="2710"/>
    <s v="Italia"/>
    <x v="84"/>
    <x v="0"/>
    <s v="Elena Vittone"/>
    <m/>
    <s v="Proprietaria"/>
    <x v="0"/>
    <s v="ICT"/>
    <x v="20"/>
    <x v="0"/>
    <x v="0"/>
    <x v="6"/>
    <x v="0"/>
    <x v="279"/>
    <x v="0"/>
  </r>
  <r>
    <s v="OK"/>
    <x v="2724"/>
    <x v="1133"/>
    <x v="1099"/>
    <x v="2711"/>
    <s v="Italia"/>
    <x v="5"/>
    <x v="4"/>
    <m/>
    <s v="Francesco Acerbi_x000a_(MC Advisory)"/>
    <s v="Advisor"/>
    <x v="0"/>
    <s v="ICT"/>
    <x v="20"/>
    <x v="0"/>
    <x v="0"/>
    <x v="6"/>
    <x v="0"/>
    <x v="279"/>
    <x v="0"/>
  </r>
  <r>
    <s v="OK"/>
    <x v="2725"/>
    <x v="1133"/>
    <x v="1099"/>
    <x v="2712"/>
    <s v="Italia"/>
    <x v="11"/>
    <x v="4"/>
    <s v="Elena Vittone"/>
    <m/>
    <s v="Proprietaria"/>
    <x v="0"/>
    <s v="ICT"/>
    <x v="20"/>
    <x v="3"/>
    <x v="0"/>
    <x v="6"/>
    <x v="0"/>
    <x v="279"/>
    <x v="0"/>
  </r>
  <r>
    <s v="OK"/>
    <x v="2726"/>
    <x v="1132"/>
    <x v="1098"/>
    <x v="2713"/>
    <s v="Estero"/>
    <x v="182"/>
    <x v="48"/>
    <m/>
    <s v="Couns. Massimo Carnelos_x000a_(Head of Innovation - Ministry of Foreign Affairs and International Cooperation of Italy)"/>
    <s v="Advisor"/>
    <x v="0"/>
    <s v="Med-Tech"/>
    <x v="25"/>
    <x v="0"/>
    <x v="0"/>
    <x v="2"/>
    <x v="0"/>
    <x v="279"/>
    <x v="165"/>
  </r>
  <r>
    <s v="OK"/>
    <x v="2727"/>
    <x v="1116"/>
    <x v="1082"/>
    <x v="2714"/>
    <s v="Italia"/>
    <x v="6"/>
    <x v="5"/>
    <m/>
    <s v="Andrea Mariani"/>
    <s v="Autocandidatura"/>
    <x v="0"/>
    <s v="Digital &amp; Media"/>
    <x v="5"/>
    <x v="2"/>
    <x v="0"/>
    <x v="2"/>
    <x v="0"/>
    <x v="280"/>
    <x v="0"/>
  </r>
  <r>
    <s v="OK"/>
    <x v="2728"/>
    <x v="1134"/>
    <x v="1100"/>
    <x v="2715"/>
    <s v="Italia"/>
    <x v="6"/>
    <x v="5"/>
    <s v="Renato Vannucci"/>
    <m/>
    <s v="Proprietaria"/>
    <x v="0"/>
    <s v="Digital &amp; Media"/>
    <x v="5"/>
    <x v="2"/>
    <x v="0"/>
    <x v="2"/>
    <x v="0"/>
    <x v="280"/>
    <x v="0"/>
  </r>
  <r>
    <s v="OK"/>
    <x v="2729"/>
    <x v="1134"/>
    <x v="1100"/>
    <x v="2716"/>
    <s v="Italia"/>
    <x v="109"/>
    <x v="17"/>
    <m/>
    <s v="Francesco Meneschincheri_x000a_(BizPlace)"/>
    <s v="Advisor"/>
    <x v="0"/>
    <s v="ICT"/>
    <x v="20"/>
    <x v="0"/>
    <x v="0"/>
    <x v="6"/>
    <x v="0"/>
    <x v="150"/>
    <x v="0"/>
  </r>
  <r>
    <s v="OK"/>
    <x v="2730"/>
    <x v="1134"/>
    <x v="1100"/>
    <x v="2717"/>
    <s v="Italia"/>
    <x v="11"/>
    <x v="7"/>
    <s v="Giulio Valiante"/>
    <m/>
    <s v="Proprietaria"/>
    <x v="0"/>
    <s v="ICT"/>
    <x v="0"/>
    <x v="3"/>
    <x v="0"/>
    <x v="6"/>
    <x v="0"/>
    <x v="150"/>
    <x v="0"/>
  </r>
  <r>
    <s v="OK"/>
    <x v="2731"/>
    <x v="1135"/>
    <x v="1101"/>
    <x v="2718"/>
    <s v="Italia"/>
    <x v="11"/>
    <x v="7"/>
    <m/>
    <s v="Antonio Iannone_x000a_(The food cons)"/>
    <s v="Advisor"/>
    <x v="0"/>
    <s v="ICT"/>
    <x v="20"/>
    <x v="0"/>
    <x v="0"/>
    <x v="6"/>
    <x v="0"/>
    <x v="150"/>
    <x v="0"/>
  </r>
  <r>
    <s v="OK"/>
    <x v="2732"/>
    <x v="1136"/>
    <x v="5"/>
    <x v="2719"/>
    <s v="Italia"/>
    <x v="6"/>
    <x v="5"/>
    <m/>
    <s v="Giovanna Adelizzi"/>
    <s v="Autocandidatura"/>
    <x v="1"/>
    <m/>
    <x v="7"/>
    <x v="5"/>
    <x v="4"/>
    <x v="3"/>
    <x v="0"/>
    <x v="150"/>
    <x v="0"/>
  </r>
  <r>
    <s v="OK"/>
    <x v="2733"/>
    <x v="1137"/>
    <x v="1102"/>
    <x v="2720"/>
    <s v="Italia"/>
    <x v="6"/>
    <x v="5"/>
    <m/>
    <s v="Nicolò Muzzana_x000a_(Tymosbc)"/>
    <s v="Advisor"/>
    <x v="0"/>
    <s v="ICT"/>
    <x v="20"/>
    <x v="0"/>
    <x v="0"/>
    <x v="6"/>
    <x v="0"/>
    <x v="150"/>
    <x v="0"/>
  </r>
  <r>
    <s v="OK"/>
    <x v="2734"/>
    <x v="1137"/>
    <x v="1102"/>
    <x v="2721"/>
    <s v="Italia"/>
    <x v="13"/>
    <x v="9"/>
    <m/>
    <s v="Maria Antonietta Zonin"/>
    <s v="Autocandidatura"/>
    <x v="0"/>
    <s v="Industrial Goods"/>
    <x v="23"/>
    <x v="2"/>
    <x v="0"/>
    <x v="2"/>
    <x v="0"/>
    <x v="281"/>
    <x v="0"/>
  </r>
  <r>
    <s v="OK"/>
    <x v="2735"/>
    <x v="1138"/>
    <x v="1103"/>
    <x v="2722"/>
    <s v="Italia"/>
    <x v="26"/>
    <x v="2"/>
    <m/>
    <s v="Dario Annunziata"/>
    <s v="Autocandidatura"/>
    <x v="0"/>
    <s v="ICT"/>
    <x v="20"/>
    <x v="0"/>
    <x v="0"/>
    <x v="6"/>
    <x v="0"/>
    <x v="281"/>
    <x v="0"/>
  </r>
  <r>
    <s v="OK"/>
    <x v="2736"/>
    <x v="1138"/>
    <x v="1104"/>
    <x v="2723"/>
    <s v="Italia"/>
    <x v="141"/>
    <x v="9"/>
    <m/>
    <s v="Rosario Circo"/>
    <s v="Advisor"/>
    <x v="0"/>
    <s v="Digital &amp; Media"/>
    <x v="28"/>
    <x v="0"/>
    <x v="0"/>
    <x v="6"/>
    <x v="0"/>
    <x v="282"/>
    <x v="0"/>
  </r>
  <r>
    <s v="OK"/>
    <x v="2737"/>
    <x v="1139"/>
    <x v="1105"/>
    <x v="2724"/>
    <s v="Italia"/>
    <x v="6"/>
    <x v="5"/>
    <m/>
    <s v="Silvio Summa"/>
    <s v="Autocandidatura"/>
    <x v="0"/>
    <s v="Services"/>
    <x v="24"/>
    <x v="2"/>
    <x v="0"/>
    <x v="2"/>
    <x v="0"/>
    <x v="281"/>
    <x v="0"/>
  </r>
  <r>
    <s v="OK"/>
    <x v="2738"/>
    <x v="1140"/>
    <x v="1106"/>
    <x v="2725"/>
    <s v="Italia"/>
    <x v="5"/>
    <x v="4"/>
    <m/>
    <s v="Studio Alessandrini Gentilini"/>
    <s v="Advisor"/>
    <x v="0"/>
    <s v="Consumer Goods"/>
    <x v="12"/>
    <x v="0"/>
    <x v="0"/>
    <x v="6"/>
    <x v="0"/>
    <x v="281"/>
    <x v="0"/>
  </r>
  <r>
    <s v="OK"/>
    <x v="2739"/>
    <x v="1141"/>
    <x v="1107"/>
    <x v="2726"/>
    <s v="Italia"/>
    <x v="5"/>
    <x v="4"/>
    <m/>
    <s v="Luigi Ciavarella"/>
    <s v="Autocandidatura"/>
    <x v="0"/>
    <s v="ICT"/>
    <x v="20"/>
    <x v="0"/>
    <x v="0"/>
    <x v="6"/>
    <x v="0"/>
    <x v="281"/>
    <x v="0"/>
  </r>
  <r>
    <s v="OK"/>
    <x v="2740"/>
    <x v="1141"/>
    <x v="1107"/>
    <x v="2727"/>
    <s v="Italia"/>
    <x v="7"/>
    <x v="4"/>
    <m/>
    <s v="Marco Savini "/>
    <s v="Advisor"/>
    <x v="0"/>
    <s v="Consumer Goods"/>
    <x v="39"/>
    <x v="0"/>
    <x v="0"/>
    <x v="6"/>
    <x v="0"/>
    <x v="282"/>
    <x v="178"/>
  </r>
  <r>
    <s v="OK"/>
    <x v="2741"/>
    <x v="1142"/>
    <x v="1108"/>
    <x v="2728"/>
    <s v="Italia"/>
    <x v="5"/>
    <x v="4"/>
    <m/>
    <s v="Daniele Di Pasquale_x000a_(Digital Magics)"/>
    <s v="Investitori professionali"/>
    <x v="0"/>
    <s v="ICT"/>
    <x v="20"/>
    <x v="0"/>
    <x v="0"/>
    <x v="6"/>
    <x v="0"/>
    <x v="282"/>
    <x v="0"/>
  </r>
  <r>
    <s v="OK"/>
    <x v="2742"/>
    <x v="1142"/>
    <x v="1108"/>
    <x v="2729"/>
    <s v="Italia"/>
    <x v="11"/>
    <x v="7"/>
    <m/>
    <s v="Daniele Di Pasquale_x000a_(Digital Magics)"/>
    <s v="Investitori professionali"/>
    <x v="0"/>
    <s v="ICT"/>
    <x v="20"/>
    <x v="0"/>
    <x v="0"/>
    <x v="6"/>
    <x v="0"/>
    <x v="282"/>
    <x v="0"/>
  </r>
  <r>
    <s v="OK"/>
    <x v="2743"/>
    <x v="1142"/>
    <x v="1108"/>
    <x v="2730"/>
    <s v="Italia"/>
    <x v="21"/>
    <x v="13"/>
    <m/>
    <s v="Marco Mensitieri_x000a_(Crosshub)"/>
    <s v="Advisor"/>
    <x v="0"/>
    <s v="Clean Tech"/>
    <x v="23"/>
    <x v="2"/>
    <x v="0"/>
    <x v="8"/>
    <x v="0"/>
    <x v="231"/>
    <x v="203"/>
  </r>
  <r>
    <s v="OK"/>
    <x v="2744"/>
    <x v="1143"/>
    <x v="1104"/>
    <x v="2731"/>
    <s v="Italia"/>
    <x v="244"/>
    <x v="4"/>
    <m/>
    <s v="Antonio Iannone"/>
    <s v="Advisor"/>
    <x v="0"/>
    <s v="Agro-food"/>
    <x v="10"/>
    <x v="2"/>
    <x v="0"/>
    <x v="2"/>
    <x v="0"/>
    <x v="282"/>
    <x v="0"/>
  </r>
  <r>
    <s v="OK"/>
    <x v="2745"/>
    <x v="1143"/>
    <x v="1104"/>
    <x v="2732"/>
    <s v="Italia"/>
    <x v="17"/>
    <x v="2"/>
    <m/>
    <s v="Valentina Abruzzeso"/>
    <s v="Autocandidatura"/>
    <x v="0"/>
    <s v="Agro-food"/>
    <x v="10"/>
    <x v="2"/>
    <x v="0"/>
    <x v="2"/>
    <x v="0"/>
    <x v="282"/>
    <x v="0"/>
  </r>
  <r>
    <s v="OK"/>
    <x v="2746"/>
    <x v="1144"/>
    <x v="1109"/>
    <x v="2733"/>
    <s v="Italia"/>
    <x v="62"/>
    <x v="4"/>
    <m/>
    <s v=" Andrea Crudeli _x000a_(IN3 Ventures)"/>
    <s v="Advisor"/>
    <x v="0"/>
    <s v="Consumer Goods"/>
    <x v="12"/>
    <x v="3"/>
    <x v="0"/>
    <x v="6"/>
    <x v="0"/>
    <x v="282"/>
    <x v="0"/>
  </r>
  <r>
    <s v="OK"/>
    <x v="2747"/>
    <x v="1145"/>
    <x v="1110"/>
    <x v="2734"/>
    <s v="Italia"/>
    <x v="17"/>
    <x v="2"/>
    <m/>
    <s v="Gianluca Giadima di Maulo Errico"/>
    <s v="Autocandidatura"/>
    <x v="0"/>
    <s v="Digital &amp; Media"/>
    <x v="45"/>
    <x v="2"/>
    <x v="0"/>
    <x v="2"/>
    <x v="0"/>
    <x v="282"/>
    <x v="0"/>
  </r>
  <r>
    <s v="OK"/>
    <x v="2748"/>
    <x v="1144"/>
    <x v="1109"/>
    <x v="2735"/>
    <s v="Estero"/>
    <x v="245"/>
    <x v="62"/>
    <m/>
    <s v="Sofie Van Besien_x000a_(EY)"/>
    <s v="Advisor"/>
    <x v="0"/>
    <s v="ICT"/>
    <x v="20"/>
    <x v="2"/>
    <x v="0"/>
    <x v="2"/>
    <x v="0"/>
    <x v="282"/>
    <x v="0"/>
  </r>
  <r>
    <s v="OK"/>
    <x v="2749"/>
    <x v="1146"/>
    <x v="1111"/>
    <x v="2736"/>
    <s v="Italia"/>
    <x v="5"/>
    <x v="4"/>
    <m/>
    <s v="Mario Scuderi_x000a_(Integrae SIM)"/>
    <s v="Advisor"/>
    <x v="0"/>
    <s v="Digital &amp; Media"/>
    <x v="5"/>
    <x v="0"/>
    <x v="0"/>
    <x v="6"/>
    <x v="0"/>
    <x v="283"/>
    <x v="0"/>
  </r>
  <r>
    <s v="OK"/>
    <x v="2750"/>
    <x v="1146"/>
    <x v="1111"/>
    <x v="2737"/>
    <s v="Italia"/>
    <x v="6"/>
    <x v="5"/>
    <m/>
    <s v="Maurizio Manini"/>
    <s v="Autocandidatura"/>
    <x v="0"/>
    <s v="Services"/>
    <x v="14"/>
    <x v="2"/>
    <x v="0"/>
    <x v="2"/>
    <x v="0"/>
    <x v="283"/>
    <x v="0"/>
  </r>
  <r>
    <s v="OK"/>
    <x v="2751"/>
    <x v="1146"/>
    <x v="1111"/>
    <x v="2738"/>
    <s v="Italia"/>
    <x v="11"/>
    <x v="7"/>
    <m/>
    <s v="Francesco Inguscio_x000a_(Nuvolab)"/>
    <s v="Advisor"/>
    <x v="0"/>
    <s v="Industrial Goods"/>
    <x v="27"/>
    <x v="0"/>
    <x v="0"/>
    <x v="6"/>
    <x v="0"/>
    <x v="283"/>
    <x v="0"/>
  </r>
  <r>
    <s v="OK"/>
    <x v="2752"/>
    <x v="1146"/>
    <x v="1111"/>
    <x v="2739"/>
    <s v="Italia"/>
    <x v="21"/>
    <x v="13"/>
    <m/>
    <s v="Francesco Inguscio_x000a_(Nuvolab)"/>
    <s v="Advisor"/>
    <x v="0"/>
    <s v="Consumer Goods"/>
    <x v="12"/>
    <x v="0"/>
    <x v="0"/>
    <x v="6"/>
    <x v="0"/>
    <x v="283"/>
    <x v="0"/>
  </r>
  <r>
    <s v="OK"/>
    <x v="2753"/>
    <x v="1147"/>
    <x v="1112"/>
    <x v="2740"/>
    <s v="Italia"/>
    <x v="21"/>
    <x v="13"/>
    <m/>
    <s v="Sprintx"/>
    <s v="Altri"/>
    <x v="0"/>
    <s v="Digital &amp; Media"/>
    <x v="5"/>
    <x v="0"/>
    <x v="0"/>
    <x v="6"/>
    <x v="0"/>
    <x v="283"/>
    <x v="0"/>
  </r>
  <r>
    <s v="OK"/>
    <x v="2754"/>
    <x v="1147"/>
    <x v="1112"/>
    <x v="2741"/>
    <s v="Italia"/>
    <x v="21"/>
    <x v="13"/>
    <m/>
    <s v="Sprintx"/>
    <s v="Altri"/>
    <x v="0"/>
    <s v="Digital &amp; Media"/>
    <x v="5"/>
    <x v="0"/>
    <x v="0"/>
    <x v="6"/>
    <x v="0"/>
    <x v="283"/>
    <x v="0"/>
  </r>
  <r>
    <s v="OK"/>
    <x v="2755"/>
    <x v="1147"/>
    <x v="1112"/>
    <x v="2742"/>
    <s v="Italia"/>
    <x v="21"/>
    <x v="13"/>
    <m/>
    <s v="Sprintx"/>
    <s v="Altri"/>
    <x v="0"/>
    <s v="Digital &amp; Media"/>
    <x v="5"/>
    <x v="0"/>
    <x v="0"/>
    <x v="6"/>
    <x v="0"/>
    <x v="283"/>
    <x v="0"/>
  </r>
  <r>
    <s v="OK"/>
    <x v="2756"/>
    <x v="1147"/>
    <x v="1112"/>
    <x v="2743"/>
    <s v="Italia"/>
    <x v="21"/>
    <x v="13"/>
    <m/>
    <s v="Sprintx"/>
    <s v="Altri"/>
    <x v="0"/>
    <s v="Digital &amp; Media"/>
    <x v="5"/>
    <x v="2"/>
    <x v="0"/>
    <x v="2"/>
    <x v="0"/>
    <x v="283"/>
    <x v="0"/>
  </r>
  <r>
    <s v="OK"/>
    <x v="2757"/>
    <x v="1148"/>
    <x v="1113"/>
    <x v="2744"/>
    <s v="Italia"/>
    <x v="113"/>
    <x v="7"/>
    <m/>
    <s v="Enrico Pitton_x000a_(Innovation Booster SL)"/>
    <s v="Altri"/>
    <x v="0"/>
    <s v="Services"/>
    <x v="15"/>
    <x v="0"/>
    <x v="0"/>
    <x v="6"/>
    <x v="0"/>
    <x v="284"/>
    <x v="0"/>
  </r>
  <r>
    <s v="OK"/>
    <x v="2758"/>
    <x v="1148"/>
    <x v="1113"/>
    <x v="2745"/>
    <s v="Estero"/>
    <x v="50"/>
    <x v="6"/>
    <m/>
    <s v="Tom Fabbri"/>
    <s v="Autocandidatura"/>
    <x v="0"/>
    <s v="Consumer Goods"/>
    <x v="44"/>
    <x v="0"/>
    <x v="0"/>
    <x v="2"/>
    <x v="0"/>
    <x v="284"/>
    <x v="165"/>
  </r>
  <r>
    <s v="OK"/>
    <x v="2759"/>
    <x v="1148"/>
    <x v="1113"/>
    <x v="2746"/>
    <s v="Italia"/>
    <x v="28"/>
    <x v="15"/>
    <m/>
    <s v="Andrea Veronese"/>
    <s v="Autocandidatura"/>
    <x v="0"/>
    <s v="ICT"/>
    <x v="19"/>
    <x v="2"/>
    <x v="0"/>
    <x v="2"/>
    <x v="0"/>
    <x v="284"/>
    <x v="0"/>
  </r>
  <r>
    <s v="OK"/>
    <x v="2760"/>
    <x v="1149"/>
    <x v="1114"/>
    <x v="2747"/>
    <s v="Italia"/>
    <x v="6"/>
    <x v="5"/>
    <m/>
    <s v="Maurizio Vendramini_x000a_(My Draco)"/>
    <s v="Advisor"/>
    <x v="0"/>
    <s v="Digital &amp; Media"/>
    <x v="5"/>
    <x v="2"/>
    <x v="0"/>
    <x v="2"/>
    <x v="0"/>
    <x v="284"/>
    <x v="0"/>
  </r>
  <r>
    <s v="OK"/>
    <x v="2761"/>
    <x v="1149"/>
    <x v="1114"/>
    <x v="2748"/>
    <s v="Italia"/>
    <x v="6"/>
    <x v="5"/>
    <m/>
    <s v="Romualdo Costi gliola"/>
    <s v="Autocandidatura"/>
    <x v="0"/>
    <s v="Services"/>
    <x v="14"/>
    <x v="2"/>
    <x v="0"/>
    <x v="2"/>
    <x v="0"/>
    <x v="284"/>
    <x v="0"/>
  </r>
  <r>
    <s v="OK"/>
    <x v="2762"/>
    <x v="1150"/>
    <x v="1115"/>
    <x v="2749"/>
    <s v="Estero"/>
    <x v="50"/>
    <x v="6"/>
    <m/>
    <s v="Pierangelo Raiola"/>
    <s v="Autocandidatura"/>
    <x v="0"/>
    <s v="Services"/>
    <x v="44"/>
    <x v="0"/>
    <x v="0"/>
    <x v="2"/>
    <x v="0"/>
    <x v="284"/>
    <x v="165"/>
  </r>
  <r>
    <s v="OK"/>
    <x v="2763"/>
    <x v="1151"/>
    <x v="1116"/>
    <x v="2750"/>
    <s v="Italia"/>
    <x v="5"/>
    <x v="4"/>
    <m/>
    <s v="Matteo Tiddia"/>
    <s v="Autocandidatura"/>
    <x v="0"/>
    <s v="Digital &amp; Media"/>
    <x v="5"/>
    <x v="0"/>
    <x v="0"/>
    <x v="6"/>
    <x v="0"/>
    <x v="285"/>
    <x v="0"/>
  </r>
  <r>
    <s v="OK"/>
    <x v="2764"/>
    <x v="1152"/>
    <x v="1117"/>
    <x v="2751"/>
    <s v="Italia"/>
    <x v="0"/>
    <x v="0"/>
    <m/>
    <s v="Vincenzo D’Antoni_x000a_(RP Legal &amp; Tax)"/>
    <s v="Altri"/>
    <x v="0"/>
    <s v="Industrial automation"/>
    <x v="4"/>
    <x v="0"/>
    <x v="0"/>
    <x v="6"/>
    <x v="0"/>
    <x v="284"/>
    <x v="0"/>
  </r>
  <r>
    <s v="OK"/>
    <x v="2765"/>
    <x v="1152"/>
    <x v="1117"/>
    <x v="2752"/>
    <s v="Estero"/>
    <x v="50"/>
    <x v="6"/>
    <m/>
    <s v="Tito Giuffrida_x000a_(Giuffrida &amp; Partners)"/>
    <s v="Advisor"/>
    <x v="0"/>
    <s v="ICT"/>
    <x v="20"/>
    <x v="2"/>
    <x v="0"/>
    <x v="2"/>
    <x v="0"/>
    <x v="286"/>
    <x v="165"/>
  </r>
  <r>
    <s v="OK"/>
    <x v="2766"/>
    <x v="1153"/>
    <x v="1118"/>
    <x v="2753"/>
    <s v="Italia"/>
    <x v="41"/>
    <x v="10"/>
    <m/>
    <s v="Domenico Laudonia_x000a_(DLVENTURES)"/>
    <s v="Advisor"/>
    <x v="0"/>
    <s v="ICT"/>
    <x v="20"/>
    <x v="3"/>
    <x v="0"/>
    <x v="6"/>
    <x v="0"/>
    <x v="286"/>
    <x v="0"/>
  </r>
  <r>
    <s v="OK"/>
    <x v="2767"/>
    <x v="1153"/>
    <x v="1119"/>
    <x v="2754"/>
    <s v="Italia"/>
    <x v="246"/>
    <x v="37"/>
    <m/>
    <s v="Andrea Terzi"/>
    <s v="Advisor"/>
    <x v="0"/>
    <s v="Clean Tech"/>
    <x v="23"/>
    <x v="2"/>
    <x v="0"/>
    <x v="2"/>
    <x v="0"/>
    <x v="286"/>
    <x v="0"/>
  </r>
  <r>
    <s v="OK"/>
    <x v="2768"/>
    <x v="1154"/>
    <x v="1120"/>
    <x v="2755"/>
    <s v="Italia"/>
    <x v="5"/>
    <x v="4"/>
    <m/>
    <s v="Matteo Garbuglia"/>
    <s v="Advisor"/>
    <x v="0"/>
    <s v="Clean Tech"/>
    <x v="23"/>
    <x v="0"/>
    <x v="0"/>
    <x v="6"/>
    <x v="0"/>
    <x v="286"/>
    <x v="0"/>
  </r>
  <r>
    <s v="OK"/>
    <x v="2769"/>
    <x v="1155"/>
    <x v="1121"/>
    <x v="2756"/>
    <s v="Italia"/>
    <x v="17"/>
    <x v="2"/>
    <m/>
    <s v="Eugenio Gervasio_x000a_(Elea Academy)"/>
    <s v="Altri"/>
    <x v="0"/>
    <s v="Digital &amp; Media"/>
    <x v="28"/>
    <x v="2"/>
    <x v="0"/>
    <x v="2"/>
    <x v="0"/>
    <x v="286"/>
    <x v="0"/>
  </r>
  <r>
    <s v="OK"/>
    <x v="2770"/>
    <x v="1153"/>
    <x v="1122"/>
    <x v="2757"/>
    <s v="Italia"/>
    <x v="17"/>
    <x v="2"/>
    <m/>
    <s v="Paolo Losito"/>
    <s v="Advisor"/>
    <x v="0"/>
    <s v="Biotech"/>
    <x v="3"/>
    <x v="4"/>
    <x v="0"/>
    <x v="2"/>
    <x v="0"/>
    <x v="286"/>
    <x v="40"/>
  </r>
  <r>
    <s v="OK"/>
    <x v="2771"/>
    <x v="1156"/>
    <x v="1123"/>
    <x v="2758"/>
    <s v="Italia"/>
    <x v="5"/>
    <x v="4"/>
    <m/>
    <s v="Mauro Ferri"/>
    <s v="Autocandidatura"/>
    <x v="0"/>
    <s v="ICT"/>
    <x v="20"/>
    <x v="0"/>
    <x v="0"/>
    <x v="6"/>
    <x v="0"/>
    <x v="285"/>
    <x v="0"/>
  </r>
  <r>
    <s v="OK"/>
    <x v="2772"/>
    <x v="1157"/>
    <x v="1124"/>
    <x v="2519"/>
    <s v="Italia"/>
    <x v="5"/>
    <x v="4"/>
    <m/>
    <s v="Andrea Giannuzzi"/>
    <s v="Autocandidatura"/>
    <x v="0"/>
    <s v="ICT"/>
    <x v="20"/>
    <x v="0"/>
    <x v="0"/>
    <x v="6"/>
    <x v="0"/>
    <x v="285"/>
    <x v="0"/>
  </r>
  <r>
    <s v="OK"/>
    <x v="2773"/>
    <x v="1158"/>
    <x v="1116"/>
    <x v="2759"/>
    <s v="Italia"/>
    <x v="5"/>
    <x v="4"/>
    <m/>
    <s v="Leo Schieppati"/>
    <s v="Autocandidatura"/>
    <x v="0"/>
    <s v="Consumer Goods"/>
    <x v="24"/>
    <x v="0"/>
    <x v="0"/>
    <x v="6"/>
    <x v="0"/>
    <x v="285"/>
    <x v="0"/>
  </r>
  <r>
    <s v="OK"/>
    <x v="2774"/>
    <x v="1156"/>
    <x v="1123"/>
    <x v="2760"/>
    <s v="Italia"/>
    <x v="5"/>
    <x v="4"/>
    <m/>
    <s v="Lorenzo Triboli_x000a_(Growth Capital)"/>
    <s v="Advisor"/>
    <x v="0"/>
    <s v="Services"/>
    <x v="14"/>
    <x v="3"/>
    <x v="0"/>
    <x v="6"/>
    <x v="0"/>
    <x v="285"/>
    <x v="0"/>
  </r>
  <r>
    <s v="OK"/>
    <x v="2775"/>
    <x v="1159"/>
    <x v="1125"/>
    <x v="2761"/>
    <s v="Italia"/>
    <x v="20"/>
    <x v="12"/>
    <m/>
    <s v="Gian Paolo Fausti_x000a_(Corporate Finance Advisors)"/>
    <s v="Advisor"/>
    <x v="0"/>
    <s v="Consumer Goods"/>
    <x v="12"/>
    <x v="0"/>
    <x v="0"/>
    <x v="6"/>
    <x v="0"/>
    <x v="278"/>
    <x v="0"/>
  </r>
  <r>
    <s v="OK"/>
    <x v="2776"/>
    <x v="1160"/>
    <x v="1126"/>
    <x v="2762"/>
    <s v="Italia"/>
    <x v="15"/>
    <x v="3"/>
    <m/>
    <s v="Giovanni Fasano_x000a_(Financial Researches)"/>
    <s v="Advisor"/>
    <x v="0"/>
    <s v="ICT"/>
    <x v="20"/>
    <x v="0"/>
    <x v="0"/>
    <x v="6"/>
    <x v="0"/>
    <x v="278"/>
    <x v="0"/>
  </r>
  <r>
    <s v="OK"/>
    <x v="2777"/>
    <x v="1160"/>
    <x v="1126"/>
    <x v="2763"/>
    <s v="Italia"/>
    <x v="5"/>
    <x v="4"/>
    <m/>
    <s v="Franco Rigamonti_x000a_(Arthesiana)"/>
    <s v="Advisor"/>
    <x v="0"/>
    <s v="Services"/>
    <x v="44"/>
    <x v="0"/>
    <x v="0"/>
    <x v="6"/>
    <x v="0"/>
    <x v="278"/>
    <x v="0"/>
  </r>
  <r>
    <s v="OK"/>
    <x v="2778"/>
    <x v="1160"/>
    <x v="1126"/>
    <x v="2764"/>
    <s v="Italia"/>
    <x v="6"/>
    <x v="5"/>
    <m/>
    <s v="Giulia Di Capua_x000a_(Banca Generali)"/>
    <s v="Investitori professionali"/>
    <x v="0"/>
    <s v="Med-Tech"/>
    <x v="8"/>
    <x v="3"/>
    <x v="0"/>
    <x v="6"/>
    <x v="0"/>
    <x v="278"/>
    <x v="0"/>
  </r>
  <r>
    <s v="OK"/>
    <x v="2779"/>
    <x v="1160"/>
    <x v="1126"/>
    <x v="2765"/>
    <s v="Italia"/>
    <x v="14"/>
    <x v="10"/>
    <m/>
    <s v="Nico Costantino"/>
    <s v="Autocandidatura"/>
    <x v="0"/>
    <s v="ICT"/>
    <x v="20"/>
    <x v="0"/>
    <x v="0"/>
    <x v="6"/>
    <x v="0"/>
    <x v="278"/>
    <x v="0"/>
  </r>
  <r>
    <s v="OK"/>
    <x v="2780"/>
    <x v="1161"/>
    <x v="1127"/>
    <x v="2766"/>
    <s v="Italia"/>
    <x v="11"/>
    <x v="7"/>
    <s v="Giulio Valiante"/>
    <m/>
    <s v="Proprietaria"/>
    <x v="0"/>
    <s v="ICT"/>
    <x v="20"/>
    <x v="3"/>
    <x v="0"/>
    <x v="6"/>
    <x v="0"/>
    <x v="278"/>
    <x v="0"/>
  </r>
  <r>
    <s v="OK"/>
    <x v="2781"/>
    <x v="1161"/>
    <x v="1127"/>
    <x v="2767"/>
    <s v="Estero"/>
    <x v="47"/>
    <x v="20"/>
    <m/>
    <s v="Lorenzo Guerra"/>
    <s v="Autocandidatura"/>
    <x v="0"/>
    <s v="ICT"/>
    <x v="5"/>
    <x v="2"/>
    <x v="0"/>
    <x v="2"/>
    <x v="0"/>
    <x v="278"/>
    <x v="0"/>
  </r>
  <r>
    <s v="OK"/>
    <x v="2782"/>
    <x v="1162"/>
    <x v="1128"/>
    <x v="2768"/>
    <s v="Italia"/>
    <x v="180"/>
    <x v="4"/>
    <m/>
    <s v="Chiara Lettieri_x000a_(PoliHub)"/>
    <s v="Organismi di Ricerca"/>
    <x v="0"/>
    <s v="Digital &amp; Media"/>
    <x v="5"/>
    <x v="0"/>
    <x v="0"/>
    <x v="6"/>
    <x v="0"/>
    <x v="278"/>
    <x v="0"/>
  </r>
  <r>
    <s v="OK"/>
    <x v="2783"/>
    <x v="1162"/>
    <x v="1128"/>
    <x v="2769"/>
    <s v="Italia"/>
    <x v="28"/>
    <x v="15"/>
    <m/>
    <s v="Lino Franco"/>
    <s v="Autocandidatura"/>
    <x v="0"/>
    <s v="ICT"/>
    <x v="20"/>
    <x v="0"/>
    <x v="0"/>
    <x v="2"/>
    <x v="0"/>
    <x v="278"/>
    <x v="0"/>
  </r>
  <r>
    <s v="OK"/>
    <x v="2784"/>
    <x v="1163"/>
    <x v="1129"/>
    <x v="2770"/>
    <s v="Italia"/>
    <x v="244"/>
    <x v="4"/>
    <m/>
    <s v="Davide Panigada"/>
    <s v="Autocandidatura"/>
    <x v="0"/>
    <s v="Automotive"/>
    <x v="27"/>
    <x v="2"/>
    <x v="0"/>
    <x v="2"/>
    <x v="0"/>
    <x v="278"/>
    <x v="0"/>
  </r>
  <r>
    <s v="OK"/>
    <x v="2785"/>
    <x v="1164"/>
    <x v="1130"/>
    <x v="2771"/>
    <s v="Italia"/>
    <x v="11"/>
    <x v="7"/>
    <m/>
    <s v="Diego Padovan"/>
    <s v="Autocandidatura"/>
    <x v="0"/>
    <s v="ICT"/>
    <x v="20"/>
    <x v="0"/>
    <x v="0"/>
    <x v="6"/>
    <x v="0"/>
    <x v="278"/>
    <x v="0"/>
  </r>
  <r>
    <s v="OK"/>
    <x v="2786"/>
    <x v="1165"/>
    <x v="1131"/>
    <x v="2772"/>
    <s v="Italia"/>
    <x v="5"/>
    <x v="4"/>
    <m/>
    <s v="Alessandra Scotti_x000a_(LIFTT)"/>
    <s v="Investitori professionali"/>
    <x v="0"/>
    <s v="ICT"/>
    <x v="20"/>
    <x v="0"/>
    <x v="0"/>
    <x v="6"/>
    <x v="0"/>
    <x v="278"/>
    <x v="0"/>
  </r>
  <r>
    <s v="OK"/>
    <x v="2787"/>
    <x v="1166"/>
    <x v="1132"/>
    <x v="2773"/>
    <s v="Italia"/>
    <x v="6"/>
    <x v="5"/>
    <m/>
    <s v="Stefano Romiti_x000a_(Antares Advisory)"/>
    <s v="Investitori professionali"/>
    <x v="0"/>
    <s v="Consumer Goods"/>
    <x v="12"/>
    <x v="2"/>
    <x v="0"/>
    <x v="2"/>
    <x v="0"/>
    <x v="278"/>
    <x v="0"/>
  </r>
  <r>
    <s v="OK"/>
    <x v="2788"/>
    <x v="1167"/>
    <x v="1133"/>
    <x v="2774"/>
    <s v="Italia"/>
    <x v="17"/>
    <x v="2"/>
    <m/>
    <s v="Adriano Ragni"/>
    <s v="Autocandidatura"/>
    <x v="0"/>
    <s v="Digital &amp; Media"/>
    <x v="5"/>
    <x v="2"/>
    <x v="0"/>
    <x v="2"/>
    <x v="0"/>
    <x v="278"/>
    <x v="0"/>
  </r>
  <r>
    <s v="OK"/>
    <x v="2789"/>
    <x v="1168"/>
    <x v="1134"/>
    <x v="2775"/>
    <s v="Italia"/>
    <x v="95"/>
    <x v="25"/>
    <m/>
    <s v="Federico Pedron"/>
    <s v="Autocandidatura"/>
    <x v="0"/>
    <s v="Digital &amp; Media"/>
    <x v="5"/>
    <x v="0"/>
    <x v="0"/>
    <x v="6"/>
    <x v="1"/>
    <x v="197"/>
    <x v="204"/>
  </r>
  <r>
    <s v="OK"/>
    <x v="2790"/>
    <x v="1168"/>
    <x v="1134"/>
    <x v="2776"/>
    <s v="Italia"/>
    <x v="6"/>
    <x v="5"/>
    <m/>
    <s v="Nuccio Spatato"/>
    <s v="Autocandidatura"/>
    <x v="0"/>
    <s v="Digital &amp; Media"/>
    <x v="5"/>
    <x v="0"/>
    <x v="0"/>
    <x v="6"/>
    <x v="0"/>
    <x v="278"/>
    <x v="0"/>
  </r>
  <r>
    <s v="OK"/>
    <x v="2791"/>
    <x v="1169"/>
    <x v="146"/>
    <x v="2777"/>
    <s v="Italia"/>
    <x v="96"/>
    <x v="19"/>
    <m/>
    <s v="Edoardo Guerrieri_x000a_(Gellify)"/>
    <s v="Investitori professionali"/>
    <x v="0"/>
    <s v="ICT"/>
    <x v="0"/>
    <x v="0"/>
    <x v="0"/>
    <x v="6"/>
    <x v="0"/>
    <x v="278"/>
    <x v="0"/>
  </r>
  <r>
    <s v="OK"/>
    <x v="2792"/>
    <x v="1169"/>
    <x v="146"/>
    <x v="2778"/>
    <s v="Italia"/>
    <x v="11"/>
    <x v="7"/>
    <m/>
    <s v="Edoardo Guerrieri_x000a_(Gellify)"/>
    <s v="Investitori professionali"/>
    <x v="0"/>
    <s v="Clean Tech"/>
    <x v="23"/>
    <x v="0"/>
    <x v="0"/>
    <x v="6"/>
    <x v="0"/>
    <x v="287"/>
    <x v="205"/>
  </r>
  <r>
    <s v="OK"/>
    <x v="2793"/>
    <x v="1169"/>
    <x v="146"/>
    <x v="2779"/>
    <s v="Italia"/>
    <x v="41"/>
    <x v="10"/>
    <m/>
    <s v="Edoardo Guerrieri_x000a_(Gellify)"/>
    <s v="Investitori professionali"/>
    <x v="0"/>
    <s v="Industrial automation"/>
    <x v="20"/>
    <x v="0"/>
    <x v="0"/>
    <x v="6"/>
    <x v="0"/>
    <x v="278"/>
    <x v="0"/>
  </r>
  <r>
    <s v="OK"/>
    <x v="2794"/>
    <x v="1169"/>
    <x v="146"/>
    <x v="2780"/>
    <s v="Italia"/>
    <x v="62"/>
    <x v="4"/>
    <m/>
    <s v="Edoardo Guerrieri_x000a_(Gellify)"/>
    <s v="Investitori professionali"/>
    <x v="0"/>
    <s v="Industrial automation"/>
    <x v="20"/>
    <x v="0"/>
    <x v="0"/>
    <x v="6"/>
    <x v="0"/>
    <x v="278"/>
    <x v="0"/>
  </r>
  <r>
    <s v="OK"/>
    <x v="2795"/>
    <x v="1170"/>
    <x v="1135"/>
    <x v="2781"/>
    <s v="Italia"/>
    <x v="5"/>
    <x v="4"/>
    <m/>
    <s v="Antonio Iannone_x000a_(Thefoodcons)"/>
    <s v="Advisor"/>
    <x v="0"/>
    <s v="Agro-food"/>
    <x v="10"/>
    <x v="0"/>
    <x v="0"/>
    <x v="6"/>
    <x v="0"/>
    <x v="287"/>
    <x v="0"/>
  </r>
  <r>
    <s v="OK"/>
    <x v="2796"/>
    <x v="1171"/>
    <x v="1136"/>
    <x v="2782"/>
    <s v="Italia"/>
    <x v="11"/>
    <x v="7"/>
    <m/>
    <s v="Giulia Fazzini_x000a_(Lventure)"/>
    <s v="Investitori professionali"/>
    <x v="0"/>
    <s v="Digital &amp; Media"/>
    <x v="5"/>
    <x v="0"/>
    <x v="0"/>
    <x v="6"/>
    <x v="1"/>
    <x v="288"/>
    <x v="206"/>
  </r>
  <r>
    <s v="OK"/>
    <x v="2797"/>
    <x v="1171"/>
    <x v="1136"/>
    <x v="2783"/>
    <s v="Italia"/>
    <x v="79"/>
    <x v="25"/>
    <m/>
    <s v="Giulia Fazzini_x000a_(Lventure)"/>
    <s v="Investitori professionali"/>
    <x v="0"/>
    <s v="Digital &amp; Media"/>
    <x v="5"/>
    <x v="0"/>
    <x v="0"/>
    <x v="6"/>
    <x v="0"/>
    <x v="287"/>
    <x v="0"/>
  </r>
  <r>
    <s v="OK"/>
    <x v="2798"/>
    <x v="1171"/>
    <x v="1136"/>
    <x v="2784"/>
    <s v="Italia"/>
    <x v="11"/>
    <x v="7"/>
    <m/>
    <s v="Giulia Fazzini_x000a_(Lventure)"/>
    <s v="Investitori professionali"/>
    <x v="0"/>
    <s v="ICT"/>
    <x v="20"/>
    <x v="2"/>
    <x v="0"/>
    <x v="2"/>
    <x v="0"/>
    <x v="287"/>
    <x v="0"/>
  </r>
  <r>
    <s v="OK"/>
    <x v="2799"/>
    <x v="1171"/>
    <x v="1136"/>
    <x v="2785"/>
    <s v="Italia"/>
    <x v="11"/>
    <x v="7"/>
    <m/>
    <s v="Giulia Fazzini_x000a_(Lventure)"/>
    <s v="Investitori professionali"/>
    <x v="0"/>
    <s v="ICT"/>
    <x v="20"/>
    <x v="2"/>
    <x v="0"/>
    <x v="2"/>
    <x v="0"/>
    <x v="287"/>
    <x v="0"/>
  </r>
  <r>
    <s v="OK"/>
    <x v="2800"/>
    <x v="1171"/>
    <x v="1136"/>
    <x v="2786"/>
    <s v="Italia"/>
    <x v="35"/>
    <x v="10"/>
    <m/>
    <s v="David Landi"/>
    <s v="Autocandidatura"/>
    <x v="0"/>
    <s v="Med-Tech"/>
    <x v="8"/>
    <x v="0"/>
    <x v="0"/>
    <x v="6"/>
    <x v="0"/>
    <x v="287"/>
    <x v="0"/>
  </r>
  <r>
    <s v="OK"/>
    <x v="2801"/>
    <x v="1172"/>
    <x v="1137"/>
    <x v="2787"/>
    <s v="Italia"/>
    <x v="11"/>
    <x v="7"/>
    <m/>
    <s v="Stefano Nuzzo_x000a_(Global Strategy)"/>
    <s v="Advisor"/>
    <x v="0"/>
    <s v="Med-Tech"/>
    <x v="8"/>
    <x v="0"/>
    <x v="0"/>
    <x v="6"/>
    <x v="0"/>
    <x v="287"/>
    <x v="0"/>
  </r>
  <r>
    <s v="OK"/>
    <x v="2802"/>
    <x v="1173"/>
    <x v="1138"/>
    <x v="2788"/>
    <s v="Italia"/>
    <x v="5"/>
    <x v="4"/>
    <m/>
    <s v="Maurizio Vendramini_x000a_(My Draco)"/>
    <s v="Advisor"/>
    <x v="0"/>
    <s v="Digital &amp; Media"/>
    <x v="28"/>
    <x v="0"/>
    <x v="0"/>
    <x v="6"/>
    <x v="0"/>
    <x v="287"/>
    <x v="0"/>
  </r>
  <r>
    <s v="OK"/>
    <x v="2803"/>
    <x v="1168"/>
    <x v="1134"/>
    <x v="2789"/>
    <s v="Italia"/>
    <x v="79"/>
    <x v="25"/>
    <s v="Alessandro Pontari"/>
    <m/>
    <s v="Proprietaria"/>
    <x v="0"/>
    <s v="ICT"/>
    <x v="19"/>
    <x v="2"/>
    <x v="0"/>
    <x v="2"/>
    <x v="0"/>
    <x v="289"/>
    <x v="0"/>
  </r>
  <r>
    <s v="OK"/>
    <x v="2804"/>
    <x v="1173"/>
    <x v="1138"/>
    <x v="2790"/>
    <s v="Italia"/>
    <x v="6"/>
    <x v="5"/>
    <m/>
    <s v="Karim Khaldi"/>
    <s v="Autocandidatura"/>
    <x v="0"/>
    <s v="Digital &amp; Media"/>
    <x v="28"/>
    <x v="2"/>
    <x v="0"/>
    <x v="2"/>
    <x v="0"/>
    <x v="289"/>
    <x v="0"/>
  </r>
  <r>
    <s v="OK"/>
    <x v="2805"/>
    <x v="1174"/>
    <x v="1139"/>
    <x v="2791"/>
    <s v="Italia"/>
    <x v="17"/>
    <x v="2"/>
    <m/>
    <s v="Max van Zandvoort"/>
    <s v="Autocandidatura"/>
    <x v="0"/>
    <s v="Biotech"/>
    <x v="3"/>
    <x v="2"/>
    <x v="0"/>
    <x v="2"/>
    <x v="0"/>
    <x v="289"/>
    <x v="0"/>
  </r>
  <r>
    <s v="OK"/>
    <x v="2806"/>
    <x v="1175"/>
    <x v="1140"/>
    <x v="2792"/>
    <s v="Italia"/>
    <x v="17"/>
    <x v="2"/>
    <m/>
    <s v="Claudio Crisci"/>
    <s v="Autocandidatura"/>
    <x v="0"/>
    <s v="Digital &amp; Media"/>
    <x v="5"/>
    <x v="2"/>
    <x v="0"/>
    <x v="2"/>
    <x v="0"/>
    <x v="289"/>
    <x v="0"/>
  </r>
  <r>
    <s v="OK"/>
    <x v="2807"/>
    <x v="1175"/>
    <x v="1140"/>
    <x v="2793"/>
    <s v="Italia"/>
    <x v="5"/>
    <x v="4"/>
    <m/>
    <s v="Elena Vittone_x000a_(FoundersFactory)"/>
    <s v="Investitori professionali"/>
    <x v="0"/>
    <s v="Digital &amp; Media"/>
    <x v="5"/>
    <x v="0"/>
    <x v="0"/>
    <x v="6"/>
    <x v="0"/>
    <x v="289"/>
    <x v="0"/>
  </r>
  <r>
    <s v="OK"/>
    <x v="2808"/>
    <x v="1176"/>
    <x v="1141"/>
    <x v="2794"/>
    <s v="Italia"/>
    <x v="178"/>
    <x v="10"/>
    <m/>
    <s v="Giovanni Toni"/>
    <s v="Autocandidatura"/>
    <x v="0"/>
    <s v="ICT"/>
    <x v="19"/>
    <x v="2"/>
    <x v="0"/>
    <x v="2"/>
    <x v="0"/>
    <x v="289"/>
    <x v="0"/>
  </r>
  <r>
    <s v="OK"/>
    <x v="2809"/>
    <x v="1176"/>
    <x v="1141"/>
    <x v="2795"/>
    <s v="Italia"/>
    <x v="17"/>
    <x v="2"/>
    <m/>
    <s v="Francesco Fimmanò"/>
    <s v="Altri"/>
    <x v="0"/>
    <s v="Digital &amp; Media"/>
    <x v="5"/>
    <x v="2"/>
    <x v="0"/>
    <x v="2"/>
    <x v="0"/>
    <x v="289"/>
    <x v="0"/>
  </r>
  <r>
    <s v="OK"/>
    <x v="2810"/>
    <x v="1177"/>
    <x v="1142"/>
    <x v="2796"/>
    <s v="Italia"/>
    <x v="79"/>
    <x v="25"/>
    <m/>
    <s v="Giovanni Ciarlo"/>
    <s v="Autocandidatura"/>
    <x v="0"/>
    <s v="Clean Tech"/>
    <x v="39"/>
    <x v="2"/>
    <x v="0"/>
    <x v="2"/>
    <x v="0"/>
    <x v="290"/>
    <x v="0"/>
  </r>
  <r>
    <s v="OK"/>
    <x v="2811"/>
    <x v="1174"/>
    <x v="1139"/>
    <x v="2797"/>
    <s v="Italia"/>
    <x v="6"/>
    <x v="5"/>
    <m/>
    <s v="Andrea Mariani"/>
    <s v="Autocandidatura"/>
    <x v="0"/>
    <s v="Industrial Goods"/>
    <x v="12"/>
    <x v="2"/>
    <x v="0"/>
    <x v="2"/>
    <x v="0"/>
    <x v="289"/>
    <x v="0"/>
  </r>
  <r>
    <s v="OK"/>
    <x v="2812"/>
    <x v="1178"/>
    <x v="1143"/>
    <x v="2798"/>
    <s v="Italia"/>
    <x v="68"/>
    <x v="15"/>
    <m/>
    <s v="Luca Nordio_x000a_(KPMG)"/>
    <s v="Advisor"/>
    <x v="0"/>
    <s v="ICT"/>
    <x v="20"/>
    <x v="4"/>
    <x v="0"/>
    <x v="2"/>
    <x v="0"/>
    <x v="289"/>
    <x v="0"/>
  </r>
  <r>
    <s v="OK"/>
    <x v="2813"/>
    <x v="1178"/>
    <x v="1143"/>
    <x v="2799"/>
    <s v="Italia"/>
    <x v="36"/>
    <x v="15"/>
    <m/>
    <s v="Luca Memoli_x000a_(ELITE)"/>
    <s v="Advisor"/>
    <x v="0"/>
    <s v="Industrial Goods"/>
    <x v="18"/>
    <x v="0"/>
    <x v="0"/>
    <x v="6"/>
    <x v="0"/>
    <x v="289"/>
    <x v="0"/>
  </r>
  <r>
    <s v="OK"/>
    <x v="2814"/>
    <x v="1179"/>
    <x v="1144"/>
    <x v="2800"/>
    <s v="Italia"/>
    <x v="59"/>
    <x v="17"/>
    <m/>
    <s v="Luca Memoli_x000a_(ELITE)"/>
    <s v="Advisor"/>
    <x v="0"/>
    <s v="Industrial Goods"/>
    <x v="18"/>
    <x v="0"/>
    <x v="0"/>
    <x v="6"/>
    <x v="0"/>
    <x v="289"/>
    <x v="0"/>
  </r>
  <r>
    <s v="OK"/>
    <x v="2815"/>
    <x v="1177"/>
    <x v="1142"/>
    <x v="2801"/>
    <s v="Italia"/>
    <x v="17"/>
    <x v="2"/>
    <m/>
    <s v="Giovanni Caturano"/>
    <s v="Autocandidatura"/>
    <x v="0"/>
    <s v="ICT"/>
    <x v="20"/>
    <x v="2"/>
    <x v="0"/>
    <x v="2"/>
    <x v="0"/>
    <x v="290"/>
    <x v="0"/>
  </r>
  <r>
    <s v="OK"/>
    <x v="2816"/>
    <x v="1179"/>
    <x v="1144"/>
    <x v="2802"/>
    <s v="Italia"/>
    <x v="6"/>
    <x v="5"/>
    <m/>
    <s v="Silvia Cacciapuoti_x000a_(SWISS MERCHANT CORPORATION SA)"/>
    <s v="Advisor"/>
    <x v="0"/>
    <s v="Services"/>
    <x v="14"/>
    <x v="3"/>
    <x v="0"/>
    <x v="6"/>
    <x v="0"/>
    <x v="290"/>
    <x v="0"/>
  </r>
  <r>
    <s v="OK"/>
    <x v="2817"/>
    <x v="1180"/>
    <x v="1145"/>
    <x v="2803"/>
    <s v="Italia"/>
    <x v="5"/>
    <x v="4"/>
    <m/>
    <s v="Sara Mervi"/>
    <s v="Autocandidatura"/>
    <x v="0"/>
    <s v="ICT"/>
    <x v="20"/>
    <x v="0"/>
    <x v="0"/>
    <x v="6"/>
    <x v="0"/>
    <x v="290"/>
    <x v="0"/>
  </r>
  <r>
    <s v="OK"/>
    <x v="2818"/>
    <x v="1180"/>
    <x v="1145"/>
    <x v="2804"/>
    <s v="Italia"/>
    <x v="26"/>
    <x v="2"/>
    <m/>
    <s v="Vincenzo Faraone"/>
    <s v="Advisor"/>
    <x v="0"/>
    <s v="Services"/>
    <x v="14"/>
    <x v="0"/>
    <x v="0"/>
    <x v="6"/>
    <x v="0"/>
    <x v="290"/>
    <x v="0"/>
  </r>
  <r>
    <s v="OK"/>
    <x v="2819"/>
    <x v="1180"/>
    <x v="1145"/>
    <x v="2805"/>
    <s v="Italia"/>
    <x v="6"/>
    <x v="5"/>
    <m/>
    <s v="Giovanni Veroni"/>
    <s v="Autocandidatura"/>
    <x v="0"/>
    <s v="Services"/>
    <x v="15"/>
    <x v="2"/>
    <x v="0"/>
    <x v="2"/>
    <x v="0"/>
    <x v="290"/>
    <x v="0"/>
  </r>
  <r>
    <s v="OK"/>
    <x v="2820"/>
    <x v="1181"/>
    <x v="1146"/>
    <x v="2806"/>
    <s v="Italia"/>
    <x v="0"/>
    <x v="0"/>
    <m/>
    <s v="Jacopo Mele"/>
    <s v="Advisor"/>
    <x v="0"/>
    <s v="ICT"/>
    <x v="19"/>
    <x v="2"/>
    <x v="0"/>
    <x v="2"/>
    <x v="0"/>
    <x v="290"/>
    <x v="0"/>
  </r>
  <r>
    <s v="OK"/>
    <x v="2821"/>
    <x v="1182"/>
    <x v="1147"/>
    <x v="2807"/>
    <s v="Italia"/>
    <x v="5"/>
    <x v="4"/>
    <m/>
    <s v="Enrico Trombini"/>
    <s v="Altri"/>
    <x v="0"/>
    <s v="Services"/>
    <x v="44"/>
    <x v="0"/>
    <x v="0"/>
    <x v="6"/>
    <x v="0"/>
    <x v="290"/>
    <x v="0"/>
  </r>
  <r>
    <s v="OK"/>
    <x v="2822"/>
    <x v="1182"/>
    <x v="1147"/>
    <x v="2808"/>
    <s v="Italia"/>
    <x v="11"/>
    <x v="7"/>
    <m/>
    <s v="Hagaj Badash_x000a_(CdP)"/>
    <s v="Investitori professionali"/>
    <x v="0"/>
    <s v="ICT"/>
    <x v="0"/>
    <x v="0"/>
    <x v="0"/>
    <x v="6"/>
    <x v="0"/>
    <x v="290"/>
    <x v="0"/>
  </r>
  <r>
    <s v="OK"/>
    <x v="2823"/>
    <x v="1182"/>
    <x v="1147"/>
    <x v="2809"/>
    <s v="Italia"/>
    <x v="5"/>
    <x v="4"/>
    <m/>
    <s v="Prrof. Francesco Fimmanò"/>
    <s v="Altri"/>
    <x v="0"/>
    <s v="Services"/>
    <x v="14"/>
    <x v="0"/>
    <x v="0"/>
    <x v="6"/>
    <x v="0"/>
    <x v="290"/>
    <x v="0"/>
  </r>
  <r>
    <s v="OK"/>
    <x v="2824"/>
    <x v="1183"/>
    <x v="1148"/>
    <x v="2810"/>
    <s v="Italia"/>
    <x v="29"/>
    <x v="0"/>
    <m/>
    <s v="Paolo Cistaro "/>
    <s v="Advisor"/>
    <x v="0"/>
    <s v="Digital &amp; Media"/>
    <x v="5"/>
    <x v="0"/>
    <x v="0"/>
    <x v="6"/>
    <x v="0"/>
    <x v="291"/>
    <x v="0"/>
  </r>
  <r>
    <s v="OK"/>
    <x v="2825"/>
    <x v="1184"/>
    <x v="1149"/>
    <x v="2811"/>
    <s v="Italia"/>
    <x v="6"/>
    <x v="5"/>
    <m/>
    <s v="Giordano Tintori"/>
    <s v="Autocandidatura"/>
    <x v="0"/>
    <s v="Industrial Goods"/>
    <x v="17"/>
    <x v="1"/>
    <x v="0"/>
    <x v="2"/>
    <x v="0"/>
    <x v="291"/>
    <x v="0"/>
  </r>
  <r>
    <s v="OK"/>
    <x v="2826"/>
    <x v="1184"/>
    <x v="1149"/>
    <x v="2812"/>
    <s v="Italia"/>
    <x v="11"/>
    <x v="7"/>
    <m/>
    <s v="Antonio D'Angelo"/>
    <s v="Autocandidatura"/>
    <x v="0"/>
    <s v="Med-Tech"/>
    <x v="54"/>
    <x v="2"/>
    <x v="0"/>
    <x v="2"/>
    <x v="0"/>
    <x v="291"/>
    <x v="0"/>
  </r>
  <r>
    <s v="OK"/>
    <x v="2827"/>
    <x v="1184"/>
    <x v="1149"/>
    <x v="2813"/>
    <s v="Italia"/>
    <x v="11"/>
    <x v="7"/>
    <m/>
    <s v="Massimo Ciaglia_x000a_(Grownnectia)"/>
    <s v="Advisor"/>
    <x v="0"/>
    <s v="Biotech"/>
    <x v="3"/>
    <x v="2"/>
    <x v="0"/>
    <x v="2"/>
    <x v="0"/>
    <x v="291"/>
    <x v="0"/>
  </r>
  <r>
    <s v="OK"/>
    <x v="2828"/>
    <x v="1185"/>
    <x v="1150"/>
    <x v="2814"/>
    <s v="Italia"/>
    <x v="5"/>
    <x v="4"/>
    <m/>
    <s v="Nicolò Sozzi"/>
    <s v="Autocandidatura"/>
    <x v="0"/>
    <s v="Digital &amp; Media"/>
    <x v="5"/>
    <x v="0"/>
    <x v="0"/>
    <x v="6"/>
    <x v="0"/>
    <x v="292"/>
    <x v="207"/>
  </r>
  <r>
    <s v="OK"/>
    <x v="2829"/>
    <x v="1186"/>
    <x v="1151"/>
    <x v="2815"/>
    <s v="Italia"/>
    <x v="5"/>
    <x v="4"/>
    <m/>
    <s v="Ciro Alessandro Ottieri"/>
    <s v="Autocandidatura"/>
    <x v="0"/>
    <s v="ICT"/>
    <x v="20"/>
    <x v="2"/>
    <x v="0"/>
    <x v="2"/>
    <x v="0"/>
    <x v="291"/>
    <x v="0"/>
  </r>
  <r>
    <s v="OK"/>
    <x v="2830"/>
    <x v="1186"/>
    <x v="1151"/>
    <x v="2816"/>
    <s v="Italia"/>
    <x v="5"/>
    <x v="4"/>
    <s v="Alessandro Pontari"/>
    <m/>
    <s v="Proprietaria"/>
    <x v="0"/>
    <s v="Services"/>
    <x v="14"/>
    <x v="0"/>
    <x v="0"/>
    <x v="6"/>
    <x v="0"/>
    <x v="291"/>
    <x v="0"/>
  </r>
  <r>
    <s v="OK"/>
    <x v="2831"/>
    <x v="1187"/>
    <x v="1152"/>
    <x v="2817"/>
    <s v="Italia"/>
    <x v="5"/>
    <x v="4"/>
    <m/>
    <s v="Pietro Balda"/>
    <s v="Autocandidatura"/>
    <x v="0"/>
    <s v="Clean Tech"/>
    <x v="39"/>
    <x v="0"/>
    <x v="0"/>
    <x v="6"/>
    <x v="0"/>
    <x v="291"/>
    <x v="0"/>
  </r>
  <r>
    <s v="OK"/>
    <x v="2832"/>
    <x v="1187"/>
    <x v="1152"/>
    <x v="2818"/>
    <s v="Italia"/>
    <x v="5"/>
    <x v="4"/>
    <m/>
    <s v="Alessandra Ferri_x000a_(Financial Researches )"/>
    <s v="Advisor"/>
    <x v="0"/>
    <s v="Digital &amp; Media"/>
    <x v="5"/>
    <x v="0"/>
    <x v="0"/>
    <x v="6"/>
    <x v="0"/>
    <x v="293"/>
    <x v="0"/>
  </r>
  <r>
    <s v="OK"/>
    <x v="2833"/>
    <x v="1188"/>
    <x v="1153"/>
    <x v="2819"/>
    <s v="Italia"/>
    <x v="5"/>
    <x v="4"/>
    <m/>
    <s v="Graziano Paliotta_x000a_(Deloitte)"/>
    <s v="Advisor"/>
    <x v="0"/>
    <s v="ICT"/>
    <x v="20"/>
    <x v="2"/>
    <x v="0"/>
    <x v="2"/>
    <x v="0"/>
    <x v="293"/>
    <x v="0"/>
  </r>
  <r>
    <s v="OK"/>
    <x v="2834"/>
    <x v="1189"/>
    <x v="1154"/>
    <x v="2820"/>
    <s v="Italia"/>
    <x v="69"/>
    <x v="4"/>
    <m/>
    <s v="Claudio Cubito"/>
    <s v="Autocandidatura"/>
    <x v="0"/>
    <s v="ICT"/>
    <x v="19"/>
    <x v="0"/>
    <x v="0"/>
    <x v="6"/>
    <x v="0"/>
    <x v="293"/>
    <x v="0"/>
  </r>
  <r>
    <s v="OK"/>
    <x v="2835"/>
    <x v="1190"/>
    <x v="1155"/>
    <x v="2821"/>
    <s v="Italia"/>
    <x v="15"/>
    <x v="3"/>
    <m/>
    <s v="Luca Petroni_x000a_(Petrone Group)"/>
    <s v="Altri"/>
    <x v="0"/>
    <s v="Med-Tech"/>
    <x v="8"/>
    <x v="0"/>
    <x v="0"/>
    <x v="6"/>
    <x v="0"/>
    <x v="293"/>
    <x v="0"/>
  </r>
  <r>
    <s v="OK"/>
    <x v="2836"/>
    <x v="1191"/>
    <x v="1156"/>
    <x v="2822"/>
    <s v="Italia"/>
    <x v="5"/>
    <x v="4"/>
    <m/>
    <s v="Marco Radovic"/>
    <s v="Autocandidatura"/>
    <x v="0"/>
    <s v="Services"/>
    <x v="24"/>
    <x v="2"/>
    <x v="0"/>
    <x v="2"/>
    <x v="0"/>
    <x v="294"/>
    <x v="0"/>
  </r>
  <r>
    <s v="OK"/>
    <x v="2837"/>
    <x v="1191"/>
    <x v="1156"/>
    <x v="2823"/>
    <s v="Italia"/>
    <x v="21"/>
    <x v="13"/>
    <s v="Alessandro Pontari"/>
    <m/>
    <s v="Proprietaria"/>
    <x v="0"/>
    <s v="ICT"/>
    <x v="20"/>
    <x v="0"/>
    <x v="0"/>
    <x v="6"/>
    <x v="0"/>
    <x v="294"/>
    <x v="0"/>
  </r>
  <r>
    <s v="OK"/>
    <x v="2838"/>
    <x v="1191"/>
    <x v="1156"/>
    <x v="2824"/>
    <s v="Italia"/>
    <x v="11"/>
    <x v="7"/>
    <m/>
    <s v="Francesco Nusca"/>
    <s v="Autocandidatura"/>
    <x v="0"/>
    <s v="ICT"/>
    <x v="20"/>
    <x v="0"/>
    <x v="0"/>
    <x v="6"/>
    <x v="0"/>
    <x v="295"/>
    <x v="205"/>
  </r>
  <r>
    <s v="OK"/>
    <x v="2839"/>
    <x v="1191"/>
    <x v="1156"/>
    <x v="2825"/>
    <s v="Estero"/>
    <x v="188"/>
    <x v="50"/>
    <m/>
    <s v="Michael Sughrue"/>
    <s v="Autocandidatura"/>
    <x v="0"/>
    <s v="Biotech"/>
    <x v="3"/>
    <x v="2"/>
    <x v="0"/>
    <x v="2"/>
    <x v="0"/>
    <x v="294"/>
    <x v="165"/>
  </r>
  <r>
    <s v="OK"/>
    <x v="2840"/>
    <x v="1192"/>
    <x v="1157"/>
    <x v="2826"/>
    <s v="Italia"/>
    <x v="86"/>
    <x v="4"/>
    <m/>
    <s v="Francesco Meneschincheri_x000a_(BizPlace)"/>
    <s v="Advisor"/>
    <x v="0"/>
    <s v="ICT"/>
    <x v="20"/>
    <x v="0"/>
    <x v="0"/>
    <x v="6"/>
    <x v="0"/>
    <x v="294"/>
    <x v="0"/>
  </r>
  <r>
    <s v="OK"/>
    <x v="2841"/>
    <x v="1193"/>
    <x v="1158"/>
    <x v="2827"/>
    <s v="Italia"/>
    <x v="15"/>
    <x v="3"/>
    <m/>
    <s v="Sara Armocida"/>
    <s v="Autocandidatura"/>
    <x v="0"/>
    <s v="Services"/>
    <x v="31"/>
    <x v="2"/>
    <x v="0"/>
    <x v="2"/>
    <x v="0"/>
    <x v="294"/>
    <x v="0"/>
  </r>
  <r>
    <s v="OK"/>
    <x v="2842"/>
    <x v="1194"/>
    <x v="1159"/>
    <x v="2828"/>
    <s v="Italia"/>
    <x v="39"/>
    <x v="15"/>
    <m/>
    <s v="Luciano Murrone"/>
    <s v="Autocandidatura"/>
    <x v="0"/>
    <s v="ICT"/>
    <x v="20"/>
    <x v="2"/>
    <x v="0"/>
    <x v="2"/>
    <x v="0"/>
    <x v="296"/>
    <x v="0"/>
  </r>
  <r>
    <s v="OK"/>
    <x v="2843"/>
    <x v="1194"/>
    <x v="1159"/>
    <x v="2829"/>
    <s v="Italia"/>
    <x v="6"/>
    <x v="5"/>
    <m/>
    <s v="Lamberti Lamberto"/>
    <s v="Autocandidatura"/>
    <x v="0"/>
    <s v="Industrial Goods"/>
    <x v="18"/>
    <x v="2"/>
    <x v="0"/>
    <x v="2"/>
    <x v="0"/>
    <x v="296"/>
    <x v="0"/>
  </r>
  <r>
    <s v="OK"/>
    <x v="2844"/>
    <x v="1195"/>
    <x v="1160"/>
    <x v="2830"/>
    <s v="Estero"/>
    <x v="228"/>
    <x v="57"/>
    <m/>
    <s v=" Claudio Vitaggio"/>
    <s v="Autocandidatura"/>
    <x v="0"/>
    <s v="Services"/>
    <x v="14"/>
    <x v="2"/>
    <x v="0"/>
    <x v="2"/>
    <x v="0"/>
    <x v="296"/>
    <x v="0"/>
  </r>
  <r>
    <s v="OK"/>
    <x v="2845"/>
    <x v="1196"/>
    <x v="1161"/>
    <x v="2831"/>
    <s v="Italia"/>
    <x v="5"/>
    <x v="4"/>
    <m/>
    <s v="Lorenzo Cacciani"/>
    <s v="Autocandidatura"/>
    <x v="0"/>
    <s v="Clean Tech"/>
    <x v="39"/>
    <x v="2"/>
    <x v="0"/>
    <x v="2"/>
    <x v="0"/>
    <x v="296"/>
    <x v="0"/>
  </r>
  <r>
    <s v="OK"/>
    <x v="2846"/>
    <x v="1197"/>
    <x v="1162"/>
    <x v="2832"/>
    <s v="Italia"/>
    <x v="6"/>
    <x v="5"/>
    <m/>
    <s v="Francesco Cori"/>
    <s v="Autocandidatura"/>
    <x v="0"/>
    <s v="Med-Tech"/>
    <x v="8"/>
    <x v="2"/>
    <x v="0"/>
    <x v="2"/>
    <x v="0"/>
    <x v="296"/>
    <x v="0"/>
  </r>
  <r>
    <s v="OK"/>
    <x v="2847"/>
    <x v="1198"/>
    <x v="1163"/>
    <x v="2833"/>
    <s v="Italia"/>
    <x v="13"/>
    <x v="9"/>
    <m/>
    <s v="Hagaj Badash_x000a_(CDP)"/>
    <s v="Investitori professionali"/>
    <x v="0"/>
    <s v="Med-Tech"/>
    <x v="8"/>
    <x v="0"/>
    <x v="28"/>
    <x v="6"/>
    <x v="0"/>
    <x v="296"/>
    <x v="0"/>
  </r>
  <r>
    <s v="OK"/>
    <x v="2848"/>
    <x v="1199"/>
    <x v="1164"/>
    <x v="2834"/>
    <s v="Estero"/>
    <x v="175"/>
    <x v="46"/>
    <m/>
    <s v="Jan Patrovský"/>
    <s v="Autocandidatura"/>
    <x v="0"/>
    <s v="ICT"/>
    <x v="20"/>
    <x v="2"/>
    <x v="0"/>
    <x v="2"/>
    <x v="0"/>
    <x v="296"/>
    <x v="0"/>
  </r>
  <r>
    <s v="OK"/>
    <x v="2849"/>
    <x v="1199"/>
    <x v="1164"/>
    <x v="2835"/>
    <s v="Italia"/>
    <x v="5"/>
    <x v="4"/>
    <s v="Alessandro Pontari"/>
    <m/>
    <s v="Proprietaria"/>
    <x v="0"/>
    <s v="Services"/>
    <x v="19"/>
    <x v="0"/>
    <x v="0"/>
    <x v="6"/>
    <x v="0"/>
    <x v="296"/>
    <x v="0"/>
  </r>
  <r>
    <s v="OK"/>
    <x v="2850"/>
    <x v="1200"/>
    <x v="1165"/>
    <x v="2836"/>
    <s v="Italia"/>
    <x v="15"/>
    <x v="3"/>
    <m/>
    <s v="Pietro Galimberti"/>
    <s v="Autocandidatura"/>
    <x v="0"/>
    <s v="ICT"/>
    <x v="20"/>
    <x v="0"/>
    <x v="0"/>
    <x v="6"/>
    <x v="0"/>
    <x v="297"/>
    <x v="208"/>
  </r>
  <r>
    <s v="OK"/>
    <x v="2851"/>
    <x v="1201"/>
    <x v="1166"/>
    <x v="2837"/>
    <s v="Italia"/>
    <x v="79"/>
    <x v="25"/>
    <m/>
    <s v="Enzo Maria Savelli"/>
    <s v="Autocandidatura"/>
    <x v="0"/>
    <s v="Digital &amp; Media"/>
    <x v="5"/>
    <x v="0"/>
    <x v="0"/>
    <x v="6"/>
    <x v="0"/>
    <x v="298"/>
    <x v="0"/>
  </r>
  <r>
    <s v="OK"/>
    <x v="2852"/>
    <x v="1201"/>
    <x v="1166"/>
    <x v="2838"/>
    <s v="Italia"/>
    <x v="67"/>
    <x v="19"/>
    <m/>
    <s v="Luca Memoli_x000a_(ELITE)"/>
    <s v="Advisor"/>
    <x v="0"/>
    <s v="Consumer Goods"/>
    <x v="12"/>
    <x v="3"/>
    <x v="0"/>
    <x v="6"/>
    <x v="0"/>
    <x v="298"/>
    <x v="0"/>
  </r>
  <r>
    <s v="OK"/>
    <x v="2853"/>
    <x v="1202"/>
    <x v="1167"/>
    <x v="2839"/>
    <s v="Italia"/>
    <x v="28"/>
    <x v="15"/>
    <m/>
    <s v="Omar Cadamuro"/>
    <s v="Autocandidatura"/>
    <x v="0"/>
    <s v="Consumer Goods"/>
    <x v="12"/>
    <x v="0"/>
    <x v="0"/>
    <x v="6"/>
    <x v="0"/>
    <x v="298"/>
    <x v="0"/>
  </r>
  <r>
    <s v="OK"/>
    <x v="2854"/>
    <x v="1203"/>
    <x v="1168"/>
    <x v="2840"/>
    <s v="Italia"/>
    <x v="5"/>
    <x v="4"/>
    <m/>
    <s v="Marco Ranieri"/>
    <s v="Autocandidatura"/>
    <x v="0"/>
    <s v="ICT"/>
    <x v="20"/>
    <x v="2"/>
    <x v="0"/>
    <x v="6"/>
    <x v="0"/>
    <x v="90"/>
    <x v="209"/>
  </r>
  <r>
    <s v="OK"/>
    <x v="2855"/>
    <x v="1199"/>
    <x v="1164"/>
    <x v="2841"/>
    <s v="Italia"/>
    <x v="17"/>
    <x v="2"/>
    <s v="Salvatore Panico"/>
    <m/>
    <s v="Proprietaria"/>
    <x v="0"/>
    <s v="Digital &amp; Media"/>
    <x v="5"/>
    <x v="2"/>
    <x v="0"/>
    <x v="2"/>
    <x v="0"/>
    <x v="298"/>
    <x v="0"/>
  </r>
  <r>
    <s v="OK"/>
    <x v="2856"/>
    <x v="1203"/>
    <x v="1168"/>
    <x v="2842"/>
    <s v="Estero"/>
    <x v="6"/>
    <x v="5"/>
    <m/>
    <s v="Emanuele Caldari "/>
    <s v="Autocandidatura"/>
    <x v="0"/>
    <s v="Digital &amp; Media"/>
    <x v="5"/>
    <x v="2"/>
    <x v="0"/>
    <x v="2"/>
    <x v="0"/>
    <x v="298"/>
    <x v="0"/>
  </r>
  <r>
    <s v="OK"/>
    <x v="2857"/>
    <x v="1204"/>
    <x v="1169"/>
    <x v="2843"/>
    <s v="Italia"/>
    <x v="6"/>
    <x v="5"/>
    <m/>
    <m/>
    <s v="Autocandidatura"/>
    <x v="0"/>
    <s v="Digital &amp; Media"/>
    <x v="5"/>
    <x v="2"/>
    <x v="0"/>
    <x v="2"/>
    <x v="0"/>
    <x v="298"/>
    <x v="0"/>
  </r>
  <r>
    <s v="OK"/>
    <x v="2858"/>
    <x v="1205"/>
    <x v="1170"/>
    <x v="2844"/>
    <s v="Italia"/>
    <x v="6"/>
    <x v="5"/>
    <m/>
    <s v="Nicolò Muzzana_x000a_(Tymosbc)"/>
    <s v="Advisor"/>
    <x v="0"/>
    <s v="ICT"/>
    <x v="20"/>
    <x v="3"/>
    <x v="0"/>
    <x v="6"/>
    <x v="0"/>
    <x v="299"/>
    <x v="0"/>
  </r>
  <r>
    <s v="OK"/>
    <x v="2859"/>
    <x v="1206"/>
    <x v="1171"/>
    <x v="2845"/>
    <s v="Italia"/>
    <x v="38"/>
    <x v="9"/>
    <m/>
    <s v="Armando Palma_x000a_(Arcadia Holding)"/>
    <s v="Advisor"/>
    <x v="0"/>
    <s v="Agro-food"/>
    <x v="12"/>
    <x v="0"/>
    <x v="0"/>
    <x v="6"/>
    <x v="0"/>
    <x v="299"/>
    <x v="0"/>
  </r>
  <r>
    <s v="OK"/>
    <x v="2860"/>
    <x v="1206"/>
    <x v="1171"/>
    <x v="2846"/>
    <s v="Italia"/>
    <x v="23"/>
    <x v="2"/>
    <m/>
    <s v="Armando Palma_x000a_(Arcadia Holding)"/>
    <s v="Advisor"/>
    <x v="0"/>
    <s v="Services"/>
    <x v="44"/>
    <x v="0"/>
    <x v="0"/>
    <x v="6"/>
    <x v="0"/>
    <x v="299"/>
    <x v="0"/>
  </r>
  <r>
    <s v="OK"/>
    <x v="2861"/>
    <x v="1206"/>
    <x v="1171"/>
    <x v="2847"/>
    <s v="Italia"/>
    <x v="5"/>
    <x v="4"/>
    <m/>
    <s v="Armando Palma_x000a_(Arcadia Holding)"/>
    <s v="Advisor"/>
    <x v="0"/>
    <s v="Clean Tech"/>
    <x v="39"/>
    <x v="0"/>
    <x v="0"/>
    <x v="6"/>
    <x v="0"/>
    <x v="299"/>
    <x v="0"/>
  </r>
  <r>
    <s v="OK"/>
    <x v="2862"/>
    <x v="1206"/>
    <x v="1171"/>
    <x v="2848"/>
    <s v="Italia"/>
    <x v="35"/>
    <x v="10"/>
    <m/>
    <s v="Argo Investor Day by LVenture Group"/>
    <s v="Investitori professionali"/>
    <x v="0"/>
    <s v="Services"/>
    <x v="44"/>
    <x v="0"/>
    <x v="0"/>
    <x v="6"/>
    <x v="0"/>
    <x v="299"/>
    <x v="0"/>
  </r>
  <r>
    <s v="OK"/>
    <x v="2863"/>
    <x v="1207"/>
    <x v="1172"/>
    <x v="2849"/>
    <s v="Estero"/>
    <x v="247"/>
    <x v="11"/>
    <m/>
    <s v="Paulius Cibinskas"/>
    <s v="Autocandidatura"/>
    <x v="0"/>
    <s v="ICT"/>
    <x v="20"/>
    <x v="3"/>
    <x v="0"/>
    <x v="2"/>
    <x v="0"/>
    <x v="299"/>
    <x v="165"/>
  </r>
  <r>
    <s v="OK"/>
    <x v="2864"/>
    <x v="1206"/>
    <x v="1171"/>
    <x v="2850"/>
    <s v="Italia"/>
    <x v="30"/>
    <x v="8"/>
    <m/>
    <s v="Argo Investor Day by LVenture Group"/>
    <s v="Investitori professionali"/>
    <x v="0"/>
    <s v="Services"/>
    <x v="44"/>
    <x v="0"/>
    <x v="0"/>
    <x v="6"/>
    <x v="0"/>
    <x v="299"/>
    <x v="0"/>
  </r>
  <r>
    <s v="OK"/>
    <x v="2865"/>
    <x v="1206"/>
    <x v="1171"/>
    <x v="2851"/>
    <s v="Italia"/>
    <x v="5"/>
    <x v="4"/>
    <m/>
    <s v="Argo Investor Day by LVenture Group"/>
    <s v="Investitori professionali"/>
    <x v="0"/>
    <s v="Services"/>
    <x v="44"/>
    <x v="0"/>
    <x v="0"/>
    <x v="6"/>
    <x v="0"/>
    <x v="299"/>
    <x v="0"/>
  </r>
  <r>
    <s v="OK"/>
    <x v="2866"/>
    <x v="1206"/>
    <x v="1171"/>
    <x v="2852"/>
    <s v="Italia"/>
    <x v="15"/>
    <x v="3"/>
    <m/>
    <s v="Argo Investor Day by LVenture Group"/>
    <s v="Investitori professionali"/>
    <x v="0"/>
    <s v="Digital &amp; Media"/>
    <x v="44"/>
    <x v="0"/>
    <x v="0"/>
    <x v="6"/>
    <x v="0"/>
    <x v="299"/>
    <x v="0"/>
  </r>
  <r>
    <s v="OK"/>
    <x v="2867"/>
    <x v="1206"/>
    <x v="1171"/>
    <x v="2853"/>
    <s v="Italia"/>
    <x v="6"/>
    <x v="5"/>
    <m/>
    <s v="Argo Investor Day by LVenture Group"/>
    <s v="Investitori professionali"/>
    <x v="0"/>
    <s v="Services"/>
    <x v="31"/>
    <x v="2"/>
    <x v="0"/>
    <x v="2"/>
    <x v="0"/>
    <x v="299"/>
    <x v="0"/>
  </r>
  <r>
    <s v="OK"/>
    <x v="2868"/>
    <x v="1206"/>
    <x v="1171"/>
    <x v="2854"/>
    <s v="Italia"/>
    <x v="6"/>
    <x v="5"/>
    <m/>
    <s v="Argo Investor Day by LVenture Group"/>
    <s v="Investitori professionali"/>
    <x v="0"/>
    <s v="Digital &amp; Media"/>
    <x v="5"/>
    <x v="2"/>
    <x v="0"/>
    <x v="2"/>
    <x v="0"/>
    <x v="299"/>
    <x v="0"/>
  </r>
  <r>
    <s v="OK"/>
    <x v="2869"/>
    <x v="1208"/>
    <x v="1173"/>
    <x v="2855"/>
    <s v="Italia"/>
    <x v="41"/>
    <x v="10"/>
    <m/>
    <s v="Alberto Girotti"/>
    <s v="Autocandidatura"/>
    <x v="0"/>
    <s v="Digital &amp; Media"/>
    <x v="5"/>
    <x v="2"/>
    <x v="0"/>
    <x v="2"/>
    <x v="0"/>
    <x v="299"/>
    <x v="0"/>
  </r>
  <r>
    <s v="OK"/>
    <x v="2870"/>
    <x v="1208"/>
    <x v="1173"/>
    <x v="2856"/>
    <s v="Italia"/>
    <x v="6"/>
    <x v="5"/>
    <m/>
    <s v="Elia Tuccori"/>
    <s v="Autocandidatura"/>
    <x v="0"/>
    <s v="ICT"/>
    <x v="20"/>
    <x v="2"/>
    <x v="83"/>
    <x v="2"/>
    <x v="0"/>
    <x v="299"/>
    <x v="0"/>
  </r>
  <r>
    <s v="OK"/>
    <x v="2871"/>
    <x v="1209"/>
    <x v="1174"/>
    <x v="2857"/>
    <s v="Italia"/>
    <x v="6"/>
    <x v="5"/>
    <m/>
    <s v="Sida Group"/>
    <s v="Advisor"/>
    <x v="0"/>
    <s v="Services"/>
    <x v="39"/>
    <x v="2"/>
    <x v="0"/>
    <x v="2"/>
    <x v="0"/>
    <x v="300"/>
    <x v="0"/>
  </r>
  <r>
    <s v="OK"/>
    <x v="2872"/>
    <x v="1209"/>
    <x v="1174"/>
    <x v="2858"/>
    <s v="Italia"/>
    <x v="5"/>
    <x v="4"/>
    <m/>
    <s v="Sida Group"/>
    <s v="Advisor"/>
    <x v="0"/>
    <s v="ICT"/>
    <x v="20"/>
    <x v="0"/>
    <x v="0"/>
    <x v="6"/>
    <x v="0"/>
    <x v="300"/>
    <x v="0"/>
  </r>
  <r>
    <s v="OK"/>
    <x v="2873"/>
    <x v="1209"/>
    <x v="1174"/>
    <x v="2859"/>
    <s v="Italia"/>
    <x v="11"/>
    <x v="7"/>
    <m/>
    <s v="Sida Group"/>
    <s v="Advisor"/>
    <x v="0"/>
    <s v="Services"/>
    <x v="19"/>
    <x v="0"/>
    <x v="0"/>
    <x v="6"/>
    <x v="0"/>
    <x v="300"/>
    <x v="0"/>
  </r>
  <r>
    <s v="OK"/>
    <x v="2874"/>
    <x v="1209"/>
    <x v="1174"/>
    <x v="2860"/>
    <s v="Italia"/>
    <x v="94"/>
    <x v="19"/>
    <m/>
    <s v="Sida Group"/>
    <s v="Advisor"/>
    <x v="0"/>
    <s v="Services"/>
    <x v="14"/>
    <x v="0"/>
    <x v="0"/>
    <x v="6"/>
    <x v="0"/>
    <x v="300"/>
    <x v="0"/>
  </r>
  <r>
    <s v="OK"/>
    <x v="2875"/>
    <x v="1210"/>
    <x v="1175"/>
    <x v="2861"/>
    <s v="Italia"/>
    <x v="6"/>
    <x v="5"/>
    <m/>
    <s v="Claudio Calvani_x000a_(VVA Debt &amp; Grant)"/>
    <s v="Advisor"/>
    <x v="0"/>
    <s v="Industrial Goods"/>
    <x v="14"/>
    <x v="4"/>
    <x v="0"/>
    <x v="2"/>
    <x v="0"/>
    <x v="300"/>
    <x v="0"/>
  </r>
  <r>
    <s v="OK"/>
    <x v="2876"/>
    <x v="1211"/>
    <x v="1176"/>
    <x v="2862"/>
    <s v="Italia"/>
    <x v="6"/>
    <x v="5"/>
    <m/>
    <s v="Startup Geeks"/>
    <s v="Altri"/>
    <x v="0"/>
    <s v="ICT"/>
    <x v="20"/>
    <x v="2"/>
    <x v="0"/>
    <x v="2"/>
    <x v="0"/>
    <x v="300"/>
    <x v="0"/>
  </r>
  <r>
    <s v="OK"/>
    <x v="2877"/>
    <x v="1211"/>
    <x v="1176"/>
    <x v="2863"/>
    <s v="Italia"/>
    <x v="5"/>
    <x v="4"/>
    <m/>
    <s v="Startup Geeks"/>
    <s v="Altri"/>
    <x v="0"/>
    <s v="Digital &amp; Media"/>
    <x v="5"/>
    <x v="2"/>
    <x v="0"/>
    <x v="2"/>
    <x v="0"/>
    <x v="300"/>
    <x v="0"/>
  </r>
  <r>
    <s v="OK"/>
    <x v="2878"/>
    <x v="1211"/>
    <x v="1176"/>
    <x v="2864"/>
    <s v="Italia"/>
    <x v="21"/>
    <x v="13"/>
    <m/>
    <s v="Startup Geeks"/>
    <s v="Altri"/>
    <x v="0"/>
    <s v="Digital &amp; Media"/>
    <x v="8"/>
    <x v="0"/>
    <x v="0"/>
    <x v="6"/>
    <x v="0"/>
    <x v="300"/>
    <x v="0"/>
  </r>
  <r>
    <s v="OK"/>
    <x v="2879"/>
    <x v="1211"/>
    <x v="1176"/>
    <x v="2865"/>
    <s v="Italia"/>
    <x v="5"/>
    <x v="4"/>
    <m/>
    <s v="Silvano Salandin_x000a_(Verum Investment Partners)"/>
    <s v="Investitori professionali"/>
    <x v="0"/>
    <s v="Biotech"/>
    <x v="3"/>
    <x v="2"/>
    <x v="0"/>
    <x v="2"/>
    <x v="0"/>
    <x v="300"/>
    <x v="0"/>
  </r>
  <r>
    <s v="OK"/>
    <x v="2880"/>
    <x v="1212"/>
    <x v="1177"/>
    <x v="2866"/>
    <s v="Italia"/>
    <x v="62"/>
    <x v="4"/>
    <m/>
    <s v="Andrea Crudeli_x000a_(iN3 Ventures)"/>
    <s v="Advisor"/>
    <x v="0"/>
    <s v="Med-Tech"/>
    <x v="2"/>
    <x v="0"/>
    <x v="0"/>
    <x v="2"/>
    <x v="0"/>
    <x v="300"/>
    <x v="0"/>
  </r>
  <r>
    <s v="OK"/>
    <x v="2881"/>
    <x v="1213"/>
    <x v="1178"/>
    <x v="2867"/>
    <s v="Italia"/>
    <x v="248"/>
    <x v="0"/>
    <m/>
    <s v="Antonio Rinaldi"/>
    <s v="Advisor"/>
    <x v="0"/>
    <s v="Digital &amp; Media"/>
    <x v="5"/>
    <x v="0"/>
    <x v="0"/>
    <x v="6"/>
    <x v="0"/>
    <x v="300"/>
    <x v="0"/>
  </r>
  <r>
    <s v="OK"/>
    <x v="2882"/>
    <x v="1213"/>
    <x v="1178"/>
    <x v="2868"/>
    <s v="Italia"/>
    <x v="147"/>
    <x v="15"/>
    <m/>
    <s v="Fabio Mondini_x000a_(Growth Capital)"/>
    <s v="Advisor"/>
    <x v="0"/>
    <s v="Med-Tech"/>
    <x v="2"/>
    <x v="3"/>
    <x v="0"/>
    <x v="6"/>
    <x v="0"/>
    <x v="300"/>
    <x v="0"/>
  </r>
  <r>
    <s v="OK"/>
    <x v="2883"/>
    <x v="1214"/>
    <x v="1179"/>
    <x v="1269"/>
    <s v="Italia"/>
    <x v="83"/>
    <x v="21"/>
    <m/>
    <s v="Daniele Basso"/>
    <s v="Autocandidatura"/>
    <x v="0"/>
    <s v="Services"/>
    <x v="39"/>
    <x v="0"/>
    <x v="0"/>
    <x v="6"/>
    <x v="0"/>
    <x v="271"/>
    <x v="210"/>
  </r>
  <r>
    <s v="OK"/>
    <x v="2884"/>
    <x v="1215"/>
    <x v="1180"/>
    <x v="2869"/>
    <s v="Italia"/>
    <x v="11"/>
    <x v="7"/>
    <m/>
    <s v="Lorenzo De Fabio_x000a_(Lazio Innova)"/>
    <s v="Investitori professionali"/>
    <x v="0"/>
    <s v="Aerospace"/>
    <x v="29"/>
    <x v="2"/>
    <x v="0"/>
    <x v="2"/>
    <x v="0"/>
    <x v="300"/>
    <x v="0"/>
  </r>
  <r>
    <s v="OK"/>
    <x v="2885"/>
    <x v="1216"/>
    <x v="1181"/>
    <x v="2870"/>
    <s v="Italia"/>
    <x v="6"/>
    <x v="5"/>
    <m/>
    <s v="Giorgio"/>
    <s v="Autocandidatura"/>
    <x v="0"/>
    <s v="ICT"/>
    <x v="20"/>
    <x v="2"/>
    <x v="0"/>
    <x v="2"/>
    <x v="0"/>
    <x v="300"/>
    <x v="0"/>
  </r>
  <r>
    <s v="OK"/>
    <x v="2886"/>
    <x v="1217"/>
    <x v="1182"/>
    <x v="2871"/>
    <s v="Italia"/>
    <x v="5"/>
    <x v="4"/>
    <m/>
    <m/>
    <s v="Autocandidatura"/>
    <x v="0"/>
    <s v="Digital &amp; Media"/>
    <x v="5"/>
    <x v="0"/>
    <x v="0"/>
    <x v="6"/>
    <x v="0"/>
    <x v="301"/>
    <x v="178"/>
  </r>
  <r>
    <s v="OK"/>
    <x v="2887"/>
    <x v="1215"/>
    <x v="1180"/>
    <x v="2872"/>
    <s v="Italia"/>
    <x v="5"/>
    <x v="4"/>
    <m/>
    <s v="Impact Hub-Milano"/>
    <s v="Altri"/>
    <x v="0"/>
    <s v="Digital &amp; Media"/>
    <x v="8"/>
    <x v="2"/>
    <x v="0"/>
    <x v="2"/>
    <x v="0"/>
    <x v="300"/>
    <x v="0"/>
  </r>
  <r>
    <s v="OK"/>
    <x v="2888"/>
    <x v="1215"/>
    <x v="1180"/>
    <x v="2873"/>
    <s v="Italia"/>
    <x v="5"/>
    <x v="4"/>
    <m/>
    <s v="Impact Hub-Milano"/>
    <s v="Altri"/>
    <x v="0"/>
    <s v="Digital &amp; Media"/>
    <x v="5"/>
    <x v="0"/>
    <x v="0"/>
    <x v="6"/>
    <x v="0"/>
    <x v="300"/>
    <x v="0"/>
  </r>
  <r>
    <s v="OK"/>
    <x v="2889"/>
    <x v="1215"/>
    <x v="1180"/>
    <x v="2874"/>
    <s v="Italia"/>
    <x v="15"/>
    <x v="3"/>
    <m/>
    <s v="Impact Hub-Milano"/>
    <s v="Altri"/>
    <x v="0"/>
    <s v="Services"/>
    <x v="15"/>
    <x v="0"/>
    <x v="0"/>
    <x v="6"/>
    <x v="0"/>
    <x v="301"/>
    <x v="0"/>
  </r>
  <r>
    <s v="OK"/>
    <x v="2890"/>
    <x v="1215"/>
    <x v="1180"/>
    <x v="2875"/>
    <s v="Italia"/>
    <x v="249"/>
    <x v="0"/>
    <m/>
    <s v="Impact Hub-Milano"/>
    <s v="Altri"/>
    <x v="0"/>
    <s v="Agro-food"/>
    <x v="10"/>
    <x v="0"/>
    <x v="0"/>
    <x v="6"/>
    <x v="0"/>
    <x v="300"/>
    <x v="0"/>
  </r>
  <r>
    <s v="OK"/>
    <x v="2891"/>
    <x v="1215"/>
    <x v="1180"/>
    <x v="2876"/>
    <s v="Italia"/>
    <x v="5"/>
    <x v="4"/>
    <m/>
    <s v="Impact Hub-Milano"/>
    <s v="Altri"/>
    <x v="0"/>
    <s v="Services"/>
    <x v="19"/>
    <x v="2"/>
    <x v="0"/>
    <x v="2"/>
    <x v="0"/>
    <x v="300"/>
    <x v="0"/>
  </r>
  <r>
    <s v="OK"/>
    <x v="2892"/>
    <x v="1218"/>
    <x v="1183"/>
    <x v="2877"/>
    <s v="Italia"/>
    <x v="82"/>
    <x v="0"/>
    <m/>
    <s v="Leonardo Valenti"/>
    <s v="Altri"/>
    <x v="0"/>
    <s v="ICT"/>
    <x v="20"/>
    <x v="0"/>
    <x v="0"/>
    <x v="6"/>
    <x v="0"/>
    <x v="301"/>
    <x v="178"/>
  </r>
  <r>
    <s v="OK"/>
    <x v="2893"/>
    <x v="1215"/>
    <x v="1180"/>
    <x v="2878"/>
    <s v="Italia"/>
    <x v="49"/>
    <x v="21"/>
    <m/>
    <s v="Impact Hub-Milano"/>
    <s v="Altri"/>
    <x v="0"/>
    <s v="Services"/>
    <x v="44"/>
    <x v="2"/>
    <x v="0"/>
    <x v="2"/>
    <x v="0"/>
    <x v="300"/>
    <x v="0"/>
  </r>
  <r>
    <s v="OK"/>
    <x v="2894"/>
    <x v="1215"/>
    <x v="1180"/>
    <x v="2879"/>
    <s v="Italia"/>
    <x v="5"/>
    <x v="4"/>
    <m/>
    <s v="Impact Hub-Milano"/>
    <s v="Altri"/>
    <x v="0"/>
    <s v="Digital &amp; Media"/>
    <x v="5"/>
    <x v="2"/>
    <x v="0"/>
    <x v="2"/>
    <x v="0"/>
    <x v="300"/>
    <x v="0"/>
  </r>
  <r>
    <s v="OK"/>
    <x v="2895"/>
    <x v="1218"/>
    <x v="1183"/>
    <x v="2880"/>
    <s v="Italia"/>
    <x v="6"/>
    <x v="5"/>
    <m/>
    <s v="Daniele Cimmarrusti"/>
    <s v="Autocandidatura"/>
    <x v="0"/>
    <s v="ICT"/>
    <x v="20"/>
    <x v="2"/>
    <x v="0"/>
    <x v="2"/>
    <x v="0"/>
    <x v="301"/>
    <x v="0"/>
  </r>
  <r>
    <s v="OK"/>
    <x v="2896"/>
    <x v="1219"/>
    <x v="1184"/>
    <x v="2881"/>
    <s v="Italia"/>
    <x v="174"/>
    <x v="12"/>
    <s v="Alessandro Pontari"/>
    <m/>
    <s v="Proprietaria"/>
    <x v="0"/>
    <s v="ICT"/>
    <x v="20"/>
    <x v="0"/>
    <x v="0"/>
    <x v="6"/>
    <x v="0"/>
    <x v="301"/>
    <x v="0"/>
  </r>
  <r>
    <s v="OK"/>
    <x v="2897"/>
    <x v="1219"/>
    <x v="1184"/>
    <x v="2882"/>
    <s v="Estero"/>
    <x v="250"/>
    <x v="22"/>
    <m/>
    <s v="Paolo Catalano"/>
    <s v="Autocandidatura"/>
    <x v="0"/>
    <s v="ICT"/>
    <x v="20"/>
    <x v="0"/>
    <x v="0"/>
    <x v="2"/>
    <x v="0"/>
    <x v="301"/>
    <x v="165"/>
  </r>
  <r>
    <s v="OK"/>
    <x v="2898"/>
    <x v="1220"/>
    <x v="1185"/>
    <x v="2883"/>
    <s v="Italia"/>
    <x v="0"/>
    <x v="0"/>
    <m/>
    <s v="Giacomo Colongo_x000a_(EY)"/>
    <s v="Advisor"/>
    <x v="0"/>
    <s v="Services"/>
    <x v="14"/>
    <x v="2"/>
    <x v="0"/>
    <x v="2"/>
    <x v="0"/>
    <x v="301"/>
    <x v="0"/>
  </r>
  <r>
    <s v="OK"/>
    <x v="2899"/>
    <x v="1221"/>
    <x v="1186"/>
    <x v="2884"/>
    <s v="Italia"/>
    <x v="6"/>
    <x v="5"/>
    <m/>
    <s v="Alessandro Andreola_x000a_(KPMG)"/>
    <s v="Advisor"/>
    <x v="0"/>
    <s v="Industrial Goods"/>
    <x v="18"/>
    <x v="4"/>
    <x v="0"/>
    <x v="2"/>
    <x v="0"/>
    <x v="301"/>
    <x v="0"/>
  </r>
  <r>
    <s v="OK"/>
    <x v="2900"/>
    <x v="1222"/>
    <x v="1187"/>
    <x v="2885"/>
    <s v="Estero"/>
    <x v="25"/>
    <x v="16"/>
    <m/>
    <s v="Jasper Tay"/>
    <s v="Autocandidatura"/>
    <x v="0"/>
    <s v="Services"/>
    <x v="19"/>
    <x v="0"/>
    <x v="0"/>
    <x v="2"/>
    <x v="0"/>
    <x v="301"/>
    <x v="165"/>
  </r>
  <r>
    <s v="OK"/>
    <x v="2901"/>
    <x v="1223"/>
    <x v="1188"/>
    <x v="2886"/>
    <s v="Italia"/>
    <x v="0"/>
    <x v="0"/>
    <s v="Alessandro Pontari"/>
    <m/>
    <s v="Proprietaria"/>
    <x v="0"/>
    <s v="ICT"/>
    <x v="20"/>
    <x v="0"/>
    <x v="0"/>
    <x v="6"/>
    <x v="0"/>
    <x v="302"/>
    <x v="0"/>
  </r>
  <r>
    <s v="OK"/>
    <x v="2902"/>
    <x v="1223"/>
    <x v="1188"/>
    <x v="2887"/>
    <s v="Italia"/>
    <x v="5"/>
    <x v="4"/>
    <m/>
    <s v="Francesco Meneschincheri_x000a_(BizPlace)"/>
    <s v="Advisor"/>
    <x v="0"/>
    <s v="Consumer Goods"/>
    <x v="12"/>
    <x v="0"/>
    <x v="0"/>
    <x v="6"/>
    <x v="0"/>
    <x v="302"/>
    <x v="0"/>
  </r>
  <r>
    <s v="OK"/>
    <x v="2903"/>
    <x v="1223"/>
    <x v="1188"/>
    <x v="2888"/>
    <s v="Italia"/>
    <x v="6"/>
    <x v="5"/>
    <m/>
    <s v="Roberto Imperatrice"/>
    <s v="Advisor"/>
    <x v="0"/>
    <s v="Services"/>
    <x v="19"/>
    <x v="0"/>
    <x v="0"/>
    <x v="6"/>
    <x v="0"/>
    <x v="302"/>
    <x v="0"/>
  </r>
  <r>
    <s v="OK"/>
    <x v="2904"/>
    <x v="1223"/>
    <x v="1188"/>
    <x v="2116"/>
    <s v="Italia"/>
    <x v="129"/>
    <x v="3"/>
    <s v="Alessandro Pontari"/>
    <m/>
    <s v="Proprietaria"/>
    <x v="0"/>
    <s v="ICT"/>
    <x v="20"/>
    <x v="0"/>
    <x v="0"/>
    <x v="6"/>
    <x v="0"/>
    <x v="302"/>
    <x v="0"/>
  </r>
  <r>
    <s v="OK"/>
    <x v="2905"/>
    <x v="1224"/>
    <x v="1189"/>
    <x v="2889"/>
    <s v="Estero"/>
    <x v="25"/>
    <x v="16"/>
    <m/>
    <s v="Annalisa Mortellaro_x000a_(Plug And Play)"/>
    <s v="Investitori professionali"/>
    <x v="0"/>
    <s v="ICT"/>
    <x v="20"/>
    <x v="0"/>
    <x v="0"/>
    <x v="2"/>
    <x v="0"/>
    <x v="302"/>
    <x v="165"/>
  </r>
  <r>
    <s v="OK"/>
    <x v="2906"/>
    <x v="1224"/>
    <x v="1189"/>
    <x v="2890"/>
    <s v="Estero"/>
    <x v="25"/>
    <x v="16"/>
    <m/>
    <s v="Annalisa Mortellaro_x000a_(Plug And Play)"/>
    <s v="Investitori professionali"/>
    <x v="0"/>
    <s v="Services"/>
    <x v="19"/>
    <x v="0"/>
    <x v="0"/>
    <x v="2"/>
    <x v="0"/>
    <x v="302"/>
    <x v="165"/>
  </r>
  <r>
    <s v="OK"/>
    <x v="2907"/>
    <x v="1224"/>
    <x v="1189"/>
    <x v="2891"/>
    <s v="Italia"/>
    <x v="15"/>
    <x v="3"/>
    <m/>
    <s v="Annalisa Mortellaro_x000a_(Plug And Play)"/>
    <s v="Investitori professionali"/>
    <x v="0"/>
    <s v="ICT"/>
    <x v="20"/>
    <x v="0"/>
    <x v="0"/>
    <x v="6"/>
    <x v="0"/>
    <x v="302"/>
    <x v="0"/>
  </r>
  <r>
    <s v="OK"/>
    <x v="2908"/>
    <x v="1225"/>
    <x v="1190"/>
    <x v="2892"/>
    <s v="Italia"/>
    <x v="7"/>
    <x v="4"/>
    <m/>
    <s v="Matteo Beatrice"/>
    <s v="Autocandidatura"/>
    <x v="0"/>
    <s v="Digital &amp; Media"/>
    <x v="5"/>
    <x v="2"/>
    <x v="0"/>
    <x v="2"/>
    <x v="0"/>
    <x v="302"/>
    <x v="0"/>
  </r>
  <r>
    <s v="OK"/>
    <x v="2909"/>
    <x v="1226"/>
    <x v="1191"/>
    <x v="2893"/>
    <s v="Italia"/>
    <x v="5"/>
    <x v="4"/>
    <m/>
    <s v="Alessandro Puppo"/>
    <s v="Autocandidatura"/>
    <x v="0"/>
    <s v="ICT"/>
    <x v="20"/>
    <x v="0"/>
    <x v="0"/>
    <x v="6"/>
    <x v="0"/>
    <x v="295"/>
    <x v="0"/>
  </r>
  <r>
    <s v="OK"/>
    <x v="2910"/>
    <x v="1226"/>
    <x v="1191"/>
    <x v="2894"/>
    <s v="Italia"/>
    <x v="39"/>
    <x v="15"/>
    <m/>
    <s v="Demo Day UptoStars"/>
    <s v="Altri"/>
    <x v="0"/>
    <s v="Clean Tech"/>
    <x v="23"/>
    <x v="0"/>
    <x v="0"/>
    <x v="6"/>
    <x v="0"/>
    <x v="295"/>
    <x v="0"/>
  </r>
  <r>
    <s v="OK"/>
    <x v="2911"/>
    <x v="1226"/>
    <x v="1191"/>
    <x v="2895"/>
    <s v="Italia"/>
    <x v="70"/>
    <x v="19"/>
    <m/>
    <s v="Demo Day UptoStars"/>
    <s v="Altri"/>
    <x v="0"/>
    <s v="Clean Tech"/>
    <x v="23"/>
    <x v="0"/>
    <x v="0"/>
    <x v="6"/>
    <x v="0"/>
    <x v="295"/>
    <x v="0"/>
  </r>
  <r>
    <s v="OK"/>
    <x v="2912"/>
    <x v="1226"/>
    <x v="1191"/>
    <x v="2896"/>
    <s v="Italia"/>
    <x v="7"/>
    <x v="4"/>
    <m/>
    <s v="Demo Day UptoStars"/>
    <s v="Altri"/>
    <x v="0"/>
    <s v="Clean Tech"/>
    <x v="23"/>
    <x v="2"/>
    <x v="0"/>
    <x v="2"/>
    <x v="0"/>
    <x v="295"/>
    <x v="0"/>
  </r>
  <r>
    <s v="OK"/>
    <x v="2913"/>
    <x v="1226"/>
    <x v="1191"/>
    <x v="2897"/>
    <s v="Italia"/>
    <x v="26"/>
    <x v="2"/>
    <m/>
    <s v="Demo Day UptoStars"/>
    <s v="Altri"/>
    <x v="0"/>
    <s v="Clean Tech"/>
    <x v="23"/>
    <x v="0"/>
    <x v="0"/>
    <x v="6"/>
    <x v="0"/>
    <x v="303"/>
    <x v="211"/>
  </r>
  <r>
    <s v="OK"/>
    <x v="2914"/>
    <x v="1226"/>
    <x v="1191"/>
    <x v="2898"/>
    <s v="Italia"/>
    <x v="251"/>
    <x v="3"/>
    <m/>
    <s v="Demo Day UptoStars"/>
    <s v="Altri"/>
    <x v="0"/>
    <s v="Clean Tech"/>
    <x v="23"/>
    <x v="2"/>
    <x v="0"/>
    <x v="2"/>
    <x v="0"/>
    <x v="295"/>
    <x v="0"/>
  </r>
  <r>
    <s v="OK"/>
    <x v="2915"/>
    <x v="1226"/>
    <x v="1191"/>
    <x v="2899"/>
    <s v="Italia"/>
    <x v="14"/>
    <x v="10"/>
    <m/>
    <s v="Demo Day UptoStars"/>
    <s v="Altri"/>
    <x v="0"/>
    <s v="Clean Tech"/>
    <x v="23"/>
    <x v="0"/>
    <x v="0"/>
    <x v="6"/>
    <x v="0"/>
    <x v="295"/>
    <x v="0"/>
  </r>
  <r>
    <s v="OK"/>
    <x v="2916"/>
    <x v="1226"/>
    <x v="1191"/>
    <x v="2900"/>
    <s v="Italia"/>
    <x v="49"/>
    <x v="21"/>
    <m/>
    <s v="Demo Day UptoStars"/>
    <s v="Altri"/>
    <x v="0"/>
    <s v="Agro-food"/>
    <x v="10"/>
    <x v="0"/>
    <x v="0"/>
    <x v="6"/>
    <x v="0"/>
    <x v="295"/>
    <x v="0"/>
  </r>
  <r>
    <s v="OK"/>
    <x v="2917"/>
    <x v="1226"/>
    <x v="1191"/>
    <x v="2901"/>
    <s v="Italia"/>
    <x v="252"/>
    <x v="13"/>
    <m/>
    <s v="Demo Day UptoStars"/>
    <s v="Altri"/>
    <x v="0"/>
    <s v="Clean Tech"/>
    <x v="23"/>
    <x v="2"/>
    <x v="0"/>
    <x v="2"/>
    <x v="0"/>
    <x v="295"/>
    <x v="0"/>
  </r>
  <r>
    <s v="OK"/>
    <x v="2918"/>
    <x v="1226"/>
    <x v="1191"/>
    <x v="2902"/>
    <s v="Italia"/>
    <x v="118"/>
    <x v="13"/>
    <m/>
    <s v="Demo Day UptoStars"/>
    <s v="Altri"/>
    <x v="0"/>
    <s v="Med-Tech"/>
    <x v="8"/>
    <x v="2"/>
    <x v="0"/>
    <x v="2"/>
    <x v="0"/>
    <x v="295"/>
    <x v="0"/>
  </r>
  <r>
    <s v="OK"/>
    <x v="2919"/>
    <x v="1226"/>
    <x v="1191"/>
    <x v="2903"/>
    <s v="Italia"/>
    <x v="5"/>
    <x v="4"/>
    <m/>
    <s v="Demo Day UptoStars"/>
    <s v="Altri"/>
    <x v="0"/>
    <s v="ICT"/>
    <x v="20"/>
    <x v="2"/>
    <x v="0"/>
    <x v="2"/>
    <x v="0"/>
    <x v="295"/>
    <x v="0"/>
  </r>
  <r>
    <s v="OK"/>
    <x v="2920"/>
    <x v="1226"/>
    <x v="1191"/>
    <x v="2904"/>
    <s v="Italia"/>
    <x v="26"/>
    <x v="2"/>
    <m/>
    <s v="Nicolò Muzzana_x000a_(Tymosbc)"/>
    <s v="Advisor"/>
    <x v="0"/>
    <s v="Agro-food"/>
    <x v="10"/>
    <x v="0"/>
    <x v="0"/>
    <x v="6"/>
    <x v="1"/>
    <x v="246"/>
    <x v="212"/>
  </r>
  <r>
    <s v="OK"/>
    <x v="2921"/>
    <x v="1226"/>
    <x v="1191"/>
    <x v="2905"/>
    <s v="Italia"/>
    <x v="5"/>
    <x v="4"/>
    <m/>
    <s v="Terra Next"/>
    <s v="Altri"/>
    <x v="0"/>
    <s v="Agro-food"/>
    <x v="10"/>
    <x v="0"/>
    <x v="0"/>
    <x v="6"/>
    <x v="0"/>
    <x v="295"/>
    <x v="0"/>
  </r>
  <r>
    <s v="OK"/>
    <x v="2922"/>
    <x v="1226"/>
    <x v="1191"/>
    <x v="2906"/>
    <s v="Italia"/>
    <x v="17"/>
    <x v="2"/>
    <m/>
    <s v="Terra Next"/>
    <s v="Altri"/>
    <x v="0"/>
    <s v="Agro-food"/>
    <x v="10"/>
    <x v="0"/>
    <x v="0"/>
    <x v="6"/>
    <x v="0"/>
    <x v="295"/>
    <x v="0"/>
  </r>
  <r>
    <s v="OK"/>
    <x v="2923"/>
    <x v="1226"/>
    <x v="1191"/>
    <x v="2907"/>
    <s v="Italia"/>
    <x v="21"/>
    <x v="13"/>
    <m/>
    <s v="Terra Next"/>
    <s v="Altri"/>
    <x v="0"/>
    <s v="Agro-food"/>
    <x v="10"/>
    <x v="2"/>
    <x v="0"/>
    <x v="2"/>
    <x v="0"/>
    <x v="295"/>
    <x v="0"/>
  </r>
  <r>
    <s v="OK"/>
    <x v="2924"/>
    <x v="1226"/>
    <x v="1191"/>
    <x v="2908"/>
    <s v="Italia"/>
    <x v="95"/>
    <x v="25"/>
    <m/>
    <s v="Terra Next"/>
    <s v="Altri"/>
    <x v="0"/>
    <s v="Agro-food"/>
    <x v="10"/>
    <x v="2"/>
    <x v="0"/>
    <x v="2"/>
    <x v="0"/>
    <x v="295"/>
    <x v="0"/>
  </r>
  <r>
    <s v="OK"/>
    <x v="2925"/>
    <x v="1226"/>
    <x v="1191"/>
    <x v="2909"/>
    <s v="Italia"/>
    <x v="5"/>
    <x v="4"/>
    <m/>
    <s v="Terra Next"/>
    <s v="Altri"/>
    <x v="0"/>
    <s v="Agro-food"/>
    <x v="10"/>
    <x v="2"/>
    <x v="0"/>
    <x v="2"/>
    <x v="0"/>
    <x v="295"/>
    <x v="0"/>
  </r>
  <r>
    <s v="OK"/>
    <x v="2926"/>
    <x v="1226"/>
    <x v="1191"/>
    <x v="2910"/>
    <s v="Italia"/>
    <x v="74"/>
    <x v="0"/>
    <m/>
    <s v="Terra Next"/>
    <s v="Altri"/>
    <x v="0"/>
    <s v="Agro-food"/>
    <x v="10"/>
    <x v="2"/>
    <x v="0"/>
    <x v="2"/>
    <x v="0"/>
    <x v="295"/>
    <x v="0"/>
  </r>
  <r>
    <s v="OK"/>
    <x v="2927"/>
    <x v="1226"/>
    <x v="1191"/>
    <x v="2911"/>
    <s v="Italia"/>
    <x v="5"/>
    <x v="4"/>
    <m/>
    <s v="Terra Next"/>
    <s v="Altri"/>
    <x v="0"/>
    <s v="Agro-food"/>
    <x v="10"/>
    <x v="2"/>
    <x v="0"/>
    <x v="2"/>
    <x v="0"/>
    <x v="295"/>
    <x v="0"/>
  </r>
  <r>
    <s v="OK"/>
    <x v="2928"/>
    <x v="1227"/>
    <x v="1192"/>
    <x v="2912"/>
    <s v="Italia"/>
    <x v="6"/>
    <x v="5"/>
    <m/>
    <s v="Andrea Spoto"/>
    <s v="Autocandidatura"/>
    <x v="0"/>
    <s v="Digital &amp; Media"/>
    <x v="5"/>
    <x v="2"/>
    <x v="0"/>
    <x v="2"/>
    <x v="0"/>
    <x v="295"/>
    <x v="0"/>
  </r>
  <r>
    <s v="OK"/>
    <x v="2929"/>
    <x v="1227"/>
    <x v="1192"/>
    <x v="2913"/>
    <s v="Italia"/>
    <x v="17"/>
    <x v="2"/>
    <m/>
    <s v="Antonio Francisco Delle Cave"/>
    <s v="Autocandidatura"/>
    <x v="0"/>
    <s v="Digital &amp; Media"/>
    <x v="5"/>
    <x v="2"/>
    <x v="0"/>
    <x v="2"/>
    <x v="0"/>
    <x v="295"/>
    <x v="0"/>
  </r>
  <r>
    <s v="OK"/>
    <x v="2930"/>
    <x v="1228"/>
    <x v="1193"/>
    <x v="2914"/>
    <s v="Italia"/>
    <x v="5"/>
    <x v="4"/>
    <s v="Alessandro Pontari"/>
    <m/>
    <s v="Proprietaria"/>
    <x v="0"/>
    <s v="Industrial Goods"/>
    <x v="18"/>
    <x v="0"/>
    <x v="0"/>
    <x v="6"/>
    <x v="0"/>
    <x v="295"/>
    <x v="0"/>
  </r>
  <r>
    <s v="OK"/>
    <x v="2931"/>
    <x v="1229"/>
    <x v="1194"/>
    <x v="2915"/>
    <s v="Estero"/>
    <x v="6"/>
    <x v="5"/>
    <m/>
    <s v="Gabor Tari"/>
    <s v="Autocandidatura"/>
    <x v="0"/>
    <s v="ICT"/>
    <x v="20"/>
    <x v="0"/>
    <x v="0"/>
    <x v="2"/>
    <x v="0"/>
    <x v="295"/>
    <x v="165"/>
  </r>
  <r>
    <s v="OK"/>
    <x v="2932"/>
    <x v="1229"/>
    <x v="1194"/>
    <x v="2916"/>
    <s v="Italia"/>
    <x v="5"/>
    <x v="4"/>
    <s v="Alessandro Pontari"/>
    <m/>
    <s v="Proprietaria"/>
    <x v="0"/>
    <s v="Services"/>
    <x v="15"/>
    <x v="0"/>
    <x v="0"/>
    <x v="6"/>
    <x v="0"/>
    <x v="295"/>
    <x v="0"/>
  </r>
  <r>
    <s v="OK"/>
    <x v="2933"/>
    <x v="1229"/>
    <x v="1194"/>
    <x v="2917"/>
    <s v="Italia"/>
    <x v="5"/>
    <x v="4"/>
    <m/>
    <s v="Francesco Finazzi"/>
    <s v="Autocandidatura"/>
    <x v="0"/>
    <s v="Med-Tech"/>
    <x v="8"/>
    <x v="0"/>
    <x v="0"/>
    <x v="6"/>
    <x v="0"/>
    <x v="295"/>
    <x v="0"/>
  </r>
  <r>
    <s v="OK"/>
    <x v="2934"/>
    <x v="1229"/>
    <x v="1194"/>
    <x v="2918"/>
    <s v="Italia"/>
    <x v="78"/>
    <x v="13"/>
    <s v="Nicola Cimmino"/>
    <m/>
    <s v="Proprietaria"/>
    <x v="0"/>
    <s v="Digital &amp; Media"/>
    <x v="28"/>
    <x v="0"/>
    <x v="0"/>
    <x v="6"/>
    <x v="0"/>
    <x v="295"/>
    <x v="0"/>
  </r>
  <r>
    <s v="OK"/>
    <x v="2935"/>
    <x v="1230"/>
    <x v="1195"/>
    <x v="2919"/>
    <s v="Italia"/>
    <x v="5"/>
    <x v="4"/>
    <s v="Alessandro Pontari"/>
    <m/>
    <s v="Proprietaria"/>
    <x v="0"/>
    <s v="Services"/>
    <x v="15"/>
    <x v="0"/>
    <x v="0"/>
    <x v="6"/>
    <x v="0"/>
    <x v="304"/>
    <x v="213"/>
  </r>
  <r>
    <s v="OK"/>
    <x v="2936"/>
    <x v="1230"/>
    <x v="1195"/>
    <x v="2920"/>
    <s v="Italia"/>
    <x v="5"/>
    <x v="4"/>
    <s v="Alessandro Pontari"/>
    <m/>
    <s v="Proprietaria"/>
    <x v="0"/>
    <s v="Digital &amp; Media"/>
    <x v="28"/>
    <x v="0"/>
    <x v="0"/>
    <x v="6"/>
    <x v="0"/>
    <x v="305"/>
    <x v="214"/>
  </r>
  <r>
    <s v="OK"/>
    <x v="2937"/>
    <x v="1230"/>
    <x v="1195"/>
    <x v="2921"/>
    <s v="Italia"/>
    <x v="17"/>
    <x v="2"/>
    <m/>
    <s v="Marco Maria Mazio"/>
    <s v="Autocandidatura"/>
    <x v="0"/>
    <s v="Consumer Goods"/>
    <x v="12"/>
    <x v="2"/>
    <x v="0"/>
    <x v="2"/>
    <x v="0"/>
    <x v="306"/>
    <x v="0"/>
  </r>
  <r>
    <s v="OK"/>
    <x v="2938"/>
    <x v="1230"/>
    <x v="1195"/>
    <x v="2922"/>
    <s v="Italia"/>
    <x v="21"/>
    <x v="13"/>
    <m/>
    <s v="Marina Muolo"/>
    <s v="Autocandidatura"/>
    <x v="0"/>
    <s v="ICT"/>
    <x v="20"/>
    <x v="3"/>
    <x v="0"/>
    <x v="6"/>
    <x v="1"/>
    <x v="288"/>
    <x v="215"/>
  </r>
  <r>
    <s v="OK"/>
    <x v="2939"/>
    <x v="1231"/>
    <x v="1196"/>
    <x v="2923"/>
    <s v="Italia"/>
    <x v="11"/>
    <x v="7"/>
    <m/>
    <s v="Ivan Silvestri"/>
    <s v="Autocandidatura"/>
    <x v="0"/>
    <s v="Digital &amp; Media"/>
    <x v="5"/>
    <x v="0"/>
    <x v="0"/>
    <x v="6"/>
    <x v="0"/>
    <x v="306"/>
    <x v="0"/>
  </r>
  <r>
    <s v="OK"/>
    <x v="2940"/>
    <x v="1231"/>
    <x v="1196"/>
    <x v="2924"/>
    <s v="Italia"/>
    <x v="39"/>
    <x v="15"/>
    <m/>
    <s v="Franco Rigamonti_x000a_(Arthesiana)"/>
    <s v="Advisor"/>
    <x v="0"/>
    <s v="Digital &amp; Media"/>
    <x v="45"/>
    <x v="0"/>
    <x v="0"/>
    <x v="6"/>
    <x v="0"/>
    <x v="306"/>
    <x v="0"/>
  </r>
  <r>
    <s v="OK"/>
    <x v="2941"/>
    <x v="1231"/>
    <x v="1196"/>
    <x v="2925"/>
    <s v="Italia"/>
    <x v="6"/>
    <x v="5"/>
    <m/>
    <s v="Paolo Cistaro "/>
    <s v="Autocandidatura"/>
    <x v="0"/>
    <s v="Services"/>
    <x v="14"/>
    <x v="2"/>
    <x v="0"/>
    <x v="2"/>
    <x v="0"/>
    <x v="306"/>
    <x v="0"/>
  </r>
  <r>
    <s v="OK"/>
    <x v="2942"/>
    <x v="1232"/>
    <x v="1197"/>
    <x v="2926"/>
    <s v="Italia"/>
    <x v="197"/>
    <x v="49"/>
    <m/>
    <s v="Tomas Gallo_x000a_(Venionaire Capital Ges)"/>
    <s v="Investitori professionali"/>
    <x v="0"/>
    <s v="ICT"/>
    <x v="20"/>
    <x v="0"/>
    <x v="0"/>
    <x v="2"/>
    <x v="0"/>
    <x v="306"/>
    <x v="165"/>
  </r>
  <r>
    <s v="OK"/>
    <x v="2943"/>
    <x v="1233"/>
    <x v="1198"/>
    <x v="2927"/>
    <s v="Italia"/>
    <x v="6"/>
    <x v="5"/>
    <m/>
    <s v="Giovanni Menna_x000a_(Grant Thornton)"/>
    <s v="Advisor"/>
    <x v="0"/>
    <s v="Digital &amp; Media"/>
    <x v="5"/>
    <x v="0"/>
    <x v="0"/>
    <x v="6"/>
    <x v="0"/>
    <x v="306"/>
    <x v="0"/>
  </r>
  <r>
    <s v="OK"/>
    <x v="2944"/>
    <x v="1234"/>
    <x v="1199"/>
    <x v="2928"/>
    <s v="Italia"/>
    <x v="6"/>
    <x v="5"/>
    <m/>
    <s v="Andrea Mancusa"/>
    <s v="Autocandidatura"/>
    <x v="0"/>
    <s v="ICT"/>
    <x v="28"/>
    <x v="2"/>
    <x v="0"/>
    <x v="2"/>
    <x v="0"/>
    <x v="306"/>
    <x v="0"/>
  </r>
  <r>
    <s v="OK"/>
    <x v="2945"/>
    <x v="1235"/>
    <x v="1200"/>
    <x v="2929"/>
    <s v="Italia"/>
    <x v="6"/>
    <x v="5"/>
    <m/>
    <s v="Davide Donghi"/>
    <s v="Autocandidatura"/>
    <x v="0"/>
    <s v="Digital &amp; Media"/>
    <x v="5"/>
    <x v="2"/>
    <x v="0"/>
    <x v="2"/>
    <x v="0"/>
    <x v="306"/>
    <x v="0"/>
  </r>
  <r>
    <s v="OK"/>
    <x v="2946"/>
    <x v="1236"/>
    <x v="1201"/>
    <x v="2930"/>
    <s v="Italia"/>
    <x v="39"/>
    <x v="15"/>
    <m/>
    <s v="Alessandro Fidanzia"/>
    <s v="Autocandidatura"/>
    <x v="0"/>
    <s v="Consumer Goods"/>
    <x v="12"/>
    <x v="0"/>
    <x v="0"/>
    <x v="6"/>
    <x v="0"/>
    <x v="306"/>
    <x v="0"/>
  </r>
  <r>
    <s v="OK"/>
    <x v="2947"/>
    <x v="1237"/>
    <x v="1202"/>
    <x v="2931"/>
    <s v="Italia"/>
    <x v="109"/>
    <x v="17"/>
    <m/>
    <s v="Giacomo Tuteri_x000a_(Advicorp)"/>
    <s v="Advisor"/>
    <x v="0"/>
    <s v="Clean Tech"/>
    <x v="39"/>
    <x v="0"/>
    <x v="0"/>
    <x v="6"/>
    <x v="0"/>
    <x v="306"/>
    <x v="0"/>
  </r>
  <r>
    <s v="OK"/>
    <x v="2948"/>
    <x v="1238"/>
    <x v="1203"/>
    <x v="2932"/>
    <s v="Italia"/>
    <x v="6"/>
    <x v="5"/>
    <m/>
    <s v="Matteo Andini"/>
    <s v="Autocandidatura"/>
    <x v="0"/>
    <s v="ICT"/>
    <x v="20"/>
    <x v="2"/>
    <x v="0"/>
    <x v="2"/>
    <x v="0"/>
    <x v="307"/>
    <x v="0"/>
  </r>
  <r>
    <s v="OK"/>
    <x v="2949"/>
    <x v="1238"/>
    <x v="1203"/>
    <x v="2933"/>
    <s v="Italia"/>
    <x v="17"/>
    <x v="2"/>
    <s v="Nicola Cimmino"/>
    <m/>
    <s v="Proprietaria"/>
    <x v="0"/>
    <s v="ICT"/>
    <x v="20"/>
    <x v="0"/>
    <x v="0"/>
    <x v="6"/>
    <x v="0"/>
    <x v="307"/>
    <x v="0"/>
  </r>
  <r>
    <s v="OK"/>
    <x v="2950"/>
    <x v="1238"/>
    <x v="1203"/>
    <x v="2934"/>
    <s v="Italia"/>
    <x v="21"/>
    <x v="13"/>
    <s v="Fabiana Martone"/>
    <m/>
    <s v="Proprietaria"/>
    <x v="0"/>
    <s v="ICT"/>
    <x v="20"/>
    <x v="0"/>
    <x v="0"/>
    <x v="6"/>
    <x v="0"/>
    <x v="307"/>
    <x v="0"/>
  </r>
  <r>
    <s v="OK"/>
    <x v="2951"/>
    <x v="1238"/>
    <x v="1203"/>
    <x v="2935"/>
    <s v="Italia"/>
    <x v="21"/>
    <x v="13"/>
    <s v="Nicola Cimmino"/>
    <m/>
    <s v="Proprietaria"/>
    <x v="0"/>
    <s v="ICT"/>
    <x v="20"/>
    <x v="2"/>
    <x v="0"/>
    <x v="2"/>
    <x v="0"/>
    <x v="307"/>
    <x v="0"/>
  </r>
  <r>
    <s v="OK"/>
    <x v="2952"/>
    <x v="1238"/>
    <x v="1203"/>
    <x v="2936"/>
    <s v="Italia"/>
    <x v="1"/>
    <x v="1"/>
    <m/>
    <s v="Giuseppe Cofone"/>
    <s v="Autocandidatura"/>
    <x v="0"/>
    <s v="Digital &amp; Media"/>
    <x v="13"/>
    <x v="0"/>
    <x v="0"/>
    <x v="6"/>
    <x v="0"/>
    <x v="307"/>
    <x v="0"/>
  </r>
  <r>
    <s v="OK"/>
    <x v="2953"/>
    <x v="1238"/>
    <x v="1203"/>
    <x v="2937"/>
    <s v="Italia"/>
    <x v="26"/>
    <x v="2"/>
    <s v="Fabiana Martone"/>
    <m/>
    <s v="Proprietaria"/>
    <x v="0"/>
    <s v="ICT"/>
    <x v="20"/>
    <x v="0"/>
    <x v="0"/>
    <x v="6"/>
    <x v="1"/>
    <x v="246"/>
    <x v="216"/>
  </r>
  <r>
    <s v="OK"/>
    <x v="2954"/>
    <x v="1239"/>
    <x v="1204"/>
    <x v="2938"/>
    <s v="Italia"/>
    <x v="253"/>
    <x v="63"/>
    <m/>
    <s v="Franco Rigamonti"/>
    <s v="Autocandidatura"/>
    <x v="0"/>
    <s v="ICT"/>
    <x v="20"/>
    <x v="2"/>
    <x v="0"/>
    <x v="2"/>
    <x v="0"/>
    <x v="307"/>
    <x v="165"/>
  </r>
  <r>
    <s v="OK"/>
    <x v="2955"/>
    <x v="1240"/>
    <x v="1205"/>
    <x v="2939"/>
    <s v="Italia"/>
    <x v="6"/>
    <x v="5"/>
    <m/>
    <s v="Amerigo Tognarelli "/>
    <s v="Autocandidatura"/>
    <x v="0"/>
    <s v="Digital &amp; Media"/>
    <x v="5"/>
    <x v="2"/>
    <x v="0"/>
    <x v="2"/>
    <x v="0"/>
    <x v="271"/>
    <x v="0"/>
  </r>
  <r>
    <s v="OK"/>
    <x v="2956"/>
    <x v="1240"/>
    <x v="1205"/>
    <x v="2940"/>
    <s v="Italia"/>
    <x v="11"/>
    <x v="7"/>
    <m/>
    <s v="Gianfranco De Rosa"/>
    <s v="Autocandidatura"/>
    <x v="0"/>
    <s v="Digital &amp; Media"/>
    <x v="5"/>
    <x v="0"/>
    <x v="0"/>
    <x v="6"/>
    <x v="0"/>
    <x v="271"/>
    <x v="0"/>
  </r>
  <r>
    <s v="OK"/>
    <x v="2957"/>
    <x v="1241"/>
    <x v="1206"/>
    <x v="2941"/>
    <s v="Italia"/>
    <x v="5"/>
    <x v="4"/>
    <m/>
    <s v="Emanuele Balistreri"/>
    <s v="Autocandidatura"/>
    <x v="0"/>
    <s v="ICT"/>
    <x v="20"/>
    <x v="2"/>
    <x v="0"/>
    <x v="2"/>
    <x v="0"/>
    <x v="271"/>
    <x v="0"/>
  </r>
  <r>
    <s v="OK"/>
    <x v="2958"/>
    <x v="1242"/>
    <x v="1207"/>
    <x v="2942"/>
    <s v="Italia"/>
    <x v="65"/>
    <x v="14"/>
    <m/>
    <s v="Cosimo Tizzani"/>
    <s v="Autocandidatura"/>
    <x v="0"/>
    <s v="Services"/>
    <x v="39"/>
    <x v="2"/>
    <x v="0"/>
    <x v="2"/>
    <x v="0"/>
    <x v="271"/>
    <x v="0"/>
  </r>
  <r>
    <s v="OK"/>
    <x v="2959"/>
    <x v="1243"/>
    <x v="1208"/>
    <x v="2943"/>
    <s v="Italia"/>
    <x v="6"/>
    <x v="5"/>
    <m/>
    <s v="Michele Cifarelli_x000a_(74 Advisory)"/>
    <s v="Advisor"/>
    <x v="0"/>
    <s v="Digital &amp; Media"/>
    <x v="5"/>
    <x v="0"/>
    <x v="0"/>
    <x v="6"/>
    <x v="0"/>
    <x v="271"/>
    <x v="0"/>
  </r>
  <r>
    <s v="OK"/>
    <x v="2960"/>
    <x v="1243"/>
    <x v="1208"/>
    <x v="2944"/>
    <s v="Italia"/>
    <x v="11"/>
    <x v="7"/>
    <m/>
    <s v="Alessia Poggi"/>
    <s v="Autocandidatura"/>
    <x v="0"/>
    <s v="ICT"/>
    <x v="20"/>
    <x v="2"/>
    <x v="0"/>
    <x v="2"/>
    <x v="0"/>
    <x v="271"/>
    <x v="0"/>
  </r>
  <r>
    <s v="OK"/>
    <x v="2961"/>
    <x v="1244"/>
    <x v="1209"/>
    <x v="2945"/>
    <s v="Italia"/>
    <x v="11"/>
    <x v="7"/>
    <m/>
    <s v="Gianluca Conte_x000a_(Azimut Direct)"/>
    <s v="Investitori professionali"/>
    <x v="0"/>
    <s v="ICT"/>
    <x v="20"/>
    <x v="0"/>
    <x v="0"/>
    <x v="6"/>
    <x v="0"/>
    <x v="271"/>
    <x v="0"/>
  </r>
  <r>
    <s v="OK"/>
    <x v="2962"/>
    <x v="1244"/>
    <x v="1209"/>
    <x v="2946"/>
    <s v="Italia"/>
    <x v="141"/>
    <x v="9"/>
    <m/>
    <s v="Luca Armano"/>
    <s v="Advisor"/>
    <x v="0"/>
    <s v="Services"/>
    <x v="14"/>
    <x v="2"/>
    <x v="0"/>
    <x v="2"/>
    <x v="0"/>
    <x v="308"/>
    <x v="0"/>
  </r>
  <r>
    <s v="OK"/>
    <x v="2963"/>
    <x v="1244"/>
    <x v="1209"/>
    <x v="2947"/>
    <s v="Italia"/>
    <x v="5"/>
    <x v="4"/>
    <m/>
    <s v="Mirko Clemente"/>
    <s v="Autocandidatura"/>
    <x v="0"/>
    <s v="ICT"/>
    <x v="20"/>
    <x v="0"/>
    <x v="0"/>
    <x v="6"/>
    <x v="0"/>
    <x v="308"/>
    <x v="0"/>
  </r>
  <r>
    <s v="OK"/>
    <x v="2964"/>
    <x v="1245"/>
    <x v="1210"/>
    <x v="2948"/>
    <s v="Italia"/>
    <x v="130"/>
    <x v="9"/>
    <m/>
    <s v="Luca Occhipinti"/>
    <s v="Autocandidatura"/>
    <x v="0"/>
    <s v="ICT"/>
    <x v="20"/>
    <x v="0"/>
    <x v="0"/>
    <x v="6"/>
    <x v="0"/>
    <x v="308"/>
    <x v="0"/>
  </r>
  <r>
    <s v="OK"/>
    <x v="2965"/>
    <x v="1245"/>
    <x v="1210"/>
    <x v="2949"/>
    <s v="Italia"/>
    <x v="180"/>
    <x v="4"/>
    <s v="Alessandro Pontari"/>
    <m/>
    <s v="Proprietaria"/>
    <x v="0"/>
    <s v="ICT"/>
    <x v="20"/>
    <x v="0"/>
    <x v="0"/>
    <x v="6"/>
    <x v="0"/>
    <x v="308"/>
    <x v="0"/>
  </r>
  <r>
    <s v="OK"/>
    <x v="2966"/>
    <x v="1245"/>
    <x v="1210"/>
    <x v="2950"/>
    <s v="Italia"/>
    <x v="5"/>
    <x v="4"/>
    <m/>
    <s v="UniCredit Start Lab"/>
    <s v="Investitori professionali"/>
    <x v="0"/>
    <s v="ICT"/>
    <x v="20"/>
    <x v="0"/>
    <x v="0"/>
    <x v="6"/>
    <x v="0"/>
    <x v="308"/>
    <x v="0"/>
  </r>
  <r>
    <s v="OK"/>
    <x v="2967"/>
    <x v="1245"/>
    <x v="1210"/>
    <x v="2951"/>
    <s v="Italia"/>
    <x v="5"/>
    <x v="4"/>
    <m/>
    <s v="UniCredit Start Lab"/>
    <s v="Investitori professionali"/>
    <x v="0"/>
    <s v="ICT"/>
    <x v="20"/>
    <x v="0"/>
    <x v="0"/>
    <x v="6"/>
    <x v="0"/>
    <x v="308"/>
    <x v="0"/>
  </r>
  <r>
    <s v="OK"/>
    <x v="2968"/>
    <x v="1245"/>
    <x v="1210"/>
    <x v="2952"/>
    <s v="Italia"/>
    <x v="15"/>
    <x v="3"/>
    <m/>
    <s v="UniCredit Start Lab"/>
    <s v="Investitori professionali"/>
    <x v="0"/>
    <s v="Services"/>
    <x v="15"/>
    <x v="0"/>
    <x v="0"/>
    <x v="6"/>
    <x v="0"/>
    <x v="308"/>
    <x v="0"/>
  </r>
  <r>
    <s v="OK"/>
    <x v="2969"/>
    <x v="1246"/>
    <x v="1211"/>
    <x v="2953"/>
    <s v="Italia"/>
    <x v="13"/>
    <x v="9"/>
    <m/>
    <s v="Alessandro Scotto"/>
    <s v="Advisor"/>
    <x v="0"/>
    <s v="Services"/>
    <x v="15"/>
    <x v="0"/>
    <x v="0"/>
    <x v="6"/>
    <x v="0"/>
    <x v="308"/>
    <x v="0"/>
  </r>
  <r>
    <s v="OK"/>
    <x v="2970"/>
    <x v="1247"/>
    <x v="1212"/>
    <x v="2954"/>
    <s v="Italia"/>
    <x v="109"/>
    <x v="17"/>
    <m/>
    <s v="Francesco Meneschincheri _x000a_(BizPlace)"/>
    <s v="Advisor"/>
    <x v="0"/>
    <s v="ICT"/>
    <x v="61"/>
    <x v="0"/>
    <x v="0"/>
    <x v="6"/>
    <x v="0"/>
    <x v="308"/>
    <x v="0"/>
  </r>
  <r>
    <s v="OK"/>
    <x v="2971"/>
    <x v="1247"/>
    <x v="1212"/>
    <x v="2955"/>
    <s v="Italia"/>
    <x v="15"/>
    <x v="3"/>
    <m/>
    <s v="Niccolò de Leva_x000a_(IAG)"/>
    <s v="Investitori professionali"/>
    <x v="0"/>
    <s v="ICT"/>
    <x v="20"/>
    <x v="0"/>
    <x v="0"/>
    <x v="6"/>
    <x v="0"/>
    <x v="308"/>
    <x v="0"/>
  </r>
  <r>
    <s v="OK"/>
    <x v="2972"/>
    <x v="1248"/>
    <x v="1213"/>
    <x v="2956"/>
    <s v="Italia"/>
    <x v="39"/>
    <x v="15"/>
    <m/>
    <s v="Giorgio Scura"/>
    <s v="Autocandidatura"/>
    <x v="0"/>
    <s v="Digital &amp; Media"/>
    <x v="28"/>
    <x v="0"/>
    <x v="0"/>
    <x v="6"/>
    <x v="0"/>
    <x v="16"/>
    <x v="0"/>
  </r>
  <r>
    <s v="OK"/>
    <x v="2973"/>
    <x v="1248"/>
    <x v="1213"/>
    <x v="2957"/>
    <s v="Italia"/>
    <x v="5"/>
    <x v="4"/>
    <m/>
    <s v="Le Village"/>
    <s v="Altri"/>
    <x v="0"/>
    <s v="Med-Tech"/>
    <x v="42"/>
    <x v="0"/>
    <x v="0"/>
    <x v="6"/>
    <x v="0"/>
    <x v="16"/>
    <x v="0"/>
  </r>
  <r>
    <s v="OK"/>
    <x v="2974"/>
    <x v="1248"/>
    <x v="1213"/>
    <x v="2958"/>
    <s v="Italia"/>
    <x v="15"/>
    <x v="3"/>
    <m/>
    <s v="Le Village"/>
    <s v="Altri"/>
    <x v="0"/>
    <s v="ICT"/>
    <x v="19"/>
    <x v="0"/>
    <x v="0"/>
    <x v="6"/>
    <x v="0"/>
    <x v="16"/>
    <x v="0"/>
  </r>
  <r>
    <s v="OK"/>
    <x v="2975"/>
    <x v="1248"/>
    <x v="1213"/>
    <x v="2959"/>
    <s v="Italia"/>
    <x v="21"/>
    <x v="13"/>
    <m/>
    <s v="Le Village"/>
    <s v="Altri"/>
    <x v="0"/>
    <s v="Clean Tech"/>
    <x v="39"/>
    <x v="0"/>
    <x v="0"/>
    <x v="6"/>
    <x v="0"/>
    <x v="16"/>
    <x v="0"/>
  </r>
  <r>
    <s v="OK"/>
    <x v="2976"/>
    <x v="1248"/>
    <x v="1213"/>
    <x v="2960"/>
    <s v="Italia"/>
    <x v="222"/>
    <x v="4"/>
    <m/>
    <s v="Le Village"/>
    <s v="Altri"/>
    <x v="0"/>
    <s v="ICT"/>
    <x v="0"/>
    <x v="2"/>
    <x v="0"/>
    <x v="2"/>
    <x v="0"/>
    <x v="16"/>
    <x v="0"/>
  </r>
  <r>
    <s v="OK"/>
    <x v="2977"/>
    <x v="1248"/>
    <x v="1213"/>
    <x v="2961"/>
    <s v="Italia"/>
    <x v="39"/>
    <x v="15"/>
    <m/>
    <s v="Le Village"/>
    <s v="Altri"/>
    <x v="0"/>
    <s v="ICT"/>
    <x v="20"/>
    <x v="0"/>
    <x v="0"/>
    <x v="6"/>
    <x v="0"/>
    <x v="16"/>
    <x v="0"/>
  </r>
  <r>
    <s v="OK"/>
    <x v="2978"/>
    <x v="1249"/>
    <x v="1214"/>
    <x v="2962"/>
    <s v="Italia"/>
    <x v="21"/>
    <x v="13"/>
    <m/>
    <s v="Matteo Marchesini_x000a_(Aiternalex)"/>
    <s v="Advisor"/>
    <x v="0"/>
    <s v="Services"/>
    <x v="13"/>
    <x v="2"/>
    <x v="0"/>
    <x v="2"/>
    <x v="0"/>
    <x v="16"/>
    <x v="0"/>
  </r>
  <r>
    <s v="OK"/>
    <x v="2979"/>
    <x v="1249"/>
    <x v="1214"/>
    <x v="2963"/>
    <s v="Italia"/>
    <x v="6"/>
    <x v="5"/>
    <m/>
    <s v="Matteo Marchesini_x000a_(Aiternalex)"/>
    <s v="Advisor"/>
    <x v="0"/>
    <s v="Services"/>
    <x v="25"/>
    <x v="2"/>
    <x v="0"/>
    <x v="2"/>
    <x v="0"/>
    <x v="16"/>
    <x v="0"/>
  </r>
  <r>
    <s v="OK"/>
    <x v="2980"/>
    <x v="1249"/>
    <x v="1214"/>
    <x v="2964"/>
    <s v="Italia"/>
    <x v="13"/>
    <x v="9"/>
    <m/>
    <s v="Bravo Innovation HUB"/>
    <s v="Altri"/>
    <x v="0"/>
    <s v="Med-Tech"/>
    <x v="25"/>
    <x v="2"/>
    <x v="0"/>
    <x v="2"/>
    <x v="0"/>
    <x v="16"/>
    <x v="0"/>
  </r>
  <r>
    <s v="OK"/>
    <x v="2981"/>
    <x v="1249"/>
    <x v="1214"/>
    <x v="2965"/>
    <s v="Italia"/>
    <x v="118"/>
    <x v="13"/>
    <m/>
    <s v="Bravo Innovation HUB"/>
    <s v="Altri"/>
    <x v="0"/>
    <s v="Clean Tech"/>
    <x v="39"/>
    <x v="2"/>
    <x v="0"/>
    <x v="2"/>
    <x v="0"/>
    <x v="16"/>
    <x v="0"/>
  </r>
  <r>
    <s v="OK"/>
    <x v="2982"/>
    <x v="1249"/>
    <x v="1214"/>
    <x v="2966"/>
    <s v="Italia"/>
    <x v="17"/>
    <x v="2"/>
    <m/>
    <s v="Bravo Innovation HUB"/>
    <s v="Altri"/>
    <x v="0"/>
    <s v="Clean Tech"/>
    <x v="23"/>
    <x v="2"/>
    <x v="0"/>
    <x v="8"/>
    <x v="2"/>
    <x v="288"/>
    <x v="217"/>
  </r>
  <r>
    <s v="OK"/>
    <x v="2983"/>
    <x v="1249"/>
    <x v="1214"/>
    <x v="2967"/>
    <s v="Italia"/>
    <x v="5"/>
    <x v="4"/>
    <m/>
    <s v="Luigi Tittoto_x000a_(BGB Weston Ltd.)"/>
    <s v="Advisor"/>
    <x v="0"/>
    <s v="Industrial Goods"/>
    <x v="18"/>
    <x v="0"/>
    <x v="0"/>
    <x v="6"/>
    <x v="0"/>
    <x v="16"/>
    <x v="0"/>
  </r>
  <r>
    <s v="OK"/>
    <x v="2984"/>
    <x v="1250"/>
    <x v="1215"/>
    <x v="2968"/>
    <s v="Italia"/>
    <x v="5"/>
    <x v="4"/>
    <m/>
    <s v="Aleesandro Ramassa"/>
    <s v="Advisor"/>
    <x v="0"/>
    <s v="ICT"/>
    <x v="20"/>
    <x v="0"/>
    <x v="0"/>
    <x v="6"/>
    <x v="0"/>
    <x v="16"/>
    <x v="0"/>
  </r>
  <r>
    <s v="OK"/>
    <x v="2985"/>
    <x v="1251"/>
    <x v="1216"/>
    <x v="2969"/>
    <s v="Italia"/>
    <x v="126"/>
    <x v="1"/>
    <m/>
    <s v="Bruno Reale"/>
    <s v="Autocandidatura"/>
    <x v="0"/>
    <s v="ICT"/>
    <x v="20"/>
    <x v="0"/>
    <x v="0"/>
    <x v="6"/>
    <x v="0"/>
    <x v="16"/>
    <x v="0"/>
  </r>
  <r>
    <s v="OK"/>
    <x v="2986"/>
    <x v="1251"/>
    <x v="1216"/>
    <x v="2970"/>
    <s v="Estero"/>
    <x v="254"/>
    <x v="64"/>
    <m/>
    <s v="Nicola Grieco"/>
    <s v="Autocandidatura"/>
    <x v="0"/>
    <s v="Med-Tech"/>
    <x v="8"/>
    <x v="2"/>
    <x v="0"/>
    <x v="2"/>
    <x v="0"/>
    <x v="16"/>
    <x v="165"/>
  </r>
  <r>
    <s v="OK"/>
    <x v="2987"/>
    <x v="1251"/>
    <x v="1216"/>
    <x v="2971"/>
    <s v="Italia"/>
    <x v="11"/>
    <x v="7"/>
    <m/>
    <s v="Lorenzo Plazzotta"/>
    <s v="Autocandidatura"/>
    <x v="0"/>
    <s v="Digital &amp; Media"/>
    <x v="5"/>
    <x v="0"/>
    <x v="0"/>
    <x v="6"/>
    <x v="0"/>
    <x v="16"/>
    <x v="0"/>
  </r>
  <r>
    <s v="OK"/>
    <x v="2988"/>
    <x v="1252"/>
    <x v="1217"/>
    <x v="2972"/>
    <s v="Italia"/>
    <x v="5"/>
    <x v="4"/>
    <m/>
    <s v="Stefano Vendramini_x000a_(My Draco)"/>
    <s v="Advisor"/>
    <x v="0"/>
    <s v="ICT"/>
    <x v="20"/>
    <x v="3"/>
    <x v="0"/>
    <x v="6"/>
    <x v="0"/>
    <x v="16"/>
    <x v="0"/>
  </r>
  <r>
    <s v="OK"/>
    <x v="2989"/>
    <x v="1252"/>
    <x v="1217"/>
    <x v="2973"/>
    <s v="Italia"/>
    <x v="6"/>
    <x v="5"/>
    <m/>
    <s v="Antonio Di Palo"/>
    <s v="Autocandidatura"/>
    <x v="0"/>
    <s v="Digital &amp; Media"/>
    <x v="5"/>
    <x v="2"/>
    <x v="0"/>
    <x v="2"/>
    <x v="0"/>
    <x v="16"/>
    <x v="0"/>
  </r>
  <r>
    <s v="OK"/>
    <x v="2990"/>
    <x v="1253"/>
    <x v="1218"/>
    <x v="2974"/>
    <s v="Italia"/>
    <x v="17"/>
    <x v="2"/>
    <m/>
    <s v="Riccio Salvatore"/>
    <s v="Autocandidatura"/>
    <x v="0"/>
    <s v="Services"/>
    <x v="19"/>
    <x v="0"/>
    <x v="0"/>
    <x v="6"/>
    <x v="0"/>
    <x v="16"/>
    <x v="0"/>
  </r>
  <r>
    <s v="OK"/>
    <x v="2991"/>
    <x v="1253"/>
    <x v="1218"/>
    <x v="2975"/>
    <s v="Estero"/>
    <x v="255"/>
    <x v="20"/>
    <m/>
    <s v="Alex Colucci"/>
    <s v="Autocandidatura"/>
    <x v="0"/>
    <s v="Consumer Goods"/>
    <x v="15"/>
    <x v="2"/>
    <x v="0"/>
    <x v="2"/>
    <x v="0"/>
    <x v="16"/>
    <x v="165"/>
  </r>
  <r>
    <s v="OK"/>
    <x v="2992"/>
    <x v="1253"/>
    <x v="1218"/>
    <x v="2976"/>
    <s v="Italia"/>
    <x v="6"/>
    <x v="5"/>
    <m/>
    <s v="Maria Grazia Civita"/>
    <s v="Autocandidatura"/>
    <x v="0"/>
    <s v="Services"/>
    <x v="39"/>
    <x v="0"/>
    <x v="0"/>
    <x v="6"/>
    <x v="0"/>
    <x v="16"/>
    <x v="0"/>
  </r>
  <r>
    <s v="OK"/>
    <x v="2993"/>
    <x v="1253"/>
    <x v="1218"/>
    <x v="2977"/>
    <s v="Italia"/>
    <x v="6"/>
    <x v="5"/>
    <m/>
    <s v="Damiano Fratantonio"/>
    <s v="Autocandidatura"/>
    <x v="0"/>
    <s v="Services"/>
    <x v="15"/>
    <x v="2"/>
    <x v="0"/>
    <x v="2"/>
    <x v="0"/>
    <x v="16"/>
    <x v="0"/>
  </r>
  <r>
    <s v="OK"/>
    <x v="2994"/>
    <x v="1253"/>
    <x v="1218"/>
    <x v="2978"/>
    <s v="Italia"/>
    <x v="5"/>
    <x v="4"/>
    <m/>
    <s v="Marco Vicamini"/>
    <s v="Autocandidatura"/>
    <x v="0"/>
    <s v="ICT"/>
    <x v="20"/>
    <x v="0"/>
    <x v="0"/>
    <x v="6"/>
    <x v="0"/>
    <x v="309"/>
    <x v="218"/>
  </r>
  <r>
    <s v="OK"/>
    <x v="2995"/>
    <x v="1253"/>
    <x v="1218"/>
    <x v="2979"/>
    <s v="Italia"/>
    <x v="5"/>
    <x v="4"/>
    <m/>
    <s v="Sara Razzi"/>
    <s v="Autocandidatura"/>
    <x v="0"/>
    <s v="Services"/>
    <x v="5"/>
    <x v="0"/>
    <x v="0"/>
    <x v="6"/>
    <x v="0"/>
    <x v="16"/>
    <x v="0"/>
  </r>
  <r>
    <s v="OK"/>
    <x v="2996"/>
    <x v="1253"/>
    <x v="1218"/>
    <x v="2980"/>
    <s v="Italia"/>
    <x v="113"/>
    <x v="7"/>
    <m/>
    <s v="Mario Pascarella_x000a_(FP Corporate Finance)"/>
    <s v="Advisor"/>
    <x v="0"/>
    <s v="ICT"/>
    <x v="20"/>
    <x v="0"/>
    <x v="0"/>
    <x v="6"/>
    <x v="0"/>
    <x v="16"/>
    <x v="0"/>
  </r>
  <r>
    <s v="OK"/>
    <x v="2997"/>
    <x v="1253"/>
    <x v="1218"/>
    <x v="2981"/>
    <s v="Italia"/>
    <x v="6"/>
    <x v="5"/>
    <m/>
    <s v=" Giovanni Veroni"/>
    <s v="Autocandidatura"/>
    <x v="0"/>
    <s v="Services"/>
    <x v="10"/>
    <x v="0"/>
    <x v="0"/>
    <x v="6"/>
    <x v="0"/>
    <x v="16"/>
    <x v="0"/>
  </r>
  <r>
    <s v="OK"/>
    <x v="2998"/>
    <x v="1254"/>
    <x v="1219"/>
    <x v="2982"/>
    <s v="Italia"/>
    <x v="15"/>
    <x v="3"/>
    <m/>
    <s v="Davide Rossi_x000a_(N1 Advisor)"/>
    <s v="Advisor"/>
    <x v="0"/>
    <s v="ICT"/>
    <x v="20"/>
    <x v="3"/>
    <x v="0"/>
    <x v="6"/>
    <x v="0"/>
    <x v="310"/>
    <x v="0"/>
  </r>
  <r>
    <s v="OK"/>
    <x v="2999"/>
    <x v="1255"/>
    <x v="1220"/>
    <x v="2983"/>
    <s v="Italia"/>
    <x v="29"/>
    <x v="0"/>
    <m/>
    <s v="Davide Rossi_x000a_(N1 Advisor)"/>
    <s v="Advisor"/>
    <x v="0"/>
    <s v="ICT"/>
    <x v="20"/>
    <x v="0"/>
    <x v="0"/>
    <x v="6"/>
    <x v="0"/>
    <x v="310"/>
    <x v="0"/>
  </r>
  <r>
    <s v="OK"/>
    <x v="3000"/>
    <x v="1255"/>
    <x v="1220"/>
    <x v="2984"/>
    <s v="Italia"/>
    <x v="6"/>
    <x v="5"/>
    <m/>
    <s v="Premio Nazionale Innovazione"/>
    <s v="Altri"/>
    <x v="0"/>
    <s v="ICT"/>
    <x v="20"/>
    <x v="2"/>
    <x v="0"/>
    <x v="2"/>
    <x v="0"/>
    <x v="310"/>
    <x v="0"/>
  </r>
  <r>
    <s v="OK"/>
    <x v="3001"/>
    <x v="1255"/>
    <x v="1220"/>
    <x v="2985"/>
    <s v="Italia"/>
    <x v="68"/>
    <x v="15"/>
    <m/>
    <s v="Premio Nazionale Innovazione"/>
    <s v="Altri"/>
    <x v="0"/>
    <s v="ICT"/>
    <x v="20"/>
    <x v="2"/>
    <x v="0"/>
    <x v="2"/>
    <x v="0"/>
    <x v="310"/>
    <x v="0"/>
  </r>
  <r>
    <s v="OK"/>
    <x v="3002"/>
    <x v="1255"/>
    <x v="1220"/>
    <x v="2986"/>
    <s v="Italia"/>
    <x v="6"/>
    <x v="5"/>
    <m/>
    <s v="Premio Nazionale Innovazione"/>
    <s v="Altri"/>
    <x v="0"/>
    <s v="ICT"/>
    <x v="20"/>
    <x v="2"/>
    <x v="0"/>
    <x v="2"/>
    <x v="0"/>
    <x v="310"/>
    <x v="0"/>
  </r>
  <r>
    <s v="OK"/>
    <x v="3003"/>
    <x v="1255"/>
    <x v="1220"/>
    <x v="2987"/>
    <s v="Italia"/>
    <x v="6"/>
    <x v="5"/>
    <m/>
    <s v="Premio Nazionale Innovazione"/>
    <s v="Altri"/>
    <x v="0"/>
    <s v="ICT"/>
    <x v="20"/>
    <x v="2"/>
    <x v="0"/>
    <x v="2"/>
    <x v="0"/>
    <x v="310"/>
    <x v="0"/>
  </r>
  <r>
    <s v="OK"/>
    <x v="3004"/>
    <x v="1255"/>
    <x v="1220"/>
    <x v="2988"/>
    <s v="Italia"/>
    <x v="6"/>
    <x v="5"/>
    <m/>
    <s v="Premio Nazionale Innovazione"/>
    <s v="Altri"/>
    <x v="0"/>
    <s v="ICT"/>
    <x v="20"/>
    <x v="2"/>
    <x v="0"/>
    <x v="2"/>
    <x v="0"/>
    <x v="310"/>
    <x v="0"/>
  </r>
  <r>
    <s v="OK"/>
    <x v="3005"/>
    <x v="1255"/>
    <x v="1220"/>
    <x v="2989"/>
    <s v="Italia"/>
    <x v="21"/>
    <x v="13"/>
    <m/>
    <s v="Premio Nazionale Innovazione"/>
    <s v="Altri"/>
    <x v="0"/>
    <s v="ICT"/>
    <x v="20"/>
    <x v="2"/>
    <x v="0"/>
    <x v="8"/>
    <x v="0"/>
    <x v="80"/>
    <x v="219"/>
  </r>
  <r>
    <s v="OK"/>
    <x v="3006"/>
    <x v="1255"/>
    <x v="1220"/>
    <x v="2990"/>
    <s v="Italia"/>
    <x v="6"/>
    <x v="5"/>
    <m/>
    <s v="Premio Nazionale Innovazione"/>
    <s v="Altri"/>
    <x v="0"/>
    <s v="ICT"/>
    <x v="20"/>
    <x v="0"/>
    <x v="0"/>
    <x v="6"/>
    <x v="0"/>
    <x v="310"/>
    <x v="0"/>
  </r>
  <r>
    <s v="OK"/>
    <x v="3007"/>
    <x v="1255"/>
    <x v="1220"/>
    <x v="2991"/>
    <s v="Italia"/>
    <x v="6"/>
    <x v="5"/>
    <m/>
    <s v="Premio Nazionale Innovazione"/>
    <s v="Altri"/>
    <x v="0"/>
    <s v="ICT"/>
    <x v="20"/>
    <x v="2"/>
    <x v="0"/>
    <x v="2"/>
    <x v="0"/>
    <x v="310"/>
    <x v="0"/>
  </r>
  <r>
    <s v="OK"/>
    <x v="3008"/>
    <x v="1255"/>
    <x v="1220"/>
    <x v="2992"/>
    <s v="Italia"/>
    <x v="6"/>
    <x v="5"/>
    <m/>
    <s v="Premio Nazionale Innovazione"/>
    <s v="Altri"/>
    <x v="0"/>
    <s v="ICT"/>
    <x v="20"/>
    <x v="2"/>
    <x v="0"/>
    <x v="2"/>
    <x v="0"/>
    <x v="310"/>
    <x v="0"/>
  </r>
  <r>
    <s v="OK"/>
    <x v="3009"/>
    <x v="1255"/>
    <x v="1220"/>
    <x v="2993"/>
    <s v="Italia"/>
    <x v="6"/>
    <x v="5"/>
    <m/>
    <s v="Premio Nazionale Innovazione"/>
    <s v="Altri"/>
    <x v="0"/>
    <s v="ICT"/>
    <x v="20"/>
    <x v="2"/>
    <x v="0"/>
    <x v="2"/>
    <x v="0"/>
    <x v="310"/>
    <x v="0"/>
  </r>
  <r>
    <s v="OK"/>
    <x v="3010"/>
    <x v="1255"/>
    <x v="1220"/>
    <x v="2994"/>
    <s v="Italia"/>
    <x v="6"/>
    <x v="5"/>
    <m/>
    <s v="Premio Nazionale Innovazione"/>
    <s v="Altri"/>
    <x v="0"/>
    <s v="ICT"/>
    <x v="20"/>
    <x v="2"/>
    <x v="0"/>
    <x v="2"/>
    <x v="0"/>
    <x v="310"/>
    <x v="0"/>
  </r>
  <r>
    <s v="OK"/>
    <x v="3011"/>
    <x v="1256"/>
    <x v="1221"/>
    <x v="2995"/>
    <s v="Italia"/>
    <x v="26"/>
    <x v="2"/>
    <m/>
    <s v="Fabio Raineri"/>
    <s v="Altri"/>
    <x v="0"/>
    <s v="Biotech"/>
    <x v="3"/>
    <x v="2"/>
    <x v="0"/>
    <x v="2"/>
    <x v="0"/>
    <x v="310"/>
    <x v="0"/>
  </r>
  <r>
    <s v="OK"/>
    <x v="3012"/>
    <x v="1256"/>
    <x v="1221"/>
    <x v="2996"/>
    <s v="Italia"/>
    <x v="244"/>
    <x v="4"/>
    <m/>
    <s v="Alessandro Oppizzi"/>
    <s v="Autocandidatura"/>
    <x v="0"/>
    <s v="ICT"/>
    <x v="20"/>
    <x v="2"/>
    <x v="0"/>
    <x v="2"/>
    <x v="0"/>
    <x v="310"/>
    <x v="0"/>
  </r>
  <r>
    <s v="OK"/>
    <x v="3013"/>
    <x v="1257"/>
    <x v="1222"/>
    <x v="2997"/>
    <s v="Italia"/>
    <x v="21"/>
    <x v="13"/>
    <m/>
    <s v="Giacomo Barone"/>
    <s v="Autocandidatura"/>
    <x v="0"/>
    <s v="ICT"/>
    <x v="20"/>
    <x v="0"/>
    <x v="0"/>
    <x v="6"/>
    <x v="0"/>
    <x v="311"/>
    <x v="0"/>
  </r>
  <r>
    <s v="OK"/>
    <x v="3014"/>
    <x v="1257"/>
    <x v="1223"/>
    <x v="2998"/>
    <s v="Italia"/>
    <x v="6"/>
    <x v="5"/>
    <m/>
    <s v="Luigi Tittoto_x000a_(BGB Weston Ltd.)"/>
    <s v="Advisor"/>
    <x v="0"/>
    <s v="Digital &amp; Media"/>
    <x v="5"/>
    <x v="0"/>
    <x v="0"/>
    <x v="6"/>
    <x v="0"/>
    <x v="311"/>
    <x v="0"/>
  </r>
  <r>
    <s v="OK"/>
    <x v="3015"/>
    <x v="1258"/>
    <x v="1224"/>
    <x v="2999"/>
    <s v="Italia"/>
    <x v="87"/>
    <x v="9"/>
    <m/>
    <s v="Prof. Mosè Monachino"/>
    <s v="Altri"/>
    <x v="0"/>
    <s v="Services"/>
    <x v="15"/>
    <x v="2"/>
    <x v="0"/>
    <x v="2"/>
    <x v="0"/>
    <x v="311"/>
    <x v="0"/>
  </r>
  <r>
    <s v="OK"/>
    <x v="3016"/>
    <x v="1258"/>
    <x v="1224"/>
    <x v="3000"/>
    <s v="Italia"/>
    <x v="14"/>
    <x v="10"/>
    <m/>
    <s v="Niccolò Bonacina _x000a_(Build It Up)"/>
    <s v="Advisor"/>
    <x v="0"/>
    <s v="Services"/>
    <x v="14"/>
    <x v="2"/>
    <x v="0"/>
    <x v="2"/>
    <x v="0"/>
    <x v="311"/>
    <x v="0"/>
  </r>
  <r>
    <s v="OK"/>
    <x v="3017"/>
    <x v="1259"/>
    <x v="1225"/>
    <x v="3001"/>
    <s v="Italia"/>
    <x v="120"/>
    <x v="25"/>
    <m/>
    <s v="Michele Fodde"/>
    <s v="Advisor"/>
    <x v="0"/>
    <s v="Services"/>
    <x v="15"/>
    <x v="0"/>
    <x v="0"/>
    <x v="6"/>
    <x v="0"/>
    <x v="311"/>
    <x v="0"/>
  </r>
  <r>
    <s v="OK"/>
    <x v="3018"/>
    <x v="1259"/>
    <x v="1225"/>
    <x v="3002"/>
    <s v="Italia"/>
    <x v="21"/>
    <x v="13"/>
    <m/>
    <s v="Giuseppe D’Alessandro"/>
    <s v="Autocandidatura"/>
    <x v="0"/>
    <s v="Agro-food"/>
    <x v="10"/>
    <x v="0"/>
    <x v="0"/>
    <x v="6"/>
    <x v="0"/>
    <x v="311"/>
    <x v="0"/>
  </r>
  <r>
    <s v="OK"/>
    <x v="3019"/>
    <x v="1252"/>
    <x v="1217"/>
    <x v="3003"/>
    <s v="Italia"/>
    <x v="17"/>
    <x v="2"/>
    <m/>
    <s v="Marco Carleo"/>
    <s v="Autocandidatura"/>
    <x v="0"/>
    <s v="Services"/>
    <x v="44"/>
    <x v="0"/>
    <x v="0"/>
    <x v="6"/>
    <x v="0"/>
    <x v="311"/>
    <x v="0"/>
  </r>
  <r>
    <s v="OK"/>
    <x v="3020"/>
    <x v="1260"/>
    <x v="1226"/>
    <x v="3004"/>
    <s v="Italia"/>
    <x v="17"/>
    <x v="2"/>
    <m/>
    <s v="Claudio Junior Florio"/>
    <s v="Autocandidatura"/>
    <x v="0"/>
    <s v="Services"/>
    <x v="31"/>
    <x v="2"/>
    <x v="0"/>
    <x v="2"/>
    <x v="0"/>
    <x v="311"/>
    <x v="0"/>
  </r>
  <r>
    <s v="OK"/>
    <x v="3021"/>
    <x v="1261"/>
    <x v="1227"/>
    <x v="3005"/>
    <s v="Italia"/>
    <x v="11"/>
    <x v="7"/>
    <m/>
    <s v="Alessandro Fiorentino"/>
    <s v="Advisor"/>
    <x v="0"/>
    <s v="Consumer Goods"/>
    <x v="22"/>
    <x v="0"/>
    <x v="0"/>
    <x v="6"/>
    <x v="0"/>
    <x v="312"/>
    <x v="0"/>
  </r>
  <r>
    <s v="OK"/>
    <x v="3022"/>
    <x v="1262"/>
    <x v="1228"/>
    <x v="3006"/>
    <s v="Italia"/>
    <x v="13"/>
    <x v="9"/>
    <m/>
    <s v="Nicolò Muzzana_x000a_(Tymosbc)"/>
    <s v="Advisor"/>
    <x v="0"/>
    <s v="Digital &amp; Media"/>
    <x v="5"/>
    <x v="0"/>
    <x v="0"/>
    <x v="6"/>
    <x v="0"/>
    <x v="312"/>
    <x v="0"/>
  </r>
  <r>
    <s v="OK"/>
    <x v="3023"/>
    <x v="1262"/>
    <x v="1228"/>
    <x v="3007"/>
    <s v="Italia"/>
    <x v="5"/>
    <x v="4"/>
    <m/>
    <s v="Davide Rossi_x000a_(N1 Advisor)"/>
    <s v="Advisor"/>
    <x v="0"/>
    <s v="Digital &amp; Media"/>
    <x v="5"/>
    <x v="0"/>
    <x v="0"/>
    <x v="6"/>
    <x v="0"/>
    <x v="312"/>
    <x v="0"/>
  </r>
  <r>
    <s v="OK"/>
    <x v="3024"/>
    <x v="1263"/>
    <x v="1229"/>
    <x v="3008"/>
    <s v="Italia"/>
    <x v="17"/>
    <x v="2"/>
    <s v="Renato Vannucci"/>
    <m/>
    <s v="Proprietaria"/>
    <x v="0"/>
    <s v="ICT"/>
    <x v="20"/>
    <x v="0"/>
    <x v="0"/>
    <x v="6"/>
    <x v="0"/>
    <x v="309"/>
    <x v="0"/>
  </r>
  <r>
    <s v="OK"/>
    <x v="3025"/>
    <x v="1264"/>
    <x v="1230"/>
    <x v="3009"/>
    <s v="Italia"/>
    <x v="17"/>
    <x v="2"/>
    <m/>
    <s v="Nicola Nazareno Pirozzi"/>
    <s v="Autocandidatura"/>
    <x v="0"/>
    <s v="ICT"/>
    <x v="20"/>
    <x v="0"/>
    <x v="0"/>
    <x v="6"/>
    <x v="0"/>
    <x v="309"/>
    <x v="0"/>
  </r>
  <r>
    <s v="OK"/>
    <x v="3026"/>
    <x v="1265"/>
    <x v="1231"/>
    <x v="3010"/>
    <s v="Italia"/>
    <x v="51"/>
    <x v="13"/>
    <m/>
    <s v="Francesco Occhinegro"/>
    <s v="Dottore commercialista"/>
    <x v="0"/>
    <s v="Clean Tech"/>
    <x v="23"/>
    <x v="3"/>
    <x v="0"/>
    <x v="6"/>
    <x v="0"/>
    <x v="309"/>
    <x v="0"/>
  </r>
  <r>
    <s v="OK"/>
    <x v="3027"/>
    <x v="1265"/>
    <x v="1231"/>
    <x v="3011"/>
    <s v="Italia"/>
    <x v="6"/>
    <x v="5"/>
    <m/>
    <s v="Carlo Garavaglia_x000a_(Gruppo excellence)"/>
    <s v="Advisor"/>
    <x v="0"/>
    <s v="ICT"/>
    <x v="31"/>
    <x v="0"/>
    <x v="0"/>
    <x v="6"/>
    <x v="0"/>
    <x v="309"/>
    <x v="0"/>
  </r>
  <r>
    <s v="OK"/>
    <x v="3028"/>
    <x v="1265"/>
    <x v="1231"/>
    <x v="3012"/>
    <s v="Italia"/>
    <x v="21"/>
    <x v="13"/>
    <m/>
    <s v="Manuel Marchiori_x000a_(C &amp; G Capital)"/>
    <s v="Advisor"/>
    <x v="0"/>
    <s v="Services"/>
    <x v="31"/>
    <x v="4"/>
    <x v="0"/>
    <x v="2"/>
    <x v="0"/>
    <x v="309"/>
    <x v="0"/>
  </r>
  <r>
    <s v="OK"/>
    <x v="3029"/>
    <x v="1265"/>
    <x v="1231"/>
    <x v="3013"/>
    <s v="Italia"/>
    <x v="77"/>
    <x v="4"/>
    <m/>
    <s v="Riccardo Sciortino"/>
    <s v="Autocandidatura"/>
    <x v="0"/>
    <s v="ICT"/>
    <x v="20"/>
    <x v="0"/>
    <x v="0"/>
    <x v="6"/>
    <x v="0"/>
    <x v="309"/>
    <x v="0"/>
  </r>
  <r>
    <s v="OK"/>
    <x v="3030"/>
    <x v="1266"/>
    <x v="1232"/>
    <x v="3014"/>
    <s v="Italia"/>
    <x v="5"/>
    <x v="4"/>
    <m/>
    <s v="Filippo Cattabiani_x000a_(KPMG)"/>
    <s v="Advisor"/>
    <x v="0"/>
    <s v="ICT"/>
    <x v="20"/>
    <x v="0"/>
    <x v="0"/>
    <x v="6"/>
    <x v="0"/>
    <x v="309"/>
    <x v="0"/>
  </r>
  <r>
    <s v="OK"/>
    <x v="3031"/>
    <x v="1267"/>
    <x v="1233"/>
    <x v="3015"/>
    <s v="Italia"/>
    <x v="17"/>
    <x v="2"/>
    <s v="Nicola Cimmino"/>
    <m/>
    <s v="Proprietaria"/>
    <x v="0"/>
    <s v="ICT"/>
    <x v="20"/>
    <x v="2"/>
    <x v="0"/>
    <x v="2"/>
    <x v="0"/>
    <x v="309"/>
    <x v="0"/>
  </r>
  <r>
    <s v="OK"/>
    <x v="3032"/>
    <x v="1268"/>
    <x v="1234"/>
    <x v="3016"/>
    <s v="Italia"/>
    <x v="5"/>
    <x v="4"/>
    <m/>
    <s v="Gerardo Murano"/>
    <s v="Autocandidatura"/>
    <x v="0"/>
    <s v="ICT"/>
    <x v="20"/>
    <x v="0"/>
    <x v="0"/>
    <x v="6"/>
    <x v="0"/>
    <x v="309"/>
    <x v="0"/>
  </r>
  <r>
    <s v="OK"/>
    <x v="3033"/>
    <x v="1265"/>
    <x v="1234"/>
    <x v="3017"/>
    <s v="Italia"/>
    <x v="21"/>
    <x v="13"/>
    <m/>
    <s v="Cosimo Cecchini"/>
    <s v="Autocandidatura"/>
    <x v="0"/>
    <s v="ICT"/>
    <x v="20"/>
    <x v="2"/>
    <x v="0"/>
    <x v="2"/>
    <x v="0"/>
    <x v="313"/>
    <x v="0"/>
  </r>
  <r>
    <s v="OK"/>
    <x v="3034"/>
    <x v="1267"/>
    <x v="1233"/>
    <x v="3018"/>
    <s v="Italia"/>
    <x v="17"/>
    <x v="2"/>
    <m/>
    <s v="Bravo Innovation HUB"/>
    <s v="Altri"/>
    <x v="0"/>
    <s v="Industrial Goods"/>
    <x v="27"/>
    <x v="0"/>
    <x v="0"/>
    <x v="6"/>
    <x v="0"/>
    <x v="309"/>
    <x v="0"/>
  </r>
  <r>
    <s v="OK"/>
    <x v="3035"/>
    <x v="1267"/>
    <x v="1233"/>
    <x v="3019"/>
    <s v="Italia"/>
    <x v="2"/>
    <x v="0"/>
    <m/>
    <s v="Bravo Innovation HUB"/>
    <s v="Altri"/>
    <x v="0"/>
    <s v="Industrial Goods"/>
    <x v="31"/>
    <x v="2"/>
    <x v="0"/>
    <x v="2"/>
    <x v="0"/>
    <x v="309"/>
    <x v="0"/>
  </r>
  <r>
    <s v="OK"/>
    <x v="3036"/>
    <x v="1267"/>
    <x v="1233"/>
    <x v="3020"/>
    <s v="Italia"/>
    <x v="94"/>
    <x v="19"/>
    <m/>
    <s v="Bravo Innovation HUB"/>
    <s v="Altri"/>
    <x v="0"/>
    <s v="ICT"/>
    <x v="20"/>
    <x v="0"/>
    <x v="0"/>
    <x v="6"/>
    <x v="0"/>
    <x v="309"/>
    <x v="0"/>
  </r>
  <r>
    <s v="OK"/>
    <x v="3037"/>
    <x v="1267"/>
    <x v="1233"/>
    <x v="3021"/>
    <s v="Italia"/>
    <x v="5"/>
    <x v="4"/>
    <m/>
    <s v="Bravo Innovation HUB"/>
    <s v="Altri"/>
    <x v="0"/>
    <s v="Clean Tech"/>
    <x v="23"/>
    <x v="0"/>
    <x v="0"/>
    <x v="6"/>
    <x v="0"/>
    <x v="31"/>
    <x v="220"/>
  </r>
  <r>
    <s v="OK"/>
    <x v="3038"/>
    <x v="1267"/>
    <x v="1233"/>
    <x v="3022"/>
    <s v="Italia"/>
    <x v="79"/>
    <x v="25"/>
    <m/>
    <s v="Bravo Innovation HUB"/>
    <s v="Altri"/>
    <x v="0"/>
    <s v="Services"/>
    <x v="44"/>
    <x v="2"/>
    <x v="0"/>
    <x v="2"/>
    <x v="0"/>
    <x v="309"/>
    <x v="0"/>
  </r>
  <r>
    <s v="OK"/>
    <x v="3039"/>
    <x v="1267"/>
    <x v="1233"/>
    <x v="3023"/>
    <s v="Italia"/>
    <x v="0"/>
    <x v="0"/>
    <m/>
    <s v="Bravo Innovation HUB"/>
    <s v="Altri"/>
    <x v="0"/>
    <s v="Services"/>
    <x v="12"/>
    <x v="2"/>
    <x v="0"/>
    <x v="2"/>
    <x v="0"/>
    <x v="309"/>
    <x v="0"/>
  </r>
  <r>
    <s v="OK"/>
    <x v="3040"/>
    <x v="1267"/>
    <x v="1233"/>
    <x v="3024"/>
    <s v="Italia"/>
    <x v="95"/>
    <x v="25"/>
    <m/>
    <s v="Bravo Innovation HUB"/>
    <s v="Altri"/>
    <x v="0"/>
    <s v="ICT"/>
    <x v="20"/>
    <x v="0"/>
    <x v="0"/>
    <x v="6"/>
    <x v="0"/>
    <x v="309"/>
    <x v="0"/>
  </r>
  <r>
    <s v="OK"/>
    <x v="3041"/>
    <x v="1269"/>
    <x v="1235"/>
    <x v="3025"/>
    <s v="Italia"/>
    <x v="113"/>
    <x v="7"/>
    <m/>
    <s v="Santino Letizia"/>
    <s v="Autocandidatura"/>
    <x v="0"/>
    <s v="Services"/>
    <x v="14"/>
    <x v="2"/>
    <x v="0"/>
    <x v="2"/>
    <x v="0"/>
    <x v="313"/>
    <x v="0"/>
  </r>
  <r>
    <s v="OK"/>
    <x v="3042"/>
    <x v="1270"/>
    <x v="1236"/>
    <x v="3026"/>
    <s v="Italia"/>
    <x v="6"/>
    <x v="5"/>
    <m/>
    <s v="Fabio Mondini_x000a_(Growth Capital)"/>
    <s v="Advisor"/>
    <x v="0"/>
    <s v="Services"/>
    <x v="44"/>
    <x v="3"/>
    <x v="0"/>
    <x v="6"/>
    <x v="0"/>
    <x v="313"/>
    <x v="0"/>
  </r>
  <r>
    <s v="OK"/>
    <x v="3043"/>
    <x v="1271"/>
    <x v="1237"/>
    <x v="3027"/>
    <s v="Italia"/>
    <x v="106"/>
    <x v="10"/>
    <m/>
    <s v="Leopoldo Angelini"/>
    <s v="Autocandidatura"/>
    <x v="0"/>
    <s v="ICT"/>
    <x v="20"/>
    <x v="0"/>
    <x v="0"/>
    <x v="6"/>
    <x v="0"/>
    <x v="313"/>
    <x v="0"/>
  </r>
  <r>
    <s v="OK"/>
    <x v="3044"/>
    <x v="1272"/>
    <x v="1238"/>
    <x v="3028"/>
    <s v="Italia"/>
    <x v="87"/>
    <x v="9"/>
    <m/>
    <s v="Nuccio Spatato"/>
    <s v="Autocandidatura"/>
    <x v="0"/>
    <s v="ICT"/>
    <x v="20"/>
    <x v="0"/>
    <x v="0"/>
    <x v="6"/>
    <x v="0"/>
    <x v="313"/>
    <x v="0"/>
  </r>
  <r>
    <s v="OK"/>
    <x v="3045"/>
    <x v="1272"/>
    <x v="1238"/>
    <x v="3029"/>
    <s v="Estero"/>
    <x v="256"/>
    <x v="16"/>
    <m/>
    <s v="Alexandra Sedova "/>
    <s v="Autocandidatura"/>
    <x v="0"/>
    <s v="Services"/>
    <x v="14"/>
    <x v="0"/>
    <x v="0"/>
    <x v="2"/>
    <x v="0"/>
    <x v="313"/>
    <x v="165"/>
  </r>
  <r>
    <s v="OK"/>
    <x v="3046"/>
    <x v="1273"/>
    <x v="1239"/>
    <x v="3030"/>
    <s v="Italia"/>
    <x v="2"/>
    <x v="0"/>
    <m/>
    <s v="Mario De Cristofano"/>
    <s v="Autocandidatura"/>
    <x v="0"/>
    <s v="Digital &amp; Media"/>
    <x v="5"/>
    <x v="2"/>
    <x v="0"/>
    <x v="2"/>
    <x v="0"/>
    <x v="314"/>
    <x v="0"/>
  </r>
  <r>
    <s v="OK"/>
    <x v="3047"/>
    <x v="1274"/>
    <x v="1240"/>
    <x v="3031"/>
    <s v="Italia"/>
    <x v="11"/>
    <x v="7"/>
    <m/>
    <s v="Cosimo Barberi"/>
    <s v="Autocandidatura"/>
    <x v="0"/>
    <s v="Digital &amp; Media"/>
    <x v="5"/>
    <x v="0"/>
    <x v="0"/>
    <x v="6"/>
    <x v="0"/>
    <x v="314"/>
    <x v="0"/>
  </r>
  <r>
    <s v="OK"/>
    <x v="3048"/>
    <x v="1275"/>
    <x v="1241"/>
    <x v="3032"/>
    <s v="Italia"/>
    <x v="148"/>
    <x v="9"/>
    <m/>
    <s v="Giacomo Maniscalco "/>
    <s v="Autocandidatura"/>
    <x v="0"/>
    <s v="Clean Tech"/>
    <x v="14"/>
    <x v="2"/>
    <x v="0"/>
    <x v="2"/>
    <x v="0"/>
    <x v="314"/>
    <x v="0"/>
  </r>
  <r>
    <s v="OK"/>
    <x v="3049"/>
    <x v="1275"/>
    <x v="1241"/>
    <x v="3033"/>
    <s v="Italia"/>
    <x v="15"/>
    <x v="3"/>
    <m/>
    <s v="Stefano Ferioli"/>
    <s v="Autocandidatura"/>
    <x v="0"/>
    <s v="Consumer Goods"/>
    <x v="12"/>
    <x v="2"/>
    <x v="0"/>
    <x v="2"/>
    <x v="0"/>
    <x v="314"/>
    <x v="0"/>
  </r>
  <r>
    <s v="OK"/>
    <x v="3050"/>
    <x v="1276"/>
    <x v="1242"/>
    <x v="3034"/>
    <s v="Italia"/>
    <x v="99"/>
    <x v="7"/>
    <m/>
    <s v="Fausto M. Ventriglia "/>
    <s v="Autocandidatura"/>
    <x v="0"/>
    <s v="Clean Tech"/>
    <x v="39"/>
    <x v="2"/>
    <x v="0"/>
    <x v="2"/>
    <x v="0"/>
    <x v="314"/>
    <x v="0"/>
  </r>
  <r>
    <s v="OK"/>
    <x v="3051"/>
    <x v="1276"/>
    <x v="1242"/>
    <x v="3035"/>
    <s v="Italia"/>
    <x v="5"/>
    <x v="4"/>
    <s v="Auturo Capasso"/>
    <m/>
    <s v="Proprietaria"/>
    <x v="0"/>
    <s v="Med-Tech"/>
    <x v="2"/>
    <x v="2"/>
    <x v="0"/>
    <x v="2"/>
    <x v="0"/>
    <x v="314"/>
    <x v="0"/>
  </r>
  <r>
    <s v="OK"/>
    <x v="3052"/>
    <x v="1276"/>
    <x v="1242"/>
    <x v="3036"/>
    <s v="Italia"/>
    <x v="6"/>
    <x v="5"/>
    <m/>
    <s v="Mattia Cioffi"/>
    <s v="Autocandidatura"/>
    <x v="0"/>
    <s v="Med-Tech"/>
    <x v="8"/>
    <x v="2"/>
    <x v="0"/>
    <x v="2"/>
    <x v="0"/>
    <x v="314"/>
    <x v="0"/>
  </r>
  <r>
    <s v="OK"/>
    <x v="3053"/>
    <x v="1277"/>
    <x v="1243"/>
    <x v="3037"/>
    <s v="Italia"/>
    <x v="5"/>
    <x v="4"/>
    <m/>
    <s v="Fabio Mazzero"/>
    <s v="Autocandidatura"/>
    <x v="0"/>
    <s v="Digital &amp; Media"/>
    <x v="5"/>
    <x v="0"/>
    <x v="0"/>
    <x v="6"/>
    <x v="0"/>
    <x v="315"/>
    <x v="0"/>
  </r>
  <r>
    <s v="OK"/>
    <x v="3054"/>
    <x v="1277"/>
    <x v="1243"/>
    <x v="3038"/>
    <s v="Italia"/>
    <x v="5"/>
    <x v="4"/>
    <m/>
    <s v="Paolo Cistaro"/>
    <s v="Autocandidatura"/>
    <x v="0"/>
    <s v="Med-Tech"/>
    <x v="2"/>
    <x v="0"/>
    <x v="0"/>
    <x v="6"/>
    <x v="0"/>
    <x v="315"/>
    <x v="0"/>
  </r>
  <r>
    <s v="OK"/>
    <x v="3055"/>
    <x v="1278"/>
    <x v="1244"/>
    <x v="3039"/>
    <s v="Italia"/>
    <x v="6"/>
    <x v="5"/>
    <m/>
    <s v="Lorenzo Zerbinati_x000a_(CDI Global)"/>
    <s v="Advisor"/>
    <x v="0"/>
    <s v="ICT"/>
    <x v="20"/>
    <x v="0"/>
    <x v="0"/>
    <x v="6"/>
    <x v="0"/>
    <x v="315"/>
    <x v="0"/>
  </r>
  <r>
    <s v="OK"/>
    <x v="3056"/>
    <x v="1279"/>
    <x v="1245"/>
    <x v="3040"/>
    <s v="Italia"/>
    <x v="5"/>
    <x v="4"/>
    <m/>
    <s v="Simone Cremonini (Alkemia Capital)/_x000a_ Enrico Resmini"/>
    <s v="Investitori professionali"/>
    <x v="0"/>
    <s v="ICT"/>
    <x v="19"/>
    <x v="0"/>
    <x v="0"/>
    <x v="6"/>
    <x v="0"/>
    <x v="315"/>
    <x v="0"/>
  </r>
  <r>
    <s v="OK"/>
    <x v="3057"/>
    <x v="1279"/>
    <x v="1245"/>
    <x v="3041"/>
    <s v="Italia"/>
    <x v="6"/>
    <x v="5"/>
    <m/>
    <s v="Flavia Cermentini_x000a_(KPMG)"/>
    <s v="Advisor"/>
    <x v="0"/>
    <s v="Med-Tech"/>
    <x v="2"/>
    <x v="2"/>
    <x v="0"/>
    <x v="2"/>
    <x v="0"/>
    <x v="315"/>
    <x v="0"/>
  </r>
  <r>
    <s v="OK"/>
    <x v="3058"/>
    <x v="1279"/>
    <x v="1245"/>
    <x v="3042"/>
    <s v="Estero"/>
    <x v="50"/>
    <x v="6"/>
    <m/>
    <s v="Giovanni Girlando"/>
    <s v="Autocandidatura"/>
    <x v="0"/>
    <s v="Consumer Goods"/>
    <x v="12"/>
    <x v="2"/>
    <x v="0"/>
    <x v="2"/>
    <x v="0"/>
    <x v="315"/>
    <x v="0"/>
  </r>
  <r>
    <s v="OK"/>
    <x v="3059"/>
    <x v="1280"/>
    <x v="1246"/>
    <x v="3043"/>
    <s v="Italia"/>
    <x v="17"/>
    <x v="2"/>
    <m/>
    <s v="Francesco Occhinegro"/>
    <s v="Advisor"/>
    <x v="0"/>
    <s v="Digital &amp; Media"/>
    <x v="5"/>
    <x v="3"/>
    <x v="0"/>
    <x v="6"/>
    <x v="0"/>
    <x v="315"/>
    <x v="0"/>
  </r>
  <r>
    <s v="OK"/>
    <x v="3060"/>
    <x v="1280"/>
    <x v="1246"/>
    <x v="3044"/>
    <s v="Italia"/>
    <x v="11"/>
    <x v="7"/>
    <m/>
    <s v="Francesco Occhinegro"/>
    <s v="Advisor"/>
    <x v="0"/>
    <s v="Consumer Goods"/>
    <x v="12"/>
    <x v="0"/>
    <x v="0"/>
    <x v="6"/>
    <x v="0"/>
    <x v="315"/>
    <x v="0"/>
  </r>
  <r>
    <s v="OK"/>
    <x v="3061"/>
    <x v="1281"/>
    <x v="1247"/>
    <x v="3045"/>
    <s v="Italia"/>
    <x v="6"/>
    <x v="5"/>
    <m/>
    <s v="Alessandro Nanni_x000a_(MinAdvisor)"/>
    <s v="Advisor"/>
    <x v="0"/>
    <s v="Services"/>
    <x v="15"/>
    <x v="2"/>
    <x v="0"/>
    <x v="2"/>
    <x v="0"/>
    <x v="315"/>
    <x v="0"/>
  </r>
  <r>
    <s v="OK"/>
    <x v="3062"/>
    <x v="1282"/>
    <x v="1248"/>
    <x v="3046"/>
    <s v="Italia"/>
    <x v="6"/>
    <x v="5"/>
    <m/>
    <s v="Renato Sacchetti"/>
    <s v="Autocandidatura"/>
    <x v="0"/>
    <s v="Services"/>
    <x v="31"/>
    <x v="2"/>
    <x v="0"/>
    <x v="2"/>
    <x v="0"/>
    <x v="315"/>
    <x v="0"/>
  </r>
  <r>
    <s v="OK"/>
    <x v="3063"/>
    <x v="1283"/>
    <x v="1249"/>
    <x v="3047"/>
    <s v="Italia"/>
    <x v="15"/>
    <x v="3"/>
    <m/>
    <s v="Andrea Buri "/>
    <s v="Autocandidatura"/>
    <x v="0"/>
    <s v="ICT"/>
    <x v="5"/>
    <x v="0"/>
    <x v="0"/>
    <x v="6"/>
    <x v="0"/>
    <x v="315"/>
    <x v="0"/>
  </r>
  <r>
    <s v="OK"/>
    <x v="3064"/>
    <x v="1284"/>
    <x v="1250"/>
    <x v="3048"/>
    <s v="Italia"/>
    <x v="15"/>
    <x v="3"/>
    <m/>
    <s v="Domenico Galdiero"/>
    <s v="Autocandidatura"/>
    <x v="0"/>
    <s v="ICT"/>
    <x v="20"/>
    <x v="0"/>
    <x v="9"/>
    <x v="6"/>
    <x v="0"/>
    <x v="58"/>
    <x v="0"/>
  </r>
  <r>
    <s v="OK"/>
    <x v="3065"/>
    <x v="1285"/>
    <x v="1251"/>
    <x v="3049"/>
    <s v="Italia"/>
    <x v="17"/>
    <x v="2"/>
    <m/>
    <s v="Matteo Elli_x000a_(Pariterpartners)"/>
    <s v="Advisor"/>
    <x v="0"/>
    <s v="Services"/>
    <x v="14"/>
    <x v="2"/>
    <x v="26"/>
    <x v="2"/>
    <x v="0"/>
    <x v="58"/>
    <x v="0"/>
  </r>
  <r>
    <s v="OK"/>
    <x v="3066"/>
    <x v="1286"/>
    <x v="1252"/>
    <x v="3050"/>
    <s v="Italia"/>
    <x v="5"/>
    <x v="4"/>
    <m/>
    <s v="Alessio Autore"/>
    <s v="Autocandidatura"/>
    <x v="0"/>
    <s v="Digital &amp; Media"/>
    <x v="5"/>
    <x v="0"/>
    <x v="0"/>
    <x v="6"/>
    <x v="0"/>
    <x v="58"/>
    <x v="0"/>
  </r>
  <r>
    <s v="OK"/>
    <x v="3067"/>
    <x v="1286"/>
    <x v="1252"/>
    <x v="3051"/>
    <s v="Italia"/>
    <x v="0"/>
    <x v="0"/>
    <m/>
    <s v="Niccolò de Leva_x000a_(IAG)"/>
    <s v="Investitori professionali"/>
    <x v="0"/>
    <s v="Services"/>
    <x v="14"/>
    <x v="0"/>
    <x v="0"/>
    <x v="6"/>
    <x v="0"/>
    <x v="58"/>
    <x v="0"/>
  </r>
  <r>
    <s v="OK"/>
    <x v="3068"/>
    <x v="1286"/>
    <x v="1252"/>
    <x v="3052"/>
    <s v="Italia"/>
    <x v="41"/>
    <x v="10"/>
    <m/>
    <s v="Niccolò de Leva_x000a_(IAG)"/>
    <s v="Investitori professionali"/>
    <x v="0"/>
    <s v="ICT"/>
    <x v="20"/>
    <x v="0"/>
    <x v="83"/>
    <x v="6"/>
    <x v="0"/>
    <x v="58"/>
    <x v="0"/>
  </r>
  <r>
    <s v="OK"/>
    <x v="3069"/>
    <x v="1286"/>
    <x v="1252"/>
    <x v="3053"/>
    <s v="Italia"/>
    <x v="6"/>
    <x v="5"/>
    <m/>
    <s v="Graziano Paliotta_x000a_(Deloitte)"/>
    <s v="Advisor"/>
    <x v="0"/>
    <s v="Digital &amp; Media"/>
    <x v="28"/>
    <x v="0"/>
    <x v="0"/>
    <x v="6"/>
    <x v="0"/>
    <x v="58"/>
    <x v="0"/>
  </r>
  <r>
    <s v="OK"/>
    <x v="3070"/>
    <x v="1287"/>
    <x v="1253"/>
    <x v="3054"/>
    <s v="Estero"/>
    <x v="245"/>
    <x v="62"/>
    <m/>
    <s v="Andrea Esquilini_x000a_(Capital Venture Consulting)"/>
    <s v="Advisor"/>
    <x v="0"/>
    <s v="Med-Tech"/>
    <x v="8"/>
    <x v="2"/>
    <x v="0"/>
    <x v="2"/>
    <x v="0"/>
    <x v="58"/>
    <x v="0"/>
  </r>
  <r>
    <s v="OK"/>
    <x v="3071"/>
    <x v="1287"/>
    <x v="1253"/>
    <x v="3055"/>
    <s v="Italia"/>
    <x v="11"/>
    <x v="7"/>
    <m/>
    <s v="Davide Corradini"/>
    <s v="Autocandidatura"/>
    <x v="0"/>
    <s v="Services"/>
    <x v="15"/>
    <x v="0"/>
    <x v="0"/>
    <x v="6"/>
    <x v="0"/>
    <x v="58"/>
    <x v="0"/>
  </r>
  <r>
    <s v="OK"/>
    <x v="3072"/>
    <x v="1288"/>
    <x v="1254"/>
    <x v="3056"/>
    <s v="Italia"/>
    <x v="22"/>
    <x v="14"/>
    <m/>
    <s v="Giovanni De Caro_x000a_(Volano)"/>
    <s v="Advisor"/>
    <x v="0"/>
    <s v="ICT"/>
    <x v="20"/>
    <x v="3"/>
    <x v="0"/>
    <x v="6"/>
    <x v="0"/>
    <x v="305"/>
    <x v="0"/>
  </r>
  <r>
    <s v="OK"/>
    <x v="3073"/>
    <x v="1288"/>
    <x v="1254"/>
    <x v="3057"/>
    <s v="Italia"/>
    <x v="257"/>
    <x v="13"/>
    <m/>
    <s v="Giovanni De Caro_x000a_(Volano)"/>
    <s v="Advisor"/>
    <x v="0"/>
    <s v="Med-Tech"/>
    <x v="8"/>
    <x v="3"/>
    <x v="0"/>
    <x v="6"/>
    <x v="0"/>
    <x v="305"/>
    <x v="0"/>
  </r>
  <r>
    <s v="OK"/>
    <x v="3074"/>
    <x v="1288"/>
    <x v="1254"/>
    <x v="3058"/>
    <s v="Italia"/>
    <x v="17"/>
    <x v="2"/>
    <s v="Giacomo Giurazza"/>
    <m/>
    <s v="Proprietaria"/>
    <x v="0"/>
    <s v="Med-Tech"/>
    <x v="8"/>
    <x v="3"/>
    <x v="0"/>
    <x v="6"/>
    <x v="0"/>
    <x v="305"/>
    <x v="0"/>
  </r>
  <r>
    <s v="OK"/>
    <x v="3075"/>
    <x v="1288"/>
    <x v="1254"/>
    <x v="3059"/>
    <s v="Italia"/>
    <x v="5"/>
    <x v="4"/>
    <m/>
    <s v="Edmondo Sparano_x000a_(Digital Magics)"/>
    <s v="Investitori professionali"/>
    <x v="0"/>
    <s v="ICT"/>
    <x v="20"/>
    <x v="0"/>
    <x v="0"/>
    <x v="6"/>
    <x v="0"/>
    <x v="305"/>
    <x v="0"/>
  </r>
  <r>
    <s v="OK"/>
    <x v="3076"/>
    <x v="1288"/>
    <x v="1254"/>
    <x v="3060"/>
    <s v="Italia"/>
    <x v="5"/>
    <x v="4"/>
    <m/>
    <s v="Edmondo Sparano_x000a_(Digital Magics)"/>
    <s v="Investitori professionali"/>
    <x v="0"/>
    <s v="ICT"/>
    <x v="20"/>
    <x v="0"/>
    <x v="0"/>
    <x v="6"/>
    <x v="0"/>
    <x v="305"/>
    <x v="0"/>
  </r>
  <r>
    <s v="OK"/>
    <x v="3077"/>
    <x v="1288"/>
    <x v="1254"/>
    <x v="3061"/>
    <s v="Italia"/>
    <x v="39"/>
    <x v="15"/>
    <m/>
    <s v="Edmondo Sparano_x000a_(Digital Magics)"/>
    <s v="Investitori professionali"/>
    <x v="0"/>
    <s v="ICT"/>
    <x v="20"/>
    <x v="0"/>
    <x v="0"/>
    <x v="6"/>
    <x v="0"/>
    <x v="305"/>
    <x v="0"/>
  </r>
  <r>
    <s v="OK"/>
    <x v="3078"/>
    <x v="1288"/>
    <x v="1254"/>
    <x v="3062"/>
    <s v="Italia"/>
    <x v="11"/>
    <x v="7"/>
    <m/>
    <s v="Edmondo Sparano_x000a_(Digital Magics)"/>
    <s v="Investitori professionali"/>
    <x v="0"/>
    <s v="Digital &amp; Media"/>
    <x v="5"/>
    <x v="0"/>
    <x v="0"/>
    <x v="6"/>
    <x v="0"/>
    <x v="305"/>
    <x v="0"/>
  </r>
  <r>
    <s v="OK"/>
    <x v="3079"/>
    <x v="1288"/>
    <x v="1254"/>
    <x v="3063"/>
    <s v="Italia"/>
    <x v="106"/>
    <x v="10"/>
    <m/>
    <s v="Edmondo Sparano_x000a_(Digital Magics)"/>
    <s v="Investitori professionali"/>
    <x v="0"/>
    <s v="ICT"/>
    <x v="20"/>
    <x v="0"/>
    <x v="0"/>
    <x v="6"/>
    <x v="0"/>
    <x v="305"/>
    <x v="0"/>
  </r>
  <r>
    <s v="OK"/>
    <x v="3080"/>
    <x v="1289"/>
    <x v="1255"/>
    <x v="3064"/>
    <s v="Italia"/>
    <x v="112"/>
    <x v="4"/>
    <m/>
    <s v="Marco Guerresi"/>
    <s v="Autocandidatura"/>
    <x v="0"/>
    <s v="ICT"/>
    <x v="20"/>
    <x v="2"/>
    <x v="0"/>
    <x v="2"/>
    <x v="0"/>
    <x v="305"/>
    <x v="0"/>
  </r>
  <r>
    <s v="OK"/>
    <x v="3081"/>
    <x v="1290"/>
    <x v="1256"/>
    <x v="3065"/>
    <s v="Italia"/>
    <x v="7"/>
    <x v="4"/>
    <m/>
    <s v="Greta Biolzi"/>
    <s v="Autocandidatura"/>
    <x v="0"/>
    <s v="ICT"/>
    <x v="0"/>
    <x v="2"/>
    <x v="0"/>
    <x v="2"/>
    <x v="0"/>
    <x v="305"/>
    <x v="0"/>
  </r>
  <r>
    <s v="OK"/>
    <x v="3082"/>
    <x v="1290"/>
    <x v="1256"/>
    <x v="3066"/>
    <s v="Estero"/>
    <x v="25"/>
    <x v="16"/>
    <m/>
    <s v="Kyle Dayne"/>
    <s v="Autocandidatura"/>
    <x v="0"/>
    <s v="ICT"/>
    <x v="20"/>
    <x v="2"/>
    <x v="0"/>
    <x v="2"/>
    <x v="0"/>
    <x v="305"/>
    <x v="0"/>
  </r>
  <r>
    <s v="OK"/>
    <x v="3083"/>
    <x v="1290"/>
    <x v="1256"/>
    <x v="3067"/>
    <s v="Italia"/>
    <x v="11"/>
    <x v="7"/>
    <m/>
    <s v="Valerio_x000a_(Lumen Ventures)"/>
    <s v="Investitori professionali"/>
    <x v="0"/>
    <s v="Med-Tech"/>
    <x v="8"/>
    <x v="0"/>
    <x v="0"/>
    <x v="6"/>
    <x v="0"/>
    <x v="305"/>
    <x v="0"/>
  </r>
  <r>
    <s v="OK"/>
    <x v="3084"/>
    <x v="1291"/>
    <x v="1257"/>
    <x v="3068"/>
    <s v="Italia"/>
    <x v="20"/>
    <x v="12"/>
    <m/>
    <s v="Tommaso Moraca_x000a_(Bheroes)"/>
    <s v="Investitori professionali"/>
    <x v="0"/>
    <s v="Services"/>
    <x v="14"/>
    <x v="3"/>
    <x v="0"/>
    <x v="6"/>
    <x v="0"/>
    <x v="316"/>
    <x v="0"/>
  </r>
  <r>
    <s v="OK"/>
    <x v="3085"/>
    <x v="1292"/>
    <x v="1258"/>
    <x v="3069"/>
    <s v="Italia"/>
    <x v="5"/>
    <x v="4"/>
    <m/>
    <s v="Alessandro Benzoni"/>
    <s v="Proprietaria"/>
    <x v="0"/>
    <s v="Med-Tech"/>
    <x v="42"/>
    <x v="2"/>
    <x v="0"/>
    <x v="2"/>
    <x v="0"/>
    <x v="316"/>
    <x v="0"/>
  </r>
  <r>
    <s v="OK"/>
    <x v="3086"/>
    <x v="1292"/>
    <x v="1258"/>
    <x v="3070"/>
    <s v="Italia"/>
    <x v="15"/>
    <x v="3"/>
    <m/>
    <s v="Claudio Beretti_x000a_(TIP)"/>
    <s v="Advisor"/>
    <x v="0"/>
    <s v="Services"/>
    <x v="28"/>
    <x v="0"/>
    <x v="0"/>
    <x v="6"/>
    <x v="0"/>
    <x v="316"/>
    <x v="0"/>
  </r>
  <r>
    <s v="OK"/>
    <x v="3087"/>
    <x v="1293"/>
    <x v="1259"/>
    <x v="3071"/>
    <s v="Italia"/>
    <x v="86"/>
    <x v="4"/>
    <m/>
    <s v="Céline Georgeon_x000a_(Zaz ventures)"/>
    <s v="Investitori professionali"/>
    <x v="0"/>
    <s v="Aerospace"/>
    <x v="29"/>
    <x v="2"/>
    <x v="0"/>
    <x v="2"/>
    <x v="0"/>
    <x v="316"/>
    <x v="0"/>
  </r>
  <r>
    <s v="OK"/>
    <x v="3088"/>
    <x v="1294"/>
    <x v="1260"/>
    <x v="3072"/>
    <s v="Italia"/>
    <x v="15"/>
    <x v="3"/>
    <m/>
    <s v="Tommaso Moraca_x000a_(Bheroes)"/>
    <s v="Investitori professionali"/>
    <x v="0"/>
    <s v="ICT"/>
    <x v="20"/>
    <x v="3"/>
    <x v="0"/>
    <x v="6"/>
    <x v="0"/>
    <x v="316"/>
    <x v="0"/>
  </r>
  <r>
    <s v="OK"/>
    <x v="3089"/>
    <x v="1294"/>
    <x v="1260"/>
    <x v="3073"/>
    <s v="Italia"/>
    <x v="106"/>
    <x v="10"/>
    <m/>
    <s v="Elena Martelli_x000a_(LVenture)"/>
    <s v="Investitori professionali"/>
    <x v="0"/>
    <s v="Services"/>
    <x v="14"/>
    <x v="0"/>
    <x v="0"/>
    <x v="6"/>
    <x v="0"/>
    <x v="316"/>
    <x v="0"/>
  </r>
  <r>
    <s v="OK"/>
    <x v="3090"/>
    <x v="1295"/>
    <x v="1261"/>
    <x v="3074"/>
    <s v="Italia"/>
    <x v="5"/>
    <x v="4"/>
    <m/>
    <s v="Filippo Cattabiani_x000a_(KPMG)"/>
    <s v="Advisor"/>
    <x v="0"/>
    <s v="Services"/>
    <x v="14"/>
    <x v="3"/>
    <x v="0"/>
    <x v="6"/>
    <x v="0"/>
    <x v="316"/>
    <x v="0"/>
  </r>
  <r>
    <s v="OK"/>
    <x v="3091"/>
    <x v="1295"/>
    <x v="1261"/>
    <x v="3075"/>
    <s v="Italia"/>
    <x v="17"/>
    <x v="2"/>
    <s v="Nicola Cimmino"/>
    <m/>
    <s v="Proprietaria"/>
    <x v="0"/>
    <s v="Services"/>
    <x v="14"/>
    <x v="0"/>
    <x v="0"/>
    <x v="6"/>
    <x v="0"/>
    <x v="316"/>
    <x v="0"/>
  </r>
  <r>
    <s v="OK"/>
    <x v="3092"/>
    <x v="1295"/>
    <x v="1261"/>
    <x v="3076"/>
    <s v="Italia"/>
    <x v="11"/>
    <x v="7"/>
    <m/>
    <s v="Salvatore Peluso_x000a_(Contrader Group)"/>
    <s v="Altri"/>
    <x v="0"/>
    <s v="ICT"/>
    <x v="20"/>
    <x v="0"/>
    <x v="0"/>
    <x v="6"/>
    <x v="0"/>
    <x v="316"/>
    <x v="0"/>
  </r>
  <r>
    <s v="OK"/>
    <x v="3093"/>
    <x v="1295"/>
    <x v="1261"/>
    <x v="3077"/>
    <s v="Italia"/>
    <x v="41"/>
    <x v="10"/>
    <m/>
    <s v="Livio Andrea Acerbo"/>
    <s v="Advisor"/>
    <x v="0"/>
    <s v="Services"/>
    <x v="12"/>
    <x v="2"/>
    <x v="0"/>
    <x v="2"/>
    <x v="0"/>
    <x v="316"/>
    <x v="0"/>
  </r>
  <r>
    <s v="OK"/>
    <x v="3094"/>
    <x v="1296"/>
    <x v="1262"/>
    <x v="3078"/>
    <s v="Italia"/>
    <x v="6"/>
    <x v="5"/>
    <m/>
    <s v="Matteo Parrino"/>
    <s v="Proprietaria"/>
    <x v="0"/>
    <s v="Digital &amp; Media"/>
    <x v="5"/>
    <x v="2"/>
    <x v="0"/>
    <x v="2"/>
    <x v="0"/>
    <x v="264"/>
    <x v="0"/>
  </r>
  <r>
    <s v="OK"/>
    <x v="3095"/>
    <x v="1296"/>
    <x v="1262"/>
    <x v="3079"/>
    <s v="Italia"/>
    <x v="21"/>
    <x v="13"/>
    <m/>
    <s v="Claudia Del Monte_x000a_(Social Fare)"/>
    <s v="Advisor"/>
    <x v="0"/>
    <s v="Services"/>
    <x v="39"/>
    <x v="0"/>
    <x v="0"/>
    <x v="6"/>
    <x v="1"/>
    <x v="197"/>
    <x v="221"/>
  </r>
  <r>
    <s v="OK"/>
    <x v="3096"/>
    <x v="1296"/>
    <x v="1262"/>
    <x v="3080"/>
    <s v="Italia"/>
    <x v="15"/>
    <x v="3"/>
    <m/>
    <s v="Claudia Del Monte_x000a_(Social Fare)"/>
    <s v="Advisor"/>
    <x v="0"/>
    <s v="Digital &amp; Media"/>
    <x v="28"/>
    <x v="0"/>
    <x v="0"/>
    <x v="6"/>
    <x v="0"/>
    <x v="264"/>
    <x v="0"/>
  </r>
  <r>
    <s v="OK"/>
    <x v="3097"/>
    <x v="1296"/>
    <x v="1262"/>
    <x v="3081"/>
    <s v="Italia"/>
    <x v="5"/>
    <x v="4"/>
    <m/>
    <s v="Claudia Del Monte_x000a_(Social Fare)"/>
    <s v="Advisor"/>
    <x v="0"/>
    <s v="Med-Tech"/>
    <x v="42"/>
    <x v="0"/>
    <x v="0"/>
    <x v="6"/>
    <x v="0"/>
    <x v="264"/>
    <x v="0"/>
  </r>
  <r>
    <s v="OK"/>
    <x v="3098"/>
    <x v="1296"/>
    <x v="1262"/>
    <x v="3082"/>
    <s v="Italia"/>
    <x v="17"/>
    <x v="2"/>
    <m/>
    <s v="Aravin Aluth"/>
    <s v="Autocandidatura"/>
    <x v="0"/>
    <s v="Services"/>
    <x v="56"/>
    <x v="0"/>
    <x v="0"/>
    <x v="6"/>
    <x v="0"/>
    <x v="264"/>
    <x v="0"/>
  </r>
  <r>
    <s v="OK"/>
    <x v="3099"/>
    <x v="1297"/>
    <x v="1263"/>
    <x v="3083"/>
    <s v="Italia"/>
    <x v="11"/>
    <x v="7"/>
    <m/>
    <s v="Giulia Fazzini_x000a_(Lventure)"/>
    <s v="Investitori professionali"/>
    <x v="0"/>
    <s v="ICT"/>
    <x v="20"/>
    <x v="0"/>
    <x v="0"/>
    <x v="6"/>
    <x v="0"/>
    <x v="264"/>
    <x v="0"/>
  </r>
  <r>
    <s v="OK"/>
    <x v="3100"/>
    <x v="1298"/>
    <x v="1264"/>
    <x v="3084"/>
    <s v="Italia"/>
    <x v="6"/>
    <x v="5"/>
    <s v="Alessandro Pontari"/>
    <m/>
    <s v="Proprietaria"/>
    <x v="0"/>
    <s v="ICT"/>
    <x v="20"/>
    <x v="0"/>
    <x v="0"/>
    <x v="6"/>
    <x v="0"/>
    <x v="264"/>
    <x v="0"/>
  </r>
  <r>
    <s v="OK"/>
    <x v="3101"/>
    <x v="1299"/>
    <x v="1265"/>
    <x v="3085"/>
    <s v="Italia"/>
    <x v="51"/>
    <x v="13"/>
    <m/>
    <s v="Enrico Salzillo"/>
    <s v="Autocandidatura"/>
    <x v="0"/>
    <s v="Agro-food"/>
    <x v="20"/>
    <x v="0"/>
    <x v="0"/>
    <x v="6"/>
    <x v="0"/>
    <x v="317"/>
    <x v="0"/>
  </r>
  <r>
    <s v="OK"/>
    <x v="3102"/>
    <x v="1300"/>
    <x v="1266"/>
    <x v="3086"/>
    <s v="Italia"/>
    <x v="5"/>
    <x v="4"/>
    <m/>
    <s v="Elena Bizzotto_x000a_(KPMG)"/>
    <s v="Advisor"/>
    <x v="0"/>
    <s v="Services"/>
    <x v="15"/>
    <x v="0"/>
    <x v="0"/>
    <x v="6"/>
    <x v="0"/>
    <x v="317"/>
    <x v="0"/>
  </r>
  <r>
    <s v="OK"/>
    <x v="3103"/>
    <x v="1301"/>
    <x v="1267"/>
    <x v="3087"/>
    <s v="Italia"/>
    <x v="109"/>
    <x v="17"/>
    <m/>
    <s v="Mattia"/>
    <s v="Autocandidatura"/>
    <x v="0"/>
    <s v="Digital &amp; Media"/>
    <x v="5"/>
    <x v="2"/>
    <x v="0"/>
    <x v="2"/>
    <x v="0"/>
    <x v="318"/>
    <x v="0"/>
  </r>
  <r>
    <s v="OK"/>
    <x v="3104"/>
    <x v="1302"/>
    <x v="1268"/>
    <x v="3088"/>
    <s v="Italia"/>
    <x v="68"/>
    <x v="15"/>
    <m/>
    <s v="Boris Cito"/>
    <s v="Autocandidatura"/>
    <x v="0"/>
    <s v="ICT"/>
    <x v="20"/>
    <x v="0"/>
    <x v="0"/>
    <x v="6"/>
    <x v="0"/>
    <x v="317"/>
    <x v="0"/>
  </r>
  <r>
    <s v="OK"/>
    <x v="3105"/>
    <x v="1302"/>
    <x v="1268"/>
    <x v="3089"/>
    <s v="Italia"/>
    <x v="91"/>
    <x v="2"/>
    <m/>
    <s v="BK Advisory"/>
    <s v="Advisor"/>
    <x v="0"/>
    <s v="Consumer Goods"/>
    <x v="12"/>
    <x v="0"/>
    <x v="0"/>
    <x v="2"/>
    <x v="0"/>
    <x v="317"/>
    <x v="40"/>
  </r>
  <r>
    <s v="OK"/>
    <x v="3106"/>
    <x v="1302"/>
    <x v="1268"/>
    <x v="3090"/>
    <s v="Italia"/>
    <x v="6"/>
    <x v="5"/>
    <m/>
    <s v="Bruno Basile"/>
    <s v="Autocandidatura"/>
    <x v="0"/>
    <s v="Med-Tech"/>
    <x v="2"/>
    <x v="0"/>
    <x v="0"/>
    <x v="6"/>
    <x v="0"/>
    <x v="317"/>
    <x v="0"/>
  </r>
  <r>
    <s v="OK"/>
    <x v="3107"/>
    <x v="1302"/>
    <x v="1268"/>
    <x v="3091"/>
    <s v="Italia"/>
    <x v="6"/>
    <x v="5"/>
    <m/>
    <s v="Sedda Andrea"/>
    <s v="Autocandidatura"/>
    <x v="0"/>
    <s v="Industrial Goods"/>
    <x v="18"/>
    <x v="2"/>
    <x v="0"/>
    <x v="2"/>
    <x v="0"/>
    <x v="317"/>
    <x v="0"/>
  </r>
  <r>
    <s v="OK"/>
    <x v="3108"/>
    <x v="1302"/>
    <x v="1268"/>
    <x v="3092"/>
    <s v="Italia"/>
    <x v="114"/>
    <x v="10"/>
    <m/>
    <s v="Niccolò de Leva_x000a_(IAG)"/>
    <s v="Investitori professionali"/>
    <x v="0"/>
    <s v="Industrial Goods"/>
    <x v="18"/>
    <x v="0"/>
    <x v="0"/>
    <x v="6"/>
    <x v="0"/>
    <x v="317"/>
    <x v="0"/>
  </r>
  <r>
    <s v="OK"/>
    <x v="3109"/>
    <x v="1302"/>
    <x v="1268"/>
    <x v="3093"/>
    <s v="Italia"/>
    <x v="5"/>
    <x v="4"/>
    <m/>
    <s v="Niccolò de Leva_x000a_(IAG)"/>
    <s v="Investitori professionali"/>
    <x v="0"/>
    <s v="ICT"/>
    <x v="20"/>
    <x v="0"/>
    <x v="0"/>
    <x v="6"/>
    <x v="0"/>
    <x v="317"/>
    <x v="0"/>
  </r>
  <r>
    <s v="OK"/>
    <x v="3110"/>
    <x v="1303"/>
    <x v="1269"/>
    <x v="3094"/>
    <s v="Italia"/>
    <x v="41"/>
    <x v="10"/>
    <m/>
    <s v="Biagio Longo"/>
    <s v="Autocandidatura"/>
    <x v="0"/>
    <s v="Med-Tech"/>
    <x v="2"/>
    <x v="2"/>
    <x v="0"/>
    <x v="2"/>
    <x v="0"/>
    <x v="317"/>
    <x v="0"/>
  </r>
  <r>
    <s v="OK"/>
    <x v="3111"/>
    <x v="1304"/>
    <x v="1270"/>
    <x v="3095"/>
    <s v="Italia"/>
    <x v="237"/>
    <x v="4"/>
    <s v="Chiara Morsa"/>
    <m/>
    <s v="Proprietaria"/>
    <x v="0"/>
    <s v="Digital &amp; Media"/>
    <x v="5"/>
    <x v="0"/>
    <x v="0"/>
    <x v="6"/>
    <x v="0"/>
    <x v="317"/>
    <x v="0"/>
  </r>
  <r>
    <s v="OK"/>
    <x v="3112"/>
    <x v="1304"/>
    <x v="1270"/>
    <x v="3096"/>
    <s v="Italia"/>
    <x v="5"/>
    <x v="4"/>
    <m/>
    <s v="Giovanni Pinelli_x000a_(Grenn Arrow Capital)"/>
    <s v="Advisor"/>
    <x v="0"/>
    <s v="ICT"/>
    <x v="19"/>
    <x v="0"/>
    <x v="0"/>
    <x v="6"/>
    <x v="0"/>
    <x v="317"/>
    <x v="0"/>
  </r>
  <r>
    <s v="OK"/>
    <x v="3113"/>
    <x v="1300"/>
    <x v="1270"/>
    <x v="3097"/>
    <s v="Italia"/>
    <x v="6"/>
    <x v="5"/>
    <m/>
    <s v="Salvatore Solito"/>
    <s v="Autocandidatura"/>
    <x v="0"/>
    <s v="Digital &amp; Media"/>
    <x v="5"/>
    <x v="2"/>
    <x v="0"/>
    <x v="2"/>
    <x v="0"/>
    <x v="317"/>
    <x v="0"/>
  </r>
  <r>
    <s v="OK"/>
    <x v="3114"/>
    <x v="1305"/>
    <x v="1271"/>
    <x v="3098"/>
    <s v="Italia"/>
    <x v="21"/>
    <x v="13"/>
    <s v="Giacomo Giurazza"/>
    <m/>
    <s v="Proprietaria"/>
    <x v="0"/>
    <s v="Services"/>
    <x v="13"/>
    <x v="0"/>
    <x v="0"/>
    <x v="6"/>
    <x v="0"/>
    <x v="317"/>
    <x v="0"/>
  </r>
  <r>
    <s v="OK"/>
    <x v="3115"/>
    <x v="1305"/>
    <x v="1271"/>
    <x v="3099"/>
    <s v="Italia"/>
    <x v="17"/>
    <x v="2"/>
    <s v="Giacomo Giurazza"/>
    <m/>
    <s v="Proprietaria"/>
    <x v="0"/>
    <s v="ICT"/>
    <x v="55"/>
    <x v="0"/>
    <x v="0"/>
    <x v="6"/>
    <x v="0"/>
    <x v="317"/>
    <x v="0"/>
  </r>
  <r>
    <s v="OK"/>
    <x v="3116"/>
    <x v="1305"/>
    <x v="1271"/>
    <x v="3100"/>
    <s v="Italia"/>
    <x v="17"/>
    <x v="2"/>
    <m/>
    <s v="Giovanni De Caro_x000a_(Volano)"/>
    <s v="Advisor"/>
    <x v="0"/>
    <s v="ICT"/>
    <x v="20"/>
    <x v="0"/>
    <x v="0"/>
    <x v="6"/>
    <x v="0"/>
    <x v="317"/>
    <x v="0"/>
  </r>
  <r>
    <s v="OK"/>
    <x v="3117"/>
    <x v="1305"/>
    <x v="1271"/>
    <x v="3101"/>
    <s v="Italia"/>
    <x v="258"/>
    <x v="35"/>
    <s v="Fabiana Martone"/>
    <m/>
    <s v="Proprietaria"/>
    <x v="0"/>
    <s v="ICT"/>
    <x v="55"/>
    <x v="0"/>
    <x v="0"/>
    <x v="6"/>
    <x v="0"/>
    <x v="317"/>
    <x v="0"/>
  </r>
  <r>
    <s v="OK"/>
    <x v="3118"/>
    <x v="1305"/>
    <x v="1271"/>
    <x v="3102"/>
    <s v="Italia"/>
    <x v="17"/>
    <x v="2"/>
    <m/>
    <s v="Francesco Grande_x000a_(EY)"/>
    <s v="Advisor"/>
    <x v="0"/>
    <s v="ICT"/>
    <x v="26"/>
    <x v="0"/>
    <x v="0"/>
    <x v="6"/>
    <x v="0"/>
    <x v="317"/>
    <x v="0"/>
  </r>
  <r>
    <s v="OK"/>
    <x v="3119"/>
    <x v="1305"/>
    <x v="1271"/>
    <x v="3103"/>
    <s v="Italia"/>
    <x v="21"/>
    <x v="13"/>
    <m/>
    <m/>
    <s v="Autocandidatura"/>
    <x v="0"/>
    <s v="Services"/>
    <x v="44"/>
    <x v="2"/>
    <x v="0"/>
    <x v="2"/>
    <x v="0"/>
    <x v="317"/>
    <x v="0"/>
  </r>
  <r>
    <s v="OK"/>
    <x v="3120"/>
    <x v="1305"/>
    <x v="1271"/>
    <x v="3104"/>
    <s v="Italia"/>
    <x v="26"/>
    <x v="2"/>
    <m/>
    <s v="Feedel Ventures"/>
    <s v="Altri"/>
    <x v="0"/>
    <s v="Med-Tech"/>
    <x v="1"/>
    <x v="2"/>
    <x v="0"/>
    <x v="2"/>
    <x v="0"/>
    <x v="317"/>
    <x v="0"/>
  </r>
  <r>
    <s v="OK"/>
    <x v="3121"/>
    <x v="1305"/>
    <x v="1271"/>
    <x v="3105"/>
    <s v="Italia"/>
    <x v="118"/>
    <x v="13"/>
    <m/>
    <s v="Giovanni De Caro_x000a_(Volano)"/>
    <s v="Advisor"/>
    <x v="0"/>
    <s v="Services"/>
    <x v="56"/>
    <x v="0"/>
    <x v="0"/>
    <x v="6"/>
    <x v="0"/>
    <x v="317"/>
    <x v="0"/>
  </r>
  <r>
    <s v="OK"/>
    <x v="3122"/>
    <x v="1305"/>
    <x v="1271"/>
    <x v="3106"/>
    <s v="Italia"/>
    <x v="21"/>
    <x v="13"/>
    <m/>
    <s v="Diego Antonacci_x000a_(Impact Hub)"/>
    <s v="Advisor"/>
    <x v="0"/>
    <s v="ICT"/>
    <x v="55"/>
    <x v="0"/>
    <x v="0"/>
    <x v="6"/>
    <x v="0"/>
    <x v="317"/>
    <x v="0"/>
  </r>
  <r>
    <s v="OK"/>
    <x v="3123"/>
    <x v="1305"/>
    <x v="1271"/>
    <x v="3107"/>
    <s v="Italia"/>
    <x v="141"/>
    <x v="9"/>
    <m/>
    <m/>
    <s v="Autocandidatura"/>
    <x v="0"/>
    <s v="Services"/>
    <x v="56"/>
    <x v="3"/>
    <x v="0"/>
    <x v="6"/>
    <x v="0"/>
    <x v="317"/>
    <x v="0"/>
  </r>
  <r>
    <s v="OK"/>
    <x v="3124"/>
    <x v="1306"/>
    <x v="1272"/>
    <x v="3108"/>
    <s v="Italia"/>
    <x v="5"/>
    <x v="4"/>
    <m/>
    <s v="Gianfranco Mottola"/>
    <s v="Autocandidatura"/>
    <x v="0"/>
    <s v="Digital &amp; Media"/>
    <x v="5"/>
    <x v="0"/>
    <x v="0"/>
    <x v="6"/>
    <x v="0"/>
    <x v="318"/>
    <x v="0"/>
  </r>
  <r>
    <s v="OK"/>
    <x v="3125"/>
    <x v="1306"/>
    <x v="1272"/>
    <x v="3109"/>
    <s v="Italia"/>
    <x v="6"/>
    <x v="5"/>
    <m/>
    <s v="Pietro Reccia_x000a_(Renovarum Consulting)"/>
    <s v="Advisor"/>
    <x v="0"/>
    <s v="Med-Tech"/>
    <x v="8"/>
    <x v="0"/>
    <x v="0"/>
    <x v="6"/>
    <x v="0"/>
    <x v="303"/>
    <x v="0"/>
  </r>
  <r>
    <s v="OK"/>
    <x v="3126"/>
    <x v="1307"/>
    <x v="1273"/>
    <x v="3110"/>
    <s v="Italia"/>
    <x v="6"/>
    <x v="5"/>
    <m/>
    <s v="Matteo Diana_x000a_(KPMG)"/>
    <s v="Advisor"/>
    <x v="0"/>
    <s v="ICT"/>
    <x v="20"/>
    <x v="0"/>
    <x v="0"/>
    <x v="6"/>
    <x v="0"/>
    <x v="303"/>
    <x v="0"/>
  </r>
  <r>
    <s v="OK"/>
    <x v="3127"/>
    <x v="1307"/>
    <x v="1273"/>
    <x v="3111"/>
    <s v="Italia"/>
    <x v="6"/>
    <x v="5"/>
    <m/>
    <s v="Lusien Haddou"/>
    <s v="Autocandidatura"/>
    <x v="0"/>
    <s v="Services"/>
    <x v="15"/>
    <x v="2"/>
    <x v="0"/>
    <x v="2"/>
    <x v="0"/>
    <x v="303"/>
    <x v="0"/>
  </r>
  <r>
    <s v="OK"/>
    <x v="3128"/>
    <x v="1308"/>
    <x v="1274"/>
    <x v="3112"/>
    <s v="Italia"/>
    <x v="20"/>
    <x v="12"/>
    <m/>
    <s v="Stefano Quaglia_x000a_(PKF Studio TCL - Tax Consulting Legal)"/>
    <s v="Advisor"/>
    <x v="0"/>
    <s v="Services"/>
    <x v="8"/>
    <x v="0"/>
    <x v="0"/>
    <x v="6"/>
    <x v="0"/>
    <x v="303"/>
    <x v="0"/>
  </r>
  <r>
    <s v="OK"/>
    <x v="3129"/>
    <x v="1309"/>
    <x v="1275"/>
    <x v="3113"/>
    <s v="Italia"/>
    <x v="163"/>
    <x v="10"/>
    <m/>
    <s v="Mario Ravelli_x000a_(Ravelli &amp; Partners)"/>
    <s v="Advisor"/>
    <x v="0"/>
    <s v="Digital &amp; Media"/>
    <x v="5"/>
    <x v="0"/>
    <x v="0"/>
    <x v="6"/>
    <x v="0"/>
    <x v="303"/>
    <x v="0"/>
  </r>
  <r>
    <s v="OK"/>
    <x v="3130"/>
    <x v="1310"/>
    <x v="1276"/>
    <x v="3114"/>
    <s v="Italia"/>
    <x v="21"/>
    <x v="13"/>
    <m/>
    <s v="Kalif Auditore"/>
    <s v="Advisor"/>
    <x v="0"/>
    <s v="Consumer Goods"/>
    <x v="12"/>
    <x v="0"/>
    <x v="0"/>
    <x v="6"/>
    <x v="0"/>
    <x v="303"/>
    <x v="0"/>
  </r>
  <r>
    <s v="OK"/>
    <x v="3131"/>
    <x v="1310"/>
    <x v="1276"/>
    <x v="3115"/>
    <s v="Italia"/>
    <x v="62"/>
    <x v="4"/>
    <m/>
    <s v=" Federico Agazzi"/>
    <s v="Autocandidatura"/>
    <x v="0"/>
    <s v="Digital &amp; Media"/>
    <x v="5"/>
    <x v="0"/>
    <x v="0"/>
    <x v="6"/>
    <x v="0"/>
    <x v="303"/>
    <x v="0"/>
  </r>
  <r>
    <s v="OK"/>
    <x v="3132"/>
    <x v="1310"/>
    <x v="1276"/>
    <x v="3114"/>
    <s v="Italia"/>
    <x v="21"/>
    <x v="13"/>
    <m/>
    <s v="Kalif Auditore"/>
    <s v="Advisor"/>
    <x v="0"/>
    <s v="Consumer Goods"/>
    <x v="12"/>
    <x v="0"/>
    <x v="0"/>
    <x v="6"/>
    <x v="0"/>
    <x v="303"/>
    <x v="0"/>
  </r>
  <r>
    <s v="OK"/>
    <x v="3133"/>
    <x v="1311"/>
    <x v="1277"/>
    <x v="3116"/>
    <s v="Italia"/>
    <x v="112"/>
    <x v="4"/>
    <s v="Chiara Morsa"/>
    <m/>
    <s v="Proprietaria"/>
    <x v="0"/>
    <s v="Consumer Goods"/>
    <x v="12"/>
    <x v="0"/>
    <x v="0"/>
    <x v="6"/>
    <x v="0"/>
    <x v="319"/>
    <x v="0"/>
  </r>
  <r>
    <s v="OK"/>
    <x v="3134"/>
    <x v="1312"/>
    <x v="1278"/>
    <x v="3117"/>
    <s v="Estero"/>
    <x v="259"/>
    <x v="22"/>
    <m/>
    <s v="Andrea Rangone"/>
    <s v="Altri"/>
    <x v="0"/>
    <s v="Med-Tech"/>
    <x v="25"/>
    <x v="2"/>
    <x v="0"/>
    <x v="2"/>
    <x v="0"/>
    <x v="319"/>
    <x v="0"/>
  </r>
  <r>
    <s v="OK"/>
    <x v="3135"/>
    <x v="1312"/>
    <x v="1278"/>
    <x v="3118"/>
    <s v="Italia"/>
    <x v="11"/>
    <x v="7"/>
    <m/>
    <s v="Up2stars"/>
    <s v="Advisor"/>
    <x v="0"/>
    <s v="ICT"/>
    <x v="20"/>
    <x v="0"/>
    <x v="0"/>
    <x v="6"/>
    <x v="0"/>
    <x v="297"/>
    <x v="0"/>
  </r>
  <r>
    <s v="OK"/>
    <x v="3136"/>
    <x v="1312"/>
    <x v="1278"/>
    <x v="3119"/>
    <s v="Italia"/>
    <x v="39"/>
    <x v="15"/>
    <m/>
    <s v="Up2stars"/>
    <s v="Advisor"/>
    <x v="0"/>
    <s v="ICT"/>
    <x v="20"/>
    <x v="0"/>
    <x v="0"/>
    <x v="6"/>
    <x v="0"/>
    <x v="297"/>
    <x v="0"/>
  </r>
  <r>
    <s v="OK"/>
    <x v="3137"/>
    <x v="1312"/>
    <x v="1278"/>
    <x v="3120"/>
    <s v="Italia"/>
    <x v="20"/>
    <x v="12"/>
    <m/>
    <s v="Up2stars"/>
    <s v="Advisor"/>
    <x v="0"/>
    <s v="ICT"/>
    <x v="20"/>
    <x v="0"/>
    <x v="0"/>
    <x v="6"/>
    <x v="0"/>
    <x v="297"/>
    <x v="0"/>
  </r>
  <r>
    <s v="OK"/>
    <x v="3138"/>
    <x v="1312"/>
    <x v="1278"/>
    <x v="3121"/>
    <s v="Italia"/>
    <x v="13"/>
    <x v="9"/>
    <m/>
    <s v="Up2stars"/>
    <s v="Advisor"/>
    <x v="0"/>
    <s v="ICT"/>
    <x v="20"/>
    <x v="0"/>
    <x v="0"/>
    <x v="6"/>
    <x v="0"/>
    <x v="297"/>
    <x v="0"/>
  </r>
  <r>
    <s v="OK"/>
    <x v="3139"/>
    <x v="1312"/>
    <x v="1278"/>
    <x v="3122"/>
    <s v="Italia"/>
    <x v="5"/>
    <x v="4"/>
    <m/>
    <s v="Alfonso Meccariello"/>
    <s v="Altri"/>
    <x v="0"/>
    <s v="Digital &amp; Media"/>
    <x v="5"/>
    <x v="0"/>
    <x v="0"/>
    <x v="6"/>
    <x v="0"/>
    <x v="297"/>
    <x v="0"/>
  </r>
  <r>
    <s v="OK"/>
    <x v="3140"/>
    <x v="1313"/>
    <x v="1279"/>
    <x v="3123"/>
    <s v="Italia"/>
    <x v="14"/>
    <x v="10"/>
    <s v="Chiara Morsa"/>
    <m/>
    <s v="Proprietaria"/>
    <x v="0"/>
    <s v="Services"/>
    <x v="5"/>
    <x v="0"/>
    <x v="0"/>
    <x v="6"/>
    <x v="0"/>
    <x v="297"/>
    <x v="0"/>
  </r>
  <r>
    <s v="OK"/>
    <x v="3141"/>
    <x v="1313"/>
    <x v="1279"/>
    <x v="3124"/>
    <s v="Italia"/>
    <x v="6"/>
    <x v="5"/>
    <m/>
    <s v="Eric Gaulle_x000a_(Genesy Advisors)"/>
    <s v="Advisor"/>
    <x v="0"/>
    <s v="Consumer Goods"/>
    <x v="12"/>
    <x v="3"/>
    <x v="0"/>
    <x v="6"/>
    <x v="0"/>
    <x v="297"/>
    <x v="0"/>
  </r>
  <r>
    <s v="OK"/>
    <x v="3142"/>
    <x v="1314"/>
    <x v="1280"/>
    <x v="3125"/>
    <s v="Italia"/>
    <x v="6"/>
    <x v="5"/>
    <m/>
    <s v="Alessio Fiorese_x000a_(Adacta Advisory)"/>
    <s v="Advisor"/>
    <x v="0"/>
    <s v="ICT"/>
    <x v="20"/>
    <x v="3"/>
    <x v="0"/>
    <x v="6"/>
    <x v="0"/>
    <x v="297"/>
    <x v="222"/>
  </r>
  <r>
    <s v="OK"/>
    <x v="3143"/>
    <x v="1314"/>
    <x v="1280"/>
    <x v="3126"/>
    <s v="Italia"/>
    <x v="84"/>
    <x v="0"/>
    <m/>
    <s v="Paolo Losito"/>
    <s v="Advisor"/>
    <x v="0"/>
    <s v="Automotive"/>
    <x v="27"/>
    <x v="0"/>
    <x v="0"/>
    <x v="6"/>
    <x v="0"/>
    <x v="297"/>
    <x v="0"/>
  </r>
  <r>
    <s v="OK"/>
    <x v="3144"/>
    <x v="1314"/>
    <x v="1280"/>
    <x v="3127"/>
    <s v="Italia"/>
    <x v="21"/>
    <x v="13"/>
    <m/>
    <s v="Iobello_x000a_(Puglia Sviluppo)"/>
    <s v="Advisor"/>
    <x v="0"/>
    <s v="Clean Tech"/>
    <x v="23"/>
    <x v="2"/>
    <x v="0"/>
    <x v="2"/>
    <x v="0"/>
    <x v="297"/>
    <x v="0"/>
  </r>
  <r>
    <s v="OK"/>
    <x v="3145"/>
    <x v="1314"/>
    <x v="1280"/>
    <x v="3128"/>
    <s v="Italia"/>
    <x v="6"/>
    <x v="5"/>
    <m/>
    <s v="Federico Grilli"/>
    <s v="Autocandidatura"/>
    <x v="0"/>
    <s v="ICT"/>
    <x v="20"/>
    <x v="0"/>
    <x v="0"/>
    <x v="6"/>
    <x v="0"/>
    <x v="297"/>
    <x v="0"/>
  </r>
  <r>
    <s v="OK"/>
    <x v="3146"/>
    <x v="1315"/>
    <x v="1281"/>
    <x v="3129"/>
    <s v="Italia"/>
    <x v="5"/>
    <x v="4"/>
    <m/>
    <s v="Luigi Nicastro_x000a_(Mazars)"/>
    <s v="Advisor"/>
    <x v="0"/>
    <s v="Digital &amp; Media"/>
    <x v="5"/>
    <x v="0"/>
    <x v="0"/>
    <x v="6"/>
    <x v="0"/>
    <x v="297"/>
    <x v="0"/>
  </r>
  <r>
    <s v="OK"/>
    <x v="3147"/>
    <x v="1316"/>
    <x v="1282"/>
    <x v="3130"/>
    <s v="Italia"/>
    <x v="30"/>
    <x v="8"/>
    <s v="Chiara Morsa"/>
    <m/>
    <s v="Proprietaria"/>
    <x v="0"/>
    <s v="ICT"/>
    <x v="20"/>
    <x v="0"/>
    <x v="0"/>
    <x v="6"/>
    <x v="0"/>
    <x v="297"/>
    <x v="0"/>
  </r>
  <r>
    <s v="OK"/>
    <x v="3148"/>
    <x v="1316"/>
    <x v="1282"/>
    <x v="3131"/>
    <s v="Italia"/>
    <x v="6"/>
    <x v="5"/>
    <m/>
    <s v="Massimo Ferraro"/>
    <s v="Autocandidatura"/>
    <x v="0"/>
    <s v="Services"/>
    <x v="19"/>
    <x v="2"/>
    <x v="0"/>
    <x v="2"/>
    <x v="0"/>
    <x v="320"/>
    <x v="0"/>
  </r>
  <r>
    <s v="OK"/>
    <x v="3149"/>
    <x v="1317"/>
    <x v="1283"/>
    <x v="3132"/>
    <s v="Italia"/>
    <x v="5"/>
    <x v="4"/>
    <s v="Chiara Morsa"/>
    <m/>
    <s v="Proprietaria"/>
    <x v="0"/>
    <s v="ICT"/>
    <x v="20"/>
    <x v="0"/>
    <x v="0"/>
    <x v="6"/>
    <x v="0"/>
    <x v="292"/>
    <x v="0"/>
  </r>
  <r>
    <s v="OK"/>
    <x v="3150"/>
    <x v="1318"/>
    <x v="1284"/>
    <x v="3133"/>
    <s v="Italia"/>
    <x v="5"/>
    <x v="4"/>
    <m/>
    <s v="Francesco D'antonio_x000a_(Integrae SIM)"/>
    <s v="Advisor"/>
    <x v="0"/>
    <s v="Consumer Goods"/>
    <x v="56"/>
    <x v="4"/>
    <x v="0"/>
    <x v="2"/>
    <x v="0"/>
    <x v="320"/>
    <x v="0"/>
  </r>
  <r>
    <s v="OK"/>
    <x v="3151"/>
    <x v="1318"/>
    <x v="1284"/>
    <x v="3134"/>
    <s v="Italia"/>
    <x v="5"/>
    <x v="4"/>
    <m/>
    <s v="Bruno Cordioli"/>
    <s v="Autocandidatura"/>
    <x v="0"/>
    <s v="ICT"/>
    <x v="20"/>
    <x v="0"/>
    <x v="0"/>
    <x v="6"/>
    <x v="0"/>
    <x v="320"/>
    <x v="0"/>
  </r>
  <r>
    <s v="OK"/>
    <x v="3152"/>
    <x v="1319"/>
    <x v="1285"/>
    <x v="3135"/>
    <s v="Italia"/>
    <x v="6"/>
    <x v="5"/>
    <m/>
    <s v="Matteo Spataro_x000a_(Etesio)"/>
    <s v="Advisor"/>
    <x v="0"/>
    <s v="Digital &amp; Media"/>
    <x v="5"/>
    <x v="0"/>
    <x v="0"/>
    <x v="6"/>
    <x v="0"/>
    <x v="320"/>
    <x v="0"/>
  </r>
  <r>
    <s v="OK"/>
    <x v="3153"/>
    <x v="1319"/>
    <x v="1285"/>
    <x v="3136"/>
    <s v="Italia"/>
    <x v="6"/>
    <x v="5"/>
    <m/>
    <s v="Graziano Paliotta_x000a_(Deloitte)"/>
    <s v="Advisor"/>
    <x v="0"/>
    <s v="ICT"/>
    <x v="20"/>
    <x v="3"/>
    <x v="0"/>
    <x v="6"/>
    <x v="0"/>
    <x v="320"/>
    <x v="0"/>
  </r>
  <r>
    <s v="OK"/>
    <x v="3154"/>
    <x v="1320"/>
    <x v="1286"/>
    <x v="3137"/>
    <s v="Italia"/>
    <x v="5"/>
    <x v="4"/>
    <m/>
    <s v="Lorenzo Campana"/>
    <s v="Autocandidatura"/>
    <x v="0"/>
    <s v="Clean Tech"/>
    <x v="39"/>
    <x v="0"/>
    <x v="0"/>
    <x v="6"/>
    <x v="0"/>
    <x v="320"/>
    <x v="0"/>
  </r>
  <r>
    <s v="OK"/>
    <x v="3155"/>
    <x v="1320"/>
    <x v="1286"/>
    <x v="3138"/>
    <s v="Italia"/>
    <x v="5"/>
    <x v="4"/>
    <m/>
    <s v="Antonio Tarsia_x000a_(BPM)"/>
    <s v="Autocandidatura"/>
    <x v="0"/>
    <s v="Services"/>
    <x v="15"/>
    <x v="0"/>
    <x v="0"/>
    <x v="6"/>
    <x v="0"/>
    <x v="320"/>
    <x v="0"/>
  </r>
  <r>
    <s v="OK"/>
    <x v="3156"/>
    <x v="1321"/>
    <x v="1287"/>
    <x v="3139"/>
    <s v="Italia"/>
    <x v="15"/>
    <x v="3"/>
    <m/>
    <s v="Roberta Neri_x000a_(Byom)"/>
    <s v="Advisor"/>
    <x v="0"/>
    <s v="Med-Tech"/>
    <x v="8"/>
    <x v="0"/>
    <x v="0"/>
    <x v="6"/>
    <x v="0"/>
    <x v="320"/>
    <x v="0"/>
  </r>
  <r>
    <s v="OK"/>
    <x v="3157"/>
    <x v="1321"/>
    <x v="1287"/>
    <x v="3140"/>
    <s v="Italia"/>
    <x v="17"/>
    <x v="2"/>
    <m/>
    <s v="Roberta Neri_x000a_(Byom)"/>
    <s v="Advisor"/>
    <x v="0"/>
    <s v="ICT"/>
    <x v="20"/>
    <x v="0"/>
    <x v="0"/>
    <x v="6"/>
    <x v="0"/>
    <x v="320"/>
    <x v="0"/>
  </r>
  <r>
    <s v="OK"/>
    <x v="3158"/>
    <x v="1321"/>
    <x v="1287"/>
    <x v="3141"/>
    <s v="Italia"/>
    <x v="6"/>
    <x v="5"/>
    <m/>
    <s v="Roberta Neri_x000a_(Byom)"/>
    <s v="Advisor"/>
    <x v="0"/>
    <s v="ICT"/>
    <x v="20"/>
    <x v="0"/>
    <x v="0"/>
    <x v="6"/>
    <x v="0"/>
    <x v="320"/>
    <x v="0"/>
  </r>
  <r>
    <s v="OK"/>
    <x v="3159"/>
    <x v="1321"/>
    <x v="1287"/>
    <x v="3142"/>
    <s v="Italia"/>
    <x v="6"/>
    <x v="5"/>
    <m/>
    <s v="Roberta Neri_x000a_(Byom)"/>
    <s v="Advisor"/>
    <x v="0"/>
    <s v="ICT"/>
    <x v="20"/>
    <x v="0"/>
    <x v="0"/>
    <x v="6"/>
    <x v="0"/>
    <x v="320"/>
    <x v="0"/>
  </r>
  <r>
    <s v="OK"/>
    <x v="3160"/>
    <x v="1321"/>
    <x v="1287"/>
    <x v="3143"/>
    <s v="Italia"/>
    <x v="6"/>
    <x v="5"/>
    <m/>
    <s v="Roberta Neri_x000a_(Byom)"/>
    <s v="Advisor"/>
    <x v="0"/>
    <s v="ICT"/>
    <x v="20"/>
    <x v="0"/>
    <x v="0"/>
    <x v="6"/>
    <x v="0"/>
    <x v="320"/>
    <x v="0"/>
  </r>
  <r>
    <s v="OK"/>
    <x v="3161"/>
    <x v="1322"/>
    <x v="1288"/>
    <x v="3144"/>
    <s v="Italia"/>
    <x v="6"/>
    <x v="5"/>
    <m/>
    <s v="Luca Pezzutti_x000a_(Banca Akros)"/>
    <s v="Advisor"/>
    <x v="0"/>
    <s v="ICT"/>
    <x v="20"/>
    <x v="3"/>
    <x v="0"/>
    <x v="6"/>
    <x v="0"/>
    <x v="292"/>
    <x v="0"/>
  </r>
  <r>
    <s v="OK"/>
    <x v="3162"/>
    <x v="1322"/>
    <x v="1288"/>
    <x v="3145"/>
    <s v="Italia"/>
    <x v="6"/>
    <x v="5"/>
    <m/>
    <s v="Michele Bottelli "/>
    <s v="Autocandidatura"/>
    <x v="0"/>
    <s v="Digital &amp; Media"/>
    <x v="5"/>
    <x v="2"/>
    <x v="0"/>
    <x v="2"/>
    <x v="0"/>
    <x v="292"/>
    <x v="0"/>
  </r>
  <r>
    <s v="OK"/>
    <x v="3163"/>
    <x v="1322"/>
    <x v="1288"/>
    <x v="3146"/>
    <s v="Estero"/>
    <x v="31"/>
    <x v="18"/>
    <m/>
    <s v="Gulnigar HAITIWAJI _x000a_(NFINANCE)"/>
    <s v="Advisor"/>
    <x v="0"/>
    <s v="Biotech"/>
    <x v="25"/>
    <x v="2"/>
    <x v="0"/>
    <x v="2"/>
    <x v="0"/>
    <x v="292"/>
    <x v="0"/>
  </r>
  <r>
    <s v="OK"/>
    <x v="3164"/>
    <x v="1322"/>
    <x v="1288"/>
    <x v="3147"/>
    <s v="Estero"/>
    <x v="260"/>
    <x v="24"/>
    <m/>
    <s v=" Mathieu Alexandre"/>
    <s v="Autocandidatura"/>
    <x v="0"/>
    <s v="ICT"/>
    <x v="20"/>
    <x v="2"/>
    <x v="0"/>
    <x v="2"/>
    <x v="0"/>
    <x v="292"/>
    <x v="0"/>
  </r>
  <r>
    <s v="OK"/>
    <x v="3165"/>
    <x v="1323"/>
    <x v="1289"/>
    <x v="3148"/>
    <s v="Italia"/>
    <x v="11"/>
    <x v="7"/>
    <m/>
    <s v=" Alessandro Romano"/>
    <s v="Autocandidatura"/>
    <x v="0"/>
    <s v="Agro-food"/>
    <x v="35"/>
    <x v="0"/>
    <x v="0"/>
    <x v="6"/>
    <x v="0"/>
    <x v="292"/>
    <x v="0"/>
  </r>
  <r>
    <s v="OK"/>
    <x v="3166"/>
    <x v="1323"/>
    <x v="1289"/>
    <x v="3149"/>
    <s v="Italia"/>
    <x v="101"/>
    <x v="0"/>
    <m/>
    <s v="Sofia Moncada"/>
    <s v="Autocandidatura"/>
    <x v="0"/>
    <s v="Agro-food"/>
    <x v="35"/>
    <x v="0"/>
    <x v="0"/>
    <x v="6"/>
    <x v="0"/>
    <x v="292"/>
    <x v="0"/>
  </r>
  <r>
    <s v="OK"/>
    <x v="3167"/>
    <x v="1324"/>
    <x v="1290"/>
    <x v="3150"/>
    <s v="Italia"/>
    <x v="17"/>
    <x v="2"/>
    <m/>
    <s v="Antonio Prigiobbo_x000a_(NAStartUp)"/>
    <s v="Altri"/>
    <x v="0"/>
    <s v="Digital &amp; Media"/>
    <x v="5"/>
    <x v="2"/>
    <x v="0"/>
    <x v="8"/>
    <x v="0"/>
    <x v="258"/>
    <x v="0"/>
  </r>
  <r>
    <s v="OK"/>
    <x v="3168"/>
    <x v="1325"/>
    <x v="1291"/>
    <x v="3151"/>
    <s v="Italia"/>
    <x v="35"/>
    <x v="10"/>
    <m/>
    <s v=" Giuseppe Arturo"/>
    <s v="Advisor"/>
    <x v="0"/>
    <s v="ICT"/>
    <x v="20"/>
    <x v="0"/>
    <x v="0"/>
    <x v="6"/>
    <x v="0"/>
    <x v="292"/>
    <x v="0"/>
  </r>
  <r>
    <s v="OK"/>
    <x v="3169"/>
    <x v="1326"/>
    <x v="1292"/>
    <x v="3152"/>
    <s v="Italia "/>
    <x v="15"/>
    <x v="3"/>
    <m/>
    <s v="Federico Smanio_x000a_(Wylab)"/>
    <s v="Altri"/>
    <x v="0"/>
    <s v="Consumer Goods"/>
    <x v="44"/>
    <x v="0"/>
    <x v="0"/>
    <x v="6"/>
    <x v="0"/>
    <x v="321"/>
    <x v="0"/>
  </r>
  <r>
    <s v="OK"/>
    <x v="3170"/>
    <x v="1327"/>
    <x v="1293"/>
    <x v="3153"/>
    <s v="Italia"/>
    <x v="5"/>
    <x v="4"/>
    <m/>
    <s v="Sandoli Marco"/>
    <s v="Advisor"/>
    <x v="0"/>
    <s v="Digital &amp; Media"/>
    <x v="5"/>
    <x v="0"/>
    <x v="0"/>
    <x v="6"/>
    <x v="0"/>
    <x v="322"/>
    <x v="178"/>
  </r>
  <r>
    <s v="OK"/>
    <x v="3171"/>
    <x v="1328"/>
    <x v="1294"/>
    <x v="3154"/>
    <s v="Italia"/>
    <x v="11"/>
    <x v="7"/>
    <m/>
    <s v="Alberto Calvo "/>
    <s v="Altri"/>
    <x v="0"/>
    <s v="Consumer Goods"/>
    <x v="24"/>
    <x v="3"/>
    <x v="0"/>
    <x v="6"/>
    <x v="0"/>
    <x v="321"/>
    <x v="0"/>
  </r>
  <r>
    <s v="OK"/>
    <x v="3172"/>
    <x v="1328"/>
    <x v="1294"/>
    <x v="3155"/>
    <s v="Italia"/>
    <x v="109"/>
    <x v="17"/>
    <m/>
    <s v="Marco Raspati"/>
    <s v="Autocandidatura"/>
    <x v="0"/>
    <s v="Services"/>
    <x v="15"/>
    <x v="0"/>
    <x v="0"/>
    <x v="6"/>
    <x v="0"/>
    <x v="321"/>
    <x v="0"/>
  </r>
  <r>
    <s v="OK"/>
    <x v="3173"/>
    <x v="1328"/>
    <x v="1294"/>
    <x v="3156"/>
    <s v="Italia"/>
    <x v="15"/>
    <x v="3"/>
    <m/>
    <s v="Federico Smanio_x000a_(Wylab)"/>
    <s v="Altri"/>
    <x v="0"/>
    <s v="Services"/>
    <x v="44"/>
    <x v="0"/>
    <x v="0"/>
    <x v="6"/>
    <x v="0"/>
    <x v="321"/>
    <x v="0"/>
  </r>
  <r>
    <s v="OK"/>
    <x v="3174"/>
    <x v="1329"/>
    <x v="1295"/>
    <x v="3157"/>
    <s v="Italia"/>
    <x v="6"/>
    <x v="5"/>
    <m/>
    <s v="Emanuele Bragiola"/>
    <s v="Autocandidatura"/>
    <x v="0"/>
    <s v="ICT"/>
    <x v="20"/>
    <x v="0"/>
    <x v="0"/>
    <x v="6"/>
    <x v="0"/>
    <x v="321"/>
    <x v="0"/>
  </r>
  <r>
    <s v="OK"/>
    <x v="3175"/>
    <x v="1329"/>
    <x v="1295"/>
    <x v="3158"/>
    <s v="Italia"/>
    <x v="14"/>
    <x v="10"/>
    <m/>
    <s v="Stefano"/>
    <s v="Advisor"/>
    <x v="0"/>
    <s v="Med-Tech"/>
    <x v="2"/>
    <x v="0"/>
    <x v="0"/>
    <x v="6"/>
    <x v="0"/>
    <x v="321"/>
    <x v="0"/>
  </r>
  <r>
    <s v="OK"/>
    <x v="3176"/>
    <x v="1329"/>
    <x v="1295"/>
    <x v="3159"/>
    <s v="Italia"/>
    <x v="39"/>
    <x v="15"/>
    <m/>
    <s v="Elena Bizzotto_x000a_(KPMG)"/>
    <s v="Advisor"/>
    <x v="0"/>
    <s v="ICT"/>
    <x v="20"/>
    <x v="0"/>
    <x v="0"/>
    <x v="6"/>
    <x v="0"/>
    <x v="321"/>
    <x v="0"/>
  </r>
  <r>
    <s v="OK"/>
    <x v="3177"/>
    <x v="1330"/>
    <x v="1296"/>
    <x v="3160"/>
    <s v="Italia"/>
    <x v="21"/>
    <x v="13"/>
    <m/>
    <s v="Francesca Ottier_x000a_(CdP)"/>
    <s v="Investitori professionali"/>
    <x v="0"/>
    <s v="ICT"/>
    <x v="20"/>
    <x v="0"/>
    <x v="0"/>
    <x v="6"/>
    <x v="0"/>
    <x v="321"/>
    <x v="0"/>
  </r>
  <r>
    <s v="OK"/>
    <x v="3178"/>
    <x v="1331"/>
    <x v="1297"/>
    <x v="3161"/>
    <s v="Italia"/>
    <x v="6"/>
    <x v="5"/>
    <m/>
    <s v="Tommaso Moraca_x000a_(Bheroes)"/>
    <s v="Advisor"/>
    <x v="0"/>
    <s v="ICT"/>
    <x v="20"/>
    <x v="0"/>
    <x v="0"/>
    <x v="6"/>
    <x v="0"/>
    <x v="321"/>
    <x v="0"/>
  </r>
  <r>
    <s v="OK"/>
    <x v="3179"/>
    <x v="1331"/>
    <x v="1297"/>
    <x v="3162"/>
    <s v="Italia"/>
    <x v="5"/>
    <x v="4"/>
    <m/>
    <s v="Tommaso Moraca_x000a_(Bheroes)"/>
    <s v="Advisor"/>
    <x v="0"/>
    <s v="ICT"/>
    <x v="20"/>
    <x v="0"/>
    <x v="0"/>
    <x v="6"/>
    <x v="0"/>
    <x v="321"/>
    <x v="0"/>
  </r>
  <r>
    <s v="OK"/>
    <x v="3180"/>
    <x v="1331"/>
    <x v="1297"/>
    <x v="3163"/>
    <s v="Italia"/>
    <x v="180"/>
    <x v="4"/>
    <m/>
    <s v="Tommaso Moraca_x000a_(Bheroes)"/>
    <s v="Advisor"/>
    <x v="0"/>
    <s v="Clean Tech"/>
    <x v="23"/>
    <x v="0"/>
    <x v="0"/>
    <x v="6"/>
    <x v="0"/>
    <x v="321"/>
    <x v="0"/>
  </r>
  <r>
    <s v="OK"/>
    <x v="3181"/>
    <x v="1327"/>
    <x v="1293"/>
    <x v="3164"/>
    <s v="Italia"/>
    <x v="11"/>
    <x v="7"/>
    <s v="Alessandro Pontari"/>
    <m/>
    <s v="Proprietaria"/>
    <x v="0"/>
    <s v="Med-Tech"/>
    <x v="8"/>
    <x v="0"/>
    <x v="0"/>
    <x v="6"/>
    <x v="0"/>
    <x v="321"/>
    <x v="0"/>
  </r>
  <r>
    <s v="OK"/>
    <x v="3182"/>
    <x v="1332"/>
    <x v="1298"/>
    <x v="3165"/>
    <s v="Italia"/>
    <x v="5"/>
    <x v="4"/>
    <m/>
    <s v="Claudio Garavaglia_x000a_(MGA)"/>
    <s v="Advisor"/>
    <x v="0"/>
    <s v="Agro-food"/>
    <x v="12"/>
    <x v="0"/>
    <x v="0"/>
    <x v="6"/>
    <x v="0"/>
    <x v="322"/>
    <x v="0"/>
  </r>
  <r>
    <s v="OK"/>
    <x v="3183"/>
    <x v="1331"/>
    <x v="1299"/>
    <x v="3166"/>
    <s v="Italia"/>
    <x v="6"/>
    <x v="5"/>
    <m/>
    <s v="Pompili Paolo"/>
    <s v="Autocandidatura"/>
    <x v="0"/>
    <s v="Services"/>
    <x v="29"/>
    <x v="2"/>
    <x v="0"/>
    <x v="2"/>
    <x v="0"/>
    <x v="322"/>
    <x v="0"/>
  </r>
  <r>
    <s v="OK"/>
    <x v="3184"/>
    <x v="1333"/>
    <x v="1300"/>
    <x v="3167"/>
    <s v="Italia"/>
    <x v="92"/>
    <x v="13"/>
    <m/>
    <s v="Marco Savorgnan_x000a_(LUM Strategy Innovation)"/>
    <s v="Advisor"/>
    <x v="0"/>
    <s v="Digital &amp; Media"/>
    <x v="28"/>
    <x v="0"/>
    <x v="0"/>
    <x v="6"/>
    <x v="0"/>
    <x v="323"/>
    <x v="0"/>
  </r>
  <r>
    <s v="OK"/>
    <x v="3185"/>
    <x v="1334"/>
    <x v="1301"/>
    <x v="3168"/>
    <s v="Italia"/>
    <x v="5"/>
    <x v="4"/>
    <m/>
    <s v="Mattia Tricella"/>
    <s v="Autocandidatura"/>
    <x v="0"/>
    <s v="Digital &amp; Media"/>
    <x v="5"/>
    <x v="0"/>
    <x v="0"/>
    <x v="6"/>
    <x v="0"/>
    <x v="323"/>
    <x v="0"/>
  </r>
  <r>
    <s v="OK"/>
    <x v="3186"/>
    <x v="1335"/>
    <x v="1302"/>
    <x v="3169"/>
    <s v="Italia"/>
    <x v="5"/>
    <x v="4"/>
    <m/>
    <s v="Claudio Baglieri"/>
    <s v="Autocandidatura"/>
    <x v="0"/>
    <s v="Digital &amp; Media"/>
    <x v="5"/>
    <x v="0"/>
    <x v="0"/>
    <x v="6"/>
    <x v="0"/>
    <x v="323"/>
    <x v="0"/>
  </r>
  <r>
    <s v="OK"/>
    <x v="3187"/>
    <x v="1336"/>
    <x v="1303"/>
    <x v="3170"/>
    <s v="Italia"/>
    <x v="6"/>
    <x v="5"/>
    <m/>
    <s v="Giorgio Fornara"/>
    <s v="Autocandidatura"/>
    <x v="0"/>
    <s v="ICT"/>
    <x v="20"/>
    <x v="2"/>
    <x v="0"/>
    <x v="2"/>
    <x v="0"/>
    <x v="323"/>
    <x v="0"/>
  </r>
  <r>
    <s v="OK"/>
    <x v="3188"/>
    <x v="1337"/>
    <x v="1304"/>
    <x v="3171"/>
    <s v="Italia"/>
    <x v="11"/>
    <x v="7"/>
    <m/>
    <s v="Luigi Maria Rocca"/>
    <s v="Dottore commercialista"/>
    <x v="0"/>
    <s v="Med-Tech"/>
    <x v="25"/>
    <x v="0"/>
    <x v="0"/>
    <x v="6"/>
    <x v="0"/>
    <x v="324"/>
    <x v="0"/>
  </r>
  <r>
    <s v="OK"/>
    <x v="3189"/>
    <x v="1338"/>
    <x v="1305"/>
    <x v="3172"/>
    <s v="Italia"/>
    <x v="5"/>
    <x v="4"/>
    <m/>
    <s v="Antonio Iannone"/>
    <s v="Advisor"/>
    <x v="0"/>
    <s v="Digital &amp; Media"/>
    <x v="5"/>
    <x v="0"/>
    <x v="0"/>
    <x v="6"/>
    <x v="0"/>
    <x v="324"/>
    <x v="0"/>
  </r>
  <r>
    <s v="OK"/>
    <x v="3190"/>
    <x v="1338"/>
    <x v="1305"/>
    <x v="3173"/>
    <s v="Italia"/>
    <x v="5"/>
    <x v="4"/>
    <m/>
    <s v="Antonio Iannone"/>
    <s v="Advisor"/>
    <x v="0"/>
    <s v="Agro-food"/>
    <x v="22"/>
    <x v="2"/>
    <x v="0"/>
    <x v="2"/>
    <x v="0"/>
    <x v="324"/>
    <x v="0"/>
  </r>
  <r>
    <s v="OK"/>
    <x v="3191"/>
    <x v="1339"/>
    <x v="1306"/>
    <x v="3174"/>
    <s v="Italia"/>
    <x v="13"/>
    <x v="9"/>
    <m/>
    <s v="Luigi Nicastro_x000a_(Mazars)"/>
    <s v="Autocandidatura"/>
    <x v="0"/>
    <s v="Med-Tech"/>
    <x v="25"/>
    <x v="0"/>
    <x v="0"/>
    <x v="6"/>
    <x v="0"/>
    <x v="324"/>
    <x v="0"/>
  </r>
  <r>
    <s v="OK"/>
    <x v="3192"/>
    <x v="1340"/>
    <x v="1307"/>
    <x v="3175"/>
    <s v="Italia"/>
    <x v="0"/>
    <x v="0"/>
    <m/>
    <s v="Enrico Grassilli"/>
    <s v="Autocandidatura"/>
    <x v="0"/>
    <s v="Biotech"/>
    <x v="3"/>
    <x v="0"/>
    <x v="0"/>
    <x v="6"/>
    <x v="0"/>
    <x v="325"/>
    <x v="223"/>
  </r>
  <r>
    <s v="OK"/>
    <x v="3193"/>
    <x v="1341"/>
    <x v="1308"/>
    <x v="3176"/>
    <s v="Italia"/>
    <x v="83"/>
    <x v="21"/>
    <m/>
    <s v="Marco Lucchino"/>
    <s v="Advisor"/>
    <x v="0"/>
    <s v="Digital &amp; Media"/>
    <x v="44"/>
    <x v="0"/>
    <x v="0"/>
    <x v="6"/>
    <x v="0"/>
    <x v="326"/>
    <x v="0"/>
  </r>
  <r>
    <s v="OK"/>
    <x v="3194"/>
    <x v="1341"/>
    <x v="1308"/>
    <x v="3177"/>
    <s v="Italia"/>
    <x v="11"/>
    <x v="7"/>
    <m/>
    <s v="Anna Benini"/>
    <s v="Autocandidatura"/>
    <x v="0"/>
    <s v="Digital &amp; Media"/>
    <x v="5"/>
    <x v="0"/>
    <x v="0"/>
    <x v="6"/>
    <x v="0"/>
    <x v="326"/>
    <x v="0"/>
  </r>
  <r>
    <s v="OK"/>
    <x v="3195"/>
    <x v="1341"/>
    <x v="1308"/>
    <x v="3178"/>
    <s v="Italia"/>
    <x v="6"/>
    <x v="5"/>
    <m/>
    <s v="Luca Martino"/>
    <s v="Autocandidatura"/>
    <x v="0"/>
    <s v="Consumer Goods"/>
    <x v="12"/>
    <x v="2"/>
    <x v="0"/>
    <x v="2"/>
    <x v="0"/>
    <x v="326"/>
    <x v="0"/>
  </r>
  <r>
    <s v="OK"/>
    <x v="3196"/>
    <x v="1342"/>
    <x v="1309"/>
    <x v="3179"/>
    <s v="Italia"/>
    <x v="11"/>
    <x v="7"/>
    <m/>
    <s v="Francesco Di Fausto"/>
    <s v="Autocandidatura"/>
    <x v="0"/>
    <s v="ICT"/>
    <x v="20"/>
    <x v="2"/>
    <x v="0"/>
    <x v="2"/>
    <x v="0"/>
    <x v="326"/>
    <x v="0"/>
  </r>
  <r>
    <s v="OK"/>
    <x v="3197"/>
    <x v="1342"/>
    <x v="1309"/>
    <x v="3180"/>
    <s v="Italia"/>
    <x v="134"/>
    <x v="0"/>
    <m/>
    <s v="Niccolò de Leva_x000a_(IAG)"/>
    <s v="Investitori professionali"/>
    <x v="0"/>
    <s v="Digital &amp; Media"/>
    <x v="5"/>
    <x v="0"/>
    <x v="0"/>
    <x v="6"/>
    <x v="0"/>
    <x v="326"/>
    <x v="0"/>
  </r>
  <r>
    <s v="OK"/>
    <x v="3198"/>
    <x v="1342"/>
    <x v="1309"/>
    <x v="3181"/>
    <s v="Italia"/>
    <x v="56"/>
    <x v="9"/>
    <m/>
    <s v="Niccolò de Leva_x000a_(IAG)"/>
    <s v="Investitori professionali"/>
    <x v="0"/>
    <s v="ICT"/>
    <x v="20"/>
    <x v="0"/>
    <x v="0"/>
    <x v="6"/>
    <x v="0"/>
    <x v="326"/>
    <x v="0"/>
  </r>
  <r>
    <s v="OK"/>
    <x v="3199"/>
    <x v="1342"/>
    <x v="1309"/>
    <x v="3182"/>
    <s v="Italia"/>
    <x v="15"/>
    <x v="3"/>
    <m/>
    <s v="Giacomo Giacca"/>
    <s v="Autocandidatura"/>
    <x v="0"/>
    <s v="Digital &amp; Media"/>
    <x v="28"/>
    <x v="0"/>
    <x v="0"/>
    <x v="6"/>
    <x v="0"/>
    <x v="326"/>
    <x v="0"/>
  </r>
  <r>
    <s v="OK"/>
    <x v="3200"/>
    <x v="1342"/>
    <x v="1309"/>
    <x v="3183"/>
    <s v="Italia"/>
    <x v="77"/>
    <x v="4"/>
    <m/>
    <s v="Francesco Acerbi"/>
    <s v="Autocandidatura"/>
    <x v="0"/>
    <s v="Services"/>
    <x v="8"/>
    <x v="2"/>
    <x v="0"/>
    <x v="2"/>
    <x v="0"/>
    <x v="326"/>
    <x v="0"/>
  </r>
  <r>
    <s v="OK"/>
    <x v="3201"/>
    <x v="1342"/>
    <x v="1309"/>
    <x v="3184"/>
    <s v="Italia"/>
    <x v="6"/>
    <x v="5"/>
    <m/>
    <s v="Silverio Di Girolamo"/>
    <s v="Dottore commercialista"/>
    <x v="0"/>
    <s v="ICT"/>
    <x v="20"/>
    <x v="2"/>
    <x v="0"/>
    <x v="2"/>
    <x v="0"/>
    <x v="326"/>
    <x v="0"/>
  </r>
  <r>
    <s v="OK"/>
    <x v="3202"/>
    <x v="1343"/>
    <x v="1310"/>
    <x v="3185"/>
    <s v="Italia"/>
    <x v="5"/>
    <x v="4"/>
    <s v="Chiara Morsa"/>
    <m/>
    <s v="Proprietaria"/>
    <x v="0"/>
    <s v="Consumer Goods"/>
    <x v="0"/>
    <x v="0"/>
    <x v="0"/>
    <x v="6"/>
    <x v="0"/>
    <x v="326"/>
    <x v="0"/>
  </r>
  <r>
    <s v="OK"/>
    <x v="3203"/>
    <x v="1343"/>
    <x v="1310"/>
    <x v="3186"/>
    <s v="Italia"/>
    <x v="22"/>
    <x v="14"/>
    <m/>
    <s v="Davide Leardi"/>
    <s v="Autocandidatura"/>
    <x v="0"/>
    <s v="Digital &amp; Media"/>
    <x v="5"/>
    <x v="0"/>
    <x v="0"/>
    <x v="6"/>
    <x v="0"/>
    <x v="326"/>
    <x v="0"/>
  </r>
  <r>
    <s v="OK"/>
    <x v="3204"/>
    <x v="1344"/>
    <x v="1311"/>
    <x v="3187"/>
    <s v="Italia"/>
    <x v="2"/>
    <x v="0"/>
    <s v="Chiara Morsa"/>
    <m/>
    <s v="Proprietaria"/>
    <x v="0"/>
    <s v="Clean Tech"/>
    <x v="23"/>
    <x v="0"/>
    <x v="0"/>
    <x v="6"/>
    <x v="0"/>
    <x v="326"/>
    <x v="0"/>
  </r>
  <r>
    <s v="OK"/>
    <x v="3205"/>
    <x v="1344"/>
    <x v="1311"/>
    <x v="3188"/>
    <s v="Italia"/>
    <x v="5"/>
    <x v="4"/>
    <s v="Chiara Morsa"/>
    <m/>
    <s v="Proprietaria"/>
    <x v="0"/>
    <s v="ICT"/>
    <x v="20"/>
    <x v="0"/>
    <x v="0"/>
    <x v="6"/>
    <x v="0"/>
    <x v="326"/>
    <x v="0"/>
  </r>
  <r>
    <s v="OK"/>
    <x v="3206"/>
    <x v="1344"/>
    <x v="1311"/>
    <x v="3189"/>
    <s v="Italia"/>
    <x v="5"/>
    <x v="4"/>
    <s v="Chiara Morsa"/>
    <m/>
    <s v="Proprietaria"/>
    <x v="0"/>
    <s v="ICT"/>
    <x v="20"/>
    <x v="0"/>
    <x v="0"/>
    <x v="6"/>
    <x v="0"/>
    <x v="327"/>
    <x v="0"/>
  </r>
  <r>
    <s v="OK"/>
    <x v="3207"/>
    <x v="1344"/>
    <x v="1311"/>
    <x v="3190"/>
    <s v="Italia"/>
    <x v="17"/>
    <x v="2"/>
    <m/>
    <s v="Nunzio Guida"/>
    <s v="Autocandidatura"/>
    <x v="0"/>
    <s v="Digital &amp; Media"/>
    <x v="44"/>
    <x v="2"/>
    <x v="0"/>
    <x v="8"/>
    <x v="0"/>
    <x v="228"/>
    <x v="224"/>
  </r>
  <r>
    <s v="OK"/>
    <x v="3208"/>
    <x v="1344"/>
    <x v="1311"/>
    <x v="3191"/>
    <s v="Italia"/>
    <x v="122"/>
    <x v="1"/>
    <m/>
    <s v="Ciro Mongillo_x000a_(EOS)"/>
    <s v="Investitori professionali"/>
    <x v="0"/>
    <s v="ICT"/>
    <x v="20"/>
    <x v="2"/>
    <x v="0"/>
    <x v="2"/>
    <x v="0"/>
    <x v="327"/>
    <x v="0"/>
  </r>
  <r>
    <s v="OK"/>
    <x v="3209"/>
    <x v="1345"/>
    <x v="1312"/>
    <x v="3192"/>
    <s v="Italia"/>
    <x v="17"/>
    <x v="2"/>
    <m/>
    <s v="Andrea Azzolini_x000a_(Deloitte)"/>
    <s v="Advisor"/>
    <x v="0"/>
    <s v="Clean Tech"/>
    <x v="23"/>
    <x v="0"/>
    <x v="0"/>
    <x v="6"/>
    <x v="0"/>
    <x v="327"/>
    <x v="0"/>
  </r>
  <r>
    <s v="OK"/>
    <x v="3210"/>
    <x v="1345"/>
    <x v="1312"/>
    <x v="3193"/>
    <s v="Italia"/>
    <x v="5"/>
    <x v="4"/>
    <m/>
    <s v="Riccardo De Sutti_x000a_(Credite Agricole)"/>
    <s v="Advisor"/>
    <x v="0"/>
    <s v="Clean Tech"/>
    <x v="39"/>
    <x v="0"/>
    <x v="0"/>
    <x v="6"/>
    <x v="0"/>
    <x v="327"/>
    <x v="0"/>
  </r>
  <r>
    <s v="OK"/>
    <x v="3211"/>
    <x v="1346"/>
    <x v="1313"/>
    <x v="3194"/>
    <s v="Italia"/>
    <x v="147"/>
    <x v="15"/>
    <m/>
    <s v="Riccardo De Sutti_x000a_(Credite Agricole)"/>
    <s v="Advisor"/>
    <x v="0"/>
    <s v="Digital &amp; Media"/>
    <x v="5"/>
    <x v="0"/>
    <x v="0"/>
    <x v="6"/>
    <x v="0"/>
    <x v="327"/>
    <x v="0"/>
  </r>
  <r>
    <s v="OK"/>
    <x v="3212"/>
    <x v="1346"/>
    <x v="1313"/>
    <x v="3195"/>
    <s v="Italia"/>
    <x v="11"/>
    <x v="7"/>
    <m/>
    <s v="Riccardo De Sutti_x000a_(Credite Agricole)"/>
    <s v="Advisor"/>
    <x v="0"/>
    <s v="Med-Tech"/>
    <x v="40"/>
    <x v="0"/>
    <x v="0"/>
    <x v="6"/>
    <x v="0"/>
    <x v="327"/>
    <x v="0"/>
  </r>
  <r>
    <s v="OK"/>
    <x v="3213"/>
    <x v="1346"/>
    <x v="1313"/>
    <x v="3196"/>
    <s v="Italia"/>
    <x v="17"/>
    <x v="2"/>
    <m/>
    <s v="Giovanni De Caro"/>
    <s v="Advisor"/>
    <x v="0"/>
    <s v="Digital &amp; Media"/>
    <x v="5"/>
    <x v="0"/>
    <x v="0"/>
    <x v="6"/>
    <x v="0"/>
    <x v="327"/>
    <x v="0"/>
  </r>
  <r>
    <s v="OK"/>
    <x v="3214"/>
    <x v="1346"/>
    <x v="1313"/>
    <x v="3197"/>
    <s v="Italia"/>
    <x v="17"/>
    <x v="2"/>
    <m/>
    <s v="Giacomo Giurazza"/>
    <s v="Proprietaria"/>
    <x v="0"/>
    <s v="ICT"/>
    <x v="20"/>
    <x v="2"/>
    <x v="0"/>
    <x v="2"/>
    <x v="0"/>
    <x v="327"/>
    <x v="0"/>
  </r>
  <r>
    <s v="OK"/>
    <x v="3215"/>
    <x v="1346"/>
    <x v="1313"/>
    <x v="3198"/>
    <s v="Italia"/>
    <x v="17"/>
    <x v="65"/>
    <m/>
    <s v="Giovanni De Caro"/>
    <s v="Advisor"/>
    <x v="0"/>
    <s v="ICT"/>
    <x v="20"/>
    <x v="2"/>
    <x v="0"/>
    <x v="2"/>
    <x v="0"/>
    <x v="327"/>
    <x v="0"/>
  </r>
  <r>
    <s v="OK"/>
    <x v="3216"/>
    <x v="1346"/>
    <x v="1313"/>
    <x v="3199"/>
    <s v="Italia"/>
    <x v="21"/>
    <x v="13"/>
    <m/>
    <s v="Giovanni De Caro"/>
    <s v="Advisor"/>
    <x v="0"/>
    <s v="Digital &amp; Media"/>
    <x v="5"/>
    <x v="0"/>
    <x v="0"/>
    <x v="6"/>
    <x v="0"/>
    <x v="231"/>
    <x v="225"/>
  </r>
  <r>
    <s v="OK"/>
    <x v="3217"/>
    <x v="1346"/>
    <x v="1313"/>
    <x v="3200"/>
    <s v="Italia"/>
    <x v="38"/>
    <x v="9"/>
    <m/>
    <s v="Giovanni De Caro"/>
    <s v="Advisor"/>
    <x v="0"/>
    <s v="ICT"/>
    <x v="20"/>
    <x v="0"/>
    <x v="0"/>
    <x v="6"/>
    <x v="0"/>
    <x v="327"/>
    <x v="0"/>
  </r>
  <r>
    <s v="OK"/>
    <x v="3218"/>
    <x v="1346"/>
    <x v="1313"/>
    <x v="3201"/>
    <s v="Italia"/>
    <x v="21"/>
    <x v="13"/>
    <m/>
    <s v="Joseph Grosso"/>
    <s v="Advisor"/>
    <x v="0"/>
    <s v="ICT"/>
    <x v="20"/>
    <x v="2"/>
    <x v="0"/>
    <x v="2"/>
    <x v="0"/>
    <x v="327"/>
    <x v="0"/>
  </r>
  <r>
    <s v="OK"/>
    <x v="3219"/>
    <x v="1346"/>
    <x v="1313"/>
    <x v="3202"/>
    <s v="Italia"/>
    <x v="118"/>
    <x v="13"/>
    <m/>
    <s v="Giovanni De Caro"/>
    <s v="Advisor"/>
    <x v="0"/>
    <s v="ICT"/>
    <x v="20"/>
    <x v="2"/>
    <x v="0"/>
    <x v="2"/>
    <x v="0"/>
    <x v="327"/>
    <x v="0"/>
  </r>
  <r>
    <s v="OK"/>
    <x v="3220"/>
    <x v="1346"/>
    <x v="1313"/>
    <x v="3203"/>
    <s v="Italia"/>
    <x v="17"/>
    <x v="65"/>
    <m/>
    <s v="Giovanni De Caro"/>
    <s v="Advisor"/>
    <x v="0"/>
    <s v="ICT"/>
    <x v="20"/>
    <x v="3"/>
    <x v="0"/>
    <x v="6"/>
    <x v="0"/>
    <x v="327"/>
    <x v="0"/>
  </r>
  <r>
    <s v="OK"/>
    <x v="3221"/>
    <x v="1346"/>
    <x v="1313"/>
    <x v="3204"/>
    <s v="Italia"/>
    <x v="17"/>
    <x v="2"/>
    <m/>
    <s v="Giovanni De Caro"/>
    <s v="Advisor"/>
    <x v="0"/>
    <s v="Digital &amp; Media"/>
    <x v="5"/>
    <x v="3"/>
    <x v="0"/>
    <x v="6"/>
    <x v="0"/>
    <x v="327"/>
    <x v="0"/>
  </r>
  <r>
    <s v="OK"/>
    <x v="3222"/>
    <x v="1346"/>
    <x v="1313"/>
    <x v="3205"/>
    <s v="Italia"/>
    <x v="22"/>
    <x v="14"/>
    <m/>
    <s v="Giovanni De Caro"/>
    <s v="Advisor"/>
    <x v="0"/>
    <s v="ICT"/>
    <x v="20"/>
    <x v="0"/>
    <x v="0"/>
    <x v="6"/>
    <x v="0"/>
    <x v="327"/>
    <x v="0"/>
  </r>
  <r>
    <s v="OK"/>
    <x v="3223"/>
    <x v="1346"/>
    <x v="1313"/>
    <x v="3206"/>
    <s v="Italia"/>
    <x v="21"/>
    <x v="66"/>
    <m/>
    <s v="Diego Antonacci-Impact Hub "/>
    <s v="Altri "/>
    <x v="0"/>
    <s v="ICT"/>
    <x v="20"/>
    <x v="2"/>
    <x v="0"/>
    <x v="2"/>
    <x v="0"/>
    <x v="327"/>
    <x v="0"/>
  </r>
  <r>
    <s v="OK"/>
    <x v="3224"/>
    <x v="1346"/>
    <x v="1313"/>
    <x v="3207"/>
    <s v="Italia"/>
    <x v="22"/>
    <x v="14"/>
    <m/>
    <s v="Giovanni De Caro-Volano"/>
    <s v="Advisor"/>
    <x v="0"/>
    <s v="Clean Tech"/>
    <x v="23"/>
    <x v="3"/>
    <x v="0"/>
    <x v="6"/>
    <x v="0"/>
    <x v="327"/>
    <x v="0"/>
  </r>
  <r>
    <s v="OK"/>
    <x v="3225"/>
    <x v="1346"/>
    <x v="1313"/>
    <x v="3208"/>
    <s v="Italia"/>
    <x v="91"/>
    <x v="2"/>
    <m/>
    <s v="Benedetto Di Martino-Volano"/>
    <s v="Advisor"/>
    <x v="0"/>
    <s v="ICT"/>
    <x v="20"/>
    <x v="0"/>
    <x v="0"/>
    <x v="6"/>
    <x v="1"/>
    <x v="258"/>
    <x v="226"/>
  </r>
  <r>
    <s v="OK"/>
    <x v="3226"/>
    <x v="1346"/>
    <x v="1313"/>
    <x v="3209"/>
    <s v="Italia"/>
    <x v="17"/>
    <x v="2"/>
    <m/>
    <s v="Giovanni De Caro-Volano"/>
    <s v="Advisor"/>
    <x v="0"/>
    <s v="ICT"/>
    <x v="20"/>
    <x v="2"/>
    <x v="0"/>
    <x v="2"/>
    <x v="0"/>
    <x v="327"/>
    <x v="0"/>
  </r>
  <r>
    <s v="OK"/>
    <x v="3227"/>
    <x v="1346"/>
    <x v="1313"/>
    <x v="3210"/>
    <s v="Italia"/>
    <x v="17"/>
    <x v="2"/>
    <m/>
    <s v="Feedel Ventures "/>
    <s v="Altri"/>
    <x v="0"/>
    <s v="ICT"/>
    <x v="20"/>
    <x v="1"/>
    <x v="0"/>
    <x v="2"/>
    <x v="0"/>
    <x v="327"/>
    <x v="0"/>
  </r>
  <r>
    <s v="OK"/>
    <x v="3228"/>
    <x v="1346"/>
    <x v="1313"/>
    <x v="3211"/>
    <s v="Italia"/>
    <x v="17"/>
    <x v="2"/>
    <m/>
    <s v="Luca Lo Presti-Synclab"/>
    <s v="Altri"/>
    <x v="0"/>
    <s v="ICT"/>
    <x v="20"/>
    <x v="2"/>
    <x v="0"/>
    <x v="2"/>
    <x v="0"/>
    <x v="327"/>
    <x v="0"/>
  </r>
  <r>
    <s v="OK"/>
    <x v="3229"/>
    <x v="1346"/>
    <x v="1313"/>
    <x v="3212"/>
    <s v="Italia"/>
    <x v="6"/>
    <x v="5"/>
    <m/>
    <s v="Gianfranco Mottola-R&amp;S Advisory "/>
    <s v="Advisor"/>
    <x v="0"/>
    <s v="ICT"/>
    <x v="20"/>
    <x v="1"/>
    <x v="0"/>
    <x v="2"/>
    <x v="0"/>
    <x v="327"/>
    <x v="0"/>
  </r>
  <r>
    <s v="OK"/>
    <x v="3230"/>
    <x v="1346"/>
    <x v="1313"/>
    <x v="3213"/>
    <s v="Italia"/>
    <x v="17"/>
    <x v="2"/>
    <m/>
    <s v="Roberto Bambino"/>
    <s v="Altri"/>
    <x v="0"/>
    <s v="ICT"/>
    <x v="20"/>
    <x v="1"/>
    <x v="0"/>
    <x v="2"/>
    <x v="0"/>
    <x v="327"/>
    <x v="0"/>
  </r>
  <r>
    <s v="OK"/>
    <x v="3231"/>
    <x v="1346"/>
    <x v="1313"/>
    <x v="3214"/>
    <s v="Italia"/>
    <x v="17"/>
    <x v="2"/>
    <m/>
    <s v="Roberto Bambino"/>
    <s v="Altri"/>
    <x v="0"/>
    <s v="ICT"/>
    <x v="20"/>
    <x v="1"/>
    <x v="0"/>
    <x v="2"/>
    <x v="0"/>
    <x v="327"/>
    <x v="0"/>
  </r>
  <r>
    <s v="OK"/>
    <x v="3232"/>
    <x v="1346"/>
    <x v="1313"/>
    <x v="3215"/>
    <s v="Italia"/>
    <x v="17"/>
    <x v="65"/>
    <m/>
    <s v="Giovanni De Caro-Volano"/>
    <s v="Advisor"/>
    <x v="0"/>
    <s v="ICT"/>
    <x v="20"/>
    <x v="2"/>
    <x v="0"/>
    <x v="2"/>
    <x v="0"/>
    <x v="327"/>
    <x v="0"/>
  </r>
  <r>
    <s v="OK"/>
    <x v="3233"/>
    <x v="1346"/>
    <x v="1313"/>
    <x v="3216"/>
    <s v="Italia"/>
    <x v="17"/>
    <x v="2"/>
    <m/>
    <s v="Giuseppe Farchione"/>
    <s v="Altri"/>
    <x v="0"/>
    <s v="Digital &amp; Media"/>
    <x v="5"/>
    <x v="1"/>
    <x v="0"/>
    <x v="2"/>
    <x v="0"/>
    <x v="327"/>
    <x v="0"/>
  </r>
  <r>
    <s v="OK"/>
    <x v="3234"/>
    <x v="1346"/>
    <x v="1313"/>
    <x v="3217"/>
    <s v="Italia"/>
    <x v="78"/>
    <x v="13"/>
    <m/>
    <s v="Alfonso Riccardi"/>
    <s v="Altri"/>
    <x v="0"/>
    <s v="Biotech"/>
    <x v="25"/>
    <x v="2"/>
    <x v="0"/>
    <x v="2"/>
    <x v="0"/>
    <x v="327"/>
    <x v="0"/>
  </r>
  <r>
    <s v="OK"/>
    <x v="3235"/>
    <x v="1346"/>
    <x v="1313"/>
    <x v="3218"/>
    <s v="Italia"/>
    <x v="105"/>
    <x v="31"/>
    <m/>
    <s v="Bravo Innovation Hub"/>
    <s v="Altri"/>
    <x v="0"/>
    <s v="ICT"/>
    <x v="20"/>
    <x v="2"/>
    <x v="0"/>
    <x v="2"/>
    <x v="0"/>
    <x v="327"/>
    <x v="0"/>
  </r>
  <r>
    <s v="OK"/>
    <x v="3236"/>
    <x v="1346"/>
    <x v="1313"/>
    <x v="3219"/>
    <s v="Italia"/>
    <x v="79"/>
    <x v="25"/>
    <m/>
    <s v="Bravo Innovation Hub"/>
    <s v="Altri"/>
    <x v="0"/>
    <s v="Clean Tech"/>
    <x v="23"/>
    <x v="2"/>
    <x v="14"/>
    <x v="2"/>
    <x v="0"/>
    <x v="327"/>
    <x v="0"/>
  </r>
  <r>
    <s v="OK"/>
    <x v="3237"/>
    <x v="1346"/>
    <x v="1313"/>
    <x v="3220"/>
    <s v="Italia"/>
    <x v="79"/>
    <x v="25"/>
    <m/>
    <s v="Bravo Innovation Hub"/>
    <s v="Altri"/>
    <x v="0"/>
    <s v="ICT"/>
    <x v="20"/>
    <x v="2"/>
    <x v="0"/>
    <x v="2"/>
    <x v="0"/>
    <x v="327"/>
    <x v="0"/>
  </r>
  <r>
    <s v="OK"/>
    <x v="3238"/>
    <x v="1346"/>
    <x v="1313"/>
    <x v="3221"/>
    <s v="Italia"/>
    <x v="5"/>
    <x v="4"/>
    <m/>
    <s v="Vanessa Coppola_x000a_(The Qube Consulting)"/>
    <s v="Advisor"/>
    <x v="0"/>
    <s v="Services"/>
    <x v="14"/>
    <x v="3"/>
    <x v="0"/>
    <x v="6"/>
    <x v="0"/>
    <x v="327"/>
    <x v="0"/>
  </r>
  <r>
    <s v="OK"/>
    <x v="3239"/>
    <x v="1347"/>
    <x v="1314"/>
    <x v="3222"/>
    <s v="Italia"/>
    <x v="6"/>
    <x v="5"/>
    <m/>
    <s v="Paolo Pompili"/>
    <s v="Autocandidatura"/>
    <x v="0"/>
    <s v="Services"/>
    <x v="31"/>
    <x v="1"/>
    <x v="0"/>
    <x v="2"/>
    <x v="0"/>
    <x v="327"/>
    <x v="0"/>
  </r>
  <r>
    <s v="OK"/>
    <x v="3240"/>
    <x v="1348"/>
    <x v="1315"/>
    <x v="3223"/>
    <s v="Italia"/>
    <x v="74"/>
    <x v="0"/>
    <m/>
    <s v="Marco Ammirati_x000a_(Arkios)"/>
    <s v="Advisor"/>
    <x v="0"/>
    <s v="Consumer Goods"/>
    <x v="12"/>
    <x v="0"/>
    <x v="0"/>
    <x v="6"/>
    <x v="0"/>
    <x v="328"/>
    <x v="0"/>
  </r>
  <r>
    <s v="OK"/>
    <x v="3241"/>
    <x v="1349"/>
    <x v="1316"/>
    <x v="3224"/>
    <s v="Italia"/>
    <x v="11"/>
    <x v="7"/>
    <m/>
    <s v="Giacomo Milella"/>
    <s v="Advisor"/>
    <x v="0"/>
    <s v="ICT"/>
    <x v="20"/>
    <x v="3"/>
    <x v="0"/>
    <x v="6"/>
    <x v="0"/>
    <x v="328"/>
    <x v="0"/>
  </r>
  <r>
    <s v="OK"/>
    <x v="3242"/>
    <x v="1350"/>
    <x v="1317"/>
    <x v="3225"/>
    <s v="Italia"/>
    <x v="17"/>
    <x v="2"/>
    <s v="Amedeo Giurazza"/>
    <m/>
    <s v="Proprietaria"/>
    <x v="0"/>
    <s v="Digital &amp; Media"/>
    <x v="5"/>
    <x v="2"/>
    <x v="0"/>
    <x v="2"/>
    <x v="0"/>
    <x v="328"/>
    <x v="0"/>
  </r>
  <r>
    <s v="OK"/>
    <x v="3243"/>
    <x v="1350"/>
    <x v="1317"/>
    <x v="3226"/>
    <s v="Italia"/>
    <x v="6"/>
    <x v="5"/>
    <m/>
    <s v="Giuseppe Bonifaci"/>
    <s v="Autocandidatura"/>
    <x v="0"/>
    <s v="ICT"/>
    <x v="20"/>
    <x v="2"/>
    <x v="0"/>
    <x v="2"/>
    <x v="0"/>
    <x v="328"/>
    <x v="0"/>
  </r>
  <r>
    <s v="OK"/>
    <x v="3244"/>
    <x v="1326"/>
    <x v="1292"/>
    <x v="3227"/>
    <s v="Italia"/>
    <x v="21"/>
    <x v="13"/>
    <m/>
    <s v="Davide De Lucis"/>
    <s v="Autocandidatura"/>
    <x v="0"/>
    <s v="ICT"/>
    <x v="20"/>
    <x v="0"/>
    <x v="0"/>
    <x v="8"/>
    <x v="0"/>
    <x v="258"/>
    <x v="227"/>
  </r>
  <r>
    <s v="OK"/>
    <x v="3245"/>
    <x v="1351"/>
    <x v="1318"/>
    <x v="3228"/>
    <s v="Italia"/>
    <x v="6"/>
    <x v="5"/>
    <m/>
    <s v="Edoardo Mustarelli"/>
    <s v="Autocandidatura"/>
    <x v="0"/>
    <s v="Digital &amp; Media"/>
    <x v="5"/>
    <x v="2"/>
    <x v="0"/>
    <x v="2"/>
    <x v="0"/>
    <x v="328"/>
    <x v="0"/>
  </r>
  <r>
    <s v="OK"/>
    <x v="3246"/>
    <x v="1352"/>
    <x v="1319"/>
    <x v="3229"/>
    <s v="Italia"/>
    <x v="6"/>
    <x v="5"/>
    <m/>
    <s v="Rodolfo Falletti"/>
    <s v="Autocandidatura"/>
    <x v="0"/>
    <s v="ICT"/>
    <x v="20"/>
    <x v="2"/>
    <x v="0"/>
    <x v="2"/>
    <x v="0"/>
    <x v="328"/>
    <x v="0"/>
  </r>
  <r>
    <s v="OK"/>
    <x v="3247"/>
    <x v="1353"/>
    <x v="1320"/>
    <x v="3230"/>
    <s v="Italia"/>
    <x v="15"/>
    <x v="3"/>
    <s v="Chiara Morsa"/>
    <m/>
    <s v="Proprietaria"/>
    <x v="0"/>
    <s v="Digital &amp; Media"/>
    <x v="5"/>
    <x v="0"/>
    <x v="0"/>
    <x v="6"/>
    <x v="0"/>
    <x v="329"/>
    <x v="0"/>
  </r>
  <r>
    <s v="OK"/>
    <x v="3248"/>
    <x v="1353"/>
    <x v="5"/>
    <x v="3231"/>
    <s v="Italia"/>
    <x v="81"/>
    <x v="0"/>
    <m/>
    <s v="Paolo Folgarait"/>
    <s v="Autocandidatura"/>
    <x v="1"/>
    <m/>
    <x v="7"/>
    <x v="5"/>
    <x v="4"/>
    <x v="3"/>
    <x v="0"/>
    <x v="329"/>
    <x v="0"/>
  </r>
  <r>
    <s v="OK"/>
    <x v="3249"/>
    <x v="1354"/>
    <x v="1321"/>
    <x v="3232"/>
    <s v="Italia"/>
    <x v="41"/>
    <x v="10"/>
    <m/>
    <s v="Stefano Pardini"/>
    <s v="Advisor"/>
    <x v="0"/>
    <s v="ICT"/>
    <x v="20"/>
    <x v="0"/>
    <x v="0"/>
    <x v="6"/>
    <x v="0"/>
    <x v="329"/>
    <x v="0"/>
  </r>
  <r>
    <s v="OK"/>
    <x v="3250"/>
    <x v="1354"/>
    <x v="1321"/>
    <x v="3233"/>
    <s v="Italia"/>
    <x v="2"/>
    <x v="0"/>
    <m/>
    <s v="Francesco Passamano"/>
    <s v="Autocandidatura"/>
    <x v="0"/>
    <s v="Digital &amp; Media"/>
    <x v="5"/>
    <x v="3"/>
    <x v="0"/>
    <x v="6"/>
    <x v="0"/>
    <x v="329"/>
    <x v="0"/>
  </r>
  <r>
    <s v="OK"/>
    <x v="3251"/>
    <x v="1354"/>
    <x v="1321"/>
    <x v="3234"/>
    <s v="Italia"/>
    <x v="5"/>
    <x v="4"/>
    <s v="Chiara Morsa"/>
    <m/>
    <s v="Proprietaria"/>
    <x v="0"/>
    <s v="Digital &amp; Media"/>
    <x v="5"/>
    <x v="0"/>
    <x v="0"/>
    <x v="6"/>
    <x v="0"/>
    <x v="329"/>
    <x v="0"/>
  </r>
  <r>
    <s v="OK"/>
    <x v="3252"/>
    <x v="1355"/>
    <x v="1322"/>
    <x v="3235"/>
    <s v="Italia"/>
    <x v="21"/>
    <x v="13"/>
    <m/>
    <s v="Francesco Meneschincheri _x000a_(BizPlace)"/>
    <s v="Advisor"/>
    <x v="0"/>
    <s v="Med-Tech"/>
    <x v="2"/>
    <x v="0"/>
    <x v="0"/>
    <x v="6"/>
    <x v="0"/>
    <x v="329"/>
    <x v="0"/>
  </r>
  <r>
    <s v="OK"/>
    <x v="3253"/>
    <x v="1355"/>
    <x v="1322"/>
    <x v="3236"/>
    <s v="Italia"/>
    <x v="81"/>
    <x v="0"/>
    <m/>
    <s v="Giusy Stanziola_x000a_(UniCredit)"/>
    <s v="Investitori professionali"/>
    <x v="0"/>
    <s v="Industrial Goods"/>
    <x v="4"/>
    <x v="3"/>
    <x v="0"/>
    <x v="6"/>
    <x v="0"/>
    <x v="329"/>
    <x v="0"/>
  </r>
  <r>
    <s v="OK"/>
    <x v="3254"/>
    <x v="1355"/>
    <x v="1322"/>
    <x v="3237"/>
    <s v="Italia"/>
    <x v="21"/>
    <x v="13"/>
    <m/>
    <s v="Alessandro Cafagna"/>
    <s v="Autocandidatura"/>
    <x v="0"/>
    <s v="ICT"/>
    <x v="20"/>
    <x v="0"/>
    <x v="0"/>
    <x v="6"/>
    <x v="0"/>
    <x v="329"/>
    <x v="0"/>
  </r>
  <r>
    <s v="OK"/>
    <x v="3255"/>
    <x v="1356"/>
    <x v="1323"/>
    <x v="3238"/>
    <s v="Italia"/>
    <x v="17"/>
    <x v="2"/>
    <s v="Fabiana Martone"/>
    <m/>
    <s v="Proprietaria"/>
    <x v="0"/>
    <s v="ICT"/>
    <x v="20"/>
    <x v="2"/>
    <x v="0"/>
    <x v="8"/>
    <x v="0"/>
    <x v="329"/>
    <x v="0"/>
  </r>
  <r>
    <s v="OK"/>
    <x v="3256"/>
    <x v="1356"/>
    <x v="1323"/>
    <x v="3239"/>
    <s v="Italia"/>
    <x v="257"/>
    <x v="13"/>
    <m/>
    <s v="Giuseppe Carapellese"/>
    <s v="Autocandidatura"/>
    <x v="0"/>
    <s v="Digital &amp; Media"/>
    <x v="28"/>
    <x v="0"/>
    <x v="0"/>
    <x v="6"/>
    <x v="0"/>
    <x v="329"/>
    <x v="0"/>
  </r>
  <r>
    <s v="OK"/>
    <x v="3257"/>
    <x v="1357"/>
    <x v="1324"/>
    <x v="3240"/>
    <s v="Italia"/>
    <x v="261"/>
    <x v="7"/>
    <m/>
    <s v="Lorenzo Frollini"/>
    <s v="Autocandidatura"/>
    <x v="0"/>
    <s v="ICT"/>
    <x v="0"/>
    <x v="0"/>
    <x v="0"/>
    <x v="6"/>
    <x v="0"/>
    <x v="329"/>
    <x v="0"/>
  </r>
  <r>
    <s v="OK"/>
    <x v="3258"/>
    <x v="1357"/>
    <x v="1324"/>
    <x v="3241"/>
    <s v="Italia"/>
    <x v="39"/>
    <x v="15"/>
    <m/>
    <s v="Alvise Maniero"/>
    <s v="Autocandidatura"/>
    <x v="0"/>
    <s v="Clean Tech"/>
    <x v="29"/>
    <x v="2"/>
    <x v="0"/>
    <x v="2"/>
    <x v="0"/>
    <x v="329"/>
    <x v="0"/>
  </r>
  <r>
    <s v="OK"/>
    <x v="3259"/>
    <x v="1358"/>
    <x v="1325"/>
    <x v="3242"/>
    <s v="Italia"/>
    <x v="147"/>
    <x v="15"/>
    <s v="Team VV5"/>
    <m/>
    <s v="Proprietaria"/>
    <x v="0"/>
    <s v="ICT"/>
    <x v="20"/>
    <x v="0"/>
    <x v="0"/>
    <x v="6"/>
    <x v="0"/>
    <x v="31"/>
    <x v="0"/>
  </r>
  <r>
    <s v="OK"/>
    <x v="3260"/>
    <x v="1359"/>
    <x v="1326"/>
    <x v="3243"/>
    <s v="Italia"/>
    <x v="11"/>
    <x v="7"/>
    <s v="Team VV5"/>
    <m/>
    <s v="Proprietaria"/>
    <x v="0"/>
    <s v="ICT"/>
    <x v="20"/>
    <x v="0"/>
    <x v="0"/>
    <x v="6"/>
    <x v="0"/>
    <x v="31"/>
    <x v="0"/>
  </r>
  <r>
    <s v="OK"/>
    <x v="3261"/>
    <x v="1358"/>
    <x v="1325"/>
    <x v="3244"/>
    <s v="Italia"/>
    <x v="15"/>
    <x v="3"/>
    <s v="Marco De Palma"/>
    <m/>
    <s v="Proprietaria"/>
    <x v="0"/>
    <s v="Digital &amp; Media"/>
    <x v="5"/>
    <x v="0"/>
    <x v="0"/>
    <x v="6"/>
    <x v="0"/>
    <x v="31"/>
    <x v="0"/>
  </r>
  <r>
    <s v="OK"/>
    <x v="3262"/>
    <x v="1358"/>
    <x v="1325"/>
    <x v="3245"/>
    <s v="Italia"/>
    <x v="5"/>
    <x v="4"/>
    <s v="Team VV5"/>
    <m/>
    <s v="Proprietaria"/>
    <x v="0"/>
    <s v="ICT"/>
    <x v="20"/>
    <x v="0"/>
    <x v="0"/>
    <x v="6"/>
    <x v="0"/>
    <x v="31"/>
    <x v="0"/>
  </r>
  <r>
    <s v="OK"/>
    <x v="3263"/>
    <x v="1359"/>
    <x v="1326"/>
    <x v="3246"/>
    <s v="Estero"/>
    <x v="25"/>
    <x v="16"/>
    <m/>
    <s v="Enzio Menga"/>
    <s v="Autocandidatura"/>
    <x v="0"/>
    <s v="Digital &amp; Media"/>
    <x v="5"/>
    <x v="2"/>
    <x v="0"/>
    <x v="2"/>
    <x v="0"/>
    <x v="31"/>
    <x v="0"/>
  </r>
  <r>
    <s v="OK"/>
    <x v="3264"/>
    <x v="1358"/>
    <x v="1325"/>
    <x v="3247"/>
    <s v="Italia"/>
    <x v="5"/>
    <x v="4"/>
    <s v="Alessandro Pontari"/>
    <m/>
    <s v="Proprietaria"/>
    <x v="0"/>
    <s v="ICT"/>
    <x v="4"/>
    <x v="2"/>
    <x v="0"/>
    <x v="2"/>
    <x v="0"/>
    <x v="31"/>
    <x v="0"/>
  </r>
  <r>
    <s v="OK"/>
    <x v="3265"/>
    <x v="1358"/>
    <x v="1325"/>
    <x v="3248"/>
    <s v="Italia"/>
    <x v="11"/>
    <x v="7"/>
    <s v="Alessandro Pontari"/>
    <m/>
    <s v="Proprietaria"/>
    <x v="0"/>
    <s v="ICT"/>
    <x v="4"/>
    <x v="0"/>
    <x v="0"/>
    <x v="6"/>
    <x v="0"/>
    <x v="31"/>
    <x v="0"/>
  </r>
  <r>
    <s v="OK"/>
    <x v="3266"/>
    <x v="1358"/>
    <x v="1325"/>
    <x v="3249"/>
    <s v="Italia"/>
    <x v="21"/>
    <x v="13"/>
    <s v="Alessandro Pontari"/>
    <m/>
    <s v="Proprietaria"/>
    <x v="0"/>
    <s v="ICT"/>
    <x v="20"/>
    <x v="2"/>
    <x v="0"/>
    <x v="8"/>
    <x v="0"/>
    <x v="31"/>
    <x v="0"/>
  </r>
  <r>
    <s v="OK"/>
    <x v="3267"/>
    <x v="1358"/>
    <x v="1325"/>
    <x v="3250"/>
    <s v="Italia"/>
    <x v="15"/>
    <x v="3"/>
    <s v="Alessandro Pontari"/>
    <m/>
    <s v="Proprietaria"/>
    <x v="0"/>
    <s v="ICT"/>
    <x v="4"/>
    <x v="1"/>
    <x v="0"/>
    <x v="2"/>
    <x v="0"/>
    <x v="31"/>
    <x v="0"/>
  </r>
  <r>
    <s v="OK"/>
    <x v="3268"/>
    <x v="1358"/>
    <x v="1325"/>
    <x v="3251"/>
    <s v="Italia"/>
    <x v="11"/>
    <x v="7"/>
    <s v="Alessandro Pontari"/>
    <m/>
    <s v="Proprietaria"/>
    <x v="0"/>
    <s v="ICT"/>
    <x v="4"/>
    <x v="2"/>
    <x v="0"/>
    <x v="2"/>
    <x v="0"/>
    <x v="31"/>
    <x v="0"/>
  </r>
  <r>
    <s v="OK"/>
    <x v="3269"/>
    <x v="1358"/>
    <x v="1325"/>
    <x v="3252"/>
    <s v="Italia"/>
    <x v="15"/>
    <x v="3"/>
    <s v="Alessandro Pontari"/>
    <m/>
    <s v="Proprietaria"/>
    <x v="0"/>
    <s v="ICT"/>
    <x v="20"/>
    <x v="2"/>
    <x v="0"/>
    <x v="2"/>
    <x v="0"/>
    <x v="31"/>
    <x v="0"/>
  </r>
  <r>
    <s v="OK"/>
    <x v="3270"/>
    <x v="1358"/>
    <x v="1325"/>
    <x v="3253"/>
    <s v="Italia"/>
    <x v="15"/>
    <x v="3"/>
    <s v="Alessandro Pontari"/>
    <m/>
    <s v="Proprietaria"/>
    <x v="0"/>
    <s v="ICT"/>
    <x v="20"/>
    <x v="0"/>
    <x v="0"/>
    <x v="6"/>
    <x v="0"/>
    <x v="31"/>
    <x v="0"/>
  </r>
  <r>
    <s v="OK"/>
    <x v="3271"/>
    <x v="1358"/>
    <x v="1325"/>
    <x v="3254"/>
    <s v="Italia"/>
    <x v="11"/>
    <x v="7"/>
    <s v="Alessandro Pontari"/>
    <m/>
    <s v="Proprietaria"/>
    <x v="0"/>
    <s v="ICT"/>
    <x v="18"/>
    <x v="2"/>
    <x v="0"/>
    <x v="2"/>
    <x v="0"/>
    <x v="31"/>
    <x v="0"/>
  </r>
  <r>
    <s v="OK"/>
    <x v="3272"/>
    <x v="1358"/>
    <x v="1325"/>
    <x v="3255"/>
    <s v="Italia"/>
    <x v="15"/>
    <x v="3"/>
    <s v="Alessandro Pontari"/>
    <m/>
    <s v="Proprietaria"/>
    <x v="0"/>
    <s v="ICT"/>
    <x v="23"/>
    <x v="1"/>
    <x v="0"/>
    <x v="2"/>
    <x v="0"/>
    <x v="31"/>
    <x v="0"/>
  </r>
  <r>
    <s v="OK"/>
    <x v="3273"/>
    <x v="1358"/>
    <x v="1325"/>
    <x v="3256"/>
    <s v="Italia"/>
    <x v="11"/>
    <x v="7"/>
    <s v="Alessandro Pontari"/>
    <m/>
    <s v="Proprietaria"/>
    <x v="0"/>
    <s v="ICT"/>
    <x v="20"/>
    <x v="0"/>
    <x v="0"/>
    <x v="6"/>
    <x v="0"/>
    <x v="31"/>
    <x v="0"/>
  </r>
  <r>
    <s v="OK"/>
    <x v="3274"/>
    <x v="1358"/>
    <x v="1325"/>
    <x v="3257"/>
    <s v="Italia"/>
    <x v="20"/>
    <x v="12"/>
    <s v="Alessandro Pontari"/>
    <m/>
    <s v="Proprietaria"/>
    <x v="0"/>
    <s v="ICT"/>
    <x v="18"/>
    <x v="1"/>
    <x v="0"/>
    <x v="2"/>
    <x v="0"/>
    <x v="31"/>
    <x v="0"/>
  </r>
  <r>
    <s v="OK"/>
    <x v="3275"/>
    <x v="1358"/>
    <x v="1325"/>
    <x v="3258"/>
    <s v="Italia"/>
    <x v="39"/>
    <x v="15"/>
    <s v="Alessandro Pontari"/>
    <m/>
    <s v="Proprietaria"/>
    <x v="0"/>
    <s v="ICT"/>
    <x v="37"/>
    <x v="0"/>
    <x v="0"/>
    <x v="6"/>
    <x v="0"/>
    <x v="31"/>
    <x v="0"/>
  </r>
  <r>
    <s v="OK"/>
    <x v="3276"/>
    <x v="1358"/>
    <x v="1325"/>
    <x v="3259"/>
    <s v="Italia"/>
    <x v="11"/>
    <x v="7"/>
    <s v="Alessandro Pontari"/>
    <m/>
    <s v="Proprietaria"/>
    <x v="0"/>
    <s v="ICT"/>
    <x v="20"/>
    <x v="0"/>
    <x v="0"/>
    <x v="6"/>
    <x v="0"/>
    <x v="31"/>
    <x v="0"/>
  </r>
  <r>
    <s v="OK"/>
    <x v="3277"/>
    <x v="1360"/>
    <x v="1327"/>
    <x v="3260"/>
    <s v="Italia"/>
    <x v="20"/>
    <x v="12"/>
    <m/>
    <s v="Davide Labolani"/>
    <s v="Autocandidatura"/>
    <x v="0"/>
    <s v="ICT"/>
    <x v="20"/>
    <x v="3"/>
    <x v="0"/>
    <x v="6"/>
    <x v="0"/>
    <x v="31"/>
    <x v="0"/>
  </r>
  <r>
    <s v="OK"/>
    <x v="3278"/>
    <x v="1359"/>
    <x v="1326"/>
    <x v="3261"/>
    <s v="Italia"/>
    <x v="0"/>
    <x v="0"/>
    <m/>
    <s v="Antonio Iannone_x000a_(Thefoodcons)"/>
    <s v="Advisor"/>
    <x v="0"/>
    <s v="ICT"/>
    <x v="20"/>
    <x v="0"/>
    <x v="0"/>
    <x v="6"/>
    <x v="0"/>
    <x v="31"/>
    <x v="0"/>
  </r>
  <r>
    <s v="OK"/>
    <x v="3279"/>
    <x v="1361"/>
    <x v="1328"/>
    <x v="3262"/>
    <s v="Italia"/>
    <x v="258"/>
    <x v="35"/>
    <m/>
    <s v="Andrea Di Vico"/>
    <s v="Altri"/>
    <x v="0"/>
    <s v="ICT"/>
    <x v="20"/>
    <x v="0"/>
    <x v="0"/>
    <x v="6"/>
    <x v="0"/>
    <x v="31"/>
    <x v="0"/>
  </r>
  <r>
    <s v="OK"/>
    <x v="3280"/>
    <x v="1362"/>
    <x v="1327"/>
    <x v="3263"/>
    <s v="Italia"/>
    <x v="11"/>
    <x v="7"/>
    <m/>
    <s v="Antonio Delle Femine _x000a_(EY)"/>
    <s v="Società di revisione"/>
    <x v="0"/>
    <s v="Digital &amp; Media"/>
    <x v="5"/>
    <x v="0"/>
    <x v="0"/>
    <x v="6"/>
    <x v="0"/>
    <x v="31"/>
    <x v="0"/>
  </r>
  <r>
    <s v="OK"/>
    <x v="3281"/>
    <x v="1361"/>
    <x v="1328"/>
    <x v="3264"/>
    <s v="Italia"/>
    <x v="11"/>
    <x v="7"/>
    <s v="Team VV5"/>
    <m/>
    <s v="Proprietaria"/>
    <x v="0"/>
    <s v="ICT"/>
    <x v="0"/>
    <x v="0"/>
    <x v="0"/>
    <x v="6"/>
    <x v="0"/>
    <x v="31"/>
    <x v="0"/>
  </r>
  <r>
    <s v="OK"/>
    <x v="3282"/>
    <x v="1358"/>
    <x v="1325"/>
    <x v="3265"/>
    <s v="Italia"/>
    <x v="59"/>
    <x v="17"/>
    <m/>
    <s v="Matteo Prizzon_x000a_(a|cube)"/>
    <s v="Advisor"/>
    <x v="0"/>
    <s v="ICT"/>
    <x v="20"/>
    <x v="0"/>
    <x v="0"/>
    <x v="6"/>
    <x v="0"/>
    <x v="31"/>
    <x v="0"/>
  </r>
  <r>
    <s v="OK"/>
    <x v="3283"/>
    <x v="1358"/>
    <x v="1325"/>
    <x v="3266"/>
    <s v="Italia"/>
    <x v="21"/>
    <x v="13"/>
    <m/>
    <s v="Matteo Prizzon_x000a_(a|cube)"/>
    <s v="Advisor"/>
    <x v="0"/>
    <s v="Med-Tech"/>
    <x v="8"/>
    <x v="0"/>
    <x v="0"/>
    <x v="6"/>
    <x v="0"/>
    <x v="31"/>
    <x v="0"/>
  </r>
  <r>
    <s v="OK"/>
    <x v="3284"/>
    <x v="1358"/>
    <x v="1325"/>
    <x v="3267"/>
    <s v="Italia"/>
    <x v="5"/>
    <x v="4"/>
    <m/>
    <s v="Matteo Prizzon_x000a_(a|cube)"/>
    <s v="Advisor"/>
    <x v="0"/>
    <s v="Med-Tech"/>
    <x v="8"/>
    <x v="0"/>
    <x v="0"/>
    <x v="6"/>
    <x v="0"/>
    <x v="31"/>
    <x v="0"/>
  </r>
  <r>
    <s v="OK"/>
    <x v="3285"/>
    <x v="1358"/>
    <x v="1325"/>
    <x v="3268"/>
    <s v="Italia"/>
    <x v="14"/>
    <x v="10"/>
    <m/>
    <s v="Matteo Prizzon_x000a_(a|cube)"/>
    <s v="Advisor"/>
    <x v="0"/>
    <s v="Digital &amp; Media"/>
    <x v="13"/>
    <x v="0"/>
    <x v="0"/>
    <x v="6"/>
    <x v="0"/>
    <x v="31"/>
    <x v="0"/>
  </r>
  <r>
    <s v="OK"/>
    <x v="3286"/>
    <x v="1358"/>
    <x v="1325"/>
    <x v="3269"/>
    <s v="Italia"/>
    <x v="5"/>
    <x v="4"/>
    <m/>
    <s v="Matteo Prizzon_x000a_(a|cube)"/>
    <s v="Advisor"/>
    <x v="0"/>
    <s v="ICT"/>
    <x v="20"/>
    <x v="0"/>
    <x v="0"/>
    <x v="6"/>
    <x v="0"/>
    <x v="31"/>
    <x v="0"/>
  </r>
  <r>
    <s v="OK"/>
    <x v="3287"/>
    <x v="1358"/>
    <x v="1325"/>
    <x v="3270"/>
    <s v="Italia"/>
    <x v="11"/>
    <x v="7"/>
    <m/>
    <s v="Matteo Prizzon_x000a_(a|cube)"/>
    <s v="Advisor"/>
    <x v="0"/>
    <s v="Digital &amp; Media"/>
    <x v="5"/>
    <x v="0"/>
    <x v="0"/>
    <x v="6"/>
    <x v="0"/>
    <x v="31"/>
    <x v="0"/>
  </r>
  <r>
    <s v="OK"/>
    <x v="3288"/>
    <x v="1361"/>
    <x v="1328"/>
    <x v="3271"/>
    <s v="Italia"/>
    <x v="5"/>
    <x v="4"/>
    <m/>
    <s v="Luca Canepa_x000a_(PoliHub)"/>
    <s v="Organismi di Ricerca"/>
    <x v="0"/>
    <s v="Clean Tech"/>
    <x v="23"/>
    <x v="1"/>
    <x v="31"/>
    <x v="2"/>
    <x v="0"/>
    <x v="31"/>
    <x v="0"/>
  </r>
  <r>
    <s v="OK"/>
    <x v="3289"/>
    <x v="1359"/>
    <x v="1326"/>
    <x v="3272"/>
    <s v="Italia"/>
    <x v="262"/>
    <x v="25"/>
    <m/>
    <s v="Vanessa Coppola_x000a_(The Qube Consulting)"/>
    <s v="Advisor"/>
    <x v="0"/>
    <s v="ICT"/>
    <x v="20"/>
    <x v="2"/>
    <x v="0"/>
    <x v="8"/>
    <x v="0"/>
    <x v="80"/>
    <x v="228"/>
  </r>
  <r>
    <s v="OK"/>
    <x v="3290"/>
    <x v="1359"/>
    <x v="1326"/>
    <x v="3273"/>
    <s v="Italia"/>
    <x v="149"/>
    <x v="31"/>
    <m/>
    <s v="Vanessa Coppola_x000a_(The Qube Consulting)"/>
    <s v="Advisor"/>
    <x v="0"/>
    <s v="Agro-food"/>
    <x v="20"/>
    <x v="0"/>
    <x v="0"/>
    <x v="6"/>
    <x v="0"/>
    <x v="31"/>
    <x v="0"/>
  </r>
  <r>
    <s v="OK"/>
    <x v="3291"/>
    <x v="1359"/>
    <x v="1326"/>
    <x v="3274"/>
    <s v="Italia"/>
    <x v="5"/>
    <x v="4"/>
    <m/>
    <s v="Vanessa Coppola_x000a_(The Qube Consulting)"/>
    <s v="Advisor"/>
    <x v="0"/>
    <s v="ICT"/>
    <x v="20"/>
    <x v="0"/>
    <x v="0"/>
    <x v="6"/>
    <x v="0"/>
    <x v="31"/>
    <x v="0"/>
  </r>
  <r>
    <s v="OK"/>
    <x v="3292"/>
    <x v="1359"/>
    <x v="1326"/>
    <x v="3275"/>
    <s v="Italia"/>
    <x v="49"/>
    <x v="21"/>
    <m/>
    <s v="Vanessa Coppola_x000a_(The Qube Consulting)"/>
    <s v="Advisor"/>
    <x v="0"/>
    <s v="Digital &amp; Media"/>
    <x v="20"/>
    <x v="2"/>
    <x v="0"/>
    <x v="2"/>
    <x v="0"/>
    <x v="31"/>
    <x v="0"/>
  </r>
  <r>
    <s v="OK"/>
    <x v="3293"/>
    <x v="1359"/>
    <x v="1326"/>
    <x v="3276"/>
    <s v="Italia"/>
    <x v="83"/>
    <x v="21"/>
    <m/>
    <s v="Vanessa Coppola_x000a_(The Qube Consulting)"/>
    <s v="Advisor"/>
    <x v="0"/>
    <s v="ICT"/>
    <x v="4"/>
    <x v="0"/>
    <x v="0"/>
    <x v="8"/>
    <x v="0"/>
    <x v="330"/>
    <x v="229"/>
  </r>
  <r>
    <s v="OK"/>
    <x v="3294"/>
    <x v="1359"/>
    <x v="1326"/>
    <x v="3277"/>
    <s v="Italia"/>
    <x v="78"/>
    <x v="13"/>
    <m/>
    <s v="Vanessa Coppola_x000a_(The Qube Consulting)"/>
    <s v="Advisor"/>
    <x v="0"/>
    <s v="ICT"/>
    <x v="20"/>
    <x v="0"/>
    <x v="0"/>
    <x v="6"/>
    <x v="0"/>
    <x v="31"/>
    <x v="0"/>
  </r>
  <r>
    <s v="OK"/>
    <x v="3295"/>
    <x v="1361"/>
    <x v="1328"/>
    <x v="3278"/>
    <s v="Italia"/>
    <x v="129"/>
    <x v="3"/>
    <s v="Team VV5"/>
    <m/>
    <s v="Proprietaria"/>
    <x v="0"/>
    <s v="ICT"/>
    <x v="20"/>
    <x v="0"/>
    <x v="0"/>
    <x v="6"/>
    <x v="0"/>
    <x v="31"/>
    <x v="0"/>
  </r>
  <r>
    <s v="OK"/>
    <x v="3296"/>
    <x v="1358"/>
    <x v="1325"/>
    <x v="3279"/>
    <s v="Italia"/>
    <x v="79"/>
    <x v="25"/>
    <s v="Team VV5"/>
    <m/>
    <s v="Proprietaria"/>
    <x v="0"/>
    <s v="ICT"/>
    <x v="20"/>
    <x v="0"/>
    <x v="0"/>
    <x v="6"/>
    <x v="0"/>
    <x v="31"/>
    <x v="0"/>
  </r>
  <r>
    <s v="OK"/>
    <x v="3297"/>
    <x v="1363"/>
    <x v="1329"/>
    <x v="3280"/>
    <s v="Italia"/>
    <x v="5"/>
    <x v="4"/>
    <m/>
    <s v="Antonio Chiarello"/>
    <s v="Autocandidatura"/>
    <x v="0"/>
    <s v="ICT"/>
    <x v="20"/>
    <x v="0"/>
    <x v="0"/>
    <x v="6"/>
    <x v="0"/>
    <x v="45"/>
    <x v="0"/>
  </r>
  <r>
    <s v="OK"/>
    <x v="3298"/>
    <x v="1364"/>
    <x v="1330"/>
    <x v="3281"/>
    <s v="Italia"/>
    <x v="6"/>
    <x v="5"/>
    <m/>
    <s v="Nicola Ferrauto"/>
    <s v="Autocandidatura"/>
    <x v="0"/>
    <s v="ICT"/>
    <x v="20"/>
    <x v="1"/>
    <x v="0"/>
    <x v="2"/>
    <x v="0"/>
    <x v="45"/>
    <x v="0"/>
  </r>
  <r>
    <s v="OK"/>
    <x v="3299"/>
    <x v="1365"/>
    <x v="1331"/>
    <x v="3282"/>
    <s v="Italia"/>
    <x v="21"/>
    <x v="13"/>
    <m/>
    <s v="Patrizio Guido Altieri_x000a_(BINP)"/>
    <s v="Organismi di Ricerca"/>
    <x v="0"/>
    <s v="ICT"/>
    <x v="20"/>
    <x v="2"/>
    <x v="99"/>
    <x v="8"/>
    <x v="0"/>
    <x v="45"/>
    <x v="0"/>
  </r>
  <r>
    <s v="OK"/>
    <x v="3300"/>
    <x v="1366"/>
    <x v="1332"/>
    <x v="3283"/>
    <s v="Italia"/>
    <x v="21"/>
    <x v="13"/>
    <m/>
    <s v="Talentis – GI Startup Program 2024"/>
    <s v="Altri"/>
    <x v="0"/>
    <s v="Digital &amp; Media"/>
    <x v="5"/>
    <x v="0"/>
    <x v="0"/>
    <x v="6"/>
    <x v="0"/>
    <x v="45"/>
    <x v="0"/>
  </r>
  <r>
    <s v="OK"/>
    <x v="3301"/>
    <x v="1366"/>
    <x v="1332"/>
    <x v="3284"/>
    <s v="Italia"/>
    <x v="21"/>
    <x v="13"/>
    <m/>
    <s v="Talentis – GI Startup Program 2024"/>
    <s v="Altri"/>
    <x v="0"/>
    <s v="ICT"/>
    <x v="20"/>
    <x v="0"/>
    <x v="0"/>
    <x v="6"/>
    <x v="0"/>
    <x v="45"/>
    <x v="0"/>
  </r>
  <r>
    <s v="OK"/>
    <x v="3302"/>
    <x v="1366"/>
    <x v="1332"/>
    <x v="3285"/>
    <s v="Italia"/>
    <x v="21"/>
    <x v="13"/>
    <m/>
    <s v="Talentis – GI Startup Program 2024"/>
    <s v="Altri"/>
    <x v="0"/>
    <s v="Clean Tech"/>
    <x v="51"/>
    <x v="0"/>
    <x v="0"/>
    <x v="6"/>
    <x v="0"/>
    <x v="45"/>
    <x v="0"/>
  </r>
  <r>
    <s v="OK"/>
    <x v="3303"/>
    <x v="1366"/>
    <x v="1332"/>
    <x v="3286"/>
    <s v="Italia"/>
    <x v="21"/>
    <x v="13"/>
    <m/>
    <s v="Talentis – GI Startup Program 2024"/>
    <s v="Altri"/>
    <x v="0"/>
    <s v="ICT"/>
    <x v="18"/>
    <x v="1"/>
    <x v="8"/>
    <x v="8"/>
    <x v="0"/>
    <x v="45"/>
    <x v="0"/>
  </r>
  <r>
    <s v="OK"/>
    <x v="3304"/>
    <x v="1367"/>
    <x v="1333"/>
    <x v="3287"/>
    <s v="Italia"/>
    <x v="17"/>
    <x v="2"/>
    <m/>
    <s v="Giuseppe Coletti"/>
    <s v="Autocandidatura"/>
    <x v="0"/>
    <s v="ICT"/>
    <x v="20"/>
    <x v="0"/>
    <x v="0"/>
    <x v="6"/>
    <x v="0"/>
    <x v="231"/>
    <x v="0"/>
  </r>
  <r>
    <s v="OK"/>
    <x v="3305"/>
    <x v="1368"/>
    <x v="1334"/>
    <x v="3288"/>
    <s v="Italia"/>
    <x v="11"/>
    <x v="7"/>
    <s v="Team VV5"/>
    <m/>
    <s v="Proprietaria"/>
    <x v="0"/>
    <s v="ICT"/>
    <x v="20"/>
    <x v="0"/>
    <x v="0"/>
    <x v="6"/>
    <x v="0"/>
    <x v="231"/>
    <x v="0"/>
  </r>
  <r>
    <s v="OK"/>
    <x v="3306"/>
    <x v="1369"/>
    <x v="1333"/>
    <x v="3289"/>
    <s v="Italia"/>
    <x v="6"/>
    <x v="5"/>
    <m/>
    <s v="Luigi Nicastro_x000a_(Mazars)"/>
    <s v="Advisor"/>
    <x v="0"/>
    <s v="Clean Tech"/>
    <x v="39"/>
    <x v="0"/>
    <x v="0"/>
    <x v="6"/>
    <x v="0"/>
    <x v="231"/>
    <x v="0"/>
  </r>
  <r>
    <s v="OK"/>
    <x v="3307"/>
    <x v="1369"/>
    <x v="1333"/>
    <x v="3290"/>
    <s v="Italia"/>
    <x v="263"/>
    <x v="21"/>
    <m/>
    <s v="Luigi Nicastro_x000a_(Mazars)"/>
    <s v="Advisor"/>
    <x v="0"/>
    <s v="Clean Tech"/>
    <x v="17"/>
    <x v="3"/>
    <x v="0"/>
    <x v="6"/>
    <x v="0"/>
    <x v="231"/>
    <x v="0"/>
  </r>
  <r>
    <s v="OK"/>
    <x v="3308"/>
    <x v="1370"/>
    <x v="1335"/>
    <x v="3291"/>
    <s v="Italia"/>
    <x v="5"/>
    <x v="4"/>
    <m/>
    <s v="Marta Galli_x000a_(MGA)"/>
    <s v="Advisor"/>
    <x v="0"/>
    <s v="Digital &amp; Media"/>
    <x v="28"/>
    <x v="0"/>
    <x v="0"/>
    <x v="6"/>
    <x v="0"/>
    <x v="231"/>
    <x v="0"/>
  </r>
  <r>
    <s v="OK"/>
    <x v="3309"/>
    <x v="1371"/>
    <x v="1336"/>
    <x v="3292"/>
    <s v="Italia"/>
    <x v="96"/>
    <x v="19"/>
    <m/>
    <s v="Antonio Puce"/>
    <s v="Autocandidatura"/>
    <x v="0"/>
    <s v="Med-Tech"/>
    <x v="25"/>
    <x v="0"/>
    <x v="0"/>
    <x v="6"/>
    <x v="0"/>
    <x v="231"/>
    <x v="0"/>
  </r>
  <r>
    <s v="OK"/>
    <x v="3310"/>
    <x v="1371"/>
    <x v="1336"/>
    <x v="3293"/>
    <s v="Italia"/>
    <x v="41"/>
    <x v="10"/>
    <m/>
    <s v="Elena Martelli_x000a_(Zest"/>
    <s v="Investitori professionali"/>
    <x v="0"/>
    <s v="Clean Tech"/>
    <x v="17"/>
    <x v="2"/>
    <x v="0"/>
    <x v="2"/>
    <x v="0"/>
    <x v="231"/>
    <x v="0"/>
  </r>
  <r>
    <s v="OK"/>
    <x v="3311"/>
    <x v="1372"/>
    <x v="1337"/>
    <x v="3294"/>
    <s v="Italia"/>
    <x v="5"/>
    <x v="4"/>
    <m/>
    <s v="Gianluca Ferranti"/>
    <s v="Altri"/>
    <x v="0"/>
    <s v="ICT"/>
    <x v="20"/>
    <x v="0"/>
    <x v="0"/>
    <x v="6"/>
    <x v="0"/>
    <x v="231"/>
    <x v="0"/>
  </r>
  <r>
    <s v="OK"/>
    <x v="3312"/>
    <x v="1372"/>
    <x v="1337"/>
    <x v="3295"/>
    <s v="Italia"/>
    <x v="11"/>
    <x v="7"/>
    <m/>
    <s v="Niccolò de Leva _x000a_(IAG) "/>
    <s v="Investitori professionali"/>
    <x v="0"/>
    <s v="Digital &amp; Media"/>
    <x v="5"/>
    <x v="0"/>
    <x v="0"/>
    <x v="6"/>
    <x v="0"/>
    <x v="231"/>
    <x v="0"/>
  </r>
  <r>
    <s v="OK"/>
    <x v="3313"/>
    <x v="1372"/>
    <x v="1337"/>
    <x v="3296"/>
    <s v="Italia"/>
    <x v="23"/>
    <x v="2"/>
    <m/>
    <s v="Niccolò de Leva _x000a_(IAG) "/>
    <s v="Investitori professionali"/>
    <x v="0"/>
    <s v="Digital &amp; Media"/>
    <x v="5"/>
    <x v="0"/>
    <x v="0"/>
    <x v="6"/>
    <x v="0"/>
    <x v="231"/>
    <x v="0"/>
  </r>
  <r>
    <s v="OK"/>
    <x v="3314"/>
    <x v="1372"/>
    <x v="1337"/>
    <x v="3297"/>
    <s v="Italia"/>
    <x v="7"/>
    <x v="4"/>
    <m/>
    <s v="Niccolò de Leva _x000a_(IAG) "/>
    <s v="Investitori professionali"/>
    <x v="0"/>
    <s v="ICT"/>
    <x v="20"/>
    <x v="3"/>
    <x v="0"/>
    <x v="6"/>
    <x v="0"/>
    <x v="231"/>
    <x v="0"/>
  </r>
  <r>
    <s v="OK"/>
    <x v="3315"/>
    <x v="1372"/>
    <x v="1337"/>
    <x v="3298"/>
    <s v="Italia"/>
    <x v="62"/>
    <x v="4"/>
    <m/>
    <s v="Niccolò de Leva _x000a_(IAG) "/>
    <s v="Investitori professionali"/>
    <x v="0"/>
    <s v="Digital &amp; Media"/>
    <x v="5"/>
    <x v="0"/>
    <x v="0"/>
    <x v="6"/>
    <x v="0"/>
    <x v="231"/>
    <x v="0"/>
  </r>
  <r>
    <s v="OK"/>
    <x v="3316"/>
    <x v="1372"/>
    <x v="1337"/>
    <x v="3299"/>
    <s v="Italia"/>
    <x v="129"/>
    <x v="3"/>
    <s v="Chiara Morsa"/>
    <m/>
    <s v="Proprietaria"/>
    <x v="0"/>
    <s v="Digital &amp; Media"/>
    <x v="5"/>
    <x v="0"/>
    <x v="0"/>
    <x v="6"/>
    <x v="0"/>
    <x v="231"/>
    <x v="0"/>
  </r>
  <r>
    <s v="OK"/>
    <x v="3317"/>
    <x v="1372"/>
    <x v="1337"/>
    <x v="3300"/>
    <s v="Italia"/>
    <x v="22"/>
    <x v="14"/>
    <s v="Chiara Morsa"/>
    <m/>
    <s v="Proprietaria"/>
    <x v="0"/>
    <s v="ICT"/>
    <x v="20"/>
    <x v="0"/>
    <x v="0"/>
    <x v="6"/>
    <x v="0"/>
    <x v="231"/>
    <x v="0"/>
  </r>
  <r>
    <s v="OK"/>
    <x v="3318"/>
    <x v="1373"/>
    <x v="1338"/>
    <x v="3301"/>
    <s v="Italia"/>
    <x v="5"/>
    <x v="4"/>
    <m/>
    <s v="Andrea Crudeli_x000a_(iN3 Ventures)"/>
    <s v="Advisor"/>
    <x v="0"/>
    <s v="Digital &amp; Media"/>
    <x v="5"/>
    <x v="0"/>
    <x v="0"/>
    <x v="6"/>
    <x v="0"/>
    <x v="231"/>
    <x v="0"/>
  </r>
  <r>
    <s v="OK"/>
    <x v="3319"/>
    <x v="1373"/>
    <x v="1339"/>
    <x v="3302"/>
    <s v="Italia"/>
    <x v="39"/>
    <x v="15"/>
    <s v="Team VV5"/>
    <m/>
    <s v="Proprietaria"/>
    <x v="0"/>
    <s v="ICT"/>
    <x v="20"/>
    <x v="0"/>
    <x v="0"/>
    <x v="6"/>
    <x v="0"/>
    <x v="56"/>
    <x v="0"/>
  </r>
  <r>
    <s v="OK"/>
    <x v="3320"/>
    <x v="1374"/>
    <x v="1340"/>
    <x v="3303"/>
    <s v="Italia"/>
    <x v="6"/>
    <x v="5"/>
    <m/>
    <s v="Samuele Molinaro"/>
    <s v="Autocandidatura"/>
    <x v="0"/>
    <s v="Med-Tech"/>
    <x v="2"/>
    <x v="1"/>
    <x v="0"/>
    <x v="2"/>
    <x v="0"/>
    <x v="56"/>
    <x v="0"/>
  </r>
  <r>
    <s v="OK"/>
    <x v="3321"/>
    <x v="1355"/>
    <x v="1336"/>
    <x v="3304"/>
    <s v="Italia"/>
    <x v="5"/>
    <x v="4"/>
    <m/>
    <s v="Francesco Matteoni _x000a_(PoliHub)"/>
    <s v="Organismi di Ricerca"/>
    <x v="0"/>
    <s v="ICT"/>
    <x v="20"/>
    <x v="1"/>
    <x v="31"/>
    <x v="2"/>
    <x v="0"/>
    <x v="56"/>
    <x v="0"/>
  </r>
  <r>
    <s v="OK"/>
    <x v="3322"/>
    <x v="1355"/>
    <x v="1336"/>
    <x v="3305"/>
    <s v="Italia"/>
    <x v="5"/>
    <x v="4"/>
    <m/>
    <s v="Francesco Matteoni _x000a_(PoliHub)"/>
    <s v="Organismi di Ricerca"/>
    <x v="0"/>
    <s v="Med-Tech"/>
    <x v="25"/>
    <x v="1"/>
    <x v="31"/>
    <x v="2"/>
    <x v="0"/>
    <x v="56"/>
    <x v="0"/>
  </r>
  <r>
    <s v="OK"/>
    <x v="3323"/>
    <x v="1355"/>
    <x v="1336"/>
    <x v="3306"/>
    <s v="Italia"/>
    <x v="5"/>
    <x v="4"/>
    <m/>
    <s v="Francesco Matteoni _x000a_(PoliHub)"/>
    <s v="Organismi di Ricerca"/>
    <x v="0"/>
    <s v="Industrial Goods"/>
    <x v="18"/>
    <x v="1"/>
    <x v="31"/>
    <x v="2"/>
    <x v="0"/>
    <x v="56"/>
    <x v="0"/>
  </r>
  <r>
    <s v="OK"/>
    <x v="3324"/>
    <x v="1355"/>
    <x v="1336"/>
    <x v="3307"/>
    <s v="Italia"/>
    <x v="5"/>
    <x v="4"/>
    <m/>
    <s v="Francesco Matteoni _x000a_(PoliHub)"/>
    <s v="Organismi di Ricerca"/>
    <x v="0"/>
    <s v="Industrial Goods"/>
    <x v="18"/>
    <x v="1"/>
    <x v="31"/>
    <x v="2"/>
    <x v="0"/>
    <x v="56"/>
    <x v="0"/>
  </r>
  <r>
    <s v="OK"/>
    <x v="3325"/>
    <x v="1375"/>
    <x v="1339"/>
    <x v="3308"/>
    <s v="Italia"/>
    <x v="11"/>
    <x v="7"/>
    <m/>
    <s v="Antonio Iannone_x000a_(Thefoodcons)"/>
    <s v="Advisor"/>
    <x v="0"/>
    <s v="Digital &amp; Media"/>
    <x v="5"/>
    <x v="0"/>
    <x v="0"/>
    <x v="6"/>
    <x v="0"/>
    <x v="56"/>
    <x v="0"/>
  </r>
  <r>
    <s v="OK"/>
    <x v="3326"/>
    <x v="1375"/>
    <x v="1339"/>
    <x v="3309"/>
    <s v="Italia"/>
    <x v="6"/>
    <x v="5"/>
    <m/>
    <s v="Mario Carbone_x000a_(Calibra-T)"/>
    <s v="Advisor"/>
    <x v="0"/>
    <s v="Consumer Goods"/>
    <x v="24"/>
    <x v="3"/>
    <x v="0"/>
    <x v="6"/>
    <x v="0"/>
    <x v="304"/>
    <x v="0"/>
  </r>
  <r>
    <s v="OK"/>
    <x v="3327"/>
    <x v="1371"/>
    <x v="1341"/>
    <x v="3310"/>
    <s v="n.a."/>
    <x v="6"/>
    <x v="5"/>
    <m/>
    <s v="Dario Salerno _x000a_(Napoli Fintech Lab)"/>
    <s v="Organismi di Ricerca"/>
    <x v="0"/>
    <s v="Digital &amp; Media"/>
    <x v="5"/>
    <x v="2"/>
    <x v="91"/>
    <x v="2"/>
    <x v="0"/>
    <x v="304"/>
    <x v="0"/>
  </r>
  <r>
    <s v="OK"/>
    <x v="3328"/>
    <x v="1371"/>
    <x v="1341"/>
    <x v="3311"/>
    <s v="n.a."/>
    <x v="6"/>
    <x v="5"/>
    <m/>
    <s v="Dario Salerno _x000a_(Napoli Fintech Lab)"/>
    <s v="Organismi di Ricerca"/>
    <x v="0"/>
    <s v="Digital &amp; Media"/>
    <x v="5"/>
    <x v="1"/>
    <x v="91"/>
    <x v="2"/>
    <x v="0"/>
    <x v="304"/>
    <x v="0"/>
  </r>
  <r>
    <s v="OK"/>
    <x v="3329"/>
    <x v="1371"/>
    <x v="1341"/>
    <x v="3312"/>
    <s v="Italia"/>
    <x v="17"/>
    <x v="2"/>
    <m/>
    <s v="Dario Salerno _x000a_(Napoli Fintech Lab)"/>
    <s v="Organismi di Ricerca"/>
    <x v="0"/>
    <s v="ICT"/>
    <x v="20"/>
    <x v="2"/>
    <x v="91"/>
    <x v="8"/>
    <x v="0"/>
    <x v="304"/>
    <x v="0"/>
  </r>
  <r>
    <s v="OK"/>
    <x v="3330"/>
    <x v="1371"/>
    <x v="1341"/>
    <x v="3313"/>
    <s v="n.a."/>
    <x v="6"/>
    <x v="5"/>
    <m/>
    <s v="Dario Salerno _x000a_(Napoli Fintech Lab)"/>
    <s v="Organismi di Ricerca"/>
    <x v="0"/>
    <s v="Digital &amp; Media"/>
    <x v="5"/>
    <x v="1"/>
    <x v="91"/>
    <x v="2"/>
    <x v="0"/>
    <x v="304"/>
    <x v="0"/>
  </r>
  <r>
    <s v="OK"/>
    <x v="3331"/>
    <x v="1371"/>
    <x v="1341"/>
    <x v="3314"/>
    <s v="n.a."/>
    <x v="6"/>
    <x v="5"/>
    <m/>
    <s v="Dario Salerno _x000a_(Napoli Fintech Lab)"/>
    <s v="Organismi di Ricerca"/>
    <x v="0"/>
    <s v="Services"/>
    <x v="15"/>
    <x v="1"/>
    <x v="91"/>
    <x v="2"/>
    <x v="0"/>
    <x v="304"/>
    <x v="0"/>
  </r>
  <r>
    <s v="OK"/>
    <x v="3332"/>
    <x v="1376"/>
    <x v="1341"/>
    <x v="3315"/>
    <s v="n.a."/>
    <x v="6"/>
    <x v="5"/>
    <m/>
    <s v="Stealth Meetup"/>
    <s v="Altri"/>
    <x v="0"/>
    <s v="Services"/>
    <x v="15"/>
    <x v="0"/>
    <x v="0"/>
    <x v="6"/>
    <x v="0"/>
    <x v="304"/>
    <x v="0"/>
  </r>
  <r>
    <s v="OK"/>
    <x v="3333"/>
    <x v="1377"/>
    <x v="1342"/>
    <x v="3316"/>
    <s v="Italia"/>
    <x v="6"/>
    <x v="5"/>
    <m/>
    <s v="Giuliano Maestranzi _x000a_(Law &amp; Tax Consulting)"/>
    <s v="Advisor"/>
    <x v="0"/>
    <s v="Industrial Goods"/>
    <x v="18"/>
    <x v="3"/>
    <x v="0"/>
    <x v="6"/>
    <x v="0"/>
    <x v="304"/>
    <x v="0"/>
  </r>
  <r>
    <s v="OK"/>
    <x v="3334"/>
    <x v="1378"/>
    <x v="1343"/>
    <x v="3317"/>
    <s v="Italia"/>
    <x v="15"/>
    <x v="3"/>
    <m/>
    <s v="Angelo Piazzolla"/>
    <s v="Autocandidatura"/>
    <x v="0"/>
    <s v="Digital &amp; Media"/>
    <x v="28"/>
    <x v="0"/>
    <x v="0"/>
    <x v="6"/>
    <x v="0"/>
    <x v="304"/>
    <x v="0"/>
  </r>
  <r>
    <s v="OK"/>
    <x v="3335"/>
    <x v="1378"/>
    <x v="1343"/>
    <x v="3318"/>
    <s v="Italia"/>
    <x v="5"/>
    <x v="4"/>
    <m/>
    <s v="Giovanni Toniolo _x000a_(Azimut Direct)"/>
    <s v="Investitori professionali"/>
    <x v="0"/>
    <s v="ICT"/>
    <x v="20"/>
    <x v="0"/>
    <x v="0"/>
    <x v="6"/>
    <x v="0"/>
    <x v="304"/>
    <x v="0"/>
  </r>
  <r>
    <s v="OK"/>
    <x v="3336"/>
    <x v="1375"/>
    <x v="1339"/>
    <x v="3319"/>
    <s v="Estero"/>
    <x v="16"/>
    <x v="6"/>
    <m/>
    <s v="Salvatore Peluso"/>
    <s v="Altri"/>
    <x v="0"/>
    <s v="ICT"/>
    <x v="20"/>
    <x v="0"/>
    <x v="0"/>
    <x v="2"/>
    <x v="0"/>
    <x v="304"/>
    <x v="0"/>
  </r>
  <r>
    <s v="OK"/>
    <x v="3337"/>
    <x v="1373"/>
    <x v="1338"/>
    <x v="3320"/>
    <s v="n.a."/>
    <x v="6"/>
    <x v="5"/>
    <m/>
    <s v="Paolo Fiorini _x000a_(M&amp;A Partners)"/>
    <s v="Advisor"/>
    <x v="0"/>
    <s v="Services"/>
    <x v="15"/>
    <x v="3"/>
    <x v="0"/>
    <x v="6"/>
    <x v="0"/>
    <x v="304"/>
    <x v="0"/>
  </r>
  <r>
    <s v="OK"/>
    <x v="3338"/>
    <x v="1379"/>
    <x v="1344"/>
    <x v="3321"/>
    <s v="n.a."/>
    <x v="6"/>
    <x v="5"/>
    <m/>
    <s v="Francesco Novello"/>
    <s v="Autocandidatura"/>
    <x v="0"/>
    <s v="ICT"/>
    <x v="20"/>
    <x v="1"/>
    <x v="0"/>
    <x v="2"/>
    <x v="0"/>
    <x v="304"/>
    <x v="0"/>
  </r>
  <r>
    <s v="OK"/>
    <x v="3339"/>
    <x v="1379"/>
    <x v="1344"/>
    <x v="3322"/>
    <s v="n.a."/>
    <x v="6"/>
    <x v="5"/>
    <m/>
    <s v="Francesco Taddei"/>
    <s v="Autocandidatura"/>
    <x v="0"/>
    <s v="Services"/>
    <x v="13"/>
    <x v="2"/>
    <x v="0"/>
    <x v="2"/>
    <x v="0"/>
    <x v="304"/>
    <x v="0"/>
  </r>
  <r>
    <s v="OK"/>
    <x v="3340"/>
    <x v="1379"/>
    <x v="1344"/>
    <x v="3323"/>
    <s v="Italia"/>
    <x v="15"/>
    <x v="3"/>
    <m/>
    <s v="Stefano Vendramini_x000a_(My Draco)"/>
    <s v="Advisor"/>
    <x v="0"/>
    <s v="Digital &amp; Media"/>
    <x v="5"/>
    <x v="3"/>
    <x v="0"/>
    <x v="6"/>
    <x v="0"/>
    <x v="304"/>
    <x v="0"/>
  </r>
  <r>
    <s v="OK"/>
    <x v="3341"/>
    <x v="1379"/>
    <x v="1344"/>
    <x v="3324"/>
    <s v="Italia"/>
    <x v="5"/>
    <x v="4"/>
    <m/>
    <s v="Andrea Maglione"/>
    <s v="Advisor"/>
    <x v="0"/>
    <s v="ICT"/>
    <x v="20"/>
    <x v="2"/>
    <x v="0"/>
    <x v="2"/>
    <x v="0"/>
    <x v="304"/>
    <x v="0"/>
  </r>
  <r>
    <s v="OK"/>
    <x v="3342"/>
    <x v="1377"/>
    <x v="1345"/>
    <x v="3325"/>
    <s v="Italia"/>
    <x v="5"/>
    <x v="4"/>
    <m/>
    <s v="Domenico Cavaliere"/>
    <s v="Altri"/>
    <x v="0"/>
    <s v="Digital &amp; Media"/>
    <x v="28"/>
    <x v="0"/>
    <x v="0"/>
    <x v="6"/>
    <x v="0"/>
    <x v="260"/>
    <x v="230"/>
  </r>
  <r>
    <s v="OK"/>
    <x v="3343"/>
    <x v="1378"/>
    <x v="1343"/>
    <x v="3326"/>
    <s v="Italia"/>
    <x v="147"/>
    <x v="15"/>
    <m/>
    <s v="Laura Campagnolo"/>
    <s v="Autocandidatura"/>
    <x v="0"/>
    <s v="Digital &amp; Media"/>
    <x v="5"/>
    <x v="0"/>
    <x v="0"/>
    <x v="6"/>
    <x v="0"/>
    <x v="304"/>
    <x v="0"/>
  </r>
  <r>
    <s v="OK"/>
    <x v="3344"/>
    <x v="1375"/>
    <x v="1339"/>
    <x v="3327"/>
    <s v="Italia"/>
    <x v="38"/>
    <x v="9"/>
    <m/>
    <s v="Filippo Manera _x000a_(AIFI)"/>
    <s v="Altri"/>
    <x v="0"/>
    <s v="ICT"/>
    <x v="20"/>
    <x v="0"/>
    <x v="0"/>
    <x v="6"/>
    <x v="1"/>
    <x v="288"/>
    <x v="231"/>
  </r>
  <r>
    <s v="OK"/>
    <x v="3345"/>
    <x v="1375"/>
    <x v="1339"/>
    <x v="3328"/>
    <s v="Italia"/>
    <x v="17"/>
    <x v="2"/>
    <m/>
    <s v="Filippo Manera _x000a_(AIFI)"/>
    <s v="Altri"/>
    <x v="0"/>
    <s v="Med-Tech"/>
    <x v="25"/>
    <x v="0"/>
    <x v="0"/>
    <x v="6"/>
    <x v="1"/>
    <x v="304"/>
    <x v="232"/>
  </r>
  <r>
    <s v="OK"/>
    <x v="3346"/>
    <x v="1375"/>
    <x v="1339"/>
    <x v="3329"/>
    <s v="Estero"/>
    <x v="50"/>
    <x v="6"/>
    <m/>
    <s v="Elio Narciso"/>
    <s v="Altri"/>
    <x v="0"/>
    <s v="ICT"/>
    <x v="20"/>
    <x v="2"/>
    <x v="0"/>
    <x v="2"/>
    <x v="0"/>
    <x v="304"/>
    <x v="0"/>
  </r>
  <r>
    <s v="OK"/>
    <x v="3347"/>
    <x v="1375"/>
    <x v="1339"/>
    <x v="3330"/>
    <s v="Estero"/>
    <x v="230"/>
    <x v="33"/>
    <m/>
    <s v="Noa Segre _x000a_(Zest Group)"/>
    <s v="Investitori professionali"/>
    <x v="0"/>
    <s v="ICT"/>
    <x v="20"/>
    <x v="0"/>
    <x v="0"/>
    <x v="2"/>
    <x v="0"/>
    <x v="304"/>
    <x v="0"/>
  </r>
  <r>
    <s v="OK"/>
    <x v="3348"/>
    <x v="1375"/>
    <x v="1339"/>
    <x v="3331"/>
    <s v="Italia"/>
    <x v="0"/>
    <x v="0"/>
    <m/>
    <s v="Fabrizia Pellone _x000a_(Grimaldi Alliance)"/>
    <s v="Altri"/>
    <x v="0"/>
    <s v="Digital &amp; Media"/>
    <x v="5"/>
    <x v="2"/>
    <x v="0"/>
    <x v="2"/>
    <x v="0"/>
    <x v="304"/>
    <x v="0"/>
  </r>
  <r>
    <s v="OK"/>
    <x v="3349"/>
    <x v="1375"/>
    <x v="1339"/>
    <x v="3332"/>
    <s v="Estero"/>
    <x v="264"/>
    <x v="22"/>
    <m/>
    <s v="Francesco Meneschincheri_x000a_(BizPlace)"/>
    <s v="Advisor"/>
    <x v="0"/>
    <s v="Automotive"/>
    <x v="27"/>
    <x v="0"/>
    <x v="0"/>
    <x v="2"/>
    <x v="0"/>
    <x v="304"/>
    <x v="0"/>
  </r>
  <r>
    <s v="OK"/>
    <x v="3350"/>
    <x v="1380"/>
    <x v="1346"/>
    <x v="3333"/>
    <s v="Italia"/>
    <x v="38"/>
    <x v="9"/>
    <m/>
    <s v="Davide Lauria "/>
    <s v="Autocandidatura"/>
    <x v="0"/>
    <s v="Digital &amp; Media"/>
    <x v="5"/>
    <x v="0"/>
    <x v="0"/>
    <x v="6"/>
    <x v="0"/>
    <x v="260"/>
    <x v="0"/>
  </r>
  <r>
    <s v="OK"/>
    <x v="3351"/>
    <x v="1381"/>
    <x v="1347"/>
    <x v="3334"/>
    <s v="Italia"/>
    <x v="5"/>
    <x v="4"/>
    <m/>
    <s v="Fernando Agrusti "/>
    <s v="Autocandidatura"/>
    <x v="0"/>
    <s v="ICT"/>
    <x v="20"/>
    <x v="0"/>
    <x v="0"/>
    <x v="6"/>
    <x v="0"/>
    <x v="260"/>
    <x v="0"/>
  </r>
  <r>
    <s v="OK"/>
    <x v="3352"/>
    <x v="1380"/>
    <x v="1346"/>
    <x v="3335"/>
    <s v="Italia"/>
    <x v="5"/>
    <x v="4"/>
    <m/>
    <s v="Graziano Paliotta_x000a_(Deloitte)"/>
    <s v="Advisor"/>
    <x v="0"/>
    <s v="Med-Tech"/>
    <x v="25"/>
    <x v="0"/>
    <x v="0"/>
    <x v="6"/>
    <x v="0"/>
    <x v="260"/>
    <x v="0"/>
  </r>
  <r>
    <s v="OK"/>
    <x v="3353"/>
    <x v="1382"/>
    <x v="1346"/>
    <x v="3336"/>
    <s v="Italia"/>
    <x v="5"/>
    <x v="4"/>
    <m/>
    <s v="Francesco Leonardi _x000a_(Endeavor)"/>
    <s v="Investitori professionali"/>
    <x v="0"/>
    <s v="ICT"/>
    <x v="20"/>
    <x v="0"/>
    <x v="0"/>
    <x v="6"/>
    <x v="0"/>
    <x v="260"/>
    <x v="0"/>
  </r>
  <r>
    <s v="OK"/>
    <x v="3354"/>
    <x v="1367"/>
    <x v="1348"/>
    <x v="3337"/>
    <s v="Italia"/>
    <x v="17"/>
    <x v="2"/>
    <m/>
    <s v="Flavio Farroni"/>
    <s v="Autocandidatura"/>
    <x v="0"/>
    <s v="Industrial automation"/>
    <x v="29"/>
    <x v="3"/>
    <x v="0"/>
    <x v="6"/>
    <x v="0"/>
    <x v="260"/>
    <x v="233"/>
  </r>
  <r>
    <s v="OK"/>
    <x v="3355"/>
    <x v="1367"/>
    <x v="1348"/>
    <x v="3338"/>
    <s v="Italia"/>
    <x v="17"/>
    <x v="2"/>
    <m/>
    <s v="Flavio Farroni"/>
    <s v="Autocandidatura"/>
    <x v="0"/>
    <s v="Industrial automation"/>
    <x v="29"/>
    <x v="0"/>
    <x v="0"/>
    <x v="6"/>
    <x v="0"/>
    <x v="260"/>
    <x v="233"/>
  </r>
  <r>
    <s v="OK"/>
    <x v="3356"/>
    <x v="1367"/>
    <x v="1346"/>
    <x v="3339"/>
    <s v="Italia"/>
    <x v="17"/>
    <x v="2"/>
    <m/>
    <s v="Flavio Farroni"/>
    <s v="Autocandidatura"/>
    <x v="0"/>
    <s v="Digital &amp; Media"/>
    <x v="5"/>
    <x v="2"/>
    <x v="0"/>
    <x v="8"/>
    <x v="0"/>
    <x v="260"/>
    <x v="233"/>
  </r>
  <r>
    <s v="OK"/>
    <x v="3357"/>
    <x v="1383"/>
    <x v="1349"/>
    <x v="3340"/>
    <s v="Italia"/>
    <x v="79"/>
    <x v="25"/>
    <m/>
    <s v="Franco Bondi "/>
    <s v="Autocandidatura"/>
    <x v="0"/>
    <s v="ICT"/>
    <x v="20"/>
    <x v="3"/>
    <x v="0"/>
    <x v="6"/>
    <x v="0"/>
    <x v="260"/>
    <x v="0"/>
  </r>
  <r>
    <s v="OK"/>
    <x v="3358"/>
    <x v="1383"/>
    <x v="1349"/>
    <x v="3341"/>
    <s v="Italia"/>
    <x v="147"/>
    <x v="15"/>
    <m/>
    <s v="Stefano Vendramini_x000a_(My Draco)"/>
    <s v="Advisor"/>
    <x v="0"/>
    <s v="Services"/>
    <x v="14"/>
    <x v="3"/>
    <x v="0"/>
    <x v="6"/>
    <x v="0"/>
    <x v="260"/>
    <x v="0"/>
  </r>
  <r>
    <s v="OK"/>
    <x v="3359"/>
    <x v="1384"/>
    <x v="1345"/>
    <x v="3342"/>
    <s v="n.a."/>
    <x v="6"/>
    <x v="5"/>
    <m/>
    <s v="Norberto Salza"/>
    <s v="Altri"/>
    <x v="0"/>
    <s v="Industrial Goods"/>
    <x v="18"/>
    <x v="0"/>
    <x v="0"/>
    <x v="6"/>
    <x v="0"/>
    <x v="260"/>
    <x v="0"/>
  </r>
  <r>
    <s v="OK"/>
    <x v="3360"/>
    <x v="1384"/>
    <x v="1345"/>
    <x v="3343"/>
    <s v="Italia"/>
    <x v="5"/>
    <x v="4"/>
    <m/>
    <s v="Sabrina Onofrio "/>
    <s v="Autocandidatura"/>
    <x v="0"/>
    <s v="ICT"/>
    <x v="20"/>
    <x v="0"/>
    <x v="0"/>
    <x v="6"/>
    <x v="0"/>
    <x v="260"/>
    <x v="0"/>
  </r>
  <r>
    <s v="OK"/>
    <x v="3361"/>
    <x v="1377"/>
    <x v="1345"/>
    <x v="3344"/>
    <s v="n.a."/>
    <x v="6"/>
    <x v="5"/>
    <m/>
    <s v="Emanuele Bragiola_x000a_(Axxeltrova)"/>
    <s v="Investitori professionali"/>
    <x v="0"/>
    <s v="ICT"/>
    <x v="20"/>
    <x v="3"/>
    <x v="0"/>
    <x v="6"/>
    <x v="0"/>
    <x v="260"/>
    <x v="0"/>
  </r>
  <r>
    <s v="OK"/>
    <x v="3362"/>
    <x v="1384"/>
    <x v="5"/>
    <x v="3345"/>
    <s v="Italia"/>
    <x v="179"/>
    <x v="15"/>
    <m/>
    <s v="Paolo Piccoli"/>
    <s v="Autocandidatura"/>
    <x v="1"/>
    <m/>
    <x v="7"/>
    <x v="5"/>
    <x v="4"/>
    <x v="3"/>
    <x v="0"/>
    <x v="260"/>
    <x v="0"/>
  </r>
  <r>
    <s v="OK"/>
    <x v="3363"/>
    <x v="1385"/>
    <x v="1350"/>
    <x v="3346"/>
    <s v="Italia"/>
    <x v="11"/>
    <x v="7"/>
    <m/>
    <s v="Francesco Vingiano"/>
    <s v="Autocandidatura"/>
    <x v="0"/>
    <s v="ICT"/>
    <x v="20"/>
    <x v="0"/>
    <x v="0"/>
    <x v="6"/>
    <x v="0"/>
    <x v="331"/>
    <x v="0"/>
  </r>
  <r>
    <s v="OK"/>
    <x v="3364"/>
    <x v="1385"/>
    <x v="1350"/>
    <x v="3347"/>
    <s v="Italia"/>
    <x v="5"/>
    <x v="4"/>
    <m/>
    <s v="Davide Rossi_x000a_(N1 Advisor)"/>
    <s v="Advisor"/>
    <x v="0"/>
    <s v="Clean Tech"/>
    <x v="23"/>
    <x v="3"/>
    <x v="0"/>
    <x v="6"/>
    <x v="0"/>
    <x v="331"/>
    <x v="0"/>
  </r>
  <r>
    <s v="OK"/>
    <x v="3365"/>
    <x v="1386"/>
    <x v="1351"/>
    <x v="3348"/>
    <s v="Italia"/>
    <x v="5"/>
    <x v="4"/>
    <m/>
    <s v="Manuel Urzi _x000a_(Startup Geeks)"/>
    <s v="Altri"/>
    <x v="0"/>
    <s v="Digital &amp; Media"/>
    <x v="37"/>
    <x v="0"/>
    <x v="0"/>
    <x v="6"/>
    <x v="0"/>
    <x v="331"/>
    <x v="0"/>
  </r>
  <r>
    <s v="OK"/>
    <x v="3366"/>
    <x v="1386"/>
    <x v="1351"/>
    <x v="3349"/>
    <s v="Italia"/>
    <x v="70"/>
    <x v="19"/>
    <m/>
    <s v="Manuel Urzi _x000a_(Startup Geeks)"/>
    <s v="Altri"/>
    <x v="0"/>
    <s v="Digital &amp; Media"/>
    <x v="5"/>
    <x v="0"/>
    <x v="0"/>
    <x v="6"/>
    <x v="0"/>
    <x v="331"/>
    <x v="0"/>
  </r>
  <r>
    <s v="OK"/>
    <x v="3367"/>
    <x v="1386"/>
    <x v="1351"/>
    <x v="3350"/>
    <s v="Italia"/>
    <x v="15"/>
    <x v="3"/>
    <m/>
    <s v="Manuel Urzi _x000a_(Startup Geeks)"/>
    <s v="Altri"/>
    <x v="0"/>
    <s v="Digital &amp; Media"/>
    <x v="5"/>
    <x v="0"/>
    <x v="0"/>
    <x v="6"/>
    <x v="0"/>
    <x v="331"/>
    <x v="0"/>
  </r>
  <r>
    <s v="OK"/>
    <x v="3368"/>
    <x v="1387"/>
    <x v="1352"/>
    <x v="3351"/>
    <s v="n.a."/>
    <x v="6"/>
    <x v="5"/>
    <m/>
    <s v="Massimiliano Cristiania"/>
    <s v="Autocandidatura"/>
    <x v="0"/>
    <s v="Digital &amp; Media"/>
    <x v="5"/>
    <x v="2"/>
    <x v="0"/>
    <x v="2"/>
    <x v="0"/>
    <x v="331"/>
    <x v="0"/>
  </r>
  <r>
    <s v="OK"/>
    <x v="3369"/>
    <x v="1388"/>
    <x v="1347"/>
    <x v="3352"/>
    <s v="n.a."/>
    <x v="6"/>
    <x v="5"/>
    <m/>
    <s v="Mario Carbone_x000a_(Calibra-T)"/>
    <s v="Advisor"/>
    <x v="0"/>
    <s v="Consumer Goods"/>
    <x v="24"/>
    <x v="0"/>
    <x v="0"/>
    <x v="6"/>
    <x v="0"/>
    <x v="331"/>
    <x v="0"/>
  </r>
  <r>
    <s v="OK"/>
    <x v="3370"/>
    <x v="1381"/>
    <x v="1352"/>
    <x v="3353"/>
    <s v="n.a."/>
    <x v="6"/>
    <x v="5"/>
    <m/>
    <s v="Dino Vinciguerra"/>
    <s v="Autocandidatura"/>
    <x v="0"/>
    <s v="ICT"/>
    <x v="20"/>
    <x v="2"/>
    <x v="0"/>
    <x v="2"/>
    <x v="0"/>
    <x v="331"/>
    <x v="0"/>
  </r>
  <r>
    <s v="OK"/>
    <x v="3371"/>
    <x v="1386"/>
    <x v="1351"/>
    <x v="775"/>
    <s v="Italia"/>
    <x v="28"/>
    <x v="15"/>
    <m/>
    <s v="Barbara Fabbris "/>
    <s v="Autocandidatura"/>
    <x v="0"/>
    <s v="Consumer Goods"/>
    <x v="50"/>
    <x v="4"/>
    <x v="0"/>
    <x v="2"/>
    <x v="0"/>
    <x v="331"/>
    <x v="0"/>
  </r>
  <r>
    <s v="OK"/>
    <x v="3372"/>
    <x v="1389"/>
    <x v="1353"/>
    <x v="3354"/>
    <s v="Italia"/>
    <x v="6"/>
    <x v="2"/>
    <m/>
    <s v="Gianluca Vassallo_x000a_(Calibra-T)"/>
    <s v="Advisor"/>
    <x v="0"/>
    <s v="Consumer Goods"/>
    <x v="12"/>
    <x v="0"/>
    <x v="0"/>
    <x v="6"/>
    <x v="0"/>
    <x v="331"/>
    <x v="0"/>
  </r>
  <r>
    <s v="OK"/>
    <x v="3373"/>
    <x v="1385"/>
    <x v="1354"/>
    <x v="3355"/>
    <s v="Italia"/>
    <x v="22"/>
    <x v="14"/>
    <m/>
    <s v="Luigi Rinaldi_x000a_(Enry's Island)"/>
    <s v="Investitori professionali"/>
    <x v="0"/>
    <s v="ICT"/>
    <x v="20"/>
    <x v="3"/>
    <x v="0"/>
    <x v="6"/>
    <x v="0"/>
    <x v="332"/>
    <x v="0"/>
  </r>
  <r>
    <s v="OK"/>
    <x v="3374"/>
    <x v="1390"/>
    <x v="1355"/>
    <x v="3356"/>
    <s v="n.a."/>
    <x v="6"/>
    <x v="5"/>
    <s v="Amedeo Giurazza"/>
    <m/>
    <s v="Proprietaria"/>
    <x v="0"/>
    <s v="Digital &amp; Media"/>
    <x v="5"/>
    <x v="2"/>
    <x v="0"/>
    <x v="2"/>
    <x v="0"/>
    <x v="332"/>
    <x v="0"/>
  </r>
  <r>
    <s v="OK"/>
    <x v="3375"/>
    <x v="1389"/>
    <x v="1353"/>
    <x v="3357"/>
    <s v="Estero"/>
    <x v="6"/>
    <x v="11"/>
    <m/>
    <s v="Francesco Di Giandomenico_x000a_(Russo De Rosa Associati)"/>
    <s v="Dottore commercialista"/>
    <x v="0"/>
    <s v="Digital &amp; Media"/>
    <x v="28"/>
    <x v="3"/>
    <x v="0"/>
    <x v="2"/>
    <x v="0"/>
    <x v="332"/>
    <x v="0"/>
  </r>
  <r>
    <s v="OK"/>
    <x v="3376"/>
    <x v="1389"/>
    <x v="1353"/>
    <x v="3358"/>
    <s v="Estero"/>
    <x v="245"/>
    <x v="62"/>
    <m/>
    <s v="Francesco Di Giandomenico_x000a_(Russo De Rosa Associati)"/>
    <s v="Dottore commercialista"/>
    <x v="0"/>
    <s v="Services"/>
    <x v="42"/>
    <x v="3"/>
    <x v="0"/>
    <x v="2"/>
    <x v="0"/>
    <x v="332"/>
    <x v="0"/>
  </r>
  <r>
    <s v="OK"/>
    <x v="3377"/>
    <x v="1389"/>
    <x v="1353"/>
    <x v="3359"/>
    <s v="Estero"/>
    <x v="6"/>
    <x v="5"/>
    <m/>
    <s v="Francesco Di Giandomenico_x000a_(Russo De Rosa Associati)"/>
    <s v="Dottore commercialista"/>
    <x v="0"/>
    <s v="Industrial Goods"/>
    <x v="48"/>
    <x v="4"/>
    <x v="0"/>
    <x v="2"/>
    <x v="0"/>
    <x v="332"/>
    <x v="0"/>
  </r>
  <r>
    <s v="OK"/>
    <x v="3378"/>
    <x v="1389"/>
    <x v="1353"/>
    <x v="3360"/>
    <s v="Estero"/>
    <x v="6"/>
    <x v="11"/>
    <m/>
    <s v="Francesco Di Giandomenico_x000a_(Russo De Rosa Associati)"/>
    <s v="Dottore commercialista"/>
    <x v="0"/>
    <s v="Consumer Goods"/>
    <x v="24"/>
    <x v="4"/>
    <x v="0"/>
    <x v="2"/>
    <x v="0"/>
    <x v="332"/>
    <x v="0"/>
  </r>
  <r>
    <s v="OK"/>
    <x v="3379"/>
    <x v="1389"/>
    <x v="1353"/>
    <x v="3361"/>
    <s v="Estero"/>
    <x v="6"/>
    <x v="16"/>
    <m/>
    <s v="Francesco Di Giandomenico_x000a_(Russo De Rosa Associati)"/>
    <s v="Dottore commercialista"/>
    <x v="0"/>
    <s v="Industrial Goods"/>
    <x v="18"/>
    <x v="3"/>
    <x v="0"/>
    <x v="2"/>
    <x v="0"/>
    <x v="332"/>
    <x v="0"/>
  </r>
  <r>
    <s v="OK"/>
    <x v="3380"/>
    <x v="1391"/>
    <x v="1356"/>
    <x v="3362"/>
    <s v="Italia"/>
    <x v="8"/>
    <x v="4"/>
    <m/>
    <s v="Simone Grossi"/>
    <s v="Autocandidatura"/>
    <x v="0"/>
    <s v="ICT"/>
    <x v="20"/>
    <x v="0"/>
    <x v="0"/>
    <x v="6"/>
    <x v="0"/>
    <x v="333"/>
    <x v="0"/>
  </r>
  <r>
    <s v="OK"/>
    <x v="3381"/>
    <x v="1392"/>
    <x v="5"/>
    <x v="3363"/>
    <s v="Estero"/>
    <x v="6"/>
    <x v="6"/>
    <m/>
    <s v="Avery DeWitt_x000a_(Arrowhead Group LLC)"/>
    <s v="Advisor"/>
    <x v="1"/>
    <m/>
    <x v="7"/>
    <x v="5"/>
    <x v="4"/>
    <x v="3"/>
    <x v="0"/>
    <x v="333"/>
    <x v="0"/>
  </r>
  <r>
    <s v="OK"/>
    <x v="3382"/>
    <x v="1392"/>
    <x v="1357"/>
    <x v="3364"/>
    <s v="Italia"/>
    <x v="5"/>
    <x v="4"/>
    <s v="Chiara Morsa"/>
    <m/>
    <s v="Proprietaria"/>
    <x v="0"/>
    <s v="ICT"/>
    <x v="20"/>
    <x v="0"/>
    <x v="0"/>
    <x v="6"/>
    <x v="0"/>
    <x v="333"/>
    <x v="0"/>
  </r>
  <r>
    <s v="OK"/>
    <x v="3383"/>
    <x v="1393"/>
    <x v="1358"/>
    <x v="3365"/>
    <s v="Italia"/>
    <x v="20"/>
    <x v="12"/>
    <m/>
    <s v="Andrea Bandera"/>
    <s v="Autocandidatura"/>
    <x v="0"/>
    <s v="ICT"/>
    <x v="20"/>
    <x v="0"/>
    <x v="0"/>
    <x v="6"/>
    <x v="0"/>
    <x v="333"/>
    <x v="0"/>
  </r>
  <r>
    <s v="OK"/>
    <x v="3384"/>
    <x v="1394"/>
    <x v="1359"/>
    <x v="3366"/>
    <s v="Estero"/>
    <x v="10"/>
    <x v="6"/>
    <m/>
    <s v="Matthew Batinovic_x000a_(Del Morgan &amp; Co.)"/>
    <s v="Advisor"/>
    <x v="0"/>
    <s v="ICT"/>
    <x v="20"/>
    <x v="2"/>
    <x v="0"/>
    <x v="2"/>
    <x v="0"/>
    <x v="333"/>
    <x v="0"/>
  </r>
  <r>
    <s v="OK"/>
    <x v="3385"/>
    <x v="1395"/>
    <x v="1360"/>
    <x v="3367"/>
    <s v="Italia"/>
    <x v="5"/>
    <x v="4"/>
    <s v="Chiara Morsa"/>
    <m/>
    <s v="Proprietaria"/>
    <x v="0"/>
    <s v="ICT"/>
    <x v="20"/>
    <x v="0"/>
    <x v="0"/>
    <x v="6"/>
    <x v="0"/>
    <x v="333"/>
    <x v="0"/>
  </r>
  <r>
    <s v="OK"/>
    <x v="3386"/>
    <x v="1395"/>
    <x v="1360"/>
    <x v="3368"/>
    <s v="Italia"/>
    <x v="6"/>
    <x v="5"/>
    <m/>
    <s v="Fabio Lettieri"/>
    <s v="Autocandidatura"/>
    <x v="0"/>
    <s v="Consumer Goods"/>
    <x v="12"/>
    <x v="2"/>
    <x v="0"/>
    <x v="2"/>
    <x v="0"/>
    <x v="333"/>
    <x v="0"/>
  </r>
  <r>
    <s v="OK"/>
    <x v="3387"/>
    <x v="1396"/>
    <x v="5"/>
    <x v="3369"/>
    <s v="Estero"/>
    <x v="265"/>
    <x v="6"/>
    <m/>
    <s v="Mark Crosby"/>
    <s v="Autocandidatura"/>
    <x v="1"/>
    <m/>
    <x v="7"/>
    <x v="5"/>
    <x v="4"/>
    <x v="3"/>
    <x v="0"/>
    <x v="333"/>
    <x v="0"/>
  </r>
  <r>
    <s v="OK"/>
    <x v="3388"/>
    <x v="1397"/>
    <x v="1361"/>
    <x v="3370"/>
    <s v="Estero"/>
    <x v="266"/>
    <x v="6"/>
    <m/>
    <s v="Winfield Hunter_x000a_(Del Morgan &amp; Co.)"/>
    <s v="Advisor"/>
    <x v="0"/>
    <s v="Biotech"/>
    <x v="3"/>
    <x v="0"/>
    <x v="0"/>
    <x v="2"/>
    <x v="0"/>
    <x v="333"/>
    <x v="0"/>
  </r>
  <r>
    <s v="OK"/>
    <x v="3389"/>
    <x v="1398"/>
    <x v="5"/>
    <x v="3371"/>
    <s v="Estero"/>
    <x v="267"/>
    <x v="6"/>
    <m/>
    <s v="Dylan Mazzei"/>
    <s v="Autocandidatura"/>
    <x v="1"/>
    <m/>
    <x v="7"/>
    <x v="5"/>
    <x v="4"/>
    <x v="3"/>
    <x v="0"/>
    <x v="333"/>
    <x v="0"/>
  </r>
  <r>
    <s v="OK"/>
    <x v="3390"/>
    <x v="1399"/>
    <x v="1362"/>
    <x v="3372"/>
    <s v="Italia"/>
    <x v="1"/>
    <x v="1"/>
    <m/>
    <s v="Eugenio Brunetti_x000a_(Polimi)"/>
    <s v="Organismi di Ricerca"/>
    <x v="0"/>
    <s v="ICT"/>
    <x v="20"/>
    <x v="2"/>
    <x v="42"/>
    <x v="8"/>
    <x v="0"/>
    <x v="333"/>
    <x v="0"/>
  </r>
  <r>
    <s v="OK"/>
    <x v="3391"/>
    <x v="1400"/>
    <x v="1363"/>
    <x v="3373"/>
    <s v="Italia"/>
    <x v="5"/>
    <x v="4"/>
    <m/>
    <s v="Silvia Marzorati_x000a_(KPMG)"/>
    <s v="Advisor"/>
    <x v="0"/>
    <s v="ICT"/>
    <x v="20"/>
    <x v="0"/>
    <x v="0"/>
    <x v="6"/>
    <x v="0"/>
    <x v="333"/>
    <x v="0"/>
  </r>
  <r>
    <s v="OK"/>
    <x v="3392"/>
    <x v="1400"/>
    <x v="1363"/>
    <x v="3374"/>
    <s v="Italia"/>
    <x v="41"/>
    <x v="10"/>
    <m/>
    <s v="Silvia Marzorati_x000a_(KPMG)"/>
    <s v="Advisor"/>
    <x v="0"/>
    <s v="Med-Tech"/>
    <x v="25"/>
    <x v="2"/>
    <x v="58"/>
    <x v="2"/>
    <x v="0"/>
    <x v="333"/>
    <x v="234"/>
  </r>
  <r>
    <s v="OK"/>
    <x v="3393"/>
    <x v="1401"/>
    <x v="1364"/>
    <x v="3375"/>
    <s v="Italia"/>
    <x v="17"/>
    <x v="2"/>
    <m/>
    <s v="Stanislao Gazioso"/>
    <s v="Autocandidatura"/>
    <x v="0"/>
    <s v="Med-Tech"/>
    <x v="25"/>
    <x v="0"/>
    <x v="26"/>
    <x v="6"/>
    <x v="0"/>
    <x v="333"/>
    <x v="0"/>
  </r>
  <r>
    <s v="OK"/>
    <x v="3394"/>
    <x v="1402"/>
    <x v="1365"/>
    <x v="3376"/>
    <s v="Italia"/>
    <x v="7"/>
    <x v="4"/>
    <m/>
    <s v="Massimo Fagioli_x000a_(Spada Partners)"/>
    <s v="Advisor"/>
    <x v="0"/>
    <s v="Consumer Goods"/>
    <x v="12"/>
    <x v="3"/>
    <x v="0"/>
    <x v="6"/>
    <x v="0"/>
    <x v="333"/>
    <x v="0"/>
  </r>
  <r>
    <s v="OK"/>
    <x v="3395"/>
    <x v="1403"/>
    <x v="1366"/>
    <x v="3377"/>
    <s v="Italia"/>
    <x v="15"/>
    <x v="3"/>
    <m/>
    <s v="Francesco Marotta"/>
    <s v="Advisor"/>
    <x v="0"/>
    <s v="Services"/>
    <x v="14"/>
    <x v="0"/>
    <x v="0"/>
    <x v="6"/>
    <x v="0"/>
    <x v="333"/>
    <x v="0"/>
  </r>
  <r>
    <s v="OK"/>
    <x v="3396"/>
    <x v="1403"/>
    <x v="1366"/>
    <x v="3378"/>
    <s v="Italia"/>
    <x v="41"/>
    <x v="10"/>
    <m/>
    <s v="Davide Marraro_x000a_(EY)"/>
    <s v="Advisor"/>
    <x v="0"/>
    <s v="Clean Tech"/>
    <x v="17"/>
    <x v="0"/>
    <x v="0"/>
    <x v="6"/>
    <x v="0"/>
    <x v="333"/>
    <x v="0"/>
  </r>
  <r>
    <s v="OK"/>
    <x v="3397"/>
    <x v="1404"/>
    <x v="1367"/>
    <x v="3379"/>
    <s v="Italia"/>
    <x v="77"/>
    <x v="4"/>
    <m/>
    <s v="Alessandra Scotti_x000a_(LIFTT)"/>
    <s v="Investitori professionali"/>
    <x v="0"/>
    <s v="Med-Tech"/>
    <x v="2"/>
    <x v="0"/>
    <x v="0"/>
    <x v="6"/>
    <x v="0"/>
    <x v="228"/>
    <x v="0"/>
  </r>
  <r>
    <s v="OK"/>
    <x v="3398"/>
    <x v="1401"/>
    <x v="1364"/>
    <x v="3380"/>
    <s v="Italia"/>
    <x v="15"/>
    <x v="3"/>
    <m/>
    <s v="Massimo Cossu_x000a_(Consulting Studio MC)"/>
    <s v="Advisor"/>
    <x v="0"/>
    <s v="ICT"/>
    <x v="20"/>
    <x v="0"/>
    <x v="0"/>
    <x v="6"/>
    <x v="0"/>
    <x v="228"/>
    <x v="0"/>
  </r>
  <r>
    <s v="OK"/>
    <x v="3399"/>
    <x v="1401"/>
    <x v="1364"/>
    <x v="3381"/>
    <s v="Italia"/>
    <x v="5"/>
    <x v="4"/>
    <m/>
    <s v="Massimo Cossu_x000a_(Consulting Studio MC)"/>
    <s v="Advisor"/>
    <x v="0"/>
    <s v="Digital &amp; Media"/>
    <x v="5"/>
    <x v="2"/>
    <x v="0"/>
    <x v="2"/>
    <x v="0"/>
    <x v="228"/>
    <x v="0"/>
  </r>
  <r>
    <s v="OK"/>
    <x v="3400"/>
    <x v="1405"/>
    <x v="1365"/>
    <x v="3382"/>
    <s v="Italia"/>
    <x v="30"/>
    <x v="8"/>
    <m/>
    <s v="Alessandro Englaro"/>
    <s v="Autocandidatura"/>
    <x v="0"/>
    <s v="Consumer Goods"/>
    <x v="44"/>
    <x v="3"/>
    <x v="0"/>
    <x v="6"/>
    <x v="0"/>
    <x v="228"/>
    <x v="0"/>
  </r>
  <r>
    <s v="OK"/>
    <x v="3401"/>
    <x v="1406"/>
    <x v="1368"/>
    <x v="3383"/>
    <s v="Italia"/>
    <x v="28"/>
    <x v="15"/>
    <m/>
    <s v="Tomislav Maksimovic"/>
    <s v="Autocandidatura"/>
    <x v="0"/>
    <s v="Industrial Goods"/>
    <x v="18"/>
    <x v="0"/>
    <x v="0"/>
    <x v="6"/>
    <x v="0"/>
    <x v="228"/>
    <x v="0"/>
  </r>
  <r>
    <s v="OK"/>
    <x v="3402"/>
    <x v="1407"/>
    <x v="1369"/>
    <x v="3384"/>
    <s v="Italia"/>
    <x v="49"/>
    <x v="21"/>
    <m/>
    <s v="Niccolò de Leva_x000a_(IAG)"/>
    <s v="Investitori professionali"/>
    <x v="0"/>
    <s v="ICT"/>
    <x v="20"/>
    <x v="0"/>
    <x v="0"/>
    <x v="6"/>
    <x v="0"/>
    <x v="228"/>
    <x v="0"/>
  </r>
  <r>
    <s v="OK"/>
    <x v="3403"/>
    <x v="1407"/>
    <x v="1369"/>
    <x v="3385"/>
    <s v="Italia"/>
    <x v="159"/>
    <x v="7"/>
    <m/>
    <s v="Niccolò de Leva_x000a_(IAG)"/>
    <s v="Investitori professionali"/>
    <x v="0"/>
    <s v="ICT"/>
    <x v="20"/>
    <x v="0"/>
    <x v="0"/>
    <x v="6"/>
    <x v="0"/>
    <x v="228"/>
    <x v="0"/>
  </r>
  <r>
    <s v="OK"/>
    <x v="3404"/>
    <x v="1407"/>
    <x v="1369"/>
    <x v="3386"/>
    <s v="Italia"/>
    <x v="222"/>
    <x v="4"/>
    <m/>
    <s v="Jacopo Sosio"/>
    <s v="Autocandidatura"/>
    <x v="0"/>
    <s v="Digital &amp; Media"/>
    <x v="5"/>
    <x v="2"/>
    <x v="0"/>
    <x v="6"/>
    <x v="0"/>
    <x v="288"/>
    <x v="235"/>
  </r>
  <r>
    <s v="OK"/>
    <x v="3405"/>
    <x v="1408"/>
    <x v="1370"/>
    <x v="3387"/>
    <s v="Italia"/>
    <x v="5"/>
    <x v="4"/>
    <m/>
    <s v="Stefano Vendramini_x000a_(My Draco)"/>
    <s v="Advisor"/>
    <x v="0"/>
    <s v="Services"/>
    <x v="14"/>
    <x v="0"/>
    <x v="0"/>
    <x v="6"/>
    <x v="0"/>
    <x v="228"/>
    <x v="0"/>
  </r>
  <r>
    <s v="OK"/>
    <x v="3406"/>
    <x v="1408"/>
    <x v="1371"/>
    <x v="3388"/>
    <s v="Italia"/>
    <x v="5"/>
    <x v="4"/>
    <m/>
    <s v="Luigi Visconti"/>
    <s v="Autocandidatura"/>
    <x v="0"/>
    <s v="ICT"/>
    <x v="20"/>
    <x v="0"/>
    <x v="0"/>
    <x v="6"/>
    <x v="0"/>
    <x v="228"/>
    <x v="0"/>
  </r>
  <r>
    <s v="OK"/>
    <x v="3407"/>
    <x v="1408"/>
    <x v="1370"/>
    <x v="3389"/>
    <s v="Italia"/>
    <x v="5"/>
    <x v="4"/>
    <m/>
    <s v="Olimpia Santella"/>
    <s v="Autocandidatura"/>
    <x v="0"/>
    <s v="ICT"/>
    <x v="20"/>
    <x v="0"/>
    <x v="0"/>
    <x v="6"/>
    <x v="0"/>
    <x v="228"/>
    <x v="0"/>
  </r>
  <r>
    <s v="OK"/>
    <x v="3408"/>
    <x v="1407"/>
    <x v="1369"/>
    <x v="3390"/>
    <s v="Italia"/>
    <x v="6"/>
    <x v="5"/>
    <m/>
    <s v="Daniel Frank"/>
    <s v="Autocandidatura"/>
    <x v="0"/>
    <s v="ICT"/>
    <x v="20"/>
    <x v="0"/>
    <x v="0"/>
    <x v="6"/>
    <x v="0"/>
    <x v="228"/>
    <x v="0"/>
  </r>
  <r>
    <s v="OK"/>
    <x v="3409"/>
    <x v="1409"/>
    <x v="1370"/>
    <x v="3391"/>
    <s v="Italia"/>
    <x v="15"/>
    <x v="3"/>
    <m/>
    <s v="Francesco Leonardi _x000a_(Endeavor)"/>
    <s v="Investitori professionali"/>
    <x v="0"/>
    <s v="Clean Tech"/>
    <x v="39"/>
    <x v="0"/>
    <x v="0"/>
    <x v="6"/>
    <x v="0"/>
    <x v="228"/>
    <x v="0"/>
  </r>
  <r>
    <s v="OK"/>
    <x v="3410"/>
    <x v="1404"/>
    <x v="1370"/>
    <x v="3392"/>
    <s v="Italia"/>
    <x v="35"/>
    <x v="10"/>
    <m/>
    <s v="Chiara Becucci"/>
    <s v="Autocandidatura"/>
    <x v="0"/>
    <s v="Services"/>
    <x v="19"/>
    <x v="0"/>
    <x v="0"/>
    <x v="6"/>
    <x v="0"/>
    <x v="228"/>
    <x v="0"/>
  </r>
  <r>
    <s v="OK"/>
    <x v="3411"/>
    <x v="1410"/>
    <x v="1371"/>
    <x v="3393"/>
    <s v="Italia "/>
    <x v="6"/>
    <x v="5"/>
    <m/>
    <s v="Francesca Sattin_x000a_(FoolFarm)"/>
    <s v="Altri"/>
    <x v="0"/>
    <s v="ICT"/>
    <x v="20"/>
    <x v="2"/>
    <x v="100"/>
    <x v="2"/>
    <x v="0"/>
    <x v="62"/>
    <x v="236"/>
  </r>
  <r>
    <s v="OK"/>
    <x v="3412"/>
    <x v="1411"/>
    <x v="1371"/>
    <x v="3394"/>
    <s v="Italia"/>
    <x v="41"/>
    <x v="10"/>
    <m/>
    <s v="David Anguillesi"/>
    <s v="Autocandidatura"/>
    <x v="0"/>
    <s v="ICT"/>
    <x v="0"/>
    <x v="0"/>
    <x v="0"/>
    <x v="6"/>
    <x v="0"/>
    <x v="62"/>
    <x v="0"/>
  </r>
  <r>
    <s v="OK"/>
    <x v="3413"/>
    <x v="1404"/>
    <x v="1367"/>
    <x v="3395"/>
    <s v="Italia"/>
    <x v="5"/>
    <x v="4"/>
    <m/>
    <s v="Maria Juliana Parra"/>
    <s v="Autocandidatura"/>
    <x v="0"/>
    <s v="ICT"/>
    <x v="20"/>
    <x v="0"/>
    <x v="0"/>
    <x v="6"/>
    <x v="0"/>
    <x v="62"/>
    <x v="0"/>
  </r>
  <r>
    <s v="OK"/>
    <x v="3414"/>
    <x v="1412"/>
    <x v="1372"/>
    <x v="3396"/>
    <s v="Italia"/>
    <x v="6"/>
    <x v="5"/>
    <m/>
    <s v="Tommaso Moraca_x000a_(Bheroes)"/>
    <s v="Investitori professionali"/>
    <x v="0"/>
    <s v="Digital &amp; Media"/>
    <x v="5"/>
    <x v="0"/>
    <x v="0"/>
    <x v="6"/>
    <x v="0"/>
    <x v="62"/>
    <x v="0"/>
  </r>
  <r>
    <s v="OK"/>
    <x v="3415"/>
    <x v="1412"/>
    <x v="1372"/>
    <x v="3397"/>
    <s v="Italia"/>
    <x v="0"/>
    <x v="0"/>
    <m/>
    <s v="Tommaso Moraca_x000a_(Bheroes)"/>
    <s v="Investitori professionali"/>
    <x v="0"/>
    <s v="Digital &amp; Media"/>
    <x v="5"/>
    <x v="0"/>
    <x v="0"/>
    <x v="6"/>
    <x v="0"/>
    <x v="62"/>
    <x v="0"/>
  </r>
  <r>
    <s v="OK"/>
    <x v="3416"/>
    <x v="1412"/>
    <x v="1372"/>
    <x v="3398"/>
    <s v="Italia"/>
    <x v="5"/>
    <x v="4"/>
    <m/>
    <s v="Tommaso Moraca_x000a_(Bheroes)"/>
    <s v="Investitori professionali"/>
    <x v="0"/>
    <s v="Digital &amp; Media"/>
    <x v="5"/>
    <x v="3"/>
    <x v="0"/>
    <x v="6"/>
    <x v="0"/>
    <x v="62"/>
    <x v="0"/>
  </r>
  <r>
    <s v="OK"/>
    <x v="3417"/>
    <x v="1412"/>
    <x v="1372"/>
    <x v="3399"/>
    <s v="Italia"/>
    <x v="8"/>
    <x v="4"/>
    <m/>
    <s v="Tommaso Moraca_x000a_(Bheroes)"/>
    <s v="Investitori professionali"/>
    <x v="0"/>
    <s v="Digital &amp; Media"/>
    <x v="5"/>
    <x v="0"/>
    <x v="0"/>
    <x v="6"/>
    <x v="0"/>
    <x v="62"/>
    <x v="0"/>
  </r>
  <r>
    <s v="OK"/>
    <x v="3418"/>
    <x v="1413"/>
    <x v="1373"/>
    <x v="3400"/>
    <s v="Italia"/>
    <x v="91"/>
    <x v="2"/>
    <m/>
    <s v="Pier Luigi Vitelli_x000a_(PwC)"/>
    <s v="Advisor"/>
    <x v="0"/>
    <s v="Digital &amp; Media"/>
    <x v="5"/>
    <x v="3"/>
    <x v="0"/>
    <x v="6"/>
    <x v="0"/>
    <x v="62"/>
    <x v="0"/>
  </r>
  <r>
    <s v="OK"/>
    <x v="3419"/>
    <x v="1414"/>
    <x v="1374"/>
    <x v="3401"/>
    <s v="Italia"/>
    <x v="21"/>
    <x v="13"/>
    <m/>
    <s v="Franco Gonella _x000a_(Primo Ventures)"/>
    <s v="Investitori professionali"/>
    <x v="0"/>
    <s v="ICT"/>
    <x v="20"/>
    <x v="0"/>
    <x v="0"/>
    <x v="6"/>
    <x v="0"/>
    <x v="62"/>
    <x v="0"/>
  </r>
  <r>
    <s v="OK"/>
    <x v="3420"/>
    <x v="1414"/>
    <x v="1374"/>
    <x v="3402"/>
    <s v="Italia"/>
    <x v="17"/>
    <x v="2"/>
    <m/>
    <s v="Massimo Cossu_x000a_(Consulting Studio MC)"/>
    <s v="Advisor"/>
    <x v="0"/>
    <s v="Consumer Goods"/>
    <x v="56"/>
    <x v="1"/>
    <x v="0"/>
    <x v="8"/>
    <x v="0"/>
    <x v="62"/>
    <x v="0"/>
  </r>
  <r>
    <s v="OK"/>
    <x v="3421"/>
    <x v="1414"/>
    <x v="1374"/>
    <x v="3403"/>
    <s v="Italia"/>
    <x v="6"/>
    <x v="4"/>
    <m/>
    <s v="Massimo Cossu_x000a_(Consulting Studio MC)"/>
    <s v="Advisor"/>
    <x v="0"/>
    <s v="ICT"/>
    <x v="20"/>
    <x v="0"/>
    <x v="0"/>
    <x v="6"/>
    <x v="0"/>
    <x v="62"/>
    <x v="0"/>
  </r>
  <r>
    <s v="OK"/>
    <x v="3422"/>
    <x v="1415"/>
    <x v="182"/>
    <x v="3404"/>
    <s v="Italia"/>
    <x v="38"/>
    <x v="9"/>
    <m/>
    <s v="Giulia Di Mascio _x000a_(PwC)"/>
    <s v="Advisor"/>
    <x v="0"/>
    <s v="Industrial Goods"/>
    <x v="18"/>
    <x v="0"/>
    <x v="0"/>
    <x v="6"/>
    <x v="0"/>
    <x v="62"/>
    <x v="0"/>
  </r>
  <r>
    <s v="OK"/>
    <x v="3423"/>
    <x v="1415"/>
    <x v="182"/>
    <x v="3405"/>
    <s v="Italia"/>
    <x v="141"/>
    <x v="9"/>
    <m/>
    <s v="Giulia Di Mascio _x000a_(PwC)"/>
    <s v="Advisor"/>
    <x v="0"/>
    <s v="ICT"/>
    <x v="20"/>
    <x v="2"/>
    <x v="0"/>
    <x v="8"/>
    <x v="0"/>
    <x v="62"/>
    <x v="0"/>
  </r>
  <r>
    <s v="OK"/>
    <x v="3424"/>
    <x v="1415"/>
    <x v="182"/>
    <x v="3406"/>
    <s v="Italia"/>
    <x v="38"/>
    <x v="9"/>
    <m/>
    <s v="Giulia Di Mascio _x000a_(PwC)"/>
    <s v="Advisor"/>
    <x v="0"/>
    <s v="Industrial Goods"/>
    <x v="18"/>
    <x v="0"/>
    <x v="0"/>
    <x v="6"/>
    <x v="0"/>
    <x v="62"/>
    <x v="0"/>
  </r>
  <r>
    <s v="OK"/>
    <x v="3425"/>
    <x v="1415"/>
    <x v="182"/>
    <x v="3407"/>
    <s v="Italia"/>
    <x v="38"/>
    <x v="9"/>
    <m/>
    <s v="Giulia Di Mascio _x000a_(PwC)"/>
    <s v="Advisor"/>
    <x v="0"/>
    <s v="Agro-food"/>
    <x v="35"/>
    <x v="0"/>
    <x v="0"/>
    <x v="6"/>
    <x v="0"/>
    <x v="62"/>
    <x v="0"/>
  </r>
  <r>
    <s v="OK"/>
    <x v="3426"/>
    <x v="1415"/>
    <x v="182"/>
    <x v="3408"/>
    <s v="Italia"/>
    <x v="6"/>
    <x v="5"/>
    <m/>
    <s v="Luigi Nicastro_x000a_(Mazars)"/>
    <s v="Advisor"/>
    <x v="0"/>
    <s v="Services"/>
    <x v="29"/>
    <x v="3"/>
    <x v="0"/>
    <x v="6"/>
    <x v="0"/>
    <x v="62"/>
    <x v="0"/>
  </r>
  <r>
    <s v="OK"/>
    <x v="3427"/>
    <x v="1416"/>
    <x v="1375"/>
    <x v="3409"/>
    <s v="Italia"/>
    <x v="58"/>
    <x v="0"/>
    <m/>
    <s v="Mélody Dujardin_x000a_(OAK Company)"/>
    <s v="Advisor"/>
    <x v="0"/>
    <s v="Services"/>
    <x v="56"/>
    <x v="3"/>
    <x v="0"/>
    <x v="6"/>
    <x v="0"/>
    <x v="334"/>
    <x v="237"/>
  </r>
  <r>
    <s v="OK"/>
    <x v="3428"/>
    <x v="1416"/>
    <x v="1376"/>
    <x v="3410"/>
    <s v="Italia"/>
    <x v="5"/>
    <x v="4"/>
    <m/>
    <s v="Giuseppe Arturo_x000a_(StartLab)"/>
    <s v="Advisor"/>
    <x v="0"/>
    <s v="Digital &amp; Media"/>
    <x v="5"/>
    <x v="0"/>
    <x v="0"/>
    <x v="6"/>
    <x v="0"/>
    <x v="335"/>
    <x v="0"/>
  </r>
  <r>
    <s v="OK"/>
    <x v="3429"/>
    <x v="1417"/>
    <x v="1377"/>
    <x v="3411"/>
    <s v="Italia"/>
    <x v="15"/>
    <x v="3"/>
    <s v="Nicola Cimmino"/>
    <m/>
    <s v="Proprietaria"/>
    <x v="0"/>
    <s v="Services"/>
    <x v="19"/>
    <x v="3"/>
    <x v="0"/>
    <x v="6"/>
    <x v="0"/>
    <x v="335"/>
    <x v="0"/>
  </r>
  <r>
    <s v="OK"/>
    <x v="3430"/>
    <x v="1417"/>
    <x v="1377"/>
    <x v="3412"/>
    <s v="Italia"/>
    <x v="33"/>
    <x v="13"/>
    <s v="Nicola Cimmino"/>
    <m/>
    <s v="Proprietaria"/>
    <x v="0"/>
    <s v="Consumer Goods"/>
    <x v="12"/>
    <x v="0"/>
    <x v="0"/>
    <x v="6"/>
    <x v="0"/>
    <x v="335"/>
    <x v="0"/>
  </r>
  <r>
    <s v="OK"/>
    <x v="3431"/>
    <x v="1417"/>
    <x v="1377"/>
    <x v="3413"/>
    <s v="Italia"/>
    <x v="81"/>
    <x v="0"/>
    <m/>
    <s v="Raffaele Bini"/>
    <s v="Dottore commercialista"/>
    <x v="0"/>
    <s v="Clean Tech"/>
    <x v="23"/>
    <x v="0"/>
    <x v="0"/>
    <x v="6"/>
    <x v="0"/>
    <x v="335"/>
    <x v="0"/>
  </r>
  <r>
    <s v="OK"/>
    <x v="3432"/>
    <x v="1417"/>
    <x v="1377"/>
    <x v="3414"/>
    <s v="Italia"/>
    <x v="5"/>
    <x v="4"/>
    <m/>
    <s v="Francesco Marino"/>
    <s v="Autocandidatura"/>
    <x v="0"/>
    <s v="Aerospace"/>
    <x v="29"/>
    <x v="2"/>
    <x v="0"/>
    <x v="2"/>
    <x v="0"/>
    <x v="335"/>
    <x v="0"/>
  </r>
  <r>
    <s v="OK"/>
    <x v="3433"/>
    <x v="1418"/>
    <x v="1378"/>
    <x v="3415"/>
    <s v="Italia"/>
    <x v="6"/>
    <x v="5"/>
    <m/>
    <s v="Vincenzo Mazzella"/>
    <s v="Autocandidatura"/>
    <x v="0"/>
    <s v="Aerospace"/>
    <x v="29"/>
    <x v="1"/>
    <x v="0"/>
    <x v="2"/>
    <x v="0"/>
    <x v="335"/>
    <x v="0"/>
  </r>
  <r>
    <s v="OK"/>
    <x v="3434"/>
    <x v="1416"/>
    <x v="1376"/>
    <x v="3416"/>
    <s v="Italia"/>
    <x v="30"/>
    <x v="8"/>
    <m/>
    <s v="Enrico Montanaro"/>
    <s v="Autocandidatura"/>
    <x v="0"/>
    <s v="Industrial Goods"/>
    <x v="18"/>
    <x v="0"/>
    <x v="0"/>
    <x v="6"/>
    <x v="0"/>
    <x v="335"/>
    <x v="0"/>
  </r>
  <r>
    <s v="OK"/>
    <x v="3435"/>
    <x v="1418"/>
    <x v="1378"/>
    <x v="3417"/>
    <s v="Italia"/>
    <x v="5"/>
    <x v="4"/>
    <s v="Alessandro Pontari"/>
    <m/>
    <s v="Proprietaria"/>
    <x v="0"/>
    <s v="ICT"/>
    <x v="20"/>
    <x v="0"/>
    <x v="0"/>
    <x v="6"/>
    <x v="0"/>
    <x v="335"/>
    <x v="0"/>
  </r>
  <r>
    <s v="OK"/>
    <x v="3436"/>
    <x v="1418"/>
    <x v="5"/>
    <x v="3418"/>
    <s v="Italia"/>
    <x v="95"/>
    <x v="25"/>
    <m/>
    <s v="Luca Rovere"/>
    <s v="Autocandidatura"/>
    <x v="1"/>
    <m/>
    <x v="7"/>
    <x v="5"/>
    <x v="4"/>
    <x v="3"/>
    <x v="0"/>
    <x v="335"/>
    <x v="0"/>
  </r>
  <r>
    <s v="OK"/>
    <x v="3437"/>
    <x v="1419"/>
    <x v="1379"/>
    <x v="3419"/>
    <s v="Italia"/>
    <x v="14"/>
    <x v="10"/>
    <m/>
    <s v="Vincenzo Nuzzo"/>
    <s v="Autocandidatura"/>
    <x v="0"/>
    <s v="Digital &amp; Media"/>
    <x v="13"/>
    <x v="0"/>
    <x v="0"/>
    <x v="6"/>
    <x v="0"/>
    <x v="335"/>
    <x v="0"/>
  </r>
  <r>
    <s v="OK"/>
    <x v="3438"/>
    <x v="1418"/>
    <x v="1378"/>
    <x v="3420"/>
    <s v="Italia"/>
    <x v="148"/>
    <x v="9"/>
    <m/>
    <s v="Cuccio Emanuele_x000a_(Clessidra SGR)"/>
    <s v="Investitori professionali"/>
    <x v="0"/>
    <s v="Consumer Goods"/>
    <x v="12"/>
    <x v="0"/>
    <x v="0"/>
    <x v="6"/>
    <x v="0"/>
    <x v="335"/>
    <x v="0"/>
  </r>
  <r>
    <s v="OK"/>
    <x v="3439"/>
    <x v="1419"/>
    <x v="5"/>
    <x v="3421"/>
    <s v="Estero"/>
    <x v="268"/>
    <x v="50"/>
    <m/>
    <s v="Massimo Massa"/>
    <s v="Autocandidatura"/>
    <x v="1"/>
    <m/>
    <x v="7"/>
    <x v="5"/>
    <x v="4"/>
    <x v="3"/>
    <x v="0"/>
    <x v="335"/>
    <x v="0"/>
  </r>
  <r>
    <s v="OK"/>
    <x v="3440"/>
    <x v="1419"/>
    <x v="1379"/>
    <x v="3422"/>
    <s v="Italia"/>
    <x v="11"/>
    <x v="7"/>
    <m/>
    <s v="Andrea Gallo"/>
    <s v="Autocandidatura"/>
    <x v="0"/>
    <s v="Digital &amp; Media"/>
    <x v="28"/>
    <x v="0"/>
    <x v="0"/>
    <x v="6"/>
    <x v="0"/>
    <x v="335"/>
    <x v="0"/>
  </r>
  <r>
    <s v="OK"/>
    <x v="3441"/>
    <x v="1420"/>
    <x v="1380"/>
    <x v="3423"/>
    <s v="Italia"/>
    <x v="39"/>
    <x v="15"/>
    <m/>
    <s v="Chiara Morsa"/>
    <s v="Proprietaria"/>
    <x v="0"/>
    <s v="Digital &amp; Media"/>
    <x v="28"/>
    <x v="0"/>
    <x v="0"/>
    <x v="6"/>
    <x v="0"/>
    <x v="335"/>
    <x v="0"/>
  </r>
  <r>
    <s v="OK"/>
    <x v="3442"/>
    <x v="1420"/>
    <x v="1380"/>
    <x v="3424"/>
    <s v="Italia"/>
    <x v="15"/>
    <x v="3"/>
    <m/>
    <s v="Gianfranco Quaglia"/>
    <s v="Autocandidatura"/>
    <x v="0"/>
    <s v="ICT"/>
    <x v="20"/>
    <x v="0"/>
    <x v="0"/>
    <x v="6"/>
    <x v="0"/>
    <x v="336"/>
    <x v="0"/>
  </r>
  <r>
    <s v="OK"/>
    <x v="3443"/>
    <x v="1421"/>
    <x v="1375"/>
    <x v="3425"/>
    <s v="Italia"/>
    <x v="17"/>
    <x v="2"/>
    <m/>
    <s v="Antonio Beneduce"/>
    <s v="Autocandidatura"/>
    <x v="0"/>
    <s v="Digital &amp; Media"/>
    <x v="37"/>
    <x v="3"/>
    <x v="0"/>
    <x v="6"/>
    <x v="0"/>
    <x v="336"/>
    <x v="0"/>
  </r>
  <r>
    <s v="OK"/>
    <x v="3444"/>
    <x v="1421"/>
    <x v="1375"/>
    <x v="3426"/>
    <s v="Italia"/>
    <x v="6"/>
    <x v="5"/>
    <m/>
    <s v="Luigi Nicastro_x000a_(Mazars)"/>
    <s v="Advisor"/>
    <x v="0"/>
    <s v="Industrial automation"/>
    <x v="14"/>
    <x v="3"/>
    <x v="0"/>
    <x v="6"/>
    <x v="0"/>
    <x v="336"/>
    <x v="0"/>
  </r>
  <r>
    <s v="OK"/>
    <x v="3445"/>
    <x v="1421"/>
    <x v="1375"/>
    <x v="3427"/>
    <s v="Estero"/>
    <x v="31"/>
    <x v="18"/>
    <m/>
    <s v="Patrizio Guido Altieri_x000a_(BINP)"/>
    <s v="Advisor"/>
    <x v="0"/>
    <s v="ICT"/>
    <x v="20"/>
    <x v="0"/>
    <x v="0"/>
    <x v="2"/>
    <x v="0"/>
    <x v="336"/>
    <x v="0"/>
  </r>
  <r>
    <s v="OK"/>
    <x v="3446"/>
    <x v="1421"/>
    <x v="1375"/>
    <x v="3428"/>
    <s v="Italia"/>
    <x v="0"/>
    <x v="0"/>
    <m/>
    <s v="Patrizio Guido Altieri_x000a_(BINP)"/>
    <s v="Advisor"/>
    <x v="0"/>
    <s v="Digital &amp; Media"/>
    <x v="5"/>
    <x v="0"/>
    <x v="0"/>
    <x v="6"/>
    <x v="0"/>
    <x v="336"/>
    <x v="0"/>
  </r>
  <r>
    <s v="OK"/>
    <x v="3447"/>
    <x v="1421"/>
    <x v="5"/>
    <x v="3429"/>
    <s v="Estero"/>
    <x v="16"/>
    <x v="6"/>
    <m/>
    <s v="Georgiana Ionascu"/>
    <s v="Autocandidatura"/>
    <x v="1"/>
    <m/>
    <x v="7"/>
    <x v="5"/>
    <x v="4"/>
    <x v="3"/>
    <x v="0"/>
    <x v="336"/>
    <x v="0"/>
  </r>
  <r>
    <s v="OK"/>
    <x v="3448"/>
    <x v="1422"/>
    <x v="1381"/>
    <x v="3430"/>
    <s v="Italia"/>
    <x v="113"/>
    <x v="7"/>
    <m/>
    <s v="Alfonso Consalvo "/>
    <s v="Autocandidatura"/>
    <x v="0"/>
    <s v="Digital &amp; Media"/>
    <x v="44"/>
    <x v="2"/>
    <x v="0"/>
    <x v="8"/>
    <x v="0"/>
    <x v="336"/>
    <x v="238"/>
  </r>
  <r>
    <s v="OK"/>
    <x v="3449"/>
    <x v="1423"/>
    <x v="1382"/>
    <x v="3431"/>
    <s v="Italia"/>
    <x v="20"/>
    <x v="12"/>
    <m/>
    <s v="Raffaele Bini"/>
    <s v="Dottore commercialista"/>
    <x v="0"/>
    <s v="Digital &amp; Media"/>
    <x v="5"/>
    <x v="0"/>
    <x v="0"/>
    <x v="6"/>
    <x v="0"/>
    <x v="336"/>
    <x v="0"/>
  </r>
  <r>
    <s v="OK"/>
    <x v="3450"/>
    <x v="1423"/>
    <x v="1382"/>
    <x v="3432"/>
    <s v="Italia"/>
    <x v="21"/>
    <x v="13"/>
    <m/>
    <s v="Norbert Romfeld"/>
    <s v="Autocandidatura"/>
    <x v="0"/>
    <s v="Digital &amp; Media"/>
    <x v="5"/>
    <x v="0"/>
    <x v="0"/>
    <x v="6"/>
    <x v="0"/>
    <x v="336"/>
    <x v="0"/>
  </r>
  <r>
    <s v="OK"/>
    <x v="3451"/>
    <x v="1423"/>
    <x v="1382"/>
    <x v="3433"/>
    <s v="Italia "/>
    <x v="269"/>
    <x v="10"/>
    <m/>
    <s v="Tommaso Dami"/>
    <s v="Autocandidatura"/>
    <x v="0"/>
    <s v="Agro-food"/>
    <x v="10"/>
    <x v="0"/>
    <x v="0"/>
    <x v="6"/>
    <x v="0"/>
    <x v="336"/>
    <x v="0"/>
  </r>
  <r>
    <s v="OK"/>
    <x v="3452"/>
    <x v="1424"/>
    <x v="1383"/>
    <x v="3434"/>
    <s v="Estero"/>
    <x v="270"/>
    <x v="6"/>
    <m/>
    <s v="Stefano Bargagni"/>
    <s v="Autocandidatura"/>
    <x v="0"/>
    <s v="ICT"/>
    <x v="20"/>
    <x v="0"/>
    <x v="0"/>
    <x v="2"/>
    <x v="0"/>
    <x v="80"/>
    <x v="0"/>
  </r>
  <r>
    <s v="OK"/>
    <x v="3453"/>
    <x v="1423"/>
    <x v="1383"/>
    <x v="3435"/>
    <s v="Italia"/>
    <x v="41"/>
    <x v="10"/>
    <m/>
    <s v="Michele Grassi"/>
    <s v="Autocandidatura"/>
    <x v="0"/>
    <s v="ICT"/>
    <x v="20"/>
    <x v="0"/>
    <x v="0"/>
    <x v="6"/>
    <x v="0"/>
    <x v="80"/>
    <x v="0"/>
  </r>
  <r>
    <s v="OK"/>
    <x v="3454"/>
    <x v="1424"/>
    <x v="1383"/>
    <x v="3436"/>
    <s v="Estero"/>
    <x v="25"/>
    <x v="16"/>
    <m/>
    <s v="Luigi Tittolo_x000a_(BGB Weston)"/>
    <s v="Advisor"/>
    <x v="0"/>
    <s v="Consumer Goods"/>
    <x v="12"/>
    <x v="3"/>
    <x v="0"/>
    <x v="2"/>
    <x v="0"/>
    <x v="80"/>
    <x v="0"/>
  </r>
  <r>
    <s v="OK"/>
    <x v="3455"/>
    <x v="1423"/>
    <x v="1383"/>
    <x v="3437"/>
    <s v="Italia"/>
    <x v="79"/>
    <x v="25"/>
    <m/>
    <s v="Carlo Ricci"/>
    <s v="Autocandidatura"/>
    <x v="0"/>
    <s v="ICT"/>
    <x v="4"/>
    <x v="2"/>
    <x v="14"/>
    <x v="8"/>
    <x v="0"/>
    <x v="80"/>
    <x v="0"/>
  </r>
  <r>
    <s v="OK"/>
    <x v="3456"/>
    <x v="1424"/>
    <x v="1383"/>
    <x v="3438"/>
    <s v="Italia"/>
    <x v="21"/>
    <x v="13"/>
    <m/>
    <s v="Alessandro Fantini"/>
    <s v="Autocandidatura"/>
    <x v="0"/>
    <s v="Consumer Goods"/>
    <x v="24"/>
    <x v="0"/>
    <x v="0"/>
    <x v="6"/>
    <x v="0"/>
    <x v="80"/>
    <x v="0"/>
  </r>
  <r>
    <s v="OK"/>
    <x v="3457"/>
    <x v="1379"/>
    <x v="1383"/>
    <x v="3439"/>
    <s v="Italia"/>
    <x v="6"/>
    <x v="5"/>
    <m/>
    <s v="Marco Ferrari"/>
    <s v="Autocandidatura"/>
    <x v="0"/>
    <s v="Agro-food"/>
    <x v="10"/>
    <x v="1"/>
    <x v="0"/>
    <x v="2"/>
    <x v="0"/>
    <x v="80"/>
    <x v="0"/>
  </r>
  <r>
    <s v="OK"/>
    <x v="3458"/>
    <x v="1425"/>
    <x v="1384"/>
    <x v="3440"/>
    <s v="Italia"/>
    <x v="11"/>
    <x v="7"/>
    <m/>
    <s v="Luca Petroni"/>
    <s v="Altri"/>
    <x v="0"/>
    <s v="Services"/>
    <x v="14"/>
    <x v="0"/>
    <x v="0"/>
    <x v="6"/>
    <x v="0"/>
    <x v="80"/>
    <x v="239"/>
  </r>
  <r>
    <s v="OK"/>
    <x v="3459"/>
    <x v="1425"/>
    <x v="1384"/>
    <x v="992"/>
    <s v="Italia"/>
    <x v="5"/>
    <x v="4"/>
    <m/>
    <s v="Massimo Cossu_x000a_(Consulting Studio MC)"/>
    <s v="Advisor"/>
    <x v="0"/>
    <s v="Industrial automation"/>
    <x v="18"/>
    <x v="0"/>
    <x v="31"/>
    <x v="6"/>
    <x v="0"/>
    <x v="80"/>
    <x v="0"/>
  </r>
  <r>
    <s v="OK"/>
    <x v="3460"/>
    <x v="1424"/>
    <x v="1384"/>
    <x v="3441"/>
    <s v="Italia"/>
    <x v="23"/>
    <x v="2"/>
    <m/>
    <s v="Federica Pasini"/>
    <s v="Altri"/>
    <x v="0"/>
    <s v="Digital &amp; Media"/>
    <x v="5"/>
    <x v="0"/>
    <x v="0"/>
    <x v="6"/>
    <x v="0"/>
    <x v="80"/>
    <x v="0"/>
  </r>
  <r>
    <s v="OK"/>
    <x v="3461"/>
    <x v="1417"/>
    <x v="1385"/>
    <x v="3442"/>
    <s v="Italia"/>
    <x v="271"/>
    <x v="7"/>
    <m/>
    <s v="Alessandro Manfredi_x000a_(Tech-Up Accelerator)"/>
    <s v="Altri"/>
    <x v="0"/>
    <s v="Agro-food"/>
    <x v="10"/>
    <x v="2"/>
    <x v="0"/>
    <x v="2"/>
    <x v="0"/>
    <x v="80"/>
    <x v="0"/>
  </r>
  <r>
    <s v="OK"/>
    <x v="3462"/>
    <x v="1417"/>
    <x v="1385"/>
    <x v="2896"/>
    <s v="Italia"/>
    <x v="272"/>
    <x v="4"/>
    <m/>
    <s v="Alessandro Manfredi_x000a_(Tech-Up Accelerator)"/>
    <s v="Altri"/>
    <x v="0"/>
    <s v="Clean Tech"/>
    <x v="39"/>
    <x v="2"/>
    <x v="0"/>
    <x v="2"/>
    <x v="0"/>
    <x v="80"/>
    <x v="0"/>
  </r>
  <r>
    <s v="OK"/>
    <x v="3463"/>
    <x v="1423"/>
    <x v="1385"/>
    <x v="3443"/>
    <s v="Italia"/>
    <x v="62"/>
    <x v="4"/>
    <m/>
    <s v="Alfonso Coppola"/>
    <s v="Autocandidatura"/>
    <x v="0"/>
    <s v="Clean Tech"/>
    <x v="23"/>
    <x v="0"/>
    <x v="0"/>
    <x v="6"/>
    <x v="0"/>
    <x v="80"/>
    <x v="0"/>
  </r>
  <r>
    <s v="OK"/>
    <x v="3464"/>
    <x v="1426"/>
    <x v="1385"/>
    <x v="3444"/>
    <s v="Estero"/>
    <x v="273"/>
    <x v="6"/>
    <m/>
    <s v="Tommaso Di Bartolo"/>
    <s v="Autocandidatura"/>
    <x v="0"/>
    <s v="ICT"/>
    <x v="20"/>
    <x v="0"/>
    <x v="0"/>
    <x v="2"/>
    <x v="0"/>
    <x v="80"/>
    <x v="0"/>
  </r>
  <r>
    <s v="OK"/>
    <x v="3465"/>
    <x v="1424"/>
    <x v="1383"/>
    <x v="3445"/>
    <s v="Italia"/>
    <x v="11"/>
    <x v="7"/>
    <m/>
    <s v="Caterina Banella"/>
    <s v="Advisor"/>
    <x v="0"/>
    <s v="Digital &amp; Media"/>
    <x v="5"/>
    <x v="3"/>
    <x v="0"/>
    <x v="6"/>
    <x v="0"/>
    <x v="80"/>
    <x v="0"/>
  </r>
  <r>
    <s v="OK"/>
    <x v="3466"/>
    <x v="1427"/>
    <x v="1386"/>
    <x v="3446"/>
    <s v="Italia"/>
    <x v="11"/>
    <x v="7"/>
    <m/>
    <s v="Fabio Maria Continolo_x000a_(Azimut)"/>
    <s v="Investitori professionali"/>
    <x v="0"/>
    <s v="Clean Tech"/>
    <x v="23"/>
    <x v="2"/>
    <x v="0"/>
    <x v="2"/>
    <x v="0"/>
    <x v="80"/>
    <x v="0"/>
  </r>
  <r>
    <s v="OK"/>
    <x v="3467"/>
    <x v="1427"/>
    <x v="1386"/>
    <x v="3447"/>
    <s v="Italia"/>
    <x v="11"/>
    <x v="7"/>
    <m/>
    <s v="Fabio Maria Continolo_x000a_(Azimut)"/>
    <s v="Investitori professionali"/>
    <x v="0"/>
    <s v="Clean Tech"/>
    <x v="39"/>
    <x v="0"/>
    <x v="0"/>
    <x v="6"/>
    <x v="0"/>
    <x v="80"/>
    <x v="0"/>
  </r>
  <r>
    <s v="OK"/>
    <x v="3468"/>
    <x v="1427"/>
    <x v="1386"/>
    <x v="3448"/>
    <s v="Italia"/>
    <x v="5"/>
    <x v="4"/>
    <m/>
    <s v="Niccolò de Leva_x000a_(IAG)"/>
    <s v="Investitori professionali"/>
    <x v="0"/>
    <s v="ICT"/>
    <x v="20"/>
    <x v="0"/>
    <x v="0"/>
    <x v="6"/>
    <x v="0"/>
    <x v="80"/>
    <x v="0"/>
  </r>
  <r>
    <s v="OK"/>
    <x v="3469"/>
    <x v="1427"/>
    <x v="1386"/>
    <x v="3449"/>
    <s v="Italia"/>
    <x v="5"/>
    <x v="4"/>
    <m/>
    <s v="Niccolò de Leva_x000a_(IAG)"/>
    <s v="Investitori professionali"/>
    <x v="0"/>
    <s v="Biotech"/>
    <x v="3"/>
    <x v="0"/>
    <x v="0"/>
    <x v="6"/>
    <x v="0"/>
    <x v="80"/>
    <x v="0"/>
  </r>
  <r>
    <s v="OK"/>
    <x v="3470"/>
    <x v="1428"/>
    <x v="1387"/>
    <x v="3450"/>
    <s v="Italia"/>
    <x v="26"/>
    <x v="2"/>
    <m/>
    <s v="Alexa Fast"/>
    <s v="Autocandidatura"/>
    <x v="0"/>
    <s v="Digital &amp; Media"/>
    <x v="5"/>
    <x v="1"/>
    <x v="0"/>
    <x v="2"/>
    <x v="0"/>
    <x v="80"/>
    <x v="0"/>
  </r>
  <r>
    <s v="OK"/>
    <x v="3471"/>
    <x v="1428"/>
    <x v="1387"/>
    <x v="3451"/>
    <s v="Italia"/>
    <x v="5"/>
    <x v="4"/>
    <m/>
    <s v="Giuliano Messina"/>
    <s v="Altri"/>
    <x v="0"/>
    <s v="ICT"/>
    <x v="20"/>
    <x v="0"/>
    <x v="0"/>
    <x v="6"/>
    <x v="0"/>
    <x v="80"/>
    <x v="0"/>
  </r>
  <r>
    <s v="OK"/>
    <x v="3472"/>
    <x v="1428"/>
    <x v="1387"/>
    <x v="3452"/>
    <s v="Italia"/>
    <x v="6"/>
    <x v="5"/>
    <m/>
    <s v="Giuliano Messina"/>
    <s v="Altri"/>
    <x v="0"/>
    <s v="Services"/>
    <x v="19"/>
    <x v="0"/>
    <x v="0"/>
    <x v="6"/>
    <x v="0"/>
    <x v="80"/>
    <x v="0"/>
  </r>
  <r>
    <s v="OK"/>
    <x v="3473"/>
    <x v="1429"/>
    <x v="1388"/>
    <x v="3453"/>
    <s v="Italia"/>
    <x v="20"/>
    <x v="12"/>
    <m/>
    <s v="Maurizio Arpa"/>
    <s v="Altri"/>
    <x v="0"/>
    <s v="Biotech"/>
    <x v="54"/>
    <x v="1"/>
    <x v="0"/>
    <x v="2"/>
    <x v="0"/>
    <x v="244"/>
    <x v="240"/>
  </r>
  <r>
    <s v="OK"/>
    <x v="3474"/>
    <x v="1430"/>
    <x v="1388"/>
    <x v="3454"/>
    <s v="Italia"/>
    <x v="35"/>
    <x v="10"/>
    <m/>
    <s v="Paolo Cellini"/>
    <s v="Altri"/>
    <x v="0"/>
    <s v="ICT"/>
    <x v="20"/>
    <x v="3"/>
    <x v="0"/>
    <x v="6"/>
    <x v="0"/>
    <x v="244"/>
    <x v="0"/>
  </r>
  <r>
    <s v="OK"/>
    <x v="3475"/>
    <x v="1420"/>
    <x v="1389"/>
    <x v="3455"/>
    <s v="Italia"/>
    <x v="17"/>
    <x v="2"/>
    <s v="Marco De Palma"/>
    <m/>
    <s v="Proprietaria"/>
    <x v="0"/>
    <s v="Clean Tech"/>
    <x v="17"/>
    <x v="2"/>
    <x v="0"/>
    <x v="8"/>
    <x v="0"/>
    <x v="244"/>
    <x v="0"/>
  </r>
  <r>
    <s v="OK"/>
    <x v="3476"/>
    <x v="1431"/>
    <x v="1390"/>
    <x v="3456"/>
    <s v="Italia"/>
    <x v="2"/>
    <x v="0"/>
    <m/>
    <s v="Simone Cimminelli"/>
    <s v="Altri"/>
    <x v="0"/>
    <s v="ICT"/>
    <x v="20"/>
    <x v="0"/>
    <x v="0"/>
    <x v="6"/>
    <x v="0"/>
    <x v="75"/>
    <x v="0"/>
  </r>
  <r>
    <s v="OK"/>
    <x v="3477"/>
    <x v="1431"/>
    <x v="1390"/>
    <x v="3457"/>
    <s v="Italia"/>
    <x v="49"/>
    <x v="21"/>
    <m/>
    <s v="Gianluca Pace"/>
    <s v="Autocandidatura"/>
    <x v="0"/>
    <s v="Consumer Goods"/>
    <x v="12"/>
    <x v="0"/>
    <x v="0"/>
    <x v="6"/>
    <x v="0"/>
    <x v="75"/>
    <x v="0"/>
  </r>
  <r>
    <s v="OK"/>
    <x v="3478"/>
    <x v="1432"/>
    <x v="1391"/>
    <x v="3458"/>
    <s v="Italia"/>
    <x v="5"/>
    <x v="4"/>
    <m/>
    <s v="Luca Scali"/>
    <s v="Autocandidatura"/>
    <x v="0"/>
    <s v="Services"/>
    <x v="19"/>
    <x v="0"/>
    <x v="0"/>
    <x v="6"/>
    <x v="0"/>
    <x v="75"/>
    <x v="0"/>
  </r>
  <r>
    <s v="OK"/>
    <x v="3479"/>
    <x v="1431"/>
    <x v="1390"/>
    <x v="3459"/>
    <s v="Italia"/>
    <x v="15"/>
    <x v="3"/>
    <m/>
    <s v="Marco Parente_x000a_(Growth Capital)"/>
    <s v="Advisor"/>
    <x v="0"/>
    <s v="Biotech"/>
    <x v="3"/>
    <x v="0"/>
    <x v="0"/>
    <x v="6"/>
    <x v="0"/>
    <x v="75"/>
    <x v="0"/>
  </r>
  <r>
    <s v="OK"/>
    <x v="3480"/>
    <x v="1432"/>
    <x v="1391"/>
    <x v="3460"/>
    <s v="Italia"/>
    <x v="78"/>
    <x v="13"/>
    <m/>
    <s v="Giuseppe Lombardi"/>
    <s v="Altri"/>
    <x v="0"/>
    <s v="Biotech"/>
    <x v="3"/>
    <x v="3"/>
    <x v="0"/>
    <x v="6"/>
    <x v="0"/>
    <x v="75"/>
    <x v="0"/>
  </r>
  <r>
    <s v="OK"/>
    <x v="3481"/>
    <x v="1432"/>
    <x v="1391"/>
    <x v="3461"/>
    <s v="Italia"/>
    <x v="5"/>
    <x v="4"/>
    <m/>
    <s v="Giuseppe Lombardi"/>
    <s v="Altri"/>
    <x v="0"/>
    <s v="Clean Tech"/>
    <x v="39"/>
    <x v="0"/>
    <x v="0"/>
    <x v="6"/>
    <x v="0"/>
    <x v="75"/>
    <x v="239"/>
  </r>
  <r>
    <s v="OK"/>
    <x v="3482"/>
    <x v="1432"/>
    <x v="1391"/>
    <x v="3462"/>
    <s v="Italia"/>
    <x v="5"/>
    <x v="4"/>
    <m/>
    <s v="Giuseppe Lombardi"/>
    <s v="Altri"/>
    <x v="0"/>
    <s v="Biotech"/>
    <x v="54"/>
    <x v="0"/>
    <x v="0"/>
    <x v="6"/>
    <x v="0"/>
    <x v="75"/>
    <x v="0"/>
  </r>
  <r>
    <s v="OK"/>
    <x v="3483"/>
    <x v="1432"/>
    <x v="1391"/>
    <x v="3463"/>
    <s v="Italia"/>
    <x v="21"/>
    <x v="13"/>
    <m/>
    <s v="Giuseppe Lombardi"/>
    <s v="Altri"/>
    <x v="0"/>
    <s v="Clean Tech"/>
    <x v="39"/>
    <x v="0"/>
    <x v="0"/>
    <x v="6"/>
    <x v="0"/>
    <x v="75"/>
    <x v="0"/>
  </r>
  <r>
    <s v="OK"/>
    <x v="3484"/>
    <x v="1432"/>
    <x v="1391"/>
    <x v="3464"/>
    <s v="Italia"/>
    <x v="21"/>
    <x v="13"/>
    <m/>
    <s v="Giuseppe Lombardi"/>
    <s v="Altri"/>
    <x v="0"/>
    <s v="Biotech"/>
    <x v="54"/>
    <x v="0"/>
    <x v="0"/>
    <x v="6"/>
    <x v="0"/>
    <x v="75"/>
    <x v="0"/>
  </r>
  <r>
    <s v="OK"/>
    <x v="3485"/>
    <x v="1433"/>
    <x v="1392"/>
    <x v="3465"/>
    <s v="Italia"/>
    <x v="21"/>
    <x v="13"/>
    <m/>
    <s v="Domenico Centrone"/>
    <s v="Autocandidatura"/>
    <x v="0"/>
    <s v="Clean Tech"/>
    <x v="39"/>
    <x v="0"/>
    <x v="0"/>
    <x v="6"/>
    <x v="0"/>
    <x v="75"/>
    <x v="241"/>
  </r>
  <r>
    <s v="OK"/>
    <x v="3486"/>
    <x v="1432"/>
    <x v="1391"/>
    <x v="3466"/>
    <s v="Italia"/>
    <x v="21"/>
    <x v="13"/>
    <m/>
    <s v="Giuseppe Lombardi"/>
    <s v="Altri"/>
    <x v="0"/>
    <s v="Biotech"/>
    <x v="8"/>
    <x v="0"/>
    <x v="0"/>
    <x v="6"/>
    <x v="1"/>
    <x v="288"/>
    <x v="242"/>
  </r>
  <r>
    <s v="OK"/>
    <x v="3487"/>
    <x v="1432"/>
    <x v="1391"/>
    <x v="3467"/>
    <s v="Italia"/>
    <x v="120"/>
    <x v="25"/>
    <m/>
    <s v="Mattia Turchetti_x000a_(Stealth Meetup)"/>
    <s v="Altri"/>
    <x v="0"/>
    <s v="Digital &amp; Media"/>
    <x v="5"/>
    <x v="0"/>
    <x v="0"/>
    <x v="6"/>
    <x v="0"/>
    <x v="75"/>
    <x v="0"/>
  </r>
  <r>
    <s v="OK"/>
    <x v="3488"/>
    <x v="1432"/>
    <x v="1391"/>
    <x v="3468"/>
    <s v="Italia"/>
    <x v="74"/>
    <x v="0"/>
    <m/>
    <s v="Mattia Turchetti_x000a_(Stealth Meetup)"/>
    <s v="Altri"/>
    <x v="0"/>
    <s v="Digital &amp; Media"/>
    <x v="5"/>
    <x v="0"/>
    <x v="0"/>
    <x v="6"/>
    <x v="0"/>
    <x v="75"/>
    <x v="0"/>
  </r>
  <r>
    <s v="OK"/>
    <x v="3489"/>
    <x v="1431"/>
    <x v="1390"/>
    <x v="3469"/>
    <s v="Italia"/>
    <x v="36"/>
    <x v="15"/>
    <m/>
    <s v="Andrea Messetti"/>
    <s v="Autocandidatura"/>
    <x v="0"/>
    <s v="ICT"/>
    <x v="20"/>
    <x v="0"/>
    <x v="0"/>
    <x v="6"/>
    <x v="0"/>
    <x v="75"/>
    <x v="0"/>
  </r>
  <r>
    <s v="OK"/>
    <x v="3490"/>
    <x v="1434"/>
    <x v="1393"/>
    <x v="3470"/>
    <s v="Italia"/>
    <x v="5"/>
    <x v="4"/>
    <m/>
    <s v="Domenico Toscano"/>
    <s v="Autocandidatura"/>
    <x v="0"/>
    <s v="Consumer Goods"/>
    <x v="24"/>
    <x v="0"/>
    <x v="0"/>
    <x v="6"/>
    <x v="0"/>
    <x v="75"/>
    <x v="0"/>
  </r>
  <r>
    <s v="OK"/>
    <x v="3491"/>
    <x v="1435"/>
    <x v="1394"/>
    <x v="3471"/>
    <s v="Italia"/>
    <x v="38"/>
    <x v="9"/>
    <m/>
    <s v="Lorenzo Castellano_x000a_(Quantico Advisory)"/>
    <s v="Advisor"/>
    <x v="0"/>
    <s v="Industrial automation"/>
    <x v="18"/>
    <x v="0"/>
    <x v="0"/>
    <x v="6"/>
    <x v="0"/>
    <x v="75"/>
    <x v="0"/>
  </r>
  <r>
    <s v="OK"/>
    <x v="3492"/>
    <x v="1436"/>
    <x v="1395"/>
    <x v="3472"/>
    <s v="Italia"/>
    <x v="21"/>
    <x v="13"/>
    <m/>
    <s v="Stefania Ingannamorte"/>
    <s v="Autocandidatura"/>
    <x v="0"/>
    <s v="Digital &amp; Media"/>
    <x v="5"/>
    <x v="0"/>
    <x v="0"/>
    <x v="6"/>
    <x v="0"/>
    <x v="75"/>
    <x v="0"/>
  </r>
  <r>
    <s v="OK"/>
    <x v="3493"/>
    <x v="1437"/>
    <x v="1396"/>
    <x v="3473"/>
    <s v="Estero"/>
    <x v="66"/>
    <x v="11"/>
    <m/>
    <s v="Paolo Giordano"/>
    <s v="Autocandidatura"/>
    <x v="0"/>
    <s v="Digital &amp; Media"/>
    <x v="5"/>
    <x v="3"/>
    <x v="0"/>
    <x v="2"/>
    <x v="0"/>
    <x v="75"/>
    <x v="165"/>
  </r>
  <r>
    <s v="OK"/>
    <x v="3494"/>
    <x v="1438"/>
    <x v="1397"/>
    <x v="3474"/>
    <s v="Italia"/>
    <x v="176"/>
    <x v="25"/>
    <m/>
    <s v="Roberto Massa"/>
    <s v="Autocandidatura"/>
    <x v="0"/>
    <s v="Consumer Goods"/>
    <x v="50"/>
    <x v="0"/>
    <x v="0"/>
    <x v="6"/>
    <x v="0"/>
    <x v="334"/>
    <x v="243"/>
  </r>
  <r>
    <s v="OK"/>
    <x v="3495"/>
    <x v="1437"/>
    <x v="1396"/>
    <x v="3475"/>
    <s v="Estero"/>
    <x v="121"/>
    <x v="22"/>
    <m/>
    <s v="Andrea Maglione"/>
    <s v="Advisor"/>
    <x v="0"/>
    <s v="Med-Tech"/>
    <x v="2"/>
    <x v="2"/>
    <x v="0"/>
    <x v="2"/>
    <x v="0"/>
    <x v="75"/>
    <x v="165"/>
  </r>
  <r>
    <s v="OK"/>
    <x v="3496"/>
    <x v="1436"/>
    <x v="1395"/>
    <x v="3476"/>
    <s v="Italia"/>
    <x v="11"/>
    <x v="7"/>
    <m/>
    <s v="Francesca Marsella"/>
    <s v="Autocandidatura"/>
    <x v="0"/>
    <s v="ICT"/>
    <x v="20"/>
    <x v="0"/>
    <x v="0"/>
    <x v="6"/>
    <x v="0"/>
    <x v="334"/>
    <x v="0"/>
  </r>
  <r>
    <s v="OK"/>
    <x v="3497"/>
    <x v="1439"/>
    <x v="1398"/>
    <x v="3477"/>
    <s v="Italia"/>
    <x v="11"/>
    <x v="7"/>
    <m/>
    <s v="David Ferrini"/>
    <s v="Autocandidatura"/>
    <x v="0"/>
    <s v="Med-Tech"/>
    <x v="25"/>
    <x v="0"/>
    <x v="0"/>
    <x v="6"/>
    <x v="0"/>
    <x v="334"/>
    <x v="244"/>
  </r>
  <r>
    <s v="OK"/>
    <x v="3498"/>
    <x v="1440"/>
    <x v="1399"/>
    <x v="3478"/>
    <s v="Estero"/>
    <x v="63"/>
    <x v="11"/>
    <m/>
    <s v="Fabio Mondini_x000a_(Growth Capital)"/>
    <s v="Advisor"/>
    <x v="0"/>
    <s v="Services"/>
    <x v="19"/>
    <x v="3"/>
    <x v="0"/>
    <x v="2"/>
    <x v="0"/>
    <x v="334"/>
    <x v="165"/>
  </r>
  <r>
    <s v="OK"/>
    <x v="3499"/>
    <x v="1441"/>
    <x v="1400"/>
    <x v="3479"/>
    <s v="Italia"/>
    <x v="5"/>
    <x v="4"/>
    <m/>
    <s v="Tommaso Moraca_x000a_(Bheroes)"/>
    <s v="Investitori professionali"/>
    <x v="0"/>
    <s v="ICT"/>
    <x v="20"/>
    <x v="3"/>
    <x v="0"/>
    <x v="6"/>
    <x v="0"/>
    <x v="334"/>
    <x v="0"/>
  </r>
  <r>
    <s v="OK"/>
    <x v="3500"/>
    <x v="1442"/>
    <x v="1401"/>
    <x v="3480"/>
    <s v="Italia"/>
    <x v="102"/>
    <x v="0"/>
    <m/>
    <s v="Francesco Pezcoller"/>
    <s v="Altri"/>
    <x v="0"/>
    <s v="Industrial Goods"/>
    <x v="18"/>
    <x v="0"/>
    <x v="88"/>
    <x v="6"/>
    <x v="0"/>
    <x v="53"/>
    <x v="0"/>
  </r>
  <r>
    <s v="OK"/>
    <x v="3501"/>
    <x v="1441"/>
    <x v="1400"/>
    <x v="3481"/>
    <s v="Italia"/>
    <x v="11"/>
    <x v="7"/>
    <m/>
    <s v="Nicolò Schiavi"/>
    <s v="Autocandidatura"/>
    <x v="0"/>
    <s v="ICT"/>
    <x v="20"/>
    <x v="0"/>
    <x v="0"/>
    <x v="6"/>
    <x v="0"/>
    <x v="334"/>
    <x v="0"/>
  </r>
  <r>
    <s v="OK"/>
    <x v="3502"/>
    <x v="1443"/>
    <x v="1402"/>
    <x v="3482"/>
    <s v="Italia"/>
    <x v="17"/>
    <x v="2"/>
    <m/>
    <s v="Davide Bussetti"/>
    <s v="Autocandidatura"/>
    <x v="0"/>
    <s v="Services"/>
    <x v="14"/>
    <x v="0"/>
    <x v="0"/>
    <x v="6"/>
    <x v="0"/>
    <x v="334"/>
    <x v="0"/>
  </r>
  <r>
    <s v="OK"/>
    <x v="3503"/>
    <x v="1444"/>
    <x v="1403"/>
    <x v="3483"/>
    <s v="Italia"/>
    <x v="17"/>
    <x v="2"/>
    <m/>
    <s v="Francesco Pellone_x000a_(Grimaldi Studio Legale)"/>
    <s v="Dottore commercialista"/>
    <x v="0"/>
    <s v="Industrial Goods"/>
    <x v="18"/>
    <x v="0"/>
    <x v="0"/>
    <x v="6"/>
    <x v="0"/>
    <x v="334"/>
    <x v="245"/>
  </r>
  <r>
    <s v="OK"/>
    <x v="3504"/>
    <x v="1445"/>
    <x v="1404"/>
    <x v="3484"/>
    <s v="n.a."/>
    <x v="6"/>
    <x v="5"/>
    <m/>
    <s v="Paola Ziraldo_x000a_(DealSet)"/>
    <s v="Advisor"/>
    <x v="0"/>
    <s v="Services"/>
    <x v="19"/>
    <x v="0"/>
    <x v="0"/>
    <x v="6"/>
    <x v="0"/>
    <x v="334"/>
    <x v="0"/>
  </r>
  <r>
    <s v="OK"/>
    <x v="3505"/>
    <x v="1445"/>
    <x v="1404"/>
    <x v="3485"/>
    <s v="Italia"/>
    <x v="6"/>
    <x v="5"/>
    <m/>
    <s v="Paola Ziraldo_x000a_(DealSet)"/>
    <s v="Advisor"/>
    <x v="0"/>
    <s v="ICT"/>
    <x v="20"/>
    <x v="3"/>
    <x v="0"/>
    <x v="6"/>
    <x v="0"/>
    <x v="334"/>
    <x v="0"/>
  </r>
  <r>
    <s v="OK"/>
    <x v="3506"/>
    <x v="1445"/>
    <x v="1404"/>
    <x v="3486"/>
    <s v="n.a."/>
    <x v="6"/>
    <x v="5"/>
    <m/>
    <s v="Paola Ziraldo_x000a_(DealSet)"/>
    <s v="Advisor"/>
    <x v="0"/>
    <s v="Med-Tech"/>
    <x v="2"/>
    <x v="0"/>
    <x v="0"/>
    <x v="6"/>
    <x v="0"/>
    <x v="334"/>
    <x v="0"/>
  </r>
  <r>
    <s v="OK"/>
    <x v="3507"/>
    <x v="1445"/>
    <x v="1404"/>
    <x v="3487"/>
    <s v="n.a."/>
    <x v="6"/>
    <x v="5"/>
    <m/>
    <s v="Paola Ziraldo_x000a_(DealSet)"/>
    <s v="Advisor"/>
    <x v="0"/>
    <s v="Services"/>
    <x v="19"/>
    <x v="3"/>
    <x v="0"/>
    <x v="6"/>
    <x v="0"/>
    <x v="334"/>
    <x v="0"/>
  </r>
  <r>
    <s v="OK"/>
    <x v="3508"/>
    <x v="1445"/>
    <x v="1404"/>
    <x v="3488"/>
    <s v="n.a."/>
    <x v="6"/>
    <x v="5"/>
    <m/>
    <s v="Paola Ziraldo_x000a_(DealSet)"/>
    <s v="Advisor"/>
    <x v="0"/>
    <s v="ICT"/>
    <x v="20"/>
    <x v="2"/>
    <x v="0"/>
    <x v="2"/>
    <x v="0"/>
    <x v="334"/>
    <x v="0"/>
  </r>
  <r>
    <s v="OK"/>
    <x v="3509"/>
    <x v="1445"/>
    <x v="1404"/>
    <x v="3489"/>
    <s v="n.a."/>
    <x v="6"/>
    <x v="5"/>
    <m/>
    <s v="Paola Ziraldo_x000a_(DealSet)"/>
    <s v="Advisor"/>
    <x v="0"/>
    <s v="Med-Tech"/>
    <x v="25"/>
    <x v="0"/>
    <x v="0"/>
    <x v="6"/>
    <x v="0"/>
    <x v="334"/>
    <x v="0"/>
  </r>
  <r>
    <s v="OK"/>
    <x v="3510"/>
    <x v="1445"/>
    <x v="1404"/>
    <x v="915"/>
    <s v="Italia"/>
    <x v="26"/>
    <x v="2"/>
    <m/>
    <s v="Serena Auletta_x000a_(Phoenix Italia)"/>
    <s v="Advisor"/>
    <x v="0"/>
    <s v="Services"/>
    <x v="14"/>
    <x v="3"/>
    <x v="0"/>
    <x v="6"/>
    <x v="0"/>
    <x v="334"/>
    <x v="0"/>
  </r>
  <r>
    <s v="OK"/>
    <x v="3511"/>
    <x v="1441"/>
    <x v="1404"/>
    <x v="3490"/>
    <s v="Italia"/>
    <x v="5"/>
    <x v="4"/>
    <m/>
    <s v="Lucrezia Platè"/>
    <s v="Autocandidatura"/>
    <x v="0"/>
    <s v="ICT"/>
    <x v="20"/>
    <x v="0"/>
    <x v="0"/>
    <x v="6"/>
    <x v="0"/>
    <x v="334"/>
    <x v="0"/>
  </r>
  <r>
    <s v="OK"/>
    <x v="3512"/>
    <x v="1446"/>
    <x v="1405"/>
    <x v="3491"/>
    <s v="Italia"/>
    <x v="51"/>
    <x v="13"/>
    <m/>
    <s v="Massimo Cerra"/>
    <s v="Autocandidatura"/>
    <x v="0"/>
    <s v="Consumer Goods"/>
    <x v="50"/>
    <x v="0"/>
    <x v="0"/>
    <x v="6"/>
    <x v="0"/>
    <x v="334"/>
    <x v="0"/>
  </r>
  <r>
    <s v="OK"/>
    <x v="3513"/>
    <x v="1446"/>
    <x v="1405"/>
    <x v="3492"/>
    <s v="Italia"/>
    <x v="6"/>
    <x v="5"/>
    <m/>
    <s v="Francesco Martella"/>
    <s v="Autocandidatura"/>
    <x v="0"/>
    <s v="ICT"/>
    <x v="20"/>
    <x v="2"/>
    <x v="0"/>
    <x v="2"/>
    <x v="0"/>
    <x v="334"/>
    <x v="0"/>
  </r>
  <r>
    <s v="OK"/>
    <x v="3514"/>
    <x v="1447"/>
    <x v="1406"/>
    <x v="3493"/>
    <s v="Italia"/>
    <x v="5"/>
    <x v="4"/>
    <m/>
    <s v="Paolo Zanni"/>
    <s v="Autocandidatura"/>
    <x v="0"/>
    <s v="ICT"/>
    <x v="20"/>
    <x v="0"/>
    <x v="0"/>
    <x v="6"/>
    <x v="0"/>
    <x v="337"/>
    <x v="0"/>
  </r>
  <r>
    <s v="OK"/>
    <x v="3515"/>
    <x v="1447"/>
    <x v="1406"/>
    <x v="3494"/>
    <s v="Italia"/>
    <x v="274"/>
    <x v="4"/>
    <m/>
    <s v="Federica Pasini"/>
    <s v="Altri"/>
    <x v="0"/>
    <s v="Digital &amp; Media"/>
    <x v="5"/>
    <x v="0"/>
    <x v="0"/>
    <x v="6"/>
    <x v="0"/>
    <x v="337"/>
    <x v="0"/>
  </r>
  <r>
    <s v="OK"/>
    <x v="3516"/>
    <x v="1448"/>
    <x v="1407"/>
    <x v="3495"/>
    <s v="Italia"/>
    <x v="6"/>
    <x v="5"/>
    <m/>
    <s v="Luca Guizzetti_x000a_(Deloitte)"/>
    <s v="Advisor"/>
    <x v="0"/>
    <s v="Consumer Goods"/>
    <x v="12"/>
    <x v="3"/>
    <x v="0"/>
    <x v="6"/>
    <x v="0"/>
    <x v="337"/>
    <x v="0"/>
  </r>
  <r>
    <s v="OK"/>
    <x v="3517"/>
    <x v="1449"/>
    <x v="1408"/>
    <x v="3496"/>
    <s v="Italia"/>
    <x v="5"/>
    <x v="4"/>
    <m/>
    <s v="Pietro Maria Picogna"/>
    <s v="Altri"/>
    <x v="0"/>
    <s v="ICT"/>
    <x v="20"/>
    <x v="0"/>
    <x v="0"/>
    <x v="6"/>
    <x v="0"/>
    <x v="337"/>
    <x v="0"/>
  </r>
  <r>
    <s v="OK"/>
    <x v="3518"/>
    <x v="1450"/>
    <x v="1409"/>
    <x v="3497"/>
    <s v="Italia"/>
    <x v="6"/>
    <x v="5"/>
    <m/>
    <s v="Fabio Mondini_x000a_(Growth Capital)"/>
    <s v="Advisor"/>
    <x v="0"/>
    <s v="Industrial automation"/>
    <x v="29"/>
    <x v="0"/>
    <x v="0"/>
    <x v="6"/>
    <x v="0"/>
    <x v="337"/>
    <x v="246"/>
  </r>
  <r>
    <s v="OK"/>
    <x v="3519"/>
    <x v="1450"/>
    <x v="1410"/>
    <x v="3498"/>
    <s v="Italia"/>
    <x v="147"/>
    <x v="15"/>
    <m/>
    <s v="Stefano Zanovello"/>
    <s v="Autocandidatura"/>
    <x v="0"/>
    <s v="Consumer Goods"/>
    <x v="12"/>
    <x v="0"/>
    <x v="0"/>
    <x v="6"/>
    <x v="0"/>
    <x v="338"/>
    <x v="247"/>
  </r>
  <r>
    <s v="OK"/>
    <x v="3520"/>
    <x v="1431"/>
    <x v="1407"/>
    <x v="3499"/>
    <s v="Estero"/>
    <x v="231"/>
    <x v="58"/>
    <m/>
    <s v="Andrea Censoni_x000a_(Cariplo Factory)"/>
    <s v="Altri"/>
    <x v="0"/>
    <s v="ICT"/>
    <x v="20"/>
    <x v="0"/>
    <x v="0"/>
    <x v="2"/>
    <x v="0"/>
    <x v="337"/>
    <x v="165"/>
  </r>
  <r>
    <s v="OK"/>
    <x v="3521"/>
    <x v="1431"/>
    <x v="1407"/>
    <x v="3500"/>
    <s v="Italia"/>
    <x v="22"/>
    <x v="14"/>
    <m/>
    <s v="Andrea Censoni_x000a_(Cariplo Factory)"/>
    <s v="Altri"/>
    <x v="0"/>
    <s v="Agro-food"/>
    <x v="10"/>
    <x v="0"/>
    <x v="0"/>
    <x v="6"/>
    <x v="0"/>
    <x v="337"/>
    <x v="0"/>
  </r>
  <r>
    <s v="OK"/>
    <x v="3522"/>
    <x v="1431"/>
    <x v="1407"/>
    <x v="3501"/>
    <s v="Estero"/>
    <x v="275"/>
    <x v="67"/>
    <m/>
    <s v="Andrea Censoni_x000a_(Cariplo Factory)"/>
    <s v="Altri"/>
    <x v="0"/>
    <s v="ICT"/>
    <x v="20"/>
    <x v="0"/>
    <x v="0"/>
    <x v="2"/>
    <x v="0"/>
    <x v="337"/>
    <x v="165"/>
  </r>
  <r>
    <s v="OK"/>
    <x v="3523"/>
    <x v="1431"/>
    <x v="1407"/>
    <x v="3502"/>
    <s v="Estero"/>
    <x v="276"/>
    <x v="18"/>
    <m/>
    <s v="Andrea Censoni_x000a_(Cariplo Factory)"/>
    <s v="Altri"/>
    <x v="0"/>
    <s v="ICT"/>
    <x v="20"/>
    <x v="0"/>
    <x v="0"/>
    <x v="2"/>
    <x v="0"/>
    <x v="337"/>
    <x v="165"/>
  </r>
  <r>
    <s v="OK"/>
    <x v="3524"/>
    <x v="1450"/>
    <x v="1409"/>
    <x v="3503"/>
    <s v="Italia"/>
    <x v="5"/>
    <x v="4"/>
    <m/>
    <s v="Fabio Bravi"/>
    <s v="Autocandidatura"/>
    <x v="0"/>
    <s v="Services"/>
    <x v="19"/>
    <x v="0"/>
    <x v="0"/>
    <x v="6"/>
    <x v="0"/>
    <x v="337"/>
    <x v="0"/>
  </r>
  <r>
    <s v="OK"/>
    <x v="3525"/>
    <x v="1450"/>
    <x v="1409"/>
    <x v="3504"/>
    <s v="Italia"/>
    <x v="6"/>
    <x v="5"/>
    <m/>
    <s v="Maurizio Rubino"/>
    <s v="Autocandidatura"/>
    <x v="0"/>
    <s v="Med-Tech"/>
    <x v="2"/>
    <x v="0"/>
    <x v="0"/>
    <x v="6"/>
    <x v="0"/>
    <x v="337"/>
    <x v="0"/>
  </r>
  <r>
    <s v="OK"/>
    <x v="3526"/>
    <x v="1451"/>
    <x v="1411"/>
    <x v="3505"/>
    <s v="Italia"/>
    <x v="179"/>
    <x v="15"/>
    <m/>
    <s v="Marco Meoni_x000a_(Growth Capital)"/>
    <s v="Advisor"/>
    <x v="0"/>
    <s v="ICT"/>
    <x v="20"/>
    <x v="0"/>
    <x v="0"/>
    <x v="6"/>
    <x v="0"/>
    <x v="338"/>
    <x v="0"/>
  </r>
  <r>
    <s v="OK"/>
    <x v="3527"/>
    <x v="1451"/>
    <x v="1411"/>
    <x v="3506"/>
    <s v="Italia"/>
    <x v="5"/>
    <x v="4"/>
    <m/>
    <s v="Jacopo Neri"/>
    <s v="Autocandidatura"/>
    <x v="0"/>
    <s v="Clean Tech"/>
    <x v="39"/>
    <x v="0"/>
    <x v="0"/>
    <x v="6"/>
    <x v="0"/>
    <x v="338"/>
    <x v="0"/>
  </r>
  <r>
    <s v="OK"/>
    <x v="3528"/>
    <x v="1441"/>
    <x v="1411"/>
    <x v="3507"/>
    <s v="Italia"/>
    <x v="21"/>
    <x v="13"/>
    <m/>
    <s v="Domenico Laudonia _x000a_(DLVENTURES)"/>
    <s v="Advisor"/>
    <x v="0"/>
    <s v="Digital &amp; Media"/>
    <x v="5"/>
    <x v="3"/>
    <x v="0"/>
    <x v="6"/>
    <x v="0"/>
    <x v="338"/>
    <x v="0"/>
  </r>
  <r>
    <s v="OK"/>
    <x v="3529"/>
    <x v="1452"/>
    <x v="1412"/>
    <x v="3508"/>
    <s v="Italia"/>
    <x v="17"/>
    <x v="2"/>
    <m/>
    <s v="Davide Pagliara"/>
    <s v="Autocandidatura"/>
    <x v="0"/>
    <s v="Services"/>
    <x v="19"/>
    <x v="0"/>
    <x v="0"/>
    <x v="6"/>
    <x v="0"/>
    <x v="338"/>
    <x v="0"/>
  </r>
  <r>
    <s v="OK"/>
    <x v="3530"/>
    <x v="1452"/>
    <x v="1412"/>
    <x v="3509"/>
    <s v="Italia"/>
    <x v="38"/>
    <x v="9"/>
    <m/>
    <s v="Edmondo Sparano_x000a_(Digital Magics)"/>
    <s v="Investitori professionali"/>
    <x v="0"/>
    <s v="ICT"/>
    <x v="20"/>
    <x v="0"/>
    <x v="0"/>
    <x v="6"/>
    <x v="0"/>
    <x v="338"/>
    <x v="0"/>
  </r>
  <r>
    <s v="OK"/>
    <x v="3531"/>
    <x v="1453"/>
    <x v="1413"/>
    <x v="3510"/>
    <s v="Italia"/>
    <x v="20"/>
    <x v="12"/>
    <m/>
    <s v="Alessandro Belleno"/>
    <s v="Autocandidatura"/>
    <x v="0"/>
    <s v="Digital &amp; Media"/>
    <x v="5"/>
    <x v="0"/>
    <x v="0"/>
    <x v="6"/>
    <x v="0"/>
    <x v="338"/>
    <x v="0"/>
  </r>
  <r>
    <s v="OK"/>
    <x v="3532"/>
    <x v="1454"/>
    <x v="1414"/>
    <x v="3511"/>
    <s v="Italia"/>
    <x v="5"/>
    <x v="4"/>
    <m/>
    <s v="Stefano Vendramini_x000a_(My Draco)"/>
    <s v="Advisor"/>
    <x v="0"/>
    <s v="Digital &amp; Media"/>
    <x v="5"/>
    <x v="0"/>
    <x v="0"/>
    <x v="6"/>
    <x v="0"/>
    <x v="338"/>
    <x v="0"/>
  </r>
  <r>
    <s v="OK"/>
    <x v="3533"/>
    <x v="1454"/>
    <x v="1414"/>
    <x v="3512"/>
    <s v="Estero"/>
    <x v="25"/>
    <x v="16"/>
    <m/>
    <s v="Tomasz Caracciolo"/>
    <s v="Autocandidatura"/>
    <x v="0"/>
    <s v="Services"/>
    <x v="44"/>
    <x v="0"/>
    <x v="0"/>
    <x v="2"/>
    <x v="0"/>
    <x v="338"/>
    <x v="165"/>
  </r>
  <r>
    <s v="OK"/>
    <x v="3534"/>
    <x v="1454"/>
    <x v="1414"/>
    <x v="3513"/>
    <s v="n.a."/>
    <x v="6"/>
    <x v="5"/>
    <m/>
    <s v="Luca Di Benedetto"/>
    <s v="Autocandidatura"/>
    <x v="0"/>
    <s v="Consumer Goods"/>
    <x v="24"/>
    <x v="1"/>
    <x v="0"/>
    <x v="2"/>
    <x v="0"/>
    <x v="338"/>
    <x v="248"/>
  </r>
  <r>
    <s v="OK"/>
    <x v="3535"/>
    <x v="1454"/>
    <x v="1414"/>
    <x v="3514"/>
    <s v="Italia"/>
    <x v="21"/>
    <x v="13"/>
    <m/>
    <s v="Niccolò de Leva_x000a_(IAG)"/>
    <s v="Investitori professionali"/>
    <x v="0"/>
    <s v="ICT"/>
    <x v="20"/>
    <x v="0"/>
    <x v="0"/>
    <x v="6"/>
    <x v="0"/>
    <x v="338"/>
    <x v="0"/>
  </r>
  <r>
    <s v="OK"/>
    <x v="3536"/>
    <x v="1454"/>
    <x v="1414"/>
    <x v="3515"/>
    <s v="Italia"/>
    <x v="11"/>
    <x v="7"/>
    <m/>
    <s v="Niccolò de Leva_x000a_(IAG)"/>
    <s v="Investitori professionali"/>
    <x v="0"/>
    <s v="Digital &amp; Media"/>
    <x v="5"/>
    <x v="0"/>
    <x v="0"/>
    <x v="6"/>
    <x v="0"/>
    <x v="338"/>
    <x v="0"/>
  </r>
  <r>
    <s v="OK"/>
    <x v="3537"/>
    <x v="1455"/>
    <x v="5"/>
    <x v="3516"/>
    <s v="Italia"/>
    <x v="17"/>
    <x v="2"/>
    <m/>
    <s v="Claudia Grippo"/>
    <s v="Autocandidatura"/>
    <x v="1"/>
    <m/>
    <x v="7"/>
    <x v="5"/>
    <x v="4"/>
    <x v="3"/>
    <x v="0"/>
    <x v="338"/>
    <x v="0"/>
  </r>
  <r>
    <s v="OK"/>
    <x v="3538"/>
    <x v="1455"/>
    <x v="1415"/>
    <x v="3517"/>
    <s v="Italia"/>
    <x v="5"/>
    <x v="4"/>
    <s v="Giacomo Giurazza"/>
    <m/>
    <s v="Proprietaria"/>
    <x v="0"/>
    <s v="Services"/>
    <x v="19"/>
    <x v="0"/>
    <x v="0"/>
    <x v="6"/>
    <x v="0"/>
    <x v="338"/>
    <x v="0"/>
  </r>
  <r>
    <s v="OK"/>
    <x v="3539"/>
    <x v="1456"/>
    <x v="1416"/>
    <x v="3518"/>
    <s v="n.a."/>
    <x v="6"/>
    <x v="5"/>
    <m/>
    <s v="Michele Fonte"/>
    <s v="Autocandidatura"/>
    <x v="0"/>
    <s v="Industrial Goods"/>
    <x v="17"/>
    <x v="1"/>
    <x v="0"/>
    <x v="2"/>
    <x v="0"/>
    <x v="53"/>
    <x v="0"/>
  </r>
  <r>
    <s v="OK"/>
    <x v="3540"/>
    <x v="1456"/>
    <x v="1416"/>
    <x v="3519"/>
    <s v="Italia"/>
    <x v="28"/>
    <x v="15"/>
    <m/>
    <s v="Francesco D’Antonio_x000a_(Integrae SIM)"/>
    <s v="Investitori professionali"/>
    <x v="0"/>
    <s v="ICT"/>
    <x v="20"/>
    <x v="0"/>
    <x v="0"/>
    <x v="6"/>
    <x v="0"/>
    <x v="53"/>
    <x v="0"/>
  </r>
  <r>
    <s v="OK"/>
    <x v="3541"/>
    <x v="1457"/>
    <x v="1417"/>
    <x v="3520"/>
    <s v="n.a."/>
    <x v="6"/>
    <x v="5"/>
    <m/>
    <s v="Angelo Pozzi"/>
    <s v="Advisor"/>
    <x v="0"/>
    <s v="Digital &amp; Media"/>
    <x v="5"/>
    <x v="2"/>
    <x v="0"/>
    <x v="2"/>
    <x v="0"/>
    <x v="53"/>
    <x v="0"/>
  </r>
  <r>
    <s v="OK"/>
    <x v="3542"/>
    <x v="1458"/>
    <x v="1418"/>
    <x v="3521"/>
    <s v="Italia"/>
    <x v="94"/>
    <x v="19"/>
    <m/>
    <s v="Iris Agalliu"/>
    <s v="Autocandidatura"/>
    <x v="0"/>
    <s v="ICT"/>
    <x v="20"/>
    <x v="0"/>
    <x v="0"/>
    <x v="6"/>
    <x v="0"/>
    <x v="53"/>
    <x v="0"/>
  </r>
  <r>
    <s v="OK"/>
    <x v="3543"/>
    <x v="1458"/>
    <x v="1419"/>
    <x v="3522"/>
    <s v="Italia"/>
    <x v="78"/>
    <x v="13"/>
    <s v="Nicola Cimmino/Fabiana Martone"/>
    <m/>
    <s v="Proprietaria"/>
    <x v="0"/>
    <s v="Clean Tech"/>
    <x v="39"/>
    <x v="2"/>
    <x v="0"/>
    <x v="8"/>
    <x v="0"/>
    <x v="53"/>
    <x v="0"/>
  </r>
  <r>
    <s v="OK"/>
    <x v="3544"/>
    <x v="1458"/>
    <x v="1419"/>
    <x v="3523"/>
    <s v="Italia"/>
    <x v="5"/>
    <x v="4"/>
    <m/>
    <s v="Emanuele Cuccio_x000a_(Clessidra)"/>
    <s v="Investitori professionali"/>
    <x v="0"/>
    <s v="ICT"/>
    <x v="4"/>
    <x v="0"/>
    <x v="42"/>
    <x v="6"/>
    <x v="0"/>
    <x v="53"/>
    <x v="0"/>
  </r>
  <r>
    <s v="OK"/>
    <x v="3545"/>
    <x v="1459"/>
    <x v="1420"/>
    <x v="3524"/>
    <s v="Italia"/>
    <x v="83"/>
    <x v="21"/>
    <s v="Alessandro Pontari"/>
    <m/>
    <s v="Proprietaria"/>
    <x v="0"/>
    <s v="ICT"/>
    <x v="20"/>
    <x v="0"/>
    <x v="0"/>
    <x v="6"/>
    <x v="0"/>
    <x v="53"/>
    <x v="0"/>
  </r>
  <r>
    <s v="OK"/>
    <x v="3546"/>
    <x v="1459"/>
    <x v="1418"/>
    <x v="3525"/>
    <s v="Italia"/>
    <x v="5"/>
    <x v="4"/>
    <m/>
    <s v="Nicola Tamberi"/>
    <s v="Autocandidatura"/>
    <x v="0"/>
    <s v="Digital &amp; Media"/>
    <x v="5"/>
    <x v="0"/>
    <x v="0"/>
    <x v="6"/>
    <x v="0"/>
    <x v="325"/>
    <x v="249"/>
  </r>
  <r>
    <s v="OK"/>
    <x v="3547"/>
    <x v="1458"/>
    <x v="1419"/>
    <x v="3526"/>
    <s v="Italia"/>
    <x v="119"/>
    <x v="35"/>
    <m/>
    <s v="Stefano De Pascale _x000a_(Ant Capital)"/>
    <s v="Advisor"/>
    <x v="0"/>
    <s v="ICT"/>
    <x v="20"/>
    <x v="0"/>
    <x v="0"/>
    <x v="6"/>
    <x v="0"/>
    <x v="325"/>
    <x v="0"/>
  </r>
  <r>
    <s v="OK"/>
    <x v="3548"/>
    <x v="1460"/>
    <x v="1421"/>
    <x v="3527"/>
    <s v="Italia"/>
    <x v="17"/>
    <x v="2"/>
    <m/>
    <s v="Alessandro Peluso"/>
    <s v="Autocandidatura"/>
    <x v="0"/>
    <s v="Digital &amp; Media"/>
    <x v="5"/>
    <x v="0"/>
    <x v="0"/>
    <x v="6"/>
    <x v="0"/>
    <x v="325"/>
    <x v="0"/>
  </r>
  <r>
    <s v="OK"/>
    <x v="3549"/>
    <x v="1461"/>
    <x v="1422"/>
    <x v="3528"/>
    <s v="Italia"/>
    <x v="11"/>
    <x v="7"/>
    <m/>
    <s v="Lorenzo Luce"/>
    <s v="Autocandidatura"/>
    <x v="0"/>
    <s v="ICT"/>
    <x v="20"/>
    <x v="3"/>
    <x v="0"/>
    <x v="6"/>
    <x v="0"/>
    <x v="325"/>
    <x v="0"/>
  </r>
  <r>
    <s v="OK"/>
    <x v="3550"/>
    <x v="1461"/>
    <x v="1422"/>
    <x v="3529"/>
    <s v="Italia"/>
    <x v="2"/>
    <x v="0"/>
    <m/>
    <s v="Alberto Pietrangelo"/>
    <s v="Autocandidatura"/>
    <x v="0"/>
    <s v="ICT"/>
    <x v="20"/>
    <x v="0"/>
    <x v="0"/>
    <x v="6"/>
    <x v="0"/>
    <x v="325"/>
    <x v="0"/>
  </r>
  <r>
    <s v="OK"/>
    <x v="3551"/>
    <x v="1461"/>
    <x v="1422"/>
    <x v="3530"/>
    <s v="Italia"/>
    <x v="13"/>
    <x v="9"/>
    <m/>
    <s v="Mariga Perlongo"/>
    <s v="Autocandidatura"/>
    <x v="0"/>
    <s v="ICT"/>
    <x v="20"/>
    <x v="0"/>
    <x v="0"/>
    <x v="6"/>
    <x v="0"/>
    <x v="325"/>
    <x v="0"/>
  </r>
  <r>
    <s v="OK"/>
    <x v="3552"/>
    <x v="1462"/>
    <x v="1423"/>
    <x v="3531"/>
    <s v="Italia"/>
    <x v="180"/>
    <x v="4"/>
    <m/>
    <s v="Giacomo Colombo"/>
    <s v="Autocandidatura"/>
    <x v="0"/>
    <s v="Consumer Goods"/>
    <x v="24"/>
    <x v="0"/>
    <x v="0"/>
    <x v="6"/>
    <x v="0"/>
    <x v="325"/>
    <x v="0"/>
  </r>
  <r>
    <s v="OK"/>
    <x v="3553"/>
    <x v="1461"/>
    <x v="1422"/>
    <x v="3532"/>
    <s v="Italia"/>
    <x v="5"/>
    <x v="4"/>
    <m/>
    <s v="Gianpietro Pasquon"/>
    <s v="Autocandidatura"/>
    <x v="0"/>
    <s v="Med-Tech"/>
    <x v="25"/>
    <x v="0"/>
    <x v="0"/>
    <x v="6"/>
    <x v="0"/>
    <x v="325"/>
    <x v="0"/>
  </r>
  <r>
    <s v="OK"/>
    <x v="3554"/>
    <x v="1463"/>
    <x v="1424"/>
    <x v="3533"/>
    <s v="Italia"/>
    <x v="11"/>
    <x v="7"/>
    <m/>
    <s v="Fulvio Andriolo_x000a_(Open Advisory)"/>
    <s v="Advisor"/>
    <x v="0"/>
    <s v="Services"/>
    <x v="19"/>
    <x v="0"/>
    <x v="0"/>
    <x v="6"/>
    <x v="0"/>
    <x v="339"/>
    <x v="0"/>
  </r>
  <r>
    <s v="OK"/>
    <x v="3555"/>
    <x v="1464"/>
    <x v="1425"/>
    <x v="3534"/>
    <s v="Estero"/>
    <x v="277"/>
    <x v="11"/>
    <m/>
    <s v="Bruno Calcagno"/>
    <s v="Autocandidatura"/>
    <x v="0"/>
    <s v="ICT"/>
    <x v="20"/>
    <x v="0"/>
    <x v="0"/>
    <x v="2"/>
    <x v="0"/>
    <x v="339"/>
    <x v="165"/>
  </r>
  <r>
    <s v="OK"/>
    <x v="3556"/>
    <x v="1465"/>
    <x v="1426"/>
    <x v="3535"/>
    <s v="Italia"/>
    <x v="5"/>
    <x v="4"/>
    <m/>
    <s v="Gaja Sabatino"/>
    <s v="Autocandidatura"/>
    <x v="0"/>
    <s v="ICT"/>
    <x v="20"/>
    <x v="0"/>
    <x v="0"/>
    <x v="6"/>
    <x v="0"/>
    <x v="339"/>
    <x v="0"/>
  </r>
  <r>
    <s v="OK"/>
    <x v="3557"/>
    <x v="1465"/>
    <x v="1426"/>
    <x v="3536"/>
    <s v="Italia"/>
    <x v="13"/>
    <x v="9"/>
    <m/>
    <s v="Giorgio Di Martino"/>
    <s v="Autocandidatura"/>
    <x v="0"/>
    <s v="Digital &amp; Media"/>
    <x v="5"/>
    <x v="2"/>
    <x v="0"/>
    <x v="8"/>
    <x v="0"/>
    <x v="339"/>
    <x v="0"/>
  </r>
  <r>
    <s v="OK"/>
    <x v="3558"/>
    <x v="1465"/>
    <x v="1426"/>
    <x v="3537"/>
    <s v="Italia"/>
    <x v="39"/>
    <x v="15"/>
    <m/>
    <s v="Luca Duranti _x000a_(Alkemia Capital)"/>
    <s v="Investitori professionali"/>
    <x v="0"/>
    <s v="ICT"/>
    <x v="20"/>
    <x v="0"/>
    <x v="0"/>
    <x v="6"/>
    <x v="0"/>
    <x v="339"/>
    <x v="0"/>
  </r>
  <r>
    <s v="OK"/>
    <x v="3559"/>
    <x v="1466"/>
    <x v="1427"/>
    <x v="3538"/>
    <s v="Italia"/>
    <x v="22"/>
    <x v="14"/>
    <m/>
    <s v="Giuseppe Farchione"/>
    <s v="Autocandidatura"/>
    <x v="0"/>
    <s v="ICT"/>
    <x v="20"/>
    <x v="0"/>
    <x v="0"/>
    <x v="8"/>
    <x v="2"/>
    <x v="197"/>
    <x v="250"/>
  </r>
  <r>
    <s v="OK"/>
    <x v="3560"/>
    <x v="1466"/>
    <x v="1427"/>
    <x v="3539"/>
    <s v="Italia"/>
    <x v="83"/>
    <x v="21"/>
    <m/>
    <s v="Michele Chierici"/>
    <s v="Autocandidatura"/>
    <x v="0"/>
    <s v="Industrial Goods"/>
    <x v="27"/>
    <x v="2"/>
    <x v="0"/>
    <x v="2"/>
    <x v="0"/>
    <x v="339"/>
    <x v="251"/>
  </r>
  <r>
    <s v="OK"/>
    <x v="3561"/>
    <x v="1467"/>
    <x v="1428"/>
    <x v="3540"/>
    <s v="Italia"/>
    <x v="113"/>
    <x v="7"/>
    <m/>
    <s v="Gianluca Sordano"/>
    <s v="Autocandidatura"/>
    <x v="0"/>
    <s v="Digital &amp; Media"/>
    <x v="5"/>
    <x v="0"/>
    <x v="0"/>
    <x v="6"/>
    <x v="0"/>
    <x v="339"/>
    <x v="0"/>
  </r>
  <r>
    <s v="OK"/>
    <x v="3562"/>
    <x v="1467"/>
    <x v="1429"/>
    <x v="3541"/>
    <s v="Italia"/>
    <x v="22"/>
    <x v="14"/>
    <m/>
    <s v="Marco Di Luca"/>
    <s v="Autocandidatura"/>
    <x v="0"/>
    <s v="ICT"/>
    <x v="20"/>
    <x v="2"/>
    <x v="0"/>
    <x v="8"/>
    <x v="0"/>
    <x v="340"/>
    <x v="252"/>
  </r>
  <r>
    <s v="OK"/>
    <x v="3563"/>
    <x v="1467"/>
    <x v="1428"/>
    <x v="3542"/>
    <s v="Italia"/>
    <x v="5"/>
    <x v="4"/>
    <m/>
    <s v="Niccolò de Leva _x000a_(IAG) "/>
    <s v="Investitori professionali"/>
    <x v="0"/>
    <s v="ICT"/>
    <x v="20"/>
    <x v="0"/>
    <x v="0"/>
    <x v="6"/>
    <x v="0"/>
    <x v="339"/>
    <x v="0"/>
  </r>
  <r>
    <s v="OK"/>
    <x v="3564"/>
    <x v="1467"/>
    <x v="1428"/>
    <x v="3543"/>
    <s v="Italia"/>
    <x v="5"/>
    <x v="4"/>
    <m/>
    <s v="Niccolò de Leva _x000a_(IAG) "/>
    <s v="Investitori professionali"/>
    <x v="0"/>
    <s v="ICT"/>
    <x v="20"/>
    <x v="0"/>
    <x v="0"/>
    <x v="6"/>
    <x v="0"/>
    <x v="339"/>
    <x v="0"/>
  </r>
  <r>
    <s v="OK"/>
    <x v="3565"/>
    <x v="1466"/>
    <x v="1427"/>
    <x v="3544"/>
    <s v="Italia "/>
    <x v="258"/>
    <x v="35"/>
    <m/>
    <s v="Giuseppe Lorizzo_x000a_(EY)"/>
    <s v="Advisor"/>
    <x v="0"/>
    <s v="Biotech"/>
    <x v="8"/>
    <x v="1"/>
    <x v="0"/>
    <x v="2"/>
    <x v="0"/>
    <x v="339"/>
    <x v="253"/>
  </r>
  <r>
    <s v="OK"/>
    <x v="3566"/>
    <x v="1467"/>
    <x v="1430"/>
    <x v="3545"/>
    <s v="n.a."/>
    <x v="6"/>
    <x v="5"/>
    <m/>
    <s v="Antonio Polite"/>
    <s v="Autocandidatura"/>
    <x v="0"/>
    <s v="Digital &amp; Media"/>
    <x v="5"/>
    <x v="1"/>
    <x v="0"/>
    <x v="2"/>
    <x v="0"/>
    <x v="245"/>
    <x v="254"/>
  </r>
  <r>
    <s v="OK"/>
    <x v="3567"/>
    <x v="1468"/>
    <x v="1431"/>
    <x v="3546"/>
    <s v="Italia"/>
    <x v="15"/>
    <x v="3"/>
    <m/>
    <s v="Franco Bonacini_x000a_(Yon)"/>
    <s v="Advisor"/>
    <x v="0"/>
    <s v="Digital &amp; Media"/>
    <x v="5"/>
    <x v="3"/>
    <x v="0"/>
    <x v="6"/>
    <x v="0"/>
    <x v="340"/>
    <x v="0"/>
  </r>
  <r>
    <s v="OK"/>
    <x v="3568"/>
    <x v="1469"/>
    <x v="1431"/>
    <x v="3547"/>
    <s v="n.a."/>
    <x v="6"/>
    <x v="5"/>
    <m/>
    <s v="Joseph Singh"/>
    <s v="Autocandidatura"/>
    <x v="0"/>
    <s v="ICT"/>
    <x v="16"/>
    <x v="1"/>
    <x v="0"/>
    <x v="2"/>
    <x v="0"/>
    <x v="340"/>
    <x v="255"/>
  </r>
  <r>
    <s v="OK"/>
    <x v="3569"/>
    <x v="1470"/>
    <x v="1429"/>
    <x v="3548"/>
    <s v="n.a."/>
    <x v="6"/>
    <x v="5"/>
    <m/>
    <s v="Dario Giuseppe Mauro"/>
    <s v="Autocandidatura"/>
    <x v="0"/>
    <s v="Services"/>
    <x v="19"/>
    <x v="1"/>
    <x v="0"/>
    <x v="2"/>
    <x v="0"/>
    <x v="340"/>
    <x v="256"/>
  </r>
  <r>
    <s v="OK"/>
    <x v="3570"/>
    <x v="1471"/>
    <x v="1429"/>
    <x v="3549"/>
    <s v="Italia"/>
    <x v="11"/>
    <x v="7"/>
    <m/>
    <s v="Arturo Capasso"/>
    <s v="Altri"/>
    <x v="0"/>
    <s v="Digital &amp; Media"/>
    <x v="5"/>
    <x v="0"/>
    <x v="0"/>
    <x v="6"/>
    <x v="0"/>
    <x v="340"/>
    <x v="0"/>
  </r>
  <r>
    <s v="OK"/>
    <x v="3571"/>
    <x v="1472"/>
    <x v="1432"/>
    <x v="3550"/>
    <s v="Italia"/>
    <x v="79"/>
    <x v="25"/>
    <m/>
    <s v="Arturo Capasso"/>
    <s v="Altri"/>
    <x v="0"/>
    <s v="Med-Tech"/>
    <x v="2"/>
    <x v="2"/>
    <x v="0"/>
    <x v="8"/>
    <x v="0"/>
    <x v="340"/>
    <x v="257"/>
  </r>
  <r>
    <s v="OK"/>
    <x v="3572"/>
    <x v="1472"/>
    <x v="1432"/>
    <x v="3551"/>
    <s v="Italia"/>
    <x v="101"/>
    <x v="0"/>
    <s v="Chiara Morsa"/>
    <m/>
    <s v="Proprietaria"/>
    <x v="0"/>
    <s v="Services"/>
    <x v="14"/>
    <x v="0"/>
    <x v="0"/>
    <x v="6"/>
    <x v="0"/>
    <x v="340"/>
    <x v="0"/>
  </r>
  <r>
    <s v="OK"/>
    <x v="3573"/>
    <x v="1472"/>
    <x v="1432"/>
    <x v="3552"/>
    <s v="Italia"/>
    <x v="0"/>
    <x v="0"/>
    <s v="Chiara Morsa"/>
    <m/>
    <s v="Proprietaria"/>
    <x v="0"/>
    <s v="ICT"/>
    <x v="20"/>
    <x v="0"/>
    <x v="0"/>
    <x v="6"/>
    <x v="0"/>
    <x v="340"/>
    <x v="0"/>
  </r>
  <r>
    <s v="OK"/>
    <x v="3574"/>
    <x v="1472"/>
    <x v="1432"/>
    <x v="3553"/>
    <s v="Estero"/>
    <x v="25"/>
    <x v="16"/>
    <s v="Chiara Morsa"/>
    <m/>
    <s v="Proprietaria"/>
    <x v="0"/>
    <s v="ICT"/>
    <x v="20"/>
    <x v="0"/>
    <x v="0"/>
    <x v="2"/>
    <x v="0"/>
    <x v="340"/>
    <x v="165"/>
  </r>
  <r>
    <s v="OK"/>
    <x v="3575"/>
    <x v="1472"/>
    <x v="1432"/>
    <x v="3554"/>
    <s v="Italia"/>
    <x v="11"/>
    <x v="7"/>
    <s v="Chiara Morsa"/>
    <m/>
    <s v="Proprietaria"/>
    <x v="0"/>
    <s v="Industrial automation"/>
    <x v="4"/>
    <x v="0"/>
    <x v="0"/>
    <x v="6"/>
    <x v="0"/>
    <x v="340"/>
    <x v="0"/>
  </r>
  <r>
    <s v="OK"/>
    <x v="3576"/>
    <x v="1472"/>
    <x v="1432"/>
    <x v="3555"/>
    <s v="Italia"/>
    <x v="156"/>
    <x v="41"/>
    <s v="Chiara Morsa"/>
    <m/>
    <s v="Proprietaria"/>
    <x v="0"/>
    <s v="ICT"/>
    <x v="20"/>
    <x v="0"/>
    <x v="0"/>
    <x v="6"/>
    <x v="0"/>
    <x v="340"/>
    <x v="0"/>
  </r>
  <r>
    <s v="OK"/>
    <x v="3577"/>
    <x v="1472"/>
    <x v="1432"/>
    <x v="3556"/>
    <s v="Italia"/>
    <x v="29"/>
    <x v="0"/>
    <s v="Chiara Morsa"/>
    <m/>
    <s v="Proprietaria"/>
    <x v="0"/>
    <s v="Industrial automation"/>
    <x v="4"/>
    <x v="0"/>
    <x v="0"/>
    <x v="6"/>
    <x v="0"/>
    <x v="340"/>
    <x v="0"/>
  </r>
  <r>
    <s v="OK"/>
    <x v="3578"/>
    <x v="1472"/>
    <x v="1432"/>
    <x v="3557"/>
    <s v="Italia"/>
    <x v="5"/>
    <x v="4"/>
    <m/>
    <s v="Mario Ferretti"/>
    <s v="Autocandidatura"/>
    <x v="0"/>
    <s v="Digital &amp; Media"/>
    <x v="5"/>
    <x v="0"/>
    <x v="0"/>
    <x v="6"/>
    <x v="0"/>
    <x v="340"/>
    <x v="0"/>
  </r>
  <r>
    <s v="OK"/>
    <x v="3579"/>
    <x v="1473"/>
    <x v="1433"/>
    <x v="3558"/>
    <s v="Italia"/>
    <x v="5"/>
    <x v="4"/>
    <m/>
    <s v="Matteo Magri"/>
    <s v="Autocandidatura"/>
    <x v="0"/>
    <s v="ICT"/>
    <x v="20"/>
    <x v="2"/>
    <x v="0"/>
    <x v="2"/>
    <x v="0"/>
    <x v="340"/>
    <x v="258"/>
  </r>
  <r>
    <s v="OK"/>
    <x v="3580"/>
    <x v="1324"/>
    <x v="1434"/>
    <x v="3559"/>
    <s v="Italia"/>
    <x v="5"/>
    <x v="4"/>
    <s v="Alessandro Pontari"/>
    <m/>
    <s v="Proprietaria"/>
    <x v="0"/>
    <s v="Digital &amp; Media"/>
    <x v="5"/>
    <x v="0"/>
    <x v="0"/>
    <x v="6"/>
    <x v="0"/>
    <x v="340"/>
    <x v="0"/>
  </r>
  <r>
    <s v="OK"/>
    <x v="3581"/>
    <x v="1474"/>
    <x v="1435"/>
    <x v="3560"/>
    <s v="Italia"/>
    <x v="14"/>
    <x v="10"/>
    <s v="Amedeo Giurazza"/>
    <m/>
    <s v="Proprietaria"/>
    <x v="0"/>
    <s v="Digital &amp; Media"/>
    <x v="5"/>
    <x v="2"/>
    <x v="0"/>
    <x v="6"/>
    <x v="0"/>
    <x v="258"/>
    <x v="0"/>
  </r>
  <r>
    <s v="OK"/>
    <x v="3582"/>
    <x v="1474"/>
    <x v="1435"/>
    <x v="3561"/>
    <s v="Italia"/>
    <x v="39"/>
    <x v="15"/>
    <s v="Amedeo Giurazza"/>
    <m/>
    <s v="Proprietaria"/>
    <x v="0"/>
    <s v="ICT"/>
    <x v="20"/>
    <x v="1"/>
    <x v="0"/>
    <x v="2"/>
    <x v="0"/>
    <x v="258"/>
    <x v="259"/>
  </r>
  <r>
    <s v="OK"/>
    <x v="3583"/>
    <x v="1474"/>
    <x v="1435"/>
    <x v="3562"/>
    <s v="Italia"/>
    <x v="15"/>
    <x v="3"/>
    <m/>
    <s v="Luigi Casciaro_x000a_(Peekaboo)"/>
    <s v="Altri"/>
    <x v="0"/>
    <s v="ICT"/>
    <x v="20"/>
    <x v="0"/>
    <x v="0"/>
    <x v="6"/>
    <x v="0"/>
    <x v="258"/>
    <x v="0"/>
  </r>
  <r>
    <s v="OK"/>
    <x v="3584"/>
    <x v="1475"/>
    <x v="1436"/>
    <x v="3563"/>
    <s v="Italia"/>
    <x v="39"/>
    <x v="15"/>
    <s v="Amedeo Giurazza"/>
    <m/>
    <s v="Proprietaria"/>
    <x v="0"/>
    <s v="ICT"/>
    <x v="20"/>
    <x v="2"/>
    <x v="0"/>
    <x v="6"/>
    <x v="0"/>
    <x v="258"/>
    <x v="0"/>
  </r>
  <r>
    <s v="OK"/>
    <x v="3585"/>
    <x v="1476"/>
    <x v="1437"/>
    <x v="3564"/>
    <s v="Italia"/>
    <x v="5"/>
    <x v="4"/>
    <m/>
    <s v="Antonietta Caracciuolo"/>
    <s v="Autocandidatura"/>
    <x v="0"/>
    <s v="Consumer Goods"/>
    <x v="12"/>
    <x v="2"/>
    <x v="0"/>
    <x v="6"/>
    <x v="0"/>
    <x v="258"/>
    <x v="0"/>
  </r>
  <r>
    <s v="OK"/>
    <x v="3586"/>
    <x v="1324"/>
    <x v="1434"/>
    <x v="3565"/>
    <s v="Italia"/>
    <x v="21"/>
    <x v="13"/>
    <m/>
    <s v="Federica Turrisi"/>
    <s v="Autocandidatura"/>
    <x v="0"/>
    <s v="Consumer Goods"/>
    <x v="12"/>
    <x v="2"/>
    <x v="0"/>
    <x v="8"/>
    <x v="2"/>
    <x v="341"/>
    <x v="260"/>
  </r>
  <r>
    <s v="OK"/>
    <x v="3587"/>
    <x v="1475"/>
    <x v="1438"/>
    <x v="3566"/>
    <s v="Italia"/>
    <x v="30"/>
    <x v="8"/>
    <s v="Alessandro Pontari"/>
    <m/>
    <s v="Proprietaria"/>
    <x v="0"/>
    <s v="ICT"/>
    <x v="20"/>
    <x v="2"/>
    <x v="0"/>
    <x v="6"/>
    <x v="0"/>
    <x v="258"/>
    <x v="0"/>
  </r>
  <r>
    <s v="OK"/>
    <x v="3588"/>
    <x v="1477"/>
    <x v="1439"/>
    <x v="3567"/>
    <s v="Italia"/>
    <x v="0"/>
    <x v="0"/>
    <m/>
    <s v="Davide Bona_x000a_(Emintad)"/>
    <s v="Advisor"/>
    <x v="0"/>
    <s v="Industrial Goods"/>
    <x v="18"/>
    <x v="0"/>
    <x v="0"/>
    <x v="6"/>
    <x v="0"/>
    <x v="258"/>
    <x v="0"/>
  </r>
  <r>
    <s v="OK"/>
    <x v="3589"/>
    <x v="1475"/>
    <x v="1440"/>
    <x v="3568"/>
    <s v="Italia"/>
    <x v="38"/>
    <x v="9"/>
    <m/>
    <s v="Matteo Catania"/>
    <s v="Autocandidatura"/>
    <x v="0"/>
    <s v="Industrial Goods"/>
    <x v="34"/>
    <x v="2"/>
    <x v="47"/>
    <x v="8"/>
    <x v="2"/>
    <x v="341"/>
    <x v="260"/>
  </r>
  <r>
    <s v="OK"/>
    <x v="3590"/>
    <x v="1478"/>
    <x v="1437"/>
    <x v="3569"/>
    <s v="Italia"/>
    <x v="5"/>
    <x v="4"/>
    <m/>
    <s v="Antonio Prigiobbo_x000a_(NAStartUp)"/>
    <s v="Altri"/>
    <x v="0"/>
    <s v="Consumer Goods"/>
    <x v="44"/>
    <x v="2"/>
    <x v="0"/>
    <x v="6"/>
    <x v="0"/>
    <x v="245"/>
    <x v="0"/>
  </r>
  <r>
    <s v="OK"/>
    <x v="3591"/>
    <x v="1479"/>
    <x v="1430"/>
    <x v="3570"/>
    <s v="Italia"/>
    <x v="28"/>
    <x v="15"/>
    <m/>
    <s v="Alessandro De Marco"/>
    <s v="Autocandidatura"/>
    <x v="0"/>
    <s v="Digital &amp; Media"/>
    <x v="5"/>
    <x v="2"/>
    <x v="0"/>
    <x v="6"/>
    <x v="0"/>
    <x v="245"/>
    <x v="0"/>
  </r>
  <r>
    <s v="OK"/>
    <x v="3592"/>
    <x v="1480"/>
    <x v="1441"/>
    <x v="3571"/>
    <s v="Italia"/>
    <x v="21"/>
    <x v="13"/>
    <m/>
    <s v="Marco Cappellini"/>
    <s v="Autocandidatura"/>
    <x v="0"/>
    <s v="ICT"/>
    <x v="20"/>
    <x v="0"/>
    <x v="0"/>
    <x v="8"/>
    <x v="2"/>
    <x v="197"/>
    <x v="261"/>
  </r>
  <r>
    <s v="OK"/>
    <x v="3593"/>
    <x v="1481"/>
    <x v="1442"/>
    <x v="3572"/>
    <s v="Italia"/>
    <x v="11"/>
    <x v="7"/>
    <m/>
    <s v="Massimiliano Vitale"/>
    <s v="Autocandidatura"/>
    <x v="0"/>
    <s v="ICT"/>
    <x v="20"/>
    <x v="2"/>
    <x v="0"/>
    <x v="6"/>
    <x v="0"/>
    <x v="245"/>
    <x v="0"/>
  </r>
  <r>
    <s v="OK"/>
    <x v="3594"/>
    <x v="1482"/>
    <x v="1443"/>
    <x v="3573"/>
    <s v="Italia"/>
    <x v="21"/>
    <x v="13"/>
    <m/>
    <s v="Giuseppe Macchia"/>
    <s v="Autocandidatura"/>
    <x v="0"/>
    <s v="Digital &amp; Media"/>
    <x v="5"/>
    <x v="2"/>
    <x v="0"/>
    <x v="8"/>
    <x v="0"/>
    <x v="245"/>
    <x v="0"/>
  </r>
  <r>
    <s v="OK"/>
    <x v="3595"/>
    <x v="1483"/>
    <x v="1444"/>
    <x v="3574"/>
    <s v="Italia"/>
    <x v="11"/>
    <x v="7"/>
    <m/>
    <s v="Michele Costabile"/>
    <s v="Altri"/>
    <x v="0"/>
    <s v="Consumer Goods"/>
    <x v="24"/>
    <x v="0"/>
    <x v="0"/>
    <x v="6"/>
    <x v="0"/>
    <x v="245"/>
    <x v="0"/>
  </r>
  <r>
    <s v="OK"/>
    <x v="3596"/>
    <x v="1484"/>
    <x v="1445"/>
    <x v="3575"/>
    <s v="Italia"/>
    <x v="5"/>
    <x v="4"/>
    <m/>
    <s v="Francesco Maria Fratini"/>
    <s v="Autocandidatura"/>
    <x v="0"/>
    <s v="Digital &amp; Media"/>
    <x v="5"/>
    <x v="2"/>
    <x v="0"/>
    <x v="6"/>
    <x v="0"/>
    <x v="330"/>
    <x v="0"/>
  </r>
  <r>
    <s v="OK"/>
    <x v="3597"/>
    <x v="1484"/>
    <x v="1445"/>
    <x v="1514"/>
    <s v="Italia"/>
    <x v="5"/>
    <x v="4"/>
    <m/>
    <s v="Stefano Firpo"/>
    <s v="Altri"/>
    <x v="0"/>
    <s v="Med-Tech"/>
    <x v="2"/>
    <x v="2"/>
    <x v="0"/>
    <x v="6"/>
    <x v="0"/>
    <x v="330"/>
    <x v="0"/>
  </r>
  <r>
    <s v="OK"/>
    <x v="3598"/>
    <x v="1484"/>
    <x v="1445"/>
    <x v="3576"/>
    <s v="Italia"/>
    <x v="5"/>
    <x v="4"/>
    <m/>
    <s v="Mraco Ferrara Minolfi_x000a_(Fortnes)"/>
    <s v="Altri"/>
    <x v="0"/>
    <s v="Clean Tech"/>
    <x v="17"/>
    <x v="4"/>
    <x v="0"/>
    <x v="2"/>
    <x v="0"/>
    <x v="330"/>
    <x v="262"/>
  </r>
  <r>
    <s v="OK"/>
    <x v="3599"/>
    <x v="1484"/>
    <x v="1445"/>
    <x v="3577"/>
    <s v="Italia"/>
    <x v="5"/>
    <x v="4"/>
    <m/>
    <s v="Gianmarco Pinto"/>
    <s v="Autocandidatura"/>
    <x v="0"/>
    <s v="Digital &amp; Media"/>
    <x v="5"/>
    <x v="0"/>
    <x v="0"/>
    <x v="6"/>
    <x v="0"/>
    <x v="330"/>
    <x v="0"/>
  </r>
  <r>
    <s v="OK"/>
    <x v="3600"/>
    <x v="1485"/>
    <x v="1446"/>
    <x v="3578"/>
    <s v="Italia"/>
    <x v="5"/>
    <x v="4"/>
    <m/>
    <s v="Jacopo Zenzeri"/>
    <s v="Autocandidatura"/>
    <x v="0"/>
    <s v="Med-Tech"/>
    <x v="25"/>
    <x v="2"/>
    <x v="62"/>
    <x v="6"/>
    <x v="0"/>
    <x v="330"/>
    <x v="0"/>
  </r>
  <r>
    <s v="OK"/>
    <x v="3601"/>
    <x v="1485"/>
    <x v="1446"/>
    <x v="3579"/>
    <s v="Italia"/>
    <x v="69"/>
    <x v="4"/>
    <m/>
    <s v="Marco Micozzi_x000a_(Le Village by CA Milano)"/>
    <s v="Altri"/>
    <x v="0"/>
    <s v="Services"/>
    <x v="19"/>
    <x v="2"/>
    <x v="0"/>
    <x v="6"/>
    <x v="0"/>
    <x v="330"/>
    <x v="0"/>
  </r>
  <r>
    <s v="OK"/>
    <x v="3602"/>
    <x v="1485"/>
    <x v="1446"/>
    <x v="3580"/>
    <s v="Italia"/>
    <x v="11"/>
    <x v="7"/>
    <m/>
    <s v="Severine Bruwier"/>
    <s v="Autocandidatura"/>
    <x v="0"/>
    <s v="Digital &amp; Media"/>
    <x v="5"/>
    <x v="2"/>
    <x v="0"/>
    <x v="6"/>
    <x v="0"/>
    <x v="330"/>
    <x v="0"/>
  </r>
  <r>
    <s v="OK"/>
    <x v="3603"/>
    <x v="1485"/>
    <x v="1446"/>
    <x v="3581"/>
    <s v="Italia"/>
    <x v="17"/>
    <x v="2"/>
    <m/>
    <s v="Giorgio Ventre"/>
    <s v="Altri"/>
    <x v="0"/>
    <s v="Digital &amp; Media"/>
    <x v="5"/>
    <x v="3"/>
    <x v="0"/>
    <x v="8"/>
    <x v="0"/>
    <x v="330"/>
    <x v="263"/>
  </r>
  <r>
    <s v="OK"/>
    <x v="3604"/>
    <x v="1485"/>
    <x v="1447"/>
    <x v="3582"/>
    <s v="Italia"/>
    <x v="17"/>
    <x v="2"/>
    <m/>
    <s v="Francesco Zaccariello_x000a_(Zeta Holding)"/>
    <s v="Investitori professionali"/>
    <x v="0"/>
    <s v="Digital &amp; Media"/>
    <x v="5"/>
    <x v="3"/>
    <x v="0"/>
    <x v="8"/>
    <x v="2"/>
    <x v="90"/>
    <x v="264"/>
  </r>
  <r>
    <s v="OK"/>
    <x v="3605"/>
    <x v="1486"/>
    <x v="1447"/>
    <x v="3583"/>
    <s v="Italia"/>
    <x v="0"/>
    <x v="0"/>
    <m/>
    <s v="Devin Visani"/>
    <s v="Autocandidatura"/>
    <x v="0"/>
    <s v="Digital &amp; Media"/>
    <x v="5"/>
    <x v="2"/>
    <x v="0"/>
    <x v="6"/>
    <x v="0"/>
    <x v="330"/>
    <x v="0"/>
  </r>
  <r>
    <s v="OK"/>
    <x v="3606"/>
    <x v="1487"/>
    <x v="1448"/>
    <x v="3584"/>
    <s v="Italia"/>
    <x v="222"/>
    <x v="4"/>
    <m/>
    <s v="Patrick Gharapetians"/>
    <s v="Autocandidatura"/>
    <x v="0"/>
    <s v="Consumer Goods"/>
    <x v="44"/>
    <x v="2"/>
    <x v="0"/>
    <x v="6"/>
    <x v="0"/>
    <x v="330"/>
    <x v="0"/>
  </r>
  <r>
    <s v="OK"/>
    <x v="3607"/>
    <x v="1488"/>
    <x v="1449"/>
    <x v="3585"/>
    <s v="Italia"/>
    <x v="110"/>
    <x v="1"/>
    <m/>
    <s v="Antonio Carvetta"/>
    <s v="Autocandidatura"/>
    <x v="0"/>
    <s v="Digital &amp; Media"/>
    <x v="44"/>
    <x v="2"/>
    <x v="0"/>
    <x v="8"/>
    <x v="2"/>
    <x v="261"/>
    <x v="265"/>
  </r>
  <r>
    <s v="OK"/>
    <x v="3608"/>
    <x v="1489"/>
    <x v="1450"/>
    <x v="3586"/>
    <s v="Italia"/>
    <x v="17"/>
    <x v="2"/>
    <m/>
    <s v="Diego Dolciami"/>
    <s v="Autocandidatura"/>
    <x v="0"/>
    <s v="Consumer Goods"/>
    <x v="24"/>
    <x v="3"/>
    <x v="0"/>
    <x v="8"/>
    <x v="2"/>
    <x v="288"/>
    <x v="266"/>
  </r>
  <r>
    <s v="OK"/>
    <x v="3609"/>
    <x v="1488"/>
    <x v="5"/>
    <x v="3587"/>
    <s v="Estero"/>
    <x v="25"/>
    <x v="16"/>
    <m/>
    <s v="Franco Mignemi"/>
    <s v="Autocandidatura"/>
    <x v="1"/>
    <m/>
    <x v="7"/>
    <x v="5"/>
    <x v="4"/>
    <x v="3"/>
    <x v="0"/>
    <x v="330"/>
    <x v="0"/>
  </r>
  <r>
    <s v="OK"/>
    <x v="3610"/>
    <x v="1488"/>
    <x v="1449"/>
    <x v="3041"/>
    <s v="Italia"/>
    <x v="83"/>
    <x v="21"/>
    <m/>
    <s v="Paolo Sarti_x000a_(NOI)"/>
    <s v="Altri"/>
    <x v="0"/>
    <s v="Med-Tech"/>
    <x v="25"/>
    <x v="2"/>
    <x v="0"/>
    <x v="6"/>
    <x v="0"/>
    <x v="330"/>
    <x v="0"/>
  </r>
  <r>
    <s v="OK"/>
    <x v="3611"/>
    <x v="1490"/>
    <x v="1450"/>
    <x v="3588"/>
    <s v="Italia"/>
    <x v="15"/>
    <x v="3"/>
    <m/>
    <s v="Chiara Ferrero Aprato"/>
    <s v="Autocandidatura"/>
    <x v="0"/>
    <s v="Med-Tech"/>
    <x v="2"/>
    <x v="2"/>
    <x v="9"/>
    <x v="6"/>
    <x v="0"/>
    <x v="341"/>
    <x v="0"/>
  </r>
  <r>
    <s v="OK"/>
    <x v="3612"/>
    <x v="1491"/>
    <x v="1451"/>
    <x v="3054"/>
    <s v="Estero"/>
    <x v="245"/>
    <x v="62"/>
    <m/>
    <s v="Antimo Fiorillo"/>
    <s v="Autocandidatura"/>
    <x v="0"/>
    <s v="ICT"/>
    <x v="20"/>
    <x v="2"/>
    <x v="0"/>
    <x v="6"/>
    <x v="0"/>
    <x v="341"/>
    <x v="267"/>
  </r>
  <r>
    <s v="OK"/>
    <x v="3613"/>
    <x v="1492"/>
    <x v="1452"/>
    <x v="3589"/>
    <s v="Italia"/>
    <x v="11"/>
    <x v="7"/>
    <m/>
    <s v="Francesco Bernacchio"/>
    <s v="Autocandidatura"/>
    <x v="0"/>
    <s v="Digital &amp; Media"/>
    <x v="13"/>
    <x v="2"/>
    <x v="0"/>
    <x v="6"/>
    <x v="0"/>
    <x v="341"/>
    <x v="0"/>
  </r>
  <r>
    <s v="OK"/>
    <x v="3614"/>
    <x v="1493"/>
    <x v="1453"/>
    <x v="3590"/>
    <s v="Italia"/>
    <x v="51"/>
    <x v="13"/>
    <m/>
    <s v="Leonardo Schirano_x000a_(Eversheds Sutherland)"/>
    <s v="Advisor"/>
    <x v="0"/>
    <s v="Biotech"/>
    <x v="1"/>
    <x v="2"/>
    <x v="0"/>
    <x v="8"/>
    <x v="2"/>
    <x v="288"/>
    <x v="268"/>
  </r>
  <r>
    <s v="OK"/>
    <x v="3615"/>
    <x v="1494"/>
    <x v="1453"/>
    <x v="3591"/>
    <s v="Italia"/>
    <x v="5"/>
    <x v="4"/>
    <m/>
    <s v="Giovanni Demarchi Albengo_x000a_(Gyg Investment Partners)"/>
    <s v="Advisor"/>
    <x v="0"/>
    <s v="ICT"/>
    <x v="20"/>
    <x v="3"/>
    <x v="0"/>
    <x v="6"/>
    <x v="0"/>
    <x v="288"/>
    <x v="0"/>
  </r>
  <r>
    <s v="OK"/>
    <x v="3616"/>
    <x v="1495"/>
    <x v="1454"/>
    <x v="3592"/>
    <s v="n.a."/>
    <x v="6"/>
    <x v="5"/>
    <m/>
    <s v="Francesco Novello"/>
    <s v="Autocandidatura"/>
    <x v="0"/>
    <s v="Digital &amp; Media"/>
    <x v="5"/>
    <x v="1"/>
    <x v="0"/>
    <x v="2"/>
    <x v="0"/>
    <x v="288"/>
    <x v="248"/>
  </r>
  <r>
    <s v="OK"/>
    <x v="3617"/>
    <x v="1495"/>
    <x v="1454"/>
    <x v="3593"/>
    <s v="Italia"/>
    <x v="11"/>
    <x v="7"/>
    <m/>
    <s v="Edmondo Sparano_x000a_(Digital Magics)"/>
    <s v="Investitori professionali"/>
    <x v="0"/>
    <s v="Digital &amp; Media"/>
    <x v="5"/>
    <x v="2"/>
    <x v="0"/>
    <x v="6"/>
    <x v="0"/>
    <x v="288"/>
    <x v="0"/>
  </r>
  <r>
    <s v="OK"/>
    <x v="3618"/>
    <x v="1496"/>
    <x v="1455"/>
    <x v="3594"/>
    <s v="Italia"/>
    <x v="6"/>
    <x v="5"/>
    <m/>
    <s v="Simone Gozzi"/>
    <s v="Autocandidatura"/>
    <x v="0"/>
    <s v="ICT"/>
    <x v="20"/>
    <x v="2"/>
    <x v="0"/>
    <x v="6"/>
    <x v="0"/>
    <x v="288"/>
    <x v="248"/>
  </r>
  <r>
    <s v="OK"/>
    <x v="3619"/>
    <x v="1496"/>
    <x v="1455"/>
    <x v="3595"/>
    <s v="Italia"/>
    <x v="14"/>
    <x v="10"/>
    <m/>
    <s v="Cosimo Luigi Mattei"/>
    <s v="Autocandidatura"/>
    <x v="0"/>
    <s v="Digital &amp; Media"/>
    <x v="5"/>
    <x v="2"/>
    <x v="0"/>
    <x v="6"/>
    <x v="0"/>
    <x v="288"/>
    <x v="0"/>
  </r>
  <r>
    <s v="OK"/>
    <x v="3620"/>
    <x v="1497"/>
    <x v="1456"/>
    <x v="3596"/>
    <s v="n.a."/>
    <x v="6"/>
    <x v="5"/>
    <m/>
    <s v="Giuseppe Carlo"/>
    <s v="Autocandidatura"/>
    <x v="0"/>
    <s v="Digital &amp; Media"/>
    <x v="44"/>
    <x v="1"/>
    <x v="0"/>
    <x v="2"/>
    <x v="0"/>
    <x v="288"/>
    <x v="248"/>
  </r>
  <r>
    <s v="OK"/>
    <x v="3621"/>
    <x v="1498"/>
    <x v="1456"/>
    <x v="3597"/>
    <s v="n.a."/>
    <x v="6"/>
    <x v="5"/>
    <m/>
    <s v="Giulio Apollonio"/>
    <s v="Autocandidatura"/>
    <x v="0"/>
    <s v="ICT"/>
    <x v="20"/>
    <x v="1"/>
    <x v="0"/>
    <x v="2"/>
    <x v="0"/>
    <x v="288"/>
    <x v="248"/>
  </r>
  <r>
    <s v="OK"/>
    <x v="3622"/>
    <x v="1499"/>
    <x v="1457"/>
    <x v="3598"/>
    <s v="Italia"/>
    <x v="5"/>
    <x v="4"/>
    <m/>
    <s v="Giacomo Bider_x000a_(Growth Capital)"/>
    <s v="Advisor"/>
    <x v="0"/>
    <s v="Digital &amp; Media"/>
    <x v="8"/>
    <x v="0"/>
    <x v="0"/>
    <x v="6"/>
    <x v="0"/>
    <x v="246"/>
    <x v="0"/>
  </r>
  <r>
    <s v="OK"/>
    <x v="3623"/>
    <x v="1497"/>
    <x v="1456"/>
    <x v="3599"/>
    <s v="Italia"/>
    <x v="11"/>
    <x v="7"/>
    <s v="Alessandro Pontari"/>
    <m/>
    <s v="Proprietaria"/>
    <x v="0"/>
    <s v="ICT"/>
    <x v="20"/>
    <x v="2"/>
    <x v="0"/>
    <x v="6"/>
    <x v="0"/>
    <x v="246"/>
    <x v="0"/>
  </r>
  <r>
    <s v="OK"/>
    <x v="3624"/>
    <x v="1500"/>
    <x v="1458"/>
    <x v="3600"/>
    <s v="Estero"/>
    <x v="278"/>
    <x v="47"/>
    <m/>
    <s v="Tommaso Garbetta Celletti_x000a_(Deloitte)"/>
    <s v="Advisor"/>
    <x v="0"/>
    <s v="Services"/>
    <x v="45"/>
    <x v="3"/>
    <x v="0"/>
    <x v="2"/>
    <x v="0"/>
    <x v="246"/>
    <x v="165"/>
  </r>
  <r>
    <s v="OK"/>
    <x v="3625"/>
    <x v="1500"/>
    <x v="1459"/>
    <x v="3601"/>
    <s v="n.a."/>
    <x v="6"/>
    <x v="5"/>
    <m/>
    <s v="Davide Peruzzo"/>
    <s v="Autocandidatura"/>
    <x v="0"/>
    <s v="Consumer Goods"/>
    <x v="12"/>
    <x v="1"/>
    <x v="0"/>
    <x v="2"/>
    <x v="0"/>
    <x v="246"/>
    <x v="248"/>
  </r>
  <r>
    <s v="OK"/>
    <x v="3626"/>
    <x v="1500"/>
    <x v="1459"/>
    <x v="3602"/>
    <s v="Italia"/>
    <x v="11"/>
    <x v="7"/>
    <m/>
    <s v="Nicolò Pentassuglia"/>
    <s v="Autocandidatura"/>
    <x v="0"/>
    <s v="ICT"/>
    <x v="20"/>
    <x v="2"/>
    <x v="0"/>
    <x v="6"/>
    <x v="0"/>
    <x v="246"/>
    <x v="0"/>
  </r>
  <r>
    <s v="OK"/>
    <x v="3627"/>
    <x v="1501"/>
    <x v="1460"/>
    <x v="3603"/>
    <s v="Italia"/>
    <x v="82"/>
    <x v="0"/>
    <s v="Alessandro Pontari"/>
    <m/>
    <s v="Proprietaria"/>
    <x v="0"/>
    <s v="Digital &amp; Media"/>
    <x v="28"/>
    <x v="2"/>
    <x v="0"/>
    <x v="6"/>
    <x v="0"/>
    <x v="246"/>
    <x v="0"/>
  </r>
  <r>
    <s v="OK"/>
    <x v="3628"/>
    <x v="1502"/>
    <x v="1461"/>
    <x v="3604"/>
    <s v="Italia"/>
    <x v="118"/>
    <x v="13"/>
    <m/>
    <s v="Andrea Maglione"/>
    <s v="Altri"/>
    <x v="0"/>
    <s v="Services"/>
    <x v="14"/>
    <x v="3"/>
    <x v="0"/>
    <x v="8"/>
    <x v="2"/>
    <x v="197"/>
    <x v="269"/>
  </r>
  <r>
    <s v="OK"/>
    <x v="3629"/>
    <x v="1502"/>
    <x v="1461"/>
    <x v="3605"/>
    <s v="Italia"/>
    <x v="91"/>
    <x v="2"/>
    <m/>
    <s v="Michele Sibio_x000a_(Innovative-RFK)"/>
    <s v="Investitori professionali"/>
    <x v="0"/>
    <s v="ICT"/>
    <x v="20"/>
    <x v="2"/>
    <x v="0"/>
    <x v="6"/>
    <x v="1"/>
    <x v="133"/>
    <x v="270"/>
  </r>
  <r>
    <s v="OK"/>
    <x v="3630"/>
    <x v="1502"/>
    <x v="1462"/>
    <x v="3606"/>
    <s v="Italia"/>
    <x v="11"/>
    <x v="7"/>
    <s v="Alessandro Pontari"/>
    <m/>
    <s v="Proprietaria"/>
    <x v="0"/>
    <s v="Services"/>
    <x v="42"/>
    <x v="2"/>
    <x v="0"/>
    <x v="6"/>
    <x v="0"/>
    <x v="246"/>
    <x v="0"/>
  </r>
  <r>
    <s v="OK"/>
    <x v="3631"/>
    <x v="1502"/>
    <x v="1462"/>
    <x v="3607"/>
    <s v="Italia"/>
    <x v="11"/>
    <x v="7"/>
    <s v="Alessandro Pontari"/>
    <m/>
    <s v="Proprietaria"/>
    <x v="0"/>
    <s v="Services"/>
    <x v="44"/>
    <x v="0"/>
    <x v="0"/>
    <x v="6"/>
    <x v="0"/>
    <x v="246"/>
    <x v="0"/>
  </r>
  <r>
    <s v="OK"/>
    <x v="3632"/>
    <x v="1501"/>
    <x v="1460"/>
    <x v="3608"/>
    <s v="Italia"/>
    <x v="17"/>
    <x v="2"/>
    <m/>
    <s v="Giovanni De Caro_x000a_(Volano)"/>
    <s v="Advisor"/>
    <x v="0"/>
    <s v="ICT"/>
    <x v="20"/>
    <x v="0"/>
    <x v="0"/>
    <x v="8"/>
    <x v="2"/>
    <x v="197"/>
    <x v="271"/>
  </r>
  <r>
    <s v="OK"/>
    <x v="3633"/>
    <x v="1501"/>
    <x v="1460"/>
    <x v="3609"/>
    <s v="Italia"/>
    <x v="119"/>
    <x v="35"/>
    <m/>
    <s v="Giovanni De Caro_x000a_(Volano)"/>
    <s v="Advisor"/>
    <x v="0"/>
    <s v="ICT"/>
    <x v="20"/>
    <x v="0"/>
    <x v="59"/>
    <x v="8"/>
    <x v="2"/>
    <x v="197"/>
    <x v="272"/>
  </r>
  <r>
    <s v="OK"/>
    <x v="3634"/>
    <x v="1503"/>
    <x v="1463"/>
    <x v="2360"/>
    <s v="Italia"/>
    <x v="279"/>
    <x v="14"/>
    <m/>
    <s v="Enrico Giancaterina"/>
    <s v="Advisor"/>
    <x v="0"/>
    <s v="ICT"/>
    <x v="20"/>
    <x v="2"/>
    <x v="0"/>
    <x v="8"/>
    <x v="0"/>
    <x v="246"/>
    <x v="0"/>
  </r>
  <r>
    <s v="OK"/>
    <x v="3635"/>
    <x v="1504"/>
    <x v="1464"/>
    <x v="3610"/>
    <s v="Italia"/>
    <x v="83"/>
    <x v="21"/>
    <m/>
    <s v="Niccolò de Leva_x000a_(IAG)"/>
    <s v="Investitori professionali"/>
    <x v="0"/>
    <s v="Industrial automation"/>
    <x v="18"/>
    <x v="3"/>
    <x v="0"/>
    <x v="6"/>
    <x v="0"/>
    <x v="246"/>
    <x v="0"/>
  </r>
  <r>
    <s v="OK"/>
    <x v="3636"/>
    <x v="1504"/>
    <x v="1464"/>
    <x v="3611"/>
    <s v="Estero"/>
    <x v="93"/>
    <x v="29"/>
    <m/>
    <s v="Niccolò de Leva_x000a_(IAG)"/>
    <s v="Investitori professionali"/>
    <x v="0"/>
    <s v="ICT"/>
    <x v="20"/>
    <x v="2"/>
    <x v="0"/>
    <x v="2"/>
    <x v="0"/>
    <x v="246"/>
    <x v="165"/>
  </r>
  <r>
    <s v="OK"/>
    <x v="3637"/>
    <x v="1504"/>
    <x v="1464"/>
    <x v="3612"/>
    <s v="Italia"/>
    <x v="77"/>
    <x v="4"/>
    <m/>
    <s v="Niccolò de Leva_x000a_(IAG)"/>
    <s v="Investitori professionali"/>
    <x v="0"/>
    <s v="Digital &amp; Media"/>
    <x v="5"/>
    <x v="3"/>
    <x v="0"/>
    <x v="6"/>
    <x v="0"/>
    <x v="246"/>
    <x v="0"/>
  </r>
  <r>
    <s v="OK"/>
    <x v="3638"/>
    <x v="1497"/>
    <x v="1463"/>
    <x v="3613"/>
    <s v="Italia"/>
    <x v="44"/>
    <x v="8"/>
    <m/>
    <s v="Marco Meoni_x000a_(Growth Capital)"/>
    <s v="Advisor"/>
    <x v="0"/>
    <s v="Industrial automation"/>
    <x v="18"/>
    <x v="3"/>
    <x v="0"/>
    <x v="6"/>
    <x v="0"/>
    <x v="246"/>
    <x v="0"/>
  </r>
  <r>
    <s v="OK"/>
    <x v="3639"/>
    <x v="1497"/>
    <x v="1463"/>
    <x v="3614"/>
    <s v="Italia"/>
    <x v="11"/>
    <x v="7"/>
    <m/>
    <s v="Marco Meoni_x000a_(Growth Capital)"/>
    <s v="Advisor"/>
    <x v="0"/>
    <s v="Services"/>
    <x v="14"/>
    <x v="3"/>
    <x v="0"/>
    <x v="6"/>
    <x v="0"/>
    <x v="246"/>
    <x v="0"/>
  </r>
  <r>
    <s v="OK"/>
    <x v="3640"/>
    <x v="1505"/>
    <x v="1465"/>
    <x v="3615"/>
    <s v="n.a."/>
    <x v="6"/>
    <x v="5"/>
    <m/>
    <s v="Francesco Novello"/>
    <s v="Autocandidatura"/>
    <x v="0"/>
    <s v="ICT"/>
    <x v="20"/>
    <x v="1"/>
    <x v="0"/>
    <x v="2"/>
    <x v="0"/>
    <x v="133"/>
    <x v="248"/>
  </r>
  <r>
    <s v="OK"/>
    <x v="3641"/>
    <x v="1504"/>
    <x v="1464"/>
    <x v="3616"/>
    <s v="Italia"/>
    <x v="39"/>
    <x v="15"/>
    <m/>
    <s v="Giacomo Manaresi_x000a_(fndx)"/>
    <s v="Advisor"/>
    <x v="0"/>
    <s v="Consumer Goods"/>
    <x v="24"/>
    <x v="3"/>
    <x v="0"/>
    <x v="6"/>
    <x v="0"/>
    <x v="133"/>
    <x v="0"/>
  </r>
  <r>
    <s v="OK"/>
    <x v="3642"/>
    <x v="1503"/>
    <x v="1463"/>
    <x v="3617"/>
    <s v="Italia"/>
    <x v="6"/>
    <x v="5"/>
    <m/>
    <s v="Andrea Orlando_x000a_(Startup Wise Guys)"/>
    <s v="Altri"/>
    <x v="0"/>
    <s v="ICT"/>
    <x v="20"/>
    <x v="2"/>
    <x v="0"/>
    <x v="6"/>
    <x v="0"/>
    <x v="133"/>
    <x v="273"/>
  </r>
  <r>
    <s v="OK"/>
    <x v="3643"/>
    <x v="1505"/>
    <x v="1465"/>
    <x v="3618"/>
    <s v="Italia"/>
    <x v="6"/>
    <x v="5"/>
    <m/>
    <s v="Elena Vittone_x000a_(FoundersFactory)"/>
    <s v="Investitori professionali"/>
    <x v="0"/>
    <s v="Services"/>
    <x v="14"/>
    <x v="2"/>
    <x v="0"/>
    <x v="6"/>
    <x v="0"/>
    <x v="133"/>
    <x v="0"/>
  </r>
  <r>
    <s v="OK"/>
    <x v="3644"/>
    <x v="1506"/>
    <x v="1466"/>
    <x v="3619"/>
    <s v="Italia"/>
    <x v="41"/>
    <x v="10"/>
    <m/>
    <s v="Sara Falcone_x000a_(CDI Global)"/>
    <s v="Advisor"/>
    <x v="0"/>
    <s v="Med-Tech"/>
    <x v="2"/>
    <x v="0"/>
    <x v="0"/>
    <x v="6"/>
    <x v="0"/>
    <x v="133"/>
    <x v="0"/>
  </r>
  <r>
    <s v="OK"/>
    <x v="3645"/>
    <x v="1507"/>
    <x v="1467"/>
    <x v="3620"/>
    <s v="Italia"/>
    <x v="58"/>
    <x v="0"/>
    <s v="Alessandro Pontari"/>
    <m/>
    <s v="Proprietaria"/>
    <x v="0"/>
    <s v="ICT"/>
    <x v="20"/>
    <x v="0"/>
    <x v="0"/>
    <x v="6"/>
    <x v="0"/>
    <x v="197"/>
    <x v="274"/>
  </r>
  <r>
    <s v="OK"/>
    <x v="3646"/>
    <x v="1507"/>
    <x v="1467"/>
    <x v="3621"/>
    <s v="Italia"/>
    <x v="6"/>
    <x v="5"/>
    <s v="Chiara Morsa"/>
    <m/>
    <s v="Proprietaria"/>
    <x v="0"/>
    <s v="Services"/>
    <x v="13"/>
    <x v="2"/>
    <x v="0"/>
    <x v="6"/>
    <x v="0"/>
    <x v="133"/>
    <x v="0"/>
  </r>
  <r>
    <s v="OK"/>
    <x v="3647"/>
    <x v="1507"/>
    <x v="1467"/>
    <x v="3622"/>
    <s v="Italia"/>
    <x v="17"/>
    <x v="2"/>
    <s v="Chiara Morsa"/>
    <m/>
    <s v="Proprietaria"/>
    <x v="0"/>
    <s v="ICT"/>
    <x v="20"/>
    <x v="2"/>
    <x v="0"/>
    <x v="8"/>
    <x v="0"/>
    <x v="133"/>
    <x v="275"/>
  </r>
  <r>
    <s v="OK"/>
    <x v="3648"/>
    <x v="1507"/>
    <x v="1467"/>
    <x v="3623"/>
    <s v="Estero"/>
    <x v="25"/>
    <x v="16"/>
    <s v="Chiara Morsa"/>
    <m/>
    <s v="Proprietaria"/>
    <x v="0"/>
    <s v="ICT"/>
    <x v="20"/>
    <x v="2"/>
    <x v="0"/>
    <x v="2"/>
    <x v="0"/>
    <x v="133"/>
    <x v="165"/>
  </r>
  <r>
    <s v="OK"/>
    <x v="3649"/>
    <x v="1507"/>
    <x v="1467"/>
    <x v="3624"/>
    <s v="Italia"/>
    <x v="65"/>
    <x v="14"/>
    <s v="Chiara Morsa"/>
    <m/>
    <s v="Proprietaria"/>
    <x v="0"/>
    <s v="Digital &amp; Media"/>
    <x v="13"/>
    <x v="2"/>
    <x v="0"/>
    <x v="8"/>
    <x v="2"/>
    <x v="261"/>
    <x v="276"/>
  </r>
  <r>
    <s v="OK"/>
    <x v="3650"/>
    <x v="1507"/>
    <x v="1467"/>
    <x v="3625"/>
    <s v="Italia"/>
    <x v="15"/>
    <x v="3"/>
    <s v="Chiara Morsa"/>
    <m/>
    <s v="Proprietaria"/>
    <x v="0"/>
    <s v="Digital &amp; Media"/>
    <x v="13"/>
    <x v="2"/>
    <x v="0"/>
    <x v="6"/>
    <x v="0"/>
    <x v="133"/>
    <x v="0"/>
  </r>
  <r>
    <s v="OK"/>
    <x v="3651"/>
    <x v="1507"/>
    <x v="1467"/>
    <x v="3626"/>
    <s v="Italia"/>
    <x v="62"/>
    <x v="4"/>
    <s v="Chiara Morsa"/>
    <m/>
    <s v="Proprietaria"/>
    <x v="0"/>
    <s v="ICT"/>
    <x v="20"/>
    <x v="2"/>
    <x v="0"/>
    <x v="6"/>
    <x v="0"/>
    <x v="133"/>
    <x v="0"/>
  </r>
  <r>
    <s v="OK"/>
    <x v="3652"/>
    <x v="1501"/>
    <x v="1465"/>
    <x v="3627"/>
    <s v="Italia"/>
    <x v="38"/>
    <x v="9"/>
    <s v="Nicola Cimmino/Fabiana Martone"/>
    <m/>
    <s v="Proprietaria"/>
    <x v="0"/>
    <s v="Clean Tech"/>
    <x v="39"/>
    <x v="2"/>
    <x v="35"/>
    <x v="8"/>
    <x v="2"/>
    <x v="261"/>
    <x v="277"/>
  </r>
  <r>
    <s v="OK"/>
    <x v="3653"/>
    <x v="1501"/>
    <x v="1465"/>
    <x v="3628"/>
    <s v="Italia"/>
    <x v="5"/>
    <x v="4"/>
    <s v="Nicola Cimmino/Fabiana Martone"/>
    <m/>
    <s v="Proprietaria"/>
    <x v="0"/>
    <s v="ICT"/>
    <x v="20"/>
    <x v="2"/>
    <x v="0"/>
    <x v="6"/>
    <x v="0"/>
    <x v="133"/>
    <x v="0"/>
  </r>
  <r>
    <s v="OK"/>
    <x v="3654"/>
    <x v="1501"/>
    <x v="1465"/>
    <x v="3629"/>
    <s v="Italia"/>
    <x v="17"/>
    <x v="2"/>
    <s v="Nicola Cimmino/Fabiana Martone"/>
    <m/>
    <s v="Proprietaria"/>
    <x v="0"/>
    <s v="Biotech"/>
    <x v="3"/>
    <x v="2"/>
    <x v="26"/>
    <x v="8"/>
    <x v="2"/>
    <x v="261"/>
    <x v="278"/>
  </r>
  <r>
    <s v="OK"/>
    <x v="3655"/>
    <x v="1501"/>
    <x v="1465"/>
    <x v="3630"/>
    <s v="Italia"/>
    <x v="15"/>
    <x v="3"/>
    <s v="Nicola Cimmino/Fabiana Martone"/>
    <m/>
    <s v="Proprietaria"/>
    <x v="0"/>
    <s v="Consumer Goods"/>
    <x v="24"/>
    <x v="0"/>
    <x v="0"/>
    <x v="6"/>
    <x v="0"/>
    <x v="133"/>
    <x v="0"/>
  </r>
  <r>
    <s v="OK"/>
    <x v="3656"/>
    <x v="1501"/>
    <x v="1465"/>
    <x v="3631"/>
    <s v="Italia"/>
    <x v="29"/>
    <x v="0"/>
    <s v="Nicola Cimmino/Fabiana Martone"/>
    <m/>
    <s v="Proprietaria"/>
    <x v="0"/>
    <s v="ICT"/>
    <x v="4"/>
    <x v="2"/>
    <x v="35"/>
    <x v="6"/>
    <x v="0"/>
    <x v="133"/>
    <x v="0"/>
  </r>
  <r>
    <s v="OK"/>
    <x v="3657"/>
    <x v="1501"/>
    <x v="1465"/>
    <x v="3632"/>
    <s v="Italia"/>
    <x v="5"/>
    <x v="4"/>
    <s v="Nicola Cimmino/Fabiana Martone"/>
    <m/>
    <s v="Proprietaria"/>
    <x v="0"/>
    <s v="Industrial Goods"/>
    <x v="34"/>
    <x v="2"/>
    <x v="0"/>
    <x v="6"/>
    <x v="0"/>
    <x v="133"/>
    <x v="0"/>
  </r>
  <r>
    <s v="OK"/>
    <x v="3658"/>
    <x v="1490"/>
    <x v="1467"/>
    <x v="3633"/>
    <s v="Italia"/>
    <x v="5"/>
    <x v="4"/>
    <m/>
    <s v="Francesco Clarizi_x000a_(A.M.U. Investments)"/>
    <s v="Advisor"/>
    <x v="0"/>
    <s v="Consumer Goods"/>
    <x v="12"/>
    <x v="3"/>
    <x v="0"/>
    <x v="6"/>
    <x v="0"/>
    <x v="133"/>
    <x v="0"/>
  </r>
  <r>
    <s v="OK"/>
    <x v="3659"/>
    <x v="1508"/>
    <x v="1468"/>
    <x v="3634"/>
    <s v="Italia"/>
    <x v="114"/>
    <x v="10"/>
    <m/>
    <s v="Andrea Calcagno_x000a_(Cloud4Wi)"/>
    <s v="Altri"/>
    <x v="0"/>
    <s v="Clean Tech"/>
    <x v="17"/>
    <x v="2"/>
    <x v="0"/>
    <x v="6"/>
    <x v="0"/>
    <x v="133"/>
    <x v="0"/>
  </r>
  <r>
    <s v="OK"/>
    <x v="3660"/>
    <x v="1508"/>
    <x v="1468"/>
    <x v="3635"/>
    <s v="Italia"/>
    <x v="99"/>
    <x v="7"/>
    <m/>
    <s v="Marco Agostini"/>
    <s v="Autocandidatura"/>
    <x v="0"/>
    <s v="ICT"/>
    <x v="20"/>
    <x v="0"/>
    <x v="0"/>
    <x v="6"/>
    <x v="0"/>
    <x v="133"/>
    <x v="0"/>
  </r>
  <r>
    <s v="OK"/>
    <x v="3661"/>
    <x v="1509"/>
    <x v="1469"/>
    <x v="3636"/>
    <s v="Italia"/>
    <x v="17"/>
    <x v="2"/>
    <s v="Marco De Palma"/>
    <m/>
    <s v="Proprietaria"/>
    <x v="0"/>
    <s v="Aerospace"/>
    <x v="27"/>
    <x v="1"/>
    <x v="0"/>
    <x v="2"/>
    <x v="0"/>
    <x v="133"/>
    <x v="279"/>
  </r>
  <r>
    <s v="OK"/>
    <x v="3662"/>
    <x v="1509"/>
    <x v="1469"/>
    <x v="3637"/>
    <s v="Italia"/>
    <x v="5"/>
    <x v="4"/>
    <m/>
    <s v="Giovanni De Caro_x000a_(Volano)"/>
    <s v="Advisor"/>
    <x v="0"/>
    <s v="Services"/>
    <x v="14"/>
    <x v="3"/>
    <x v="0"/>
    <x v="6"/>
    <x v="0"/>
    <x v="133"/>
    <x v="0"/>
  </r>
  <r>
    <s v="OK"/>
    <x v="3663"/>
    <x v="1507"/>
    <x v="1469"/>
    <x v="3638"/>
    <s v="Italia"/>
    <x v="26"/>
    <x v="2"/>
    <m/>
    <s v="Antonio Grassini"/>
    <s v="Autocandidatura"/>
    <x v="0"/>
    <s v="Med-Tech"/>
    <x v="2"/>
    <x v="2"/>
    <x v="0"/>
    <x v="8"/>
    <x v="0"/>
    <x v="133"/>
    <x v="0"/>
  </r>
  <r>
    <s v="OK"/>
    <x v="3664"/>
    <x v="1510"/>
    <x v="1470"/>
    <x v="3639"/>
    <s v="Italia"/>
    <x v="0"/>
    <x v="0"/>
    <m/>
    <s v="Giacomo Manaresi_x000a_(fndx)"/>
    <s v="Investitori professionali"/>
    <x v="0"/>
    <s v="ICT"/>
    <x v="16"/>
    <x v="2"/>
    <x v="0"/>
    <x v="6"/>
    <x v="0"/>
    <x v="197"/>
    <x v="280"/>
  </r>
  <r>
    <s v="OK"/>
    <x v="3665"/>
    <x v="1510"/>
    <x v="1470"/>
    <x v="3640"/>
    <s v="Italia"/>
    <x v="78"/>
    <x v="13"/>
    <m/>
    <s v="Valerio Galli"/>
    <s v="Autocandidatura"/>
    <x v="0"/>
    <s v="Industrial Goods"/>
    <x v="18"/>
    <x v="1"/>
    <x v="0"/>
    <x v="2"/>
    <x v="0"/>
    <x v="197"/>
    <x v="281"/>
  </r>
  <r>
    <s v="OK"/>
    <x v="3666"/>
    <x v="1511"/>
    <x v="1471"/>
    <x v="3641"/>
    <s v="Italia"/>
    <x v="111"/>
    <x v="12"/>
    <s v="Alessandro Pontari"/>
    <m/>
    <s v="Proprietaria"/>
    <x v="0"/>
    <s v="Digital &amp; Media"/>
    <x v="5"/>
    <x v="2"/>
    <x v="0"/>
    <x v="6"/>
    <x v="0"/>
    <x v="197"/>
    <x v="0"/>
  </r>
  <r>
    <s v="OK"/>
    <x v="3667"/>
    <x v="1512"/>
    <x v="1472"/>
    <x v="3642"/>
    <s v="Italia"/>
    <x v="17"/>
    <x v="2"/>
    <m/>
    <s v="Giovanni De Caro_x000a_(Volano)"/>
    <s v="Advisor"/>
    <x v="0"/>
    <s v="Digital &amp; Media"/>
    <x v="5"/>
    <x v="0"/>
    <x v="0"/>
    <x v="8"/>
    <x v="0"/>
    <x v="197"/>
    <x v="0"/>
  </r>
  <r>
    <s v="OK"/>
    <x v="3668"/>
    <x v="1512"/>
    <x v="1472"/>
    <x v="3643"/>
    <s v="Italia"/>
    <x v="39"/>
    <x v="15"/>
    <s v="Alessandro Pontari"/>
    <m/>
    <s v="Proprietaria"/>
    <x v="0"/>
    <s v="Clean Tech"/>
    <x v="39"/>
    <x v="3"/>
    <x v="0"/>
    <x v="6"/>
    <x v="0"/>
    <x v="197"/>
    <x v="0"/>
  </r>
  <r>
    <s v="OK"/>
    <x v="3669"/>
    <x v="1513"/>
    <x v="1473"/>
    <x v="3644"/>
    <s v="n.a."/>
    <x v="6"/>
    <x v="5"/>
    <m/>
    <s v="Domenico Albano"/>
    <s v="Autocandidatura"/>
    <x v="0"/>
    <s v="Digital &amp; Media"/>
    <x v="5"/>
    <x v="1"/>
    <x v="0"/>
    <x v="2"/>
    <x v="0"/>
    <x v="197"/>
    <x v="282"/>
  </r>
  <r>
    <s v="OK"/>
    <x v="3670"/>
    <x v="1514"/>
    <x v="1474"/>
    <x v="3645"/>
    <s v="Italia"/>
    <x v="222"/>
    <x v="4"/>
    <m/>
    <s v="Lora Fahmy"/>
    <s v="Autocandidatura"/>
    <x v="0"/>
    <s v="ICT"/>
    <x v="16"/>
    <x v="2"/>
    <x v="0"/>
    <x v="6"/>
    <x v="0"/>
    <x v="197"/>
    <x v="283"/>
  </r>
  <r>
    <s v="OK"/>
    <x v="3671"/>
    <x v="1513"/>
    <x v="1473"/>
    <x v="3646"/>
    <s v="Italia"/>
    <x v="14"/>
    <x v="10"/>
    <m/>
    <s v="Antonella Beltrame_x000a_(INDACO)"/>
    <s v="Investitori professionali"/>
    <x v="0"/>
    <s v="ICT"/>
    <x v="16"/>
    <x v="0"/>
    <x v="0"/>
    <x v="6"/>
    <x v="0"/>
    <x v="197"/>
    <x v="0"/>
  </r>
  <r>
    <s v="OK"/>
    <x v="3672"/>
    <x v="1515"/>
    <x v="1475"/>
    <x v="3647"/>
    <s v="Italia"/>
    <x v="62"/>
    <x v="4"/>
    <m/>
    <s v="Claudia Del Monte_x000a_(SocialFare)"/>
    <s v="Altri"/>
    <x v="0"/>
    <s v="Digital &amp; Media"/>
    <x v="5"/>
    <x v="0"/>
    <x v="0"/>
    <x v="6"/>
    <x v="0"/>
    <x v="197"/>
    <x v="0"/>
  </r>
  <r>
    <s v="OK"/>
    <x v="3673"/>
    <x v="1515"/>
    <x v="1475"/>
    <x v="3648"/>
    <s v="Italia"/>
    <x v="2"/>
    <x v="0"/>
    <m/>
    <s v="Claudia Del Monte_x000a_(SocialFare)"/>
    <s v="Altri"/>
    <x v="0"/>
    <s v="Digital &amp; Media"/>
    <x v="5"/>
    <x v="2"/>
    <x v="0"/>
    <x v="6"/>
    <x v="0"/>
    <x v="197"/>
    <x v="284"/>
  </r>
  <r>
    <s v="OK"/>
    <x v="3674"/>
    <x v="1515"/>
    <x v="1475"/>
    <x v="3649"/>
    <s v="Italia"/>
    <x v="0"/>
    <x v="0"/>
    <m/>
    <s v="Claudia Del Monte_x000a_(SocialFare)"/>
    <s v="Altri"/>
    <x v="0"/>
    <s v="Digital &amp; Media"/>
    <x v="5"/>
    <x v="0"/>
    <x v="0"/>
    <x v="6"/>
    <x v="0"/>
    <x v="197"/>
    <x v="0"/>
  </r>
  <r>
    <s v="OK"/>
    <x v="3675"/>
    <x v="1515"/>
    <x v="1475"/>
    <x v="3650"/>
    <s v="Italia"/>
    <x v="15"/>
    <x v="3"/>
    <m/>
    <s v="Claudia Del Monte_x000a_(SocialFare)"/>
    <s v="Altri"/>
    <x v="0"/>
    <s v="Services"/>
    <x v="13"/>
    <x v="0"/>
    <x v="0"/>
    <x v="6"/>
    <x v="0"/>
    <x v="197"/>
    <x v="0"/>
  </r>
  <r>
    <s v="OK"/>
    <x v="3676"/>
    <x v="1515"/>
    <x v="1475"/>
    <x v="3651"/>
    <s v="n.a."/>
    <x v="6"/>
    <x v="5"/>
    <m/>
    <s v="Fabio Ferrara"/>
    <s v="Autocandidatura"/>
    <x v="0"/>
    <s v="ICT"/>
    <x v="16"/>
    <x v="1"/>
    <x v="0"/>
    <x v="2"/>
    <x v="0"/>
    <x v="197"/>
    <x v="285"/>
  </r>
  <r>
    <s v="OK"/>
    <x v="3677"/>
    <x v="1497"/>
    <x v="1476"/>
    <x v="3652"/>
    <s v="Italia"/>
    <x v="13"/>
    <x v="9"/>
    <s v="Alessandro Pontari"/>
    <m/>
    <s v="Proprietaria"/>
    <x v="0"/>
    <s v="ICT"/>
    <x v="16"/>
    <x v="2"/>
    <x v="0"/>
    <x v="8"/>
    <x v="0"/>
    <x v="261"/>
    <x v="0"/>
  </r>
  <r>
    <s v="OK"/>
    <x v="3678"/>
    <x v="1516"/>
    <x v="1476"/>
    <x v="3653"/>
    <s v="Italia"/>
    <x v="39"/>
    <x v="15"/>
    <m/>
    <s v="Alessandro Rimassa_x000a_(Radical HR)"/>
    <s v="Industriali"/>
    <x v="0"/>
    <s v="ICT"/>
    <x v="16"/>
    <x v="0"/>
    <x v="0"/>
    <x v="6"/>
    <x v="0"/>
    <x v="261"/>
    <x v="0"/>
  </r>
  <r>
    <s v="OK"/>
    <x v="3679"/>
    <x v="1510"/>
    <x v="1477"/>
    <x v="3654"/>
    <s v="Italia"/>
    <x v="5"/>
    <x v="4"/>
    <m/>
    <s v="Francesco Villa_x000a_(Le Village by CA)"/>
    <s v="Altri"/>
    <x v="0"/>
    <s v="ICT"/>
    <x v="16"/>
    <x v="0"/>
    <x v="0"/>
    <x v="6"/>
    <x v="0"/>
    <x v="261"/>
    <x v="0"/>
  </r>
  <r>
    <s v="OK"/>
    <x v="3680"/>
    <x v="1517"/>
    <x v="1477"/>
    <x v="3655"/>
    <s v="Italia"/>
    <x v="38"/>
    <x v="9"/>
    <m/>
    <s v="Roberta La Rocca"/>
    <s v="Autocandidatura"/>
    <x v="0"/>
    <s v="Aerospace"/>
    <x v="18"/>
    <x v="3"/>
    <x v="0"/>
    <x v="8"/>
    <x v="0"/>
    <x v="261"/>
    <x v="0"/>
  </r>
  <r>
    <s v="OK"/>
    <x v="3681"/>
    <x v="1518"/>
    <x v="1478"/>
    <x v="3656"/>
    <s v="Italia"/>
    <x v="29"/>
    <x v="0"/>
    <m/>
    <s v="Antonello Bartolone"/>
    <s v="Autocandidatura"/>
    <x v="0"/>
    <s v="ICT"/>
    <x v="16"/>
    <x v="2"/>
    <x v="0"/>
    <x v="6"/>
    <x v="0"/>
    <x v="261"/>
    <x v="0"/>
  </r>
  <r>
    <s v="OK"/>
    <x v="3682"/>
    <x v="1518"/>
    <x v="1478"/>
    <x v="3657"/>
    <s v="Estero"/>
    <x v="280"/>
    <x v="11"/>
    <m/>
    <s v="Lucas Fontaine_x000a_(Fournel Advisory)"/>
    <s v="Advisor"/>
    <x v="0"/>
    <s v="Biotech"/>
    <x v="54"/>
    <x v="3"/>
    <x v="0"/>
    <x v="2"/>
    <x v="0"/>
    <x v="261"/>
    <x v="165"/>
  </r>
  <r>
    <s v="OK"/>
    <x v="3683"/>
    <x v="1518"/>
    <x v="1478"/>
    <x v="3658"/>
    <s v="Italia"/>
    <x v="6"/>
    <x v="5"/>
    <m/>
    <s v="Franco Bonacini_x000a_(YON)"/>
    <s v="Advisor"/>
    <x v="0"/>
    <s v="ICT"/>
    <x v="0"/>
    <x v="3"/>
    <x v="0"/>
    <x v="6"/>
    <x v="0"/>
    <x v="261"/>
    <x v="0"/>
  </r>
  <r>
    <s v="OK"/>
    <x v="3684"/>
    <x v="1517"/>
    <x v="1477"/>
    <x v="3659"/>
    <s v="Italia"/>
    <x v="15"/>
    <x v="3"/>
    <m/>
    <s v="Paolo Borella_x000a_(VITA Accelerator)"/>
    <s v="Altri"/>
    <x v="0"/>
    <s v="ICT"/>
    <x v="16"/>
    <x v="2"/>
    <x v="0"/>
    <x v="6"/>
    <x v="0"/>
    <x v="261"/>
    <x v="0"/>
  </r>
  <r>
    <s v="OK"/>
    <x v="3685"/>
    <x v="1515"/>
    <x v="1479"/>
    <x v="3660"/>
    <s v="n.a."/>
    <x v="6"/>
    <x v="5"/>
    <m/>
    <s v="Dylan De Prisco"/>
    <s v="Autocandidatura"/>
    <x v="0"/>
    <s v="Aerospace"/>
    <x v="18"/>
    <x v="1"/>
    <x v="0"/>
    <x v="2"/>
    <x v="0"/>
    <x v="261"/>
    <x v="286"/>
  </r>
  <r>
    <s v="OK"/>
    <x v="3686"/>
    <x v="1519"/>
    <x v="1480"/>
    <x v="3661"/>
    <s v="Estero"/>
    <x v="281"/>
    <x v="18"/>
    <m/>
    <s v="Francesco Villa_x000a_(Le Village by CA)"/>
    <s v="Altri"/>
    <x v="0"/>
    <s v="ICT"/>
    <x v="16"/>
    <x v="0"/>
    <x v="0"/>
    <x v="2"/>
    <x v="0"/>
    <x v="90"/>
    <x v="165"/>
  </r>
  <r>
    <s v="OK"/>
    <x v="3687"/>
    <x v="1519"/>
    <x v="1480"/>
    <x v="3662"/>
    <s v="Italia"/>
    <x v="51"/>
    <x v="13"/>
    <m/>
    <s v="Francesco Villa_x000a_(Le Village by CA)"/>
    <s v="Altri"/>
    <x v="0"/>
    <s v="Industrial automation"/>
    <x v="4"/>
    <x v="0"/>
    <x v="0"/>
    <x v="8"/>
    <x v="0"/>
    <x v="90"/>
    <x v="287"/>
  </r>
  <r>
    <s v="OK"/>
    <x v="3688"/>
    <x v="1519"/>
    <x v="1480"/>
    <x v="3663"/>
    <s v="Italia"/>
    <x v="15"/>
    <x v="3"/>
    <m/>
    <s v="Francesco Villa_x000a_(Le Village by CA)"/>
    <s v="Altri"/>
    <x v="0"/>
    <s v="ICT"/>
    <x v="16"/>
    <x v="2"/>
    <x v="0"/>
    <x v="6"/>
    <x v="0"/>
    <x v="90"/>
    <x v="0"/>
  </r>
  <r>
    <s v="OK"/>
    <x v="3689"/>
    <x v="1519"/>
    <x v="1480"/>
    <x v="3664"/>
    <s v="Italia"/>
    <x v="282"/>
    <x v="3"/>
    <m/>
    <s v="Francesco Villa_x000a_(Le Village by CA)"/>
    <s v="Altri"/>
    <x v="0"/>
    <s v="ICT"/>
    <x v="16"/>
    <x v="2"/>
    <x v="0"/>
    <x v="6"/>
    <x v="0"/>
    <x v="90"/>
    <x v="0"/>
  </r>
  <r>
    <s v="OK"/>
    <x v="3690"/>
    <x v="1519"/>
    <x v="1480"/>
    <x v="3665"/>
    <s v="Italia"/>
    <x v="100"/>
    <x v="19"/>
    <m/>
    <s v="Francesco Villa_x000a_(Le Village by CA)"/>
    <s v="Altri"/>
    <x v="0"/>
    <s v="Med-Tech"/>
    <x v="2"/>
    <x v="2"/>
    <x v="0"/>
    <x v="6"/>
    <x v="0"/>
    <x v="90"/>
    <x v="0"/>
  </r>
  <r>
    <s v="OK"/>
    <x v="3691"/>
    <x v="1519"/>
    <x v="1480"/>
    <x v="3666"/>
    <s v="Estero"/>
    <x v="47"/>
    <x v="20"/>
    <m/>
    <s v="Francesco Villa_x000a_(Le Village by CA)"/>
    <s v="Altri"/>
    <x v="0"/>
    <s v="ICT"/>
    <x v="16"/>
    <x v="3"/>
    <x v="0"/>
    <x v="2"/>
    <x v="0"/>
    <x v="90"/>
    <x v="165"/>
  </r>
  <r>
    <s v="OK"/>
    <x v="3692"/>
    <x v="1519"/>
    <x v="1480"/>
    <x v="3667"/>
    <s v="Italia"/>
    <x v="101"/>
    <x v="0"/>
    <m/>
    <s v="Francesco Villa_x000a_(Le Village by CA)"/>
    <s v="Altri"/>
    <x v="0"/>
    <s v="ICT"/>
    <x v="16"/>
    <x v="1"/>
    <x v="0"/>
    <x v="2"/>
    <x v="0"/>
    <x v="90"/>
    <x v="288"/>
  </r>
  <r>
    <s v="OK"/>
    <x v="3693"/>
    <x v="1519"/>
    <x v="1480"/>
    <x v="3668"/>
    <s v="Italia"/>
    <x v="5"/>
    <x v="4"/>
    <m/>
    <s v="Francesco Villa_x000a_(Le Village by CA)"/>
    <s v="Altri"/>
    <x v="0"/>
    <s v="Biotech"/>
    <x v="3"/>
    <x v="1"/>
    <x v="0"/>
    <x v="2"/>
    <x v="0"/>
    <x v="90"/>
    <x v="289"/>
  </r>
  <r>
    <s v="OK"/>
    <x v="3694"/>
    <x v="1519"/>
    <x v="1480"/>
    <x v="3669"/>
    <s v="Estero"/>
    <x v="283"/>
    <x v="18"/>
    <m/>
    <s v="Francesco Villa_x000a_(Le Village by CA)"/>
    <s v="Altri"/>
    <x v="0"/>
    <s v="Digital &amp; Media"/>
    <x v="5"/>
    <x v="0"/>
    <x v="0"/>
    <x v="2"/>
    <x v="0"/>
    <x v="90"/>
    <x v="165"/>
  </r>
  <r>
    <s v="OK"/>
    <x v="3695"/>
    <x v="1520"/>
    <x v="1481"/>
    <x v="3670"/>
    <s v="n.a."/>
    <x v="6"/>
    <x v="5"/>
    <m/>
    <s v="Floriana Vitale_x000a_(IRTOP Consulting)"/>
    <s v="Advisor"/>
    <x v="0"/>
    <s v="Med-Tech"/>
    <x v="1"/>
    <x v="3"/>
    <x v="0"/>
    <x v="2"/>
    <x v="0"/>
    <x v="90"/>
    <x v="290"/>
  </r>
  <r>
    <s v="OK"/>
    <x v="3696"/>
    <x v="1521"/>
    <x v="1482"/>
    <x v="3671"/>
    <s v="Italia"/>
    <x v="17"/>
    <x v="2"/>
    <m/>
    <s v="Massimo Varrone_x000a_(Campania NewSteel)"/>
    <s v="Altri"/>
    <x v="0"/>
    <s v="ICT"/>
    <x v="16"/>
    <x v="3"/>
    <x v="0"/>
    <x v="8"/>
    <x v="0"/>
    <x v="90"/>
    <x v="291"/>
  </r>
  <r>
    <s v="OK"/>
    <x v="3697"/>
    <x v="1522"/>
    <x v="1483"/>
    <x v="3672"/>
    <s v="Italia"/>
    <x v="100"/>
    <x v="19"/>
    <m/>
    <s v="Anna Maria Roscio_x000a_(Intesa San Paolo)"/>
    <s v="Altri"/>
    <x v="0"/>
    <s v="Aerospace"/>
    <x v="18"/>
    <x v="2"/>
    <x v="0"/>
    <x v="6"/>
    <x v="0"/>
    <x v="90"/>
    <x v="0"/>
  </r>
  <r>
    <s v="OK"/>
    <x v="3698"/>
    <x v="1523"/>
    <x v="1484"/>
    <x v="3673"/>
    <s v="Italia"/>
    <x v="180"/>
    <x v="4"/>
    <s v="Alessandro Pontari"/>
    <m/>
    <s v="Proprietaria"/>
    <x v="0"/>
    <s v="Industrial Goods"/>
    <x v="4"/>
    <x v="2"/>
    <x v="42"/>
    <x v="6"/>
    <x v="0"/>
    <x v="90"/>
    <x v="0"/>
  </r>
  <r>
    <s v="OK"/>
    <x v="3699"/>
    <x v="1522"/>
    <x v="1483"/>
    <x v="3674"/>
    <s v="Italia"/>
    <x v="11"/>
    <x v="7"/>
    <m/>
    <s v="Innocenzo Cipolletta"/>
    <s v="Altri"/>
    <x v="0"/>
    <s v="Digital &amp; Media"/>
    <x v="5"/>
    <x v="2"/>
    <x v="0"/>
    <x v="6"/>
    <x v="0"/>
    <x v="90"/>
    <x v="0"/>
  </r>
  <r>
    <s v="OK"/>
    <x v="3700"/>
    <x v="1522"/>
    <x v="1483"/>
    <x v="3675"/>
    <s v="Italia"/>
    <x v="11"/>
    <x v="7"/>
    <m/>
    <s v="Innocenzo Cipolletta"/>
    <s v="Altri"/>
    <x v="0"/>
    <s v="ICT"/>
    <x v="16"/>
    <x v="2"/>
    <x v="0"/>
    <x v="6"/>
    <x v="0"/>
    <x v="90"/>
    <x v="0"/>
  </r>
  <r>
    <s v="OK"/>
    <x v="3701"/>
    <x v="1522"/>
    <x v="1483"/>
    <x v="3676"/>
    <s v="Italia"/>
    <x v="11"/>
    <x v="7"/>
    <m/>
    <s v="Innocenzo Cipolletta"/>
    <s v="Altri"/>
    <x v="0"/>
    <s v="Digital &amp; Media"/>
    <x v="5"/>
    <x v="2"/>
    <x v="0"/>
    <x v="6"/>
    <x v="0"/>
    <x v="90"/>
    <x v="0"/>
  </r>
  <r>
    <m/>
    <x v="3702"/>
    <x v="1524"/>
    <x v="5"/>
    <x v="3677"/>
    <m/>
    <x v="284"/>
    <x v="68"/>
    <m/>
    <m/>
    <m/>
    <x v="2"/>
    <m/>
    <x v="7"/>
    <x v="5"/>
    <x v="4"/>
    <x v="9"/>
    <x v="0"/>
    <x v="34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Tabella pivot1" cacheId="1" applyNumberFormats="0" applyBorderFormats="0" applyFontFormats="0" applyPatternFormats="0" applyAlignmentFormats="0" applyWidthHeightFormats="1" dataCaption="Valori" updatedVersion="8" minRefreshableVersion="3" useAutoFormatting="1" itemPrintTitles="1" createdVersion="8" indent="0" outline="1" outlineData="1" multipleFieldFilters="0">
  <location ref="A3:J13" firstHeaderRow="1" firstDataRow="2" firstDataCol="1"/>
  <pivotFields count="20">
    <pivotField showAll="0"/>
    <pivotField showAll="0"/>
    <pivotField showAll="0"/>
    <pivotField showAll="0"/>
    <pivotField showAll="0"/>
    <pivotField showAll="0"/>
    <pivotField showAll="0"/>
    <pivotField axis="axisRow" multipleItemSelectionAllowed="1" showAll="0">
      <items count="63">
        <item x="14"/>
        <item h="1" x="56"/>
        <item h="1" x="50"/>
        <item h="1" x="49"/>
        <item x="31"/>
        <item h="1" x="32"/>
        <item h="1" x="27"/>
        <item x="1"/>
        <item x="2"/>
        <item h="1" x="28"/>
        <item h="1" x="47"/>
        <item h="1" x="45"/>
        <item h="1" x="26"/>
        <item h="1" x="0"/>
        <item h="1" x="37"/>
        <item h="1" x="52"/>
        <item h="1" x="18"/>
        <item h="1" x="8"/>
        <item h="1" x="20"/>
        <item h="1" x="38"/>
        <item h="1" x="30"/>
        <item h="1" x="34"/>
        <item h="1" x="29"/>
        <item h="1" x="33"/>
        <item h="1" x="53"/>
        <item h="1" x="7"/>
        <item h="1" x="12"/>
        <item h="1" x="4"/>
        <item h="1" x="36"/>
        <item h="1" x="23"/>
        <item h="1" x="19"/>
        <item x="35"/>
        <item h="1" x="5"/>
        <item h="1" x="48"/>
        <item h="1" x="24"/>
        <item h="1" x="3"/>
        <item h="1" x="51"/>
        <item x="13"/>
        <item h="1" x="16"/>
        <item h="1" x="46"/>
        <item h="1" x="57"/>
        <item h="1" x="39"/>
        <item h="1" x="44"/>
        <item x="25"/>
        <item x="9"/>
        <item h="1" x="55"/>
        <item h="1" x="11"/>
        <item h="1" x="6"/>
        <item h="1" x="58"/>
        <item h="1" x="22"/>
        <item h="1" x="10"/>
        <item h="1" x="40"/>
        <item h="1" x="21"/>
        <item h="1" x="43"/>
        <item h="1" x="54"/>
        <item h="1" x="42"/>
        <item h="1" x="17"/>
        <item h="1" x="41"/>
        <item h="1" x="15"/>
        <item h="1" m="1" x="61"/>
        <item h="1" x="59"/>
        <item h="1" x="60"/>
        <item t="default"/>
      </items>
    </pivotField>
    <pivotField showAll="0"/>
    <pivotField showAll="0"/>
    <pivotField axis="axisCol" dataField="1" showAll="0">
      <items count="11">
        <item x="5"/>
        <item x="1"/>
        <item x="4"/>
        <item x="0"/>
        <item x="8"/>
        <item x="6"/>
        <item x="7"/>
        <item x="3"/>
        <item x="2"/>
        <item m="1" x="9"/>
        <item t="default"/>
      </items>
    </pivotField>
    <pivotField showAll="0"/>
    <pivotField showAll="0"/>
    <pivotField showAll="0"/>
    <pivotField showAll="0"/>
    <pivotField showAll="0"/>
    <pivotField showAll="0"/>
    <pivotField showAll="0"/>
    <pivotField showAll="0"/>
    <pivotField showAll="0"/>
  </pivotFields>
  <rowFields count="1">
    <field x="7"/>
  </rowFields>
  <rowItems count="9">
    <i>
      <x/>
    </i>
    <i>
      <x v="4"/>
    </i>
    <i>
      <x v="7"/>
    </i>
    <i>
      <x v="8"/>
    </i>
    <i>
      <x v="31"/>
    </i>
    <i>
      <x v="37"/>
    </i>
    <i>
      <x v="43"/>
    </i>
    <i>
      <x v="44"/>
    </i>
    <i t="grand">
      <x/>
    </i>
  </rowItems>
  <colFields count="1">
    <field x="10"/>
  </colFields>
  <colItems count="9">
    <i>
      <x/>
    </i>
    <i>
      <x v="1"/>
    </i>
    <i>
      <x v="2"/>
    </i>
    <i>
      <x v="3"/>
    </i>
    <i>
      <x v="4"/>
    </i>
    <i>
      <x v="5"/>
    </i>
    <i>
      <x v="6"/>
    </i>
    <i>
      <x v="7"/>
    </i>
    <i t="grand">
      <x/>
    </i>
  </colItems>
  <dataFields count="1">
    <dataField name="Conteggio di Tipo originator"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40C9885-8976-4635-B191-FECE8DA8ED7A}" name="Tabella pivot1" cacheId="2" applyNumberFormats="0" applyBorderFormats="0" applyFontFormats="0" applyPatternFormats="0" applyAlignmentFormats="0" applyWidthHeightFormats="1" dataCaption="Valori" updatedVersion="8" minRefreshableVersion="3" useAutoFormatting="1" itemPrintTitles="1" createdVersion="6" indent="0" outline="1" outlineData="1" multipleFieldFilters="0">
  <location ref="A4:M24" firstHeaderRow="1" firstDataRow="1" firstDataCol="13" rowPageCount="1" colPageCount="1"/>
  <pivotFields count="20">
    <pivotField subtotalTop="0" showAll="0"/>
    <pivotField axis="axisRow" outline="0" subtotalTop="0" showAll="0" defaultSubtotal="0">
      <items count="37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702"/>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s>
    </pivotField>
    <pivotField axis="axisRow" outline="0" subtotalTop="0" showAll="0" defaultSubtotal="0">
      <items count="1525">
        <item x="0"/>
        <item x="1"/>
        <item x="2"/>
        <item x="3"/>
        <item x="4"/>
        <item x="5"/>
        <item x="6"/>
        <item x="7"/>
        <item x="8"/>
        <item x="9"/>
        <item x="10"/>
        <item x="11"/>
        <item x="13"/>
        <item x="12"/>
        <item x="14"/>
        <item x="16"/>
        <item x="17"/>
        <item x="15"/>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20"/>
        <item x="219"/>
        <item x="221"/>
        <item x="222"/>
        <item x="223"/>
        <item x="224"/>
        <item x="225"/>
        <item x="226"/>
        <item x="227"/>
        <item x="228"/>
        <item x="229"/>
        <item x="230"/>
        <item x="231"/>
        <item x="232"/>
        <item x="233"/>
        <item x="234"/>
        <item x="235"/>
        <item x="236"/>
        <item x="237"/>
        <item x="238"/>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239"/>
        <item x="300"/>
        <item x="301"/>
        <item x="302"/>
        <item x="303"/>
        <item x="304"/>
        <item x="305"/>
        <item x="306"/>
        <item x="307"/>
        <item x="308"/>
        <item x="309"/>
        <item x="310"/>
        <item x="311"/>
        <item x="312"/>
        <item x="313"/>
        <item x="314"/>
        <item x="315"/>
        <item x="316"/>
        <item x="317"/>
        <item x="318"/>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3"/>
        <item x="464"/>
        <item x="465"/>
        <item x="466"/>
        <item x="467"/>
        <item x="468"/>
        <item x="469"/>
        <item x="470"/>
        <item x="471"/>
        <item x="472"/>
        <item x="473"/>
        <item x="474"/>
        <item x="475"/>
        <item x="477"/>
        <item x="478"/>
        <item x="479"/>
        <item x="480"/>
        <item x="481"/>
        <item x="482"/>
        <item x="483"/>
        <item x="484"/>
        <item x="485"/>
        <item x="486"/>
        <item x="487"/>
        <item x="488"/>
        <item x="489"/>
        <item x="490"/>
        <item x="491"/>
        <item x="492"/>
        <item x="493"/>
        <item x="494"/>
        <item x="496"/>
        <item x="497"/>
        <item x="498"/>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319"/>
        <item x="558"/>
        <item x="559"/>
        <item x="560"/>
        <item x="561"/>
        <item x="562"/>
        <item x="563"/>
        <item x="564"/>
        <item x="565"/>
        <item x="566"/>
        <item x="567"/>
        <item x="407"/>
        <item x="568"/>
        <item x="569"/>
        <item x="570"/>
        <item x="571"/>
        <item x="572"/>
        <item x="573"/>
        <item x="574"/>
        <item x="575"/>
        <item x="576"/>
        <item x="577"/>
        <item x="578"/>
        <item x="579"/>
        <item x="580"/>
        <item x="581"/>
        <item x="582"/>
        <item x="476"/>
        <item x="495"/>
        <item x="583"/>
        <item x="584"/>
        <item x="585"/>
        <item x="586"/>
        <item x="587"/>
        <item x="588"/>
        <item x="589"/>
        <item x="590"/>
        <item x="591"/>
        <item x="592"/>
        <item x="593"/>
        <item x="594"/>
        <item x="595"/>
        <item x="596"/>
        <item x="597"/>
        <item x="598"/>
        <item x="599"/>
        <item x="600"/>
        <item x="601"/>
        <item x="602"/>
        <item x="603"/>
        <item x="604"/>
        <item x="499"/>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4"/>
        <item x="635"/>
        <item x="636"/>
        <item x="637"/>
        <item x="638"/>
        <item x="639"/>
        <item x="640"/>
        <item x="641"/>
        <item x="642"/>
        <item x="643"/>
        <item x="644"/>
        <item x="645"/>
        <item x="646"/>
        <item x="647"/>
        <item x="648"/>
        <item x="633"/>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8"/>
        <item x="699"/>
        <item x="700"/>
        <item x="701"/>
        <item x="702"/>
        <item x="703"/>
        <item x="704"/>
        <item x="705"/>
        <item x="706"/>
        <item x="707"/>
        <item x="708"/>
        <item x="709"/>
        <item x="710"/>
        <item x="711"/>
        <item x="712"/>
        <item x="697"/>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2"/>
        <item x="753"/>
        <item x="751"/>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7"/>
        <item x="838"/>
        <item x="839"/>
        <item x="840"/>
        <item x="841"/>
        <item x="842"/>
        <item x="843"/>
        <item x="836"/>
        <item x="844"/>
        <item x="845"/>
        <item x="846"/>
        <item x="847"/>
        <item x="848"/>
        <item x="849"/>
        <item x="850"/>
        <item x="851"/>
        <item x="852"/>
        <item x="853"/>
        <item x="854"/>
        <item x="856"/>
        <item x="857"/>
        <item x="855"/>
        <item x="858"/>
        <item x="859"/>
        <item x="860"/>
        <item x="861"/>
        <item x="862"/>
        <item x="863"/>
        <item x="864"/>
        <item x="865"/>
        <item x="866"/>
        <item x="867"/>
        <item x="868"/>
        <item x="462"/>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2"/>
        <item x="933"/>
        <item x="934"/>
        <item x="936"/>
        <item x="935"/>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931"/>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7"/>
        <item x="1058"/>
        <item x="1056"/>
        <item x="1059"/>
        <item x="1060"/>
        <item x="1061"/>
        <item x="1062"/>
        <item x="1063"/>
        <item x="1064"/>
        <item x="1065"/>
        <item x="1066"/>
        <item x="1067"/>
        <item x="1068"/>
        <item x="1069"/>
        <item x="1070"/>
        <item x="1071"/>
        <item x="1072"/>
        <item x="1073"/>
        <item x="1074"/>
        <item x="1075"/>
        <item x="1076"/>
        <item x="1077"/>
        <item x="1079"/>
        <item x="1080"/>
        <item x="1081"/>
        <item x="1082"/>
        <item x="1083"/>
        <item x="1084"/>
        <item x="1078"/>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8"/>
        <item x="1179"/>
        <item x="1177"/>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6"/>
        <item x="1325"/>
        <item x="1328"/>
        <item x="1329"/>
        <item x="1330"/>
        <item x="1331"/>
        <item x="1327"/>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4"/>
        <item x="1435"/>
        <item x="1436"/>
        <item x="1437"/>
        <item x="1438"/>
        <item x="1433"/>
        <item x="1439"/>
        <item x="1440"/>
        <item x="1441"/>
        <item x="1443"/>
        <item x="1444"/>
        <item x="1445"/>
        <item x="1446"/>
        <item x="1447"/>
        <item x="1448"/>
        <item x="1449"/>
        <item x="1450"/>
        <item x="1451"/>
        <item x="1452"/>
        <item x="1453"/>
        <item x="1454"/>
        <item x="1455"/>
        <item x="1442"/>
        <item x="1456"/>
        <item x="1457"/>
        <item x="1458"/>
        <item x="1459"/>
        <item x="1460"/>
        <item x="1461"/>
        <item x="1462"/>
        <item x="1463"/>
        <item x="1464"/>
        <item x="1465"/>
        <item x="1466"/>
        <item x="1467"/>
        <item x="1468"/>
        <item x="1469"/>
        <item x="1470"/>
        <item x="1471"/>
        <item x="1472"/>
        <item x="1473"/>
        <item x="1324"/>
        <item x="1474"/>
        <item x="1475"/>
        <item x="1476"/>
        <item x="1477"/>
        <item x="1478"/>
        <item x="1479"/>
        <item x="1480"/>
        <item x="1481"/>
        <item x="1482"/>
        <item x="1483"/>
        <item x="1524"/>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s>
    </pivotField>
    <pivotField axis="axisRow" outline="0" showAll="0" defaultSubtotal="0">
      <items count="1485">
        <item x="1"/>
        <item x="3"/>
        <item x="0"/>
        <item x="4"/>
        <item x="6"/>
        <item x="7"/>
        <item x="15"/>
        <item x="8"/>
        <item x="10"/>
        <item x="11"/>
        <item x="12"/>
        <item x="17"/>
        <item x="16"/>
        <item x="9"/>
        <item x="18"/>
        <item x="5"/>
        <item x="19"/>
        <item x="21"/>
        <item x="22"/>
        <item x="20"/>
        <item x="23"/>
        <item x="14"/>
        <item x="24"/>
        <item x="26"/>
        <item x="29"/>
        <item x="25"/>
        <item x="31"/>
        <item x="32"/>
        <item x="33"/>
        <item x="34"/>
        <item x="35"/>
        <item x="28"/>
        <item x="36"/>
        <item x="27"/>
        <item x="37"/>
        <item x="38"/>
        <item x="40"/>
        <item x="42"/>
        <item x="43"/>
        <item x="41"/>
        <item x="45"/>
        <item x="46"/>
        <item x="47"/>
        <item x="49"/>
        <item x="51"/>
        <item x="52"/>
        <item x="53"/>
        <item x="39"/>
        <item x="55"/>
        <item x="44"/>
        <item x="54"/>
        <item x="56"/>
        <item x="48"/>
        <item x="57"/>
        <item x="58"/>
        <item x="60"/>
        <item x="61"/>
        <item x="59"/>
        <item x="62"/>
        <item x="63"/>
        <item x="65"/>
        <item x="66"/>
        <item x="67"/>
        <item x="64"/>
        <item x="68"/>
        <item x="70"/>
        <item x="69"/>
        <item x="71"/>
        <item x="72"/>
        <item x="73"/>
        <item x="74"/>
        <item x="75"/>
        <item x="76"/>
        <item x="78"/>
        <item x="79"/>
        <item x="80"/>
        <item x="81"/>
        <item x="83"/>
        <item x="84"/>
        <item x="86"/>
        <item x="77"/>
        <item x="82"/>
        <item x="85"/>
        <item x="87"/>
        <item x="89"/>
        <item x="90"/>
        <item x="91"/>
        <item x="92"/>
        <item x="93"/>
        <item x="94"/>
        <item x="95"/>
        <item x="88"/>
        <item x="96"/>
        <item x="97"/>
        <item x="98"/>
        <item x="99"/>
        <item x="101"/>
        <item x="100"/>
        <item x="102"/>
        <item x="103"/>
        <item x="104"/>
        <item x="105"/>
        <item x="106"/>
        <item x="107"/>
        <item x="108"/>
        <item x="109"/>
        <item x="110"/>
        <item x="112"/>
        <item x="113"/>
        <item x="114"/>
        <item x="111"/>
        <item x="116"/>
        <item x="117"/>
        <item x="118"/>
        <item x="119"/>
        <item x="115"/>
        <item x="122"/>
        <item x="121"/>
        <item x="124"/>
        <item x="125"/>
        <item x="128"/>
        <item x="130"/>
        <item x="126"/>
        <item x="127"/>
        <item x="133"/>
        <item x="134"/>
        <item x="135"/>
        <item x="138"/>
        <item x="139"/>
        <item x="141"/>
        <item x="137"/>
        <item x="140"/>
        <item x="142"/>
        <item x="143"/>
        <item x="144"/>
        <item x="145"/>
        <item x="147"/>
        <item x="149"/>
        <item x="150"/>
        <item x="151"/>
        <item x="136"/>
        <item x="148"/>
        <item x="152"/>
        <item x="153"/>
        <item x="154"/>
        <item x="155"/>
        <item x="158"/>
        <item x="159"/>
        <item x="160"/>
        <item x="161"/>
        <item x="162"/>
        <item x="157"/>
        <item x="163"/>
        <item x="165"/>
        <item x="166"/>
        <item x="167"/>
        <item x="123"/>
        <item x="164"/>
        <item x="168"/>
        <item x="169"/>
        <item x="170"/>
        <item x="171"/>
        <item x="172"/>
        <item x="173"/>
        <item x="174"/>
        <item x="175"/>
        <item x="176"/>
        <item x="177"/>
        <item x="178"/>
        <item x="179"/>
        <item x="180"/>
        <item x="181"/>
        <item x="183"/>
        <item x="184"/>
        <item x="187"/>
        <item x="189"/>
        <item x="190"/>
        <item x="186"/>
        <item x="191"/>
        <item x="192"/>
        <item x="193"/>
        <item x="188"/>
        <item x="194"/>
        <item x="196"/>
        <item x="197"/>
        <item x="198"/>
        <item x="199"/>
        <item x="200"/>
        <item x="201"/>
        <item x="203"/>
        <item x="204"/>
        <item x="206"/>
        <item x="207"/>
        <item x="202"/>
        <item x="208"/>
        <item x="50"/>
        <item x="195"/>
        <item x="210"/>
        <item x="211"/>
        <item x="212"/>
        <item x="214"/>
        <item x="209"/>
        <item x="213"/>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156"/>
        <item x="278"/>
        <item x="279"/>
        <item x="280"/>
        <item x="281"/>
        <item x="282"/>
        <item x="283"/>
        <item x="284"/>
        <item x="287"/>
        <item x="285"/>
        <item x="286"/>
        <item x="288"/>
        <item x="289"/>
        <item x="290"/>
        <item x="291"/>
        <item x="292"/>
        <item x="293"/>
        <item x="294"/>
        <item x="185"/>
        <item x="295"/>
        <item x="296"/>
        <item x="297"/>
        <item x="298"/>
        <item x="299"/>
        <item x="300"/>
        <item x="301"/>
        <item x="302"/>
        <item x="303"/>
        <item x="304"/>
        <item x="305"/>
        <item x="306"/>
        <item x="307"/>
        <item x="310"/>
        <item x="311"/>
        <item x="315"/>
        <item x="316"/>
        <item x="317"/>
        <item x="318"/>
        <item x="320"/>
        <item x="314"/>
        <item x="319"/>
        <item x="321"/>
        <item x="322"/>
        <item x="308"/>
        <item x="323"/>
        <item x="324"/>
        <item x="325"/>
        <item x="312"/>
        <item x="328"/>
        <item x="329"/>
        <item x="330"/>
        <item x="309"/>
        <item x="327"/>
        <item x="331"/>
        <item x="333"/>
        <item x="334"/>
        <item x="335"/>
        <item x="336"/>
        <item x="332"/>
        <item x="338"/>
        <item x="340"/>
        <item x="341"/>
        <item x="339"/>
        <item x="344"/>
        <item x="346"/>
        <item x="343"/>
        <item x="345"/>
        <item x="348"/>
        <item x="351"/>
        <item x="347"/>
        <item x="349"/>
        <item x="352"/>
        <item x="353"/>
        <item x="354"/>
        <item x="355"/>
        <item x="356"/>
        <item x="350"/>
        <item x="358"/>
        <item x="359"/>
        <item x="360"/>
        <item x="366"/>
        <item x="362"/>
        <item x="363"/>
        <item x="367"/>
        <item x="368"/>
        <item x="361"/>
        <item x="364"/>
        <item x="369"/>
        <item x="370"/>
        <item x="373"/>
        <item x="374"/>
        <item x="376"/>
        <item x="371"/>
        <item x="372"/>
        <item x="375"/>
        <item x="378"/>
        <item x="379"/>
        <item x="365"/>
        <item x="381"/>
        <item x="382"/>
        <item x="384"/>
        <item x="385"/>
        <item x="386"/>
        <item x="387"/>
        <item x="388"/>
        <item x="337"/>
        <item x="383"/>
        <item x="389"/>
        <item x="390"/>
        <item x="392"/>
        <item x="391"/>
        <item x="393"/>
        <item x="394"/>
        <item x="396"/>
        <item x="397"/>
        <item x="398"/>
        <item x="399"/>
        <item x="400"/>
        <item x="342"/>
        <item x="401"/>
        <item x="395"/>
        <item x="403"/>
        <item x="404"/>
        <item x="405"/>
        <item x="406"/>
        <item x="129"/>
        <item x="407"/>
        <item x="408"/>
        <item x="409"/>
        <item x="410"/>
        <item x="412"/>
        <item x="413"/>
        <item x="414"/>
        <item x="380"/>
        <item x="415"/>
        <item x="417"/>
        <item x="418"/>
        <item x="419"/>
        <item x="420"/>
        <item x="421"/>
        <item x="416"/>
        <item x="424"/>
        <item x="422"/>
        <item x="423"/>
        <item x="425"/>
        <item x="426"/>
        <item x="427"/>
        <item x="428"/>
        <item x="625"/>
        <item x="430"/>
        <item x="431"/>
        <item x="432"/>
        <item x="433"/>
        <item x="434"/>
        <item x="435"/>
        <item x="436"/>
        <item x="437"/>
        <item x="439"/>
        <item x="440"/>
        <item x="441"/>
        <item x="442"/>
        <item x="443"/>
        <item x="444"/>
        <item x="445"/>
        <item x="447"/>
        <item x="448"/>
        <item x="449"/>
        <item x="451"/>
        <item x="453"/>
        <item x="454"/>
        <item x="455"/>
        <item x="456"/>
        <item x="457"/>
        <item x="458"/>
        <item x="459"/>
        <item x="460"/>
        <item x="461"/>
        <item x="462"/>
        <item x="446"/>
        <item x="464"/>
        <item x="465"/>
        <item x="467"/>
        <item x="466"/>
        <item x="468"/>
        <item x="469"/>
        <item x="470"/>
        <item x="471"/>
        <item x="472"/>
        <item x="473"/>
        <item x="474"/>
        <item x="475"/>
        <item x="476"/>
        <item x="478"/>
        <item x="480"/>
        <item x="481"/>
        <item x="483"/>
        <item x="484"/>
        <item x="485"/>
        <item x="479"/>
        <item x="486"/>
        <item x="489"/>
        <item x="477"/>
        <item x="488"/>
        <item x="490"/>
        <item x="491"/>
        <item x="492"/>
        <item x="493"/>
        <item x="494"/>
        <item x="495"/>
        <item x="496"/>
        <item x="497"/>
        <item x="30"/>
        <item x="498"/>
        <item x="500"/>
        <item x="501"/>
        <item x="502"/>
        <item x="503"/>
        <item x="504"/>
        <item x="506"/>
        <item x="507"/>
        <item x="508"/>
        <item x="509"/>
        <item x="510"/>
        <item x="505"/>
        <item x="511"/>
        <item x="513"/>
        <item x="514"/>
        <item x="515"/>
        <item x="516"/>
        <item x="517"/>
        <item x="518"/>
        <item x="519"/>
        <item x="520"/>
        <item x="521"/>
        <item x="522"/>
        <item x="523"/>
        <item x="524"/>
        <item x="525"/>
        <item x="526"/>
        <item x="527"/>
        <item x="528"/>
        <item x="529"/>
        <item x="531"/>
        <item x="532"/>
        <item x="533"/>
        <item x="535"/>
        <item x="2"/>
        <item x="120"/>
        <item x="530"/>
        <item x="534"/>
        <item x="538"/>
        <item x="539"/>
        <item x="540"/>
        <item x="131"/>
        <item x="541"/>
        <item x="536"/>
        <item x="544"/>
        <item x="313"/>
        <item x="411"/>
        <item x="537"/>
        <item x="542"/>
        <item x="543"/>
        <item x="545"/>
        <item x="547"/>
        <item x="546"/>
        <item x="548"/>
        <item x="357"/>
        <item x="549"/>
        <item x="550"/>
        <item x="551"/>
        <item x="402"/>
        <item x="552"/>
        <item x="553"/>
        <item x="512"/>
        <item x="554"/>
        <item x="555"/>
        <item x="556"/>
        <item x="13"/>
        <item x="557"/>
        <item x="559"/>
        <item x="558"/>
        <item x="560"/>
        <item x="561"/>
        <item x="562"/>
        <item x="463"/>
        <item x="482"/>
        <item x="563"/>
        <item x="564"/>
        <item x="565"/>
        <item x="566"/>
        <item x="567"/>
        <item x="568"/>
        <item x="571"/>
        <item x="569"/>
        <item x="573"/>
        <item x="572"/>
        <item x="574"/>
        <item x="575"/>
        <item x="576"/>
        <item x="577"/>
        <item x="578"/>
        <item x="579"/>
        <item x="580"/>
        <item x="581"/>
        <item x="582"/>
        <item x="132"/>
        <item x="487"/>
        <item x="583"/>
        <item x="584"/>
        <item x="205"/>
        <item x="585"/>
        <item x="586"/>
        <item x="587"/>
        <item x="588"/>
        <item x="589"/>
        <item x="590"/>
        <item x="592"/>
        <item x="593"/>
        <item x="594"/>
        <item x="595"/>
        <item x="596"/>
        <item x="597"/>
        <item x="598"/>
        <item x="599"/>
        <item x="601"/>
        <item x="602"/>
        <item x="604"/>
        <item x="605"/>
        <item x="606"/>
        <item x="600"/>
        <item x="607"/>
        <item x="608"/>
        <item x="609"/>
        <item x="610"/>
        <item x="612"/>
        <item x="613"/>
        <item x="614"/>
        <item x="615"/>
        <item x="617"/>
        <item x="619"/>
        <item x="620"/>
        <item x="618"/>
        <item x="621"/>
        <item x="622"/>
        <item x="623"/>
        <item x="624"/>
        <item x="626"/>
        <item x="627"/>
        <item x="611"/>
        <item x="628"/>
        <item x="629"/>
        <item x="631"/>
        <item x="632"/>
        <item x="633"/>
        <item x="634"/>
        <item x="635"/>
        <item x="636"/>
        <item x="637"/>
        <item x="638"/>
        <item x="639"/>
        <item x="640"/>
        <item x="641"/>
        <item x="642"/>
        <item x="643"/>
        <item x="644"/>
        <item x="645"/>
        <item x="646"/>
        <item x="647"/>
        <item x="649"/>
        <item x="650"/>
        <item x="651"/>
        <item x="652"/>
        <item x="603"/>
        <item x="653"/>
        <item x="654"/>
        <item x="655"/>
        <item x="656"/>
        <item x="657"/>
        <item x="659"/>
        <item x="648"/>
        <item x="658"/>
        <item x="660"/>
        <item x="662"/>
        <item x="661"/>
        <item x="663"/>
        <item x="664"/>
        <item x="665"/>
        <item x="666"/>
        <item x="667"/>
        <item x="616"/>
        <item x="668"/>
        <item x="669"/>
        <item x="670"/>
        <item x="671"/>
        <item x="672"/>
        <item x="673"/>
        <item x="675"/>
        <item x="674"/>
        <item x="677"/>
        <item x="678"/>
        <item x="679"/>
        <item x="680"/>
        <item x="681"/>
        <item x="682"/>
        <item x="683"/>
        <item x="684"/>
        <item x="685"/>
        <item x="686"/>
        <item x="687"/>
        <item x="688"/>
        <item x="689"/>
        <item x="452"/>
        <item x="676"/>
        <item x="690"/>
        <item x="691"/>
        <item x="692"/>
        <item x="693"/>
        <item x="694"/>
        <item x="695"/>
        <item x="697"/>
        <item x="698"/>
        <item x="699"/>
        <item x="700"/>
        <item x="702"/>
        <item x="703"/>
        <item x="701"/>
        <item x="705"/>
        <item x="706"/>
        <item x="429"/>
        <item x="707"/>
        <item x="708"/>
        <item x="709"/>
        <item x="710"/>
        <item x="711"/>
        <item x="630"/>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377"/>
        <item x="743"/>
        <item x="744"/>
        <item x="745"/>
        <item x="746"/>
        <item x="748"/>
        <item x="749"/>
        <item x="747"/>
        <item x="750"/>
        <item x="751"/>
        <item x="752"/>
        <item x="753"/>
        <item x="754"/>
        <item x="755"/>
        <item x="756"/>
        <item x="757"/>
        <item x="758"/>
        <item x="759"/>
        <item x="760"/>
        <item x="761"/>
        <item x="762"/>
        <item x="763"/>
        <item x="764"/>
        <item x="767"/>
        <item x="768"/>
        <item x="765"/>
        <item x="766"/>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7"/>
        <item x="808"/>
        <item x="806"/>
        <item x="810"/>
        <item x="811"/>
        <item x="812"/>
        <item x="814"/>
        <item x="815"/>
        <item x="816"/>
        <item x="809"/>
        <item x="813"/>
        <item x="817"/>
        <item x="819"/>
        <item x="820"/>
        <item x="821"/>
        <item x="822"/>
        <item x="823"/>
        <item x="824"/>
        <item x="825"/>
        <item x="826"/>
        <item x="827"/>
        <item x="829"/>
        <item x="830"/>
        <item x="828"/>
        <item x="831"/>
        <item x="833"/>
        <item x="834"/>
        <item x="835"/>
        <item x="836"/>
        <item x="839"/>
        <item x="832"/>
        <item x="837"/>
        <item x="840"/>
        <item x="841"/>
        <item x="838"/>
        <item x="326"/>
        <item x="450"/>
        <item x="696"/>
        <item x="842"/>
        <item x="843"/>
        <item x="844"/>
        <item x="845"/>
        <item x="846"/>
        <item x="847"/>
        <item x="848"/>
        <item x="849"/>
        <item x="850"/>
        <item x="852"/>
        <item x="853"/>
        <item x="854"/>
        <item x="856"/>
        <item x="855"/>
        <item x="857"/>
        <item x="858"/>
        <item x="859"/>
        <item x="860"/>
        <item x="861"/>
        <item x="862"/>
        <item x="863"/>
        <item x="864"/>
        <item x="865"/>
        <item x="866"/>
        <item x="867"/>
        <item x="868"/>
        <item x="869"/>
        <item x="870"/>
        <item x="591"/>
        <item x="871"/>
        <item x="499"/>
        <item x="872"/>
        <item x="873"/>
        <item x="874"/>
        <item x="875"/>
        <item x="876"/>
        <item x="851"/>
        <item x="877"/>
        <item x="878"/>
        <item x="879"/>
        <item x="880"/>
        <item x="882"/>
        <item x="883"/>
        <item x="884"/>
        <item x="885"/>
        <item x="881"/>
        <item x="886"/>
        <item x="704"/>
        <item x="887"/>
        <item x="888"/>
        <item x="889"/>
        <item x="890"/>
        <item x="891"/>
        <item x="892"/>
        <item x="893"/>
        <item x="894"/>
        <item x="895"/>
        <item x="896"/>
        <item x="897"/>
        <item x="898"/>
        <item x="900"/>
        <item x="901"/>
        <item x="902"/>
        <item x="904"/>
        <item x="903"/>
        <item x="905"/>
        <item x="906"/>
        <item x="907"/>
        <item x="908"/>
        <item x="909"/>
        <item x="910"/>
        <item x="912"/>
        <item x="913"/>
        <item x="911"/>
        <item x="914"/>
        <item x="915"/>
        <item x="916"/>
        <item x="917"/>
        <item x="918"/>
        <item x="919"/>
        <item x="920"/>
        <item x="921"/>
        <item x="922"/>
        <item x="923"/>
        <item x="924"/>
        <item x="926"/>
        <item x="925"/>
        <item x="927"/>
        <item x="928"/>
        <item x="929"/>
        <item x="438"/>
        <item x="931"/>
        <item x="932"/>
        <item x="933"/>
        <item x="930"/>
        <item x="934"/>
        <item x="935"/>
        <item x="936"/>
        <item x="937"/>
        <item x="938"/>
        <item x="570"/>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899"/>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818"/>
        <item x="1017"/>
        <item x="1018"/>
        <item x="1019"/>
        <item x="1020"/>
        <item x="1022"/>
        <item x="1023"/>
        <item x="1021"/>
        <item x="1024"/>
        <item x="1025"/>
        <item x="1026"/>
        <item x="1027"/>
        <item x="1028"/>
        <item x="1029"/>
        <item x="1030"/>
        <item x="1031"/>
        <item x="1032"/>
        <item x="1033"/>
        <item x="1034"/>
        <item x="1035"/>
        <item x="1036"/>
        <item x="1037"/>
        <item x="1038"/>
        <item x="1039"/>
        <item x="1040"/>
        <item x="1041"/>
        <item x="1042"/>
        <item x="1044"/>
        <item x="1045"/>
        <item x="1047"/>
        <item x="1048"/>
        <item x="1049"/>
        <item x="1043"/>
        <item x="1046"/>
        <item x="1050"/>
        <item x="1051"/>
        <item x="1052"/>
        <item x="1053"/>
        <item x="1054"/>
        <item x="1056"/>
        <item x="1055"/>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5"/>
        <item x="1106"/>
        <item x="1107"/>
        <item x="1104"/>
        <item x="1108"/>
        <item x="1109"/>
        <item x="1110"/>
        <item x="1111"/>
        <item x="1112"/>
        <item x="1113"/>
        <item x="1114"/>
        <item x="1115"/>
        <item x="1117"/>
        <item x="1118"/>
        <item x="1119"/>
        <item x="1120"/>
        <item x="1121"/>
        <item x="1116"/>
        <item x="1122"/>
        <item x="1123"/>
        <item x="1124"/>
        <item x="1125"/>
        <item x="1126"/>
        <item x="1127"/>
        <item x="1128"/>
        <item x="1129"/>
        <item x="1130"/>
        <item x="1131"/>
        <item x="1132"/>
        <item x="1133"/>
        <item x="1134"/>
        <item x="146"/>
        <item x="1135"/>
        <item x="1136"/>
        <item x="1137"/>
        <item x="1138"/>
        <item x="1139"/>
        <item x="1140"/>
        <item x="1141"/>
        <item x="1143"/>
        <item x="1144"/>
        <item x="1142"/>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224"/>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8"/>
        <item x="1269"/>
        <item x="1270"/>
        <item x="1271"/>
        <item x="1267"/>
        <item x="1272"/>
        <item x="1273"/>
        <item x="1274"/>
        <item x="1275"/>
        <item x="1276"/>
        <item x="1277"/>
        <item x="1278"/>
        <item x="1279"/>
        <item x="1280"/>
        <item x="1281"/>
        <item x="1282"/>
        <item x="1283"/>
        <item x="1284"/>
        <item x="1285"/>
        <item x="1286"/>
        <item x="1287"/>
        <item x="1288"/>
        <item x="1289"/>
        <item x="1292"/>
        <item x="1291"/>
        <item x="1294"/>
        <item x="1295"/>
        <item x="1296"/>
        <item x="1297"/>
        <item x="1293"/>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82"/>
        <item x="1372"/>
        <item x="1373"/>
        <item x="1374"/>
        <item x="1376"/>
        <item x="1377"/>
        <item x="1378"/>
        <item x="1379"/>
        <item x="1380"/>
        <item x="1375"/>
        <item x="1381"/>
        <item x="1382"/>
        <item x="1383"/>
        <item x="1384"/>
        <item x="1385"/>
        <item x="1386"/>
        <item x="1387"/>
        <item x="1388"/>
        <item x="1389"/>
        <item x="1390"/>
        <item x="1391"/>
        <item x="1393"/>
        <item x="1394"/>
        <item x="1395"/>
        <item x="1396"/>
        <item x="1397"/>
        <item x="1392"/>
        <item x="1398"/>
        <item x="1399"/>
        <item x="1400"/>
        <item x="1402"/>
        <item x="1403"/>
        <item x="1404"/>
        <item x="1405"/>
        <item x="1406"/>
        <item x="1407"/>
        <item x="1408"/>
        <item x="1409"/>
        <item x="1410"/>
        <item x="1411"/>
        <item x="1412"/>
        <item x="1413"/>
        <item x="1414"/>
        <item x="1415"/>
        <item x="1401"/>
        <item x="1416"/>
        <item x="1417"/>
        <item x="1418"/>
        <item x="1419"/>
        <item x="1420"/>
        <item x="1421"/>
        <item x="1422"/>
        <item x="1423"/>
        <item x="1424"/>
        <item x="1425"/>
        <item x="1426"/>
        <item x="1427"/>
        <item x="1428"/>
        <item x="1429"/>
        <item x="1431"/>
        <item x="1432"/>
        <item x="1433"/>
        <item x="1434"/>
        <item x="1290"/>
        <item x="1435"/>
        <item x="1436"/>
        <item x="1437"/>
        <item x="1438"/>
        <item x="1439"/>
        <item x="1440"/>
        <item x="143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s>
    </pivotField>
    <pivotField axis="axisRow" outline="0" subtotalTop="0" showAll="0" defaultSubtotal="0">
      <items count="3678">
        <item x="0"/>
        <item x="1"/>
        <item x="2"/>
        <item x="3"/>
        <item x="4"/>
        <item x="5"/>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8"/>
        <item x="139"/>
        <item x="140"/>
        <item x="141"/>
        <item x="142"/>
        <item x="143"/>
        <item x="144"/>
        <item x="145"/>
        <item x="146"/>
        <item x="147"/>
        <item x="148"/>
        <item x="149"/>
        <item x="150"/>
        <item x="151"/>
        <item x="152"/>
        <item x="153"/>
        <item x="154"/>
        <item x="155"/>
        <item x="137"/>
        <item x="157"/>
        <item x="158"/>
        <item x="159"/>
        <item x="160"/>
        <item x="161"/>
        <item x="162"/>
        <item x="163"/>
        <item x="156"/>
        <item x="164"/>
        <item x="165"/>
        <item x="166"/>
        <item x="167"/>
        <item x="168"/>
        <item x="169"/>
        <item x="170"/>
        <item x="171"/>
        <item x="172"/>
        <item x="174"/>
        <item x="175"/>
        <item x="176"/>
        <item x="177"/>
        <item x="178"/>
        <item x="179"/>
        <item x="180"/>
        <item x="181"/>
        <item x="182"/>
        <item x="183"/>
        <item x="184"/>
        <item x="185"/>
        <item x="173"/>
        <item x="186"/>
        <item x="187"/>
        <item x="188"/>
        <item x="189"/>
        <item x="190"/>
        <item x="191"/>
        <item x="192"/>
        <item x="193"/>
        <item x="194"/>
        <item x="195"/>
        <item x="196"/>
        <item x="197"/>
        <item x="198"/>
        <item x="199"/>
        <item x="200"/>
        <item x="2173"/>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6"/>
        <item x="245"/>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3"/>
        <item x="372"/>
        <item x="374"/>
        <item x="375"/>
        <item x="376"/>
        <item x="377"/>
        <item x="378"/>
        <item x="379"/>
        <item x="380"/>
        <item x="381"/>
        <item x="382"/>
        <item x="383"/>
        <item x="384"/>
        <item x="385"/>
        <item x="386"/>
        <item x="387"/>
        <item x="388"/>
        <item x="389"/>
        <item x="390"/>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391"/>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5"/>
        <item x="494"/>
        <item x="496"/>
        <item x="497"/>
        <item x="498"/>
        <item x="499"/>
        <item x="500"/>
        <item x="501"/>
        <item x="502"/>
        <item x="503"/>
        <item x="504"/>
        <item x="505"/>
        <item x="506"/>
        <item x="507"/>
        <item x="508"/>
        <item x="509"/>
        <item x="510"/>
        <item x="511"/>
        <item x="512"/>
        <item x="513"/>
        <item x="514"/>
        <item x="515"/>
        <item x="516"/>
        <item x="517"/>
        <item x="519"/>
        <item x="520"/>
        <item x="521"/>
        <item x="522"/>
        <item x="523"/>
        <item x="524"/>
        <item x="525"/>
        <item x="526"/>
        <item x="527"/>
        <item x="528"/>
        <item x="51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2"/>
        <item x="613"/>
        <item x="611"/>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2"/>
        <item x="673"/>
        <item x="674"/>
        <item x="675"/>
        <item x="676"/>
        <item x="677"/>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678"/>
        <item x="756"/>
        <item x="757"/>
        <item x="758"/>
        <item x="759"/>
        <item x="760"/>
        <item x="761"/>
        <item x="762"/>
        <item x="763"/>
        <item x="764"/>
        <item x="765"/>
        <item x="766"/>
        <item x="767"/>
        <item x="768"/>
        <item x="769"/>
        <item x="770"/>
        <item x="771"/>
        <item x="772"/>
        <item x="773"/>
        <item x="774"/>
        <item x="775"/>
        <item x="776"/>
        <item x="777"/>
        <item x="778"/>
        <item x="779"/>
        <item x="781"/>
        <item x="782"/>
        <item x="783"/>
        <item x="784"/>
        <item x="785"/>
        <item x="786"/>
        <item x="787"/>
        <item x="788"/>
        <item x="790"/>
        <item x="791"/>
        <item x="792"/>
        <item x="793"/>
        <item x="796"/>
        <item x="797"/>
        <item x="798"/>
        <item x="799"/>
        <item x="800"/>
        <item x="801"/>
        <item x="802"/>
        <item x="795"/>
        <item x="803"/>
        <item x="717"/>
        <item x="780"/>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4"/>
        <item x="865"/>
        <item x="866"/>
        <item x="867"/>
        <item x="868"/>
        <item x="869"/>
        <item x="870"/>
        <item x="871"/>
        <item x="872"/>
        <item x="794"/>
        <item x="863"/>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8"/>
        <item x="909"/>
        <item x="910"/>
        <item x="911"/>
        <item x="912"/>
        <item x="907"/>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43"/>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40"/>
        <item x="1041"/>
        <item x="1042"/>
        <item x="1043"/>
        <item x="1044"/>
        <item x="1045"/>
        <item x="1046"/>
        <item x="1047"/>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48"/>
        <item x="1091"/>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8"/>
        <item x="1209"/>
        <item x="1210"/>
        <item x="1211"/>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9"/>
        <item x="1240"/>
        <item x="1241"/>
        <item x="1242"/>
        <item x="1243"/>
        <item x="1244"/>
        <item x="1245"/>
        <item x="1246"/>
        <item x="1247"/>
        <item x="1248"/>
        <item x="1249"/>
        <item x="1250"/>
        <item x="1251"/>
        <item x="1252"/>
        <item x="1253"/>
        <item x="1254"/>
        <item x="1255"/>
        <item x="1257"/>
        <item x="1258"/>
        <item x="1263"/>
        <item x="1264"/>
        <item x="1265"/>
        <item x="1266"/>
        <item x="1267"/>
        <item x="1268"/>
        <item x="1269"/>
        <item x="1270"/>
        <item x="1271"/>
        <item x="1272"/>
        <item x="1273"/>
        <item x="1274"/>
        <item x="1275"/>
        <item x="1276"/>
        <item x="1277"/>
        <item x="1278"/>
        <item x="1279"/>
        <item x="1280"/>
        <item x="1281"/>
        <item x="1451"/>
        <item x="1284"/>
        <item x="1285"/>
        <item x="1286"/>
        <item x="1287"/>
        <item x="1288"/>
        <item x="1423"/>
        <item x="1293"/>
        <item x="1294"/>
        <item x="1295"/>
        <item x="1297"/>
        <item x="1298"/>
        <item x="1299"/>
        <item x="1300"/>
        <item x="1301"/>
        <item x="1302"/>
        <item x="1303"/>
        <item x="1304"/>
        <item x="1305"/>
        <item x="1306"/>
        <item x="1307"/>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2"/>
        <item x="1373"/>
        <item x="1374"/>
        <item x="1375"/>
        <item x="1376"/>
        <item x="1377"/>
        <item x="1378"/>
        <item x="1379"/>
        <item x="1380"/>
        <item x="1381"/>
        <item x="6"/>
        <item x="137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789"/>
        <item x="1493"/>
        <item x="1494"/>
        <item x="1495"/>
        <item x="1496"/>
        <item x="1497"/>
        <item x="1498"/>
        <item x="1499"/>
        <item x="1500"/>
        <item x="1501"/>
        <item x="1502"/>
        <item x="1503"/>
        <item x="1504"/>
        <item x="1505"/>
        <item x="1506"/>
        <item x="1092"/>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238"/>
        <item x="1256"/>
        <item x="1259"/>
        <item x="1260"/>
        <item x="1261"/>
        <item x="1262"/>
        <item x="1282"/>
        <item x="1283"/>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2"/>
        <item x="1573"/>
        <item x="1574"/>
        <item x="1575"/>
        <item x="1576"/>
        <item x="1577"/>
        <item x="1289"/>
        <item x="1290"/>
        <item x="1291"/>
        <item x="1292"/>
        <item x="1296"/>
        <item x="1308"/>
        <item x="1571"/>
        <item x="1578"/>
        <item x="1579"/>
        <item x="1580"/>
        <item x="1581"/>
        <item x="1582"/>
        <item x="1583"/>
        <item x="1584"/>
        <item x="1585"/>
        <item x="1586"/>
        <item x="1587"/>
        <item x="1588"/>
        <item x="1589"/>
        <item x="1590"/>
        <item x="1591"/>
        <item x="2293"/>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28"/>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039"/>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61"/>
        <item x="1799"/>
        <item x="1800"/>
        <item x="1801"/>
        <item x="1802"/>
        <item x="1803"/>
        <item x="1804"/>
        <item x="1805"/>
        <item x="1806"/>
        <item x="1807"/>
        <item x="1808"/>
        <item x="1809"/>
        <item x="1810"/>
        <item x="1811"/>
        <item x="1813"/>
        <item x="1814"/>
        <item x="1815"/>
        <item x="1816"/>
        <item x="1817"/>
        <item x="1818"/>
        <item x="1819"/>
        <item x="1820"/>
        <item x="1821"/>
        <item x="1822"/>
        <item x="1823"/>
        <item x="1824"/>
        <item x="1825"/>
        <item x="1826"/>
        <item x="1827"/>
        <item x="1828"/>
        <item x="1829"/>
        <item x="1830"/>
        <item x="1831"/>
        <item x="1812"/>
        <item x="1832"/>
        <item x="1833"/>
        <item x="1834"/>
        <item x="1835"/>
        <item x="1836"/>
        <item x="1837"/>
        <item x="1838"/>
        <item x="1839"/>
        <item x="1840"/>
        <item x="1841"/>
        <item x="1842"/>
        <item x="1843"/>
        <item x="1844"/>
        <item x="1845"/>
        <item x="1846"/>
        <item x="1847"/>
        <item x="1848"/>
        <item x="1849"/>
        <item x="1850"/>
        <item x="1851"/>
        <item x="1852"/>
        <item x="1853"/>
        <item x="1854"/>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4"/>
        <item x="1885"/>
        <item x="1886"/>
        <item x="1887"/>
        <item x="1888"/>
        <item x="1889"/>
        <item x="1890"/>
        <item x="1891"/>
        <item x="1883"/>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6"/>
        <item x="2067"/>
        <item x="2068"/>
        <item x="2069"/>
        <item x="2070"/>
        <item x="2071"/>
        <item x="2072"/>
        <item x="2073"/>
        <item x="2074"/>
        <item x="2075"/>
        <item x="2076"/>
        <item x="2065"/>
        <item x="2077"/>
        <item x="2078"/>
        <item x="2079"/>
        <item x="2080"/>
        <item x="2081"/>
        <item x="2082"/>
        <item x="2083"/>
        <item x="2084"/>
        <item x="2085"/>
        <item x="2086"/>
        <item x="2087"/>
        <item x="2088"/>
        <item x="2089"/>
        <item x="2090"/>
        <item x="1207"/>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8"/>
        <item x="2149"/>
        <item x="2150"/>
        <item x="2151"/>
        <item x="1212"/>
        <item x="2147"/>
        <item x="2152"/>
        <item x="2153"/>
        <item x="2154"/>
        <item x="2155"/>
        <item x="2156"/>
        <item x="2157"/>
        <item x="2158"/>
        <item x="2159"/>
        <item x="2160"/>
        <item x="2161"/>
        <item x="2162"/>
        <item x="2163"/>
        <item x="2164"/>
        <item x="201"/>
        <item x="2165"/>
        <item x="2166"/>
        <item x="2167"/>
        <item x="2168"/>
        <item x="2169"/>
        <item x="2170"/>
        <item x="2171"/>
        <item x="2172"/>
        <item x="2174"/>
        <item x="2175"/>
        <item x="2176"/>
        <item x="2177"/>
        <item x="2178"/>
        <item x="2179"/>
        <item x="2180"/>
        <item x="2181"/>
        <item x="2182"/>
        <item x="2183"/>
        <item x="2184"/>
        <item x="2185"/>
        <item x="2186"/>
        <item x="2187"/>
        <item x="2188"/>
        <item x="2189"/>
        <item x="2190"/>
        <item x="2191"/>
        <item x="2192"/>
        <item x="2193"/>
        <item x="2194"/>
        <item x="2195"/>
        <item x="2197"/>
        <item x="2198"/>
        <item x="2199"/>
        <item x="2200"/>
        <item x="2201"/>
        <item x="2202"/>
        <item x="2203"/>
        <item x="2204"/>
        <item x="2205"/>
        <item x="2206"/>
        <item x="219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1592"/>
        <item x="2289"/>
        <item x="2290"/>
        <item x="2291"/>
        <item x="2292"/>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2"/>
        <item x="2323"/>
        <item x="2324"/>
        <item x="2325"/>
        <item x="2326"/>
        <item x="2327"/>
        <item x="2328"/>
        <item x="2329"/>
        <item x="2330"/>
        <item x="2332"/>
        <item x="2333"/>
        <item x="2331"/>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2"/>
        <item x="2393"/>
        <item x="2394"/>
        <item x="2395"/>
        <item x="2397"/>
        <item x="2398"/>
        <item x="2391"/>
        <item x="2399"/>
        <item x="2401"/>
        <item x="2400"/>
        <item x="2402"/>
        <item x="2403"/>
        <item x="2404"/>
        <item x="2405"/>
        <item x="2396"/>
        <item x="2406"/>
        <item x="2407"/>
        <item x="2408"/>
        <item x="2409"/>
        <item x="2410"/>
        <item x="2411"/>
        <item x="2412"/>
        <item x="2413"/>
        <item x="2414"/>
        <item x="2415"/>
        <item x="2416"/>
        <item x="2417"/>
        <item x="2418"/>
        <item x="2419"/>
        <item x="2420"/>
        <item x="2421"/>
        <item x="2422"/>
        <item x="2423"/>
        <item x="2424"/>
        <item x="2425"/>
        <item x="2426"/>
        <item x="2427"/>
        <item x="2428"/>
        <item x="2429"/>
        <item x="2431"/>
        <item x="2432"/>
        <item x="2433"/>
        <item x="2434"/>
        <item x="2435"/>
        <item x="2430"/>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321"/>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6"/>
        <item x="2547"/>
        <item x="2548"/>
        <item x="2549"/>
        <item x="2550"/>
        <item x="2552"/>
        <item x="2553"/>
        <item x="2554"/>
        <item x="2555"/>
        <item x="2556"/>
        <item x="2557"/>
        <item x="2558"/>
        <item x="2559"/>
        <item x="2560"/>
        <item x="2561"/>
        <item x="2562"/>
        <item x="2563"/>
        <item x="2564"/>
        <item x="2565"/>
        <item x="2566"/>
        <item x="2567"/>
        <item x="2568"/>
        <item x="2569"/>
        <item x="2570"/>
        <item x="2551"/>
        <item x="2572"/>
        <item x="2573"/>
        <item x="2574"/>
        <item x="2571"/>
        <item x="2575"/>
        <item x="2577"/>
        <item x="2578"/>
        <item x="2579"/>
        <item x="2580"/>
        <item x="2581"/>
        <item x="2576"/>
        <item x="2582"/>
        <item x="2583"/>
        <item x="2584"/>
        <item x="2585"/>
        <item x="2586"/>
        <item x="2587"/>
        <item x="2588"/>
        <item x="2589"/>
        <item x="2590"/>
        <item x="2591"/>
        <item x="2592"/>
        <item x="2593"/>
        <item x="2594"/>
        <item x="2595"/>
        <item x="2596"/>
        <item x="2597"/>
        <item x="2598"/>
        <item x="2599"/>
        <item x="2600"/>
        <item x="2601"/>
        <item x="2602"/>
        <item x="2603"/>
        <item x="2604"/>
        <item x="2605"/>
        <item x="2607"/>
        <item x="2608"/>
        <item x="2609"/>
        <item x="2610"/>
        <item x="2611"/>
        <item x="2612"/>
        <item x="2606"/>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1"/>
        <item x="2752"/>
        <item x="2753"/>
        <item x="2754"/>
        <item x="2755"/>
        <item x="2756"/>
        <item x="2757"/>
        <item x="2758"/>
        <item x="2759"/>
        <item x="2760"/>
        <item x="2761"/>
        <item x="2762"/>
        <item x="2763"/>
        <item x="2764"/>
        <item x="2765"/>
        <item x="2766"/>
        <item x="2767"/>
        <item x="2768"/>
        <item x="2769"/>
        <item x="2770"/>
        <item x="2771"/>
        <item x="2772"/>
        <item x="2773"/>
        <item x="2774"/>
        <item x="2776"/>
        <item x="2777"/>
        <item x="2778"/>
        <item x="2779"/>
        <item x="2780"/>
        <item x="2781"/>
        <item x="2782"/>
        <item x="2783"/>
        <item x="2784"/>
        <item x="2785"/>
        <item x="2786"/>
        <item x="2787"/>
        <item x="2788"/>
        <item x="2789"/>
        <item x="2790"/>
        <item x="2791"/>
        <item x="2792"/>
        <item x="2793"/>
        <item x="2794"/>
        <item x="2795"/>
        <item x="2797"/>
        <item x="2798"/>
        <item x="2799"/>
        <item x="2800"/>
        <item x="2796"/>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2"/>
        <item x="2873"/>
        <item x="2874"/>
        <item x="2875"/>
        <item x="2876"/>
        <item x="2878"/>
        <item x="2879"/>
        <item x="2871"/>
        <item x="2877"/>
        <item x="2880"/>
        <item x="2881"/>
        <item x="2882"/>
        <item x="2883"/>
        <item x="2884"/>
        <item x="2885"/>
        <item x="2886"/>
        <item x="2887"/>
        <item x="2888"/>
        <item x="2889"/>
        <item x="2890"/>
        <item x="2891"/>
        <item x="2892"/>
        <item x="2893"/>
        <item x="2894"/>
        <item x="2895"/>
        <item x="2896"/>
        <item x="2897"/>
        <item x="2898"/>
        <item x="2899"/>
        <item x="2900"/>
        <item x="2901"/>
        <item x="2902"/>
        <item x="2903"/>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6"/>
        <item x="3127"/>
        <item x="3128"/>
        <item x="3129"/>
        <item x="3130"/>
        <item x="3131"/>
        <item x="3132"/>
        <item x="3133"/>
        <item x="3134"/>
        <item x="3135"/>
        <item x="3136"/>
        <item x="3137"/>
        <item x="3138"/>
        <item x="3139"/>
        <item x="3140"/>
        <item x="3141"/>
        <item x="3142"/>
        <item x="3143"/>
        <item x="3144"/>
        <item x="3145"/>
        <item x="3146"/>
        <item x="3147"/>
        <item x="3148"/>
        <item x="3149"/>
        <item x="3151"/>
        <item x="3152"/>
        <item x="3154"/>
        <item x="3155"/>
        <item x="3156"/>
        <item x="3157"/>
        <item x="3158"/>
        <item x="3159"/>
        <item x="3160"/>
        <item x="3161"/>
        <item x="3162"/>
        <item x="3163"/>
        <item x="3164"/>
        <item x="671"/>
        <item x="3153"/>
        <item x="3165"/>
        <item x="3166"/>
        <item x="3167"/>
        <item x="3168"/>
        <item x="3169"/>
        <item x="3170"/>
        <item x="3125"/>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290"/>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1"/>
        <item x="3402"/>
        <item x="3403"/>
        <item x="3404"/>
        <item x="3405"/>
        <item x="3406"/>
        <item x="3407"/>
        <item x="3408"/>
        <item x="3410"/>
        <item x="3411"/>
        <item x="3412"/>
        <item x="3413"/>
        <item x="3414"/>
        <item x="3415"/>
        <item x="3416"/>
        <item x="3417"/>
        <item x="3418"/>
        <item x="3419"/>
        <item x="3420"/>
        <item x="3421"/>
        <item x="3422"/>
        <item x="3423"/>
        <item x="3400"/>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090"/>
        <item x="3456"/>
        <item x="3457"/>
        <item x="3458"/>
        <item x="3459"/>
        <item x="3460"/>
        <item x="3461"/>
        <item x="3462"/>
        <item x="3463"/>
        <item x="3464"/>
        <item x="3465"/>
        <item x="3466"/>
        <item x="3467"/>
        <item x="3468"/>
        <item x="3469"/>
        <item x="3470"/>
        <item x="3471"/>
        <item x="3472"/>
        <item x="3473"/>
        <item x="3474"/>
        <item x="3475"/>
        <item x="3409"/>
        <item x="3476"/>
        <item x="3477"/>
        <item x="3478"/>
        <item x="3479"/>
        <item x="3481"/>
        <item x="3482"/>
        <item x="3484"/>
        <item x="3485"/>
        <item x="3486"/>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2750"/>
        <item x="3480"/>
        <item x="3487"/>
        <item x="3518"/>
        <item x="3519"/>
        <item x="3520"/>
        <item x="3521"/>
        <item x="3522"/>
        <item x="3523"/>
        <item x="3524"/>
        <item x="3525"/>
        <item x="2709"/>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483"/>
        <item x="3150"/>
        <item x="3560"/>
        <item x="3561"/>
        <item x="3562"/>
        <item x="3563"/>
        <item x="3564"/>
        <item x="3565"/>
        <item x="3566"/>
        <item x="3567"/>
        <item x="3568"/>
        <item x="3569"/>
        <item x="3570"/>
        <item x="3571"/>
        <item x="3572"/>
        <item x="3573"/>
        <item x="3574"/>
        <item x="3677"/>
        <item x="3575"/>
        <item x="3576"/>
        <item x="3577"/>
        <item x="3578"/>
        <item x="3579"/>
        <item x="3580"/>
        <item x="3581"/>
        <item x="3582"/>
        <item x="3583"/>
        <item x="3584"/>
        <item x="3585"/>
        <item x="3586"/>
        <item x="3587"/>
        <item x="3588"/>
        <item x="3589"/>
        <item x="3590"/>
        <item x="1855"/>
        <item x="3591"/>
        <item x="3592"/>
        <item x="3593"/>
        <item x="3594"/>
        <item x="3595"/>
        <item x="3596"/>
        <item x="3597"/>
        <item x="2904"/>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2775"/>
        <item x="3639"/>
        <item x="3640"/>
        <item x="3641"/>
        <item x="3642"/>
        <item x="3643"/>
        <item x="3644"/>
        <item x="3645"/>
        <item x="3646"/>
        <item x="3647"/>
        <item x="3648"/>
        <item x="3649"/>
        <item x="3650"/>
        <item x="3651"/>
        <item x="2545"/>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s>
    </pivotField>
    <pivotField subtotalTop="0" showAll="0"/>
    <pivotField axis="axisRow" outline="0" subtotalTop="0" showAll="0" defaultSubtotal="0">
      <items count="285">
        <item x="0"/>
        <item x="1"/>
        <item x="2"/>
        <item x="3"/>
        <item x="4"/>
        <item x="5"/>
        <item x="7"/>
        <item x="8"/>
        <item x="9"/>
        <item x="10"/>
        <item x="11"/>
        <item x="6"/>
        <item x="12"/>
        <item x="13"/>
        <item x="14"/>
        <item x="15"/>
        <item x="16"/>
        <item x="222"/>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60"/>
        <item x="161"/>
        <item x="162"/>
        <item x="159"/>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4"/>
        <item x="263"/>
        <item x="265"/>
        <item x="266"/>
        <item x="267"/>
        <item x="268"/>
        <item x="269"/>
        <item x="262"/>
        <item x="270"/>
        <item x="271"/>
        <item x="272"/>
        <item x="273"/>
        <item x="275"/>
        <item x="276"/>
        <item x="274"/>
        <item x="277"/>
        <item x="284"/>
        <item x="278"/>
        <item x="279"/>
        <item x="280"/>
        <item x="281"/>
        <item x="282"/>
        <item x="283"/>
      </items>
    </pivotField>
    <pivotField axis="axisRow" outline="0" subtotalTop="0" showAll="0" defaultSubtotal="0">
      <items count="69">
        <item x="0"/>
        <item x="1"/>
        <item x="2"/>
        <item x="3"/>
        <item x="4"/>
        <item x="6"/>
        <item x="7"/>
        <item x="5"/>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s>
    </pivotField>
    <pivotField showAll="0"/>
    <pivotField subtotalTop="0" showAll="0"/>
    <pivotField subtotalTop="0" showAll="0"/>
    <pivotField axis="axisRow" outline="0" subtotalTop="0" showAll="0" defaultSubtotal="0">
      <items count="3">
        <item x="1"/>
        <item x="0"/>
        <item x="2"/>
      </items>
    </pivotField>
    <pivotField showAll="0"/>
    <pivotField axis="axisRow" outline="0" showAll="0" defaultSubtotal="0">
      <items count="62">
        <item x="10"/>
        <item x="17"/>
        <item x="3"/>
        <item x="18"/>
        <item x="14"/>
        <item x="9"/>
        <item x="6"/>
        <item x="12"/>
        <item x="15"/>
        <item x="11"/>
        <item x="13"/>
        <item x="19"/>
        <item x="8"/>
        <item x="4"/>
        <item x="5"/>
        <item x="2"/>
        <item x="1"/>
        <item x="7"/>
        <item x="20"/>
        <item x="21"/>
        <item x="22"/>
        <item x="23"/>
        <item x="16"/>
        <item x="25"/>
        <item x="26"/>
        <item x="27"/>
        <item x="24"/>
        <item x="28"/>
        <item x="29"/>
        <item x="30"/>
        <item x="31"/>
        <item x="32"/>
        <item x="33"/>
        <item x="34"/>
        <item x="0"/>
        <item x="35"/>
        <item x="36"/>
        <item x="37"/>
        <item x="38"/>
        <item x="39"/>
        <item x="40"/>
        <item x="41"/>
        <item x="42"/>
        <item x="43"/>
        <item x="45"/>
        <item x="46"/>
        <item x="47"/>
        <item x="48"/>
        <item x="44"/>
        <item x="49"/>
        <item x="50"/>
        <item x="51"/>
        <item x="52"/>
        <item x="53"/>
        <item x="54"/>
        <item x="55"/>
        <item x="56"/>
        <item x="57"/>
        <item x="58"/>
        <item x="59"/>
        <item x="60"/>
        <item x="61"/>
      </items>
    </pivotField>
    <pivotField axis="axisRow" outline="0" subtotalTop="0" showAll="0" defaultSubtotal="0">
      <items count="6">
        <item x="1"/>
        <item x="5"/>
        <item x="2"/>
        <item x="0"/>
        <item x="3"/>
        <item x="4"/>
      </items>
    </pivotField>
    <pivotField axis="axisRow" outline="0" showAll="0" defaultSubtotal="0">
      <items count="101">
        <item x="6"/>
        <item x="0"/>
        <item x="5"/>
        <item x="1"/>
        <item x="3"/>
        <item x="4"/>
        <item x="7"/>
        <item x="8"/>
        <item x="12"/>
        <item x="9"/>
        <item x="10"/>
        <item x="11"/>
        <item x="13"/>
        <item x="14"/>
        <item x="15"/>
        <item x="16"/>
        <item x="17"/>
        <item x="18"/>
        <item x="19"/>
        <item x="20"/>
        <item x="21"/>
        <item x="22"/>
        <item x="23"/>
        <item x="24"/>
        <item x="25"/>
        <item x="26"/>
        <item x="27"/>
        <item x="28"/>
        <item x="29"/>
        <item x="30"/>
        <item x="31"/>
        <item x="32"/>
        <item x="33"/>
        <item x="34"/>
        <item x="62"/>
        <item x="35"/>
        <item x="37"/>
        <item x="38"/>
        <item x="39"/>
        <item x="40"/>
        <item x="41"/>
        <item x="42"/>
        <item x="43"/>
        <item x="44"/>
        <item x="45"/>
        <item x="46"/>
        <item x="47"/>
        <item x="48"/>
        <item x="49"/>
        <item x="50"/>
        <item x="51"/>
        <item x="52"/>
        <item x="53"/>
        <item x="36"/>
        <item x="54"/>
        <item x="55"/>
        <item x="56"/>
        <item x="57"/>
        <item x="58"/>
        <item x="2"/>
        <item x="59"/>
        <item x="60"/>
        <item x="61"/>
        <item x="63"/>
        <item x="64"/>
        <item x="65"/>
        <item x="66"/>
        <item x="67"/>
        <item x="69"/>
        <item x="68"/>
        <item x="70"/>
        <item x="71"/>
        <item x="73"/>
        <item x="74"/>
        <item x="75"/>
        <item x="76"/>
        <item x="77"/>
        <item x="78"/>
        <item x="79"/>
        <item x="80"/>
        <item x="81"/>
        <item x="82"/>
        <item x="83"/>
        <item x="84"/>
        <item x="85"/>
        <item x="86"/>
        <item x="87"/>
        <item x="88"/>
        <item x="89"/>
        <item x="90"/>
        <item x="91"/>
        <item x="92"/>
        <item x="72"/>
        <item x="93"/>
        <item x="94"/>
        <item x="95"/>
        <item x="96"/>
        <item x="97"/>
        <item x="98"/>
        <item x="99"/>
        <item x="100"/>
      </items>
    </pivotField>
    <pivotField name="Fondo di competenza (assegnazione originaria)" axis="axisRow" outline="0" showAll="0" defaultSubtotal="0">
      <items count="10">
        <item x="5"/>
        <item x="7"/>
        <item x="2"/>
        <item x="4"/>
        <item x="3"/>
        <item x="0"/>
        <item x="1"/>
        <item x="6"/>
        <item x="8"/>
        <item x="9"/>
      </items>
    </pivotField>
    <pivotField name="Fondo di competenza (riassegnazione)" axis="axisRow" outline="0" showAll="0" defaultSubtotal="0">
      <items count="3">
        <item x="2"/>
        <item x="0"/>
        <item x="1"/>
      </items>
    </pivotField>
    <pivotField axis="axisPage" subtotalTop="0" multipleItemSelectionAllowed="1" showAll="0">
      <items count="344">
        <item h="1" x="1"/>
        <item h="1" x="0"/>
        <item h="1" x="4"/>
        <item h="1" x="5"/>
        <item h="1" x="9"/>
        <item h="1" x="8"/>
        <item h="1" x="3"/>
        <item h="1" x="10"/>
        <item h="1" x="15"/>
        <item h="1" x="18"/>
        <item h="1" x="20"/>
        <item h="1" x="6"/>
        <item h="1" x="14"/>
        <item h="1" x="19"/>
        <item h="1" x="22"/>
        <item h="1" x="23"/>
        <item h="1" x="17"/>
        <item h="1" x="27"/>
        <item h="1" x="29"/>
        <item h="1" x="26"/>
        <item h="1" x="32"/>
        <item h="1" x="30"/>
        <item h="1" x="25"/>
        <item h="1" x="28"/>
        <item h="1" x="34"/>
        <item h="1" x="35"/>
        <item h="1" x="36"/>
        <item h="1" x="37"/>
        <item h="1" x="33"/>
        <item h="1" x="41"/>
        <item h="1" x="47"/>
        <item h="1" x="49"/>
        <item h="1" x="50"/>
        <item h="1" x="48"/>
        <item h="1" x="52"/>
        <item h="1" x="51"/>
        <item h="1" x="55"/>
        <item h="1" x="40"/>
        <item h="1" x="57"/>
        <item h="1" x="59"/>
        <item h="1" x="60"/>
        <item h="1" x="61"/>
        <item h="1" x="54"/>
        <item h="1" x="65"/>
        <item h="1" x="68"/>
        <item h="1" x="67"/>
        <item h="1" x="69"/>
        <item h="1" x="38"/>
        <item h="1" x="70"/>
        <item h="1" x="21"/>
        <item h="1" x="72"/>
        <item h="1" x="73"/>
        <item h="1" x="74"/>
        <item h="1" x="76"/>
        <item h="1" x="77"/>
        <item h="1" x="78"/>
        <item h="1" x="79"/>
        <item h="1" x="63"/>
        <item h="1" x="64"/>
        <item h="1" x="81"/>
        <item h="1" x="82"/>
        <item h="1" x="85"/>
        <item h="1" x="86"/>
        <item h="1" x="89"/>
        <item h="1" x="83"/>
        <item h="1" x="87"/>
        <item h="1" x="84"/>
        <item h="1" x="91"/>
        <item h="1" x="92"/>
        <item h="1" x="95"/>
        <item h="1" x="97"/>
        <item h="1" x="93"/>
        <item h="1" x="98"/>
        <item h="1" x="102"/>
        <item h="1" x="101"/>
        <item h="1" x="46"/>
        <item h="1" x="106"/>
        <item h="1" x="103"/>
        <item h="1" x="112"/>
        <item h="1" x="94"/>
        <item h="1" x="113"/>
        <item h="1" x="114"/>
        <item h="1" x="96"/>
        <item h="1" x="115"/>
        <item h="1" x="42"/>
        <item h="1" x="66"/>
        <item h="1" x="119"/>
        <item h="1" x="12"/>
        <item h="1" x="120"/>
        <item h="1" x="121"/>
        <item h="1" x="122"/>
        <item h="1" x="124"/>
        <item h="1" x="39"/>
        <item h="1" x="126"/>
        <item h="1" x="127"/>
        <item h="1" x="129"/>
        <item h="1" x="132"/>
        <item h="1" x="43"/>
        <item h="1" x="135"/>
        <item h="1" x="136"/>
        <item h="1" x="138"/>
        <item h="1" x="139"/>
        <item h="1" x="137"/>
        <item h="1" x="11"/>
        <item h="1" x="143"/>
        <item h="1" x="144"/>
        <item h="1" x="104"/>
        <item h="1" x="148"/>
        <item h="1" x="149"/>
        <item h="1" x="151"/>
        <item h="1" x="2"/>
        <item h="1" x="153"/>
        <item h="1" x="152"/>
        <item h="1" x="88"/>
        <item h="1" x="155"/>
        <item h="1" x="154"/>
        <item h="1" x="100"/>
        <item h="1" x="156"/>
        <item h="1" x="117"/>
        <item h="1" x="146"/>
        <item h="1" x="7"/>
        <item h="1" x="134"/>
        <item h="1" x="140"/>
        <item h="1" x="110"/>
        <item h="1" x="157"/>
        <item h="1" x="159"/>
        <item h="1" x="99"/>
        <item h="1" x="141"/>
        <item h="1" x="71"/>
        <item h="1" x="161"/>
        <item h="1" x="163"/>
        <item h="1" x="165"/>
        <item h="1" x="166"/>
        <item h="1" x="167"/>
        <item h="1" x="169"/>
        <item h="1" x="170"/>
        <item h="1" x="168"/>
        <item h="1" x="172"/>
        <item h="1" x="173"/>
        <item h="1" x="174"/>
        <item h="1" x="175"/>
        <item h="1" x="176"/>
        <item h="1" x="178"/>
        <item h="1" x="179"/>
        <item h="1" x="180"/>
        <item h="1" x="177"/>
        <item h="1" x="182"/>
        <item h="1" x="131"/>
        <item h="1" x="183"/>
        <item h="1" x="184"/>
        <item h="1" x="185"/>
        <item h="1" x="187"/>
        <item h="1" x="128"/>
        <item h="1" x="188"/>
        <item h="1" x="189"/>
        <item h="1" x="190"/>
        <item h="1" x="191"/>
        <item h="1" x="123"/>
        <item h="1" x="193"/>
        <item h="1" x="171"/>
        <item h="1" x="194"/>
        <item h="1" x="108"/>
        <item h="1" x="196"/>
        <item h="1" x="198"/>
        <item h="1" x="199"/>
        <item h="1" x="195"/>
        <item h="1" x="107"/>
        <item h="1" x="201"/>
        <item h="1" x="203"/>
        <item h="1" x="202"/>
        <item h="1" x="204"/>
        <item h="1" x="205"/>
        <item h="1" x="206"/>
        <item h="1" x="207"/>
        <item h="1" x="208"/>
        <item h="1" x="209"/>
        <item h="1" x="116"/>
        <item h="1" x="200"/>
        <item h="1" x="210"/>
        <item h="1" x="211"/>
        <item h="1" x="212"/>
        <item h="1" x="213"/>
        <item h="1" x="215"/>
        <item h="1" x="214"/>
        <item h="1" x="217"/>
        <item h="1" x="130"/>
        <item h="1" x="218"/>
        <item h="1" x="145"/>
        <item h="1" x="220"/>
        <item h="1" x="221"/>
        <item h="1" x="222"/>
        <item h="1" x="224"/>
        <item h="1" x="225"/>
        <item h="1" x="24"/>
        <item h="1" x="226"/>
        <item h="1" x="227"/>
        <item h="1" x="162"/>
        <item h="1" x="142"/>
        <item h="1" x="223"/>
        <item h="1" x="229"/>
        <item h="1" x="230"/>
        <item h="1" x="192"/>
        <item h="1" x="232"/>
        <item h="1" x="233"/>
        <item h="1" x="234"/>
        <item h="1" x="236"/>
        <item h="1" x="237"/>
        <item h="1" x="238"/>
        <item h="1" x="240"/>
        <item h="1" x="239"/>
        <item h="1" x="235"/>
        <item h="1" x="241"/>
        <item h="1" x="243"/>
        <item h="1" x="242"/>
        <item h="1" x="125"/>
        <item h="1" x="105"/>
        <item h="1" x="13"/>
        <item h="1" x="158"/>
        <item h="1" x="247"/>
        <item h="1" x="248"/>
        <item h="1" x="249"/>
        <item h="1" x="250"/>
        <item h="1" x="251"/>
        <item h="1" x="252"/>
        <item h="1" x="253"/>
        <item h="1" x="164"/>
        <item h="1" x="254"/>
        <item h="1" x="44"/>
        <item h="1" x="255"/>
        <item h="1" x="181"/>
        <item h="1" x="118"/>
        <item h="1" x="256"/>
        <item h="1" x="257"/>
        <item h="1" x="147"/>
        <item h="1" x="259"/>
        <item h="1" x="111"/>
        <item h="1" x="109"/>
        <item h="1" x="216"/>
        <item h="1" x="219"/>
        <item h="1" x="263"/>
        <item h="1" x="262"/>
        <item h="1" x="265"/>
        <item h="1" x="266"/>
        <item h="1" x="267"/>
        <item h="1" x="268"/>
        <item h="1" x="269"/>
        <item h="1" x="270"/>
        <item h="1" x="186"/>
        <item h="1" x="272"/>
        <item h="1" x="160"/>
        <item h="1" x="273"/>
        <item h="1" x="274"/>
        <item h="1" x="275"/>
        <item h="1" x="276"/>
        <item h="1" x="277"/>
        <item h="1" x="279"/>
        <item h="1" x="280"/>
        <item h="1" x="150"/>
        <item h="1" x="281"/>
        <item h="1" x="282"/>
        <item h="1" x="283"/>
        <item h="1" x="284"/>
        <item h="1" x="286"/>
        <item h="1" x="285"/>
        <item h="1" x="278"/>
        <item h="1" x="287"/>
        <item h="1" x="289"/>
        <item h="1" x="290"/>
        <item h="1" x="291"/>
        <item h="1" x="293"/>
        <item h="1" x="294"/>
        <item h="1" x="296"/>
        <item h="1" x="298"/>
        <item h="1" x="299"/>
        <item h="1" x="300"/>
        <item h="1" x="301"/>
        <item h="1" x="302"/>
        <item h="1" x="295"/>
        <item h="1" x="306"/>
        <item h="1" x="307"/>
        <item h="1" x="271"/>
        <item h="1" x="308"/>
        <item h="1" x="16"/>
        <item h="1" x="310"/>
        <item h="1" x="311"/>
        <item h="1" x="312"/>
        <item h="1" x="309"/>
        <item h="1" x="313"/>
        <item h="1" x="314"/>
        <item h="1" x="315"/>
        <item h="1" x="58"/>
        <item h="1" x="305"/>
        <item h="1" x="316"/>
        <item h="1" x="264"/>
        <item h="1" x="317"/>
        <item h="1" x="318"/>
        <item h="1" x="303"/>
        <item h="1" x="319"/>
        <item h="1" x="297"/>
        <item h="1" x="320"/>
        <item h="1" x="292"/>
        <item h="1" x="321"/>
        <item h="1" x="322"/>
        <item h="1" x="323"/>
        <item h="1" x="324"/>
        <item h="1" x="326"/>
        <item h="1" x="327"/>
        <item h="1" x="328"/>
        <item h="1" x="329"/>
        <item h="1" x="31"/>
        <item h="1" x="45"/>
        <item h="1" x="231"/>
        <item h="1" x="56"/>
        <item h="1" x="304"/>
        <item h="1" x="260"/>
        <item h="1" x="331"/>
        <item h="1" x="332"/>
        <item h="1" x="333"/>
        <item h="1" x="228"/>
        <item h="1" x="62"/>
        <item h="1" x="335"/>
        <item h="1" x="336"/>
        <item h="1" x="80"/>
        <item h="1" x="244"/>
        <item h="1" x="75"/>
        <item h="1" x="334"/>
        <item h="1" x="337"/>
        <item h="1" x="338"/>
        <item h="1" x="53"/>
        <item h="1" x="325"/>
        <item h="1" x="339"/>
        <item h="1" x="340"/>
        <item h="1" x="258"/>
        <item h="1" x="245"/>
        <item h="1" x="342"/>
        <item h="1" x="330"/>
        <item h="1" x="341"/>
        <item h="1" x="288"/>
        <item h="1" x="246"/>
        <item h="1" x="133"/>
        <item h="1" x="197"/>
        <item h="1" x="261"/>
        <item x="90"/>
        <item t="default"/>
      </items>
    </pivotField>
    <pivotField axis="axisRow" outline="0" subtotalTop="0" showAll="0" defaultSubtotal="0">
      <items count="299">
        <item x="0"/>
        <item x="7"/>
        <item x="2"/>
        <item x="3"/>
        <item x="11"/>
        <item x="5"/>
        <item x="8"/>
        <item x="9"/>
        <item x="12"/>
        <item x="17"/>
        <item x="18"/>
        <item x="19"/>
        <item x="20"/>
        <item x="16"/>
        <item x="21"/>
        <item x="15"/>
        <item x="23"/>
        <item x="25"/>
        <item x="26"/>
        <item x="42"/>
        <item x="27"/>
        <item x="28"/>
        <item x="29"/>
        <item x="30"/>
        <item x="31"/>
        <item x="34"/>
        <item x="40"/>
        <item x="43"/>
        <item x="47"/>
        <item x="49"/>
        <item x="50"/>
        <item x="53"/>
        <item x="55"/>
        <item x="57"/>
        <item x="58"/>
        <item x="61"/>
        <item x="62"/>
        <item x="54"/>
        <item x="63"/>
        <item x="64"/>
        <item x="65"/>
        <item x="51"/>
        <item x="67"/>
        <item x="69"/>
        <item x="68"/>
        <item x="74"/>
        <item x="77"/>
        <item x="79"/>
        <item x="72"/>
        <item x="80"/>
        <item x="82"/>
        <item x="86"/>
        <item x="76"/>
        <item x="85"/>
        <item x="84"/>
        <item x="89"/>
        <item x="90"/>
        <item x="91"/>
        <item x="39"/>
        <item x="99"/>
        <item x="78"/>
        <item x="102"/>
        <item x="81"/>
        <item x="100"/>
        <item x="83"/>
        <item x="105"/>
        <item x="35"/>
        <item x="52"/>
        <item x="75"/>
        <item x="108"/>
        <item x="10"/>
        <item x="32"/>
        <item x="116"/>
        <item x="111"/>
        <item x="36"/>
        <item x="112"/>
        <item x="6"/>
        <item x="92"/>
        <item x="101"/>
        <item x="134"/>
        <item x="1"/>
        <item x="33"/>
        <item x="107"/>
        <item x="138"/>
        <item x="70"/>
        <item x="88"/>
        <item x="104"/>
        <item x="135"/>
        <item x="4"/>
        <item x="118"/>
        <item x="119"/>
        <item x="120"/>
        <item x="121"/>
        <item x="122"/>
        <item x="123"/>
        <item x="124"/>
        <item x="125"/>
        <item x="97"/>
        <item x="87"/>
        <item x="126"/>
        <item x="127"/>
        <item x="128"/>
        <item x="129"/>
        <item x="130"/>
        <item x="131"/>
        <item x="56"/>
        <item x="143"/>
        <item x="144"/>
        <item x="146"/>
        <item x="145"/>
        <item x="148"/>
        <item x="115"/>
        <item x="154"/>
        <item x="113"/>
        <item x="151"/>
        <item x="155"/>
        <item x="109"/>
        <item x="158"/>
        <item x="152"/>
        <item x="159"/>
        <item x="147"/>
        <item x="95"/>
        <item x="150"/>
        <item x="162"/>
        <item x="160"/>
        <item x="94"/>
        <item x="157"/>
        <item x="164"/>
        <item x="103"/>
        <item x="163"/>
        <item x="165"/>
        <item x="166"/>
        <item x="168"/>
        <item x="114"/>
        <item x="169"/>
        <item x="170"/>
        <item x="133"/>
        <item x="172"/>
        <item x="22"/>
        <item x="141"/>
        <item x="132"/>
        <item x="176"/>
        <item x="156"/>
        <item x="177"/>
        <item x="179"/>
        <item x="110"/>
        <item x="93"/>
        <item x="13"/>
        <item x="173"/>
        <item x="139"/>
        <item x="183"/>
        <item x="184"/>
        <item x="185"/>
        <item x="142"/>
        <item x="37"/>
        <item x="178"/>
        <item x="149"/>
        <item x="186"/>
        <item x="106"/>
        <item x="136"/>
        <item x="187"/>
        <item x="190"/>
        <item x="98"/>
        <item x="96"/>
        <item x="167"/>
        <item x="193"/>
        <item x="171"/>
        <item x="153"/>
        <item x="140"/>
        <item x="200"/>
        <item x="201"/>
        <item x="137"/>
        <item x="202"/>
        <item x="205"/>
        <item x="197"/>
        <item x="210"/>
        <item x="14"/>
        <item x="218"/>
        <item x="46"/>
        <item x="214"/>
        <item x="194"/>
        <item x="211"/>
        <item x="208"/>
        <item x="207"/>
        <item x="222"/>
        <item x="24"/>
        <item x="73"/>
        <item x="220"/>
        <item x="38"/>
        <item x="41"/>
        <item x="175"/>
        <item x="196"/>
        <item x="203"/>
        <item m="1" x="296"/>
        <item x="225"/>
        <item x="59"/>
        <item x="45"/>
        <item x="213"/>
        <item m="1" x="294"/>
        <item x="191"/>
        <item x="230"/>
        <item x="233"/>
        <item x="234"/>
        <item x="174"/>
        <item x="224"/>
        <item x="48"/>
        <item x="236"/>
        <item x="238"/>
        <item x="66"/>
        <item x="219"/>
        <item x="228"/>
        <item x="239"/>
        <item x="240"/>
        <item x="180"/>
        <item x="60"/>
        <item x="241"/>
        <item x="237"/>
        <item x="243"/>
        <item x="244"/>
        <item x="245"/>
        <item x="246"/>
        <item x="247"/>
        <item x="248"/>
        <item x="44"/>
        <item x="223"/>
        <item x="249"/>
        <item x="251"/>
        <item x="253"/>
        <item x="252"/>
        <item x="255"/>
        <item x="256"/>
        <item x="257"/>
        <item x="258"/>
        <item x="188"/>
        <item x="226"/>
        <item x="227"/>
        <item x="259"/>
        <item x="181"/>
        <item m="1" x="297"/>
        <item x="254"/>
        <item x="229"/>
        <item x="262"/>
        <item x="263"/>
        <item m="1" x="298"/>
        <item x="267"/>
        <item x="260"/>
        <item x="206"/>
        <item x="215"/>
        <item x="217"/>
        <item x="231"/>
        <item x="242"/>
        <item x="266"/>
        <item x="268"/>
        <item x="235"/>
        <item x="182"/>
        <item x="189"/>
        <item x="199"/>
        <item x="212"/>
        <item x="216"/>
        <item m="1" x="292"/>
        <item m="1" x="295"/>
        <item m="1" x="293"/>
        <item x="117"/>
        <item x="198"/>
        <item x="232"/>
        <item x="275"/>
        <item x="279"/>
        <item x="270"/>
        <item x="161"/>
        <item x="195"/>
        <item x="204"/>
        <item x="221"/>
        <item x="250"/>
        <item x="261"/>
        <item x="269"/>
        <item x="271"/>
        <item x="272"/>
        <item x="273"/>
        <item x="274"/>
        <item x="280"/>
        <item x="281"/>
        <item x="282"/>
        <item x="283"/>
        <item x="284"/>
        <item x="285"/>
        <item x="192"/>
        <item x="265"/>
        <item x="276"/>
        <item x="277"/>
        <item x="278"/>
        <item x="286"/>
        <item x="71"/>
        <item x="209"/>
        <item x="264"/>
        <item x="287"/>
        <item x="288"/>
        <item x="289"/>
        <item x="290"/>
        <item x="291"/>
      </items>
    </pivotField>
  </pivotFields>
  <rowFields count="13">
    <field x="1"/>
    <field x="4"/>
    <field x="2"/>
    <field x="3"/>
    <field x="6"/>
    <field x="7"/>
    <field x="11"/>
    <field x="13"/>
    <field x="14"/>
    <field x="15"/>
    <field x="16"/>
    <field x="17"/>
    <field x="19"/>
  </rowFields>
  <rowItems count="20">
    <i>
      <x v="797"/>
      <x v="787"/>
      <x v="320"/>
      <x v="300"/>
      <x v="5"/>
      <x v="4"/>
      <x v="1"/>
      <x v="15"/>
      <x v="3"/>
      <x v="1"/>
      <x v="7"/>
      <x v="1"/>
      <x v="291"/>
    </i>
    <i>
      <x v="2854"/>
      <x v="2834"/>
      <x v="1203"/>
      <x v="1167"/>
      <x v="5"/>
      <x v="4"/>
      <x v="1"/>
      <x v="18"/>
      <x v="2"/>
      <x v="1"/>
      <x v="7"/>
      <x v="1"/>
      <x v="292"/>
    </i>
    <i>
      <x v="3605"/>
      <x v="3579"/>
      <x v="1486"/>
      <x v="1447"/>
      <x v="18"/>
      <x v="2"/>
      <x v="1"/>
      <x v="14"/>
      <x v="4"/>
      <x v="1"/>
      <x v="8"/>
      <x/>
      <x v="293"/>
    </i>
    <i>
      <x v="3687"/>
      <x v="3662"/>
      <x v="1520"/>
      <x v="1480"/>
      <x v="282"/>
      <x v="18"/>
      <x v="1"/>
      <x v="22"/>
      <x v="3"/>
      <x v="1"/>
      <x v="2"/>
      <x v="1"/>
      <x v="130"/>
    </i>
    <i>
      <x v="3688"/>
      <x v="3663"/>
      <x v="1520"/>
      <x v="1480"/>
      <x v="52"/>
      <x v="13"/>
      <x v="1"/>
      <x v="13"/>
      <x v="3"/>
      <x v="1"/>
      <x v="8"/>
      <x v="1"/>
      <x v="294"/>
    </i>
    <i>
      <x v="3689"/>
      <x v="3664"/>
      <x v="1520"/>
      <x v="1480"/>
      <x v="15"/>
      <x v="3"/>
      <x v="1"/>
      <x v="22"/>
      <x v="2"/>
      <x v="1"/>
      <x v="7"/>
      <x v="1"/>
      <x/>
    </i>
    <i>
      <x v="3690"/>
      <x v="3665"/>
      <x v="1520"/>
      <x v="1480"/>
      <x v="283"/>
      <x v="3"/>
      <x v="1"/>
      <x v="22"/>
      <x v="2"/>
      <x v="1"/>
      <x v="7"/>
      <x v="1"/>
      <x/>
    </i>
    <i>
      <x v="3691"/>
      <x v="3666"/>
      <x v="1520"/>
      <x v="1480"/>
      <x v="101"/>
      <x v="19"/>
      <x v="1"/>
      <x v="15"/>
      <x v="2"/>
      <x v="1"/>
      <x v="7"/>
      <x v="1"/>
      <x/>
    </i>
    <i>
      <x v="3692"/>
      <x v="3667"/>
      <x v="1520"/>
      <x v="1480"/>
      <x v="48"/>
      <x v="20"/>
      <x v="1"/>
      <x v="22"/>
      <x v="4"/>
      <x v="1"/>
      <x v="2"/>
      <x v="1"/>
      <x v="130"/>
    </i>
    <i>
      <x v="3693"/>
      <x v="3668"/>
      <x v="1520"/>
      <x v="1480"/>
      <x v="102"/>
      <x/>
      <x v="1"/>
      <x v="22"/>
      <x/>
      <x v="1"/>
      <x v="2"/>
      <x v="1"/>
      <x v="295"/>
    </i>
    <i>
      <x v="3694"/>
      <x v="3669"/>
      <x v="1520"/>
      <x v="1480"/>
      <x v="5"/>
      <x v="4"/>
      <x v="1"/>
      <x v="2"/>
      <x/>
      <x v="1"/>
      <x v="2"/>
      <x v="1"/>
      <x v="296"/>
    </i>
    <i>
      <x v="3695"/>
      <x v="3670"/>
      <x v="1520"/>
      <x v="1480"/>
      <x v="284"/>
      <x v="18"/>
      <x v="1"/>
      <x v="14"/>
      <x v="3"/>
      <x v="1"/>
      <x v="2"/>
      <x v="1"/>
      <x v="130"/>
    </i>
    <i>
      <x v="3696"/>
      <x v="3671"/>
      <x v="1521"/>
      <x v="1481"/>
      <x v="11"/>
      <x v="7"/>
      <x v="1"/>
      <x v="16"/>
      <x v="4"/>
      <x v="1"/>
      <x v="2"/>
      <x v="1"/>
      <x v="297"/>
    </i>
    <i>
      <x v="3697"/>
      <x v="3672"/>
      <x v="1522"/>
      <x v="1482"/>
      <x v="18"/>
      <x v="2"/>
      <x v="1"/>
      <x v="22"/>
      <x v="4"/>
      <x v="1"/>
      <x v="8"/>
      <x v="1"/>
      <x v="298"/>
    </i>
    <i>
      <x v="3698"/>
      <x v="3673"/>
      <x v="1523"/>
      <x v="1483"/>
      <x v="101"/>
      <x v="19"/>
      <x v="1"/>
      <x v="3"/>
      <x v="2"/>
      <x v="1"/>
      <x v="7"/>
      <x v="1"/>
      <x/>
    </i>
    <i>
      <x v="3699"/>
      <x v="3674"/>
      <x v="1524"/>
      <x v="1484"/>
      <x v="181"/>
      <x v="4"/>
      <x v="1"/>
      <x v="13"/>
      <x v="2"/>
      <x v="41"/>
      <x v="7"/>
      <x v="1"/>
      <x/>
    </i>
    <i>
      <x v="3700"/>
      <x v="3675"/>
      <x v="1523"/>
      <x v="1483"/>
      <x v="10"/>
      <x v="6"/>
      <x v="1"/>
      <x v="14"/>
      <x v="2"/>
      <x v="1"/>
      <x v="7"/>
      <x v="1"/>
      <x/>
    </i>
    <i>
      <x v="3701"/>
      <x v="3676"/>
      <x v="1523"/>
      <x v="1483"/>
      <x v="10"/>
      <x v="6"/>
      <x v="1"/>
      <x v="22"/>
      <x v="2"/>
      <x v="1"/>
      <x v="7"/>
      <x v="1"/>
      <x/>
    </i>
    <i>
      <x v="3702"/>
      <x v="3677"/>
      <x v="1523"/>
      <x v="1483"/>
      <x v="10"/>
      <x v="6"/>
      <x v="1"/>
      <x v="14"/>
      <x v="2"/>
      <x v="1"/>
      <x v="7"/>
      <x v="1"/>
      <x/>
    </i>
    <i t="grand">
      <x/>
    </i>
  </rowItems>
  <colItems count="1">
    <i/>
  </colItems>
  <pageFields count="1">
    <pageField fld="18"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2013 - Tema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R16"/>
  <sheetViews>
    <sheetView topLeftCell="C1" workbookViewId="0">
      <selection activeCell="C15" sqref="C15"/>
    </sheetView>
  </sheetViews>
  <sheetFormatPr defaultColWidth="20" defaultRowHeight="13.8" x14ac:dyDescent="0.3"/>
  <cols>
    <col min="1" max="1" width="15.44140625" style="2" bestFit="1" customWidth="1"/>
    <col min="2" max="2" width="18.44140625" style="2" bestFit="1" customWidth="1"/>
    <col min="3" max="3" width="14.33203125" style="2" bestFit="1" customWidth="1"/>
    <col min="4" max="4" width="4.6640625" style="2" bestFit="1" customWidth="1"/>
    <col min="5" max="5" width="7.44140625" style="2" bestFit="1" customWidth="1"/>
    <col min="6" max="6" width="19.109375" style="2" bestFit="1" customWidth="1"/>
    <col min="7" max="7" width="15.44140625" style="2" bestFit="1" customWidth="1"/>
    <col min="8" max="9" width="10.6640625" style="2" bestFit="1" customWidth="1"/>
    <col min="10" max="10" width="11.44140625" style="2" bestFit="1" customWidth="1"/>
    <col min="11" max="11" width="13.44140625" style="2" bestFit="1" customWidth="1"/>
    <col min="12" max="12" width="4.33203125" style="2" bestFit="1" customWidth="1"/>
    <col min="13" max="13" width="13.44140625" style="2" bestFit="1" customWidth="1"/>
    <col min="14" max="14" width="13.109375" style="2" bestFit="1" customWidth="1"/>
    <col min="15" max="16" width="18.33203125" style="2" bestFit="1" customWidth="1"/>
    <col min="17" max="17" width="19.6640625" style="2" bestFit="1" customWidth="1"/>
    <col min="18" max="18" width="15.44140625" style="2" bestFit="1" customWidth="1"/>
    <col min="19" max="19" width="17.33203125" style="2" bestFit="1" customWidth="1"/>
    <col min="20" max="16384" width="20" style="2"/>
  </cols>
  <sheetData>
    <row r="3" spans="1:18" s="1" customFormat="1" ht="32.549999999999997" customHeight="1" x14ac:dyDescent="0.3">
      <c r="B3" s="3" t="s">
        <v>5</v>
      </c>
      <c r="C3" s="3" t="s">
        <v>6</v>
      </c>
      <c r="D3" s="3" t="s">
        <v>7</v>
      </c>
      <c r="E3" s="3" t="s">
        <v>8</v>
      </c>
      <c r="F3" s="3" t="s">
        <v>9</v>
      </c>
      <c r="G3" s="3" t="s">
        <v>14</v>
      </c>
      <c r="H3" s="3" t="s">
        <v>15</v>
      </c>
      <c r="I3" s="3" t="s">
        <v>10</v>
      </c>
      <c r="J3" s="3" t="s">
        <v>11</v>
      </c>
      <c r="K3" s="3" t="s">
        <v>12</v>
      </c>
      <c r="L3" s="3" t="s">
        <v>13</v>
      </c>
      <c r="M3" s="3" t="s">
        <v>16</v>
      </c>
    </row>
    <row r="7" spans="1:18" ht="14.4" thickBot="1" x14ac:dyDescent="0.35"/>
    <row r="8" spans="1:18" s="13" customFormat="1" ht="70.2" thickTop="1" thickBot="1" x14ac:dyDescent="0.35">
      <c r="A8" s="4" t="s">
        <v>17</v>
      </c>
      <c r="B8" s="5" t="s">
        <v>18</v>
      </c>
      <c r="C8" s="6" t="s">
        <v>19</v>
      </c>
      <c r="D8" s="7" t="s">
        <v>20</v>
      </c>
      <c r="E8" s="8" t="s">
        <v>21</v>
      </c>
      <c r="F8" s="9" t="s">
        <v>0</v>
      </c>
      <c r="G8" s="9" t="s">
        <v>22</v>
      </c>
      <c r="H8" s="10" t="s">
        <v>1</v>
      </c>
      <c r="I8" s="10" t="s">
        <v>2</v>
      </c>
      <c r="J8" s="10"/>
      <c r="K8" s="10" t="s">
        <v>3</v>
      </c>
      <c r="L8" s="11"/>
      <c r="M8" s="11"/>
      <c r="N8" s="12" t="s">
        <v>4</v>
      </c>
      <c r="O8" s="9" t="s">
        <v>23</v>
      </c>
      <c r="P8" s="9" t="s">
        <v>24</v>
      </c>
      <c r="Q8" s="9" t="s">
        <v>25</v>
      </c>
      <c r="R8" s="10" t="s">
        <v>26</v>
      </c>
    </row>
    <row r="9" spans="1:18" ht="14.4" thickTop="1" x14ac:dyDescent="0.3"/>
    <row r="16" spans="1:18" x14ac:dyDescent="0.3">
      <c r="K16" s="2" t="s">
        <v>29</v>
      </c>
    </row>
  </sheetData>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ublished="0"/>
  <dimension ref="B2:O6"/>
  <sheetViews>
    <sheetView showGridLines="0" zoomScale="70" zoomScaleNormal="70" workbookViewId="0">
      <selection activeCell="I10" sqref="I10"/>
    </sheetView>
  </sheetViews>
  <sheetFormatPr defaultColWidth="8.77734375" defaultRowHeight="14.4" x14ac:dyDescent="0.3"/>
  <sheetData>
    <row r="2" spans="2:15" ht="15" thickBot="1" x14ac:dyDescent="0.35"/>
    <row r="3" spans="2:15" ht="85.2" customHeight="1" x14ac:dyDescent="0.3">
      <c r="B3" s="499" t="s">
        <v>7115</v>
      </c>
      <c r="C3" s="500"/>
      <c r="D3" s="500"/>
      <c r="E3" s="500"/>
      <c r="F3" s="500"/>
      <c r="G3" s="500"/>
      <c r="H3" s="500"/>
      <c r="I3" s="500"/>
      <c r="J3" s="500"/>
      <c r="K3" s="500"/>
      <c r="L3" s="500"/>
      <c r="M3" s="500"/>
      <c r="N3" s="500"/>
      <c r="O3" s="501"/>
    </row>
    <row r="4" spans="2:15" ht="85.2" customHeight="1" x14ac:dyDescent="0.3">
      <c r="B4" s="502"/>
      <c r="C4" s="503"/>
      <c r="D4" s="503"/>
      <c r="E4" s="503"/>
      <c r="F4" s="503"/>
      <c r="G4" s="503"/>
      <c r="H4" s="503"/>
      <c r="I4" s="503"/>
      <c r="J4" s="503"/>
      <c r="K4" s="503"/>
      <c r="L4" s="503"/>
      <c r="M4" s="503"/>
      <c r="N4" s="503"/>
      <c r="O4" s="504"/>
    </row>
    <row r="5" spans="2:15" ht="85.2" customHeight="1" x14ac:dyDescent="0.3">
      <c r="B5" s="502"/>
      <c r="C5" s="503"/>
      <c r="D5" s="503"/>
      <c r="E5" s="503"/>
      <c r="F5" s="503"/>
      <c r="G5" s="503"/>
      <c r="H5" s="503"/>
      <c r="I5" s="503"/>
      <c r="J5" s="503"/>
      <c r="K5" s="503"/>
      <c r="L5" s="503"/>
      <c r="M5" s="503"/>
      <c r="N5" s="503"/>
      <c r="O5" s="504"/>
    </row>
    <row r="6" spans="2:15" ht="85.2" customHeight="1" thickBot="1" x14ac:dyDescent="0.35">
      <c r="B6" s="505"/>
      <c r="C6" s="506"/>
      <c r="D6" s="506"/>
      <c r="E6" s="506"/>
      <c r="F6" s="506"/>
      <c r="G6" s="506"/>
      <c r="H6" s="506"/>
      <c r="I6" s="506"/>
      <c r="J6" s="506"/>
      <c r="K6" s="506"/>
      <c r="L6" s="506"/>
      <c r="M6" s="506"/>
      <c r="N6" s="506"/>
      <c r="O6" s="507"/>
    </row>
  </sheetData>
  <mergeCells count="1">
    <mergeCell ref="B3:O6"/>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ublished="0"/>
  <dimension ref="A3:J30"/>
  <sheetViews>
    <sheetView topLeftCell="A10" workbookViewId="0">
      <selection activeCell="D10" sqref="D10"/>
    </sheetView>
  </sheetViews>
  <sheetFormatPr defaultColWidth="8.77734375" defaultRowHeight="14.4" x14ac:dyDescent="0.3"/>
  <cols>
    <col min="1" max="1" width="24.6640625" bestFit="1" customWidth="1"/>
    <col min="2" max="2" width="20.109375" bestFit="1" customWidth="1"/>
    <col min="3" max="3" width="4.44140625" bestFit="1" customWidth="1"/>
    <col min="4" max="4" width="15.33203125" bestFit="1" customWidth="1"/>
    <col min="5" max="5" width="20.77734375" bestFit="1" customWidth="1"/>
    <col min="6" max="6" width="9.33203125" bestFit="1" customWidth="1"/>
    <col min="7" max="7" width="20.77734375" bestFit="1" customWidth="1"/>
    <col min="8" max="8" width="18.109375" bestFit="1" customWidth="1"/>
    <col min="9" max="9" width="10.88671875" bestFit="1" customWidth="1"/>
    <col min="10" max="10" width="17.21875" bestFit="1" customWidth="1"/>
  </cols>
  <sheetData>
    <row r="3" spans="1:10" x14ac:dyDescent="0.3">
      <c r="A3" s="14" t="s">
        <v>5359</v>
      </c>
      <c r="B3" s="14" t="s">
        <v>5360</v>
      </c>
    </row>
    <row r="4" spans="1:10" x14ac:dyDescent="0.3">
      <c r="A4" s="14" t="s">
        <v>72</v>
      </c>
      <c r="B4" t="s">
        <v>35</v>
      </c>
      <c r="C4" t="s">
        <v>37</v>
      </c>
      <c r="D4" t="s">
        <v>34</v>
      </c>
      <c r="E4" t="s">
        <v>84</v>
      </c>
      <c r="F4" t="s">
        <v>109</v>
      </c>
      <c r="G4" t="s">
        <v>83</v>
      </c>
      <c r="H4" t="s">
        <v>169</v>
      </c>
      <c r="I4" t="s">
        <v>36</v>
      </c>
      <c r="J4" t="s">
        <v>73</v>
      </c>
    </row>
    <row r="5" spans="1:10" x14ac:dyDescent="0.3">
      <c r="A5" s="395" t="s">
        <v>87</v>
      </c>
      <c r="B5">
        <v>1</v>
      </c>
      <c r="D5">
        <v>13</v>
      </c>
      <c r="E5">
        <v>3</v>
      </c>
      <c r="G5">
        <v>1</v>
      </c>
      <c r="I5">
        <v>19</v>
      </c>
      <c r="J5">
        <v>37</v>
      </c>
    </row>
    <row r="6" spans="1:10" x14ac:dyDescent="0.3">
      <c r="A6" s="395" t="s">
        <v>88</v>
      </c>
      <c r="B6">
        <v>1</v>
      </c>
      <c r="C6">
        <v>2</v>
      </c>
      <c r="D6">
        <v>3</v>
      </c>
      <c r="I6">
        <v>1</v>
      </c>
      <c r="J6">
        <v>7</v>
      </c>
    </row>
    <row r="7" spans="1:10" x14ac:dyDescent="0.3">
      <c r="A7" s="395" t="s">
        <v>77</v>
      </c>
      <c r="B7">
        <v>5</v>
      </c>
      <c r="C7">
        <v>3</v>
      </c>
      <c r="D7">
        <v>7</v>
      </c>
      <c r="H7">
        <v>9</v>
      </c>
      <c r="I7">
        <v>4</v>
      </c>
      <c r="J7">
        <v>28</v>
      </c>
    </row>
    <row r="8" spans="1:10" x14ac:dyDescent="0.3">
      <c r="A8" s="395" t="s">
        <v>89</v>
      </c>
      <c r="B8">
        <v>26</v>
      </c>
      <c r="C8">
        <v>12</v>
      </c>
      <c r="D8">
        <v>50</v>
      </c>
      <c r="E8">
        <v>6</v>
      </c>
      <c r="G8">
        <v>7</v>
      </c>
      <c r="H8">
        <v>1</v>
      </c>
      <c r="I8">
        <v>44</v>
      </c>
      <c r="J8">
        <v>146</v>
      </c>
    </row>
    <row r="9" spans="1:10" x14ac:dyDescent="0.3">
      <c r="A9" s="395" t="s">
        <v>94</v>
      </c>
      <c r="C9">
        <v>1</v>
      </c>
      <c r="D9">
        <v>1</v>
      </c>
      <c r="I9">
        <v>1</v>
      </c>
      <c r="J9">
        <v>3</v>
      </c>
    </row>
    <row r="10" spans="1:10" x14ac:dyDescent="0.3">
      <c r="A10" s="395" t="s">
        <v>96</v>
      </c>
      <c r="B10">
        <v>8</v>
      </c>
      <c r="C10">
        <v>6</v>
      </c>
      <c r="D10">
        <v>24</v>
      </c>
      <c r="E10">
        <v>2</v>
      </c>
      <c r="G10">
        <v>6</v>
      </c>
      <c r="I10">
        <v>12</v>
      </c>
      <c r="J10">
        <v>58</v>
      </c>
    </row>
    <row r="11" spans="1:10" x14ac:dyDescent="0.3">
      <c r="A11" s="395" t="s">
        <v>97</v>
      </c>
      <c r="B11">
        <v>7</v>
      </c>
      <c r="C11">
        <v>7</v>
      </c>
      <c r="D11">
        <v>8</v>
      </c>
      <c r="E11">
        <v>1</v>
      </c>
      <c r="F11">
        <v>1</v>
      </c>
      <c r="G11">
        <v>1</v>
      </c>
      <c r="I11">
        <v>16</v>
      </c>
      <c r="J11">
        <v>41</v>
      </c>
    </row>
    <row r="12" spans="1:10" x14ac:dyDescent="0.3">
      <c r="A12" s="395" t="s">
        <v>98</v>
      </c>
      <c r="B12">
        <v>6</v>
      </c>
      <c r="C12">
        <v>1</v>
      </c>
      <c r="D12">
        <v>33</v>
      </c>
      <c r="E12">
        <v>2</v>
      </c>
      <c r="F12">
        <v>1</v>
      </c>
      <c r="G12">
        <v>4</v>
      </c>
      <c r="H12">
        <v>1</v>
      </c>
      <c r="I12">
        <v>8</v>
      </c>
      <c r="J12">
        <v>56</v>
      </c>
    </row>
    <row r="13" spans="1:10" x14ac:dyDescent="0.3">
      <c r="A13" s="395" t="s">
        <v>73</v>
      </c>
      <c r="B13">
        <v>54</v>
      </c>
      <c r="C13">
        <v>32</v>
      </c>
      <c r="D13">
        <v>139</v>
      </c>
      <c r="E13">
        <v>14</v>
      </c>
      <c r="F13">
        <v>2</v>
      </c>
      <c r="G13">
        <v>19</v>
      </c>
      <c r="H13">
        <v>11</v>
      </c>
      <c r="I13">
        <v>105</v>
      </c>
      <c r="J13">
        <v>376</v>
      </c>
    </row>
    <row r="16" spans="1:10" x14ac:dyDescent="0.3">
      <c r="B16" t="s">
        <v>35</v>
      </c>
      <c r="C16" t="s">
        <v>37</v>
      </c>
      <c r="D16" t="s">
        <v>34</v>
      </c>
      <c r="E16" t="s">
        <v>84</v>
      </c>
      <c r="F16" t="s">
        <v>109</v>
      </c>
      <c r="G16" t="s">
        <v>83</v>
      </c>
      <c r="H16" t="s">
        <v>169</v>
      </c>
      <c r="I16" t="s">
        <v>36</v>
      </c>
      <c r="J16" t="s">
        <v>73</v>
      </c>
    </row>
    <row r="17" spans="1:10" x14ac:dyDescent="0.3">
      <c r="B17">
        <v>1</v>
      </c>
      <c r="D17">
        <v>12</v>
      </c>
      <c r="E17">
        <v>3</v>
      </c>
      <c r="G17">
        <v>1</v>
      </c>
      <c r="I17">
        <v>19</v>
      </c>
      <c r="J17">
        <v>36</v>
      </c>
    </row>
    <row r="18" spans="1:10" x14ac:dyDescent="0.3">
      <c r="B18">
        <v>1</v>
      </c>
      <c r="C18">
        <v>2</v>
      </c>
      <c r="D18">
        <v>3</v>
      </c>
      <c r="I18">
        <v>1</v>
      </c>
      <c r="J18">
        <v>7</v>
      </c>
    </row>
    <row r="19" spans="1:10" x14ac:dyDescent="0.3">
      <c r="B19">
        <v>5</v>
      </c>
      <c r="C19">
        <v>3</v>
      </c>
      <c r="D19">
        <v>6</v>
      </c>
      <c r="H19">
        <v>9</v>
      </c>
      <c r="I19">
        <v>4</v>
      </c>
      <c r="J19">
        <v>27</v>
      </c>
    </row>
    <row r="20" spans="1:10" x14ac:dyDescent="0.3">
      <c r="B20">
        <v>26</v>
      </c>
      <c r="C20">
        <v>11</v>
      </c>
      <c r="D20">
        <v>47</v>
      </c>
      <c r="E20">
        <v>6</v>
      </c>
      <c r="G20">
        <v>6</v>
      </c>
      <c r="H20">
        <v>1</v>
      </c>
      <c r="I20">
        <v>43</v>
      </c>
      <c r="J20">
        <v>140</v>
      </c>
    </row>
    <row r="21" spans="1:10" x14ac:dyDescent="0.3">
      <c r="C21">
        <v>1</v>
      </c>
      <c r="D21">
        <v>1</v>
      </c>
      <c r="I21">
        <v>1</v>
      </c>
      <c r="J21">
        <v>3</v>
      </c>
    </row>
    <row r="22" spans="1:10" x14ac:dyDescent="0.3">
      <c r="B22">
        <v>8</v>
      </c>
      <c r="C22">
        <v>6</v>
      </c>
      <c r="D22">
        <v>24</v>
      </c>
      <c r="E22">
        <v>2</v>
      </c>
      <c r="G22">
        <v>6</v>
      </c>
      <c r="I22">
        <v>11</v>
      </c>
      <c r="J22">
        <v>57</v>
      </c>
    </row>
    <row r="23" spans="1:10" x14ac:dyDescent="0.3">
      <c r="B23">
        <v>7</v>
      </c>
      <c r="C23">
        <v>7</v>
      </c>
      <c r="D23">
        <v>7</v>
      </c>
      <c r="E23">
        <v>1</v>
      </c>
      <c r="F23">
        <v>1</v>
      </c>
      <c r="G23">
        <v>1</v>
      </c>
      <c r="I23">
        <v>16</v>
      </c>
      <c r="J23">
        <v>40</v>
      </c>
    </row>
    <row r="24" spans="1:10" x14ac:dyDescent="0.3">
      <c r="B24">
        <v>6</v>
      </c>
      <c r="C24">
        <v>1</v>
      </c>
      <c r="D24">
        <v>33</v>
      </c>
      <c r="E24">
        <v>2</v>
      </c>
      <c r="F24">
        <v>1</v>
      </c>
      <c r="G24">
        <v>4</v>
      </c>
      <c r="H24">
        <v>1</v>
      </c>
      <c r="I24">
        <v>8</v>
      </c>
      <c r="J24">
        <v>56</v>
      </c>
    </row>
    <row r="25" spans="1:10" x14ac:dyDescent="0.3">
      <c r="B25">
        <v>54</v>
      </c>
      <c r="C25">
        <v>31</v>
      </c>
      <c r="D25">
        <v>133</v>
      </c>
      <c r="E25">
        <v>14</v>
      </c>
      <c r="F25">
        <v>2</v>
      </c>
      <c r="G25">
        <v>18</v>
      </c>
      <c r="H25">
        <v>11</v>
      </c>
      <c r="I25">
        <v>103</v>
      </c>
      <c r="J25">
        <v>366</v>
      </c>
    </row>
    <row r="28" spans="1:10" x14ac:dyDescent="0.3">
      <c r="A28" t="str">
        <f>+D16</f>
        <v>Autocandidatura</v>
      </c>
      <c r="B28">
        <f>+D25</f>
        <v>133</v>
      </c>
    </row>
    <row r="29" spans="1:10" x14ac:dyDescent="0.3">
      <c r="A29" t="s">
        <v>5361</v>
      </c>
      <c r="B29">
        <f>+B25+C25+E25+F25+H25+G25</f>
        <v>130</v>
      </c>
    </row>
    <row r="30" spans="1:10" x14ac:dyDescent="0.3">
      <c r="A30" t="s">
        <v>5362</v>
      </c>
      <c r="B30">
        <f>+I25</f>
        <v>103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71705-29A2-4AB2-A058-C48FA2B94368}">
  <sheetPr published="0"/>
  <dimension ref="B2:O5"/>
  <sheetViews>
    <sheetView showGridLines="0" zoomScale="70" zoomScaleNormal="70" workbookViewId="0">
      <selection activeCell="B3" sqref="B3:O5"/>
    </sheetView>
  </sheetViews>
  <sheetFormatPr defaultColWidth="8.77734375" defaultRowHeight="14.4" x14ac:dyDescent="0.3"/>
  <sheetData>
    <row r="2" spans="2:15" ht="15" thickBot="1" x14ac:dyDescent="0.35"/>
    <row r="3" spans="2:15" ht="106.8" customHeight="1" x14ac:dyDescent="0.3">
      <c r="B3" s="499" t="s">
        <v>7052</v>
      </c>
      <c r="C3" s="500"/>
      <c r="D3" s="500"/>
      <c r="E3" s="500"/>
      <c r="F3" s="500"/>
      <c r="G3" s="500"/>
      <c r="H3" s="500"/>
      <c r="I3" s="500"/>
      <c r="J3" s="500"/>
      <c r="K3" s="500"/>
      <c r="L3" s="500"/>
      <c r="M3" s="500"/>
      <c r="N3" s="500"/>
      <c r="O3" s="501"/>
    </row>
    <row r="4" spans="2:15" ht="106.8" customHeight="1" x14ac:dyDescent="0.3">
      <c r="B4" s="502"/>
      <c r="C4" s="503"/>
      <c r="D4" s="503"/>
      <c r="E4" s="503"/>
      <c r="F4" s="503"/>
      <c r="G4" s="503"/>
      <c r="H4" s="503"/>
      <c r="I4" s="503"/>
      <c r="J4" s="503"/>
      <c r="K4" s="503"/>
      <c r="L4" s="503"/>
      <c r="M4" s="503"/>
      <c r="N4" s="503"/>
      <c r="O4" s="504"/>
    </row>
    <row r="5" spans="2:15" ht="106.8" customHeight="1" thickBot="1" x14ac:dyDescent="0.35">
      <c r="B5" s="505"/>
      <c r="C5" s="506"/>
      <c r="D5" s="506"/>
      <c r="E5" s="506"/>
      <c r="F5" s="506"/>
      <c r="G5" s="506"/>
      <c r="H5" s="506"/>
      <c r="I5" s="506"/>
      <c r="J5" s="506"/>
      <c r="K5" s="506"/>
      <c r="L5" s="506"/>
      <c r="M5" s="506"/>
      <c r="N5" s="506"/>
      <c r="O5" s="507"/>
    </row>
  </sheetData>
  <mergeCells count="1">
    <mergeCell ref="B3:O5"/>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tabColor rgb="FF006600"/>
    <pageSetUpPr fitToPage="1"/>
  </sheetPr>
  <dimension ref="A1:AA3707"/>
  <sheetViews>
    <sheetView showGridLines="0" tabSelected="1" topLeftCell="A5" zoomScale="60" zoomScaleNormal="60" zoomScaleSheetLayoutView="55" workbookViewId="0">
      <pane xSplit="6" ySplit="1" topLeftCell="G3695" activePane="bottomRight" state="frozen"/>
      <selection activeCell="A5" sqref="A5"/>
      <selection pane="topRight" activeCell="G5" sqref="G5"/>
      <selection pane="bottomLeft" activeCell="A6" sqref="A6"/>
      <selection pane="bottomRight" activeCell="J3701" sqref="J3701"/>
    </sheetView>
  </sheetViews>
  <sheetFormatPr defaultColWidth="8.77734375" defaultRowHeight="42.45" customHeight="1" outlineLevelCol="1" x14ac:dyDescent="0.3"/>
  <cols>
    <col min="1" max="1" width="2.77734375" style="49" customWidth="1"/>
    <col min="2" max="2" width="10" style="49" hidden="1" customWidth="1" outlineLevel="1"/>
    <col min="3" max="3" width="12.44140625" style="49" hidden="1" customWidth="1" outlineLevel="1"/>
    <col min="4" max="4" width="22.77734375" style="49" hidden="1" customWidth="1" outlineLevel="1"/>
    <col min="5" max="5" width="19.6640625" style="49" hidden="1" customWidth="1" outlineLevel="1"/>
    <col min="6" max="6" width="11" style="49" customWidth="1" collapsed="1"/>
    <col min="7" max="7" width="11.44140625" style="49" bestFit="1" customWidth="1"/>
    <col min="8" max="8" width="26" style="49" bestFit="1" customWidth="1"/>
    <col min="9" max="9" width="26" style="49" customWidth="1"/>
    <col min="10" max="10" width="30.6640625" style="49" customWidth="1"/>
    <col min="11" max="11" width="19.33203125" style="49" bestFit="1" customWidth="1"/>
    <col min="12" max="12" width="17.77734375" style="49" customWidth="1"/>
    <col min="13" max="13" width="20.6640625" style="49" customWidth="1"/>
    <col min="14" max="14" width="35" style="49" customWidth="1"/>
    <col min="15" max="15" width="39" style="49" customWidth="1"/>
    <col min="16" max="16" width="31.6640625" style="49" bestFit="1" customWidth="1"/>
    <col min="17" max="17" width="22.44140625" style="49" bestFit="1" customWidth="1"/>
    <col min="18" max="18" width="20.6640625" style="49" bestFit="1" customWidth="1"/>
    <col min="19" max="19" width="25.77734375" style="286" customWidth="1"/>
    <col min="20" max="20" width="28.6640625" style="49" bestFit="1" customWidth="1"/>
    <col min="21" max="21" width="42.33203125" style="49" bestFit="1" customWidth="1"/>
    <col min="22" max="22" width="36.6640625" style="286" bestFit="1" customWidth="1"/>
    <col min="23" max="23" width="36.88671875" style="286" customWidth="1"/>
    <col min="24" max="24" width="18.109375" style="49" bestFit="1" customWidth="1"/>
    <col min="25" max="25" width="132.77734375" style="286" bestFit="1" customWidth="1"/>
    <col min="26" max="26" width="60.6640625" style="286" hidden="1" customWidth="1"/>
    <col min="27" max="16384" width="8.77734375" style="49"/>
  </cols>
  <sheetData>
    <row r="1" spans="2:26" ht="42.45" customHeight="1" x14ac:dyDescent="0.3">
      <c r="V1" s="416"/>
    </row>
    <row r="2" spans="2:26" ht="42.45" customHeight="1" x14ac:dyDescent="0.3">
      <c r="F2" s="82" t="s">
        <v>208</v>
      </c>
      <c r="V2" s="416"/>
    </row>
    <row r="3" spans="2:26" ht="42.45" customHeight="1" x14ac:dyDescent="0.3">
      <c r="F3" s="510" t="s">
        <v>120</v>
      </c>
      <c r="G3" s="510"/>
      <c r="H3" s="510"/>
      <c r="I3" s="510"/>
      <c r="J3" s="510"/>
      <c r="K3" s="510"/>
      <c r="L3" s="510"/>
      <c r="M3" s="510"/>
      <c r="N3" s="510"/>
      <c r="O3" s="510"/>
      <c r="P3" s="510"/>
      <c r="Q3" s="510"/>
      <c r="R3" s="510"/>
      <c r="S3" s="510"/>
      <c r="T3" s="510"/>
      <c r="U3" s="510"/>
      <c r="V3" s="510"/>
      <c r="W3" s="510"/>
      <c r="X3" s="510"/>
      <c r="Y3" s="510"/>
      <c r="Z3" s="49"/>
    </row>
    <row r="4" spans="2:26" ht="42.45" customHeight="1" x14ac:dyDescent="0.3">
      <c r="B4" s="509" t="s">
        <v>65</v>
      </c>
      <c r="C4" s="509"/>
      <c r="D4" s="509"/>
      <c r="E4" s="509"/>
      <c r="F4" s="508" t="s">
        <v>693</v>
      </c>
      <c r="G4" s="508"/>
      <c r="H4" s="508"/>
      <c r="I4" s="508"/>
      <c r="J4" s="508"/>
      <c r="K4" s="508"/>
      <c r="L4" s="508"/>
      <c r="M4" s="508"/>
      <c r="N4" s="508"/>
      <c r="O4" s="508"/>
      <c r="P4" s="508"/>
      <c r="Q4" s="508"/>
      <c r="R4" s="508"/>
      <c r="S4" s="508"/>
      <c r="T4" s="508"/>
      <c r="U4" s="508"/>
      <c r="V4" s="508"/>
      <c r="W4" s="508"/>
      <c r="X4" s="508"/>
      <c r="Y4" s="508"/>
      <c r="Z4" s="49"/>
    </row>
    <row r="5" spans="2:26" ht="42.45" customHeight="1" x14ac:dyDescent="0.3">
      <c r="B5" s="50" t="s">
        <v>56</v>
      </c>
      <c r="C5" s="51" t="s">
        <v>60</v>
      </c>
      <c r="D5" s="51" t="s">
        <v>59</v>
      </c>
      <c r="E5" s="52" t="s">
        <v>86</v>
      </c>
      <c r="F5" s="53" t="s">
        <v>55</v>
      </c>
      <c r="G5" s="53" t="s">
        <v>54</v>
      </c>
      <c r="H5" s="53" t="s">
        <v>27</v>
      </c>
      <c r="I5" s="83" t="s">
        <v>226</v>
      </c>
      <c r="J5" s="53" t="s">
        <v>31</v>
      </c>
      <c r="K5" s="53" t="s">
        <v>61</v>
      </c>
      <c r="L5" s="53" t="s">
        <v>7</v>
      </c>
      <c r="M5" s="53" t="s">
        <v>8</v>
      </c>
      <c r="N5" s="83" t="s">
        <v>216</v>
      </c>
      <c r="O5" s="53" t="s">
        <v>15</v>
      </c>
      <c r="P5" s="53" t="s">
        <v>28</v>
      </c>
      <c r="Q5" s="54" t="s">
        <v>66</v>
      </c>
      <c r="R5" s="274" t="s">
        <v>696</v>
      </c>
      <c r="S5" s="269" t="s">
        <v>695</v>
      </c>
      <c r="T5" s="55" t="s">
        <v>32</v>
      </c>
      <c r="U5" s="86" t="s">
        <v>217</v>
      </c>
      <c r="V5" s="458" t="s">
        <v>7114</v>
      </c>
      <c r="W5" s="83" t="s">
        <v>7113</v>
      </c>
      <c r="X5" s="497" t="s">
        <v>57</v>
      </c>
      <c r="Y5" s="83" t="s">
        <v>33</v>
      </c>
      <c r="Z5" s="83" t="s">
        <v>5485</v>
      </c>
    </row>
    <row r="6" spans="2:26" ht="38.549999999999997" hidden="1" customHeight="1" x14ac:dyDescent="0.3">
      <c r="B6" s="56" t="str">
        <f t="shared" ref="B6:B69" ca="1" si="0">IF(AND(+H6&lt;=X6,X6&lt;=TODAY()),"VERO","FALSO")</f>
        <v>VERO</v>
      </c>
      <c r="C6" s="57" t="b">
        <f>+(AND(G6&lt;&gt;"",H6&lt;&gt;"",J6&lt;&gt;"",K6&lt;&gt;"",L6&lt;&gt;"",M6&lt;&gt;"",O6&lt;&gt;"",P6&lt;&gt;"",Q6&lt;&gt;""))</f>
        <v>1</v>
      </c>
      <c r="D6" s="57" t="b">
        <f>+IF(Q6='Convalida dati'!$B$16,AND('Dealflow centrale'!V6&lt;&gt;"",I6&lt;&gt;""),IF(AND('Dealflow centrale'!Q6='Convalida dati'!$B$17,'Dealflow centrale'!I6=""),OR('Dealflow centrale'!V6="",V6='Convalida dati'!$D$8),"FALSO"))</f>
        <v>1</v>
      </c>
      <c r="E6" s="57" t="b">
        <f>+IF(OR(T6='Convalida dati'!$F$4,T6='Convalida dati'!$F$5,T6='Convalida dati'!$F$8),OR('Dealflow centrale'!V6='Convalida dati'!$D$5,V6='Convalida dati'!$D$6,V6='Convalida dati'!$D$7),IF(OR('Dealflow centrale'!T6='Convalida dati'!$F$9,'Dealflow centrale'!T6='Convalida dati'!$F$7),OR('Dealflow centrale'!V6='Convalida dati'!$D$4,'Dealflow centrale'!V6='Convalida dati'!$D$5,'Dealflow centrale'!V6='Convalida dati'!$D$6),IF(T6="",OR(V6="",V6='Convalida dati'!$D$8),"FALSO")))</f>
        <v>1</v>
      </c>
      <c r="F6" s="58" t="str">
        <f t="shared" ref="F6:F69" ca="1" si="1">+IF(AND(B6="VERO",C6=TRUE,D6=TRUE,E6=TRUE),"OK","ERRORE")</f>
        <v>OK</v>
      </c>
      <c r="G6" s="66">
        <v>1</v>
      </c>
      <c r="H6" s="85">
        <v>43017</v>
      </c>
      <c r="I6" s="63">
        <v>43023</v>
      </c>
      <c r="J6" s="64" t="s">
        <v>68</v>
      </c>
      <c r="K6" s="65" t="s">
        <v>62</v>
      </c>
      <c r="L6" s="65" t="s">
        <v>69</v>
      </c>
      <c r="M6" s="66" t="s">
        <v>70</v>
      </c>
      <c r="N6" s="64" t="s">
        <v>82</v>
      </c>
      <c r="O6" s="65" t="s">
        <v>71</v>
      </c>
      <c r="P6" s="66" t="s">
        <v>84</v>
      </c>
      <c r="Q6" s="67" t="s">
        <v>170</v>
      </c>
      <c r="R6" s="67" t="s">
        <v>49</v>
      </c>
      <c r="S6" s="270" t="str">
        <f>+'EVCA sectoralclassification 1'!E203</f>
        <v>Consumer electronics</v>
      </c>
      <c r="T6" s="68" t="s">
        <v>166</v>
      </c>
      <c r="U6" s="68" t="s">
        <v>218</v>
      </c>
      <c r="V6" s="417" t="s">
        <v>38</v>
      </c>
      <c r="W6" s="459"/>
      <c r="X6" s="487">
        <v>43027</v>
      </c>
      <c r="Y6" s="480"/>
      <c r="Z6" s="69"/>
    </row>
    <row r="7" spans="2:26" ht="38.549999999999997" hidden="1" customHeight="1" x14ac:dyDescent="0.3">
      <c r="B7" s="56" t="str">
        <f t="shared" ca="1" si="0"/>
        <v>VERO</v>
      </c>
      <c r="C7" s="57" t="b">
        <f>+(AND(G7&lt;&gt;"",H7&lt;&gt;"",J7&lt;&gt;"",K7&lt;&gt;"",L7&lt;&gt;"",M7&lt;&gt;"",O7&lt;&gt;"",P7&lt;&gt;"",Q7&lt;&gt;""))</f>
        <v>1</v>
      </c>
      <c r="D7" s="57" t="b">
        <f>+IF(Q7='Convalida dati'!$B$16,AND('Dealflow centrale'!V7&lt;&gt;"",I7&lt;&gt;""),IF(AND('Dealflow centrale'!Q7='Convalida dati'!$B$17,'Dealflow centrale'!I7=""),OR('Dealflow centrale'!V7="",V7='Convalida dati'!$D$8),"FALSO"))</f>
        <v>1</v>
      </c>
      <c r="E7" s="57" t="b">
        <f>+IF(OR(T7='Convalida dati'!$F$4,T7='Convalida dati'!$F$5,T7='Convalida dati'!$F$8),OR('Dealflow centrale'!V7='Convalida dati'!$D$5,V7='Convalida dati'!$D$6,V7='Convalida dati'!$D$7),IF(OR('Dealflow centrale'!T7='Convalida dati'!$F$9,'Dealflow centrale'!T7='Convalida dati'!$F$7),OR('Dealflow centrale'!V7='Convalida dati'!$D$4,'Dealflow centrale'!V7='Convalida dati'!$D$5,'Dealflow centrale'!V7='Convalida dati'!$D$6),IF(T7="",OR(V7="",V7='Convalida dati'!$D$8),"FALSO")))</f>
        <v>1</v>
      </c>
      <c r="F7" s="58" t="str">
        <f t="shared" ca="1" si="1"/>
        <v>OK</v>
      </c>
      <c r="G7" s="60">
        <v>2</v>
      </c>
      <c r="H7" s="84">
        <v>43013</v>
      </c>
      <c r="I7" s="59">
        <f t="shared" ref="I7:I12" si="2">+H7</f>
        <v>43013</v>
      </c>
      <c r="J7" s="56" t="s">
        <v>75</v>
      </c>
      <c r="K7" s="57" t="s">
        <v>62</v>
      </c>
      <c r="L7" s="57" t="s">
        <v>76</v>
      </c>
      <c r="M7" s="60" t="s">
        <v>77</v>
      </c>
      <c r="N7" s="56"/>
      <c r="O7" s="57" t="s">
        <v>78</v>
      </c>
      <c r="P7" s="60" t="s">
        <v>37</v>
      </c>
      <c r="Q7" s="61" t="s">
        <v>170</v>
      </c>
      <c r="R7" s="61" t="s">
        <v>45</v>
      </c>
      <c r="S7" s="271" t="str">
        <f>+'EVCA sectoralclassification 1'!E233</f>
        <v>Pharmaceuticals and drug delivery</v>
      </c>
      <c r="T7" s="62" t="s">
        <v>40</v>
      </c>
      <c r="U7" s="62" t="s">
        <v>224</v>
      </c>
      <c r="V7" s="418" t="s">
        <v>39</v>
      </c>
      <c r="W7" s="289"/>
      <c r="X7" s="488">
        <v>43020</v>
      </c>
      <c r="Y7" s="481"/>
      <c r="Z7" s="284"/>
    </row>
    <row r="8" spans="2:26" ht="42.45" hidden="1" customHeight="1" x14ac:dyDescent="0.3">
      <c r="B8" s="56" t="str">
        <f t="shared" ca="1" si="0"/>
        <v>VERO</v>
      </c>
      <c r="C8" s="57" t="b">
        <f>+(AND(G8&lt;&gt;"",H8&lt;&gt;"",J8&lt;&gt;"",K8&lt;&gt;"",L8&lt;&gt;"",M8&lt;&gt;"",O8&lt;&gt;"",P8&lt;&gt;"",Q8&lt;&gt;""))</f>
        <v>1</v>
      </c>
      <c r="D8" s="57" t="b">
        <f>+IF(Q8='Convalida dati'!$B$16,AND('Dealflow centrale'!V8&lt;&gt;"",I8&lt;&gt;""),IF(AND('Dealflow centrale'!Q8='Convalida dati'!$B$17,'Dealflow centrale'!I8=""),OR('Dealflow centrale'!V8="",V8='Convalida dati'!$D$8),"FALSO"))</f>
        <v>1</v>
      </c>
      <c r="E8" s="57" t="b">
        <f>+IF(OR(T8='Convalida dati'!$F$4,T8='Convalida dati'!$F$5,T8='Convalida dati'!$F$8),OR('Dealflow centrale'!V8='Convalida dati'!$D$5,V8='Convalida dati'!$D$6,V8='Convalida dati'!$D$7),IF(OR('Dealflow centrale'!T8='Convalida dati'!$F$9,'Dealflow centrale'!T8='Convalida dati'!$F$7),OR('Dealflow centrale'!V8='Convalida dati'!$D$4,'Dealflow centrale'!V8='Convalida dati'!$D$5,'Dealflow centrale'!V8='Convalida dati'!$D$6),IF(T8="",OR(V8="",V8='Convalida dati'!$D$8),"FALSO")))</f>
        <v>1</v>
      </c>
      <c r="F8" s="58" t="str">
        <f t="shared" ca="1" si="1"/>
        <v>OK</v>
      </c>
      <c r="G8" s="66">
        <v>3</v>
      </c>
      <c r="H8" s="85">
        <v>43018</v>
      </c>
      <c r="I8" s="63">
        <v>43894</v>
      </c>
      <c r="J8" s="64" t="s">
        <v>79</v>
      </c>
      <c r="K8" s="65" t="s">
        <v>62</v>
      </c>
      <c r="L8" s="65" t="s">
        <v>80</v>
      </c>
      <c r="M8" s="66" t="s">
        <v>70</v>
      </c>
      <c r="N8" s="64" t="s">
        <v>85</v>
      </c>
      <c r="O8" s="65" t="s">
        <v>81</v>
      </c>
      <c r="P8" s="66" t="s">
        <v>168</v>
      </c>
      <c r="Q8" s="67" t="s">
        <v>170</v>
      </c>
      <c r="R8" s="67" t="s">
        <v>52</v>
      </c>
      <c r="S8" s="270" t="str">
        <f>+'EVCA sectoralclassification 1'!E231</f>
        <v>Medical devices and supplies</v>
      </c>
      <c r="T8" s="68" t="s">
        <v>41</v>
      </c>
      <c r="U8" s="89" t="s">
        <v>223</v>
      </c>
      <c r="V8" s="419" t="s">
        <v>39</v>
      </c>
      <c r="W8" s="288"/>
      <c r="X8" s="489">
        <v>43896</v>
      </c>
      <c r="Y8" s="482" t="s">
        <v>3292</v>
      </c>
      <c r="Z8" s="74"/>
    </row>
    <row r="9" spans="2:26" ht="38.549999999999997" hidden="1" customHeight="1" x14ac:dyDescent="0.3">
      <c r="B9" s="56" t="str">
        <f t="shared" ca="1" si="0"/>
        <v>VERO</v>
      </c>
      <c r="C9" s="57" t="b">
        <f t="shared" ref="C9:C72" si="3">+(AND(G9&lt;&gt;"",H9&lt;&gt;"",J9&lt;&gt;"",K9&lt;&gt;"",L9&lt;&gt;"",M9&lt;&gt;"",P9&lt;&gt;"",Q9&lt;&gt;""))</f>
        <v>1</v>
      </c>
      <c r="D9" s="57" t="b">
        <f>+IF(Q9='Convalida dati'!$B$16,AND('Dealflow centrale'!V9&lt;&gt;"",I9&lt;&gt;""),IF(AND('Dealflow centrale'!Q9='Convalida dati'!$B$17,'Dealflow centrale'!I9=""),OR('Dealflow centrale'!V9="",V9='Convalida dati'!$D$8),"FALSO"))</f>
        <v>1</v>
      </c>
      <c r="E9" s="57" t="b">
        <f>+IF(OR(T9='Convalida dati'!$F$4,T9='Convalida dati'!$F$5,T9='Convalida dati'!$F$8),OR('Dealflow centrale'!V9='Convalida dati'!$D$5,V9='Convalida dati'!$D$6,V9='Convalida dati'!$D$7),IF(OR('Dealflow centrale'!T9='Convalida dati'!$F$9,'Dealflow centrale'!T9='Convalida dati'!$F$7),OR('Dealflow centrale'!V9='Convalida dati'!$D$4,'Dealflow centrale'!V9='Convalida dati'!$D$5,'Dealflow centrale'!V9='Convalida dati'!$D$6),IF(T9="",OR(V9="",V9='Convalida dati'!$D$8),"FALSO")))</f>
        <v>1</v>
      </c>
      <c r="F9" s="58" t="str">
        <f t="shared" ca="1" si="1"/>
        <v>OK</v>
      </c>
      <c r="G9" s="60">
        <v>4</v>
      </c>
      <c r="H9" s="84">
        <v>43013</v>
      </c>
      <c r="I9" s="59">
        <f t="shared" si="2"/>
        <v>43013</v>
      </c>
      <c r="J9" s="56" t="s">
        <v>113</v>
      </c>
      <c r="K9" s="57" t="s">
        <v>62</v>
      </c>
      <c r="L9" s="57" t="s">
        <v>114</v>
      </c>
      <c r="M9" s="60" t="s">
        <v>89</v>
      </c>
      <c r="N9" s="56" t="s">
        <v>115</v>
      </c>
      <c r="O9" s="57"/>
      <c r="P9" s="60" t="s">
        <v>36</v>
      </c>
      <c r="Q9" s="61" t="s">
        <v>170</v>
      </c>
      <c r="R9" s="61" t="s">
        <v>45</v>
      </c>
      <c r="S9" s="271" t="str">
        <f>+'EVCA sectoralclassification 1'!E223</f>
        <v>Biotechnology</v>
      </c>
      <c r="T9" s="62" t="s">
        <v>41</v>
      </c>
      <c r="U9" s="62" t="s">
        <v>222</v>
      </c>
      <c r="V9" s="418" t="s">
        <v>39</v>
      </c>
      <c r="W9" s="289"/>
      <c r="X9" s="488">
        <v>43020</v>
      </c>
      <c r="Y9" s="481"/>
      <c r="Z9" s="284"/>
    </row>
    <row r="10" spans="2:26" ht="38.549999999999997" hidden="1" customHeight="1" x14ac:dyDescent="0.3">
      <c r="B10" s="56" t="str">
        <f t="shared" ca="1" si="0"/>
        <v>VERO</v>
      </c>
      <c r="C10" s="57" t="b">
        <f t="shared" si="3"/>
        <v>1</v>
      </c>
      <c r="D10" s="57" t="b">
        <f>+IF(Q10='Convalida dati'!$B$16,AND('Dealflow centrale'!V10&lt;&gt;"",I10&lt;&gt;""),IF(AND('Dealflow centrale'!Q10='Convalida dati'!$B$17,'Dealflow centrale'!I10=""),OR('Dealflow centrale'!V10="",V10='Convalida dati'!$D$8),"FALSO"))</f>
        <v>1</v>
      </c>
      <c r="E10" s="57" t="b">
        <f>+IF(OR(T10='Convalida dati'!$F$4,T10='Convalida dati'!$F$5,T10='Convalida dati'!$F$8),OR('Dealflow centrale'!V10='Convalida dati'!$D$5,V10='Convalida dati'!$D$6,V10='Convalida dati'!$D$7),IF(OR('Dealflow centrale'!T10='Convalida dati'!$F$9,'Dealflow centrale'!T10='Convalida dati'!$F$7),OR('Dealflow centrale'!V10='Convalida dati'!$D$4,'Dealflow centrale'!V10='Convalida dati'!$D$5,'Dealflow centrale'!V10='Convalida dati'!$D$6),IF(T10="",OR(V10="",V10='Convalida dati'!$D$8),"FALSO")))</f>
        <v>1</v>
      </c>
      <c r="F10" s="58" t="str">
        <f t="shared" ca="1" si="1"/>
        <v>OK</v>
      </c>
      <c r="G10" s="66">
        <v>5</v>
      </c>
      <c r="H10" s="85">
        <v>43018</v>
      </c>
      <c r="I10" s="63">
        <f t="shared" si="2"/>
        <v>43018</v>
      </c>
      <c r="J10" s="64" t="s">
        <v>116</v>
      </c>
      <c r="K10" s="65" t="s">
        <v>62</v>
      </c>
      <c r="L10" s="65" t="s">
        <v>117</v>
      </c>
      <c r="M10" s="66" t="s">
        <v>95</v>
      </c>
      <c r="N10" s="64" t="s">
        <v>118</v>
      </c>
      <c r="O10" s="65" t="s">
        <v>119</v>
      </c>
      <c r="P10" s="66" t="s">
        <v>37</v>
      </c>
      <c r="Q10" s="67" t="s">
        <v>170</v>
      </c>
      <c r="R10" s="67" t="s">
        <v>51</v>
      </c>
      <c r="S10" s="270" t="str">
        <f>+'EVCA sectoralclassification 1'!E60</f>
        <v>Industrial measurement, sensing and control</v>
      </c>
      <c r="T10" s="68" t="s">
        <v>166</v>
      </c>
      <c r="U10" s="68" t="s">
        <v>218</v>
      </c>
      <c r="V10" s="419" t="s">
        <v>38</v>
      </c>
      <c r="W10" s="288"/>
      <c r="X10" s="489">
        <v>43020</v>
      </c>
      <c r="Y10" s="480"/>
      <c r="Z10" s="69"/>
    </row>
    <row r="11" spans="2:26" ht="38.549999999999997" hidden="1" customHeight="1" x14ac:dyDescent="0.3">
      <c r="B11" s="56" t="str">
        <f t="shared" ca="1" si="0"/>
        <v>VERO</v>
      </c>
      <c r="C11" s="57" t="b">
        <f t="shared" si="3"/>
        <v>1</v>
      </c>
      <c r="D11" s="57" t="b">
        <f>+IF(Q11='Convalida dati'!$B$16,AND('Dealflow centrale'!V11&lt;&gt;"",I11&lt;&gt;""),IF(AND('Dealflow centrale'!Q11='Convalida dati'!$B$17,'Dealflow centrale'!I11=""),OR('Dealflow centrale'!V11="",V11='Convalida dati'!$D$8),"FALSO"))</f>
        <v>1</v>
      </c>
      <c r="E11" s="57" t="b">
        <f>+IF(OR(T11='Convalida dati'!$F$4,T11='Convalida dati'!$F$5,T11='Convalida dati'!$F$8),OR('Dealflow centrale'!V11='Convalida dati'!$D$5,V11='Convalida dati'!$D$6,V11='Convalida dati'!$D$7),IF(OR('Dealflow centrale'!T11='Convalida dati'!$F$9,'Dealflow centrale'!T11='Convalida dati'!$F$7),OR('Dealflow centrale'!V11='Convalida dati'!$D$4,'Dealflow centrale'!V11='Convalida dati'!$D$5,'Dealflow centrale'!V11='Convalida dati'!$D$6),IF(T11="",OR(V11="",V11='Convalida dati'!$D$8),"FALSO")))</f>
        <v>1</v>
      </c>
      <c r="F11" s="58" t="str">
        <f t="shared" ca="1" si="1"/>
        <v>OK</v>
      </c>
      <c r="G11" s="60">
        <v>6</v>
      </c>
      <c r="H11" s="84">
        <v>43024</v>
      </c>
      <c r="I11" s="59">
        <f t="shared" si="2"/>
        <v>43024</v>
      </c>
      <c r="J11" s="56" t="s">
        <v>148</v>
      </c>
      <c r="K11" s="57" t="s">
        <v>62</v>
      </c>
      <c r="L11" s="57" t="s">
        <v>149</v>
      </c>
      <c r="M11" s="60" t="s">
        <v>92</v>
      </c>
      <c r="N11" s="56" t="s">
        <v>150</v>
      </c>
      <c r="O11" s="57"/>
      <c r="P11" s="60" t="s">
        <v>36</v>
      </c>
      <c r="Q11" s="61" t="s">
        <v>170</v>
      </c>
      <c r="R11" s="61" t="s">
        <v>48</v>
      </c>
      <c r="S11" s="271" t="str">
        <f>+'EVCA sectoralclassification 1'!E199</f>
        <v>Internet technologies</v>
      </c>
      <c r="T11" s="62" t="s">
        <v>167</v>
      </c>
      <c r="U11" s="62" t="s">
        <v>218</v>
      </c>
      <c r="V11" s="418" t="s">
        <v>38</v>
      </c>
      <c r="W11" s="289"/>
      <c r="X11" s="488">
        <v>43027</v>
      </c>
      <c r="Y11" s="481"/>
      <c r="Z11" s="284"/>
    </row>
    <row r="12" spans="2:26" ht="38.549999999999997" hidden="1" customHeight="1" x14ac:dyDescent="0.3">
      <c r="B12" s="56" t="str">
        <f t="shared" ca="1" si="0"/>
        <v>VERO</v>
      </c>
      <c r="C12" s="57" t="b">
        <f t="shared" si="3"/>
        <v>1</v>
      </c>
      <c r="D12" s="57" t="b">
        <f>+IF(Q12='Convalida dati'!$B$16,AND('Dealflow centrale'!V12&lt;&gt;"",I12&lt;&gt;""),IF(AND('Dealflow centrale'!Q12='Convalida dati'!$B$17,'Dealflow centrale'!I12=""),OR('Dealflow centrale'!V12="",V12='Convalida dati'!$D$8),"FALSO"))</f>
        <v>1</v>
      </c>
      <c r="E12" s="57" t="b">
        <f>+IF(OR(T12='Convalida dati'!$F$4,T12='Convalida dati'!$F$5,T12='Convalida dati'!$F$8),OR('Dealflow centrale'!V12='Convalida dati'!$D$5,V12='Convalida dati'!$D$6,V12='Convalida dati'!$D$7),IF(OR('Dealflow centrale'!T12='Convalida dati'!$F$9,'Dealflow centrale'!T12='Convalida dati'!$F$7),OR('Dealflow centrale'!V12='Convalida dati'!$D$4,'Dealflow centrale'!V12='Convalida dati'!$D$5,'Dealflow centrale'!V12='Convalida dati'!$D$6),IF(T12="",OR(V12="",V12='Convalida dati'!$D$8),"FALSO")))</f>
        <v>1</v>
      </c>
      <c r="F12" s="58" t="str">
        <f t="shared" ca="1" si="1"/>
        <v>OK</v>
      </c>
      <c r="G12" s="66">
        <v>7</v>
      </c>
      <c r="H12" s="85">
        <v>43024</v>
      </c>
      <c r="I12" s="63">
        <f t="shared" si="2"/>
        <v>43024</v>
      </c>
      <c r="J12" s="64" t="s">
        <v>3143</v>
      </c>
      <c r="K12" s="65" t="s">
        <v>62</v>
      </c>
      <c r="L12" s="76" t="s">
        <v>206</v>
      </c>
      <c r="M12" s="66" t="s">
        <v>206</v>
      </c>
      <c r="N12" s="65"/>
      <c r="O12" s="65"/>
      <c r="P12" s="66" t="s">
        <v>34</v>
      </c>
      <c r="Q12" s="67" t="s">
        <v>170</v>
      </c>
      <c r="R12" s="67" t="s">
        <v>49</v>
      </c>
      <c r="S12" s="270" t="str">
        <f>+'EVCA sectoralclassification 1'!E217</f>
        <v>Computer related services: other</v>
      </c>
      <c r="T12" s="68" t="s">
        <v>147</v>
      </c>
      <c r="U12" s="68" t="s">
        <v>218</v>
      </c>
      <c r="V12" s="419" t="s">
        <v>174</v>
      </c>
      <c r="W12" s="288"/>
      <c r="X12" s="489">
        <v>43027</v>
      </c>
      <c r="Y12" s="480"/>
      <c r="Z12" s="69"/>
    </row>
    <row r="13" spans="2:26" ht="38.549999999999997" hidden="1" customHeight="1" x14ac:dyDescent="0.3">
      <c r="B13" s="56" t="str">
        <f t="shared" ca="1" si="0"/>
        <v>VERO</v>
      </c>
      <c r="C13" s="57" t="b">
        <f t="shared" si="3"/>
        <v>1</v>
      </c>
      <c r="D13" s="57" t="b">
        <f>+IF(Q13='Convalida dati'!$B$16,AND('Dealflow centrale'!V13&lt;&gt;"",I13&lt;&gt;""),IF(AND('Dealflow centrale'!Q13='Convalida dati'!$B$17,'Dealflow centrale'!I13=""),OR('Dealflow centrale'!V13="",V13='Convalida dati'!$D$8),"FALSO"))</f>
        <v>1</v>
      </c>
      <c r="E13" s="57" t="b">
        <f>+IF(OR(T13='Convalida dati'!$F$4,T13='Convalida dati'!$F$5,T13='Convalida dati'!$F$8),OR('Dealflow centrale'!V13='Convalida dati'!$D$5,V13='Convalida dati'!$D$6,V13='Convalida dati'!$D$7),IF(OR('Dealflow centrale'!T13='Convalida dati'!$F$9,'Dealflow centrale'!T13='Convalida dati'!$F$7),OR('Dealflow centrale'!V13='Convalida dati'!$D$4,'Dealflow centrale'!V13='Convalida dati'!$D$5,'Dealflow centrale'!V13='Convalida dati'!$D$6),IF(T13="",OR(V13="",V13='Convalida dati'!$D$8),"FALSO")))</f>
        <v>1</v>
      </c>
      <c r="F13" s="58" t="str">
        <f t="shared" ca="1" si="1"/>
        <v>OK</v>
      </c>
      <c r="G13" s="60">
        <v>8</v>
      </c>
      <c r="H13" s="84">
        <v>43024</v>
      </c>
      <c r="I13" s="59"/>
      <c r="J13" s="56" t="s">
        <v>171</v>
      </c>
      <c r="K13" s="57" t="s">
        <v>62</v>
      </c>
      <c r="L13" s="70" t="s">
        <v>151</v>
      </c>
      <c r="M13" s="70" t="s">
        <v>92</v>
      </c>
      <c r="N13" s="56"/>
      <c r="O13" s="57"/>
      <c r="P13" s="60" t="s">
        <v>34</v>
      </c>
      <c r="Q13" s="61" t="s">
        <v>67</v>
      </c>
      <c r="R13" s="61"/>
      <c r="S13" s="271"/>
      <c r="T13" s="62"/>
      <c r="U13" s="62"/>
      <c r="V13" s="418" t="s">
        <v>781</v>
      </c>
      <c r="W13" s="289"/>
      <c r="X13" s="488">
        <v>43062</v>
      </c>
      <c r="Y13" s="481"/>
      <c r="Z13" s="284"/>
    </row>
    <row r="14" spans="2:26" ht="38.549999999999997" hidden="1" customHeight="1" x14ac:dyDescent="0.3">
      <c r="B14" s="56" t="str">
        <f t="shared" ca="1" si="0"/>
        <v>VERO</v>
      </c>
      <c r="C14" s="57" t="b">
        <f t="shared" si="3"/>
        <v>1</v>
      </c>
      <c r="D14" s="57" t="b">
        <f>+IF(Q14='Convalida dati'!$B$16,AND('Dealflow centrale'!V14&lt;&gt;"",I14&lt;&gt;""),IF(AND('Dealflow centrale'!Q14='Convalida dati'!$B$17,'Dealflow centrale'!I14=""),OR('Dealflow centrale'!V14="",V14='Convalida dati'!$D$8),"FALSO"))</f>
        <v>1</v>
      </c>
      <c r="E14" s="57" t="b">
        <f>+IF(OR(T14='Convalida dati'!$F$4,T14='Convalida dati'!$F$5,T14='Convalida dati'!$F$8),OR('Dealflow centrale'!V14='Convalida dati'!$D$5,V14='Convalida dati'!$D$6,V14='Convalida dati'!$D$7),IF(OR('Dealflow centrale'!T14='Convalida dati'!$F$9,'Dealflow centrale'!T14='Convalida dati'!$F$7),OR('Dealflow centrale'!V14='Convalida dati'!$D$4,'Dealflow centrale'!V14='Convalida dati'!$D$5,'Dealflow centrale'!V14='Convalida dati'!$D$6),IF(T14="",OR(V14="",V14='Convalida dati'!$D$8),"FALSO")))</f>
        <v>1</v>
      </c>
      <c r="F14" s="58" t="str">
        <f t="shared" ca="1" si="1"/>
        <v>OK</v>
      </c>
      <c r="G14" s="66">
        <v>9</v>
      </c>
      <c r="H14" s="85">
        <v>43025</v>
      </c>
      <c r="I14" s="63"/>
      <c r="J14" s="64" t="s">
        <v>152</v>
      </c>
      <c r="K14" s="65" t="s">
        <v>62</v>
      </c>
      <c r="L14" s="65" t="s">
        <v>149</v>
      </c>
      <c r="M14" s="66" t="s">
        <v>92</v>
      </c>
      <c r="N14" s="64"/>
      <c r="O14" s="65"/>
      <c r="P14" s="66" t="s">
        <v>34</v>
      </c>
      <c r="Q14" s="67" t="s">
        <v>67</v>
      </c>
      <c r="R14" s="67"/>
      <c r="S14" s="270"/>
      <c r="T14" s="68"/>
      <c r="U14" s="68"/>
      <c r="V14" s="419" t="s">
        <v>781</v>
      </c>
      <c r="W14" s="288"/>
      <c r="X14" s="489">
        <v>43062</v>
      </c>
      <c r="Y14" s="480"/>
      <c r="Z14" s="69"/>
    </row>
    <row r="15" spans="2:26" ht="38.549999999999997" hidden="1" customHeight="1" x14ac:dyDescent="0.3">
      <c r="B15" s="56" t="str">
        <f t="shared" ca="1" si="0"/>
        <v>VERO</v>
      </c>
      <c r="C15" s="57" t="b">
        <f t="shared" si="3"/>
        <v>1</v>
      </c>
      <c r="D15" s="57" t="b">
        <f>+IF(Q15='Convalida dati'!$B$16,AND('Dealflow centrale'!V15&lt;&gt;"",I15&lt;&gt;""),IF(AND('Dealflow centrale'!Q15='Convalida dati'!$B$17,'Dealflow centrale'!I15=""),OR('Dealflow centrale'!V15="",V15='Convalida dati'!$D$8),"FALSO"))</f>
        <v>1</v>
      </c>
      <c r="E15" s="57" t="b">
        <f>+IF(OR(T15='Convalida dati'!$F$4,T15='Convalida dati'!$F$5,T15='Convalida dati'!$F$8),OR('Dealflow centrale'!V15='Convalida dati'!$D$5,V15='Convalida dati'!$D$6,V15='Convalida dati'!$D$7),IF(OR('Dealflow centrale'!T15='Convalida dati'!$F$9,'Dealflow centrale'!T15='Convalida dati'!$F$7),OR('Dealflow centrale'!V15='Convalida dati'!$D$4,'Dealflow centrale'!V15='Convalida dati'!$D$5,'Dealflow centrale'!V15='Convalida dati'!$D$6),IF(T15="",OR(V15="",V15='Convalida dati'!$D$8),"FALSO")))</f>
        <v>1</v>
      </c>
      <c r="F15" s="58" t="str">
        <f t="shared" ca="1" si="1"/>
        <v>OK</v>
      </c>
      <c r="G15" s="60">
        <v>10</v>
      </c>
      <c r="H15" s="84">
        <v>43025</v>
      </c>
      <c r="I15" s="59">
        <f t="shared" ref="I15:I23" si="4">+H15</f>
        <v>43025</v>
      </c>
      <c r="J15" s="56" t="s">
        <v>153</v>
      </c>
      <c r="K15" s="57" t="s">
        <v>62</v>
      </c>
      <c r="L15" s="57" t="s">
        <v>154</v>
      </c>
      <c r="M15" s="60" t="s">
        <v>92</v>
      </c>
      <c r="N15" s="56"/>
      <c r="O15" s="57"/>
      <c r="P15" s="60" t="s">
        <v>34</v>
      </c>
      <c r="Q15" s="61" t="s">
        <v>170</v>
      </c>
      <c r="R15" s="61" t="s">
        <v>48</v>
      </c>
      <c r="S15" s="271" t="str">
        <f>+'EVCA sectoralclassification 1'!E234</f>
        <v>Healthcare: other</v>
      </c>
      <c r="T15" s="62" t="s">
        <v>40</v>
      </c>
      <c r="U15" s="62" t="s">
        <v>218</v>
      </c>
      <c r="V15" s="418" t="s">
        <v>174</v>
      </c>
      <c r="W15" s="289"/>
      <c r="X15" s="488">
        <v>43027</v>
      </c>
      <c r="Y15" s="481"/>
      <c r="Z15" s="284"/>
    </row>
    <row r="16" spans="2:26" ht="38.549999999999997" hidden="1" customHeight="1" x14ac:dyDescent="0.3">
      <c r="B16" s="56" t="str">
        <f t="shared" ca="1" si="0"/>
        <v>VERO</v>
      </c>
      <c r="C16" s="57" t="b">
        <f t="shared" si="3"/>
        <v>1</v>
      </c>
      <c r="D16" s="57" t="b">
        <f>+IF(Q16='Convalida dati'!$B$16,AND('Dealflow centrale'!V16&lt;&gt;"",I16&lt;&gt;""),IF(AND('Dealflow centrale'!Q16='Convalida dati'!$B$17,'Dealflow centrale'!I16=""),OR('Dealflow centrale'!V16="",V16='Convalida dati'!$D$8),"FALSO"))</f>
        <v>1</v>
      </c>
      <c r="E16" s="57" t="b">
        <f>+IF(OR(T16='Convalida dati'!$F$4,T16='Convalida dati'!$F$5,T16='Convalida dati'!$F$8),OR('Dealflow centrale'!V16='Convalida dati'!$D$5,V16='Convalida dati'!$D$6,V16='Convalida dati'!$D$7),IF(OR('Dealflow centrale'!T16='Convalida dati'!$F$9,'Dealflow centrale'!T16='Convalida dati'!$F$7),OR('Dealflow centrale'!V16='Convalida dati'!$D$4,'Dealflow centrale'!V16='Convalida dati'!$D$5,'Dealflow centrale'!V16='Convalida dati'!$D$6),IF(T16="",OR(V16="",V16='Convalida dati'!$D$8),"FALSO")))</f>
        <v>1</v>
      </c>
      <c r="F16" s="58" t="str">
        <f t="shared" ca="1" si="1"/>
        <v>OK</v>
      </c>
      <c r="G16" s="66">
        <v>11</v>
      </c>
      <c r="H16" s="85">
        <v>43026</v>
      </c>
      <c r="I16" s="63">
        <f t="shared" si="4"/>
        <v>43026</v>
      </c>
      <c r="J16" s="64" t="s">
        <v>155</v>
      </c>
      <c r="K16" s="65" t="s">
        <v>62</v>
      </c>
      <c r="L16" s="65" t="s">
        <v>149</v>
      </c>
      <c r="M16" s="66" t="s">
        <v>92</v>
      </c>
      <c r="N16" s="64" t="s">
        <v>82</v>
      </c>
      <c r="O16" s="65" t="s">
        <v>156</v>
      </c>
      <c r="P16" s="66" t="s">
        <v>35</v>
      </c>
      <c r="Q16" s="67" t="s">
        <v>170</v>
      </c>
      <c r="R16" s="67" t="s">
        <v>53</v>
      </c>
      <c r="S16" s="270" t="str">
        <f>+'EVCA sectoralclassification 1'!E211</f>
        <v>Business related software</v>
      </c>
      <c r="T16" s="68" t="s">
        <v>167</v>
      </c>
      <c r="U16" s="68" t="s">
        <v>218</v>
      </c>
      <c r="V16" s="419" t="s">
        <v>38</v>
      </c>
      <c r="W16" s="288"/>
      <c r="X16" s="489">
        <v>43027</v>
      </c>
      <c r="Y16" s="480"/>
      <c r="Z16" s="69"/>
    </row>
    <row r="17" spans="2:26" ht="38.549999999999997" hidden="1" customHeight="1" x14ac:dyDescent="0.3">
      <c r="B17" s="56" t="str">
        <f t="shared" ca="1" si="0"/>
        <v>VERO</v>
      </c>
      <c r="C17" s="57" t="b">
        <f t="shared" si="3"/>
        <v>1</v>
      </c>
      <c r="D17" s="57" t="b">
        <f>+IF(Q17='Convalida dati'!$B$16,AND('Dealflow centrale'!V17&lt;&gt;"",I17&lt;&gt;""),IF(AND('Dealflow centrale'!Q17='Convalida dati'!$B$17,'Dealflow centrale'!I17=""),OR('Dealflow centrale'!V17="",V17='Convalida dati'!$D$8),"FALSO"))</f>
        <v>1</v>
      </c>
      <c r="E17" s="57" t="b">
        <f>+IF(OR(T17='Convalida dati'!$F$4,T17='Convalida dati'!$F$5,T17='Convalida dati'!$F$8),OR('Dealflow centrale'!V17='Convalida dati'!$D$5,V17='Convalida dati'!$D$6,V17='Convalida dati'!$D$7),IF(OR('Dealflow centrale'!T17='Convalida dati'!$F$9,'Dealflow centrale'!T17='Convalida dati'!$F$7),OR('Dealflow centrale'!V17='Convalida dati'!$D$4,'Dealflow centrale'!V17='Convalida dati'!$D$5,'Dealflow centrale'!V17='Convalida dati'!$D$6),IF(T17="",OR(V17="",V17='Convalida dati'!$D$8),"FALSO")))</f>
        <v>1</v>
      </c>
      <c r="F17" s="58" t="str">
        <f t="shared" ca="1" si="1"/>
        <v>OK</v>
      </c>
      <c r="G17" s="60">
        <v>12</v>
      </c>
      <c r="H17" s="84">
        <v>43026</v>
      </c>
      <c r="I17" s="59">
        <f t="shared" si="4"/>
        <v>43026</v>
      </c>
      <c r="J17" s="56" t="s">
        <v>157</v>
      </c>
      <c r="K17" s="57" t="s">
        <v>62</v>
      </c>
      <c r="L17" s="57" t="s">
        <v>158</v>
      </c>
      <c r="M17" s="60" t="s">
        <v>89</v>
      </c>
      <c r="N17" s="56"/>
      <c r="O17" s="73" t="s">
        <v>172</v>
      </c>
      <c r="P17" s="60" t="s">
        <v>35</v>
      </c>
      <c r="Q17" s="61" t="s">
        <v>170</v>
      </c>
      <c r="R17" s="61" t="s">
        <v>48</v>
      </c>
      <c r="S17" s="73" t="str">
        <f>+'EVCA sectoralclassification 1'!E200</f>
        <v>Internet technologies</v>
      </c>
      <c r="T17" s="62" t="s">
        <v>166</v>
      </c>
      <c r="U17" s="62" t="s">
        <v>218</v>
      </c>
      <c r="V17" s="418" t="s">
        <v>38</v>
      </c>
      <c r="W17" s="289"/>
      <c r="X17" s="488">
        <v>43027</v>
      </c>
      <c r="Y17" s="481"/>
      <c r="Z17" s="284"/>
    </row>
    <row r="18" spans="2:26" ht="38.549999999999997" hidden="1" customHeight="1" x14ac:dyDescent="0.3">
      <c r="B18" s="56" t="str">
        <f t="shared" ca="1" si="0"/>
        <v>VERO</v>
      </c>
      <c r="C18" s="57" t="b">
        <f t="shared" si="3"/>
        <v>1</v>
      </c>
      <c r="D18" s="57" t="b">
        <f>+IF(Q18='Convalida dati'!$B$16,AND('Dealflow centrale'!V18&lt;&gt;"",I18&lt;&gt;""),IF(AND('Dealflow centrale'!Q18='Convalida dati'!$B$17,'Dealflow centrale'!I18=""),OR('Dealflow centrale'!V18="",V18='Convalida dati'!$D$8),"FALSO"))</f>
        <v>1</v>
      </c>
      <c r="E18" s="57" t="b">
        <f>+IF(OR(T18='Convalida dati'!$F$4,T18='Convalida dati'!$F$5,T18='Convalida dati'!$F$8),OR('Dealflow centrale'!V18='Convalida dati'!$D$5,V18='Convalida dati'!$D$6,V18='Convalida dati'!$D$7),IF(OR('Dealflow centrale'!T18='Convalida dati'!$F$9,'Dealflow centrale'!T18='Convalida dati'!$F$7),OR('Dealflow centrale'!V18='Convalida dati'!$D$4,'Dealflow centrale'!V18='Convalida dati'!$D$5,'Dealflow centrale'!V18='Convalida dati'!$D$6),IF(T18="",OR(V18="",V18='Convalida dati'!$D$8),"FALSO")))</f>
        <v>1</v>
      </c>
      <c r="F18" s="58" t="str">
        <f t="shared" ca="1" si="1"/>
        <v>OK</v>
      </c>
      <c r="G18" s="66">
        <v>13</v>
      </c>
      <c r="H18" s="85">
        <v>43026</v>
      </c>
      <c r="I18" s="63">
        <f t="shared" si="4"/>
        <v>43026</v>
      </c>
      <c r="J18" s="64" t="s">
        <v>159</v>
      </c>
      <c r="K18" s="65" t="s">
        <v>64</v>
      </c>
      <c r="L18" s="65" t="s">
        <v>160</v>
      </c>
      <c r="M18" s="66" t="s">
        <v>161</v>
      </c>
      <c r="N18" s="64" t="s">
        <v>82</v>
      </c>
      <c r="O18" s="65" t="s">
        <v>162</v>
      </c>
      <c r="P18" s="66" t="s">
        <v>34</v>
      </c>
      <c r="Q18" s="67" t="s">
        <v>170</v>
      </c>
      <c r="R18" s="67" t="s">
        <v>52</v>
      </c>
      <c r="S18" s="270" t="str">
        <f>+'EVCA sectoralclassification 1'!E223</f>
        <v>Biotechnology</v>
      </c>
      <c r="T18" s="68" t="s">
        <v>41</v>
      </c>
      <c r="U18" s="68" t="s">
        <v>218</v>
      </c>
      <c r="V18" s="419" t="s">
        <v>174</v>
      </c>
      <c r="W18" s="288"/>
      <c r="X18" s="489">
        <v>43027</v>
      </c>
      <c r="Y18" s="482" t="s">
        <v>225</v>
      </c>
      <c r="Z18" s="74"/>
    </row>
    <row r="19" spans="2:26" ht="38.549999999999997" hidden="1" customHeight="1" x14ac:dyDescent="0.3">
      <c r="B19" s="56" t="str">
        <f t="shared" ca="1" si="0"/>
        <v>VERO</v>
      </c>
      <c r="C19" s="57" t="b">
        <f t="shared" si="3"/>
        <v>1</v>
      </c>
      <c r="D19" s="57" t="b">
        <f>+IF(Q19='Convalida dati'!$B$16,AND('Dealflow centrale'!V19&lt;&gt;"",I19&lt;&gt;""),IF(AND('Dealflow centrale'!Q19='Convalida dati'!$B$17,'Dealflow centrale'!I19=""),OR('Dealflow centrale'!V19="",V19='Convalida dati'!$D$8),"FALSO"))</f>
        <v>1</v>
      </c>
      <c r="E19" s="57" t="b">
        <f>+IF(OR(T19='Convalida dati'!$F$4,T19='Convalida dati'!$F$5,T19='Convalida dati'!$F$8),OR('Dealflow centrale'!V19='Convalida dati'!$D$5,V19='Convalida dati'!$D$6,V19='Convalida dati'!$D$7),IF(OR('Dealflow centrale'!T19='Convalida dati'!$F$9,'Dealflow centrale'!T19='Convalida dati'!$F$7),OR('Dealflow centrale'!V19='Convalida dati'!$D$4,'Dealflow centrale'!V19='Convalida dati'!$D$5,'Dealflow centrale'!V19='Convalida dati'!$D$6),IF(T19="",OR(V19="",V19='Convalida dati'!$D$8),"FALSO")))</f>
        <v>1</v>
      </c>
      <c r="F19" s="58" t="str">
        <f t="shared" ca="1" si="1"/>
        <v>OK</v>
      </c>
      <c r="G19" s="60">
        <v>14</v>
      </c>
      <c r="H19" s="84">
        <v>43026</v>
      </c>
      <c r="I19" s="59">
        <f t="shared" si="4"/>
        <v>43026</v>
      </c>
      <c r="J19" s="56" t="s">
        <v>163</v>
      </c>
      <c r="K19" s="57" t="s">
        <v>62</v>
      </c>
      <c r="L19" s="57" t="s">
        <v>149</v>
      </c>
      <c r="M19" s="60" t="s">
        <v>92</v>
      </c>
      <c r="N19" s="56"/>
      <c r="O19" s="73" t="s">
        <v>3910</v>
      </c>
      <c r="P19" s="60" t="s">
        <v>83</v>
      </c>
      <c r="Q19" s="61" t="s">
        <v>170</v>
      </c>
      <c r="R19" s="61" t="s">
        <v>48</v>
      </c>
      <c r="S19" s="73" t="str">
        <f>+'EVCA sectoralclassification 1'!E217</f>
        <v>Computer related services: other</v>
      </c>
      <c r="T19" s="62" t="s">
        <v>166</v>
      </c>
      <c r="U19" s="62" t="s">
        <v>218</v>
      </c>
      <c r="V19" s="418" t="s">
        <v>38</v>
      </c>
      <c r="W19" s="289"/>
      <c r="X19" s="488">
        <v>43027</v>
      </c>
      <c r="Y19" s="481"/>
      <c r="Z19" s="284"/>
    </row>
    <row r="20" spans="2:26" ht="38.549999999999997" hidden="1" customHeight="1" x14ac:dyDescent="0.3">
      <c r="B20" s="56" t="str">
        <f t="shared" ca="1" si="0"/>
        <v>VERO</v>
      </c>
      <c r="C20" s="57" t="b">
        <f t="shared" si="3"/>
        <v>1</v>
      </c>
      <c r="D20" s="57" t="b">
        <f>+IF(Q20='Convalida dati'!$B$16,AND('Dealflow centrale'!V20&lt;&gt;"",I20&lt;&gt;""),IF(AND('Dealflow centrale'!Q20='Convalida dati'!$B$17,'Dealflow centrale'!I20=""),OR('Dealflow centrale'!V20="",V20='Convalida dati'!$D$8),"FALSO"))</f>
        <v>1</v>
      </c>
      <c r="E20" s="57" t="b">
        <f>+IF(OR(T20='Convalida dati'!$F$4,T20='Convalida dati'!$F$5,T20='Convalida dati'!$F$8),OR('Dealflow centrale'!V20='Convalida dati'!$D$5,V20='Convalida dati'!$D$6,V20='Convalida dati'!$D$7),IF(OR('Dealflow centrale'!T20='Convalida dati'!$F$9,'Dealflow centrale'!T20='Convalida dati'!$F$7),OR('Dealflow centrale'!V20='Convalida dati'!$D$4,'Dealflow centrale'!V20='Convalida dati'!$D$5,'Dealflow centrale'!V20='Convalida dati'!$D$6),IF(T20="",OR(V20="",V20='Convalida dati'!$D$8),"FALSO")))</f>
        <v>1</v>
      </c>
      <c r="F20" s="58" t="str">
        <f t="shared" ca="1" si="1"/>
        <v>OK</v>
      </c>
      <c r="G20" s="66">
        <v>15</v>
      </c>
      <c r="H20" s="85">
        <v>43026</v>
      </c>
      <c r="I20" s="63">
        <f t="shared" si="4"/>
        <v>43026</v>
      </c>
      <c r="J20" s="64" t="s">
        <v>164</v>
      </c>
      <c r="K20" s="65" t="s">
        <v>62</v>
      </c>
      <c r="L20" s="65" t="s">
        <v>165</v>
      </c>
      <c r="M20" s="66" t="s">
        <v>90</v>
      </c>
      <c r="N20" s="64" t="s">
        <v>82</v>
      </c>
      <c r="O20" s="65"/>
      <c r="P20" s="66" t="s">
        <v>34</v>
      </c>
      <c r="Q20" s="67" t="s">
        <v>170</v>
      </c>
      <c r="R20" s="67" t="s">
        <v>43</v>
      </c>
      <c r="S20" s="270" t="str">
        <f>+'EVCA sectoralclassification 1'!E15</f>
        <v>Agriculture: other</v>
      </c>
      <c r="T20" s="68" t="s">
        <v>166</v>
      </c>
      <c r="U20" s="68" t="s">
        <v>218</v>
      </c>
      <c r="V20" s="419" t="s">
        <v>38</v>
      </c>
      <c r="W20" s="288"/>
      <c r="X20" s="489">
        <v>43027</v>
      </c>
      <c r="Y20" s="480"/>
      <c r="Z20" s="69"/>
    </row>
    <row r="21" spans="2:26" ht="38.549999999999997" hidden="1" customHeight="1" x14ac:dyDescent="0.3">
      <c r="B21" s="56" t="str">
        <f t="shared" ca="1" si="0"/>
        <v>VERO</v>
      </c>
      <c r="C21" s="57" t="b">
        <f t="shared" si="3"/>
        <v>1</v>
      </c>
      <c r="D21" s="57" t="b">
        <f>+IF(Q21='Convalida dati'!$B$16,AND('Dealflow centrale'!V21&lt;&gt;"",I21&lt;&gt;""),IF(AND('Dealflow centrale'!Q21='Convalida dati'!$B$17,'Dealflow centrale'!I21=""),OR('Dealflow centrale'!V21="",V21='Convalida dati'!$D$8),"FALSO"))</f>
        <v>1</v>
      </c>
      <c r="E21" s="57" t="b">
        <f>+IF(OR(T21='Convalida dati'!$F$4,T21='Convalida dati'!$F$5,T21='Convalida dati'!$F$8),OR('Dealflow centrale'!V21='Convalida dati'!$D$5,V21='Convalida dati'!$D$6,V21='Convalida dati'!$D$7),IF(OR('Dealflow centrale'!T21='Convalida dati'!$F$9,'Dealflow centrale'!T21='Convalida dati'!$F$7),OR('Dealflow centrale'!V21='Convalida dati'!$D$4,'Dealflow centrale'!V21='Convalida dati'!$D$5,'Dealflow centrale'!V21='Convalida dati'!$D$6),IF(T21="",OR(V21="",V21='Convalida dati'!$D$8),"FALSO")))</f>
        <v>1</v>
      </c>
      <c r="F21" s="58" t="str">
        <f t="shared" ca="1" si="1"/>
        <v>OK</v>
      </c>
      <c r="G21" s="60">
        <v>16</v>
      </c>
      <c r="H21" s="84">
        <v>43028</v>
      </c>
      <c r="I21" s="59">
        <f t="shared" si="4"/>
        <v>43028</v>
      </c>
      <c r="J21" s="75" t="s">
        <v>176</v>
      </c>
      <c r="K21" s="57" t="s">
        <v>62</v>
      </c>
      <c r="L21" s="70" t="s">
        <v>149</v>
      </c>
      <c r="M21" s="70" t="s">
        <v>92</v>
      </c>
      <c r="N21" s="75" t="s">
        <v>118</v>
      </c>
      <c r="O21" s="73" t="s">
        <v>175</v>
      </c>
      <c r="P21" s="60" t="s">
        <v>83</v>
      </c>
      <c r="Q21" s="61" t="s">
        <v>170</v>
      </c>
      <c r="R21" s="61" t="s">
        <v>48</v>
      </c>
      <c r="S21" s="73" t="str">
        <f>+'EVCA sectoralclassification 1'!E200</f>
        <v>Internet technologies</v>
      </c>
      <c r="T21" s="62" t="s">
        <v>167</v>
      </c>
      <c r="U21" s="62" t="s">
        <v>218</v>
      </c>
      <c r="V21" s="418" t="s">
        <v>38</v>
      </c>
      <c r="W21" s="289"/>
      <c r="X21" s="488">
        <v>43034</v>
      </c>
      <c r="Y21" s="481"/>
      <c r="Z21" s="284"/>
    </row>
    <row r="22" spans="2:26" ht="38.549999999999997" hidden="1" customHeight="1" x14ac:dyDescent="0.3">
      <c r="B22" s="56" t="str">
        <f t="shared" ca="1" si="0"/>
        <v>VERO</v>
      </c>
      <c r="C22" s="57" t="b">
        <f t="shared" si="3"/>
        <v>1</v>
      </c>
      <c r="D22" s="57" t="b">
        <f>+IF(Q22='Convalida dati'!$B$16,AND('Dealflow centrale'!V22&lt;&gt;"",I22&lt;&gt;""),IF(AND('Dealflow centrale'!Q22='Convalida dati'!$B$17,'Dealflow centrale'!I22=""),OR('Dealflow centrale'!V22="",V22='Convalida dati'!$D$8),"FALSO"))</f>
        <v>1</v>
      </c>
      <c r="E22" s="57" t="b">
        <f>+IF(OR(T22='Convalida dati'!$F$4,T22='Convalida dati'!$F$5,T22='Convalida dati'!$F$8),OR('Dealflow centrale'!V22='Convalida dati'!$D$5,V22='Convalida dati'!$D$6,V22='Convalida dati'!$D$7),IF(OR('Dealflow centrale'!T22='Convalida dati'!$F$9,'Dealflow centrale'!T22='Convalida dati'!$F$7),OR('Dealflow centrale'!V22='Convalida dati'!$D$4,'Dealflow centrale'!V22='Convalida dati'!$D$5,'Dealflow centrale'!V22='Convalida dati'!$D$6),IF(T22="",OR(V22="",V22='Convalida dati'!$D$8),"FALSO")))</f>
        <v>1</v>
      </c>
      <c r="F22" s="58" t="str">
        <f t="shared" ca="1" si="1"/>
        <v>OK</v>
      </c>
      <c r="G22" s="66">
        <v>17</v>
      </c>
      <c r="H22" s="85">
        <v>43028</v>
      </c>
      <c r="I22" s="63">
        <f t="shared" si="4"/>
        <v>43028</v>
      </c>
      <c r="J22" s="64" t="s">
        <v>177</v>
      </c>
      <c r="K22" s="65" t="s">
        <v>62</v>
      </c>
      <c r="L22" s="76" t="s">
        <v>181</v>
      </c>
      <c r="M22" s="66" t="s">
        <v>105</v>
      </c>
      <c r="N22" s="77" t="s">
        <v>182</v>
      </c>
      <c r="O22" s="76"/>
      <c r="P22" s="66" t="s">
        <v>36</v>
      </c>
      <c r="Q22" s="67" t="s">
        <v>170</v>
      </c>
      <c r="R22" s="67" t="s">
        <v>43</v>
      </c>
      <c r="S22" s="272" t="str">
        <f>+'EVCA sectoralclassification 1'!E2</f>
        <v>Crop cultivation</v>
      </c>
      <c r="T22" s="68" t="s">
        <v>40</v>
      </c>
      <c r="U22" s="68" t="s">
        <v>220</v>
      </c>
      <c r="V22" s="419" t="s">
        <v>39</v>
      </c>
      <c r="W22" s="288"/>
      <c r="X22" s="489">
        <v>43034</v>
      </c>
      <c r="Y22" s="480"/>
      <c r="Z22" s="69"/>
    </row>
    <row r="23" spans="2:26" ht="38.549999999999997" hidden="1" customHeight="1" x14ac:dyDescent="0.3">
      <c r="B23" s="56" t="str">
        <f t="shared" ca="1" si="0"/>
        <v>VERO</v>
      </c>
      <c r="C23" s="57" t="b">
        <f t="shared" si="3"/>
        <v>1</v>
      </c>
      <c r="D23" s="57" t="b">
        <f>+IF(Q23='Convalida dati'!$B$16,AND('Dealflow centrale'!V23&lt;&gt;"",I23&lt;&gt;""),IF(AND('Dealflow centrale'!Q23='Convalida dati'!$B$17,'Dealflow centrale'!I23=""),OR('Dealflow centrale'!V23="",V23='Convalida dati'!$D$8),"FALSO"))</f>
        <v>1</v>
      </c>
      <c r="E23" s="57" t="b">
        <f>+IF(OR(T23='Convalida dati'!$F$4,T23='Convalida dati'!$F$5,T23='Convalida dati'!$F$8),OR('Dealflow centrale'!V23='Convalida dati'!$D$5,V23='Convalida dati'!$D$6,V23='Convalida dati'!$D$7),IF(OR('Dealflow centrale'!T23='Convalida dati'!$F$9,'Dealflow centrale'!T23='Convalida dati'!$F$7),OR('Dealflow centrale'!V23='Convalida dati'!$D$4,'Dealflow centrale'!V23='Convalida dati'!$D$5,'Dealflow centrale'!V23='Convalida dati'!$D$6),IF(T23="",OR(V23="",V23='Convalida dati'!$D$8),"FALSO")))</f>
        <v>1</v>
      </c>
      <c r="F23" s="58" t="str">
        <f t="shared" ca="1" si="1"/>
        <v>OK</v>
      </c>
      <c r="G23" s="60">
        <v>18</v>
      </c>
      <c r="H23" s="84">
        <v>43028</v>
      </c>
      <c r="I23" s="59">
        <f t="shared" si="4"/>
        <v>43028</v>
      </c>
      <c r="J23" s="56" t="s">
        <v>178</v>
      </c>
      <c r="K23" s="57" t="s">
        <v>62</v>
      </c>
      <c r="L23" s="57" t="s">
        <v>183</v>
      </c>
      <c r="M23" s="60" t="s">
        <v>98</v>
      </c>
      <c r="N23" s="56" t="s">
        <v>184</v>
      </c>
      <c r="O23" s="57"/>
      <c r="P23" s="60" t="s">
        <v>36</v>
      </c>
      <c r="Q23" s="61" t="s">
        <v>170</v>
      </c>
      <c r="R23" s="61" t="s">
        <v>48</v>
      </c>
      <c r="S23" s="271" t="str">
        <f>+'EVCA sectoralclassification 1'!E199</f>
        <v>Internet technologies</v>
      </c>
      <c r="T23" s="62" t="s">
        <v>167</v>
      </c>
      <c r="U23" s="62" t="s">
        <v>218</v>
      </c>
      <c r="V23" s="418" t="s">
        <v>38</v>
      </c>
      <c r="W23" s="289"/>
      <c r="X23" s="488">
        <v>43034</v>
      </c>
      <c r="Y23" s="481"/>
      <c r="Z23" s="284"/>
    </row>
    <row r="24" spans="2:26" ht="38.549999999999997" hidden="1" customHeight="1" x14ac:dyDescent="0.3">
      <c r="B24" s="56" t="str">
        <f t="shared" ca="1" si="0"/>
        <v>VERO</v>
      </c>
      <c r="C24" s="57" t="b">
        <f t="shared" si="3"/>
        <v>1</v>
      </c>
      <c r="D24" s="57" t="b">
        <f>+IF(Q24='Convalida dati'!$B$16,AND('Dealflow centrale'!V24&lt;&gt;"",I24&lt;&gt;""),IF(AND('Dealflow centrale'!Q24='Convalida dati'!$B$17,'Dealflow centrale'!I24=""),OR('Dealflow centrale'!V24="",V24='Convalida dati'!$D$8),"FALSO"))</f>
        <v>1</v>
      </c>
      <c r="E24" s="57" t="b">
        <f>+IF(OR(T24='Convalida dati'!$F$4,T24='Convalida dati'!$F$5,T24='Convalida dati'!$F$8),OR('Dealflow centrale'!V24='Convalida dati'!$D$5,V24='Convalida dati'!$D$6,V24='Convalida dati'!$D$7),IF(OR('Dealflow centrale'!T24='Convalida dati'!$F$9,'Dealflow centrale'!T24='Convalida dati'!$F$7),OR('Dealflow centrale'!V24='Convalida dati'!$D$4,'Dealflow centrale'!V24='Convalida dati'!$D$5,'Dealflow centrale'!V24='Convalida dati'!$D$6),IF(T24="",OR(V24="",V24='Convalida dati'!$D$8),"FALSO")))</f>
        <v>1</v>
      </c>
      <c r="F24" s="58" t="str">
        <f t="shared" ca="1" si="1"/>
        <v>OK</v>
      </c>
      <c r="G24" s="66">
        <v>19</v>
      </c>
      <c r="H24" s="85">
        <v>43028</v>
      </c>
      <c r="I24" s="63">
        <v>43039</v>
      </c>
      <c r="J24" s="64" t="s">
        <v>179</v>
      </c>
      <c r="K24" s="65" t="s">
        <v>62</v>
      </c>
      <c r="L24" s="76" t="s">
        <v>206</v>
      </c>
      <c r="M24" s="66" t="s">
        <v>206</v>
      </c>
      <c r="N24" s="77" t="s">
        <v>185</v>
      </c>
      <c r="O24" s="76"/>
      <c r="P24" s="66" t="s">
        <v>36</v>
      </c>
      <c r="Q24" s="67" t="s">
        <v>170</v>
      </c>
      <c r="R24" s="67" t="s">
        <v>43</v>
      </c>
      <c r="S24" s="272" t="str">
        <f>+'EVCA sectoralclassification 1'!E118</f>
        <v>Consumer products manufacturing</v>
      </c>
      <c r="T24" s="68" t="s">
        <v>166</v>
      </c>
      <c r="U24" s="68" t="s">
        <v>218</v>
      </c>
      <c r="V24" s="419" t="s">
        <v>38</v>
      </c>
      <c r="W24" s="288"/>
      <c r="X24" s="489">
        <v>43041</v>
      </c>
      <c r="Y24" s="482"/>
      <c r="Z24" s="74"/>
    </row>
    <row r="25" spans="2:26" ht="38.549999999999997" hidden="1" customHeight="1" x14ac:dyDescent="0.3">
      <c r="B25" s="56" t="str">
        <f t="shared" ca="1" si="0"/>
        <v>VERO</v>
      </c>
      <c r="C25" s="57" t="b">
        <f t="shared" si="3"/>
        <v>1</v>
      </c>
      <c r="D25" s="57" t="b">
        <f>+IF(Q25='Convalida dati'!$B$16,AND('Dealflow centrale'!V25&lt;&gt;"",I25&lt;&gt;""),IF(AND('Dealflow centrale'!Q25='Convalida dati'!$B$17,'Dealflow centrale'!I25=""),OR('Dealflow centrale'!V25="",V25='Convalida dati'!$D$8),"FALSO"))</f>
        <v>1</v>
      </c>
      <c r="E25" s="57" t="b">
        <f>+IF(OR(T25='Convalida dati'!$F$4,T25='Convalida dati'!$F$5,T25='Convalida dati'!$F$8),OR('Dealflow centrale'!V25='Convalida dati'!$D$5,V25='Convalida dati'!$D$6,V25='Convalida dati'!$D$7),IF(OR('Dealflow centrale'!T25='Convalida dati'!$F$9,'Dealflow centrale'!T25='Convalida dati'!$F$7),OR('Dealflow centrale'!V25='Convalida dati'!$D$4,'Dealflow centrale'!V25='Convalida dati'!$D$5,'Dealflow centrale'!V25='Convalida dati'!$D$6),IF(T25="",OR(V25="",V25='Convalida dati'!$D$8),"FALSO")))</f>
        <v>1</v>
      </c>
      <c r="F25" s="58" t="str">
        <f t="shared" ca="1" si="1"/>
        <v>OK</v>
      </c>
      <c r="G25" s="60">
        <v>20</v>
      </c>
      <c r="H25" s="84">
        <v>43028</v>
      </c>
      <c r="I25" s="59">
        <f>+H25</f>
        <v>43028</v>
      </c>
      <c r="J25" s="56" t="s">
        <v>180</v>
      </c>
      <c r="K25" s="57" t="s">
        <v>62</v>
      </c>
      <c r="L25" s="57" t="s">
        <v>165</v>
      </c>
      <c r="M25" s="60" t="s">
        <v>90</v>
      </c>
      <c r="N25" s="56" t="s">
        <v>82</v>
      </c>
      <c r="O25" s="57"/>
      <c r="P25" s="60" t="s">
        <v>36</v>
      </c>
      <c r="Q25" s="61" t="s">
        <v>170</v>
      </c>
      <c r="R25" s="61" t="s">
        <v>53</v>
      </c>
      <c r="S25" s="271" t="str">
        <f>+'EVCA sectoralclassification 1'!E146</f>
        <v>Educational and training products/services</v>
      </c>
      <c r="T25" s="62" t="s">
        <v>147</v>
      </c>
      <c r="U25" s="62" t="s">
        <v>218</v>
      </c>
      <c r="V25" s="418" t="s">
        <v>147</v>
      </c>
      <c r="W25" s="289"/>
      <c r="X25" s="488">
        <v>43034</v>
      </c>
      <c r="Y25" s="481"/>
      <c r="Z25" s="284"/>
    </row>
    <row r="26" spans="2:26" ht="38.549999999999997" hidden="1" customHeight="1" x14ac:dyDescent="0.3">
      <c r="B26" s="56" t="str">
        <f t="shared" ca="1" si="0"/>
        <v>VERO</v>
      </c>
      <c r="C26" s="57" t="b">
        <f t="shared" si="3"/>
        <v>1</v>
      </c>
      <c r="D26" s="57" t="b">
        <f>+IF(Q26='Convalida dati'!$B$16,AND('Dealflow centrale'!V26&lt;&gt;"",I26&lt;&gt;""),IF(AND('Dealflow centrale'!Q26='Convalida dati'!$B$17,'Dealflow centrale'!I26=""),OR('Dealflow centrale'!V26="",V26='Convalida dati'!$D$8),"FALSO"))</f>
        <v>1</v>
      </c>
      <c r="E26" s="57" t="b">
        <f>+IF(OR(T26='Convalida dati'!$F$4,T26='Convalida dati'!$F$5,T26='Convalida dati'!$F$8),OR('Dealflow centrale'!V26='Convalida dati'!$D$5,V26='Convalida dati'!$D$6,V26='Convalida dati'!$D$7),IF(OR('Dealflow centrale'!T26='Convalida dati'!$F$9,'Dealflow centrale'!T26='Convalida dati'!$F$7),OR('Dealflow centrale'!V26='Convalida dati'!$D$4,'Dealflow centrale'!V26='Convalida dati'!$D$5,'Dealflow centrale'!V26='Convalida dati'!$D$6),IF(T26="",OR(V26="",V26='Convalida dati'!$D$8),"FALSO")))</f>
        <v>1</v>
      </c>
      <c r="F26" s="58" t="str">
        <f t="shared" ca="1" si="1"/>
        <v>OK</v>
      </c>
      <c r="G26" s="66">
        <v>21</v>
      </c>
      <c r="H26" s="85">
        <v>43031</v>
      </c>
      <c r="I26" s="63">
        <f>+H26</f>
        <v>43031</v>
      </c>
      <c r="J26" s="77" t="s">
        <v>186</v>
      </c>
      <c r="K26" s="65" t="s">
        <v>62</v>
      </c>
      <c r="L26" s="76" t="s">
        <v>165</v>
      </c>
      <c r="M26" s="78" t="s">
        <v>90</v>
      </c>
      <c r="N26" s="77" t="s">
        <v>118</v>
      </c>
      <c r="O26" s="76"/>
      <c r="P26" s="66" t="s">
        <v>36</v>
      </c>
      <c r="Q26" s="67" t="s">
        <v>170</v>
      </c>
      <c r="R26" s="67" t="s">
        <v>53</v>
      </c>
      <c r="S26" s="272" t="str">
        <f>+'EVCA sectoralclassification 1'!E85</f>
        <v>Business and industrial services</v>
      </c>
      <c r="T26" s="68" t="s">
        <v>167</v>
      </c>
      <c r="U26" s="68" t="s">
        <v>218</v>
      </c>
      <c r="V26" s="419" t="s">
        <v>38</v>
      </c>
      <c r="W26" s="288"/>
      <c r="X26" s="489">
        <v>43034</v>
      </c>
      <c r="Y26" s="480"/>
      <c r="Z26" s="69"/>
    </row>
    <row r="27" spans="2:26" ht="38.549999999999997" hidden="1" customHeight="1" x14ac:dyDescent="0.3">
      <c r="B27" s="56" t="str">
        <f t="shared" ca="1" si="0"/>
        <v>VERO</v>
      </c>
      <c r="C27" s="57" t="b">
        <f t="shared" si="3"/>
        <v>1</v>
      </c>
      <c r="D27" s="57" t="b">
        <f>+IF(Q27='Convalida dati'!$B$16,AND('Dealflow centrale'!V27&lt;&gt;"",I27&lt;&gt;""),IF(AND('Dealflow centrale'!Q27='Convalida dati'!$B$17,'Dealflow centrale'!I27=""),OR('Dealflow centrale'!V27="",V27='Convalida dati'!$D$8),"FALSO"))</f>
        <v>1</v>
      </c>
      <c r="E27" s="57" t="b">
        <f>+IF(OR(T27='Convalida dati'!$F$4,T27='Convalida dati'!$F$5,T27='Convalida dati'!$F$8),OR('Dealflow centrale'!V27='Convalida dati'!$D$5,V27='Convalida dati'!$D$6,V27='Convalida dati'!$D$7),IF(OR('Dealflow centrale'!T27='Convalida dati'!$F$9,'Dealflow centrale'!T27='Convalida dati'!$F$7),OR('Dealflow centrale'!V27='Convalida dati'!$D$4,'Dealflow centrale'!V27='Convalida dati'!$D$5,'Dealflow centrale'!V27='Convalida dati'!$D$6),IF(T27="",OR(V27="",V27='Convalida dati'!$D$8),"FALSO")))</f>
        <v>1</v>
      </c>
      <c r="F27" s="58" t="str">
        <f t="shared" ca="1" si="1"/>
        <v>OK</v>
      </c>
      <c r="G27" s="60">
        <v>22</v>
      </c>
      <c r="H27" s="84">
        <v>43031</v>
      </c>
      <c r="I27" s="59"/>
      <c r="J27" s="75" t="s">
        <v>188</v>
      </c>
      <c r="K27" s="57" t="s">
        <v>62</v>
      </c>
      <c r="L27" s="70" t="s">
        <v>190</v>
      </c>
      <c r="M27" s="60" t="s">
        <v>99</v>
      </c>
      <c r="N27" s="56"/>
      <c r="O27" s="70" t="s">
        <v>189</v>
      </c>
      <c r="P27" s="60" t="s">
        <v>34</v>
      </c>
      <c r="Q27" s="61" t="s">
        <v>67</v>
      </c>
      <c r="R27" s="61"/>
      <c r="S27" s="73"/>
      <c r="T27" s="62"/>
      <c r="U27" s="62"/>
      <c r="V27" s="418" t="s">
        <v>781</v>
      </c>
      <c r="W27" s="289"/>
      <c r="X27" s="488">
        <v>43104</v>
      </c>
      <c r="Y27" s="481"/>
      <c r="Z27" s="284"/>
    </row>
    <row r="28" spans="2:26" ht="38.549999999999997" hidden="1" customHeight="1" x14ac:dyDescent="0.3">
      <c r="B28" s="56" t="str">
        <f t="shared" ca="1" si="0"/>
        <v>VERO</v>
      </c>
      <c r="C28" s="57" t="b">
        <f t="shared" si="3"/>
        <v>1</v>
      </c>
      <c r="D28" s="57" t="b">
        <f>+IF(Q28='Convalida dati'!$B$16,AND('Dealflow centrale'!V28&lt;&gt;"",I28&lt;&gt;""),IF(AND('Dealflow centrale'!Q28='Convalida dati'!$B$17,'Dealflow centrale'!I28=""),OR('Dealflow centrale'!V28="",V28='Convalida dati'!$D$8),"FALSO"))</f>
        <v>1</v>
      </c>
      <c r="E28" s="57" t="b">
        <f>+IF(OR(T28='Convalida dati'!$F$4,T28='Convalida dati'!$F$5,T28='Convalida dati'!$F$8),OR('Dealflow centrale'!V28='Convalida dati'!$D$5,V28='Convalida dati'!$D$6,V28='Convalida dati'!$D$7),IF(OR('Dealflow centrale'!T28='Convalida dati'!$F$9,'Dealflow centrale'!T28='Convalida dati'!$F$7),OR('Dealflow centrale'!V28='Convalida dati'!$D$4,'Dealflow centrale'!V28='Convalida dati'!$D$5,'Dealflow centrale'!V28='Convalida dati'!$D$6),IF(T28="",OR(V28="",V28='Convalida dati'!$D$8),"FALSO")))</f>
        <v>1</v>
      </c>
      <c r="F28" s="58" t="str">
        <f t="shared" ca="1" si="1"/>
        <v>OK</v>
      </c>
      <c r="G28" s="66">
        <v>23</v>
      </c>
      <c r="H28" s="85">
        <v>43032</v>
      </c>
      <c r="I28" s="63">
        <v>43039</v>
      </c>
      <c r="J28" s="77" t="s">
        <v>191</v>
      </c>
      <c r="K28" s="65" t="s">
        <v>62</v>
      </c>
      <c r="L28" s="76" t="s">
        <v>192</v>
      </c>
      <c r="M28" s="66" t="s">
        <v>95</v>
      </c>
      <c r="N28" s="77" t="s">
        <v>150</v>
      </c>
      <c r="O28" s="76"/>
      <c r="P28" s="66" t="s">
        <v>36</v>
      </c>
      <c r="Q28" s="67" t="s">
        <v>170</v>
      </c>
      <c r="R28" s="67" t="s">
        <v>48</v>
      </c>
      <c r="S28" s="272" t="str">
        <f>+'EVCA sectoralclassification 1'!E199</f>
        <v>Internet technologies</v>
      </c>
      <c r="T28" s="68" t="s">
        <v>166</v>
      </c>
      <c r="U28" s="68" t="s">
        <v>218</v>
      </c>
      <c r="V28" s="419" t="s">
        <v>38</v>
      </c>
      <c r="W28" s="288"/>
      <c r="X28" s="489">
        <v>43041</v>
      </c>
      <c r="Y28" s="480"/>
      <c r="Z28" s="69"/>
    </row>
    <row r="29" spans="2:26" ht="38.549999999999997" hidden="1" customHeight="1" x14ac:dyDescent="0.3">
      <c r="B29" s="56" t="str">
        <f t="shared" ca="1" si="0"/>
        <v>VERO</v>
      </c>
      <c r="C29" s="57" t="b">
        <f t="shared" si="3"/>
        <v>1</v>
      </c>
      <c r="D29" s="57" t="b">
        <f>+IF(Q29='Convalida dati'!$B$16,AND('Dealflow centrale'!V29&lt;&gt;"",I29&lt;&gt;""),IF(AND('Dealflow centrale'!Q29='Convalida dati'!$B$17,'Dealflow centrale'!I29=""),OR('Dealflow centrale'!V29="",V29='Convalida dati'!$D$8),"FALSO"))</f>
        <v>1</v>
      </c>
      <c r="E29" s="57" t="b">
        <f>+IF(OR(T29='Convalida dati'!$F$4,T29='Convalida dati'!$F$5,T29='Convalida dati'!$F$8),OR('Dealflow centrale'!V29='Convalida dati'!$D$5,V29='Convalida dati'!$D$6,V29='Convalida dati'!$D$7),IF(OR('Dealflow centrale'!T29='Convalida dati'!$F$9,'Dealflow centrale'!T29='Convalida dati'!$F$7),OR('Dealflow centrale'!V29='Convalida dati'!$D$4,'Dealflow centrale'!V29='Convalida dati'!$D$5,'Dealflow centrale'!V29='Convalida dati'!$D$6),IF(T29="",OR(V29="",V29='Convalida dati'!$D$8),"FALSO")))</f>
        <v>1</v>
      </c>
      <c r="F29" s="58" t="str">
        <f t="shared" ca="1" si="1"/>
        <v>OK</v>
      </c>
      <c r="G29" s="60">
        <v>24</v>
      </c>
      <c r="H29" s="84">
        <v>43031</v>
      </c>
      <c r="I29" s="59">
        <f t="shared" ref="I29:I34" si="5">+H29</f>
        <v>43031</v>
      </c>
      <c r="J29" s="75" t="s">
        <v>193</v>
      </c>
      <c r="K29" s="57" t="s">
        <v>64</v>
      </c>
      <c r="L29" s="70" t="s">
        <v>194</v>
      </c>
      <c r="M29" s="60" t="s">
        <v>161</v>
      </c>
      <c r="N29" s="75" t="s">
        <v>118</v>
      </c>
      <c r="O29" s="70"/>
      <c r="P29" s="60" t="s">
        <v>36</v>
      </c>
      <c r="Q29" s="61" t="s">
        <v>170</v>
      </c>
      <c r="R29" s="61" t="s">
        <v>51</v>
      </c>
      <c r="S29" s="73" t="str">
        <f>+'EVCA sectoralclassification 1'!E60</f>
        <v>Industrial measurement, sensing and control</v>
      </c>
      <c r="T29" s="62" t="s">
        <v>167</v>
      </c>
      <c r="U29" s="62" t="s">
        <v>218</v>
      </c>
      <c r="V29" s="418" t="s">
        <v>38</v>
      </c>
      <c r="W29" s="289"/>
      <c r="X29" s="488">
        <v>43034</v>
      </c>
      <c r="Y29" s="483" t="s">
        <v>697</v>
      </c>
      <c r="Z29" s="80"/>
    </row>
    <row r="30" spans="2:26" ht="38.549999999999997" hidden="1" customHeight="1" x14ac:dyDescent="0.3">
      <c r="B30" s="56" t="str">
        <f t="shared" ca="1" si="0"/>
        <v>VERO</v>
      </c>
      <c r="C30" s="57" t="b">
        <f t="shared" si="3"/>
        <v>1</v>
      </c>
      <c r="D30" s="57" t="b">
        <f>+IF(Q30='Convalida dati'!$B$16,AND('Dealflow centrale'!V30&lt;&gt;"",I30&lt;&gt;""),IF(AND('Dealflow centrale'!Q30='Convalida dati'!$B$17,'Dealflow centrale'!I30=""),OR('Dealflow centrale'!V30="",V30='Convalida dati'!$D$8),"FALSO"))</f>
        <v>1</v>
      </c>
      <c r="E30" s="57" t="b">
        <f>+IF(OR(T30='Convalida dati'!$F$4,T30='Convalida dati'!$F$5,T30='Convalida dati'!$F$8),OR('Dealflow centrale'!V30='Convalida dati'!$D$5,V30='Convalida dati'!$D$6,V30='Convalida dati'!$D$7),IF(OR('Dealflow centrale'!T30='Convalida dati'!$F$9,'Dealflow centrale'!T30='Convalida dati'!$F$7),OR('Dealflow centrale'!V30='Convalida dati'!$D$4,'Dealflow centrale'!V30='Convalida dati'!$D$5,'Dealflow centrale'!V30='Convalida dati'!$D$6),IF(T30="",OR(V30="",V30='Convalida dati'!$D$8),"FALSO")))</f>
        <v>1</v>
      </c>
      <c r="F30" s="58" t="str">
        <f t="shared" ca="1" si="1"/>
        <v>OK</v>
      </c>
      <c r="G30" s="66">
        <v>25</v>
      </c>
      <c r="H30" s="85">
        <v>43032</v>
      </c>
      <c r="I30" s="63">
        <f t="shared" si="5"/>
        <v>43032</v>
      </c>
      <c r="J30" s="77" t="s">
        <v>195</v>
      </c>
      <c r="K30" s="65" t="s">
        <v>62</v>
      </c>
      <c r="L30" s="76" t="s">
        <v>165</v>
      </c>
      <c r="M30" s="66" t="s">
        <v>90</v>
      </c>
      <c r="N30" s="64"/>
      <c r="O30" s="272" t="s">
        <v>3910</v>
      </c>
      <c r="P30" s="66" t="s">
        <v>83</v>
      </c>
      <c r="Q30" s="67" t="s">
        <v>170</v>
      </c>
      <c r="R30" s="67" t="s">
        <v>53</v>
      </c>
      <c r="S30" s="287" t="str">
        <f>+'EVCA sectoralclassification 1'!E199</f>
        <v>Internet technologies</v>
      </c>
      <c r="T30" s="68" t="s">
        <v>166</v>
      </c>
      <c r="U30" s="68" t="s">
        <v>218</v>
      </c>
      <c r="V30" s="419" t="s">
        <v>38</v>
      </c>
      <c r="W30" s="288"/>
      <c r="X30" s="489">
        <v>43034</v>
      </c>
      <c r="Y30" s="482"/>
      <c r="Z30" s="74"/>
    </row>
    <row r="31" spans="2:26" ht="38.549999999999997" hidden="1" customHeight="1" x14ac:dyDescent="0.3">
      <c r="B31" s="56" t="str">
        <f t="shared" ca="1" si="0"/>
        <v>VERO</v>
      </c>
      <c r="C31" s="57" t="b">
        <f t="shared" si="3"/>
        <v>1</v>
      </c>
      <c r="D31" s="57" t="b">
        <f>+IF(Q31='Convalida dati'!$B$16,AND('Dealflow centrale'!V31&lt;&gt;"",I31&lt;&gt;""),IF(AND('Dealflow centrale'!Q31='Convalida dati'!$B$17,'Dealflow centrale'!I31=""),OR('Dealflow centrale'!V31="",V31='Convalida dati'!$D$8),"FALSO"))</f>
        <v>1</v>
      </c>
      <c r="E31" s="57" t="b">
        <f>+IF(OR(T31='Convalida dati'!$F$4,T31='Convalida dati'!$F$5,T31='Convalida dati'!$F$8),OR('Dealflow centrale'!V31='Convalida dati'!$D$5,V31='Convalida dati'!$D$6,V31='Convalida dati'!$D$7),IF(OR('Dealflow centrale'!T31='Convalida dati'!$F$9,'Dealflow centrale'!T31='Convalida dati'!$F$7),OR('Dealflow centrale'!V31='Convalida dati'!$D$4,'Dealflow centrale'!V31='Convalida dati'!$D$5,'Dealflow centrale'!V31='Convalida dati'!$D$6),IF(T31="",OR(V31="",V31='Convalida dati'!$D$8),"FALSO")))</f>
        <v>1</v>
      </c>
      <c r="F31" s="58" t="str">
        <f t="shared" ca="1" si="1"/>
        <v>OK</v>
      </c>
      <c r="G31" s="60">
        <v>26</v>
      </c>
      <c r="H31" s="84">
        <v>43033</v>
      </c>
      <c r="I31" s="59">
        <f t="shared" si="5"/>
        <v>43033</v>
      </c>
      <c r="J31" s="75" t="s">
        <v>196</v>
      </c>
      <c r="K31" s="57" t="s">
        <v>62</v>
      </c>
      <c r="L31" s="70" t="s">
        <v>149</v>
      </c>
      <c r="M31" s="60" t="s">
        <v>92</v>
      </c>
      <c r="N31" s="56"/>
      <c r="O31" s="70" t="s">
        <v>197</v>
      </c>
      <c r="P31" s="60" t="s">
        <v>35</v>
      </c>
      <c r="Q31" s="61" t="s">
        <v>170</v>
      </c>
      <c r="R31" s="61" t="s">
        <v>53</v>
      </c>
      <c r="S31" s="73" t="str">
        <f>+'EVCA sectoralclassification 1'!E199</f>
        <v>Internet technologies</v>
      </c>
      <c r="T31" s="62" t="s">
        <v>41</v>
      </c>
      <c r="U31" s="62" t="s">
        <v>218</v>
      </c>
      <c r="V31" s="418" t="s">
        <v>174</v>
      </c>
      <c r="W31" s="289"/>
      <c r="X31" s="488">
        <v>43034</v>
      </c>
      <c r="Y31" s="483"/>
      <c r="Z31" s="80"/>
    </row>
    <row r="32" spans="2:26" ht="38.549999999999997" hidden="1" customHeight="1" x14ac:dyDescent="0.3">
      <c r="B32" s="56" t="str">
        <f t="shared" ca="1" si="0"/>
        <v>VERO</v>
      </c>
      <c r="C32" s="57" t="b">
        <f t="shared" si="3"/>
        <v>1</v>
      </c>
      <c r="D32" s="57" t="b">
        <f>+IF(Q32='Convalida dati'!$B$16,AND('Dealflow centrale'!V32&lt;&gt;"",I32&lt;&gt;""),IF(AND('Dealflow centrale'!Q32='Convalida dati'!$B$17,'Dealflow centrale'!I32=""),OR('Dealflow centrale'!V32="",V32='Convalida dati'!$D$8),"FALSO"))</f>
        <v>1</v>
      </c>
      <c r="E32" s="57" t="b">
        <f>+IF(OR(T32='Convalida dati'!$F$4,T32='Convalida dati'!$F$5,T32='Convalida dati'!$F$8),OR('Dealflow centrale'!V32='Convalida dati'!$D$5,V32='Convalida dati'!$D$6,V32='Convalida dati'!$D$7),IF(OR('Dealflow centrale'!T32='Convalida dati'!$F$9,'Dealflow centrale'!T32='Convalida dati'!$F$7),OR('Dealflow centrale'!V32='Convalida dati'!$D$4,'Dealflow centrale'!V32='Convalida dati'!$D$5,'Dealflow centrale'!V32='Convalida dati'!$D$6),IF(T32="",OR(V32="",V32='Convalida dati'!$D$8),"FALSO")))</f>
        <v>1</v>
      </c>
      <c r="F32" s="58" t="str">
        <f t="shared" ca="1" si="1"/>
        <v>OK</v>
      </c>
      <c r="G32" s="66">
        <v>27</v>
      </c>
      <c r="H32" s="85">
        <v>43033</v>
      </c>
      <c r="I32" s="63">
        <f t="shared" si="5"/>
        <v>43033</v>
      </c>
      <c r="J32" s="77" t="s">
        <v>198</v>
      </c>
      <c r="K32" s="65" t="s">
        <v>62</v>
      </c>
      <c r="L32" s="76" t="s">
        <v>149</v>
      </c>
      <c r="M32" s="66" t="s">
        <v>92</v>
      </c>
      <c r="N32" s="77"/>
      <c r="O32" s="76" t="s">
        <v>199</v>
      </c>
      <c r="P32" s="66" t="s">
        <v>83</v>
      </c>
      <c r="Q32" s="67" t="s">
        <v>170</v>
      </c>
      <c r="R32" s="67" t="s">
        <v>53</v>
      </c>
      <c r="S32" s="272" t="str">
        <f>+'EVCA sectoralclassification'!E161</f>
        <v>Consumer services: other</v>
      </c>
      <c r="T32" s="68" t="s">
        <v>167</v>
      </c>
      <c r="U32" s="68" t="s">
        <v>218</v>
      </c>
      <c r="V32" s="419" t="s">
        <v>38</v>
      </c>
      <c r="W32" s="288"/>
      <c r="X32" s="489">
        <v>43034</v>
      </c>
      <c r="Y32" s="480"/>
      <c r="Z32" s="69"/>
    </row>
    <row r="33" spans="2:26" ht="38.549999999999997" hidden="1" customHeight="1" x14ac:dyDescent="0.3">
      <c r="B33" s="56" t="str">
        <f t="shared" ca="1" si="0"/>
        <v>VERO</v>
      </c>
      <c r="C33" s="57" t="b">
        <f t="shared" si="3"/>
        <v>1</v>
      </c>
      <c r="D33" s="57" t="b">
        <f>+IF(Q33='Convalida dati'!$B$16,AND('Dealflow centrale'!V33&lt;&gt;"",I33&lt;&gt;""),IF(AND('Dealflow centrale'!Q33='Convalida dati'!$B$17,'Dealflow centrale'!I33=""),OR('Dealflow centrale'!V33="",V33='Convalida dati'!$D$8),"FALSO"))</f>
        <v>1</v>
      </c>
      <c r="E33" s="57" t="b">
        <f>+IF(OR(T33='Convalida dati'!$F$4,T33='Convalida dati'!$F$5,T33='Convalida dati'!$F$8),OR('Dealflow centrale'!V33='Convalida dati'!$D$5,V33='Convalida dati'!$D$6,V33='Convalida dati'!$D$7),IF(OR('Dealflow centrale'!T33='Convalida dati'!$F$9,'Dealflow centrale'!T33='Convalida dati'!$F$7),OR('Dealflow centrale'!V33='Convalida dati'!$D$4,'Dealflow centrale'!V33='Convalida dati'!$D$5,'Dealflow centrale'!V33='Convalida dati'!$D$6),IF(T33="",OR(V33="",V33='Convalida dati'!$D$8),"FALSO")))</f>
        <v>1</v>
      </c>
      <c r="F33" s="58" t="str">
        <f t="shared" ca="1" si="1"/>
        <v>OK</v>
      </c>
      <c r="G33" s="60">
        <v>28</v>
      </c>
      <c r="H33" s="84">
        <v>43033</v>
      </c>
      <c r="I33" s="59">
        <f t="shared" si="5"/>
        <v>43033</v>
      </c>
      <c r="J33" s="75" t="s">
        <v>200</v>
      </c>
      <c r="K33" s="57" t="s">
        <v>62</v>
      </c>
      <c r="L33" s="70" t="s">
        <v>149</v>
      </c>
      <c r="M33" s="60" t="s">
        <v>92</v>
      </c>
      <c r="N33" s="75" t="s">
        <v>184</v>
      </c>
      <c r="O33" s="57"/>
      <c r="P33" s="60" t="s">
        <v>36</v>
      </c>
      <c r="Q33" s="61" t="s">
        <v>170</v>
      </c>
      <c r="R33" s="61" t="s">
        <v>53</v>
      </c>
      <c r="S33" s="271" t="str">
        <f>+'EVCA sectoralclassification 1'!E161</f>
        <v>Consumer services: other</v>
      </c>
      <c r="T33" s="62" t="s">
        <v>167</v>
      </c>
      <c r="U33" s="62" t="s">
        <v>218</v>
      </c>
      <c r="V33" s="418" t="s">
        <v>38</v>
      </c>
      <c r="W33" s="289"/>
      <c r="X33" s="488">
        <v>43034</v>
      </c>
      <c r="Y33" s="483"/>
      <c r="Z33" s="80"/>
    </row>
    <row r="34" spans="2:26" ht="38.549999999999997" hidden="1" customHeight="1" x14ac:dyDescent="0.3">
      <c r="B34" s="56" t="str">
        <f t="shared" ca="1" si="0"/>
        <v>VERO</v>
      </c>
      <c r="C34" s="57" t="b">
        <f t="shared" si="3"/>
        <v>1</v>
      </c>
      <c r="D34" s="57" t="b">
        <f>+IF(Q34='Convalida dati'!$B$16,AND('Dealflow centrale'!V34&lt;&gt;"",I34&lt;&gt;""),IF(AND('Dealflow centrale'!Q34='Convalida dati'!$B$17,'Dealflow centrale'!I34=""),OR('Dealflow centrale'!V34="",V34='Convalida dati'!$D$8),"FALSO"))</f>
        <v>1</v>
      </c>
      <c r="E34" s="57" t="b">
        <f>+IF(OR(T34='Convalida dati'!$F$4,T34='Convalida dati'!$F$5,T34='Convalida dati'!$F$8),OR('Dealflow centrale'!V34='Convalida dati'!$D$5,V34='Convalida dati'!$D$6,V34='Convalida dati'!$D$7),IF(OR('Dealflow centrale'!T34='Convalida dati'!$F$9,'Dealflow centrale'!T34='Convalida dati'!$F$7),OR('Dealflow centrale'!V34='Convalida dati'!$D$4,'Dealflow centrale'!V34='Convalida dati'!$D$5,'Dealflow centrale'!V34='Convalida dati'!$D$6),IF(T34="",OR(V34="",V34='Convalida dati'!$D$8),"FALSO")))</f>
        <v>1</v>
      </c>
      <c r="F34" s="58" t="str">
        <f t="shared" ca="1" si="1"/>
        <v>OK</v>
      </c>
      <c r="G34" s="66">
        <v>29</v>
      </c>
      <c r="H34" s="85">
        <v>43033</v>
      </c>
      <c r="I34" s="63">
        <f t="shared" si="5"/>
        <v>43033</v>
      </c>
      <c r="J34" s="77" t="s">
        <v>201</v>
      </c>
      <c r="K34" s="65" t="s">
        <v>62</v>
      </c>
      <c r="L34" s="76" t="s">
        <v>202</v>
      </c>
      <c r="M34" s="78" t="s">
        <v>89</v>
      </c>
      <c r="N34" s="77" t="s">
        <v>82</v>
      </c>
      <c r="O34" s="76" t="s">
        <v>203</v>
      </c>
      <c r="P34" s="66" t="s">
        <v>83</v>
      </c>
      <c r="Q34" s="67" t="s">
        <v>170</v>
      </c>
      <c r="R34" s="67" t="s">
        <v>48</v>
      </c>
      <c r="S34" s="272" t="str">
        <f>+'EVCA sectoralclassification 1'!E199</f>
        <v>Internet technologies</v>
      </c>
      <c r="T34" s="68" t="s">
        <v>167</v>
      </c>
      <c r="U34" s="68" t="s">
        <v>218</v>
      </c>
      <c r="V34" s="419" t="s">
        <v>38</v>
      </c>
      <c r="W34" s="288"/>
      <c r="X34" s="489">
        <v>43034</v>
      </c>
      <c r="Y34" s="482"/>
      <c r="Z34" s="74"/>
    </row>
    <row r="35" spans="2:26" ht="38.549999999999997" hidden="1" customHeight="1" x14ac:dyDescent="0.3">
      <c r="B35" s="56" t="str">
        <f t="shared" ca="1" si="0"/>
        <v>VERO</v>
      </c>
      <c r="C35" s="57" t="b">
        <f t="shared" si="3"/>
        <v>1</v>
      </c>
      <c r="D35" s="57" t="b">
        <f>+IF(Q35='Convalida dati'!$B$16,AND('Dealflow centrale'!V35&lt;&gt;"",I35&lt;&gt;""),IF(AND('Dealflow centrale'!Q35='Convalida dati'!$B$17,'Dealflow centrale'!I35=""),OR('Dealflow centrale'!V35="",V35='Convalida dati'!$D$8),"FALSO"))</f>
        <v>1</v>
      </c>
      <c r="E35" s="57" t="b">
        <f>+IF(OR(T35='Convalida dati'!$F$4,T35='Convalida dati'!$F$5,T35='Convalida dati'!$F$8),OR('Dealflow centrale'!V35='Convalida dati'!$D$5,V35='Convalida dati'!$D$6,V35='Convalida dati'!$D$7),IF(OR('Dealflow centrale'!T35='Convalida dati'!$F$9,'Dealflow centrale'!T35='Convalida dati'!$F$7),OR('Dealflow centrale'!V35='Convalida dati'!$D$4,'Dealflow centrale'!V35='Convalida dati'!$D$5,'Dealflow centrale'!V35='Convalida dati'!$D$6),IF(T35="",OR(V35="",V35='Convalida dati'!$D$8),"FALSO")))</f>
        <v>1</v>
      </c>
      <c r="F35" s="58" t="str">
        <f t="shared" ca="1" si="1"/>
        <v>OK</v>
      </c>
      <c r="G35" s="60">
        <v>30</v>
      </c>
      <c r="H35" s="84">
        <v>43034</v>
      </c>
      <c r="I35" s="59">
        <v>43959</v>
      </c>
      <c r="J35" s="75" t="s">
        <v>204</v>
      </c>
      <c r="K35" s="57" t="s">
        <v>62</v>
      </c>
      <c r="L35" s="70" t="s">
        <v>165</v>
      </c>
      <c r="M35" s="70" t="s">
        <v>90</v>
      </c>
      <c r="N35" s="56"/>
      <c r="O35" s="70" t="s">
        <v>205</v>
      </c>
      <c r="P35" s="60" t="s">
        <v>34</v>
      </c>
      <c r="Q35" s="61" t="s">
        <v>170</v>
      </c>
      <c r="R35" s="61" t="s">
        <v>48</v>
      </c>
      <c r="S35" s="73" t="str">
        <f>+'EVCA sectoralclassification 1'!E200</f>
        <v>Internet technologies</v>
      </c>
      <c r="T35" s="62" t="s">
        <v>166</v>
      </c>
      <c r="U35" s="62" t="s">
        <v>218</v>
      </c>
      <c r="V35" s="418" t="s">
        <v>38</v>
      </c>
      <c r="W35" s="289"/>
      <c r="X35" s="488">
        <v>43965</v>
      </c>
      <c r="Y35" s="483" t="s">
        <v>3372</v>
      </c>
      <c r="Z35" s="80"/>
    </row>
    <row r="36" spans="2:26" ht="38.549999999999997" hidden="1" customHeight="1" x14ac:dyDescent="0.3">
      <c r="B36" s="56" t="str">
        <f t="shared" ca="1" si="0"/>
        <v>VERO</v>
      </c>
      <c r="C36" s="57" t="b">
        <f t="shared" si="3"/>
        <v>1</v>
      </c>
      <c r="D36" s="57" t="b">
        <f>+IF(Q36='Convalida dati'!$B$16,AND('Dealflow centrale'!V36&lt;&gt;"",I36&lt;&gt;""),IF(AND('Dealflow centrale'!Q36='Convalida dati'!$B$17,'Dealflow centrale'!I36=""),OR('Dealflow centrale'!V36="",V36='Convalida dati'!$D$8),"FALSO"))</f>
        <v>1</v>
      </c>
      <c r="E36" s="57" t="b">
        <f>+IF(OR(T36='Convalida dati'!$F$4,T36='Convalida dati'!$F$5,T36='Convalida dati'!$F$8),OR('Dealflow centrale'!V36='Convalida dati'!$D$5,V36='Convalida dati'!$D$6,V36='Convalida dati'!$D$7),IF(OR('Dealflow centrale'!T36='Convalida dati'!$F$9,'Dealflow centrale'!T36='Convalida dati'!$F$7),OR('Dealflow centrale'!V36='Convalida dati'!$D$4,'Dealflow centrale'!V36='Convalida dati'!$D$5,'Dealflow centrale'!V36='Convalida dati'!$D$6),IF(T36="",OR(V36="",V36='Convalida dati'!$D$8),"FALSO")))</f>
        <v>1</v>
      </c>
      <c r="F36" s="58" t="str">
        <f t="shared" ca="1" si="1"/>
        <v>OK</v>
      </c>
      <c r="G36" s="66">
        <v>31</v>
      </c>
      <c r="H36" s="85">
        <v>43033</v>
      </c>
      <c r="I36" s="63">
        <v>43053</v>
      </c>
      <c r="J36" s="77" t="s">
        <v>209</v>
      </c>
      <c r="K36" s="65" t="s">
        <v>62</v>
      </c>
      <c r="L36" s="76" t="s">
        <v>202</v>
      </c>
      <c r="M36" s="66" t="s">
        <v>89</v>
      </c>
      <c r="N36" s="77" t="s">
        <v>185</v>
      </c>
      <c r="O36" s="76" t="s">
        <v>212</v>
      </c>
      <c r="P36" s="66" t="s">
        <v>35</v>
      </c>
      <c r="Q36" s="67" t="s">
        <v>170</v>
      </c>
      <c r="R36" s="67" t="s">
        <v>53</v>
      </c>
      <c r="S36" s="272" t="str">
        <f>+'EVCA sectoralclassification 1'!E215</f>
        <v>Software: other</v>
      </c>
      <c r="T36" s="68" t="s">
        <v>166</v>
      </c>
      <c r="U36" s="68" t="s">
        <v>218</v>
      </c>
      <c r="V36" s="419" t="s">
        <v>38</v>
      </c>
      <c r="W36" s="288"/>
      <c r="X36" s="489">
        <v>43056</v>
      </c>
      <c r="Y36" s="482"/>
      <c r="Z36" s="74"/>
    </row>
    <row r="37" spans="2:26" ht="38.549999999999997" hidden="1" customHeight="1" x14ac:dyDescent="0.3">
      <c r="B37" s="56" t="str">
        <f t="shared" ca="1" si="0"/>
        <v>VERO</v>
      </c>
      <c r="C37" s="57" t="b">
        <f t="shared" si="3"/>
        <v>1</v>
      </c>
      <c r="D37" s="57" t="b">
        <f>+IF(Q37='Convalida dati'!$B$16,AND('Dealflow centrale'!V37&lt;&gt;"",I37&lt;&gt;""),IF(AND('Dealflow centrale'!Q37='Convalida dati'!$B$17,'Dealflow centrale'!I37=""),OR('Dealflow centrale'!V37="",V37='Convalida dati'!$D$8),"FALSO"))</f>
        <v>1</v>
      </c>
      <c r="E37" s="57" t="b">
        <f>+IF(OR(T37='Convalida dati'!$F$4,T37='Convalida dati'!$F$5,T37='Convalida dati'!$F$8),OR('Dealflow centrale'!V37='Convalida dati'!$D$5,V37='Convalida dati'!$D$6,V37='Convalida dati'!$D$7),IF(OR('Dealflow centrale'!T37='Convalida dati'!$F$9,'Dealflow centrale'!T37='Convalida dati'!$F$7),OR('Dealflow centrale'!V37='Convalida dati'!$D$4,'Dealflow centrale'!V37='Convalida dati'!$D$5,'Dealflow centrale'!V37='Convalida dati'!$D$6),IF(T37="",OR(V37="",V37='Convalida dati'!$D$8),"FALSO")))</f>
        <v>1</v>
      </c>
      <c r="F37" s="58" t="str">
        <f t="shared" ca="1" si="1"/>
        <v>OK</v>
      </c>
      <c r="G37" s="60">
        <v>32</v>
      </c>
      <c r="H37" s="84">
        <v>43027</v>
      </c>
      <c r="I37" s="59">
        <f t="shared" ref="I37:I44" si="6">+H37</f>
        <v>43027</v>
      </c>
      <c r="J37" s="75" t="s">
        <v>210</v>
      </c>
      <c r="K37" s="57" t="s">
        <v>62</v>
      </c>
      <c r="L37" s="70" t="s">
        <v>183</v>
      </c>
      <c r="M37" s="72" t="s">
        <v>98</v>
      </c>
      <c r="N37" s="75" t="s">
        <v>185</v>
      </c>
      <c r="O37" s="57" t="s">
        <v>203</v>
      </c>
      <c r="P37" s="60" t="s">
        <v>83</v>
      </c>
      <c r="Q37" s="61" t="s">
        <v>170</v>
      </c>
      <c r="R37" s="61" t="s">
        <v>53</v>
      </c>
      <c r="S37" s="271" t="str">
        <f>+'EVCA sectoralclassification 1'!E199</f>
        <v>Internet technologies</v>
      </c>
      <c r="T37" s="62" t="s">
        <v>167</v>
      </c>
      <c r="U37" s="62" t="s">
        <v>221</v>
      </c>
      <c r="V37" s="418" t="s">
        <v>39</v>
      </c>
      <c r="W37" s="289"/>
      <c r="X37" s="488">
        <v>43041</v>
      </c>
      <c r="Y37" s="483"/>
      <c r="Z37" s="80"/>
    </row>
    <row r="38" spans="2:26" ht="38.549999999999997" hidden="1" customHeight="1" x14ac:dyDescent="0.3">
      <c r="B38" s="56" t="str">
        <f t="shared" ca="1" si="0"/>
        <v>VERO</v>
      </c>
      <c r="C38" s="57" t="b">
        <f t="shared" si="3"/>
        <v>1</v>
      </c>
      <c r="D38" s="57" t="b">
        <f>+IF(Q38='Convalida dati'!$B$16,AND('Dealflow centrale'!V38&lt;&gt;"",I38&lt;&gt;""),IF(AND('Dealflow centrale'!Q38='Convalida dati'!$B$17,'Dealflow centrale'!I38=""),OR('Dealflow centrale'!V38="",V38='Convalida dati'!$D$8),"FALSO"))</f>
        <v>1</v>
      </c>
      <c r="E38" s="57" t="b">
        <f>+IF(OR(T38='Convalida dati'!$F$4,T38='Convalida dati'!$F$5,T38='Convalida dati'!$F$8),OR('Dealflow centrale'!V38='Convalida dati'!$D$5,V38='Convalida dati'!$D$6,V38='Convalida dati'!$D$7),IF(OR('Dealflow centrale'!T38='Convalida dati'!$F$9,'Dealflow centrale'!T38='Convalida dati'!$F$7),OR('Dealflow centrale'!V38='Convalida dati'!$D$4,'Dealflow centrale'!V38='Convalida dati'!$D$5,'Dealflow centrale'!V38='Convalida dati'!$D$6),IF(T38="",OR(V38="",V38='Convalida dati'!$D$8),"FALSO")))</f>
        <v>1</v>
      </c>
      <c r="F38" s="58" t="str">
        <f t="shared" ca="1" si="1"/>
        <v>OK</v>
      </c>
      <c r="G38" s="66">
        <v>33</v>
      </c>
      <c r="H38" s="85">
        <v>43031</v>
      </c>
      <c r="I38" s="63">
        <f t="shared" si="6"/>
        <v>43031</v>
      </c>
      <c r="J38" s="77" t="s">
        <v>211</v>
      </c>
      <c r="K38" s="65" t="s">
        <v>64</v>
      </c>
      <c r="L38" s="76" t="s">
        <v>213</v>
      </c>
      <c r="M38" s="66" t="s">
        <v>214</v>
      </c>
      <c r="N38" s="77" t="s">
        <v>184</v>
      </c>
      <c r="O38" s="76" t="s">
        <v>215</v>
      </c>
      <c r="P38" s="66" t="s">
        <v>35</v>
      </c>
      <c r="Q38" s="67" t="s">
        <v>170</v>
      </c>
      <c r="R38" s="67" t="s">
        <v>48</v>
      </c>
      <c r="S38" s="272" t="str">
        <f>+'EVCA sectoralclassification 1'!E199</f>
        <v>Internet technologies</v>
      </c>
      <c r="T38" s="68" t="s">
        <v>167</v>
      </c>
      <c r="U38" s="68" t="s">
        <v>218</v>
      </c>
      <c r="V38" s="419" t="s">
        <v>38</v>
      </c>
      <c r="W38" s="288"/>
      <c r="X38" s="489">
        <v>43041</v>
      </c>
      <c r="Y38" s="480"/>
      <c r="Z38" s="69"/>
    </row>
    <row r="39" spans="2:26" ht="38.549999999999997" hidden="1" customHeight="1" x14ac:dyDescent="0.3">
      <c r="B39" s="56" t="str">
        <f t="shared" ca="1" si="0"/>
        <v>VERO</v>
      </c>
      <c r="C39" s="57" t="b">
        <f t="shared" si="3"/>
        <v>1</v>
      </c>
      <c r="D39" s="57" t="b">
        <f>+IF(Q39='Convalida dati'!$B$16,AND('Dealflow centrale'!V39&lt;&gt;"",I39&lt;&gt;""),IF(AND('Dealflow centrale'!Q39='Convalida dati'!$B$17,'Dealflow centrale'!I39=""),OR('Dealflow centrale'!V39="",V39='Convalida dati'!$D$8),"FALSO"))</f>
        <v>1</v>
      </c>
      <c r="E39" s="57" t="b">
        <f>+IF(OR(T39='Convalida dati'!$F$4,T39='Convalida dati'!$F$5,T39='Convalida dati'!$F$8),OR('Dealflow centrale'!V39='Convalida dati'!$D$5,V39='Convalida dati'!$D$6,V39='Convalida dati'!$D$7),IF(OR('Dealflow centrale'!T39='Convalida dati'!$F$9,'Dealflow centrale'!T39='Convalida dati'!$F$7),OR('Dealflow centrale'!V39='Convalida dati'!$D$4,'Dealflow centrale'!V39='Convalida dati'!$D$5,'Dealflow centrale'!V39='Convalida dati'!$D$6),IF(T39="",OR(V39="",V39='Convalida dati'!$D$8),"FALSO")))</f>
        <v>1</v>
      </c>
      <c r="F39" s="58" t="str">
        <f t="shared" ca="1" si="1"/>
        <v>OK</v>
      </c>
      <c r="G39" s="60">
        <v>34</v>
      </c>
      <c r="H39" s="84">
        <v>43038</v>
      </c>
      <c r="I39" s="59">
        <f t="shared" si="6"/>
        <v>43038</v>
      </c>
      <c r="J39" s="75" t="s">
        <v>227</v>
      </c>
      <c r="K39" s="57" t="s">
        <v>62</v>
      </c>
      <c r="L39" s="70" t="s">
        <v>228</v>
      </c>
      <c r="M39" s="72" t="s">
        <v>77</v>
      </c>
      <c r="N39" s="75" t="s">
        <v>112</v>
      </c>
      <c r="O39" s="57"/>
      <c r="P39" s="60" t="s">
        <v>36</v>
      </c>
      <c r="Q39" s="61" t="s">
        <v>170</v>
      </c>
      <c r="R39" s="61" t="s">
        <v>52</v>
      </c>
      <c r="S39" s="271" t="str">
        <f>+'EVCA sectoralclassification 1'!E231</f>
        <v>Medical devices and supplies</v>
      </c>
      <c r="T39" s="62" t="s">
        <v>41</v>
      </c>
      <c r="U39" s="62" t="s">
        <v>224</v>
      </c>
      <c r="V39" s="418" t="s">
        <v>39</v>
      </c>
      <c r="W39" s="289"/>
      <c r="X39" s="488">
        <v>43041</v>
      </c>
      <c r="Y39" s="481"/>
      <c r="Z39" s="284"/>
    </row>
    <row r="40" spans="2:26" ht="38.549999999999997" hidden="1" customHeight="1" x14ac:dyDescent="0.3">
      <c r="B40" s="56" t="str">
        <f t="shared" ca="1" si="0"/>
        <v>VERO</v>
      </c>
      <c r="C40" s="57" t="b">
        <f t="shared" si="3"/>
        <v>1</v>
      </c>
      <c r="D40" s="57" t="b">
        <f>+IF(Q40='Convalida dati'!$B$16,AND('Dealflow centrale'!V40&lt;&gt;"",I40&lt;&gt;""),IF(AND('Dealflow centrale'!Q40='Convalida dati'!$B$17,'Dealflow centrale'!I40=""),OR('Dealflow centrale'!V40="",V40='Convalida dati'!$D$8),"FALSO"))</f>
        <v>1</v>
      </c>
      <c r="E40" s="57" t="b">
        <f>+IF(OR(T40='Convalida dati'!$F$4,T40='Convalida dati'!$F$5,T40='Convalida dati'!$F$8),OR('Dealflow centrale'!V40='Convalida dati'!$D$5,V40='Convalida dati'!$D$6,V40='Convalida dati'!$D$7),IF(OR('Dealflow centrale'!T40='Convalida dati'!$F$9,'Dealflow centrale'!T40='Convalida dati'!$F$7),OR('Dealflow centrale'!V40='Convalida dati'!$D$4,'Dealflow centrale'!V40='Convalida dati'!$D$5,'Dealflow centrale'!V40='Convalida dati'!$D$6),IF(T40="",OR(V40="",V40='Convalida dati'!$D$8),"FALSO")))</f>
        <v>1</v>
      </c>
      <c r="F40" s="58" t="str">
        <f t="shared" ca="1" si="1"/>
        <v>OK</v>
      </c>
      <c r="G40" s="66">
        <v>35</v>
      </c>
      <c r="H40" s="85">
        <v>43038</v>
      </c>
      <c r="I40" s="63">
        <f t="shared" si="6"/>
        <v>43038</v>
      </c>
      <c r="J40" s="77" t="s">
        <v>229</v>
      </c>
      <c r="K40" s="76" t="s">
        <v>62</v>
      </c>
      <c r="L40" s="76" t="s">
        <v>231</v>
      </c>
      <c r="M40" s="78" t="s">
        <v>91</v>
      </c>
      <c r="N40" s="77" t="s">
        <v>112</v>
      </c>
      <c r="O40" s="65"/>
      <c r="P40" s="66" t="s">
        <v>36</v>
      </c>
      <c r="Q40" s="67" t="s">
        <v>170</v>
      </c>
      <c r="R40" s="67" t="s">
        <v>46</v>
      </c>
      <c r="S40" s="270" t="str">
        <f>+'EVCA sectoralclassification 1'!E162</f>
        <v>Alternative energy</v>
      </c>
      <c r="T40" s="68" t="s">
        <v>40</v>
      </c>
      <c r="U40" s="68" t="s">
        <v>230</v>
      </c>
      <c r="V40" s="419" t="s">
        <v>39</v>
      </c>
      <c r="W40" s="288"/>
      <c r="X40" s="489">
        <v>43041</v>
      </c>
      <c r="Y40" s="480"/>
      <c r="Z40" s="69"/>
    </row>
    <row r="41" spans="2:26" ht="38.549999999999997" hidden="1" customHeight="1" x14ac:dyDescent="0.3">
      <c r="B41" s="56" t="str">
        <f t="shared" ca="1" si="0"/>
        <v>VERO</v>
      </c>
      <c r="C41" s="57" t="b">
        <f t="shared" si="3"/>
        <v>1</v>
      </c>
      <c r="D41" s="57" t="b">
        <f>+IF(Q41='Convalida dati'!$B$16,AND('Dealflow centrale'!V41&lt;&gt;"",I41&lt;&gt;""),IF(AND('Dealflow centrale'!Q41='Convalida dati'!$B$17,'Dealflow centrale'!I41=""),OR('Dealflow centrale'!V41="",V41='Convalida dati'!$D$8),"FALSO"))</f>
        <v>1</v>
      </c>
      <c r="E41" s="57" t="b">
        <f>+IF(OR(T41='Convalida dati'!$F$4,T41='Convalida dati'!$F$5,T41='Convalida dati'!$F$8),OR('Dealflow centrale'!V41='Convalida dati'!$D$5,V41='Convalida dati'!$D$6,V41='Convalida dati'!$D$7),IF(OR('Dealflow centrale'!T41='Convalida dati'!$F$9,'Dealflow centrale'!T41='Convalida dati'!$F$7),OR('Dealflow centrale'!V41='Convalida dati'!$D$4,'Dealflow centrale'!V41='Convalida dati'!$D$5,'Dealflow centrale'!V41='Convalida dati'!$D$6),IF(T41="",OR(V41="",V41='Convalida dati'!$D$8),"FALSO")))</f>
        <v>1</v>
      </c>
      <c r="F41" s="58" t="str">
        <f t="shared" ca="1" si="1"/>
        <v>OK</v>
      </c>
      <c r="G41" s="60">
        <v>36</v>
      </c>
      <c r="H41" s="84">
        <v>43038</v>
      </c>
      <c r="I41" s="59">
        <f t="shared" si="6"/>
        <v>43038</v>
      </c>
      <c r="J41" s="75" t="s">
        <v>232</v>
      </c>
      <c r="K41" s="57" t="s">
        <v>62</v>
      </c>
      <c r="L41" s="70" t="s">
        <v>234</v>
      </c>
      <c r="M41" s="72" t="s">
        <v>96</v>
      </c>
      <c r="N41" s="75" t="s">
        <v>112</v>
      </c>
      <c r="O41" s="57"/>
      <c r="P41" s="72" t="s">
        <v>36</v>
      </c>
      <c r="Q41" s="61" t="s">
        <v>170</v>
      </c>
      <c r="R41" s="61" t="s">
        <v>51</v>
      </c>
      <c r="S41" s="271" t="str">
        <f>+'EVCA sectoralclassification 1'!E51</f>
        <v>Business and industrial products</v>
      </c>
      <c r="T41" s="62" t="s">
        <v>40</v>
      </c>
      <c r="U41" s="62" t="s">
        <v>233</v>
      </c>
      <c r="V41" s="418" t="s">
        <v>39</v>
      </c>
      <c r="W41" s="289"/>
      <c r="X41" s="488">
        <v>43041</v>
      </c>
      <c r="Y41" s="481"/>
      <c r="Z41" s="284"/>
    </row>
    <row r="42" spans="2:26" ht="38.549999999999997" hidden="1" customHeight="1" x14ac:dyDescent="0.3">
      <c r="B42" s="56" t="str">
        <f t="shared" ca="1" si="0"/>
        <v>VERO</v>
      </c>
      <c r="C42" s="57" t="b">
        <f t="shared" si="3"/>
        <v>1</v>
      </c>
      <c r="D42" s="57" t="b">
        <f>+IF(Q42='Convalida dati'!$B$16,AND('Dealflow centrale'!V42&lt;&gt;"",I42&lt;&gt;""),IF(AND('Dealflow centrale'!Q42='Convalida dati'!$B$17,'Dealflow centrale'!I42=""),OR('Dealflow centrale'!V42="",V42='Convalida dati'!$D$8),"FALSO"))</f>
        <v>1</v>
      </c>
      <c r="E42" s="57" t="b">
        <f>+IF(OR(T42='Convalida dati'!$F$4,T42='Convalida dati'!$F$5,T42='Convalida dati'!$F$8),OR('Dealflow centrale'!V42='Convalida dati'!$D$5,V42='Convalida dati'!$D$6,V42='Convalida dati'!$D$7),IF(OR('Dealflow centrale'!T42='Convalida dati'!$F$9,'Dealflow centrale'!T42='Convalida dati'!$F$7),OR('Dealflow centrale'!V42='Convalida dati'!$D$4,'Dealflow centrale'!V42='Convalida dati'!$D$5,'Dealflow centrale'!V42='Convalida dati'!$D$6),IF(T42="",OR(V42="",V42='Convalida dati'!$D$8),"FALSO")))</f>
        <v>1</v>
      </c>
      <c r="F42" s="58" t="str">
        <f t="shared" ca="1" si="1"/>
        <v>OK</v>
      </c>
      <c r="G42" s="66">
        <v>37</v>
      </c>
      <c r="H42" s="85">
        <v>43035</v>
      </c>
      <c r="I42" s="63">
        <f t="shared" si="6"/>
        <v>43035</v>
      </c>
      <c r="J42" s="77" t="s">
        <v>235</v>
      </c>
      <c r="K42" s="65" t="s">
        <v>62</v>
      </c>
      <c r="L42" s="76" t="s">
        <v>236</v>
      </c>
      <c r="M42" s="78" t="s">
        <v>87</v>
      </c>
      <c r="N42" s="77" t="s">
        <v>82</v>
      </c>
      <c r="O42" s="65"/>
      <c r="P42" s="66" t="s">
        <v>36</v>
      </c>
      <c r="Q42" s="67" t="s">
        <v>170</v>
      </c>
      <c r="R42" s="67" t="s">
        <v>48</v>
      </c>
      <c r="S42" s="270" t="str">
        <f>+'EVCA sectoralclassification 1'!E199</f>
        <v>Internet technologies</v>
      </c>
      <c r="T42" s="68" t="s">
        <v>166</v>
      </c>
      <c r="U42" s="68" t="s">
        <v>218</v>
      </c>
      <c r="V42" s="419" t="s">
        <v>38</v>
      </c>
      <c r="W42" s="288"/>
      <c r="X42" s="489">
        <v>43041</v>
      </c>
      <c r="Y42" s="480"/>
      <c r="Z42" s="69"/>
    </row>
    <row r="43" spans="2:26" ht="38.549999999999997" hidden="1" customHeight="1" x14ac:dyDescent="0.3">
      <c r="B43" s="56" t="str">
        <f t="shared" ca="1" si="0"/>
        <v>VERO</v>
      </c>
      <c r="C43" s="57" t="b">
        <f t="shared" si="3"/>
        <v>1</v>
      </c>
      <c r="D43" s="57" t="b">
        <f>+IF(Q43='Convalida dati'!$B$16,AND('Dealflow centrale'!V43&lt;&gt;"",I43&lt;&gt;""),IF(AND('Dealflow centrale'!Q43='Convalida dati'!$B$17,'Dealflow centrale'!I43=""),OR('Dealflow centrale'!V43="",V43='Convalida dati'!$D$8),"FALSO"))</f>
        <v>1</v>
      </c>
      <c r="E43" s="57" t="b">
        <f>+IF(OR(T43='Convalida dati'!$F$4,T43='Convalida dati'!$F$5,T43='Convalida dati'!$F$8),OR('Dealflow centrale'!V43='Convalida dati'!$D$5,V43='Convalida dati'!$D$6,V43='Convalida dati'!$D$7),IF(OR('Dealflow centrale'!T43='Convalida dati'!$F$9,'Dealflow centrale'!T43='Convalida dati'!$F$7),OR('Dealflow centrale'!V43='Convalida dati'!$D$4,'Dealflow centrale'!V43='Convalida dati'!$D$5,'Dealflow centrale'!V43='Convalida dati'!$D$6),IF(T43="",OR(V43="",V43='Convalida dati'!$D$8),"FALSO")))</f>
        <v>1</v>
      </c>
      <c r="F43" s="58" t="str">
        <f t="shared" ca="1" si="1"/>
        <v>OK</v>
      </c>
      <c r="G43" s="60">
        <v>38</v>
      </c>
      <c r="H43" s="84">
        <v>43038</v>
      </c>
      <c r="I43" s="59">
        <f t="shared" si="6"/>
        <v>43038</v>
      </c>
      <c r="J43" s="75" t="s">
        <v>237</v>
      </c>
      <c r="K43" s="57" t="s">
        <v>62</v>
      </c>
      <c r="L43" s="70" t="s">
        <v>239</v>
      </c>
      <c r="M43" s="72" t="s">
        <v>89</v>
      </c>
      <c r="N43" s="56"/>
      <c r="O43" s="70" t="s">
        <v>238</v>
      </c>
      <c r="P43" s="60" t="s">
        <v>34</v>
      </c>
      <c r="Q43" s="61" t="s">
        <v>170</v>
      </c>
      <c r="R43" s="61" t="s">
        <v>49</v>
      </c>
      <c r="S43" s="73" t="str">
        <f>+'EVCA sectoralclassification 1'!E211</f>
        <v>Business related software</v>
      </c>
      <c r="T43" s="62" t="s">
        <v>40</v>
      </c>
      <c r="U43" s="62" t="s">
        <v>218</v>
      </c>
      <c r="V43" s="418" t="s">
        <v>174</v>
      </c>
      <c r="W43" s="289"/>
      <c r="X43" s="488">
        <v>43048</v>
      </c>
      <c r="Y43" s="481"/>
      <c r="Z43" s="284"/>
    </row>
    <row r="44" spans="2:26" ht="38.549999999999997" hidden="1" customHeight="1" x14ac:dyDescent="0.3">
      <c r="B44" s="56" t="str">
        <f t="shared" ca="1" si="0"/>
        <v>VERO</v>
      </c>
      <c r="C44" s="57" t="b">
        <f t="shared" si="3"/>
        <v>1</v>
      </c>
      <c r="D44" s="57" t="b">
        <f>+IF(Q44='Convalida dati'!$B$16,AND('Dealflow centrale'!V44&lt;&gt;"",I44&lt;&gt;""),IF(AND('Dealflow centrale'!Q44='Convalida dati'!$B$17,'Dealflow centrale'!I44=""),OR('Dealflow centrale'!V44="",V44='Convalida dati'!$D$8),"FALSO"))</f>
        <v>1</v>
      </c>
      <c r="E44" s="57" t="b">
        <f>+IF(OR(T44='Convalida dati'!$F$4,T44='Convalida dati'!$F$5,T44='Convalida dati'!$F$8),OR('Dealflow centrale'!V44='Convalida dati'!$D$5,V44='Convalida dati'!$D$6,V44='Convalida dati'!$D$7),IF(OR('Dealflow centrale'!T44='Convalida dati'!$F$9,'Dealflow centrale'!T44='Convalida dati'!$F$7),OR('Dealflow centrale'!V44='Convalida dati'!$D$4,'Dealflow centrale'!V44='Convalida dati'!$D$5,'Dealflow centrale'!V44='Convalida dati'!$D$6),IF(T44="",OR(V44="",V44='Convalida dati'!$D$8),"FALSO")))</f>
        <v>1</v>
      </c>
      <c r="F44" s="58" t="str">
        <f t="shared" ca="1" si="1"/>
        <v>OK</v>
      </c>
      <c r="G44" s="66">
        <v>39</v>
      </c>
      <c r="H44" s="273">
        <v>43041</v>
      </c>
      <c r="I44" s="63">
        <f t="shared" si="6"/>
        <v>43041</v>
      </c>
      <c r="J44" s="77" t="s">
        <v>694</v>
      </c>
      <c r="K44" s="65" t="s">
        <v>62</v>
      </c>
      <c r="L44" s="76" t="s">
        <v>149</v>
      </c>
      <c r="M44" s="78" t="s">
        <v>92</v>
      </c>
      <c r="N44" s="77" t="s">
        <v>184</v>
      </c>
      <c r="O44" s="65"/>
      <c r="P44" s="66" t="s">
        <v>36</v>
      </c>
      <c r="Q44" s="67" t="s">
        <v>170</v>
      </c>
      <c r="R44" s="67" t="s">
        <v>53</v>
      </c>
      <c r="S44" s="270" t="str">
        <f>+'EVCA sectoralclassification 1'!E180</f>
        <v>Financial institutions and services</v>
      </c>
      <c r="T44" s="68" t="s">
        <v>167</v>
      </c>
      <c r="U44" s="68" t="s">
        <v>218</v>
      </c>
      <c r="V44" s="419" t="s">
        <v>38</v>
      </c>
      <c r="W44" s="288"/>
      <c r="X44" s="489">
        <v>43041</v>
      </c>
      <c r="Y44" s="480"/>
      <c r="Z44" s="69"/>
    </row>
    <row r="45" spans="2:26" ht="38.549999999999997" hidden="1" customHeight="1" x14ac:dyDescent="0.3">
      <c r="B45" s="56" t="str">
        <f t="shared" ca="1" si="0"/>
        <v>VERO</v>
      </c>
      <c r="C45" s="57" t="b">
        <f t="shared" si="3"/>
        <v>1</v>
      </c>
      <c r="D45" s="57" t="b">
        <f>+IF(Q45='Convalida dati'!$B$16,AND('Dealflow centrale'!V45&lt;&gt;"",I45&lt;&gt;""),IF(AND('Dealflow centrale'!Q45='Convalida dati'!$B$17,'Dealflow centrale'!I45=""),OR('Dealflow centrale'!V45="",V45='Convalida dati'!$D$8),"FALSO"))</f>
        <v>1</v>
      </c>
      <c r="E45" s="57" t="b">
        <f>+IF(OR(T45='Convalida dati'!$F$4,T45='Convalida dati'!$F$5,T45='Convalida dati'!$F$8),OR('Dealflow centrale'!V45='Convalida dati'!$D$5,V45='Convalida dati'!$D$6,V45='Convalida dati'!$D$7),IF(OR('Dealflow centrale'!T45='Convalida dati'!$F$9,'Dealflow centrale'!T45='Convalida dati'!$F$7),OR('Dealflow centrale'!V45='Convalida dati'!$D$4,'Dealflow centrale'!V45='Convalida dati'!$D$5,'Dealflow centrale'!V45='Convalida dati'!$D$6),IF(T45="",OR(V45="",V45='Convalida dati'!$D$8),"FALSO")))</f>
        <v>1</v>
      </c>
      <c r="F45" s="58" t="str">
        <f t="shared" ca="1" si="1"/>
        <v>OK</v>
      </c>
      <c r="G45" s="60">
        <v>40</v>
      </c>
      <c r="H45" s="84">
        <v>43041</v>
      </c>
      <c r="I45" s="59">
        <v>43047</v>
      </c>
      <c r="J45" s="56" t="s">
        <v>698</v>
      </c>
      <c r="K45" s="57" t="s">
        <v>62</v>
      </c>
      <c r="L45" s="70" t="s">
        <v>192</v>
      </c>
      <c r="M45" s="72" t="s">
        <v>95</v>
      </c>
      <c r="N45" s="56"/>
      <c r="O45" s="70" t="s">
        <v>699</v>
      </c>
      <c r="P45" s="60" t="s">
        <v>34</v>
      </c>
      <c r="Q45" s="61" t="s">
        <v>170</v>
      </c>
      <c r="R45" s="61" t="s">
        <v>53</v>
      </c>
      <c r="S45" s="271" t="str">
        <f>+'EVCA sectoralclassification 1'!E181</f>
        <v>Financial institutions and services</v>
      </c>
      <c r="T45" s="62" t="s">
        <v>166</v>
      </c>
      <c r="U45" s="277" t="s">
        <v>218</v>
      </c>
      <c r="V45" s="418" t="s">
        <v>38</v>
      </c>
      <c r="W45" s="289"/>
      <c r="X45" s="488">
        <v>43048</v>
      </c>
      <c r="Y45" s="481"/>
      <c r="Z45" s="284"/>
    </row>
    <row r="46" spans="2:26" ht="38.549999999999997" hidden="1" customHeight="1" x14ac:dyDescent="0.3">
      <c r="B46" s="56" t="str">
        <f t="shared" ca="1" si="0"/>
        <v>VERO</v>
      </c>
      <c r="C46" s="57" t="b">
        <f t="shared" si="3"/>
        <v>1</v>
      </c>
      <c r="D46" s="57" t="b">
        <f>+IF(Q46='Convalida dati'!$B$16,AND('Dealflow centrale'!V46&lt;&gt;"",I46&lt;&gt;""),IF(AND('Dealflow centrale'!Q46='Convalida dati'!$B$17,'Dealflow centrale'!I46=""),OR('Dealflow centrale'!V46="",V46='Convalida dati'!$D$8),"FALSO"))</f>
        <v>1</v>
      </c>
      <c r="E46" s="57" t="b">
        <f>+IF(OR(T46='Convalida dati'!$F$4,T46='Convalida dati'!$F$5,T46='Convalida dati'!$F$8),OR('Dealflow centrale'!V46='Convalida dati'!$D$5,V46='Convalida dati'!$D$6,V46='Convalida dati'!$D$7),IF(OR('Dealflow centrale'!T46='Convalida dati'!$F$9,'Dealflow centrale'!T46='Convalida dati'!$F$7),OR('Dealflow centrale'!V46='Convalida dati'!$D$4,'Dealflow centrale'!V46='Convalida dati'!$D$5,'Dealflow centrale'!V46='Convalida dati'!$D$6),IF(T46="",OR(V46="",V46='Convalida dati'!$D$8),"FALSO")))</f>
        <v>1</v>
      </c>
      <c r="F46" s="58" t="str">
        <f t="shared" ca="1" si="1"/>
        <v>OK</v>
      </c>
      <c r="G46" s="66">
        <v>41</v>
      </c>
      <c r="H46" s="85">
        <v>43041</v>
      </c>
      <c r="I46" s="63">
        <f>+H46</f>
        <v>43041</v>
      </c>
      <c r="J46" s="77" t="s">
        <v>700</v>
      </c>
      <c r="K46" s="76" t="s">
        <v>62</v>
      </c>
      <c r="L46" s="76" t="s">
        <v>701</v>
      </c>
      <c r="M46" s="78" t="s">
        <v>103</v>
      </c>
      <c r="N46" s="77"/>
      <c r="O46" s="76" t="s">
        <v>723</v>
      </c>
      <c r="P46" s="78" t="s">
        <v>35</v>
      </c>
      <c r="Q46" s="67" t="s">
        <v>170</v>
      </c>
      <c r="R46" s="67" t="s">
        <v>49</v>
      </c>
      <c r="S46" s="270" t="str">
        <f>+'EVCA sectoralclassification 1'!E214</f>
        <v>Systems software</v>
      </c>
      <c r="T46" s="68" t="s">
        <v>167</v>
      </c>
      <c r="U46" s="68" t="s">
        <v>218</v>
      </c>
      <c r="V46" s="419" t="s">
        <v>38</v>
      </c>
      <c r="W46" s="288"/>
      <c r="X46" s="489">
        <f t="shared" ref="X46:X53" si="7">+X45</f>
        <v>43048</v>
      </c>
      <c r="Y46" s="480"/>
      <c r="Z46" s="69"/>
    </row>
    <row r="47" spans="2:26" ht="38.549999999999997" hidden="1" customHeight="1" x14ac:dyDescent="0.3">
      <c r="B47" s="56" t="str">
        <f t="shared" ca="1" si="0"/>
        <v>VERO</v>
      </c>
      <c r="C47" s="57" t="b">
        <f t="shared" si="3"/>
        <v>1</v>
      </c>
      <c r="D47" s="57" t="b">
        <f>+IF(Q47='Convalida dati'!$B$16,AND('Dealflow centrale'!V47&lt;&gt;"",I47&lt;&gt;""),IF(AND('Dealflow centrale'!Q47='Convalida dati'!$B$17,'Dealflow centrale'!I47=""),OR('Dealflow centrale'!V47="",V47='Convalida dati'!$D$8),"FALSO"))</f>
        <v>1</v>
      </c>
      <c r="E47" s="57" t="b">
        <f>+IF(OR(T47='Convalida dati'!$F$4,T47='Convalida dati'!$F$5,T47='Convalida dati'!$F$8),OR('Dealflow centrale'!V47='Convalida dati'!$D$5,V47='Convalida dati'!$D$6,V47='Convalida dati'!$D$7),IF(OR('Dealflow centrale'!T47='Convalida dati'!$F$9,'Dealflow centrale'!T47='Convalida dati'!$F$7),OR('Dealflow centrale'!V47='Convalida dati'!$D$4,'Dealflow centrale'!V47='Convalida dati'!$D$5,'Dealflow centrale'!V47='Convalida dati'!$D$6),IF(T47="",OR(V47="",V47='Convalida dati'!$D$8),"FALSO")))</f>
        <v>1</v>
      </c>
      <c r="F47" s="58" t="str">
        <f t="shared" ca="1" si="1"/>
        <v>OK</v>
      </c>
      <c r="G47" s="60">
        <v>42</v>
      </c>
      <c r="H47" s="282">
        <v>43045</v>
      </c>
      <c r="I47" s="59">
        <v>43045</v>
      </c>
      <c r="J47" s="75" t="s">
        <v>703</v>
      </c>
      <c r="K47" s="57" t="s">
        <v>62</v>
      </c>
      <c r="L47" s="70" t="s">
        <v>202</v>
      </c>
      <c r="M47" s="72" t="s">
        <v>89</v>
      </c>
      <c r="N47" s="75" t="s">
        <v>82</v>
      </c>
      <c r="O47" s="57"/>
      <c r="P47" s="72" t="s">
        <v>36</v>
      </c>
      <c r="Q47" s="61" t="s">
        <v>170</v>
      </c>
      <c r="R47" s="61" t="s">
        <v>49</v>
      </c>
      <c r="S47" s="271" t="str">
        <f>+'EVCA sectoralclassification 1'!E212</f>
        <v>Connectivity, networking and communications software</v>
      </c>
      <c r="T47" s="62" t="s">
        <v>167</v>
      </c>
      <c r="U47" s="277" t="s">
        <v>218</v>
      </c>
      <c r="V47" s="418" t="s">
        <v>38</v>
      </c>
      <c r="W47" s="289"/>
      <c r="X47" s="488">
        <f t="shared" si="7"/>
        <v>43048</v>
      </c>
      <c r="Y47" s="481"/>
      <c r="Z47" s="284"/>
    </row>
    <row r="48" spans="2:26" ht="38.549999999999997" hidden="1" customHeight="1" x14ac:dyDescent="0.3">
      <c r="B48" s="56" t="str">
        <f t="shared" ca="1" si="0"/>
        <v>VERO</v>
      </c>
      <c r="C48" s="57" t="b">
        <f t="shared" si="3"/>
        <v>1</v>
      </c>
      <c r="D48" s="57" t="b">
        <f>+IF(Q48='Convalida dati'!$B$16,AND('Dealflow centrale'!V48&lt;&gt;"",I48&lt;&gt;""),IF(AND('Dealflow centrale'!Q48='Convalida dati'!$B$17,'Dealflow centrale'!I48=""),OR('Dealflow centrale'!V48="",V48='Convalida dati'!$D$8),"FALSO"))</f>
        <v>1</v>
      </c>
      <c r="E48" s="57" t="b">
        <f>+IF(OR(T48='Convalida dati'!$F$4,T48='Convalida dati'!$F$5,T48='Convalida dati'!$F$8),OR('Dealflow centrale'!V48='Convalida dati'!$D$5,V48='Convalida dati'!$D$6,V48='Convalida dati'!$D$7),IF(OR('Dealflow centrale'!T48='Convalida dati'!$F$9,'Dealflow centrale'!T48='Convalida dati'!$F$7),OR('Dealflow centrale'!V48='Convalida dati'!$D$4,'Dealflow centrale'!V48='Convalida dati'!$D$5,'Dealflow centrale'!V48='Convalida dati'!$D$6),IF(T48="",OR(V48="",V48='Convalida dati'!$D$8),"FALSO")))</f>
        <v>1</v>
      </c>
      <c r="F48" s="58" t="str">
        <f t="shared" ca="1" si="1"/>
        <v>OK</v>
      </c>
      <c r="G48" s="66">
        <v>43</v>
      </c>
      <c r="H48" s="85">
        <v>43039</v>
      </c>
      <c r="I48" s="63">
        <f>+H48</f>
        <v>43039</v>
      </c>
      <c r="J48" s="77" t="s">
        <v>704</v>
      </c>
      <c r="K48" s="76" t="s">
        <v>64</v>
      </c>
      <c r="L48" s="76" t="s">
        <v>705</v>
      </c>
      <c r="M48" s="66" t="s">
        <v>187</v>
      </c>
      <c r="N48" s="77" t="s">
        <v>118</v>
      </c>
      <c r="O48" s="65"/>
      <c r="P48" s="66" t="s">
        <v>36</v>
      </c>
      <c r="Q48" s="67" t="s">
        <v>170</v>
      </c>
      <c r="R48" s="67" t="s">
        <v>48</v>
      </c>
      <c r="S48" s="270" t="str">
        <f>+'EVCA sectoralclassification 1'!E200</f>
        <v>Internet technologies</v>
      </c>
      <c r="T48" s="68" t="s">
        <v>167</v>
      </c>
      <c r="U48" s="278" t="s">
        <v>218</v>
      </c>
      <c r="V48" s="419" t="s">
        <v>38</v>
      </c>
      <c r="W48" s="288"/>
      <c r="X48" s="489">
        <f t="shared" si="7"/>
        <v>43048</v>
      </c>
      <c r="Y48" s="480"/>
      <c r="Z48" s="69"/>
    </row>
    <row r="49" spans="2:26" ht="38.549999999999997" hidden="1" customHeight="1" x14ac:dyDescent="0.3">
      <c r="B49" s="56" t="str">
        <f t="shared" ca="1" si="0"/>
        <v>VERO</v>
      </c>
      <c r="C49" s="57" t="b">
        <f t="shared" si="3"/>
        <v>1</v>
      </c>
      <c r="D49" s="57" t="b">
        <f>+IF(Q49='Convalida dati'!$B$16,AND('Dealflow centrale'!V49&lt;&gt;"",I49&lt;&gt;""),IF(AND('Dealflow centrale'!Q49='Convalida dati'!$B$17,'Dealflow centrale'!I49=""),OR('Dealflow centrale'!V49="",V49='Convalida dati'!$D$8),"FALSO"))</f>
        <v>1</v>
      </c>
      <c r="E49" s="57" t="b">
        <f>+IF(OR(T49='Convalida dati'!$F$4,T49='Convalida dati'!$F$5,T49='Convalida dati'!$F$8),OR('Dealflow centrale'!V49='Convalida dati'!$D$5,V49='Convalida dati'!$D$6,V49='Convalida dati'!$D$7),IF(OR('Dealflow centrale'!T49='Convalida dati'!$F$9,'Dealflow centrale'!T49='Convalida dati'!$F$7),OR('Dealflow centrale'!V49='Convalida dati'!$D$4,'Dealflow centrale'!V49='Convalida dati'!$D$5,'Dealflow centrale'!V49='Convalida dati'!$D$6),IF(T49="",OR(V49="",V49='Convalida dati'!$D$8),"FALSO")))</f>
        <v>1</v>
      </c>
      <c r="F49" s="58" t="str">
        <f t="shared" ca="1" si="1"/>
        <v>OK</v>
      </c>
      <c r="G49" s="60">
        <v>44</v>
      </c>
      <c r="H49" s="84">
        <v>43042</v>
      </c>
      <c r="I49" s="59">
        <v>43042</v>
      </c>
      <c r="J49" s="56" t="s">
        <v>706</v>
      </c>
      <c r="K49" s="57" t="s">
        <v>62</v>
      </c>
      <c r="L49" s="70" t="s">
        <v>707</v>
      </c>
      <c r="M49" s="72" t="s">
        <v>89</v>
      </c>
      <c r="N49" s="279"/>
      <c r="O49" s="57" t="s">
        <v>724</v>
      </c>
      <c r="P49" s="60" t="s">
        <v>37</v>
      </c>
      <c r="Q49" s="61" t="s">
        <v>170</v>
      </c>
      <c r="R49" s="61" t="s">
        <v>51</v>
      </c>
      <c r="S49" s="271" t="str">
        <f>+'EVCA sectoralclassification 1'!E42</f>
        <v>Business and industrial products</v>
      </c>
      <c r="T49" s="62" t="s">
        <v>40</v>
      </c>
      <c r="U49" s="62" t="s">
        <v>218</v>
      </c>
      <c r="V49" s="418" t="s">
        <v>174</v>
      </c>
      <c r="W49" s="289"/>
      <c r="X49" s="488">
        <f t="shared" si="7"/>
        <v>43048</v>
      </c>
      <c r="Y49" s="481"/>
      <c r="Z49" s="284"/>
    </row>
    <row r="50" spans="2:26" ht="38.549999999999997" hidden="1" customHeight="1" x14ac:dyDescent="0.3">
      <c r="B50" s="56" t="str">
        <f t="shared" ca="1" si="0"/>
        <v>VERO</v>
      </c>
      <c r="C50" s="57" t="b">
        <f t="shared" si="3"/>
        <v>1</v>
      </c>
      <c r="D50" s="57" t="b">
        <f>+IF(Q50='Convalida dati'!$B$16,AND('Dealflow centrale'!V50&lt;&gt;"",I50&lt;&gt;""),IF(AND('Dealflow centrale'!Q50='Convalida dati'!$B$17,'Dealflow centrale'!I50=""),OR('Dealflow centrale'!V50="",V50='Convalida dati'!$D$8),"FALSO"))</f>
        <v>1</v>
      </c>
      <c r="E50" s="57" t="b">
        <f>+IF(OR(T50='Convalida dati'!$F$4,T50='Convalida dati'!$F$5,T50='Convalida dati'!$F$8),OR('Dealflow centrale'!V50='Convalida dati'!$D$5,V50='Convalida dati'!$D$6,V50='Convalida dati'!$D$7),IF(OR('Dealflow centrale'!T50='Convalida dati'!$F$9,'Dealflow centrale'!T50='Convalida dati'!$F$7),OR('Dealflow centrale'!V50='Convalida dati'!$D$4,'Dealflow centrale'!V50='Convalida dati'!$D$5,'Dealflow centrale'!V50='Convalida dati'!$D$6),IF(T50="",OR(V50="",V50='Convalida dati'!$D$8),"FALSO")))</f>
        <v>1</v>
      </c>
      <c r="F50" s="58" t="str">
        <f t="shared" ca="1" si="1"/>
        <v>OK</v>
      </c>
      <c r="G50" s="66">
        <v>45</v>
      </c>
      <c r="H50" s="85">
        <v>43042</v>
      </c>
      <c r="I50" s="63">
        <f>+H50</f>
        <v>43042</v>
      </c>
      <c r="J50" s="77" t="s">
        <v>708</v>
      </c>
      <c r="K50" s="65" t="s">
        <v>62</v>
      </c>
      <c r="L50" s="76" t="s">
        <v>710</v>
      </c>
      <c r="M50" s="78" t="s">
        <v>101</v>
      </c>
      <c r="N50" s="77"/>
      <c r="O50" s="65" t="s">
        <v>709</v>
      </c>
      <c r="P50" s="66" t="s">
        <v>83</v>
      </c>
      <c r="Q50" s="67" t="s">
        <v>170</v>
      </c>
      <c r="R50" s="67" t="s">
        <v>51</v>
      </c>
      <c r="S50" s="270" t="str">
        <f>+'EVCA sectoralclassification 1'!E70</f>
        <v>Manufacturing: other</v>
      </c>
      <c r="T50" s="68" t="s">
        <v>147</v>
      </c>
      <c r="U50" s="68" t="s">
        <v>218</v>
      </c>
      <c r="V50" s="419" t="s">
        <v>147</v>
      </c>
      <c r="W50" s="288"/>
      <c r="X50" s="489">
        <f t="shared" si="7"/>
        <v>43048</v>
      </c>
      <c r="Y50" s="480"/>
      <c r="Z50" s="69"/>
    </row>
    <row r="51" spans="2:26" ht="38.549999999999997" hidden="1" customHeight="1" x14ac:dyDescent="0.3">
      <c r="B51" s="56" t="str">
        <f t="shared" ca="1" si="0"/>
        <v>VERO</v>
      </c>
      <c r="C51" s="57" t="b">
        <f t="shared" si="3"/>
        <v>1</v>
      </c>
      <c r="D51" s="57" t="b">
        <f>+IF(Q51='Convalida dati'!$B$16,AND('Dealflow centrale'!V51&lt;&gt;"",I51&lt;&gt;""),IF(AND('Dealflow centrale'!Q51='Convalida dati'!$B$17,'Dealflow centrale'!I51=""),OR('Dealflow centrale'!V51="",V51='Convalida dati'!$D$8),"FALSO"))</f>
        <v>1</v>
      </c>
      <c r="E51" s="57" t="b">
        <f>+IF(OR(T51='Convalida dati'!$F$4,T51='Convalida dati'!$F$5,T51='Convalida dati'!$F$8),OR('Dealflow centrale'!V51='Convalida dati'!$D$5,V51='Convalida dati'!$D$6,V51='Convalida dati'!$D$7),IF(OR('Dealflow centrale'!T51='Convalida dati'!$F$9,'Dealflow centrale'!T51='Convalida dati'!$F$7),OR('Dealflow centrale'!V51='Convalida dati'!$D$4,'Dealflow centrale'!V51='Convalida dati'!$D$5,'Dealflow centrale'!V51='Convalida dati'!$D$6),IF(T51="",OR(V51="",V51='Convalida dati'!$D$8),"FALSO")))</f>
        <v>1</v>
      </c>
      <c r="F51" s="58" t="str">
        <f t="shared" ca="1" si="1"/>
        <v>OK</v>
      </c>
      <c r="G51" s="60">
        <v>46</v>
      </c>
      <c r="H51" s="84">
        <v>43034</v>
      </c>
      <c r="I51" s="59">
        <v>43034</v>
      </c>
      <c r="J51" s="75" t="s">
        <v>711</v>
      </c>
      <c r="K51" s="57" t="s">
        <v>62</v>
      </c>
      <c r="L51" s="70" t="s">
        <v>149</v>
      </c>
      <c r="M51" s="72" t="s">
        <v>92</v>
      </c>
      <c r="N51" s="56"/>
      <c r="O51" s="70" t="s">
        <v>712</v>
      </c>
      <c r="P51" s="72" t="s">
        <v>83</v>
      </c>
      <c r="Q51" s="61" t="s">
        <v>170</v>
      </c>
      <c r="R51" s="61" t="s">
        <v>46</v>
      </c>
      <c r="S51" s="271" t="str">
        <f>+'EVCA sectoralclassification 1'!E179</f>
        <v>Energy: other</v>
      </c>
      <c r="T51" s="62" t="s">
        <v>166</v>
      </c>
      <c r="U51" s="62" t="s">
        <v>218</v>
      </c>
      <c r="V51" s="418" t="s">
        <v>38</v>
      </c>
      <c r="W51" s="289"/>
      <c r="X51" s="488">
        <f t="shared" si="7"/>
        <v>43048</v>
      </c>
      <c r="Y51" s="481"/>
      <c r="Z51" s="284"/>
    </row>
    <row r="52" spans="2:26" ht="38.549999999999997" hidden="1" customHeight="1" x14ac:dyDescent="0.3">
      <c r="B52" s="56" t="str">
        <f t="shared" ca="1" si="0"/>
        <v>VERO</v>
      </c>
      <c r="C52" s="57" t="b">
        <f t="shared" si="3"/>
        <v>1</v>
      </c>
      <c r="D52" s="57" t="b">
        <f>+IF(Q52='Convalida dati'!$B$16,AND('Dealflow centrale'!V52&lt;&gt;"",I52&lt;&gt;""),IF(AND('Dealflow centrale'!Q52='Convalida dati'!$B$17,'Dealflow centrale'!I52=""),OR('Dealflow centrale'!V52="",V52='Convalida dati'!$D$8),"FALSO"))</f>
        <v>1</v>
      </c>
      <c r="E52" s="57" t="b">
        <f>+IF(OR(T52='Convalida dati'!$F$4,T52='Convalida dati'!$F$5,T52='Convalida dati'!$F$8),OR('Dealflow centrale'!V52='Convalida dati'!$D$5,V52='Convalida dati'!$D$6,V52='Convalida dati'!$D$7),IF(OR('Dealflow centrale'!T52='Convalida dati'!$F$9,'Dealflow centrale'!T52='Convalida dati'!$F$7),OR('Dealflow centrale'!V52='Convalida dati'!$D$4,'Dealflow centrale'!V52='Convalida dati'!$D$5,'Dealflow centrale'!V52='Convalida dati'!$D$6),IF(T52="",OR(V52="",V52='Convalida dati'!$D$8),"FALSO")))</f>
        <v>1</v>
      </c>
      <c r="F52" s="58" t="str">
        <f t="shared" ca="1" si="1"/>
        <v>OK</v>
      </c>
      <c r="G52" s="66">
        <v>47</v>
      </c>
      <c r="H52" s="85">
        <v>43045</v>
      </c>
      <c r="I52" s="63">
        <v>43045</v>
      </c>
      <c r="J52" s="77" t="s">
        <v>713</v>
      </c>
      <c r="K52" s="76" t="s">
        <v>62</v>
      </c>
      <c r="L52" s="76" t="s">
        <v>714</v>
      </c>
      <c r="M52" s="78" t="s">
        <v>103</v>
      </c>
      <c r="N52" s="64"/>
      <c r="O52" s="272" t="s">
        <v>725</v>
      </c>
      <c r="P52" s="78" t="s">
        <v>35</v>
      </c>
      <c r="Q52" s="280" t="s">
        <v>170</v>
      </c>
      <c r="R52" s="67" t="s">
        <v>49</v>
      </c>
      <c r="S52" s="270" t="str">
        <f>+'EVCA sectoralclassification 1'!E214</f>
        <v>Systems software</v>
      </c>
      <c r="T52" s="68" t="s">
        <v>167</v>
      </c>
      <c r="U52" s="68" t="s">
        <v>218</v>
      </c>
      <c r="V52" s="420" t="s">
        <v>38</v>
      </c>
      <c r="W52" s="300"/>
      <c r="X52" s="489">
        <f t="shared" si="7"/>
        <v>43048</v>
      </c>
      <c r="Y52" s="480"/>
      <c r="Z52" s="69"/>
    </row>
    <row r="53" spans="2:26" ht="38.549999999999997" hidden="1" customHeight="1" x14ac:dyDescent="0.3">
      <c r="B53" s="56" t="str">
        <f t="shared" ca="1" si="0"/>
        <v>VERO</v>
      </c>
      <c r="C53" s="57" t="b">
        <f t="shared" si="3"/>
        <v>1</v>
      </c>
      <c r="D53" s="57" t="b">
        <f>+IF(Q53='Convalida dati'!$B$16,AND('Dealflow centrale'!V53&lt;&gt;"",I53&lt;&gt;""),IF(AND('Dealflow centrale'!Q53='Convalida dati'!$B$17,'Dealflow centrale'!I53=""),OR('Dealflow centrale'!V53="",V53='Convalida dati'!$D$8),"FALSO"))</f>
        <v>1</v>
      </c>
      <c r="E53" s="57" t="b">
        <f>+IF(OR(T53='Convalida dati'!$F$4,T53='Convalida dati'!$F$5,T53='Convalida dati'!$F$8),OR('Dealflow centrale'!V53='Convalida dati'!$D$5,V53='Convalida dati'!$D$6,V53='Convalida dati'!$D$7),IF(OR('Dealflow centrale'!T53='Convalida dati'!$F$9,'Dealflow centrale'!T53='Convalida dati'!$F$7),OR('Dealflow centrale'!V53='Convalida dati'!$D$4,'Dealflow centrale'!V53='Convalida dati'!$D$5,'Dealflow centrale'!V53='Convalida dati'!$D$6),IF(T53="",OR(V53="",V53='Convalida dati'!$D$8),"FALSO")))</f>
        <v>1</v>
      </c>
      <c r="F53" s="58" t="str">
        <f t="shared" ca="1" si="1"/>
        <v>OK</v>
      </c>
      <c r="G53" s="60">
        <v>48</v>
      </c>
      <c r="H53" s="84">
        <v>43045</v>
      </c>
      <c r="I53" s="59">
        <f>+H53</f>
        <v>43045</v>
      </c>
      <c r="J53" s="75" t="s">
        <v>715</v>
      </c>
      <c r="K53" s="70" t="s">
        <v>62</v>
      </c>
      <c r="L53" s="70" t="s">
        <v>192</v>
      </c>
      <c r="M53" s="72" t="s">
        <v>95</v>
      </c>
      <c r="N53" s="75" t="s">
        <v>115</v>
      </c>
      <c r="O53" s="57"/>
      <c r="P53" s="72" t="s">
        <v>36</v>
      </c>
      <c r="Q53" s="281" t="s">
        <v>170</v>
      </c>
      <c r="R53" s="61" t="s">
        <v>48</v>
      </c>
      <c r="S53" s="271" t="str">
        <f>+'EVCA sectoralclassification 1'!E199</f>
        <v>Internet technologies</v>
      </c>
      <c r="T53" s="62" t="s">
        <v>167</v>
      </c>
      <c r="U53" s="62" t="s">
        <v>218</v>
      </c>
      <c r="V53" s="418" t="s">
        <v>38</v>
      </c>
      <c r="W53" s="289"/>
      <c r="X53" s="488">
        <f t="shared" si="7"/>
        <v>43048</v>
      </c>
      <c r="Y53" s="481"/>
      <c r="Z53" s="284"/>
    </row>
    <row r="54" spans="2:26" ht="38.549999999999997" hidden="1" customHeight="1" x14ac:dyDescent="0.3">
      <c r="B54" s="56" t="str">
        <f t="shared" ca="1" si="0"/>
        <v>VERO</v>
      </c>
      <c r="C54" s="57" t="b">
        <f t="shared" si="3"/>
        <v>1</v>
      </c>
      <c r="D54" s="57" t="b">
        <f>+IF(Q54='Convalida dati'!$B$16,AND('Dealflow centrale'!V54&lt;&gt;"",I54&lt;&gt;""),IF(AND('Dealflow centrale'!Q54='Convalida dati'!$B$17,'Dealflow centrale'!I54=""),OR('Dealflow centrale'!V54="",V54='Convalida dati'!$D$8),"FALSO"))</f>
        <v>1</v>
      </c>
      <c r="E54" s="57" t="b">
        <f>+IF(OR(T54='Convalida dati'!$F$4,T54='Convalida dati'!$F$5,T54='Convalida dati'!$F$8),OR('Dealflow centrale'!V54='Convalida dati'!$D$5,V54='Convalida dati'!$D$6,V54='Convalida dati'!$D$7),IF(OR('Dealflow centrale'!T54='Convalida dati'!$F$9,'Dealflow centrale'!T54='Convalida dati'!$F$7),OR('Dealflow centrale'!V54='Convalida dati'!$D$4,'Dealflow centrale'!V54='Convalida dati'!$D$5,'Dealflow centrale'!V54='Convalida dati'!$D$6),IF(T54="",OR(V54="",V54='Convalida dati'!$D$8),"FALSO")))</f>
        <v>1</v>
      </c>
      <c r="F54" s="58" t="str">
        <f t="shared" ca="1" si="1"/>
        <v>OK</v>
      </c>
      <c r="G54" s="66">
        <v>49</v>
      </c>
      <c r="H54" s="85">
        <v>43045</v>
      </c>
      <c r="I54" s="63"/>
      <c r="J54" s="77" t="s">
        <v>716</v>
      </c>
      <c r="K54" s="65" t="s">
        <v>62</v>
      </c>
      <c r="L54" s="76" t="s">
        <v>206</v>
      </c>
      <c r="M54" s="78" t="s">
        <v>206</v>
      </c>
      <c r="N54" s="64"/>
      <c r="O54" s="65" t="s">
        <v>717</v>
      </c>
      <c r="P54" s="78" t="s">
        <v>34</v>
      </c>
      <c r="Q54" s="67" t="s">
        <v>67</v>
      </c>
      <c r="R54" s="67"/>
      <c r="S54" s="270"/>
      <c r="T54" s="68"/>
      <c r="U54" s="68"/>
      <c r="V54" s="419" t="s">
        <v>781</v>
      </c>
      <c r="W54" s="288"/>
      <c r="X54" s="489">
        <v>43104</v>
      </c>
      <c r="Y54" s="480"/>
      <c r="Z54" s="69"/>
    </row>
    <row r="55" spans="2:26" ht="38.549999999999997" hidden="1" customHeight="1" x14ac:dyDescent="0.3">
      <c r="B55" s="56" t="str">
        <f t="shared" ca="1" si="0"/>
        <v>VERO</v>
      </c>
      <c r="C55" s="57" t="b">
        <f t="shared" si="3"/>
        <v>1</v>
      </c>
      <c r="D55" s="57" t="b">
        <f>+IF(Q55='Convalida dati'!$B$16,AND('Dealflow centrale'!V55&lt;&gt;"",I55&lt;&gt;""),IF(AND('Dealflow centrale'!Q55='Convalida dati'!$B$17,'Dealflow centrale'!I55=""),OR('Dealflow centrale'!V55="",V55='Convalida dati'!$D$8),"FALSO"))</f>
        <v>1</v>
      </c>
      <c r="E55" s="57" t="b">
        <f>+IF(OR(T55='Convalida dati'!$F$4,T55='Convalida dati'!$F$5,T55='Convalida dati'!$F$8),OR('Dealflow centrale'!V55='Convalida dati'!$D$5,V55='Convalida dati'!$D$6,V55='Convalida dati'!$D$7),IF(OR('Dealflow centrale'!T55='Convalida dati'!$F$9,'Dealflow centrale'!T55='Convalida dati'!$F$7),OR('Dealflow centrale'!V55='Convalida dati'!$D$4,'Dealflow centrale'!V55='Convalida dati'!$D$5,'Dealflow centrale'!V55='Convalida dati'!$D$6),IF(T55="",OR(V55="",V55='Convalida dati'!$D$8),"FALSO")))</f>
        <v>1</v>
      </c>
      <c r="F55" s="58" t="str">
        <f t="shared" ca="1" si="1"/>
        <v>OK</v>
      </c>
      <c r="G55" s="60">
        <v>50</v>
      </c>
      <c r="H55" s="84">
        <v>43046</v>
      </c>
      <c r="I55" s="295"/>
      <c r="J55" s="56" t="s">
        <v>718</v>
      </c>
      <c r="K55" s="57" t="s">
        <v>62</v>
      </c>
      <c r="L55" s="70" t="s">
        <v>149</v>
      </c>
      <c r="M55" s="72" t="s">
        <v>92</v>
      </c>
      <c r="N55" s="75" t="s">
        <v>185</v>
      </c>
      <c r="O55" s="57"/>
      <c r="P55" s="72" t="s">
        <v>36</v>
      </c>
      <c r="Q55" s="61" t="s">
        <v>67</v>
      </c>
      <c r="R55" s="61"/>
      <c r="S55" s="271"/>
      <c r="T55" s="62"/>
      <c r="U55" s="62"/>
      <c r="V55" s="418" t="s">
        <v>781</v>
      </c>
      <c r="W55" s="289"/>
      <c r="X55" s="488">
        <v>43104</v>
      </c>
      <c r="Y55" s="483"/>
      <c r="Z55" s="80"/>
    </row>
    <row r="56" spans="2:26" ht="38.549999999999997" hidden="1" customHeight="1" x14ac:dyDescent="0.3">
      <c r="B56" s="56" t="str">
        <f t="shared" ca="1" si="0"/>
        <v>VERO</v>
      </c>
      <c r="C56" s="57" t="b">
        <f t="shared" si="3"/>
        <v>1</v>
      </c>
      <c r="D56" s="57" t="b">
        <f>+IF(Q56='Convalida dati'!$B$16,AND('Dealflow centrale'!V56&lt;&gt;"",I56&lt;&gt;""),IF(AND('Dealflow centrale'!Q56='Convalida dati'!$B$17,'Dealflow centrale'!I56=""),OR('Dealflow centrale'!V56="",V56='Convalida dati'!$D$8),"FALSO"))</f>
        <v>1</v>
      </c>
      <c r="E56" s="57" t="b">
        <f>+IF(OR(T56='Convalida dati'!$F$4,T56='Convalida dati'!$F$5,T56='Convalida dati'!$F$8),OR('Dealflow centrale'!V56='Convalida dati'!$D$5,V56='Convalida dati'!$D$6,V56='Convalida dati'!$D$7),IF(OR('Dealflow centrale'!T56='Convalida dati'!$F$9,'Dealflow centrale'!T56='Convalida dati'!$F$7),OR('Dealflow centrale'!V56='Convalida dati'!$D$4,'Dealflow centrale'!V56='Convalida dati'!$D$5,'Dealflow centrale'!V56='Convalida dati'!$D$6),IF(T56="",OR(V56="",V56='Convalida dati'!$D$8),"FALSO")))</f>
        <v>1</v>
      </c>
      <c r="F56" s="58" t="str">
        <f t="shared" ca="1" si="1"/>
        <v>OK</v>
      </c>
      <c r="G56" s="66">
        <v>51</v>
      </c>
      <c r="H56" s="85">
        <v>43041</v>
      </c>
      <c r="I56" s="63">
        <f>+H56</f>
        <v>43041</v>
      </c>
      <c r="J56" s="77" t="s">
        <v>719</v>
      </c>
      <c r="K56" s="76" t="s">
        <v>62</v>
      </c>
      <c r="L56" s="76" t="s">
        <v>720</v>
      </c>
      <c r="M56" s="78" t="s">
        <v>70</v>
      </c>
      <c r="N56" s="64"/>
      <c r="O56" s="76" t="s">
        <v>721</v>
      </c>
      <c r="P56" s="78" t="s">
        <v>34</v>
      </c>
      <c r="Q56" s="67" t="s">
        <v>170</v>
      </c>
      <c r="R56" s="67" t="s">
        <v>43</v>
      </c>
      <c r="S56" s="270" t="str">
        <f>+'EVCA sectoralclassification 1'!E118</f>
        <v>Consumer products manufacturing</v>
      </c>
      <c r="T56" s="68" t="s">
        <v>147</v>
      </c>
      <c r="U56" s="68" t="s">
        <v>218</v>
      </c>
      <c r="V56" s="419" t="s">
        <v>147</v>
      </c>
      <c r="W56" s="288"/>
      <c r="X56" s="489">
        <v>43048</v>
      </c>
      <c r="Y56" s="480"/>
      <c r="Z56" s="69"/>
    </row>
    <row r="57" spans="2:26" ht="38.549999999999997" hidden="1" customHeight="1" x14ac:dyDescent="0.3">
      <c r="B57" s="56" t="str">
        <f t="shared" ca="1" si="0"/>
        <v>VERO</v>
      </c>
      <c r="C57" s="57" t="b">
        <f t="shared" si="3"/>
        <v>1</v>
      </c>
      <c r="D57" s="57" t="b">
        <f>+IF(Q57='Convalida dati'!$B$16,AND('Dealflow centrale'!V57&lt;&gt;"",I57&lt;&gt;""),IF(AND('Dealflow centrale'!Q57='Convalida dati'!$B$17,'Dealflow centrale'!I57=""),OR('Dealflow centrale'!V57="",V57='Convalida dati'!$D$8),"FALSO"))</f>
        <v>1</v>
      </c>
      <c r="E57" s="57" t="b">
        <f>+IF(OR(T57='Convalida dati'!$F$4,T57='Convalida dati'!$F$5,T57='Convalida dati'!$F$8),OR('Dealflow centrale'!V57='Convalida dati'!$D$5,V57='Convalida dati'!$D$6,V57='Convalida dati'!$D$7),IF(OR('Dealflow centrale'!T57='Convalida dati'!$F$9,'Dealflow centrale'!T57='Convalida dati'!$F$7),OR('Dealflow centrale'!V57='Convalida dati'!$D$4,'Dealflow centrale'!V57='Convalida dati'!$D$5,'Dealflow centrale'!V57='Convalida dati'!$D$6),IF(T57="",OR(V57="",V57='Convalida dati'!$D$8),"FALSO")))</f>
        <v>1</v>
      </c>
      <c r="F57" s="58" t="str">
        <f t="shared" ca="1" si="1"/>
        <v>OK</v>
      </c>
      <c r="G57" s="60">
        <v>52</v>
      </c>
      <c r="H57" s="84">
        <v>43047</v>
      </c>
      <c r="I57" s="59">
        <f>+H57</f>
        <v>43047</v>
      </c>
      <c r="J57" s="75" t="s">
        <v>722</v>
      </c>
      <c r="K57" s="57" t="s">
        <v>62</v>
      </c>
      <c r="L57" s="70" t="s">
        <v>202</v>
      </c>
      <c r="M57" s="72" t="s">
        <v>89</v>
      </c>
      <c r="N57" s="75" t="s">
        <v>85</v>
      </c>
      <c r="O57" s="57"/>
      <c r="P57" s="72" t="s">
        <v>36</v>
      </c>
      <c r="Q57" s="61" t="s">
        <v>170</v>
      </c>
      <c r="R57" s="61" t="s">
        <v>48</v>
      </c>
      <c r="S57" s="271" t="str">
        <f>+'EVCA sectoralclassification 1'!E199</f>
        <v>Internet technologies</v>
      </c>
      <c r="T57" s="62" t="s">
        <v>167</v>
      </c>
      <c r="U57" s="277" t="s">
        <v>218</v>
      </c>
      <c r="V57" s="418" t="s">
        <v>38</v>
      </c>
      <c r="W57" s="289"/>
      <c r="X57" s="488">
        <f>+X56</f>
        <v>43048</v>
      </c>
      <c r="Y57" s="481"/>
      <c r="Z57" s="284"/>
    </row>
    <row r="58" spans="2:26" ht="38.549999999999997" hidden="1" customHeight="1" x14ac:dyDescent="0.3">
      <c r="B58" s="56" t="str">
        <f t="shared" ca="1" si="0"/>
        <v>VERO</v>
      </c>
      <c r="C58" s="57" t="b">
        <f t="shared" si="3"/>
        <v>1</v>
      </c>
      <c r="D58" s="57" t="b">
        <f>+IF(Q58='Convalida dati'!$B$16,AND('Dealflow centrale'!V58&lt;&gt;"",I58&lt;&gt;""),IF(AND('Dealflow centrale'!Q58='Convalida dati'!$B$17,'Dealflow centrale'!I58=""),OR('Dealflow centrale'!V58="",V58='Convalida dati'!$D$8),"FALSO"))</f>
        <v>1</v>
      </c>
      <c r="E58" s="57" t="b">
        <f>+IF(OR(T58='Convalida dati'!$F$4,T58='Convalida dati'!$F$5,T58='Convalida dati'!$F$8),OR('Dealflow centrale'!V58='Convalida dati'!$D$5,V58='Convalida dati'!$D$6,V58='Convalida dati'!$D$7),IF(OR('Dealflow centrale'!T58='Convalida dati'!$F$9,'Dealflow centrale'!T58='Convalida dati'!$F$7),OR('Dealflow centrale'!V58='Convalida dati'!$D$4,'Dealflow centrale'!V58='Convalida dati'!$D$5,'Dealflow centrale'!V58='Convalida dati'!$D$6),IF(T58="",OR(V58="",V58='Convalida dati'!$D$8),"FALSO")))</f>
        <v>1</v>
      </c>
      <c r="F58" s="58" t="str">
        <f t="shared" ca="1" si="1"/>
        <v>OK</v>
      </c>
      <c r="G58" s="66">
        <v>53</v>
      </c>
      <c r="H58" s="85">
        <v>43046</v>
      </c>
      <c r="I58" s="63">
        <f>+H58</f>
        <v>43046</v>
      </c>
      <c r="J58" s="77" t="s">
        <v>727</v>
      </c>
      <c r="K58" s="76" t="s">
        <v>62</v>
      </c>
      <c r="L58" s="76" t="s">
        <v>149</v>
      </c>
      <c r="M58" s="78" t="s">
        <v>92</v>
      </c>
      <c r="N58" s="64"/>
      <c r="O58" s="65" t="s">
        <v>726</v>
      </c>
      <c r="P58" s="66" t="s">
        <v>34</v>
      </c>
      <c r="Q58" s="67" t="s">
        <v>170</v>
      </c>
      <c r="R58" s="67" t="s">
        <v>49</v>
      </c>
      <c r="S58" s="270" t="str">
        <f>+'EVCA sectoralclassification 1'!E220</f>
        <v>Computer related services: other</v>
      </c>
      <c r="T58" s="68" t="s">
        <v>167</v>
      </c>
      <c r="U58" s="68" t="s">
        <v>218</v>
      </c>
      <c r="V58" s="419" t="s">
        <v>38</v>
      </c>
      <c r="W58" s="288"/>
      <c r="X58" s="489">
        <v>43048</v>
      </c>
      <c r="Y58" s="480"/>
      <c r="Z58" s="69"/>
    </row>
    <row r="59" spans="2:26" ht="38.549999999999997" hidden="1" customHeight="1" x14ac:dyDescent="0.3">
      <c r="B59" s="56" t="str">
        <f t="shared" ca="1" si="0"/>
        <v>VERO</v>
      </c>
      <c r="C59" s="57" t="b">
        <f t="shared" si="3"/>
        <v>1</v>
      </c>
      <c r="D59" s="57" t="b">
        <f>+IF(Q59='Convalida dati'!$B$16,AND('Dealflow centrale'!V59&lt;&gt;"",I59&lt;&gt;""),IF(AND('Dealflow centrale'!Q59='Convalida dati'!$B$17,'Dealflow centrale'!I59=""),OR('Dealflow centrale'!V59="",V59='Convalida dati'!$D$8),"FALSO"))</f>
        <v>1</v>
      </c>
      <c r="E59" s="57" t="b">
        <f>+IF(OR(T59='Convalida dati'!$F$4,T59='Convalida dati'!$F$5,T59='Convalida dati'!$F$8),OR('Dealflow centrale'!V59='Convalida dati'!$D$5,V59='Convalida dati'!$D$6,V59='Convalida dati'!$D$7),IF(OR('Dealflow centrale'!T59='Convalida dati'!$F$9,'Dealflow centrale'!T59='Convalida dati'!$F$7),OR('Dealflow centrale'!V59='Convalida dati'!$D$4,'Dealflow centrale'!V59='Convalida dati'!$D$5,'Dealflow centrale'!V59='Convalida dati'!$D$6),IF(T59="",OR(V59="",V59='Convalida dati'!$D$8),"FALSO")))</f>
        <v>1</v>
      </c>
      <c r="F59" s="58" t="str">
        <f t="shared" ca="1" si="1"/>
        <v>OK</v>
      </c>
      <c r="G59" s="60">
        <v>54</v>
      </c>
      <c r="H59" s="84">
        <v>43048</v>
      </c>
      <c r="I59" s="59"/>
      <c r="J59" s="75" t="s">
        <v>728</v>
      </c>
      <c r="K59" s="70" t="s">
        <v>62</v>
      </c>
      <c r="L59" s="70" t="s">
        <v>202</v>
      </c>
      <c r="M59" s="72" t="s">
        <v>89</v>
      </c>
      <c r="N59" s="56"/>
      <c r="O59" s="70" t="s">
        <v>729</v>
      </c>
      <c r="P59" s="60" t="s">
        <v>34</v>
      </c>
      <c r="Q59" s="61" t="s">
        <v>67</v>
      </c>
      <c r="R59" s="61"/>
      <c r="S59" s="271"/>
      <c r="T59" s="62"/>
      <c r="U59" s="62"/>
      <c r="V59" s="418" t="s">
        <v>781</v>
      </c>
      <c r="W59" s="289"/>
      <c r="X59" s="488">
        <v>43104</v>
      </c>
      <c r="Y59" s="481"/>
      <c r="Z59" s="284"/>
    </row>
    <row r="60" spans="2:26" ht="38.549999999999997" hidden="1" customHeight="1" x14ac:dyDescent="0.3">
      <c r="B60" s="56" t="str">
        <f t="shared" ca="1" si="0"/>
        <v>VERO</v>
      </c>
      <c r="C60" s="57" t="b">
        <f t="shared" si="3"/>
        <v>1</v>
      </c>
      <c r="D60" s="57" t="b">
        <f>+IF(Q60='Convalida dati'!$B$16,AND('Dealflow centrale'!V60&lt;&gt;"",I60&lt;&gt;""),IF(AND('Dealflow centrale'!Q60='Convalida dati'!$B$17,'Dealflow centrale'!I60=""),OR('Dealflow centrale'!V60="",V60='Convalida dati'!$D$8),"FALSO"))</f>
        <v>1</v>
      </c>
      <c r="E60" s="57" t="b">
        <f>+IF(OR(T60='Convalida dati'!$F$4,T60='Convalida dati'!$F$5,T60='Convalida dati'!$F$8),OR('Dealflow centrale'!V60='Convalida dati'!$D$5,V60='Convalida dati'!$D$6,V60='Convalida dati'!$D$7),IF(OR('Dealflow centrale'!T60='Convalida dati'!$F$9,'Dealflow centrale'!T60='Convalida dati'!$F$7),OR('Dealflow centrale'!V60='Convalida dati'!$D$4,'Dealflow centrale'!V60='Convalida dati'!$D$5,'Dealflow centrale'!V60='Convalida dati'!$D$6),IF(T60="",OR(V60="",V60='Convalida dati'!$D$8),"FALSO")))</f>
        <v>1</v>
      </c>
      <c r="F60" s="58" t="str">
        <f t="shared" ca="1" si="1"/>
        <v>OK</v>
      </c>
      <c r="G60" s="66">
        <v>55</v>
      </c>
      <c r="H60" s="85">
        <v>43048</v>
      </c>
      <c r="I60" s="63">
        <f>+H60</f>
        <v>43048</v>
      </c>
      <c r="J60" s="77" t="s">
        <v>730</v>
      </c>
      <c r="K60" s="76" t="s">
        <v>62</v>
      </c>
      <c r="L60" s="76" t="s">
        <v>151</v>
      </c>
      <c r="M60" s="78" t="s">
        <v>92</v>
      </c>
      <c r="N60" s="77" t="s">
        <v>82</v>
      </c>
      <c r="O60" s="65"/>
      <c r="P60" s="66" t="s">
        <v>36</v>
      </c>
      <c r="Q60" s="67" t="s">
        <v>170</v>
      </c>
      <c r="R60" s="280" t="s">
        <v>52</v>
      </c>
      <c r="S60" s="270" t="str">
        <f>+'EVCA sectoralclassification 1'!E131</f>
        <v>Consumer products manufacturing</v>
      </c>
      <c r="T60" s="68" t="s">
        <v>166</v>
      </c>
      <c r="U60" s="68" t="s">
        <v>218</v>
      </c>
      <c r="V60" s="419" t="s">
        <v>38</v>
      </c>
      <c r="W60" s="288"/>
      <c r="X60" s="489">
        <v>43056</v>
      </c>
      <c r="Y60" s="480"/>
      <c r="Z60" s="69"/>
    </row>
    <row r="61" spans="2:26" ht="38.549999999999997" hidden="1" customHeight="1" x14ac:dyDescent="0.3">
      <c r="B61" s="56" t="str">
        <f t="shared" ca="1" si="0"/>
        <v>VERO</v>
      </c>
      <c r="C61" s="57" t="b">
        <f t="shared" si="3"/>
        <v>1</v>
      </c>
      <c r="D61" s="57" t="b">
        <f>+IF(Q61='Convalida dati'!$B$16,AND('Dealflow centrale'!V61&lt;&gt;"",I61&lt;&gt;""),IF(AND('Dealflow centrale'!Q61='Convalida dati'!$B$17,'Dealflow centrale'!I61=""),OR('Dealflow centrale'!V61="",V61='Convalida dati'!$D$8),"FALSO"))</f>
        <v>1</v>
      </c>
      <c r="E61" s="57" t="b">
        <f>+IF(OR(T61='Convalida dati'!$F$4,T61='Convalida dati'!$F$5,T61='Convalida dati'!$F$8),OR('Dealflow centrale'!V61='Convalida dati'!$D$5,V61='Convalida dati'!$D$6,V61='Convalida dati'!$D$7),IF(OR('Dealflow centrale'!T61='Convalida dati'!$F$9,'Dealflow centrale'!T61='Convalida dati'!$F$7),OR('Dealflow centrale'!V61='Convalida dati'!$D$4,'Dealflow centrale'!V61='Convalida dati'!$D$5,'Dealflow centrale'!V61='Convalida dati'!$D$6),IF(T61="",OR(V61="",V61='Convalida dati'!$D$8),"FALSO")))</f>
        <v>1</v>
      </c>
      <c r="F61" s="58" t="str">
        <f t="shared" ca="1" si="1"/>
        <v>OK</v>
      </c>
      <c r="G61" s="60">
        <v>56</v>
      </c>
      <c r="H61" s="84">
        <v>43044</v>
      </c>
      <c r="I61" s="59">
        <f>+H61</f>
        <v>43044</v>
      </c>
      <c r="J61" s="75" t="s">
        <v>731</v>
      </c>
      <c r="K61" s="70" t="s">
        <v>62</v>
      </c>
      <c r="L61" s="70" t="s">
        <v>149</v>
      </c>
      <c r="M61" s="72" t="s">
        <v>92</v>
      </c>
      <c r="N61" s="75" t="s">
        <v>111</v>
      </c>
      <c r="O61" s="57"/>
      <c r="P61" s="60" t="s">
        <v>36</v>
      </c>
      <c r="Q61" s="61" t="s">
        <v>170</v>
      </c>
      <c r="R61" s="61" t="s">
        <v>53</v>
      </c>
      <c r="S61" s="271" t="str">
        <f>+'EVCA sectoralclassification 1'!E180</f>
        <v>Financial institutions and services</v>
      </c>
      <c r="T61" s="62" t="s">
        <v>166</v>
      </c>
      <c r="U61" s="62" t="s">
        <v>218</v>
      </c>
      <c r="V61" s="418" t="s">
        <v>38</v>
      </c>
      <c r="W61" s="289"/>
      <c r="X61" s="488">
        <v>43056</v>
      </c>
      <c r="Y61" s="481"/>
      <c r="Z61" s="284"/>
    </row>
    <row r="62" spans="2:26" ht="38.549999999999997" hidden="1" customHeight="1" x14ac:dyDescent="0.3">
      <c r="B62" s="56" t="str">
        <f t="shared" ca="1" si="0"/>
        <v>VERO</v>
      </c>
      <c r="C62" s="57" t="b">
        <f t="shared" si="3"/>
        <v>1</v>
      </c>
      <c r="D62" s="57" t="b">
        <f>+IF(Q62='Convalida dati'!$B$16,AND('Dealflow centrale'!V62&lt;&gt;"",I62&lt;&gt;""),IF(AND('Dealflow centrale'!Q62='Convalida dati'!$B$17,'Dealflow centrale'!I62=""),OR('Dealflow centrale'!V62="",V62='Convalida dati'!$D$8),"FALSO"))</f>
        <v>1</v>
      </c>
      <c r="E62" s="57" t="b">
        <f>+IF(OR(T62='Convalida dati'!$F$4,T62='Convalida dati'!$F$5,T62='Convalida dati'!$F$8),OR('Dealflow centrale'!V62='Convalida dati'!$D$5,V62='Convalida dati'!$D$6,V62='Convalida dati'!$D$7),IF(OR('Dealflow centrale'!T62='Convalida dati'!$F$9,'Dealflow centrale'!T62='Convalida dati'!$F$7),OR('Dealflow centrale'!V62='Convalida dati'!$D$4,'Dealflow centrale'!V62='Convalida dati'!$D$5,'Dealflow centrale'!V62='Convalida dati'!$D$6),IF(T62="",OR(V62="",V62='Convalida dati'!$D$8),"FALSO")))</f>
        <v>1</v>
      </c>
      <c r="F62" s="58" t="str">
        <f t="shared" ca="1" si="1"/>
        <v>OK</v>
      </c>
      <c r="G62" s="66">
        <v>57</v>
      </c>
      <c r="H62" s="85">
        <v>43048</v>
      </c>
      <c r="I62" s="63">
        <f>+H62</f>
        <v>43048</v>
      </c>
      <c r="J62" s="77" t="s">
        <v>732</v>
      </c>
      <c r="K62" s="76" t="s">
        <v>62</v>
      </c>
      <c r="L62" s="76" t="s">
        <v>733</v>
      </c>
      <c r="M62" s="78" t="s">
        <v>105</v>
      </c>
      <c r="N62" s="77"/>
      <c r="O62" s="76" t="s">
        <v>734</v>
      </c>
      <c r="P62" s="66" t="s">
        <v>83</v>
      </c>
      <c r="Q62" s="67" t="s">
        <v>170</v>
      </c>
      <c r="R62" s="280" t="s">
        <v>49</v>
      </c>
      <c r="S62" s="270" t="str">
        <f>+'EVCA sectoralclassification 1'!E214</f>
        <v>Systems software</v>
      </c>
      <c r="T62" s="68" t="s">
        <v>166</v>
      </c>
      <c r="U62" s="68" t="s">
        <v>218</v>
      </c>
      <c r="V62" s="419" t="s">
        <v>38</v>
      </c>
      <c r="W62" s="288"/>
      <c r="X62" s="489">
        <v>43056</v>
      </c>
      <c r="Y62" s="480"/>
      <c r="Z62" s="69"/>
    </row>
    <row r="63" spans="2:26" ht="38.549999999999997" hidden="1" customHeight="1" x14ac:dyDescent="0.3">
      <c r="B63" s="56" t="str">
        <f t="shared" ca="1" si="0"/>
        <v>VERO</v>
      </c>
      <c r="C63" s="57" t="b">
        <f t="shared" si="3"/>
        <v>1</v>
      </c>
      <c r="D63" s="57" t="b">
        <f>+IF(Q63='Convalida dati'!$B$16,AND('Dealflow centrale'!V63&lt;&gt;"",I63&lt;&gt;""),IF(AND('Dealflow centrale'!Q63='Convalida dati'!$B$17,'Dealflow centrale'!I63=""),OR('Dealflow centrale'!V63="",V63='Convalida dati'!$D$8),"FALSO"))</f>
        <v>1</v>
      </c>
      <c r="E63" s="57" t="b">
        <f>+IF(OR(T63='Convalida dati'!$F$4,T63='Convalida dati'!$F$5,T63='Convalida dati'!$F$8),OR('Dealflow centrale'!V63='Convalida dati'!$D$5,V63='Convalida dati'!$D$6,V63='Convalida dati'!$D$7),IF(OR('Dealflow centrale'!T63='Convalida dati'!$F$9,'Dealflow centrale'!T63='Convalida dati'!$F$7),OR('Dealflow centrale'!V63='Convalida dati'!$D$4,'Dealflow centrale'!V63='Convalida dati'!$D$5,'Dealflow centrale'!V63='Convalida dati'!$D$6),IF(T63="",OR(V63="",V63='Convalida dati'!$D$8),"FALSO")))</f>
        <v>1</v>
      </c>
      <c r="F63" s="58" t="str">
        <f t="shared" ca="1" si="1"/>
        <v>OK</v>
      </c>
      <c r="G63" s="60">
        <v>58</v>
      </c>
      <c r="H63" s="84">
        <v>43048</v>
      </c>
      <c r="I63" s="59">
        <v>43052</v>
      </c>
      <c r="J63" s="75" t="s">
        <v>736</v>
      </c>
      <c r="K63" s="57" t="s">
        <v>62</v>
      </c>
      <c r="L63" s="70" t="s">
        <v>738</v>
      </c>
      <c r="M63" s="60" t="s">
        <v>739</v>
      </c>
      <c r="N63" s="56"/>
      <c r="O63" s="70" t="s">
        <v>735</v>
      </c>
      <c r="P63" s="60" t="s">
        <v>35</v>
      </c>
      <c r="Q63" s="61" t="s">
        <v>170</v>
      </c>
      <c r="R63" s="61" t="s">
        <v>53</v>
      </c>
      <c r="S63" s="271" t="str">
        <f>+'EVCA sectoralclassification 1'!E199</f>
        <v>Internet technologies</v>
      </c>
      <c r="T63" s="62" t="s">
        <v>167</v>
      </c>
      <c r="U63" s="62" t="s">
        <v>218</v>
      </c>
      <c r="V63" s="418" t="s">
        <v>38</v>
      </c>
      <c r="W63" s="289"/>
      <c r="X63" s="488">
        <v>43056</v>
      </c>
      <c r="Y63" s="481"/>
      <c r="Z63" s="284"/>
    </row>
    <row r="64" spans="2:26" ht="42.45" hidden="1" customHeight="1" x14ac:dyDescent="0.3">
      <c r="B64" s="56" t="str">
        <f t="shared" ca="1" si="0"/>
        <v>VERO</v>
      </c>
      <c r="C64" s="57" t="b">
        <f t="shared" si="3"/>
        <v>1</v>
      </c>
      <c r="D64" s="57" t="b">
        <f>+IF(Q64='Convalida dati'!$B$16,AND('Dealflow centrale'!V64&lt;&gt;"",I64&lt;&gt;""),IF(AND('Dealflow centrale'!Q64='Convalida dati'!$B$17,'Dealflow centrale'!I64=""),OR('Dealflow centrale'!V64="",V64='Convalida dati'!$D$8),"FALSO"))</f>
        <v>1</v>
      </c>
      <c r="E64" s="57" t="b">
        <f>+IF(OR(T64='Convalida dati'!$F$4,T64='Convalida dati'!$F$5,T64='Convalida dati'!$F$8),OR('Dealflow centrale'!V64='Convalida dati'!$D$5,V64='Convalida dati'!$D$6,V64='Convalida dati'!$D$7),IF(OR('Dealflow centrale'!T64='Convalida dati'!$F$9,'Dealflow centrale'!T64='Convalida dati'!$F$7),OR('Dealflow centrale'!V64='Convalida dati'!$D$4,'Dealflow centrale'!V64='Convalida dati'!$D$5,'Dealflow centrale'!V64='Convalida dati'!$D$6),IF(T64="",OR(V64="",V64='Convalida dati'!$D$8),"FALSO")))</f>
        <v>1</v>
      </c>
      <c r="F64" s="58" t="str">
        <f t="shared" ca="1" si="1"/>
        <v>OK</v>
      </c>
      <c r="G64" s="66">
        <v>59</v>
      </c>
      <c r="H64" s="85">
        <v>43052</v>
      </c>
      <c r="I64" s="63">
        <v>43052</v>
      </c>
      <c r="J64" s="77" t="s">
        <v>737</v>
      </c>
      <c r="K64" s="65" t="s">
        <v>62</v>
      </c>
      <c r="L64" s="76" t="s">
        <v>192</v>
      </c>
      <c r="M64" s="78" t="s">
        <v>95</v>
      </c>
      <c r="N64" s="64"/>
      <c r="O64" s="76" t="s">
        <v>740</v>
      </c>
      <c r="P64" s="66" t="s">
        <v>83</v>
      </c>
      <c r="Q64" s="67" t="s">
        <v>170</v>
      </c>
      <c r="R64" s="67" t="s">
        <v>49</v>
      </c>
      <c r="S64" s="270" t="str">
        <f>+S63</f>
        <v>Internet technologies</v>
      </c>
      <c r="T64" s="68" t="s">
        <v>166</v>
      </c>
      <c r="U64" s="68" t="s">
        <v>797</v>
      </c>
      <c r="V64" s="419" t="s">
        <v>39</v>
      </c>
      <c r="W64" s="288"/>
      <c r="X64" s="489">
        <v>43069</v>
      </c>
      <c r="Y64" s="482" t="s">
        <v>841</v>
      </c>
      <c r="Z64" s="74"/>
    </row>
    <row r="65" spans="2:26" ht="38.549999999999997" hidden="1" customHeight="1" x14ac:dyDescent="0.3">
      <c r="B65" s="56" t="str">
        <f t="shared" ca="1" si="0"/>
        <v>VERO</v>
      </c>
      <c r="C65" s="57" t="b">
        <f t="shared" si="3"/>
        <v>1</v>
      </c>
      <c r="D65" s="57" t="b">
        <f>+IF(Q65='Convalida dati'!$B$16,AND('Dealflow centrale'!V65&lt;&gt;"",I65&lt;&gt;""),IF(AND('Dealflow centrale'!Q65='Convalida dati'!$B$17,'Dealflow centrale'!I65=""),OR('Dealflow centrale'!V65="",V65='Convalida dati'!$D$8),"FALSO"))</f>
        <v>1</v>
      </c>
      <c r="E65" s="57" t="b">
        <f>+IF(OR(T65='Convalida dati'!$F$4,T65='Convalida dati'!$F$5,T65='Convalida dati'!$F$8),OR('Dealflow centrale'!V65='Convalida dati'!$D$5,V65='Convalida dati'!$D$6,V65='Convalida dati'!$D$7),IF(OR('Dealflow centrale'!T65='Convalida dati'!$F$9,'Dealflow centrale'!T65='Convalida dati'!$F$7),OR('Dealflow centrale'!V65='Convalida dati'!$D$4,'Dealflow centrale'!V65='Convalida dati'!$D$5,'Dealflow centrale'!V65='Convalida dati'!$D$6),IF(T65="",OR(V65="",V65='Convalida dati'!$D$8),"FALSO")))</f>
        <v>1</v>
      </c>
      <c r="F65" s="58" t="str">
        <f t="shared" ca="1" si="1"/>
        <v>OK</v>
      </c>
      <c r="G65" s="60">
        <v>60</v>
      </c>
      <c r="H65" s="84">
        <v>43053</v>
      </c>
      <c r="I65" s="59">
        <v>43066</v>
      </c>
      <c r="J65" s="75" t="s">
        <v>741</v>
      </c>
      <c r="K65" s="57" t="s">
        <v>62</v>
      </c>
      <c r="L65" s="70" t="s">
        <v>206</v>
      </c>
      <c r="M65" s="72" t="s">
        <v>206</v>
      </c>
      <c r="N65" s="56"/>
      <c r="O65" s="70" t="s">
        <v>875</v>
      </c>
      <c r="P65" s="60" t="s">
        <v>35</v>
      </c>
      <c r="Q65" s="61" t="s">
        <v>170</v>
      </c>
      <c r="R65" s="61" t="s">
        <v>43</v>
      </c>
      <c r="S65" s="271" t="str">
        <f>+'EVCA sectoralclassification 1'!E118</f>
        <v>Consumer products manufacturing</v>
      </c>
      <c r="T65" s="62" t="s">
        <v>40</v>
      </c>
      <c r="U65" s="62" t="s">
        <v>794</v>
      </c>
      <c r="V65" s="418" t="s">
        <v>39</v>
      </c>
      <c r="W65" s="289"/>
      <c r="X65" s="488">
        <v>43069</v>
      </c>
      <c r="Y65" s="483"/>
      <c r="Z65" s="80"/>
    </row>
    <row r="66" spans="2:26" ht="38.549999999999997" hidden="1" customHeight="1" x14ac:dyDescent="0.3">
      <c r="B66" s="56" t="str">
        <f t="shared" ca="1" si="0"/>
        <v>VERO</v>
      </c>
      <c r="C66" s="57" t="b">
        <f t="shared" si="3"/>
        <v>1</v>
      </c>
      <c r="D66" s="57" t="b">
        <f>+IF(Q66='Convalida dati'!$B$16,AND('Dealflow centrale'!V66&lt;&gt;"",I66&lt;&gt;""),IF(AND('Dealflow centrale'!Q66='Convalida dati'!$B$17,'Dealflow centrale'!I66=""),OR('Dealflow centrale'!V66="",V66='Convalida dati'!$D$8),"FALSO"))</f>
        <v>1</v>
      </c>
      <c r="E66" s="57" t="b">
        <f>+IF(OR(T66='Convalida dati'!$F$4,T66='Convalida dati'!$F$5,T66='Convalida dati'!$F$8),OR('Dealflow centrale'!V66='Convalida dati'!$D$5,V66='Convalida dati'!$D$6,V66='Convalida dati'!$D$7),IF(OR('Dealflow centrale'!T66='Convalida dati'!$F$9,'Dealflow centrale'!T66='Convalida dati'!$F$7),OR('Dealflow centrale'!V66='Convalida dati'!$D$4,'Dealflow centrale'!V66='Convalida dati'!$D$5,'Dealflow centrale'!V66='Convalida dati'!$D$6),IF(T66="",OR(V66="",V66='Convalida dati'!$D$8),"FALSO")))</f>
        <v>1</v>
      </c>
      <c r="F66" s="58" t="str">
        <f t="shared" ca="1" si="1"/>
        <v>OK</v>
      </c>
      <c r="G66" s="66">
        <v>61</v>
      </c>
      <c r="H66" s="85">
        <v>43053</v>
      </c>
      <c r="I66" s="63">
        <v>43053</v>
      </c>
      <c r="J66" s="77" t="s">
        <v>742</v>
      </c>
      <c r="K66" s="65" t="s">
        <v>62</v>
      </c>
      <c r="L66" s="76" t="s">
        <v>743</v>
      </c>
      <c r="M66" s="78" t="s">
        <v>87</v>
      </c>
      <c r="N66" s="77" t="s">
        <v>185</v>
      </c>
      <c r="O66" s="65"/>
      <c r="P66" s="66" t="s">
        <v>36</v>
      </c>
      <c r="Q66" s="67" t="s">
        <v>170</v>
      </c>
      <c r="R66" s="67" t="s">
        <v>53</v>
      </c>
      <c r="S66" s="270" t="str">
        <f>+S16</f>
        <v>Business related software</v>
      </c>
      <c r="T66" s="68" t="s">
        <v>167</v>
      </c>
      <c r="U66" s="278" t="s">
        <v>218</v>
      </c>
      <c r="V66" s="419" t="s">
        <v>38</v>
      </c>
      <c r="W66" s="288"/>
      <c r="X66" s="489">
        <v>43056</v>
      </c>
      <c r="Y66" s="480"/>
      <c r="Z66" s="69"/>
    </row>
    <row r="67" spans="2:26" ht="42.45" hidden="1" customHeight="1" x14ac:dyDescent="0.3">
      <c r="B67" s="56" t="str">
        <f t="shared" ca="1" si="0"/>
        <v>VERO</v>
      </c>
      <c r="C67" s="57" t="b">
        <f t="shared" si="3"/>
        <v>1</v>
      </c>
      <c r="D67" s="57" t="b">
        <f>+IF(Q67='Convalida dati'!$B$16,AND('Dealflow centrale'!V67&lt;&gt;"",I67&lt;&gt;""),IF(AND('Dealflow centrale'!Q67='Convalida dati'!$B$17,'Dealflow centrale'!I67=""),OR('Dealflow centrale'!V67="",V67='Convalida dati'!$D$8),"FALSO"))</f>
        <v>1</v>
      </c>
      <c r="E67" s="57" t="b">
        <f>+IF(OR(T67='Convalida dati'!$F$4,T67='Convalida dati'!$F$5,T67='Convalida dati'!$F$8),OR('Dealflow centrale'!V67='Convalida dati'!$D$5,V67='Convalida dati'!$D$6,V67='Convalida dati'!$D$7),IF(OR('Dealflow centrale'!T67='Convalida dati'!$F$9,'Dealflow centrale'!T67='Convalida dati'!$F$7),OR('Dealflow centrale'!V67='Convalida dati'!$D$4,'Dealflow centrale'!V67='Convalida dati'!$D$5,'Dealflow centrale'!V67='Convalida dati'!$D$6),IF(T67="",OR(V67="",V67='Convalida dati'!$D$8),"FALSO")))</f>
        <v>1</v>
      </c>
      <c r="F67" s="58" t="str">
        <f t="shared" ca="1" si="1"/>
        <v>OK</v>
      </c>
      <c r="G67" s="60">
        <v>62</v>
      </c>
      <c r="H67" s="84">
        <v>43053</v>
      </c>
      <c r="I67" s="59">
        <v>43063</v>
      </c>
      <c r="J67" s="75" t="s">
        <v>744</v>
      </c>
      <c r="K67" s="70" t="s">
        <v>62</v>
      </c>
      <c r="L67" s="70" t="s">
        <v>190</v>
      </c>
      <c r="M67" s="72" t="s">
        <v>99</v>
      </c>
      <c r="N67" s="56"/>
      <c r="O67" s="70" t="s">
        <v>745</v>
      </c>
      <c r="P67" s="60" t="s">
        <v>34</v>
      </c>
      <c r="Q67" s="61" t="s">
        <v>170</v>
      </c>
      <c r="R67" s="61" t="s">
        <v>47</v>
      </c>
      <c r="S67" s="271" t="str">
        <f>+'EVCA sectoralclassification 1'!E138</f>
        <v>Consumer goods: other</v>
      </c>
      <c r="T67" s="62" t="s">
        <v>166</v>
      </c>
      <c r="U67" s="62" t="s">
        <v>218</v>
      </c>
      <c r="V67" s="418" t="s">
        <v>38</v>
      </c>
      <c r="W67" s="289"/>
      <c r="X67" s="488">
        <v>43069</v>
      </c>
      <c r="Y67" s="481"/>
      <c r="Z67" s="284"/>
    </row>
    <row r="68" spans="2:26" ht="38.549999999999997" hidden="1" customHeight="1" x14ac:dyDescent="0.3">
      <c r="B68" s="56" t="str">
        <f t="shared" ca="1" si="0"/>
        <v>VERO</v>
      </c>
      <c r="C68" s="57" t="b">
        <f t="shared" si="3"/>
        <v>1</v>
      </c>
      <c r="D68" s="57" t="b">
        <f>+IF(Q68='Convalida dati'!$B$16,AND('Dealflow centrale'!V68&lt;&gt;"",I68&lt;&gt;""),IF(AND('Dealflow centrale'!Q68='Convalida dati'!$B$17,'Dealflow centrale'!I68=""),OR('Dealflow centrale'!V68="",V68='Convalida dati'!$D$8),"FALSO"))</f>
        <v>1</v>
      </c>
      <c r="E68" s="57" t="b">
        <f>+IF(OR(T68='Convalida dati'!$F$4,T68='Convalida dati'!$F$5,T68='Convalida dati'!$F$8),OR('Dealflow centrale'!V68='Convalida dati'!$D$5,V68='Convalida dati'!$D$6,V68='Convalida dati'!$D$7),IF(OR('Dealflow centrale'!T68='Convalida dati'!$F$9,'Dealflow centrale'!T68='Convalida dati'!$F$7),OR('Dealflow centrale'!V68='Convalida dati'!$D$4,'Dealflow centrale'!V68='Convalida dati'!$D$5,'Dealflow centrale'!V68='Convalida dati'!$D$6),IF(T68="",OR(V68="",V68='Convalida dati'!$D$8),"FALSO")))</f>
        <v>1</v>
      </c>
      <c r="F68" s="58" t="str">
        <f t="shared" ca="1" si="1"/>
        <v>OK</v>
      </c>
      <c r="G68" s="66">
        <v>63</v>
      </c>
      <c r="H68" s="85">
        <v>43054</v>
      </c>
      <c r="I68" s="63">
        <f>+H68</f>
        <v>43054</v>
      </c>
      <c r="J68" s="77" t="s">
        <v>746</v>
      </c>
      <c r="K68" s="65" t="s">
        <v>62</v>
      </c>
      <c r="L68" s="76" t="s">
        <v>747</v>
      </c>
      <c r="M68" s="78" t="s">
        <v>96</v>
      </c>
      <c r="N68" s="77" t="s">
        <v>185</v>
      </c>
      <c r="O68" s="65"/>
      <c r="P68" s="66" t="s">
        <v>36</v>
      </c>
      <c r="Q68" s="67" t="s">
        <v>170</v>
      </c>
      <c r="R68" s="67" t="s">
        <v>51</v>
      </c>
      <c r="S68" s="270" t="str">
        <f>+'EVCA sectoralclassification 1'!E64</f>
        <v>Manufacturing: other</v>
      </c>
      <c r="T68" s="68" t="s">
        <v>41</v>
      </c>
      <c r="U68" s="68" t="s">
        <v>218</v>
      </c>
      <c r="V68" s="419" t="s">
        <v>174</v>
      </c>
      <c r="W68" s="288"/>
      <c r="X68" s="489">
        <v>43062</v>
      </c>
      <c r="Y68" s="482"/>
      <c r="Z68" s="74"/>
    </row>
    <row r="69" spans="2:26" ht="38.549999999999997" hidden="1" customHeight="1" x14ac:dyDescent="0.3">
      <c r="B69" s="56" t="str">
        <f t="shared" ca="1" si="0"/>
        <v>VERO</v>
      </c>
      <c r="C69" s="57" t="b">
        <f t="shared" si="3"/>
        <v>1</v>
      </c>
      <c r="D69" s="57" t="b">
        <f>+IF(Q69='Convalida dati'!$B$16,AND('Dealflow centrale'!V69&lt;&gt;"",I69&lt;&gt;""),IF(AND('Dealflow centrale'!Q69='Convalida dati'!$B$17,'Dealflow centrale'!I69=""),OR('Dealflow centrale'!V69="",V69='Convalida dati'!$D$8),"FALSO"))</f>
        <v>1</v>
      </c>
      <c r="E69" s="57" t="b">
        <f>+IF(OR(T69='Convalida dati'!$F$4,T69='Convalida dati'!$F$5,T69='Convalida dati'!$F$8),OR('Dealflow centrale'!V69='Convalida dati'!$D$5,V69='Convalida dati'!$D$6,V69='Convalida dati'!$D$7),IF(OR('Dealflow centrale'!T69='Convalida dati'!$F$9,'Dealflow centrale'!T69='Convalida dati'!$F$7),OR('Dealflow centrale'!V69='Convalida dati'!$D$4,'Dealflow centrale'!V69='Convalida dati'!$D$5,'Dealflow centrale'!V69='Convalida dati'!$D$6),IF(T69="",OR(V69="",V69='Convalida dati'!$D$8),"FALSO")))</f>
        <v>1</v>
      </c>
      <c r="F69" s="58" t="str">
        <f t="shared" ca="1" si="1"/>
        <v>OK</v>
      </c>
      <c r="G69" s="60">
        <v>64</v>
      </c>
      <c r="H69" s="84">
        <v>43048</v>
      </c>
      <c r="I69" s="59">
        <v>43048</v>
      </c>
      <c r="J69" s="75" t="s">
        <v>748</v>
      </c>
      <c r="K69" s="70" t="s">
        <v>62</v>
      </c>
      <c r="L69" s="70" t="s">
        <v>749</v>
      </c>
      <c r="M69" s="72" t="s">
        <v>89</v>
      </c>
      <c r="N69" s="75" t="s">
        <v>82</v>
      </c>
      <c r="O69" s="57"/>
      <c r="P69" s="60" t="s">
        <v>36</v>
      </c>
      <c r="Q69" s="61" t="s">
        <v>170</v>
      </c>
      <c r="R69" s="61" t="s">
        <v>52</v>
      </c>
      <c r="S69" s="271" t="str">
        <f>+'EVCA sectoralclassification 1'!E229</f>
        <v>Medical equipment and related software</v>
      </c>
      <c r="T69" s="62" t="s">
        <v>167</v>
      </c>
      <c r="U69" s="62" t="s">
        <v>218</v>
      </c>
      <c r="V69" s="418" t="s">
        <v>38</v>
      </c>
      <c r="W69" s="289"/>
      <c r="X69" s="488">
        <v>43056</v>
      </c>
      <c r="Y69" s="481"/>
      <c r="Z69" s="284"/>
    </row>
    <row r="70" spans="2:26" ht="38.549999999999997" hidden="1" customHeight="1" x14ac:dyDescent="0.3">
      <c r="B70" s="56" t="str">
        <f t="shared" ref="B70:B133" ca="1" si="8">IF(AND(+H70&lt;=X70,X70&lt;=TODAY()),"VERO","FALSO")</f>
        <v>VERO</v>
      </c>
      <c r="C70" s="57" t="b">
        <f t="shared" si="3"/>
        <v>1</v>
      </c>
      <c r="D70" s="57" t="b">
        <f>+IF(Q70='Convalida dati'!$B$16,AND('Dealflow centrale'!V70&lt;&gt;"",I70&lt;&gt;""),IF(AND('Dealflow centrale'!Q70='Convalida dati'!$B$17,'Dealflow centrale'!I70=""),OR('Dealflow centrale'!V70="",V70='Convalida dati'!$D$8),"FALSO"))</f>
        <v>1</v>
      </c>
      <c r="E70" s="57" t="b">
        <f>+IF(OR(T70='Convalida dati'!$F$4,T70='Convalida dati'!$F$5,T70='Convalida dati'!$F$8),OR('Dealflow centrale'!V70='Convalida dati'!$D$5,V70='Convalida dati'!$D$6,V70='Convalida dati'!$D$7),IF(OR('Dealflow centrale'!T70='Convalida dati'!$F$9,'Dealflow centrale'!T70='Convalida dati'!$F$7),OR('Dealflow centrale'!V70='Convalida dati'!$D$4,'Dealflow centrale'!V70='Convalida dati'!$D$5,'Dealflow centrale'!V70='Convalida dati'!$D$6),IF(T70="",OR(V70="",V70='Convalida dati'!$D$8),"FALSO")))</f>
        <v>1</v>
      </c>
      <c r="F70" s="58" t="str">
        <f t="shared" ref="F70:F133" ca="1" si="9">+IF(AND(B70="VERO",C70=TRUE,D70=TRUE,E70=TRUE),"OK","ERRORE")</f>
        <v>OK</v>
      </c>
      <c r="G70" s="66">
        <v>65</v>
      </c>
      <c r="H70" s="85">
        <v>43054</v>
      </c>
      <c r="I70" s="63"/>
      <c r="J70" s="77" t="s">
        <v>750</v>
      </c>
      <c r="K70" s="76" t="s">
        <v>62</v>
      </c>
      <c r="L70" s="76" t="s">
        <v>149</v>
      </c>
      <c r="M70" s="78" t="s">
        <v>92</v>
      </c>
      <c r="N70" s="64"/>
      <c r="O70" s="76" t="s">
        <v>751</v>
      </c>
      <c r="P70" s="66" t="s">
        <v>34</v>
      </c>
      <c r="Q70" s="280" t="s">
        <v>67</v>
      </c>
      <c r="R70" s="67"/>
      <c r="S70" s="270"/>
      <c r="T70" s="68"/>
      <c r="U70" s="68"/>
      <c r="V70" s="419" t="s">
        <v>781</v>
      </c>
      <c r="W70" s="288"/>
      <c r="X70" s="489">
        <v>43104</v>
      </c>
      <c r="Y70" s="480"/>
      <c r="Z70" s="69"/>
    </row>
    <row r="71" spans="2:26" ht="38.549999999999997" hidden="1" customHeight="1" x14ac:dyDescent="0.3">
      <c r="B71" s="56" t="str">
        <f t="shared" ca="1" si="8"/>
        <v>VERO</v>
      </c>
      <c r="C71" s="57" t="b">
        <f t="shared" si="3"/>
        <v>1</v>
      </c>
      <c r="D71" s="57" t="b">
        <f>+IF(Q71='Convalida dati'!$B$16,AND('Dealflow centrale'!V71&lt;&gt;"",I71&lt;&gt;""),IF(AND('Dealflow centrale'!Q71='Convalida dati'!$B$17,'Dealflow centrale'!I71=""),OR('Dealflow centrale'!V71="",V71='Convalida dati'!$D$8),"FALSO"))</f>
        <v>1</v>
      </c>
      <c r="E71" s="57" t="b">
        <f>+IF(OR(T71='Convalida dati'!$F$4,T71='Convalida dati'!$F$5,T71='Convalida dati'!$F$8),OR('Dealflow centrale'!V71='Convalida dati'!$D$5,V71='Convalida dati'!$D$6,V71='Convalida dati'!$D$7),IF(OR('Dealflow centrale'!T71='Convalida dati'!$F$9,'Dealflow centrale'!T71='Convalida dati'!$F$7),OR('Dealflow centrale'!V71='Convalida dati'!$D$4,'Dealflow centrale'!V71='Convalida dati'!$D$5,'Dealflow centrale'!V71='Convalida dati'!$D$6),IF(T71="",OR(V71="",V71='Convalida dati'!$D$8),"FALSO")))</f>
        <v>1</v>
      </c>
      <c r="F71" s="58" t="str">
        <f t="shared" ca="1" si="9"/>
        <v>OK</v>
      </c>
      <c r="G71" s="60">
        <v>66</v>
      </c>
      <c r="H71" s="84">
        <v>43054</v>
      </c>
      <c r="I71" s="59">
        <v>43837</v>
      </c>
      <c r="J71" s="75" t="s">
        <v>753</v>
      </c>
      <c r="K71" s="57" t="s">
        <v>62</v>
      </c>
      <c r="L71" s="70" t="s">
        <v>190</v>
      </c>
      <c r="M71" s="72" t="s">
        <v>99</v>
      </c>
      <c r="N71" s="56"/>
      <c r="O71" s="70" t="s">
        <v>752</v>
      </c>
      <c r="P71" s="60" t="s">
        <v>34</v>
      </c>
      <c r="Q71" s="61" t="s">
        <v>170</v>
      </c>
      <c r="R71" s="61" t="s">
        <v>49</v>
      </c>
      <c r="S71" s="271" t="str">
        <f>+'EVCA sectoralclassification 1'!E198</f>
        <v>Telecom carriers</v>
      </c>
      <c r="T71" s="62" t="s">
        <v>166</v>
      </c>
      <c r="U71" s="62" t="s">
        <v>218</v>
      </c>
      <c r="V71" s="418" t="s">
        <v>38</v>
      </c>
      <c r="W71" s="289"/>
      <c r="X71" s="488">
        <v>43839</v>
      </c>
      <c r="Y71" s="483" t="s">
        <v>2871</v>
      </c>
      <c r="Z71" s="80"/>
    </row>
    <row r="72" spans="2:26" ht="38.549999999999997" hidden="1" customHeight="1" x14ac:dyDescent="0.3">
      <c r="B72" s="56" t="str">
        <f t="shared" ca="1" si="8"/>
        <v>VERO</v>
      </c>
      <c r="C72" s="57" t="b">
        <f t="shared" si="3"/>
        <v>1</v>
      </c>
      <c r="D72" s="57" t="b">
        <f>+IF(Q72='Convalida dati'!$B$16,AND('Dealflow centrale'!V72&lt;&gt;"",I72&lt;&gt;""),IF(AND('Dealflow centrale'!Q72='Convalida dati'!$B$17,'Dealflow centrale'!I72=""),OR('Dealflow centrale'!V72="",V72='Convalida dati'!$D$8),"FALSO"))</f>
        <v>1</v>
      </c>
      <c r="E72" s="57" t="b">
        <f>+IF(OR(T72='Convalida dati'!$F$4,T72='Convalida dati'!$F$5,T72='Convalida dati'!$F$8),OR('Dealflow centrale'!V72='Convalida dati'!$D$5,V72='Convalida dati'!$D$6,V72='Convalida dati'!$D$7),IF(OR('Dealflow centrale'!T72='Convalida dati'!$F$9,'Dealflow centrale'!T72='Convalida dati'!$F$7),OR('Dealflow centrale'!V72='Convalida dati'!$D$4,'Dealflow centrale'!V72='Convalida dati'!$D$5,'Dealflow centrale'!V72='Convalida dati'!$D$6),IF(T72="",OR(V72="",V72='Convalida dati'!$D$8),"FALSO")))</f>
        <v>1</v>
      </c>
      <c r="F72" s="58" t="str">
        <f t="shared" ca="1" si="9"/>
        <v>OK</v>
      </c>
      <c r="G72" s="66">
        <v>67</v>
      </c>
      <c r="H72" s="85">
        <v>43055</v>
      </c>
      <c r="I72" s="63">
        <f t="shared" ref="I72:I84" si="10">+H72</f>
        <v>43055</v>
      </c>
      <c r="J72" s="77" t="s">
        <v>754</v>
      </c>
      <c r="K72" s="65" t="s">
        <v>62</v>
      </c>
      <c r="L72" s="76" t="s">
        <v>190</v>
      </c>
      <c r="M72" s="78" t="s">
        <v>99</v>
      </c>
      <c r="N72" s="77"/>
      <c r="O72" s="76" t="s">
        <v>778</v>
      </c>
      <c r="P72" s="66" t="s">
        <v>35</v>
      </c>
      <c r="Q72" s="67" t="s">
        <v>170</v>
      </c>
      <c r="R72" s="67" t="s">
        <v>53</v>
      </c>
      <c r="S72" s="270" t="str">
        <f>+'EVCA sectoralclassification 1'!E89</f>
        <v>Business and industrial services</v>
      </c>
      <c r="T72" s="68" t="s">
        <v>167</v>
      </c>
      <c r="U72" s="68" t="s">
        <v>218</v>
      </c>
      <c r="V72" s="419" t="s">
        <v>174</v>
      </c>
      <c r="W72" s="288"/>
      <c r="X72" s="489">
        <v>43062</v>
      </c>
      <c r="Y72" s="482" t="s">
        <v>755</v>
      </c>
      <c r="Z72" s="74"/>
    </row>
    <row r="73" spans="2:26" ht="38.549999999999997" hidden="1" customHeight="1" x14ac:dyDescent="0.3">
      <c r="B73" s="56" t="str">
        <f t="shared" ca="1" si="8"/>
        <v>VERO</v>
      </c>
      <c r="C73" s="57" t="b">
        <f t="shared" ref="C73:C136" si="11">+(AND(G73&lt;&gt;"",H73&lt;&gt;"",J73&lt;&gt;"",K73&lt;&gt;"",L73&lt;&gt;"",M73&lt;&gt;"",P73&lt;&gt;"",Q73&lt;&gt;""))</f>
        <v>1</v>
      </c>
      <c r="D73" s="57" t="b">
        <f>+IF(Q73='Convalida dati'!$B$16,AND('Dealflow centrale'!V73&lt;&gt;"",I73&lt;&gt;""),IF(AND('Dealflow centrale'!Q73='Convalida dati'!$B$17,'Dealflow centrale'!I73=""),OR('Dealflow centrale'!V73="",V73='Convalida dati'!$D$8),"FALSO"))</f>
        <v>1</v>
      </c>
      <c r="E73" s="57" t="b">
        <f>+IF(OR(T73='Convalida dati'!$F$4,T73='Convalida dati'!$F$5,T73='Convalida dati'!$F$8),OR('Dealflow centrale'!V73='Convalida dati'!$D$5,V73='Convalida dati'!$D$6,V73='Convalida dati'!$D$7),IF(OR('Dealflow centrale'!T73='Convalida dati'!$F$9,'Dealflow centrale'!T73='Convalida dati'!$F$7),OR('Dealflow centrale'!V73='Convalida dati'!$D$4,'Dealflow centrale'!V73='Convalida dati'!$D$5,'Dealflow centrale'!V73='Convalida dati'!$D$6),IF(T73="",OR(V73="",V73='Convalida dati'!$D$8),"FALSO")))</f>
        <v>1</v>
      </c>
      <c r="F73" s="58" t="str">
        <f t="shared" ca="1" si="9"/>
        <v>OK</v>
      </c>
      <c r="G73" s="60">
        <v>68</v>
      </c>
      <c r="H73" s="84">
        <v>43056</v>
      </c>
      <c r="I73" s="59">
        <f t="shared" si="10"/>
        <v>43056</v>
      </c>
      <c r="J73" s="75" t="s">
        <v>756</v>
      </c>
      <c r="K73" s="70" t="s">
        <v>62</v>
      </c>
      <c r="L73" s="70" t="s">
        <v>202</v>
      </c>
      <c r="M73" s="72" t="s">
        <v>89</v>
      </c>
      <c r="N73" s="56"/>
      <c r="O73" s="70" t="s">
        <v>757</v>
      </c>
      <c r="P73" s="60" t="s">
        <v>34</v>
      </c>
      <c r="Q73" s="61" t="s">
        <v>170</v>
      </c>
      <c r="R73" s="61" t="s">
        <v>48</v>
      </c>
      <c r="S73" s="271" t="str">
        <f>+'EVCA sectoralclassification 1'!E199</f>
        <v>Internet technologies</v>
      </c>
      <c r="T73" s="62" t="s">
        <v>41</v>
      </c>
      <c r="U73" s="62" t="s">
        <v>218</v>
      </c>
      <c r="V73" s="418" t="s">
        <v>174</v>
      </c>
      <c r="W73" s="289"/>
      <c r="X73" s="488">
        <v>43062</v>
      </c>
      <c r="Y73" s="481"/>
      <c r="Z73" s="284"/>
    </row>
    <row r="74" spans="2:26" ht="42.45" hidden="1" customHeight="1" x14ac:dyDescent="0.3">
      <c r="B74" s="56" t="str">
        <f t="shared" ca="1" si="8"/>
        <v>VERO</v>
      </c>
      <c r="C74" s="57" t="b">
        <f t="shared" si="11"/>
        <v>1</v>
      </c>
      <c r="D74" s="57" t="b">
        <f>+IF(Q74='Convalida dati'!$B$16,AND('Dealflow centrale'!V74&lt;&gt;"",I74&lt;&gt;""),IF(AND('Dealflow centrale'!Q74='Convalida dati'!$B$17,'Dealflow centrale'!I74=""),OR('Dealflow centrale'!V74="",V74='Convalida dati'!$D$8),"FALSO"))</f>
        <v>1</v>
      </c>
      <c r="E74" s="57" t="b">
        <f>+IF(OR(T74='Convalida dati'!$F$4,T74='Convalida dati'!$F$5,T74='Convalida dati'!$F$8),OR('Dealflow centrale'!V74='Convalida dati'!$D$5,V74='Convalida dati'!$D$6,V74='Convalida dati'!$D$7),IF(OR('Dealflow centrale'!T74='Convalida dati'!$F$9,'Dealflow centrale'!T74='Convalida dati'!$F$7),OR('Dealflow centrale'!V74='Convalida dati'!$D$4,'Dealflow centrale'!V74='Convalida dati'!$D$5,'Dealflow centrale'!V74='Convalida dati'!$D$6),IF(T74="",OR(V74="",V74='Convalida dati'!$D$8),"FALSO")))</f>
        <v>1</v>
      </c>
      <c r="F74" s="58" t="str">
        <f t="shared" ca="1" si="9"/>
        <v>OK</v>
      </c>
      <c r="G74" s="66">
        <v>69</v>
      </c>
      <c r="H74" s="85">
        <v>43056</v>
      </c>
      <c r="I74" s="63">
        <f t="shared" si="10"/>
        <v>43056</v>
      </c>
      <c r="J74" s="77" t="s">
        <v>758</v>
      </c>
      <c r="K74" s="65" t="s">
        <v>62</v>
      </c>
      <c r="L74" s="76" t="s">
        <v>165</v>
      </c>
      <c r="M74" s="78" t="s">
        <v>90</v>
      </c>
      <c r="N74" s="77"/>
      <c r="O74" s="76" t="s">
        <v>776</v>
      </c>
      <c r="P74" s="66" t="s">
        <v>83</v>
      </c>
      <c r="Q74" s="67" t="s">
        <v>170</v>
      </c>
      <c r="R74" s="67" t="s">
        <v>49</v>
      </c>
      <c r="S74" s="270" t="str">
        <f>+'EVCA sectoralclassification 1'!E203</f>
        <v>Consumer electronics</v>
      </c>
      <c r="T74" s="68" t="s">
        <v>166</v>
      </c>
      <c r="U74" s="68" t="s">
        <v>218</v>
      </c>
      <c r="V74" s="419" t="s">
        <v>38</v>
      </c>
      <c r="W74" s="288"/>
      <c r="X74" s="489">
        <v>43069</v>
      </c>
      <c r="Y74" s="482" t="s">
        <v>842</v>
      </c>
      <c r="Z74" s="74"/>
    </row>
    <row r="75" spans="2:26" ht="42.45" hidden="1" customHeight="1" x14ac:dyDescent="0.3">
      <c r="B75" s="56" t="str">
        <f t="shared" ca="1" si="8"/>
        <v>VERO</v>
      </c>
      <c r="C75" s="57" t="b">
        <f t="shared" si="11"/>
        <v>1</v>
      </c>
      <c r="D75" s="57" t="b">
        <f>+IF(Q75='Convalida dati'!$B$16,AND('Dealflow centrale'!V75&lt;&gt;"",I75&lt;&gt;""),IF(AND('Dealflow centrale'!Q75='Convalida dati'!$B$17,'Dealflow centrale'!I75=""),OR('Dealflow centrale'!V75="",V75='Convalida dati'!$D$8),"FALSO"))</f>
        <v>1</v>
      </c>
      <c r="E75" s="57" t="b">
        <f>+IF(OR(T75='Convalida dati'!$F$4,T75='Convalida dati'!$F$5,T75='Convalida dati'!$F$8),OR('Dealflow centrale'!V75='Convalida dati'!$D$5,V75='Convalida dati'!$D$6,V75='Convalida dati'!$D$7),IF(OR('Dealflow centrale'!T75='Convalida dati'!$F$9,'Dealflow centrale'!T75='Convalida dati'!$F$7),OR('Dealflow centrale'!V75='Convalida dati'!$D$4,'Dealflow centrale'!V75='Convalida dati'!$D$5,'Dealflow centrale'!V75='Convalida dati'!$D$6),IF(T75="",OR(V75="",V75='Convalida dati'!$D$8),"FALSO")))</f>
        <v>1</v>
      </c>
      <c r="F75" s="58" t="str">
        <f t="shared" ca="1" si="9"/>
        <v>OK</v>
      </c>
      <c r="G75" s="60">
        <v>70</v>
      </c>
      <c r="H75" s="84">
        <v>43056</v>
      </c>
      <c r="I75" s="59">
        <f t="shared" si="10"/>
        <v>43056</v>
      </c>
      <c r="J75" s="75" t="s">
        <v>759</v>
      </c>
      <c r="K75" s="70" t="s">
        <v>62</v>
      </c>
      <c r="L75" s="70" t="s">
        <v>760</v>
      </c>
      <c r="M75" s="72" t="s">
        <v>99</v>
      </c>
      <c r="N75" s="75" t="s">
        <v>150</v>
      </c>
      <c r="O75" s="57"/>
      <c r="P75" s="60" t="s">
        <v>36</v>
      </c>
      <c r="Q75" s="61" t="s">
        <v>170</v>
      </c>
      <c r="R75" s="281" t="s">
        <v>49</v>
      </c>
      <c r="S75" s="271" t="str">
        <f>+'EVCA sectoralclassification 1'!E53</f>
        <v>Business and industrial products</v>
      </c>
      <c r="T75" s="62" t="s">
        <v>41</v>
      </c>
      <c r="U75" s="285" t="s">
        <v>783</v>
      </c>
      <c r="V75" s="418" t="s">
        <v>39</v>
      </c>
      <c r="W75" s="289"/>
      <c r="X75" s="488">
        <v>43069</v>
      </c>
      <c r="Y75" s="483" t="s">
        <v>843</v>
      </c>
      <c r="Z75" s="80"/>
    </row>
    <row r="76" spans="2:26" ht="42.45" hidden="1" customHeight="1" x14ac:dyDescent="0.3">
      <c r="B76" s="56" t="str">
        <f t="shared" ca="1" si="8"/>
        <v>VERO</v>
      </c>
      <c r="C76" s="57" t="b">
        <f t="shared" si="11"/>
        <v>1</v>
      </c>
      <c r="D76" s="57" t="b">
        <f>+IF(Q76='Convalida dati'!$B$16,AND('Dealflow centrale'!V76&lt;&gt;"",I76&lt;&gt;""),IF(AND('Dealflow centrale'!Q76='Convalida dati'!$B$17,'Dealflow centrale'!I76=""),OR('Dealflow centrale'!V76="",V76='Convalida dati'!$D$8),"FALSO"))</f>
        <v>1</v>
      </c>
      <c r="E76" s="57" t="b">
        <f>+IF(OR(T76='Convalida dati'!$F$4,T76='Convalida dati'!$F$5,T76='Convalida dati'!$F$8),OR('Dealflow centrale'!V76='Convalida dati'!$D$5,V76='Convalida dati'!$D$6,V76='Convalida dati'!$D$7),IF(OR('Dealflow centrale'!T76='Convalida dati'!$F$9,'Dealflow centrale'!T76='Convalida dati'!$F$7),OR('Dealflow centrale'!V76='Convalida dati'!$D$4,'Dealflow centrale'!V76='Convalida dati'!$D$5,'Dealflow centrale'!V76='Convalida dati'!$D$6),IF(T76="",OR(V76="",V76='Convalida dati'!$D$8),"FALSO")))</f>
        <v>1</v>
      </c>
      <c r="F76" s="58" t="str">
        <f t="shared" ca="1" si="9"/>
        <v>OK</v>
      </c>
      <c r="G76" s="66">
        <v>71</v>
      </c>
      <c r="H76" s="85">
        <v>43056</v>
      </c>
      <c r="I76" s="63">
        <f t="shared" si="10"/>
        <v>43056</v>
      </c>
      <c r="J76" s="77" t="s">
        <v>761</v>
      </c>
      <c r="K76" s="76" t="s">
        <v>62</v>
      </c>
      <c r="L76" s="76" t="s">
        <v>165</v>
      </c>
      <c r="M76" s="78" t="s">
        <v>90</v>
      </c>
      <c r="N76" s="77"/>
      <c r="O76" s="76" t="s">
        <v>776</v>
      </c>
      <c r="P76" s="66" t="s">
        <v>83</v>
      </c>
      <c r="Q76" s="67" t="s">
        <v>170</v>
      </c>
      <c r="R76" s="67" t="s">
        <v>48</v>
      </c>
      <c r="S76" s="270" t="str">
        <f>+S73</f>
        <v>Internet technologies</v>
      </c>
      <c r="T76" s="68" t="s">
        <v>166</v>
      </c>
      <c r="U76" s="68" t="s">
        <v>218</v>
      </c>
      <c r="V76" s="419" t="s">
        <v>38</v>
      </c>
      <c r="W76" s="288"/>
      <c r="X76" s="489">
        <v>43707</v>
      </c>
      <c r="Y76" s="482" t="s">
        <v>2615</v>
      </c>
      <c r="Z76" s="74"/>
    </row>
    <row r="77" spans="2:26" ht="38.549999999999997" hidden="1" customHeight="1" x14ac:dyDescent="0.3">
      <c r="B77" s="56" t="str">
        <f t="shared" ca="1" si="8"/>
        <v>VERO</v>
      </c>
      <c r="C77" s="57" t="b">
        <f t="shared" si="11"/>
        <v>1</v>
      </c>
      <c r="D77" s="57" t="b">
        <f>+IF(Q77='Convalida dati'!$B$16,AND('Dealflow centrale'!V77&lt;&gt;"",I77&lt;&gt;""),IF(AND('Dealflow centrale'!Q77='Convalida dati'!$B$17,'Dealflow centrale'!I77=""),OR('Dealflow centrale'!V77="",V77='Convalida dati'!$D$8),"FALSO"))</f>
        <v>1</v>
      </c>
      <c r="E77" s="57" t="b">
        <f>+IF(OR(T77='Convalida dati'!$F$4,T77='Convalida dati'!$F$5,T77='Convalida dati'!$F$8),OR('Dealflow centrale'!V77='Convalida dati'!$D$5,V77='Convalida dati'!$D$6,V77='Convalida dati'!$D$7),IF(OR('Dealflow centrale'!T77='Convalida dati'!$F$9,'Dealflow centrale'!T77='Convalida dati'!$F$7),OR('Dealflow centrale'!V77='Convalida dati'!$D$4,'Dealflow centrale'!V77='Convalida dati'!$D$5,'Dealflow centrale'!V77='Convalida dati'!$D$6),IF(T77="",OR(V77="",V77='Convalida dati'!$D$8),"FALSO")))</f>
        <v>1</v>
      </c>
      <c r="F77" s="58" t="str">
        <f t="shared" ca="1" si="9"/>
        <v>OK</v>
      </c>
      <c r="G77" s="60">
        <v>72</v>
      </c>
      <c r="H77" s="84">
        <v>43060</v>
      </c>
      <c r="I77" s="59">
        <f t="shared" si="10"/>
        <v>43060</v>
      </c>
      <c r="J77" s="75" t="s">
        <v>762</v>
      </c>
      <c r="K77" s="70" t="s">
        <v>62</v>
      </c>
      <c r="L77" s="70" t="s">
        <v>764</v>
      </c>
      <c r="M77" s="72" t="s">
        <v>103</v>
      </c>
      <c r="N77" s="75"/>
      <c r="O77" s="57" t="s">
        <v>763</v>
      </c>
      <c r="P77" s="60" t="s">
        <v>84</v>
      </c>
      <c r="Q77" s="61" t="s">
        <v>170</v>
      </c>
      <c r="R77" s="61" t="s">
        <v>51</v>
      </c>
      <c r="S77" s="271" t="str">
        <f>+'EVCA sectoralclassification 1'!E41</f>
        <v>Business and industrial products</v>
      </c>
      <c r="T77" s="62" t="s">
        <v>166</v>
      </c>
      <c r="U77" s="62" t="s">
        <v>218</v>
      </c>
      <c r="V77" s="418" t="s">
        <v>38</v>
      </c>
      <c r="W77" s="289"/>
      <c r="X77" s="488">
        <v>43062</v>
      </c>
      <c r="Y77" s="481"/>
      <c r="Z77" s="284"/>
    </row>
    <row r="78" spans="2:26" ht="38.549999999999997" hidden="1" customHeight="1" x14ac:dyDescent="0.3">
      <c r="B78" s="56" t="str">
        <f t="shared" ca="1" si="8"/>
        <v>VERO</v>
      </c>
      <c r="C78" s="57" t="b">
        <f t="shared" si="11"/>
        <v>1</v>
      </c>
      <c r="D78" s="57" t="b">
        <f>+IF(Q78='Convalida dati'!$B$16,AND('Dealflow centrale'!V78&lt;&gt;"",I78&lt;&gt;""),IF(AND('Dealflow centrale'!Q78='Convalida dati'!$B$17,'Dealflow centrale'!I78=""),OR('Dealflow centrale'!V78="",V78='Convalida dati'!$D$8),"FALSO"))</f>
        <v>1</v>
      </c>
      <c r="E78" s="57" t="b">
        <f>+IF(OR(T78='Convalida dati'!$F$4,T78='Convalida dati'!$F$5,T78='Convalida dati'!$F$8),OR('Dealflow centrale'!V78='Convalida dati'!$D$5,V78='Convalida dati'!$D$6,V78='Convalida dati'!$D$7),IF(OR('Dealflow centrale'!T78='Convalida dati'!$F$9,'Dealflow centrale'!T78='Convalida dati'!$F$7),OR('Dealflow centrale'!V78='Convalida dati'!$D$4,'Dealflow centrale'!V78='Convalida dati'!$D$5,'Dealflow centrale'!V78='Convalida dati'!$D$6),IF(T78="",OR(V78="",V78='Convalida dati'!$D$8),"FALSO")))</f>
        <v>1</v>
      </c>
      <c r="F78" s="58" t="str">
        <f t="shared" ca="1" si="9"/>
        <v>OK</v>
      </c>
      <c r="G78" s="66">
        <v>73</v>
      </c>
      <c r="H78" s="85">
        <v>43060</v>
      </c>
      <c r="I78" s="63">
        <f t="shared" si="10"/>
        <v>43060</v>
      </c>
      <c r="J78" s="77" t="s">
        <v>765</v>
      </c>
      <c r="K78" s="76" t="s">
        <v>62</v>
      </c>
      <c r="L78" s="76" t="s">
        <v>707</v>
      </c>
      <c r="M78" s="78" t="s">
        <v>89</v>
      </c>
      <c r="N78" s="77"/>
      <c r="O78" s="76" t="s">
        <v>782</v>
      </c>
      <c r="P78" s="78" t="s">
        <v>84</v>
      </c>
      <c r="Q78" s="67" t="s">
        <v>170</v>
      </c>
      <c r="R78" s="67" t="s">
        <v>45</v>
      </c>
      <c r="S78" s="270" t="str">
        <f>+'EVCA sectoralclassification 1'!E223</f>
        <v>Biotechnology</v>
      </c>
      <c r="T78" s="68" t="s">
        <v>40</v>
      </c>
      <c r="U78" s="68" t="s">
        <v>222</v>
      </c>
      <c r="V78" s="419" t="s">
        <v>39</v>
      </c>
      <c r="W78" s="288"/>
      <c r="X78" s="489">
        <v>43062</v>
      </c>
      <c r="Y78" s="480"/>
      <c r="Z78" s="69"/>
    </row>
    <row r="79" spans="2:26" ht="38.549999999999997" hidden="1" customHeight="1" x14ac:dyDescent="0.3">
      <c r="B79" s="56" t="str">
        <f t="shared" ca="1" si="8"/>
        <v>VERO</v>
      </c>
      <c r="C79" s="57" t="b">
        <f t="shared" si="11"/>
        <v>1</v>
      </c>
      <c r="D79" s="57" t="b">
        <f>+IF(Q79='Convalida dati'!$B$16,AND('Dealflow centrale'!V79&lt;&gt;"",I79&lt;&gt;""),IF(AND('Dealflow centrale'!Q79='Convalida dati'!$B$17,'Dealflow centrale'!I79=""),OR('Dealflow centrale'!V79="",V79='Convalida dati'!$D$8),"FALSO"))</f>
        <v>1</v>
      </c>
      <c r="E79" s="57" t="b">
        <f>+IF(OR(T79='Convalida dati'!$F$4,T79='Convalida dati'!$F$5,T79='Convalida dati'!$F$8),OR('Dealflow centrale'!V79='Convalida dati'!$D$5,V79='Convalida dati'!$D$6,V79='Convalida dati'!$D$7),IF(OR('Dealflow centrale'!T79='Convalida dati'!$F$9,'Dealflow centrale'!T79='Convalida dati'!$F$7),OR('Dealflow centrale'!V79='Convalida dati'!$D$4,'Dealflow centrale'!V79='Convalida dati'!$D$5,'Dealflow centrale'!V79='Convalida dati'!$D$6),IF(T79="",OR(V79="",V79='Convalida dati'!$D$8),"FALSO")))</f>
        <v>1</v>
      </c>
      <c r="F79" s="58" t="str">
        <f t="shared" ca="1" si="9"/>
        <v>OK</v>
      </c>
      <c r="G79" s="60">
        <v>74</v>
      </c>
      <c r="H79" s="282">
        <v>43059</v>
      </c>
      <c r="I79" s="59">
        <f t="shared" si="10"/>
        <v>43059</v>
      </c>
      <c r="J79" s="279" t="s">
        <v>766</v>
      </c>
      <c r="K79" s="57" t="s">
        <v>64</v>
      </c>
      <c r="L79" s="70" t="s">
        <v>768</v>
      </c>
      <c r="M79" s="72" t="s">
        <v>187</v>
      </c>
      <c r="N79" s="75"/>
      <c r="O79" s="57" t="s">
        <v>767</v>
      </c>
      <c r="P79" s="60" t="s">
        <v>83</v>
      </c>
      <c r="Q79" s="61" t="s">
        <v>170</v>
      </c>
      <c r="R79" s="61" t="s">
        <v>45</v>
      </c>
      <c r="S79" s="271" t="str">
        <f>+S78</f>
        <v>Biotechnology</v>
      </c>
      <c r="T79" s="62" t="s">
        <v>40</v>
      </c>
      <c r="U79" s="62" t="s">
        <v>769</v>
      </c>
      <c r="V79" s="418" t="s">
        <v>174</v>
      </c>
      <c r="W79" s="289"/>
      <c r="X79" s="488">
        <v>43062</v>
      </c>
      <c r="Y79" s="483" t="s">
        <v>770</v>
      </c>
      <c r="Z79" s="80"/>
    </row>
    <row r="80" spans="2:26" ht="38.549999999999997" hidden="1" customHeight="1" x14ac:dyDescent="0.3">
      <c r="B80" s="56" t="str">
        <f t="shared" ca="1" si="8"/>
        <v>VERO</v>
      </c>
      <c r="C80" s="57" t="b">
        <f t="shared" si="11"/>
        <v>1</v>
      </c>
      <c r="D80" s="57" t="b">
        <f>+IF(Q80='Convalida dati'!$B$16,AND('Dealflow centrale'!V80&lt;&gt;"",I80&lt;&gt;""),IF(AND('Dealflow centrale'!Q80='Convalida dati'!$B$17,'Dealflow centrale'!I80=""),OR('Dealflow centrale'!V80="",V80='Convalida dati'!$D$8),"FALSO"))</f>
        <v>1</v>
      </c>
      <c r="E80" s="57" t="b">
        <f>+IF(OR(T80='Convalida dati'!$F$4,T80='Convalida dati'!$F$5,T80='Convalida dati'!$F$8),OR('Dealflow centrale'!V80='Convalida dati'!$D$5,V80='Convalida dati'!$D$6,V80='Convalida dati'!$D$7),IF(OR('Dealflow centrale'!T80='Convalida dati'!$F$9,'Dealflow centrale'!T80='Convalida dati'!$F$7),OR('Dealflow centrale'!V80='Convalida dati'!$D$4,'Dealflow centrale'!V80='Convalida dati'!$D$5,'Dealflow centrale'!V80='Convalida dati'!$D$6),IF(T80="",OR(V80="",V80='Convalida dati'!$D$8),"FALSO")))</f>
        <v>1</v>
      </c>
      <c r="F80" s="58" t="str">
        <f t="shared" ca="1" si="9"/>
        <v>OK</v>
      </c>
      <c r="G80" s="66">
        <v>75</v>
      </c>
      <c r="H80" s="85">
        <v>43060</v>
      </c>
      <c r="I80" s="63">
        <f t="shared" si="10"/>
        <v>43060</v>
      </c>
      <c r="J80" s="77" t="s">
        <v>779</v>
      </c>
      <c r="K80" s="65" t="s">
        <v>62</v>
      </c>
      <c r="L80" s="76" t="s">
        <v>206</v>
      </c>
      <c r="M80" s="78" t="s">
        <v>206</v>
      </c>
      <c r="N80" s="64"/>
      <c r="O80" s="272" t="s">
        <v>771</v>
      </c>
      <c r="P80" s="66" t="s">
        <v>35</v>
      </c>
      <c r="Q80" s="67" t="s">
        <v>170</v>
      </c>
      <c r="R80" s="67" t="s">
        <v>44</v>
      </c>
      <c r="S80" s="270" t="str">
        <f>+'EVCA sectoralclassification 1'!E111</f>
        <v>Means of transport: manufacturing and related</v>
      </c>
      <c r="T80" s="68" t="s">
        <v>166</v>
      </c>
      <c r="U80" s="68" t="s">
        <v>218</v>
      </c>
      <c r="V80" s="419" t="s">
        <v>38</v>
      </c>
      <c r="W80" s="288"/>
      <c r="X80" s="489">
        <v>43062</v>
      </c>
      <c r="Y80" s="480"/>
      <c r="Z80" s="69"/>
    </row>
    <row r="81" spans="2:26" ht="42.45" hidden="1" customHeight="1" x14ac:dyDescent="0.3">
      <c r="B81" s="56" t="str">
        <f t="shared" ca="1" si="8"/>
        <v>VERO</v>
      </c>
      <c r="C81" s="57" t="b">
        <f t="shared" si="11"/>
        <v>1</v>
      </c>
      <c r="D81" s="57" t="b">
        <f>+IF(Q81='Convalida dati'!$B$16,AND('Dealflow centrale'!V81&lt;&gt;"",I81&lt;&gt;""),IF(AND('Dealflow centrale'!Q81='Convalida dati'!$B$17,'Dealflow centrale'!I81=""),OR('Dealflow centrale'!V81="",V81='Convalida dati'!$D$8),"FALSO"))</f>
        <v>1</v>
      </c>
      <c r="E81" s="57" t="b">
        <f>+IF(OR(T81='Convalida dati'!$F$4,T81='Convalida dati'!$F$5,T81='Convalida dati'!$F$8),OR('Dealflow centrale'!V81='Convalida dati'!$D$5,V81='Convalida dati'!$D$6,V81='Convalida dati'!$D$7),IF(OR('Dealflow centrale'!T81='Convalida dati'!$F$9,'Dealflow centrale'!T81='Convalida dati'!$F$7),OR('Dealflow centrale'!V81='Convalida dati'!$D$4,'Dealflow centrale'!V81='Convalida dati'!$D$5,'Dealflow centrale'!V81='Convalida dati'!$D$6),IF(T81="",OR(V81="",V81='Convalida dati'!$D$8),"FALSO")))</f>
        <v>1</v>
      </c>
      <c r="F81" s="58" t="str">
        <f t="shared" ca="1" si="9"/>
        <v>OK</v>
      </c>
      <c r="G81" s="60">
        <v>76</v>
      </c>
      <c r="H81" s="282">
        <v>43060</v>
      </c>
      <c r="I81" s="59">
        <f t="shared" si="10"/>
        <v>43060</v>
      </c>
      <c r="J81" s="75" t="s">
        <v>772</v>
      </c>
      <c r="K81" s="70" t="s">
        <v>62</v>
      </c>
      <c r="L81" s="70" t="s">
        <v>773</v>
      </c>
      <c r="M81" s="72" t="s">
        <v>98</v>
      </c>
      <c r="N81" s="75"/>
      <c r="O81" s="70" t="s">
        <v>876</v>
      </c>
      <c r="P81" s="60" t="s">
        <v>35</v>
      </c>
      <c r="Q81" s="61" t="s">
        <v>170</v>
      </c>
      <c r="R81" s="61" t="s">
        <v>49</v>
      </c>
      <c r="S81" s="271" t="str">
        <f>+'EVCA sectoralclassification 1'!E60</f>
        <v>Industrial measurement, sensing and control</v>
      </c>
      <c r="T81" s="62" t="s">
        <v>166</v>
      </c>
      <c r="U81" s="62" t="s">
        <v>218</v>
      </c>
      <c r="V81" s="418" t="s">
        <v>38</v>
      </c>
      <c r="W81" s="289"/>
      <c r="X81" s="488">
        <v>43069</v>
      </c>
      <c r="Y81" s="483"/>
      <c r="Z81" s="80"/>
    </row>
    <row r="82" spans="2:26" ht="38.549999999999997" hidden="1" customHeight="1" x14ac:dyDescent="0.3">
      <c r="B82" s="56" t="str">
        <f t="shared" ca="1" si="8"/>
        <v>VERO</v>
      </c>
      <c r="C82" s="57" t="b">
        <f t="shared" si="11"/>
        <v>1</v>
      </c>
      <c r="D82" s="57" t="b">
        <f>+IF(Q82='Convalida dati'!$B$16,AND('Dealflow centrale'!V82&lt;&gt;"",I82&lt;&gt;""),IF(AND('Dealflow centrale'!Q82='Convalida dati'!$B$17,'Dealflow centrale'!I82=""),OR('Dealflow centrale'!V82="",V82='Convalida dati'!$D$8),"FALSO"))</f>
        <v>1</v>
      </c>
      <c r="E82" s="57" t="b">
        <f>+IF(OR(T82='Convalida dati'!$F$4,T82='Convalida dati'!$F$5,T82='Convalida dati'!$F$8),OR('Dealflow centrale'!V82='Convalida dati'!$D$5,V82='Convalida dati'!$D$6,V82='Convalida dati'!$D$7),IF(OR('Dealflow centrale'!T82='Convalida dati'!$F$9,'Dealflow centrale'!T82='Convalida dati'!$F$7),OR('Dealflow centrale'!V82='Convalida dati'!$D$4,'Dealflow centrale'!V82='Convalida dati'!$D$5,'Dealflow centrale'!V82='Convalida dati'!$D$6),IF(T82="",OR(V82="",V82='Convalida dati'!$D$8),"FALSO")))</f>
        <v>1</v>
      </c>
      <c r="F82" s="58" t="str">
        <f t="shared" ca="1" si="9"/>
        <v>OK</v>
      </c>
      <c r="G82" s="66">
        <v>77</v>
      </c>
      <c r="H82" s="85">
        <v>43061</v>
      </c>
      <c r="I82" s="63">
        <f t="shared" si="10"/>
        <v>43061</v>
      </c>
      <c r="J82" s="64" t="s">
        <v>774</v>
      </c>
      <c r="K82" s="65" t="s">
        <v>62</v>
      </c>
      <c r="L82" s="76" t="s">
        <v>149</v>
      </c>
      <c r="M82" s="78" t="s">
        <v>92</v>
      </c>
      <c r="N82" s="64"/>
      <c r="O82" s="272" t="s">
        <v>780</v>
      </c>
      <c r="P82" s="66" t="s">
        <v>34</v>
      </c>
      <c r="Q82" s="67" t="s">
        <v>170</v>
      </c>
      <c r="R82" s="67" t="s">
        <v>53</v>
      </c>
      <c r="S82" s="270" t="str">
        <f>+'EVCA sectoralclassification 1'!E89</f>
        <v>Business and industrial services</v>
      </c>
      <c r="T82" s="68" t="s">
        <v>167</v>
      </c>
      <c r="U82" s="68" t="s">
        <v>218</v>
      </c>
      <c r="V82" s="419" t="s">
        <v>38</v>
      </c>
      <c r="W82" s="288"/>
      <c r="X82" s="489">
        <v>43062</v>
      </c>
      <c r="Y82" s="482"/>
      <c r="Z82" s="74"/>
    </row>
    <row r="83" spans="2:26" ht="42.45" hidden="1" customHeight="1" x14ac:dyDescent="0.3">
      <c r="B83" s="56" t="str">
        <f t="shared" ca="1" si="8"/>
        <v>VERO</v>
      </c>
      <c r="C83" s="57" t="b">
        <f t="shared" si="11"/>
        <v>1</v>
      </c>
      <c r="D83" s="57" t="b">
        <f>+IF(Q83='Convalida dati'!$B$16,AND('Dealflow centrale'!V83&lt;&gt;"",I83&lt;&gt;""),IF(AND('Dealflow centrale'!Q83='Convalida dati'!$B$17,'Dealflow centrale'!I83=""),OR('Dealflow centrale'!V83="",V83='Convalida dati'!$D$8),"FALSO"))</f>
        <v>1</v>
      </c>
      <c r="E83" s="57" t="b">
        <f>+IF(OR(T83='Convalida dati'!$F$4,T83='Convalida dati'!$F$5,T83='Convalida dati'!$F$8),OR('Dealflow centrale'!V83='Convalida dati'!$D$5,V83='Convalida dati'!$D$6,V83='Convalida dati'!$D$7),IF(OR('Dealflow centrale'!T83='Convalida dati'!$F$9,'Dealflow centrale'!T83='Convalida dati'!$F$7),OR('Dealflow centrale'!V83='Convalida dati'!$D$4,'Dealflow centrale'!V83='Convalida dati'!$D$5,'Dealflow centrale'!V83='Convalida dati'!$D$6),IF(T83="",OR(V83="",V83='Convalida dati'!$D$8),"FALSO")))</f>
        <v>1</v>
      </c>
      <c r="F83" s="58" t="str">
        <f t="shared" ca="1" si="9"/>
        <v>OK</v>
      </c>
      <c r="G83" s="60">
        <v>78</v>
      </c>
      <c r="H83" s="84">
        <v>43061</v>
      </c>
      <c r="I83" s="59">
        <f t="shared" si="10"/>
        <v>43061</v>
      </c>
      <c r="J83" s="75" t="s">
        <v>775</v>
      </c>
      <c r="K83" s="70" t="s">
        <v>62</v>
      </c>
      <c r="L83" s="70" t="s">
        <v>165</v>
      </c>
      <c r="M83" s="72" t="s">
        <v>90</v>
      </c>
      <c r="N83" s="75"/>
      <c r="O83" s="57" t="s">
        <v>776</v>
      </c>
      <c r="P83" s="60" t="s">
        <v>83</v>
      </c>
      <c r="Q83" s="61" t="s">
        <v>170</v>
      </c>
      <c r="R83" s="61" t="s">
        <v>49</v>
      </c>
      <c r="S83" s="271" t="str">
        <f>+'EVCA sectoralclassification 1'!E215</f>
        <v>Software: other</v>
      </c>
      <c r="T83" s="62" t="s">
        <v>166</v>
      </c>
      <c r="U83" s="62" t="s">
        <v>218</v>
      </c>
      <c r="V83" s="418" t="s">
        <v>38</v>
      </c>
      <c r="W83" s="289"/>
      <c r="X83" s="488">
        <v>43069</v>
      </c>
      <c r="Y83" s="481" t="s">
        <v>842</v>
      </c>
      <c r="Z83" s="284"/>
    </row>
    <row r="84" spans="2:26" ht="42.45" hidden="1" customHeight="1" x14ac:dyDescent="0.3">
      <c r="B84" s="56" t="str">
        <f t="shared" ca="1" si="8"/>
        <v>VERO</v>
      </c>
      <c r="C84" s="57" t="b">
        <f t="shared" si="11"/>
        <v>1</v>
      </c>
      <c r="D84" s="57" t="b">
        <f>+IF(Q84='Convalida dati'!$B$16,AND('Dealflow centrale'!V84&lt;&gt;"",I84&lt;&gt;""),IF(AND('Dealflow centrale'!Q84='Convalida dati'!$B$17,'Dealflow centrale'!I84=""),OR('Dealflow centrale'!V84="",V84='Convalida dati'!$D$8),"FALSO"))</f>
        <v>1</v>
      </c>
      <c r="E84" s="57" t="b">
        <f>+IF(OR(T84='Convalida dati'!$F$4,T84='Convalida dati'!$F$5,T84='Convalida dati'!$F$8),OR('Dealflow centrale'!V84='Convalida dati'!$D$5,V84='Convalida dati'!$D$6,V84='Convalida dati'!$D$7),IF(OR('Dealflow centrale'!T84='Convalida dati'!$F$9,'Dealflow centrale'!T84='Convalida dati'!$F$7),OR('Dealflow centrale'!V84='Convalida dati'!$D$4,'Dealflow centrale'!V84='Convalida dati'!$D$5,'Dealflow centrale'!V84='Convalida dati'!$D$6),IF(T84="",OR(V84="",V84='Convalida dati'!$D$8),"FALSO")))</f>
        <v>1</v>
      </c>
      <c r="F84" s="58" t="str">
        <f t="shared" ca="1" si="9"/>
        <v>OK</v>
      </c>
      <c r="G84" s="66">
        <v>79</v>
      </c>
      <c r="H84" s="85">
        <v>43062</v>
      </c>
      <c r="I84" s="63">
        <f t="shared" si="10"/>
        <v>43062</v>
      </c>
      <c r="J84" s="77" t="s">
        <v>785</v>
      </c>
      <c r="K84" s="65" t="s">
        <v>62</v>
      </c>
      <c r="L84" s="76" t="s">
        <v>149</v>
      </c>
      <c r="M84" s="78" t="s">
        <v>92</v>
      </c>
      <c r="N84" s="64"/>
      <c r="O84" s="272" t="s">
        <v>784</v>
      </c>
      <c r="P84" s="66" t="s">
        <v>35</v>
      </c>
      <c r="Q84" s="67" t="s">
        <v>170</v>
      </c>
      <c r="R84" s="67" t="s">
        <v>47</v>
      </c>
      <c r="S84" s="270" t="str">
        <f>+'EVCA sectoralclassification 1'!E121</f>
        <v>Consumer products manufacturing</v>
      </c>
      <c r="T84" s="68" t="s">
        <v>41</v>
      </c>
      <c r="U84" s="278" t="s">
        <v>218</v>
      </c>
      <c r="V84" s="419" t="s">
        <v>174</v>
      </c>
      <c r="W84" s="288"/>
      <c r="X84" s="489">
        <v>43069</v>
      </c>
      <c r="Y84" s="482"/>
      <c r="Z84" s="74"/>
    </row>
    <row r="85" spans="2:26" ht="42.45" hidden="1" customHeight="1" x14ac:dyDescent="0.3">
      <c r="B85" s="56" t="str">
        <f t="shared" ca="1" si="8"/>
        <v>VERO</v>
      </c>
      <c r="C85" s="57" t="b">
        <f t="shared" si="11"/>
        <v>1</v>
      </c>
      <c r="D85" s="57" t="b">
        <f>+IF(Q85='Convalida dati'!$B$16,AND('Dealflow centrale'!V85&lt;&gt;"",I85&lt;&gt;""),IF(AND('Dealflow centrale'!Q85='Convalida dati'!$B$17,'Dealflow centrale'!I85=""),OR('Dealflow centrale'!V85="",V85='Convalida dati'!$D$8),"FALSO"))</f>
        <v>1</v>
      </c>
      <c r="E85" s="57" t="b">
        <f>+IF(OR(T85='Convalida dati'!$F$4,T85='Convalida dati'!$F$5,T85='Convalida dati'!$F$8),OR('Dealflow centrale'!V85='Convalida dati'!$D$5,V85='Convalida dati'!$D$6,V85='Convalida dati'!$D$7),IF(OR('Dealflow centrale'!T85='Convalida dati'!$F$9,'Dealflow centrale'!T85='Convalida dati'!$F$7),OR('Dealflow centrale'!V85='Convalida dati'!$D$4,'Dealflow centrale'!V85='Convalida dati'!$D$5,'Dealflow centrale'!V85='Convalida dati'!$D$6),IF(T85="",OR(V85="",V85='Convalida dati'!$D$8),"FALSO")))</f>
        <v>1</v>
      </c>
      <c r="F85" s="58" t="str">
        <f t="shared" ca="1" si="9"/>
        <v>OK</v>
      </c>
      <c r="G85" s="60">
        <v>80</v>
      </c>
      <c r="H85" s="84">
        <v>43063</v>
      </c>
      <c r="I85" s="59"/>
      <c r="J85" s="56" t="s">
        <v>787</v>
      </c>
      <c r="K85" s="57" t="s">
        <v>62</v>
      </c>
      <c r="L85" s="70" t="s">
        <v>149</v>
      </c>
      <c r="M85" s="72" t="s">
        <v>92</v>
      </c>
      <c r="N85" s="56"/>
      <c r="O85" s="70" t="s">
        <v>786</v>
      </c>
      <c r="P85" s="60" t="s">
        <v>34</v>
      </c>
      <c r="Q85" s="61" t="s">
        <v>67</v>
      </c>
      <c r="R85" s="61"/>
      <c r="S85" s="271"/>
      <c r="T85" s="62"/>
      <c r="U85" s="62"/>
      <c r="V85" s="418" t="s">
        <v>781</v>
      </c>
      <c r="W85" s="289"/>
      <c r="X85" s="488">
        <v>43104</v>
      </c>
      <c r="Y85" s="483"/>
      <c r="Z85" s="80"/>
    </row>
    <row r="86" spans="2:26" ht="42.45" hidden="1" customHeight="1" x14ac:dyDescent="0.3">
      <c r="B86" s="56" t="str">
        <f t="shared" ca="1" si="8"/>
        <v>VERO</v>
      </c>
      <c r="C86" s="57" t="b">
        <f t="shared" si="11"/>
        <v>1</v>
      </c>
      <c r="D86" s="57" t="b">
        <f>+IF(Q86='Convalida dati'!$B$16,AND('Dealflow centrale'!V86&lt;&gt;"",I86&lt;&gt;""),IF(AND('Dealflow centrale'!Q86='Convalida dati'!$B$17,'Dealflow centrale'!I86=""),OR('Dealflow centrale'!V86="",V86='Convalida dati'!$D$8),"FALSO"))</f>
        <v>1</v>
      </c>
      <c r="E86" s="57" t="b">
        <f>+IF(OR(T86='Convalida dati'!$F$4,T86='Convalida dati'!$F$5,T86='Convalida dati'!$F$8),OR('Dealflow centrale'!V86='Convalida dati'!$D$5,V86='Convalida dati'!$D$6,V86='Convalida dati'!$D$7),IF(OR('Dealflow centrale'!T86='Convalida dati'!$F$9,'Dealflow centrale'!T86='Convalida dati'!$F$7),OR('Dealflow centrale'!V86='Convalida dati'!$D$4,'Dealflow centrale'!V86='Convalida dati'!$D$5,'Dealflow centrale'!V86='Convalida dati'!$D$6),IF(T86="",OR(V86="",V86='Convalida dati'!$D$8),"FALSO")))</f>
        <v>1</v>
      </c>
      <c r="F86" s="58" t="str">
        <f t="shared" ca="1" si="9"/>
        <v>OK</v>
      </c>
      <c r="G86" s="66">
        <v>81</v>
      </c>
      <c r="H86" s="85">
        <v>43063</v>
      </c>
      <c r="I86" s="63">
        <f t="shared" ref="I86:I91" si="12">+H86</f>
        <v>43063</v>
      </c>
      <c r="J86" s="64" t="s">
        <v>789</v>
      </c>
      <c r="K86" s="65" t="s">
        <v>62</v>
      </c>
      <c r="L86" s="76" t="s">
        <v>830</v>
      </c>
      <c r="M86" s="78" t="s">
        <v>103</v>
      </c>
      <c r="N86" s="64"/>
      <c r="O86" s="76" t="s">
        <v>788</v>
      </c>
      <c r="P86" s="66" t="s">
        <v>35</v>
      </c>
      <c r="Q86" s="67" t="s">
        <v>170</v>
      </c>
      <c r="R86" s="67" t="s">
        <v>48</v>
      </c>
      <c r="S86" s="270" t="str">
        <f>+'EVCA sectoralclassification 1'!E199</f>
        <v>Internet technologies</v>
      </c>
      <c r="T86" s="68" t="s">
        <v>41</v>
      </c>
      <c r="U86" s="68" t="s">
        <v>218</v>
      </c>
      <c r="V86" s="419" t="s">
        <v>174</v>
      </c>
      <c r="W86" s="288"/>
      <c r="X86" s="489">
        <v>43069</v>
      </c>
      <c r="Y86" s="480"/>
      <c r="Z86" s="69"/>
    </row>
    <row r="87" spans="2:26" ht="42.45" hidden="1" customHeight="1" x14ac:dyDescent="0.3">
      <c r="B87" s="56" t="str">
        <f t="shared" ca="1" si="8"/>
        <v>VERO</v>
      </c>
      <c r="C87" s="57" t="b">
        <f t="shared" si="11"/>
        <v>1</v>
      </c>
      <c r="D87" s="57" t="b">
        <f>+IF(Q87='Convalida dati'!$B$16,AND('Dealflow centrale'!V87&lt;&gt;"",I87&lt;&gt;""),IF(AND('Dealflow centrale'!Q87='Convalida dati'!$B$17,'Dealflow centrale'!I87=""),OR('Dealflow centrale'!V87="",V87='Convalida dati'!$D$8),"FALSO"))</f>
        <v>1</v>
      </c>
      <c r="E87" s="57" t="b">
        <f>+IF(OR(T87='Convalida dati'!$F$4,T87='Convalida dati'!$F$5,T87='Convalida dati'!$F$8),OR('Dealflow centrale'!V87='Convalida dati'!$D$5,V87='Convalida dati'!$D$6,V87='Convalida dati'!$D$7),IF(OR('Dealflow centrale'!T87='Convalida dati'!$F$9,'Dealflow centrale'!T87='Convalida dati'!$F$7),OR('Dealflow centrale'!V87='Convalida dati'!$D$4,'Dealflow centrale'!V87='Convalida dati'!$D$5,'Dealflow centrale'!V87='Convalida dati'!$D$6),IF(T87="",OR(V87="",V87='Convalida dati'!$D$8),"FALSO")))</f>
        <v>1</v>
      </c>
      <c r="F87" s="58" t="str">
        <f t="shared" ca="1" si="9"/>
        <v>OK</v>
      </c>
      <c r="G87" s="60">
        <v>82</v>
      </c>
      <c r="H87" s="84">
        <v>43063</v>
      </c>
      <c r="I87" s="59">
        <f t="shared" si="12"/>
        <v>43063</v>
      </c>
      <c r="J87" s="75" t="s">
        <v>791</v>
      </c>
      <c r="K87" s="57" t="s">
        <v>62</v>
      </c>
      <c r="L87" s="70" t="s">
        <v>792</v>
      </c>
      <c r="M87" s="72" t="s">
        <v>89</v>
      </c>
      <c r="N87" s="75" t="s">
        <v>82</v>
      </c>
      <c r="O87" s="73"/>
      <c r="P87" s="60" t="s">
        <v>36</v>
      </c>
      <c r="Q87" s="61" t="s">
        <v>170</v>
      </c>
      <c r="R87" s="61" t="s">
        <v>48</v>
      </c>
      <c r="S87" s="271" t="str">
        <f>+'EVCA sectoralclassification 1'!E199</f>
        <v>Internet technologies</v>
      </c>
      <c r="T87" s="62" t="s">
        <v>41</v>
      </c>
      <c r="U87" s="62" t="s">
        <v>790</v>
      </c>
      <c r="V87" s="418" t="s">
        <v>39</v>
      </c>
      <c r="W87" s="289"/>
      <c r="X87" s="488">
        <v>43069</v>
      </c>
      <c r="Y87" s="481"/>
      <c r="Z87" s="284"/>
    </row>
    <row r="88" spans="2:26" ht="42.45" hidden="1" customHeight="1" x14ac:dyDescent="0.3">
      <c r="B88" s="56" t="str">
        <f t="shared" ca="1" si="8"/>
        <v>VERO</v>
      </c>
      <c r="C88" s="57" t="b">
        <f t="shared" si="11"/>
        <v>1</v>
      </c>
      <c r="D88" s="57" t="b">
        <f>+IF(Q88='Convalida dati'!$B$16,AND('Dealflow centrale'!V88&lt;&gt;"",I88&lt;&gt;""),IF(AND('Dealflow centrale'!Q88='Convalida dati'!$B$17,'Dealflow centrale'!I88=""),OR('Dealflow centrale'!V88="",V88='Convalida dati'!$D$8),"FALSO"))</f>
        <v>1</v>
      </c>
      <c r="E88" s="57" t="b">
        <f>+IF(OR(T88='Convalida dati'!$F$4,T88='Convalida dati'!$F$5,T88='Convalida dati'!$F$8),OR('Dealflow centrale'!V88='Convalida dati'!$D$5,V88='Convalida dati'!$D$6,V88='Convalida dati'!$D$7),IF(OR('Dealflow centrale'!T88='Convalida dati'!$F$9,'Dealflow centrale'!T88='Convalida dati'!$F$7),OR('Dealflow centrale'!V88='Convalida dati'!$D$4,'Dealflow centrale'!V88='Convalida dati'!$D$5,'Dealflow centrale'!V88='Convalida dati'!$D$6),IF(T88="",OR(V88="",V88='Convalida dati'!$D$8),"FALSO")))</f>
        <v>1</v>
      </c>
      <c r="F88" s="58" t="str">
        <f t="shared" ca="1" si="9"/>
        <v>OK</v>
      </c>
      <c r="G88" s="66">
        <v>83</v>
      </c>
      <c r="H88" s="85">
        <v>43063</v>
      </c>
      <c r="I88" s="63">
        <f t="shared" si="12"/>
        <v>43063</v>
      </c>
      <c r="J88" s="77" t="s">
        <v>793</v>
      </c>
      <c r="K88" s="76" t="s">
        <v>62</v>
      </c>
      <c r="L88" s="76" t="s">
        <v>149</v>
      </c>
      <c r="M88" s="78" t="s">
        <v>92</v>
      </c>
      <c r="N88" s="77" t="s">
        <v>184</v>
      </c>
      <c r="O88" s="65"/>
      <c r="P88" s="66" t="s">
        <v>36</v>
      </c>
      <c r="Q88" s="67" t="s">
        <v>170</v>
      </c>
      <c r="R88" s="67" t="s">
        <v>53</v>
      </c>
      <c r="S88" s="270" t="str">
        <f>+'EVCA sectoralclassification 1'!E180</f>
        <v>Financial institutions and services</v>
      </c>
      <c r="T88" s="68" t="s">
        <v>167</v>
      </c>
      <c r="U88" s="68" t="s">
        <v>218</v>
      </c>
      <c r="V88" s="419" t="s">
        <v>38</v>
      </c>
      <c r="W88" s="288"/>
      <c r="X88" s="489">
        <v>43069</v>
      </c>
      <c r="Y88" s="480"/>
      <c r="Z88" s="69"/>
    </row>
    <row r="89" spans="2:26" ht="42.45" hidden="1" customHeight="1" x14ac:dyDescent="0.3">
      <c r="B89" s="56" t="str">
        <f t="shared" ca="1" si="8"/>
        <v>VERO</v>
      </c>
      <c r="C89" s="57" t="b">
        <f t="shared" si="11"/>
        <v>1</v>
      </c>
      <c r="D89" s="57" t="b">
        <f>+IF(Q89='Convalida dati'!$B$16,AND('Dealflow centrale'!V89&lt;&gt;"",I89&lt;&gt;""),IF(AND('Dealflow centrale'!Q89='Convalida dati'!$B$17,'Dealflow centrale'!I89=""),OR('Dealflow centrale'!V89="",V89='Convalida dati'!$D$8),"FALSO"))</f>
        <v>1</v>
      </c>
      <c r="E89" s="57" t="b">
        <f>+IF(OR(T89='Convalida dati'!$F$4,T89='Convalida dati'!$F$5,T89='Convalida dati'!$F$8),OR('Dealflow centrale'!V89='Convalida dati'!$D$5,V89='Convalida dati'!$D$6,V89='Convalida dati'!$D$7),IF(OR('Dealflow centrale'!T89='Convalida dati'!$F$9,'Dealflow centrale'!T89='Convalida dati'!$F$7),OR('Dealflow centrale'!V89='Convalida dati'!$D$4,'Dealflow centrale'!V89='Convalida dati'!$D$5,'Dealflow centrale'!V89='Convalida dati'!$D$6),IF(T89="",OR(V89="",V89='Convalida dati'!$D$8),"FALSO")))</f>
        <v>1</v>
      </c>
      <c r="F89" s="58" t="str">
        <f t="shared" ca="1" si="9"/>
        <v>OK</v>
      </c>
      <c r="G89" s="60">
        <v>84</v>
      </c>
      <c r="H89" s="84">
        <v>43063</v>
      </c>
      <c r="I89" s="59">
        <f t="shared" si="12"/>
        <v>43063</v>
      </c>
      <c r="J89" s="75" t="s">
        <v>796</v>
      </c>
      <c r="K89" s="70" t="s">
        <v>62</v>
      </c>
      <c r="L89" s="70" t="s">
        <v>149</v>
      </c>
      <c r="M89" s="72" t="s">
        <v>92</v>
      </c>
      <c r="N89" s="56" t="s">
        <v>184</v>
      </c>
      <c r="O89" s="73"/>
      <c r="P89" s="60" t="s">
        <v>36</v>
      </c>
      <c r="Q89" s="61" t="s">
        <v>170</v>
      </c>
      <c r="R89" s="61" t="s">
        <v>52</v>
      </c>
      <c r="S89" s="271" t="str">
        <f>+'EVCA sectoralclassification 1'!E231</f>
        <v>Medical devices and supplies</v>
      </c>
      <c r="T89" s="62" t="s">
        <v>41</v>
      </c>
      <c r="U89" s="62" t="s">
        <v>795</v>
      </c>
      <c r="V89" s="418" t="s">
        <v>39</v>
      </c>
      <c r="W89" s="289"/>
      <c r="X89" s="488">
        <v>43069</v>
      </c>
      <c r="Y89" s="481"/>
      <c r="Z89" s="284"/>
    </row>
    <row r="90" spans="2:26" ht="42.45" hidden="1" customHeight="1" x14ac:dyDescent="0.3">
      <c r="B90" s="56" t="str">
        <f t="shared" ca="1" si="8"/>
        <v>VERO</v>
      </c>
      <c r="C90" s="57" t="b">
        <f t="shared" si="11"/>
        <v>1</v>
      </c>
      <c r="D90" s="57" t="b">
        <f>+IF(Q90='Convalida dati'!$B$16,AND('Dealflow centrale'!V90&lt;&gt;"",I90&lt;&gt;""),IF(AND('Dealflow centrale'!Q90='Convalida dati'!$B$17,'Dealflow centrale'!I90=""),OR('Dealflow centrale'!V90="",V90='Convalida dati'!$D$8),"FALSO"))</f>
        <v>1</v>
      </c>
      <c r="E90" s="57" t="b">
        <f>+IF(OR(T90='Convalida dati'!$F$4,T90='Convalida dati'!$F$5,T90='Convalida dati'!$F$8),OR('Dealflow centrale'!V90='Convalida dati'!$D$5,V90='Convalida dati'!$D$6,V90='Convalida dati'!$D$7),IF(OR('Dealflow centrale'!T90='Convalida dati'!$F$9,'Dealflow centrale'!T90='Convalida dati'!$F$7),OR('Dealflow centrale'!V90='Convalida dati'!$D$4,'Dealflow centrale'!V90='Convalida dati'!$D$5,'Dealflow centrale'!V90='Convalida dati'!$D$6),IF(T90="",OR(V90="",V90='Convalida dati'!$D$8),"FALSO")))</f>
        <v>1</v>
      </c>
      <c r="F90" s="58" t="str">
        <f t="shared" ca="1" si="9"/>
        <v>OK</v>
      </c>
      <c r="G90" s="66">
        <v>85</v>
      </c>
      <c r="H90" s="85">
        <v>43066</v>
      </c>
      <c r="I90" s="63">
        <f t="shared" si="12"/>
        <v>43066</v>
      </c>
      <c r="J90" s="77" t="s">
        <v>800</v>
      </c>
      <c r="K90" s="65" t="s">
        <v>62</v>
      </c>
      <c r="L90" s="76" t="s">
        <v>764</v>
      </c>
      <c r="M90" s="78" t="s">
        <v>103</v>
      </c>
      <c r="N90" s="64"/>
      <c r="O90" s="272" t="s">
        <v>798</v>
      </c>
      <c r="P90" s="66" t="s">
        <v>37</v>
      </c>
      <c r="Q90" s="67" t="s">
        <v>170</v>
      </c>
      <c r="R90" s="67" t="s">
        <v>49</v>
      </c>
      <c r="S90" s="270" t="str">
        <f>+'EVCA sectoralclassification 1'!E215</f>
        <v>Software: other</v>
      </c>
      <c r="T90" s="68" t="s">
        <v>41</v>
      </c>
      <c r="U90" s="68" t="s">
        <v>799</v>
      </c>
      <c r="V90" s="419" t="s">
        <v>39</v>
      </c>
      <c r="W90" s="288"/>
      <c r="X90" s="489">
        <v>43069</v>
      </c>
      <c r="Y90" s="480"/>
      <c r="Z90" s="69"/>
    </row>
    <row r="91" spans="2:26" ht="42.45" hidden="1" customHeight="1" x14ac:dyDescent="0.3">
      <c r="B91" s="56" t="str">
        <f t="shared" ca="1" si="8"/>
        <v>VERO</v>
      </c>
      <c r="C91" s="57" t="b">
        <f t="shared" si="11"/>
        <v>1</v>
      </c>
      <c r="D91" s="57" t="b">
        <f>+IF(Q91='Convalida dati'!$B$16,AND('Dealflow centrale'!V91&lt;&gt;"",I91&lt;&gt;""),IF(AND('Dealflow centrale'!Q91='Convalida dati'!$B$17,'Dealflow centrale'!I91=""),OR('Dealflow centrale'!V91="",V91='Convalida dati'!$D$8),"FALSO"))</f>
        <v>1</v>
      </c>
      <c r="E91" s="57" t="b">
        <f>+IF(OR(T91='Convalida dati'!$F$4,T91='Convalida dati'!$F$5,T91='Convalida dati'!$F$8),OR('Dealflow centrale'!V91='Convalida dati'!$D$5,V91='Convalida dati'!$D$6,V91='Convalida dati'!$D$7),IF(OR('Dealflow centrale'!T91='Convalida dati'!$F$9,'Dealflow centrale'!T91='Convalida dati'!$F$7),OR('Dealflow centrale'!V91='Convalida dati'!$D$4,'Dealflow centrale'!V91='Convalida dati'!$D$5,'Dealflow centrale'!V91='Convalida dati'!$D$6),IF(T91="",OR(V91="",V91='Convalida dati'!$D$8),"FALSO")))</f>
        <v>1</v>
      </c>
      <c r="F91" s="58" t="str">
        <f t="shared" ca="1" si="9"/>
        <v>OK</v>
      </c>
      <c r="G91" s="60">
        <v>86</v>
      </c>
      <c r="H91" s="84">
        <v>43066</v>
      </c>
      <c r="I91" s="59">
        <f t="shared" si="12"/>
        <v>43066</v>
      </c>
      <c r="J91" s="75" t="s">
        <v>801</v>
      </c>
      <c r="K91" s="70" t="s">
        <v>62</v>
      </c>
      <c r="L91" s="70" t="s">
        <v>802</v>
      </c>
      <c r="M91" s="72" t="s">
        <v>99</v>
      </c>
      <c r="N91" s="56"/>
      <c r="O91" s="70" t="s">
        <v>803</v>
      </c>
      <c r="P91" s="60" t="s">
        <v>34</v>
      </c>
      <c r="Q91" s="61" t="s">
        <v>170</v>
      </c>
      <c r="R91" s="61" t="s">
        <v>48</v>
      </c>
      <c r="S91" s="271" t="str">
        <f>+'EVCA sectoralclassification 1'!E191</f>
        <v>Broadcasting, publications and content providers</v>
      </c>
      <c r="T91" s="62" t="s">
        <v>40</v>
      </c>
      <c r="U91" s="62" t="s">
        <v>218</v>
      </c>
      <c r="V91" s="418" t="s">
        <v>174</v>
      </c>
      <c r="W91" s="289"/>
      <c r="X91" s="488">
        <v>43069</v>
      </c>
      <c r="Y91" s="481"/>
      <c r="Z91" s="284"/>
    </row>
    <row r="92" spans="2:26" ht="42.45" hidden="1" customHeight="1" x14ac:dyDescent="0.3">
      <c r="B92" s="56" t="str">
        <f t="shared" ca="1" si="8"/>
        <v>VERO</v>
      </c>
      <c r="C92" s="57" t="b">
        <f t="shared" si="11"/>
        <v>1</v>
      </c>
      <c r="D92" s="57" t="b">
        <f>+IF(Q92='Convalida dati'!$B$16,AND('Dealflow centrale'!V92&lt;&gt;"",I92&lt;&gt;""),IF(AND('Dealflow centrale'!Q92='Convalida dati'!$B$17,'Dealflow centrale'!I92=""),OR('Dealflow centrale'!V92="",V92='Convalida dati'!$D$8),"FALSO"))</f>
        <v>1</v>
      </c>
      <c r="E92" s="57" t="b">
        <f>+IF(OR(T92='Convalida dati'!$F$4,T92='Convalida dati'!$F$5,T92='Convalida dati'!$F$8),OR('Dealflow centrale'!V92='Convalida dati'!$D$5,V92='Convalida dati'!$D$6,V92='Convalida dati'!$D$7),IF(OR('Dealflow centrale'!T92='Convalida dati'!$F$9,'Dealflow centrale'!T92='Convalida dati'!$F$7),OR('Dealflow centrale'!V92='Convalida dati'!$D$4,'Dealflow centrale'!V92='Convalida dati'!$D$5,'Dealflow centrale'!V92='Convalida dati'!$D$6),IF(T92="",OR(V92="",V92='Convalida dati'!$D$8),"FALSO")))</f>
        <v>1</v>
      </c>
      <c r="F92" s="58" t="str">
        <f t="shared" ca="1" si="9"/>
        <v>OK</v>
      </c>
      <c r="G92" s="66">
        <v>87</v>
      </c>
      <c r="H92" s="85">
        <v>43067</v>
      </c>
      <c r="I92" s="63"/>
      <c r="J92" s="77" t="s">
        <v>806</v>
      </c>
      <c r="K92" s="76" t="s">
        <v>62</v>
      </c>
      <c r="L92" s="76" t="s">
        <v>206</v>
      </c>
      <c r="M92" s="78" t="s">
        <v>206</v>
      </c>
      <c r="N92" s="77" t="s">
        <v>150</v>
      </c>
      <c r="O92" s="65"/>
      <c r="P92" s="78" t="s">
        <v>36</v>
      </c>
      <c r="Q92" s="67" t="s">
        <v>67</v>
      </c>
      <c r="R92" s="67"/>
      <c r="S92" s="270"/>
      <c r="T92" s="68"/>
      <c r="U92" s="68"/>
      <c r="V92" s="419" t="s">
        <v>781</v>
      </c>
      <c r="W92" s="288"/>
      <c r="X92" s="489">
        <v>43104</v>
      </c>
      <c r="Y92" s="482"/>
      <c r="Z92" s="74"/>
    </row>
    <row r="93" spans="2:26" ht="42.45" hidden="1" customHeight="1" x14ac:dyDescent="0.3">
      <c r="B93" s="56" t="str">
        <f t="shared" ca="1" si="8"/>
        <v>VERO</v>
      </c>
      <c r="C93" s="57" t="b">
        <f t="shared" si="11"/>
        <v>1</v>
      </c>
      <c r="D93" s="57" t="b">
        <f>+IF(Q93='Convalida dati'!$B$16,AND('Dealflow centrale'!V93&lt;&gt;"",I93&lt;&gt;""),IF(AND('Dealflow centrale'!Q93='Convalida dati'!$B$17,'Dealflow centrale'!I93=""),OR('Dealflow centrale'!V93="",V93='Convalida dati'!$D$8),"FALSO"))</f>
        <v>1</v>
      </c>
      <c r="E93" s="57" t="b">
        <f>+IF(OR(T93='Convalida dati'!$F$4,T93='Convalida dati'!$F$5,T93='Convalida dati'!$F$8),OR('Dealflow centrale'!V93='Convalida dati'!$D$5,V93='Convalida dati'!$D$6,V93='Convalida dati'!$D$7),IF(OR('Dealflow centrale'!T93='Convalida dati'!$F$9,'Dealflow centrale'!T93='Convalida dati'!$F$7),OR('Dealflow centrale'!V93='Convalida dati'!$D$4,'Dealflow centrale'!V93='Convalida dati'!$D$5,'Dealflow centrale'!V93='Convalida dati'!$D$6),IF(T93="",OR(V93="",V93='Convalida dati'!$D$8),"FALSO")))</f>
        <v>1</v>
      </c>
      <c r="F93" s="58" t="str">
        <f t="shared" ca="1" si="9"/>
        <v>OK</v>
      </c>
      <c r="G93" s="60">
        <v>88</v>
      </c>
      <c r="H93" s="84">
        <v>43067</v>
      </c>
      <c r="I93" s="59">
        <f t="shared" ref="I93:I114" si="13">+H93</f>
        <v>43067</v>
      </c>
      <c r="J93" s="75" t="s">
        <v>804</v>
      </c>
      <c r="K93" s="57" t="s">
        <v>62</v>
      </c>
      <c r="L93" s="70" t="s">
        <v>149</v>
      </c>
      <c r="M93" s="72" t="s">
        <v>92</v>
      </c>
      <c r="N93" s="56"/>
      <c r="O93" s="73" t="s">
        <v>805</v>
      </c>
      <c r="P93" s="60" t="s">
        <v>83</v>
      </c>
      <c r="Q93" s="61" t="s">
        <v>170</v>
      </c>
      <c r="R93" s="61" t="s">
        <v>53</v>
      </c>
      <c r="S93" s="271" t="str">
        <f>+'EVCA sectoralclassification 1'!E116</f>
        <v>Transportation: other</v>
      </c>
      <c r="T93" s="62" t="s">
        <v>167</v>
      </c>
      <c r="U93" s="62" t="s">
        <v>218</v>
      </c>
      <c r="V93" s="418" t="s">
        <v>38</v>
      </c>
      <c r="W93" s="289"/>
      <c r="X93" s="488">
        <v>43069</v>
      </c>
      <c r="Y93" s="481"/>
      <c r="Z93" s="284"/>
    </row>
    <row r="94" spans="2:26" ht="38.549999999999997" hidden="1" customHeight="1" x14ac:dyDescent="0.3">
      <c r="B94" s="56" t="str">
        <f t="shared" ca="1" si="8"/>
        <v>VERO</v>
      </c>
      <c r="C94" s="57" t="b">
        <f t="shared" si="11"/>
        <v>1</v>
      </c>
      <c r="D94" s="57" t="b">
        <f>+IF(Q94='Convalida dati'!$B$16,AND('Dealflow centrale'!V94&lt;&gt;"",I94&lt;&gt;""),IF(AND('Dealflow centrale'!Q94='Convalida dati'!$B$17,'Dealflow centrale'!I94=""),OR('Dealflow centrale'!V94="",V94='Convalida dati'!$D$8),"FALSO"))</f>
        <v>1</v>
      </c>
      <c r="E94" s="57" t="b">
        <f>+IF(OR(T94='Convalida dati'!$F$4,T94='Convalida dati'!$F$5,T94='Convalida dati'!$F$8),OR('Dealflow centrale'!V94='Convalida dati'!$D$5,V94='Convalida dati'!$D$6,V94='Convalida dati'!$D$7),IF(OR('Dealflow centrale'!T94='Convalida dati'!$F$9,'Dealflow centrale'!T94='Convalida dati'!$F$7),OR('Dealflow centrale'!V94='Convalida dati'!$D$4,'Dealflow centrale'!V94='Convalida dati'!$D$5,'Dealflow centrale'!V94='Convalida dati'!$D$6),IF(T94="",OR(V94="",V94='Convalida dati'!$D$8),"FALSO")))</f>
        <v>1</v>
      </c>
      <c r="F94" s="58" t="str">
        <f t="shared" ca="1" si="9"/>
        <v>OK</v>
      </c>
      <c r="G94" s="66">
        <v>89</v>
      </c>
      <c r="H94" s="85">
        <v>43068</v>
      </c>
      <c r="I94" s="63">
        <f t="shared" si="13"/>
        <v>43068</v>
      </c>
      <c r="J94" s="77" t="s">
        <v>807</v>
      </c>
      <c r="K94" s="76" t="s">
        <v>62</v>
      </c>
      <c r="L94" s="76" t="s">
        <v>808</v>
      </c>
      <c r="M94" s="78" t="s">
        <v>90</v>
      </c>
      <c r="N94" s="77" t="s">
        <v>150</v>
      </c>
      <c r="O94" s="76"/>
      <c r="P94" s="78" t="s">
        <v>36</v>
      </c>
      <c r="Q94" s="67" t="s">
        <v>170</v>
      </c>
      <c r="R94" s="67" t="s">
        <v>52</v>
      </c>
      <c r="S94" s="270" t="str">
        <f>+'EVCA sectoralclassification 1'!E231</f>
        <v>Medical devices and supplies</v>
      </c>
      <c r="T94" s="68" t="s">
        <v>40</v>
      </c>
      <c r="U94" s="68" t="s">
        <v>809</v>
      </c>
      <c r="V94" s="419" t="s">
        <v>39</v>
      </c>
      <c r="W94" s="288"/>
      <c r="X94" s="489">
        <v>43069</v>
      </c>
      <c r="Y94" s="482" t="s">
        <v>844</v>
      </c>
      <c r="Z94" s="74"/>
    </row>
    <row r="95" spans="2:26" ht="42.45" hidden="1" customHeight="1" x14ac:dyDescent="0.3">
      <c r="B95" s="56" t="str">
        <f t="shared" ca="1" si="8"/>
        <v>VERO</v>
      </c>
      <c r="C95" s="57" t="b">
        <f t="shared" si="11"/>
        <v>1</v>
      </c>
      <c r="D95" s="57" t="b">
        <f>+IF(Q95='Convalida dati'!$B$16,AND('Dealflow centrale'!V95&lt;&gt;"",I95&lt;&gt;""),IF(AND('Dealflow centrale'!Q95='Convalida dati'!$B$17,'Dealflow centrale'!I95=""),OR('Dealflow centrale'!V95="",V95='Convalida dati'!$D$8),"FALSO"))</f>
        <v>1</v>
      </c>
      <c r="E95" s="57" t="b">
        <f>+IF(OR(T95='Convalida dati'!$F$4,T95='Convalida dati'!$F$5,T95='Convalida dati'!$F$8),OR('Dealflow centrale'!V95='Convalida dati'!$D$5,V95='Convalida dati'!$D$6,V95='Convalida dati'!$D$7),IF(OR('Dealflow centrale'!T95='Convalida dati'!$F$9,'Dealflow centrale'!T95='Convalida dati'!$F$7),OR('Dealflow centrale'!V95='Convalida dati'!$D$4,'Dealflow centrale'!V95='Convalida dati'!$D$5,'Dealflow centrale'!V95='Convalida dati'!$D$6),IF(T95="",OR(V95="",V95='Convalida dati'!$D$8),"FALSO")))</f>
        <v>1</v>
      </c>
      <c r="F95" s="58" t="str">
        <f t="shared" ca="1" si="9"/>
        <v>OK</v>
      </c>
      <c r="G95" s="60">
        <v>90</v>
      </c>
      <c r="H95" s="84">
        <v>43068</v>
      </c>
      <c r="I95" s="59">
        <f t="shared" si="13"/>
        <v>43068</v>
      </c>
      <c r="J95" s="75" t="s">
        <v>810</v>
      </c>
      <c r="K95" s="57" t="s">
        <v>62</v>
      </c>
      <c r="L95" s="70" t="s">
        <v>802</v>
      </c>
      <c r="M95" s="72" t="s">
        <v>99</v>
      </c>
      <c r="N95" s="75" t="s">
        <v>150</v>
      </c>
      <c r="O95" s="70"/>
      <c r="P95" s="72" t="s">
        <v>36</v>
      </c>
      <c r="Q95" s="61" t="s">
        <v>170</v>
      </c>
      <c r="R95" s="61" t="s">
        <v>51</v>
      </c>
      <c r="S95" s="271" t="str">
        <f>+'EVCA sectoralclassification 1'!E195</f>
        <v>Communications equipment</v>
      </c>
      <c r="T95" s="62" t="s">
        <v>40</v>
      </c>
      <c r="U95" s="62" t="s">
        <v>811</v>
      </c>
      <c r="V95" s="418" t="s">
        <v>39</v>
      </c>
      <c r="W95" s="289"/>
      <c r="X95" s="488">
        <v>43069</v>
      </c>
      <c r="Y95" s="481" t="s">
        <v>844</v>
      </c>
      <c r="Z95" s="284"/>
    </row>
    <row r="96" spans="2:26" ht="42.45" hidden="1" customHeight="1" x14ac:dyDescent="0.3">
      <c r="B96" s="56" t="str">
        <f t="shared" ca="1" si="8"/>
        <v>VERO</v>
      </c>
      <c r="C96" s="57" t="b">
        <f t="shared" si="11"/>
        <v>1</v>
      </c>
      <c r="D96" s="57" t="b">
        <f>+IF(Q96='Convalida dati'!$B$16,AND('Dealflow centrale'!V96&lt;&gt;"",I96&lt;&gt;""),IF(AND('Dealflow centrale'!Q96='Convalida dati'!$B$17,'Dealflow centrale'!I96=""),OR('Dealflow centrale'!V96="",V96='Convalida dati'!$D$8),"FALSO"))</f>
        <v>1</v>
      </c>
      <c r="E96" s="57" t="b">
        <f>+IF(OR(T96='Convalida dati'!$F$4,T96='Convalida dati'!$F$5,T96='Convalida dati'!$F$8),OR('Dealflow centrale'!V96='Convalida dati'!$D$5,V96='Convalida dati'!$D$6,V96='Convalida dati'!$D$7),IF(OR('Dealflow centrale'!T96='Convalida dati'!$F$9,'Dealflow centrale'!T96='Convalida dati'!$F$7),OR('Dealflow centrale'!V96='Convalida dati'!$D$4,'Dealflow centrale'!V96='Convalida dati'!$D$5,'Dealflow centrale'!V96='Convalida dati'!$D$6),IF(T96="",OR(V96="",V96='Convalida dati'!$D$8),"FALSO")))</f>
        <v>1</v>
      </c>
      <c r="F96" s="58" t="str">
        <f t="shared" ca="1" si="9"/>
        <v>OK</v>
      </c>
      <c r="G96" s="66">
        <v>91</v>
      </c>
      <c r="H96" s="85">
        <v>43068</v>
      </c>
      <c r="I96" s="63">
        <f t="shared" si="13"/>
        <v>43068</v>
      </c>
      <c r="J96" s="77" t="s">
        <v>812</v>
      </c>
      <c r="K96" s="65" t="s">
        <v>62</v>
      </c>
      <c r="L96" s="76" t="s">
        <v>192</v>
      </c>
      <c r="M96" s="78" t="s">
        <v>95</v>
      </c>
      <c r="N96" s="77" t="s">
        <v>150</v>
      </c>
      <c r="O96" s="76"/>
      <c r="P96" s="78" t="s">
        <v>36</v>
      </c>
      <c r="Q96" s="67" t="s">
        <v>170</v>
      </c>
      <c r="R96" s="67" t="s">
        <v>49</v>
      </c>
      <c r="S96" s="270" t="str">
        <f>+'EVCA sectoralclassification 1'!E215</f>
        <v>Software: other</v>
      </c>
      <c r="T96" s="68" t="s">
        <v>40</v>
      </c>
      <c r="U96" s="68" t="s">
        <v>797</v>
      </c>
      <c r="V96" s="419" t="s">
        <v>39</v>
      </c>
      <c r="W96" s="288"/>
      <c r="X96" s="489">
        <v>43069</v>
      </c>
      <c r="Y96" s="482" t="s">
        <v>844</v>
      </c>
      <c r="Z96" s="74"/>
    </row>
    <row r="97" spans="2:26" ht="42.45" hidden="1" customHeight="1" x14ac:dyDescent="0.3">
      <c r="B97" s="56" t="str">
        <f t="shared" ca="1" si="8"/>
        <v>VERO</v>
      </c>
      <c r="C97" s="57" t="b">
        <f t="shared" si="11"/>
        <v>1</v>
      </c>
      <c r="D97" s="57" t="b">
        <f>+IF(Q97='Convalida dati'!$B$16,AND('Dealflow centrale'!V97&lt;&gt;"",I97&lt;&gt;""),IF(AND('Dealflow centrale'!Q97='Convalida dati'!$B$17,'Dealflow centrale'!I97=""),OR('Dealflow centrale'!V97="",V97='Convalida dati'!$D$8),"FALSO"))</f>
        <v>1</v>
      </c>
      <c r="E97" s="57" t="b">
        <f>+IF(OR(T97='Convalida dati'!$F$4,T97='Convalida dati'!$F$5,T97='Convalida dati'!$F$8),OR('Dealflow centrale'!V97='Convalida dati'!$D$5,V97='Convalida dati'!$D$6,V97='Convalida dati'!$D$7),IF(OR('Dealflow centrale'!T97='Convalida dati'!$F$9,'Dealflow centrale'!T97='Convalida dati'!$F$7),OR('Dealflow centrale'!V97='Convalida dati'!$D$4,'Dealflow centrale'!V97='Convalida dati'!$D$5,'Dealflow centrale'!V97='Convalida dati'!$D$6),IF(T97="",OR(V97="",V97='Convalida dati'!$D$8),"FALSO")))</f>
        <v>1</v>
      </c>
      <c r="F97" s="58" t="str">
        <f t="shared" ca="1" si="9"/>
        <v>OK</v>
      </c>
      <c r="G97" s="60">
        <v>92</v>
      </c>
      <c r="H97" s="84">
        <v>43068</v>
      </c>
      <c r="I97" s="59">
        <f t="shared" si="13"/>
        <v>43068</v>
      </c>
      <c r="J97" s="75" t="s">
        <v>813</v>
      </c>
      <c r="K97" s="57" t="s">
        <v>62</v>
      </c>
      <c r="L97" s="70" t="s">
        <v>192</v>
      </c>
      <c r="M97" s="72" t="s">
        <v>95</v>
      </c>
      <c r="N97" s="75" t="s">
        <v>150</v>
      </c>
      <c r="O97" s="57"/>
      <c r="P97" s="60" t="s">
        <v>36</v>
      </c>
      <c r="Q97" s="61" t="s">
        <v>170</v>
      </c>
      <c r="R97" s="61" t="s">
        <v>49</v>
      </c>
      <c r="S97" s="271" t="str">
        <f>+S96</f>
        <v>Software: other</v>
      </c>
      <c r="T97" s="62" t="s">
        <v>40</v>
      </c>
      <c r="U97" s="62" t="s">
        <v>797</v>
      </c>
      <c r="V97" s="421" t="s">
        <v>39</v>
      </c>
      <c r="W97" s="293"/>
      <c r="X97" s="488">
        <v>43069</v>
      </c>
      <c r="Y97" s="481" t="s">
        <v>844</v>
      </c>
      <c r="Z97" s="284"/>
    </row>
    <row r="98" spans="2:26" ht="42.45" hidden="1" customHeight="1" x14ac:dyDescent="0.3">
      <c r="B98" s="56" t="str">
        <f t="shared" ca="1" si="8"/>
        <v>VERO</v>
      </c>
      <c r="C98" s="57" t="b">
        <f t="shared" si="11"/>
        <v>1</v>
      </c>
      <c r="D98" s="57" t="b">
        <f>+IF(Q98='Convalida dati'!$B$16,AND('Dealflow centrale'!V98&lt;&gt;"",I98&lt;&gt;""),IF(AND('Dealflow centrale'!Q98='Convalida dati'!$B$17,'Dealflow centrale'!I98=""),OR('Dealflow centrale'!V98="",V98='Convalida dati'!$D$8),"FALSO"))</f>
        <v>1</v>
      </c>
      <c r="E98" s="57" t="b">
        <f>+IF(OR(T98='Convalida dati'!$F$4,T98='Convalida dati'!$F$5,T98='Convalida dati'!$F$8),OR('Dealflow centrale'!V98='Convalida dati'!$D$5,V98='Convalida dati'!$D$6,V98='Convalida dati'!$D$7),IF(OR('Dealflow centrale'!T98='Convalida dati'!$F$9,'Dealflow centrale'!T98='Convalida dati'!$F$7),OR('Dealflow centrale'!V98='Convalida dati'!$D$4,'Dealflow centrale'!V98='Convalida dati'!$D$5,'Dealflow centrale'!V98='Convalida dati'!$D$6),IF(T98="",OR(V98="",V98='Convalida dati'!$D$8),"FALSO")))</f>
        <v>1</v>
      </c>
      <c r="F98" s="58" t="str">
        <f t="shared" ca="1" si="9"/>
        <v>OK</v>
      </c>
      <c r="G98" s="66">
        <v>93</v>
      </c>
      <c r="H98" s="85">
        <v>43068</v>
      </c>
      <c r="I98" s="63">
        <f t="shared" si="13"/>
        <v>43068</v>
      </c>
      <c r="J98" s="77" t="s">
        <v>814</v>
      </c>
      <c r="K98" s="65" t="s">
        <v>62</v>
      </c>
      <c r="L98" s="76" t="s">
        <v>192</v>
      </c>
      <c r="M98" s="78" t="s">
        <v>95</v>
      </c>
      <c r="N98" s="77" t="s">
        <v>150</v>
      </c>
      <c r="O98" s="76"/>
      <c r="P98" s="66" t="s">
        <v>36</v>
      </c>
      <c r="Q98" s="67" t="s">
        <v>170</v>
      </c>
      <c r="R98" s="67" t="s">
        <v>46</v>
      </c>
      <c r="S98" s="270" t="str">
        <f>+'EVCA sectoralclassification 1'!E162</f>
        <v>Alternative energy</v>
      </c>
      <c r="T98" s="68" t="s">
        <v>40</v>
      </c>
      <c r="U98" s="68" t="s">
        <v>797</v>
      </c>
      <c r="V98" s="419" t="s">
        <v>39</v>
      </c>
      <c r="W98" s="288"/>
      <c r="X98" s="489">
        <v>43069</v>
      </c>
      <c r="Y98" s="482" t="s">
        <v>844</v>
      </c>
      <c r="Z98" s="74"/>
    </row>
    <row r="99" spans="2:26" ht="42.45" hidden="1" customHeight="1" x14ac:dyDescent="0.3">
      <c r="B99" s="56" t="str">
        <f t="shared" ca="1" si="8"/>
        <v>VERO</v>
      </c>
      <c r="C99" s="57" t="b">
        <f t="shared" si="11"/>
        <v>1</v>
      </c>
      <c r="D99" s="57" t="b">
        <f>+IF(Q99='Convalida dati'!$B$16,AND('Dealflow centrale'!V99&lt;&gt;"",I99&lt;&gt;""),IF(AND('Dealflow centrale'!Q99='Convalida dati'!$B$17,'Dealflow centrale'!I99=""),OR('Dealflow centrale'!V99="",V99='Convalida dati'!$D$8),"FALSO"))</f>
        <v>1</v>
      </c>
      <c r="E99" s="57" t="b">
        <f>+IF(OR(T99='Convalida dati'!$F$4,T99='Convalida dati'!$F$5,T99='Convalida dati'!$F$8),OR('Dealflow centrale'!V99='Convalida dati'!$D$5,V99='Convalida dati'!$D$6,V99='Convalida dati'!$D$7),IF(OR('Dealflow centrale'!T99='Convalida dati'!$F$9,'Dealflow centrale'!T99='Convalida dati'!$F$7),OR('Dealflow centrale'!V99='Convalida dati'!$D$4,'Dealflow centrale'!V99='Convalida dati'!$D$5,'Dealflow centrale'!V99='Convalida dati'!$D$6),IF(T99="",OR(V99="",V99='Convalida dati'!$D$8),"FALSO")))</f>
        <v>1</v>
      </c>
      <c r="F99" s="58" t="str">
        <f t="shared" ca="1" si="9"/>
        <v>OK</v>
      </c>
      <c r="G99" s="60">
        <v>94</v>
      </c>
      <c r="H99" s="84">
        <v>43068</v>
      </c>
      <c r="I99" s="59">
        <f t="shared" si="13"/>
        <v>43068</v>
      </c>
      <c r="J99" s="75" t="s">
        <v>815</v>
      </c>
      <c r="K99" s="57" t="s">
        <v>62</v>
      </c>
      <c r="L99" s="70" t="s">
        <v>802</v>
      </c>
      <c r="M99" s="72" t="s">
        <v>99</v>
      </c>
      <c r="N99" s="56"/>
      <c r="O99" s="57" t="s">
        <v>816</v>
      </c>
      <c r="P99" s="60" t="s">
        <v>37</v>
      </c>
      <c r="Q99" s="61" t="s">
        <v>170</v>
      </c>
      <c r="R99" s="61" t="s">
        <v>53</v>
      </c>
      <c r="S99" s="271" t="str">
        <f>+'EVCA sectoralclassification 1'!E110</f>
        <v>Transportation services</v>
      </c>
      <c r="T99" s="62" t="s">
        <v>40</v>
      </c>
      <c r="U99" s="62" t="s">
        <v>811</v>
      </c>
      <c r="V99" s="418" t="s">
        <v>39</v>
      </c>
      <c r="W99" s="289"/>
      <c r="X99" s="488">
        <v>43069</v>
      </c>
      <c r="Y99" s="481" t="s">
        <v>844</v>
      </c>
      <c r="Z99" s="284"/>
    </row>
    <row r="100" spans="2:26" ht="42.45" hidden="1" customHeight="1" x14ac:dyDescent="0.3">
      <c r="B100" s="56" t="str">
        <f t="shared" ca="1" si="8"/>
        <v>VERO</v>
      </c>
      <c r="C100" s="57" t="b">
        <f t="shared" si="11"/>
        <v>1</v>
      </c>
      <c r="D100" s="57" t="b">
        <f>+IF(Q100='Convalida dati'!$B$16,AND('Dealflow centrale'!V100&lt;&gt;"",I100&lt;&gt;""),IF(AND('Dealflow centrale'!Q100='Convalida dati'!$B$17,'Dealflow centrale'!I100=""),OR('Dealflow centrale'!V100="",V100='Convalida dati'!$D$8),"FALSO"))</f>
        <v>1</v>
      </c>
      <c r="E100" s="57" t="b">
        <f>+IF(OR(T100='Convalida dati'!$F$4,T100='Convalida dati'!$F$5,T100='Convalida dati'!$F$8),OR('Dealflow centrale'!V100='Convalida dati'!$D$5,V100='Convalida dati'!$D$6,V100='Convalida dati'!$D$7),IF(OR('Dealflow centrale'!T100='Convalida dati'!$F$9,'Dealflow centrale'!T100='Convalida dati'!$F$7),OR('Dealflow centrale'!V100='Convalida dati'!$D$4,'Dealflow centrale'!V100='Convalida dati'!$D$5,'Dealflow centrale'!V100='Convalida dati'!$D$6),IF(T100="",OR(V100="",V100='Convalida dati'!$D$8),"FALSO")))</f>
        <v>1</v>
      </c>
      <c r="F100" s="58" t="str">
        <f t="shared" ca="1" si="9"/>
        <v>OK</v>
      </c>
      <c r="G100" s="66">
        <v>95</v>
      </c>
      <c r="H100" s="85">
        <v>43068</v>
      </c>
      <c r="I100" s="63">
        <f t="shared" si="13"/>
        <v>43068</v>
      </c>
      <c r="J100" s="77" t="s">
        <v>831</v>
      </c>
      <c r="K100" s="65" t="s">
        <v>62</v>
      </c>
      <c r="L100" s="76" t="s">
        <v>802</v>
      </c>
      <c r="M100" s="78" t="s">
        <v>99</v>
      </c>
      <c r="N100" s="64"/>
      <c r="O100" s="76" t="s">
        <v>816</v>
      </c>
      <c r="P100" s="66" t="s">
        <v>37</v>
      </c>
      <c r="Q100" s="67" t="s">
        <v>170</v>
      </c>
      <c r="R100" s="67" t="s">
        <v>52</v>
      </c>
      <c r="S100" s="270" t="str">
        <f>+'EVCA sectoralclassification 1'!E231</f>
        <v>Medical devices and supplies</v>
      </c>
      <c r="T100" s="68" t="s">
        <v>40</v>
      </c>
      <c r="U100" s="278" t="s">
        <v>811</v>
      </c>
      <c r="V100" s="419" t="s">
        <v>39</v>
      </c>
      <c r="W100" s="288"/>
      <c r="X100" s="489">
        <v>43069</v>
      </c>
      <c r="Y100" s="480"/>
      <c r="Z100" s="69"/>
    </row>
    <row r="101" spans="2:26" ht="42.45" hidden="1" customHeight="1" x14ac:dyDescent="0.3">
      <c r="B101" s="56" t="str">
        <f t="shared" ca="1" si="8"/>
        <v>VERO</v>
      </c>
      <c r="C101" s="57" t="b">
        <f t="shared" si="11"/>
        <v>1</v>
      </c>
      <c r="D101" s="57" t="b">
        <f>+IF(Q101='Convalida dati'!$B$16,AND('Dealflow centrale'!V101&lt;&gt;"",I101&lt;&gt;""),IF(AND('Dealflow centrale'!Q101='Convalida dati'!$B$17,'Dealflow centrale'!I101=""),OR('Dealflow centrale'!V101="",V101='Convalida dati'!$D$8),"FALSO"))</f>
        <v>1</v>
      </c>
      <c r="E101" s="57" t="b">
        <f>+IF(OR(T101='Convalida dati'!$F$4,T101='Convalida dati'!$F$5,T101='Convalida dati'!$F$8),OR('Dealflow centrale'!V101='Convalida dati'!$D$5,V101='Convalida dati'!$D$6,V101='Convalida dati'!$D$7),IF(OR('Dealflow centrale'!T101='Convalida dati'!$F$9,'Dealflow centrale'!T101='Convalida dati'!$F$7),OR('Dealflow centrale'!V101='Convalida dati'!$D$4,'Dealflow centrale'!V101='Convalida dati'!$D$5,'Dealflow centrale'!V101='Convalida dati'!$D$6),IF(T101="",OR(V101="",V101='Convalida dati'!$D$8),"FALSO")))</f>
        <v>1</v>
      </c>
      <c r="F101" s="58" t="str">
        <f t="shared" ca="1" si="9"/>
        <v>OK</v>
      </c>
      <c r="G101" s="60">
        <v>96</v>
      </c>
      <c r="H101" s="84">
        <v>43068</v>
      </c>
      <c r="I101" s="59">
        <f t="shared" si="13"/>
        <v>43068</v>
      </c>
      <c r="J101" s="75" t="s">
        <v>817</v>
      </c>
      <c r="K101" s="57" t="s">
        <v>62</v>
      </c>
      <c r="L101" s="70" t="s">
        <v>190</v>
      </c>
      <c r="M101" s="72" t="s">
        <v>99</v>
      </c>
      <c r="N101" s="56"/>
      <c r="O101" s="57" t="s">
        <v>816</v>
      </c>
      <c r="P101" s="60" t="s">
        <v>37</v>
      </c>
      <c r="Q101" s="61" t="s">
        <v>170</v>
      </c>
      <c r="R101" s="61" t="s">
        <v>43</v>
      </c>
      <c r="S101" s="271" t="str">
        <f>+'EVCA sectoralclassification 1'!E13</f>
        <v>Forestry</v>
      </c>
      <c r="T101" s="62" t="s">
        <v>40</v>
      </c>
      <c r="U101" s="62" t="s">
        <v>818</v>
      </c>
      <c r="V101" s="421" t="s">
        <v>39</v>
      </c>
      <c r="W101" s="293"/>
      <c r="X101" s="488">
        <v>43069</v>
      </c>
      <c r="Y101" s="481"/>
      <c r="Z101" s="284"/>
    </row>
    <row r="102" spans="2:26" ht="42.45" hidden="1" customHeight="1" x14ac:dyDescent="0.3">
      <c r="B102" s="56" t="str">
        <f t="shared" ca="1" si="8"/>
        <v>VERO</v>
      </c>
      <c r="C102" s="57" t="b">
        <f t="shared" si="11"/>
        <v>1</v>
      </c>
      <c r="D102" s="57" t="b">
        <f>+IF(Q102='Convalida dati'!$B$16,AND('Dealflow centrale'!V102&lt;&gt;"",I102&lt;&gt;""),IF(AND('Dealflow centrale'!Q102='Convalida dati'!$B$17,'Dealflow centrale'!I102=""),OR('Dealflow centrale'!V102="",V102='Convalida dati'!$D$8),"FALSO"))</f>
        <v>1</v>
      </c>
      <c r="E102" s="57" t="b">
        <f>+IF(OR(T102='Convalida dati'!$F$4,T102='Convalida dati'!$F$5,T102='Convalida dati'!$F$8),OR('Dealflow centrale'!V102='Convalida dati'!$D$5,V102='Convalida dati'!$D$6,V102='Convalida dati'!$D$7),IF(OR('Dealflow centrale'!T102='Convalida dati'!$F$9,'Dealflow centrale'!T102='Convalida dati'!$F$7),OR('Dealflow centrale'!V102='Convalida dati'!$D$4,'Dealflow centrale'!V102='Convalida dati'!$D$5,'Dealflow centrale'!V102='Convalida dati'!$D$6),IF(T102="",OR(V102="",V102='Convalida dati'!$D$8),"FALSO")))</f>
        <v>1</v>
      </c>
      <c r="F102" s="58" t="str">
        <f t="shared" ca="1" si="9"/>
        <v>OK</v>
      </c>
      <c r="G102" s="66">
        <v>97</v>
      </c>
      <c r="H102" s="85">
        <v>43068</v>
      </c>
      <c r="I102" s="63">
        <f t="shared" si="13"/>
        <v>43068</v>
      </c>
      <c r="J102" s="77" t="s">
        <v>819</v>
      </c>
      <c r="K102" s="65" t="s">
        <v>62</v>
      </c>
      <c r="L102" s="76" t="s">
        <v>190</v>
      </c>
      <c r="M102" s="78" t="s">
        <v>99</v>
      </c>
      <c r="N102" s="64"/>
      <c r="O102" s="76" t="s">
        <v>816</v>
      </c>
      <c r="P102" s="66" t="s">
        <v>37</v>
      </c>
      <c r="Q102" s="67" t="s">
        <v>170</v>
      </c>
      <c r="R102" s="67" t="s">
        <v>45</v>
      </c>
      <c r="S102" s="270" t="str">
        <f>+'EVCA sectoralclassification 1'!E223</f>
        <v>Biotechnology</v>
      </c>
      <c r="T102" s="68" t="s">
        <v>40</v>
      </c>
      <c r="U102" s="68" t="s">
        <v>818</v>
      </c>
      <c r="V102" s="419" t="s">
        <v>39</v>
      </c>
      <c r="W102" s="288"/>
      <c r="X102" s="489">
        <v>43069</v>
      </c>
      <c r="Y102" s="480"/>
      <c r="Z102" s="69"/>
    </row>
    <row r="103" spans="2:26" ht="42.45" hidden="1" customHeight="1" x14ac:dyDescent="0.3">
      <c r="B103" s="56" t="str">
        <f t="shared" ca="1" si="8"/>
        <v>VERO</v>
      </c>
      <c r="C103" s="57" t="b">
        <f t="shared" si="11"/>
        <v>1</v>
      </c>
      <c r="D103" s="57" t="b">
        <f>+IF(Q103='Convalida dati'!$B$16,AND('Dealflow centrale'!V103&lt;&gt;"",I103&lt;&gt;""),IF(AND('Dealflow centrale'!Q103='Convalida dati'!$B$17,'Dealflow centrale'!I103=""),OR('Dealflow centrale'!V103="",V103='Convalida dati'!$D$8),"FALSO"))</f>
        <v>1</v>
      </c>
      <c r="E103" s="57" t="b">
        <f>+IF(OR(T103='Convalida dati'!$F$4,T103='Convalida dati'!$F$5,T103='Convalida dati'!$F$8),OR('Dealflow centrale'!V103='Convalida dati'!$D$5,V103='Convalida dati'!$D$6,V103='Convalida dati'!$D$7),IF(OR('Dealflow centrale'!T103='Convalida dati'!$F$9,'Dealflow centrale'!T103='Convalida dati'!$F$7),OR('Dealflow centrale'!V103='Convalida dati'!$D$4,'Dealflow centrale'!V103='Convalida dati'!$D$5,'Dealflow centrale'!V103='Convalida dati'!$D$6),IF(T103="",OR(V103="",V103='Convalida dati'!$D$8),"FALSO")))</f>
        <v>1</v>
      </c>
      <c r="F103" s="58" t="str">
        <f t="shared" ca="1" si="9"/>
        <v>OK</v>
      </c>
      <c r="G103" s="60">
        <v>98</v>
      </c>
      <c r="H103" s="84">
        <v>43068</v>
      </c>
      <c r="I103" s="59">
        <f t="shared" si="13"/>
        <v>43068</v>
      </c>
      <c r="J103" s="75" t="s">
        <v>820</v>
      </c>
      <c r="K103" s="57" t="s">
        <v>62</v>
      </c>
      <c r="L103" s="70" t="s">
        <v>802</v>
      </c>
      <c r="M103" s="72" t="s">
        <v>99</v>
      </c>
      <c r="N103" s="56"/>
      <c r="O103" s="57" t="s">
        <v>816</v>
      </c>
      <c r="P103" s="60" t="s">
        <v>37</v>
      </c>
      <c r="Q103" s="61" t="s">
        <v>170</v>
      </c>
      <c r="R103" s="61" t="s">
        <v>52</v>
      </c>
      <c r="S103" s="271" t="str">
        <f>+'EVCA sectoralclassification 1'!E232</f>
        <v>Medical devices and supplies</v>
      </c>
      <c r="T103" s="62" t="s">
        <v>40</v>
      </c>
      <c r="U103" s="62" t="s">
        <v>811</v>
      </c>
      <c r="V103" s="418" t="s">
        <v>39</v>
      </c>
      <c r="W103" s="289"/>
      <c r="X103" s="488">
        <v>43069</v>
      </c>
      <c r="Y103" s="481"/>
      <c r="Z103" s="284"/>
    </row>
    <row r="104" spans="2:26" ht="42.45" hidden="1" customHeight="1" x14ac:dyDescent="0.3">
      <c r="B104" s="56" t="str">
        <f t="shared" ca="1" si="8"/>
        <v>VERO</v>
      </c>
      <c r="C104" s="57" t="b">
        <f t="shared" si="11"/>
        <v>1</v>
      </c>
      <c r="D104" s="57" t="b">
        <f>+IF(Q104='Convalida dati'!$B$16,AND('Dealflow centrale'!V104&lt;&gt;"",I104&lt;&gt;""),IF(AND('Dealflow centrale'!Q104='Convalida dati'!$B$17,'Dealflow centrale'!I104=""),OR('Dealflow centrale'!V104="",V104='Convalida dati'!$D$8),"FALSO"))</f>
        <v>1</v>
      </c>
      <c r="E104" s="57" t="b">
        <f>+IF(OR(T104='Convalida dati'!$F$4,T104='Convalida dati'!$F$5,T104='Convalida dati'!$F$8),OR('Dealflow centrale'!V104='Convalida dati'!$D$5,V104='Convalida dati'!$D$6,V104='Convalida dati'!$D$7),IF(OR('Dealflow centrale'!T104='Convalida dati'!$F$9,'Dealflow centrale'!T104='Convalida dati'!$F$7),OR('Dealflow centrale'!V104='Convalida dati'!$D$4,'Dealflow centrale'!V104='Convalida dati'!$D$5,'Dealflow centrale'!V104='Convalida dati'!$D$6),IF(T104="",OR(V104="",V104='Convalida dati'!$D$8),"FALSO")))</f>
        <v>1</v>
      </c>
      <c r="F104" s="58" t="str">
        <f t="shared" ca="1" si="9"/>
        <v>OK</v>
      </c>
      <c r="G104" s="66">
        <v>99</v>
      </c>
      <c r="H104" s="85">
        <v>43068</v>
      </c>
      <c r="I104" s="63">
        <f t="shared" si="13"/>
        <v>43068</v>
      </c>
      <c r="J104" s="77" t="s">
        <v>821</v>
      </c>
      <c r="K104" s="65" t="s">
        <v>62</v>
      </c>
      <c r="L104" s="76" t="s">
        <v>802</v>
      </c>
      <c r="M104" s="78" t="s">
        <v>99</v>
      </c>
      <c r="N104" s="64"/>
      <c r="O104" s="76" t="s">
        <v>816</v>
      </c>
      <c r="P104" s="66" t="s">
        <v>37</v>
      </c>
      <c r="Q104" s="67" t="s">
        <v>170</v>
      </c>
      <c r="R104" s="67" t="s">
        <v>45</v>
      </c>
      <c r="S104" s="270" t="str">
        <f>+'EVCA sectoralclassification 1'!E223</f>
        <v>Biotechnology</v>
      </c>
      <c r="T104" s="68" t="s">
        <v>40</v>
      </c>
      <c r="U104" s="68" t="s">
        <v>828</v>
      </c>
      <c r="V104" s="419" t="s">
        <v>39</v>
      </c>
      <c r="W104" s="288"/>
      <c r="X104" s="489">
        <v>43069</v>
      </c>
      <c r="Y104" s="480"/>
      <c r="Z104" s="69"/>
    </row>
    <row r="105" spans="2:26" ht="42.45" hidden="1" customHeight="1" x14ac:dyDescent="0.3">
      <c r="B105" s="56" t="str">
        <f t="shared" ca="1" si="8"/>
        <v>VERO</v>
      </c>
      <c r="C105" s="57" t="b">
        <f t="shared" si="11"/>
        <v>1</v>
      </c>
      <c r="D105" s="57" t="b">
        <f>+IF(Q105='Convalida dati'!$B$16,AND('Dealflow centrale'!V105&lt;&gt;"",I105&lt;&gt;""),IF(AND('Dealflow centrale'!Q105='Convalida dati'!$B$17,'Dealflow centrale'!I105=""),OR('Dealflow centrale'!V105="",V105='Convalida dati'!$D$8),"FALSO"))</f>
        <v>1</v>
      </c>
      <c r="E105" s="57" t="b">
        <f>+IF(OR(T105='Convalida dati'!$F$4,T105='Convalida dati'!$F$5,T105='Convalida dati'!$F$8),OR('Dealflow centrale'!V105='Convalida dati'!$D$5,V105='Convalida dati'!$D$6,V105='Convalida dati'!$D$7),IF(OR('Dealflow centrale'!T105='Convalida dati'!$F$9,'Dealflow centrale'!T105='Convalida dati'!$F$7),OR('Dealflow centrale'!V105='Convalida dati'!$D$4,'Dealflow centrale'!V105='Convalida dati'!$D$5,'Dealflow centrale'!V105='Convalida dati'!$D$6),IF(T105="",OR(V105="",V105='Convalida dati'!$D$8),"FALSO")))</f>
        <v>1</v>
      </c>
      <c r="F105" s="58" t="str">
        <f t="shared" ca="1" si="9"/>
        <v>OK</v>
      </c>
      <c r="G105" s="60">
        <v>100</v>
      </c>
      <c r="H105" s="84">
        <v>43068</v>
      </c>
      <c r="I105" s="59">
        <f t="shared" si="13"/>
        <v>43068</v>
      </c>
      <c r="J105" s="75" t="s">
        <v>822</v>
      </c>
      <c r="K105" s="57" t="s">
        <v>62</v>
      </c>
      <c r="L105" s="70" t="s">
        <v>190</v>
      </c>
      <c r="M105" s="72" t="s">
        <v>99</v>
      </c>
      <c r="N105" s="56"/>
      <c r="O105" s="57" t="s">
        <v>816</v>
      </c>
      <c r="P105" s="60" t="s">
        <v>37</v>
      </c>
      <c r="Q105" s="61" t="s">
        <v>170</v>
      </c>
      <c r="R105" s="61" t="s">
        <v>51</v>
      </c>
      <c r="S105" s="271" t="str">
        <f>+'EVCA sectoralclassification 1'!E22</f>
        <v>Specialty chemicals</v>
      </c>
      <c r="T105" s="62" t="s">
        <v>40</v>
      </c>
      <c r="U105" s="62" t="s">
        <v>818</v>
      </c>
      <c r="V105" s="418" t="s">
        <v>39</v>
      </c>
      <c r="W105" s="289"/>
      <c r="X105" s="488">
        <v>43069</v>
      </c>
      <c r="Y105" s="481"/>
      <c r="Z105" s="284"/>
    </row>
    <row r="106" spans="2:26" ht="42.45" hidden="1" customHeight="1" x14ac:dyDescent="0.3">
      <c r="B106" s="56" t="str">
        <f t="shared" ca="1" si="8"/>
        <v>VERO</v>
      </c>
      <c r="C106" s="57" t="b">
        <f t="shared" si="11"/>
        <v>1</v>
      </c>
      <c r="D106" s="57" t="b">
        <f>+IF(Q106='Convalida dati'!$B$16,AND('Dealflow centrale'!V106&lt;&gt;"",I106&lt;&gt;""),IF(AND('Dealflow centrale'!Q106='Convalida dati'!$B$17,'Dealflow centrale'!I106=""),OR('Dealflow centrale'!V106="",V106='Convalida dati'!$D$8),"FALSO"))</f>
        <v>1</v>
      </c>
      <c r="E106" s="57" t="b">
        <f>+IF(OR(T106='Convalida dati'!$F$4,T106='Convalida dati'!$F$5,T106='Convalida dati'!$F$8),OR('Dealflow centrale'!V106='Convalida dati'!$D$5,V106='Convalida dati'!$D$6,V106='Convalida dati'!$D$7),IF(OR('Dealflow centrale'!T106='Convalida dati'!$F$9,'Dealflow centrale'!T106='Convalida dati'!$F$7),OR('Dealflow centrale'!V106='Convalida dati'!$D$4,'Dealflow centrale'!V106='Convalida dati'!$D$5,'Dealflow centrale'!V106='Convalida dati'!$D$6),IF(T106="",OR(V106="",V106='Convalida dati'!$D$8),"FALSO")))</f>
        <v>1</v>
      </c>
      <c r="F106" s="58" t="str">
        <f t="shared" ca="1" si="9"/>
        <v>OK</v>
      </c>
      <c r="G106" s="66">
        <v>101</v>
      </c>
      <c r="H106" s="85">
        <v>43068</v>
      </c>
      <c r="I106" s="63">
        <f t="shared" si="13"/>
        <v>43068</v>
      </c>
      <c r="J106" s="77" t="s">
        <v>823</v>
      </c>
      <c r="K106" s="65" t="s">
        <v>62</v>
      </c>
      <c r="L106" s="76" t="s">
        <v>760</v>
      </c>
      <c r="M106" s="78" t="s">
        <v>99</v>
      </c>
      <c r="N106" s="64"/>
      <c r="O106" s="76" t="s">
        <v>816</v>
      </c>
      <c r="P106" s="66" t="s">
        <v>37</v>
      </c>
      <c r="Q106" s="67" t="s">
        <v>170</v>
      </c>
      <c r="R106" s="67" t="s">
        <v>52</v>
      </c>
      <c r="S106" s="270" t="str">
        <f>+'EVCA sectoralclassification 1'!E231</f>
        <v>Medical devices and supplies</v>
      </c>
      <c r="T106" s="68" t="s">
        <v>40</v>
      </c>
      <c r="U106" s="68" t="s">
        <v>829</v>
      </c>
      <c r="V106" s="419" t="s">
        <v>39</v>
      </c>
      <c r="W106" s="288"/>
      <c r="X106" s="489">
        <v>43069</v>
      </c>
      <c r="Y106" s="480"/>
      <c r="Z106" s="69"/>
    </row>
    <row r="107" spans="2:26" ht="42.45" hidden="1" customHeight="1" x14ac:dyDescent="0.3">
      <c r="B107" s="56" t="str">
        <f t="shared" ca="1" si="8"/>
        <v>VERO</v>
      </c>
      <c r="C107" s="57" t="b">
        <f t="shared" si="11"/>
        <v>1</v>
      </c>
      <c r="D107" s="57" t="b">
        <f>+IF(Q107='Convalida dati'!$B$16,AND('Dealflow centrale'!V107&lt;&gt;"",I107&lt;&gt;""),IF(AND('Dealflow centrale'!Q107='Convalida dati'!$B$17,'Dealflow centrale'!I107=""),OR('Dealflow centrale'!V107="",V107='Convalida dati'!$D$8),"FALSO"))</f>
        <v>1</v>
      </c>
      <c r="E107" s="57" t="b">
        <f>+IF(OR(T107='Convalida dati'!$F$4,T107='Convalida dati'!$F$5,T107='Convalida dati'!$F$8),OR('Dealflow centrale'!V107='Convalida dati'!$D$5,V107='Convalida dati'!$D$6,V107='Convalida dati'!$D$7),IF(OR('Dealflow centrale'!T107='Convalida dati'!$F$9,'Dealflow centrale'!T107='Convalida dati'!$F$7),OR('Dealflow centrale'!V107='Convalida dati'!$D$4,'Dealflow centrale'!V107='Convalida dati'!$D$5,'Dealflow centrale'!V107='Convalida dati'!$D$6),IF(T107="",OR(V107="",V107='Convalida dati'!$D$8),"FALSO")))</f>
        <v>1</v>
      </c>
      <c r="F107" s="58" t="str">
        <f t="shared" ca="1" si="9"/>
        <v>OK</v>
      </c>
      <c r="G107" s="60">
        <v>102</v>
      </c>
      <c r="H107" s="84">
        <v>43068</v>
      </c>
      <c r="I107" s="59">
        <f t="shared" si="13"/>
        <v>43068</v>
      </c>
      <c r="J107" s="75" t="s">
        <v>832</v>
      </c>
      <c r="K107" s="57" t="s">
        <v>62</v>
      </c>
      <c r="L107" s="70" t="s">
        <v>760</v>
      </c>
      <c r="M107" s="72" t="s">
        <v>99</v>
      </c>
      <c r="N107" s="56"/>
      <c r="O107" s="57" t="s">
        <v>816</v>
      </c>
      <c r="P107" s="60" t="s">
        <v>37</v>
      </c>
      <c r="Q107" s="61" t="s">
        <v>170</v>
      </c>
      <c r="R107" s="61" t="s">
        <v>45</v>
      </c>
      <c r="S107" s="271" t="str">
        <f>+'EVCA sectoralclassification 1'!E223</f>
        <v>Biotechnology</v>
      </c>
      <c r="T107" s="62" t="s">
        <v>40</v>
      </c>
      <c r="U107" s="62" t="s">
        <v>829</v>
      </c>
      <c r="V107" s="418" t="s">
        <v>39</v>
      </c>
      <c r="W107" s="289"/>
      <c r="X107" s="488">
        <v>43069</v>
      </c>
      <c r="Y107" s="481"/>
      <c r="Z107" s="284"/>
    </row>
    <row r="108" spans="2:26" ht="42.45" hidden="1" customHeight="1" x14ac:dyDescent="0.3">
      <c r="B108" s="56" t="str">
        <f t="shared" ca="1" si="8"/>
        <v>VERO</v>
      </c>
      <c r="C108" s="57" t="b">
        <f t="shared" si="11"/>
        <v>1</v>
      </c>
      <c r="D108" s="57" t="b">
        <f>+IF(Q108='Convalida dati'!$B$16,AND('Dealflow centrale'!V108&lt;&gt;"",I108&lt;&gt;""),IF(AND('Dealflow centrale'!Q108='Convalida dati'!$B$17,'Dealflow centrale'!I108=""),OR('Dealflow centrale'!V108="",V108='Convalida dati'!$D$8),"FALSO"))</f>
        <v>1</v>
      </c>
      <c r="E108" s="57" t="b">
        <f>+IF(OR(T108='Convalida dati'!$F$4,T108='Convalida dati'!$F$5,T108='Convalida dati'!$F$8),OR('Dealflow centrale'!V108='Convalida dati'!$D$5,V108='Convalida dati'!$D$6,V108='Convalida dati'!$D$7),IF(OR('Dealflow centrale'!T108='Convalida dati'!$F$9,'Dealflow centrale'!T108='Convalida dati'!$F$7),OR('Dealflow centrale'!V108='Convalida dati'!$D$4,'Dealflow centrale'!V108='Convalida dati'!$D$5,'Dealflow centrale'!V108='Convalida dati'!$D$6),IF(T108="",OR(V108="",V108='Convalida dati'!$D$8),"FALSO")))</f>
        <v>1</v>
      </c>
      <c r="F108" s="58" t="str">
        <f t="shared" ca="1" si="9"/>
        <v>OK</v>
      </c>
      <c r="G108" s="66">
        <v>103</v>
      </c>
      <c r="H108" s="85">
        <v>43068</v>
      </c>
      <c r="I108" s="63">
        <f t="shared" si="13"/>
        <v>43068</v>
      </c>
      <c r="J108" s="77" t="s">
        <v>824</v>
      </c>
      <c r="K108" s="65" t="s">
        <v>62</v>
      </c>
      <c r="L108" s="76" t="s">
        <v>190</v>
      </c>
      <c r="M108" s="78" t="s">
        <v>99</v>
      </c>
      <c r="N108" s="64"/>
      <c r="O108" s="76" t="s">
        <v>816</v>
      </c>
      <c r="P108" s="66" t="s">
        <v>37</v>
      </c>
      <c r="Q108" s="67" t="s">
        <v>170</v>
      </c>
      <c r="R108" s="67" t="s">
        <v>45</v>
      </c>
      <c r="S108" s="270" t="str">
        <f>+'EVCA sectoralclassification 1'!E223</f>
        <v>Biotechnology</v>
      </c>
      <c r="T108" s="68" t="s">
        <v>40</v>
      </c>
      <c r="U108" s="68" t="s">
        <v>818</v>
      </c>
      <c r="V108" s="419" t="s">
        <v>39</v>
      </c>
      <c r="W108" s="288"/>
      <c r="X108" s="489">
        <v>43069</v>
      </c>
      <c r="Y108" s="480"/>
      <c r="Z108" s="69"/>
    </row>
    <row r="109" spans="2:26" ht="42.45" hidden="1" customHeight="1" x14ac:dyDescent="0.3">
      <c r="B109" s="56" t="str">
        <f t="shared" ca="1" si="8"/>
        <v>VERO</v>
      </c>
      <c r="C109" s="57" t="b">
        <f t="shared" si="11"/>
        <v>1</v>
      </c>
      <c r="D109" s="57" t="b">
        <f>+IF(Q109='Convalida dati'!$B$16,AND('Dealflow centrale'!V109&lt;&gt;"",I109&lt;&gt;""),IF(AND('Dealflow centrale'!Q109='Convalida dati'!$B$17,'Dealflow centrale'!I109=""),OR('Dealflow centrale'!V109="",V109='Convalida dati'!$D$8),"FALSO"))</f>
        <v>1</v>
      </c>
      <c r="E109" s="57" t="b">
        <f>+IF(OR(T109='Convalida dati'!$F$4,T109='Convalida dati'!$F$5,T109='Convalida dati'!$F$8),OR('Dealflow centrale'!V109='Convalida dati'!$D$5,V109='Convalida dati'!$D$6,V109='Convalida dati'!$D$7),IF(OR('Dealflow centrale'!T109='Convalida dati'!$F$9,'Dealflow centrale'!T109='Convalida dati'!$F$7),OR('Dealflow centrale'!V109='Convalida dati'!$D$4,'Dealflow centrale'!V109='Convalida dati'!$D$5,'Dealflow centrale'!V109='Convalida dati'!$D$6),IF(T109="",OR(V109="",V109='Convalida dati'!$D$8),"FALSO")))</f>
        <v>1</v>
      </c>
      <c r="F109" s="58" t="str">
        <f t="shared" ca="1" si="9"/>
        <v>OK</v>
      </c>
      <c r="G109" s="60">
        <v>104</v>
      </c>
      <c r="H109" s="84">
        <v>43068</v>
      </c>
      <c r="I109" s="59">
        <f t="shared" si="13"/>
        <v>43068</v>
      </c>
      <c r="J109" s="75" t="s">
        <v>825</v>
      </c>
      <c r="K109" s="57" t="s">
        <v>62</v>
      </c>
      <c r="L109" s="70" t="s">
        <v>802</v>
      </c>
      <c r="M109" s="72" t="s">
        <v>99</v>
      </c>
      <c r="N109" s="56"/>
      <c r="O109" s="57" t="s">
        <v>816</v>
      </c>
      <c r="P109" s="60" t="s">
        <v>37</v>
      </c>
      <c r="Q109" s="61" t="s">
        <v>170</v>
      </c>
      <c r="R109" s="61" t="s">
        <v>51</v>
      </c>
      <c r="S109" s="271" t="str">
        <f>+'EVCA sectoralclassification 1'!E116</f>
        <v>Transportation: other</v>
      </c>
      <c r="T109" s="62" t="s">
        <v>40</v>
      </c>
      <c r="U109" s="62" t="s">
        <v>828</v>
      </c>
      <c r="V109" s="418" t="s">
        <v>39</v>
      </c>
      <c r="W109" s="289"/>
      <c r="X109" s="488">
        <v>43069</v>
      </c>
      <c r="Y109" s="481"/>
      <c r="Z109" s="284"/>
    </row>
    <row r="110" spans="2:26" ht="42.45" hidden="1" customHeight="1" x14ac:dyDescent="0.3">
      <c r="B110" s="56" t="str">
        <f t="shared" ca="1" si="8"/>
        <v>VERO</v>
      </c>
      <c r="C110" s="57" t="b">
        <f t="shared" si="11"/>
        <v>1</v>
      </c>
      <c r="D110" s="57" t="b">
        <f>+IF(Q110='Convalida dati'!$B$16,AND('Dealflow centrale'!V110&lt;&gt;"",I110&lt;&gt;""),IF(AND('Dealflow centrale'!Q110='Convalida dati'!$B$17,'Dealflow centrale'!I110=""),OR('Dealflow centrale'!V110="",V110='Convalida dati'!$D$8),"FALSO"))</f>
        <v>1</v>
      </c>
      <c r="E110" s="57" t="b">
        <f>+IF(OR(T110='Convalida dati'!$F$4,T110='Convalida dati'!$F$5,T110='Convalida dati'!$F$8),OR('Dealflow centrale'!V110='Convalida dati'!$D$5,V110='Convalida dati'!$D$6,V110='Convalida dati'!$D$7),IF(OR('Dealflow centrale'!T110='Convalida dati'!$F$9,'Dealflow centrale'!T110='Convalida dati'!$F$7),OR('Dealflow centrale'!V110='Convalida dati'!$D$4,'Dealflow centrale'!V110='Convalida dati'!$D$5,'Dealflow centrale'!V110='Convalida dati'!$D$6),IF(T110="",OR(V110="",V110='Convalida dati'!$D$8),"FALSO")))</f>
        <v>1</v>
      </c>
      <c r="F110" s="58" t="str">
        <f t="shared" ca="1" si="9"/>
        <v>OK</v>
      </c>
      <c r="G110" s="66">
        <v>105</v>
      </c>
      <c r="H110" s="85">
        <v>43068</v>
      </c>
      <c r="I110" s="63">
        <f t="shared" si="13"/>
        <v>43068</v>
      </c>
      <c r="J110" s="77" t="s">
        <v>826</v>
      </c>
      <c r="K110" s="65" t="s">
        <v>62</v>
      </c>
      <c r="L110" s="76" t="s">
        <v>802</v>
      </c>
      <c r="M110" s="78" t="s">
        <v>99</v>
      </c>
      <c r="N110" s="64"/>
      <c r="O110" s="76" t="s">
        <v>816</v>
      </c>
      <c r="P110" s="66" t="s">
        <v>37</v>
      </c>
      <c r="Q110" s="67" t="s">
        <v>170</v>
      </c>
      <c r="R110" s="67" t="s">
        <v>49</v>
      </c>
      <c r="S110" s="270" t="str">
        <f>+'EVCA sectoralclassification 1'!E89</f>
        <v>Business and industrial services</v>
      </c>
      <c r="T110" s="68" t="s">
        <v>40</v>
      </c>
      <c r="U110" s="68" t="s">
        <v>828</v>
      </c>
      <c r="V110" s="419" t="s">
        <v>39</v>
      </c>
      <c r="W110" s="288"/>
      <c r="X110" s="489">
        <v>43069</v>
      </c>
      <c r="Y110" s="480"/>
      <c r="Z110" s="69"/>
    </row>
    <row r="111" spans="2:26" ht="42.45" hidden="1" customHeight="1" x14ac:dyDescent="0.3">
      <c r="B111" s="56" t="str">
        <f t="shared" ca="1" si="8"/>
        <v>VERO</v>
      </c>
      <c r="C111" s="57" t="b">
        <f t="shared" si="11"/>
        <v>1</v>
      </c>
      <c r="D111" s="57" t="b">
        <f>+IF(Q111='Convalida dati'!$B$16,AND('Dealflow centrale'!V111&lt;&gt;"",I111&lt;&gt;""),IF(AND('Dealflow centrale'!Q111='Convalida dati'!$B$17,'Dealflow centrale'!I111=""),OR('Dealflow centrale'!V111="",V111='Convalida dati'!$D$8),"FALSO"))</f>
        <v>1</v>
      </c>
      <c r="E111" s="57" t="b">
        <f>+IF(OR(T111='Convalida dati'!$F$4,T111='Convalida dati'!$F$5,T111='Convalida dati'!$F$8),OR('Dealflow centrale'!V111='Convalida dati'!$D$9,V111='Convalida dati'!$D$6,V111='Convalida dati'!$D$7),IF(OR('Dealflow centrale'!T111='Convalida dati'!$F$6,'Dealflow centrale'!T111='Convalida dati'!$F$7),OR('Dealflow centrale'!V111='Convalida dati'!$D$10,'Dealflow centrale'!V111='Convalida dati'!$D$9,'Dealflow centrale'!V111='Convalida dati'!$D$6),IF(T111="",OR(V111="",V111='Convalida dati'!$D$8),"FALSO")))</f>
        <v>1</v>
      </c>
      <c r="F111" s="58" t="str">
        <f t="shared" ca="1" si="9"/>
        <v>OK</v>
      </c>
      <c r="G111" s="60">
        <v>106</v>
      </c>
      <c r="H111" s="84">
        <v>43068</v>
      </c>
      <c r="I111" s="59">
        <f t="shared" si="13"/>
        <v>43068</v>
      </c>
      <c r="J111" s="75" t="s">
        <v>827</v>
      </c>
      <c r="K111" s="57" t="s">
        <v>62</v>
      </c>
      <c r="L111" s="70" t="s">
        <v>760</v>
      </c>
      <c r="M111" s="72" t="s">
        <v>99</v>
      </c>
      <c r="N111" s="56"/>
      <c r="O111" s="57" t="s">
        <v>816</v>
      </c>
      <c r="P111" s="60" t="s">
        <v>37</v>
      </c>
      <c r="Q111" s="61" t="s">
        <v>170</v>
      </c>
      <c r="R111" s="61" t="s">
        <v>49</v>
      </c>
      <c r="S111" s="271" t="str">
        <f>+'EVCA sectoralclassification 1'!E60</f>
        <v>Industrial measurement, sensing and control</v>
      </c>
      <c r="T111" s="62" t="s">
        <v>167</v>
      </c>
      <c r="U111" s="62" t="s">
        <v>829</v>
      </c>
      <c r="V111" s="422" t="s">
        <v>3913</v>
      </c>
      <c r="W111" s="460"/>
      <c r="X111" s="488">
        <v>44705</v>
      </c>
      <c r="Y111" s="483" t="s">
        <v>5004</v>
      </c>
      <c r="Z111" s="80"/>
    </row>
    <row r="112" spans="2:26" ht="42.45" hidden="1" customHeight="1" x14ac:dyDescent="0.3">
      <c r="B112" s="56" t="str">
        <f t="shared" ca="1" si="8"/>
        <v>VERO</v>
      </c>
      <c r="C112" s="57" t="b">
        <f t="shared" si="11"/>
        <v>1</v>
      </c>
      <c r="D112" s="57" t="b">
        <f>+IF(Q112='Convalida dati'!$B$16,AND('Dealflow centrale'!V112&lt;&gt;"",I112&lt;&gt;""),IF(AND('Dealflow centrale'!Q112='Convalida dati'!$B$17,'Dealflow centrale'!I112=""),OR('Dealflow centrale'!V112="",V112='Convalida dati'!$D$8),"FALSO"))</f>
        <v>1</v>
      </c>
      <c r="E112" s="57" t="b">
        <f>+IF(OR(T112='Convalida dati'!$F$4,T112='Convalida dati'!$F$5,T112='Convalida dati'!$F$8),OR('Dealflow centrale'!V112='Convalida dati'!$D$5,V112='Convalida dati'!$D$6,V112='Convalida dati'!$D$7),IF(OR('Dealflow centrale'!T112='Convalida dati'!$F$9,'Dealflow centrale'!T112='Convalida dati'!$F$7),OR('Dealflow centrale'!V112='Convalida dati'!$D$4,'Dealflow centrale'!V112='Convalida dati'!$D$5,'Dealflow centrale'!V112='Convalida dati'!$D$6),IF(T112="",OR(V112="",V112='Convalida dati'!$D$8),"FALSO")))</f>
        <v>1</v>
      </c>
      <c r="F112" s="58" t="str">
        <f t="shared" ca="1" si="9"/>
        <v>OK</v>
      </c>
      <c r="G112" s="66">
        <v>107</v>
      </c>
      <c r="H112" s="85">
        <v>43068</v>
      </c>
      <c r="I112" s="63">
        <f t="shared" si="13"/>
        <v>43068</v>
      </c>
      <c r="J112" s="64" t="s">
        <v>833</v>
      </c>
      <c r="K112" s="65" t="s">
        <v>62</v>
      </c>
      <c r="L112" s="76" t="s">
        <v>165</v>
      </c>
      <c r="M112" s="78" t="s">
        <v>99</v>
      </c>
      <c r="N112" s="77" t="s">
        <v>150</v>
      </c>
      <c r="O112" s="76"/>
      <c r="P112" s="78" t="s">
        <v>36</v>
      </c>
      <c r="Q112" s="67" t="s">
        <v>170</v>
      </c>
      <c r="R112" s="67" t="s">
        <v>52</v>
      </c>
      <c r="S112" s="270" t="str">
        <f>+'EVCA sectoralclassification 1'!E231</f>
        <v>Medical devices and supplies</v>
      </c>
      <c r="T112" s="68" t="s">
        <v>40</v>
      </c>
      <c r="U112" s="68" t="s">
        <v>834</v>
      </c>
      <c r="V112" s="419" t="s">
        <v>39</v>
      </c>
      <c r="W112" s="288"/>
      <c r="X112" s="489">
        <v>43069</v>
      </c>
      <c r="Y112" s="480"/>
      <c r="Z112" s="69"/>
    </row>
    <row r="113" spans="2:26" ht="42.45" hidden="1" customHeight="1" x14ac:dyDescent="0.3">
      <c r="B113" s="56" t="str">
        <f t="shared" ca="1" si="8"/>
        <v>VERO</v>
      </c>
      <c r="C113" s="57" t="b">
        <f t="shared" si="11"/>
        <v>1</v>
      </c>
      <c r="D113" s="57" t="b">
        <f>+IF(Q113='Convalida dati'!$B$16,AND('Dealflow centrale'!V113&lt;&gt;"",I113&lt;&gt;""),IF(AND('Dealflow centrale'!Q113='Convalida dati'!$B$17,'Dealflow centrale'!I113=""),OR('Dealflow centrale'!V113="",V113='Convalida dati'!$D$8),"FALSO"))</f>
        <v>1</v>
      </c>
      <c r="E113" s="57" t="b">
        <f>+IF(OR(T113='Convalida dati'!$F$4,T113='Convalida dati'!$F$5,T113='Convalida dati'!$F$8),OR('Dealflow centrale'!V113='Convalida dati'!$D$5,V113='Convalida dati'!$D$6,V113='Convalida dati'!$D$7),IF(OR('Dealflow centrale'!T113='Convalida dati'!$F$9,'Dealflow centrale'!T113='Convalida dati'!$F$7),OR('Dealflow centrale'!V113='Convalida dati'!$D$4,'Dealflow centrale'!V113='Convalida dati'!$D$5,'Dealflow centrale'!V113='Convalida dati'!$D$6),IF(T113="",OR(V113="",V113='Convalida dati'!$D$8),"FALSO")))</f>
        <v>1</v>
      </c>
      <c r="F113" s="58" t="str">
        <f t="shared" ca="1" si="9"/>
        <v>OK</v>
      </c>
      <c r="G113" s="60">
        <v>108</v>
      </c>
      <c r="H113" s="84">
        <v>43068</v>
      </c>
      <c r="I113" s="59">
        <f t="shared" si="13"/>
        <v>43068</v>
      </c>
      <c r="J113" s="75" t="s">
        <v>836</v>
      </c>
      <c r="K113" s="57" t="s">
        <v>62</v>
      </c>
      <c r="L113" s="70" t="s">
        <v>149</v>
      </c>
      <c r="M113" s="72" t="s">
        <v>92</v>
      </c>
      <c r="N113" s="56" t="s">
        <v>150</v>
      </c>
      <c r="O113" s="57"/>
      <c r="P113" s="60" t="s">
        <v>36</v>
      </c>
      <c r="Q113" s="61" t="s">
        <v>170</v>
      </c>
      <c r="R113" s="61" t="s">
        <v>52</v>
      </c>
      <c r="S113" s="271" t="str">
        <f>+'EVCA sectoralclassification 1'!E232</f>
        <v>Medical devices and supplies</v>
      </c>
      <c r="T113" s="62" t="s">
        <v>40</v>
      </c>
      <c r="U113" s="285" t="s">
        <v>835</v>
      </c>
      <c r="V113" s="418" t="s">
        <v>39</v>
      </c>
      <c r="W113" s="289"/>
      <c r="X113" s="488">
        <v>43069</v>
      </c>
      <c r="Y113" s="481" t="s">
        <v>843</v>
      </c>
      <c r="Z113" s="284"/>
    </row>
    <row r="114" spans="2:26" ht="42.45" hidden="1" customHeight="1" x14ac:dyDescent="0.3">
      <c r="B114" s="56" t="str">
        <f t="shared" ca="1" si="8"/>
        <v>VERO</v>
      </c>
      <c r="C114" s="57" t="b">
        <f t="shared" si="11"/>
        <v>1</v>
      </c>
      <c r="D114" s="57" t="b">
        <f>+IF(Q114='Convalida dati'!$B$16,AND('Dealflow centrale'!V114&lt;&gt;"",I114&lt;&gt;""),IF(AND('Dealflow centrale'!Q114='Convalida dati'!$B$17,'Dealflow centrale'!I114=""),OR('Dealflow centrale'!V114="",V114='Convalida dati'!$D$8),"FALSO"))</f>
        <v>1</v>
      </c>
      <c r="E114" s="57" t="b">
        <f>+IF(OR(T114='Convalida dati'!$F$4,T114='Convalida dati'!$F$5,T114='Convalida dati'!$F$8),OR('Dealflow centrale'!V114='Convalida dati'!$D$5,V114='Convalida dati'!$D$6,V114='Convalida dati'!$D$7),IF(OR('Dealflow centrale'!T114='Convalida dati'!$F$9,'Dealflow centrale'!T114='Convalida dati'!$F$7),OR('Dealflow centrale'!V114='Convalida dati'!$D$4,'Dealflow centrale'!V114='Convalida dati'!$D$5,'Dealflow centrale'!V114='Convalida dati'!$D$6),IF(T114="",OR(V114="",V114='Convalida dati'!$D$8),"FALSO")))</f>
        <v>1</v>
      </c>
      <c r="F114" s="58" t="str">
        <f t="shared" ca="1" si="9"/>
        <v>OK</v>
      </c>
      <c r="G114" s="66">
        <v>109</v>
      </c>
      <c r="H114" s="85">
        <v>43068</v>
      </c>
      <c r="I114" s="63">
        <f t="shared" si="13"/>
        <v>43068</v>
      </c>
      <c r="J114" s="64" t="s">
        <v>838</v>
      </c>
      <c r="K114" s="65" t="s">
        <v>62</v>
      </c>
      <c r="L114" s="76" t="s">
        <v>149</v>
      </c>
      <c r="M114" s="78" t="s">
        <v>92</v>
      </c>
      <c r="N114" s="77" t="s">
        <v>150</v>
      </c>
      <c r="O114" s="76"/>
      <c r="P114" s="78" t="s">
        <v>36</v>
      </c>
      <c r="Q114" s="67" t="s">
        <v>170</v>
      </c>
      <c r="R114" s="67" t="s">
        <v>52</v>
      </c>
      <c r="S114" s="270" t="str">
        <f>+'EVCA sectoralclassification 1'!E231</f>
        <v>Medical devices and supplies</v>
      </c>
      <c r="T114" s="68" t="s">
        <v>40</v>
      </c>
      <c r="U114" s="66" t="s">
        <v>837</v>
      </c>
      <c r="V114" s="423" t="s">
        <v>39</v>
      </c>
      <c r="W114" s="288"/>
      <c r="X114" s="489">
        <v>43069</v>
      </c>
      <c r="Y114" s="482" t="s">
        <v>843</v>
      </c>
      <c r="Z114" s="74"/>
    </row>
    <row r="115" spans="2:26" ht="42.45" hidden="1" customHeight="1" x14ac:dyDescent="0.3">
      <c r="B115" s="56" t="str">
        <f t="shared" ca="1" si="8"/>
        <v>VERO</v>
      </c>
      <c r="C115" s="57" t="b">
        <f t="shared" si="11"/>
        <v>1</v>
      </c>
      <c r="D115" s="57" t="b">
        <f>+IF(Q115='Convalida dati'!$B$16,AND('Dealflow centrale'!V115&lt;&gt;"",I115&lt;&gt;""),IF(AND('Dealflow centrale'!Q115='Convalida dati'!$B$17,'Dealflow centrale'!I115=""),OR('Dealflow centrale'!V115="",V115='Convalida dati'!$D$8),"FALSO"))</f>
        <v>1</v>
      </c>
      <c r="E115" s="57" t="b">
        <f>+IF(OR(T115='Convalida dati'!$F$4,T115='Convalida dati'!$F$5,T115='Convalida dati'!$F$8),OR('Dealflow centrale'!V115='Convalida dati'!$D$5,V115='Convalida dati'!$D$6,V115='Convalida dati'!$D$7),IF(OR('Dealflow centrale'!T115='Convalida dati'!$F$9,'Dealflow centrale'!T115='Convalida dati'!$F$7),OR('Dealflow centrale'!V115='Convalida dati'!$D$4,'Dealflow centrale'!V115='Convalida dati'!$D$5,'Dealflow centrale'!V115='Convalida dati'!$D$6),IF(T115="",OR(V115="",V115='Convalida dati'!$D$8),"FALSO")))</f>
        <v>1</v>
      </c>
      <c r="F115" s="58" t="str">
        <f t="shared" ca="1" si="9"/>
        <v>OK</v>
      </c>
      <c r="G115" s="60">
        <v>110</v>
      </c>
      <c r="H115" s="84">
        <v>43068</v>
      </c>
      <c r="I115" s="59">
        <v>43108</v>
      </c>
      <c r="J115" s="56" t="s">
        <v>839</v>
      </c>
      <c r="K115" s="57" t="s">
        <v>62</v>
      </c>
      <c r="L115" s="70" t="s">
        <v>149</v>
      </c>
      <c r="M115" s="72" t="s">
        <v>92</v>
      </c>
      <c r="N115" s="56"/>
      <c r="O115" s="73" t="s">
        <v>960</v>
      </c>
      <c r="P115" s="60" t="s">
        <v>37</v>
      </c>
      <c r="Q115" s="61" t="s">
        <v>170</v>
      </c>
      <c r="R115" s="61" t="s">
        <v>49</v>
      </c>
      <c r="S115" s="294" t="str">
        <f>+'EVCA sectoralclassification 1'!E60</f>
        <v>Industrial measurement, sensing and control</v>
      </c>
      <c r="T115" s="62" t="s">
        <v>166</v>
      </c>
      <c r="U115" s="60" t="s">
        <v>218</v>
      </c>
      <c r="V115" s="424" t="s">
        <v>38</v>
      </c>
      <c r="W115" s="289"/>
      <c r="X115" s="488">
        <v>43111</v>
      </c>
      <c r="Y115" s="481"/>
      <c r="Z115" s="284"/>
    </row>
    <row r="116" spans="2:26" ht="42.45" hidden="1" customHeight="1" x14ac:dyDescent="0.3">
      <c r="B116" s="56" t="str">
        <f t="shared" ca="1" si="8"/>
        <v>VERO</v>
      </c>
      <c r="C116" s="57" t="b">
        <f t="shared" si="11"/>
        <v>1</v>
      </c>
      <c r="D116" s="57" t="b">
        <f>+IF(Q116='Convalida dati'!$B$16,AND('Dealflow centrale'!V116&lt;&gt;"",I116&lt;&gt;""),IF(AND('Dealflow centrale'!Q116='Convalida dati'!$B$17,'Dealflow centrale'!I116=""),OR('Dealflow centrale'!V116="",V116='Convalida dati'!$D$8),"FALSO"))</f>
        <v>1</v>
      </c>
      <c r="E116" s="57" t="b">
        <f>+IF(OR(T116='Convalida dati'!$F$4,T116='Convalida dati'!$F$5,T116='Convalida dati'!$F$8),OR('Dealflow centrale'!V116='Convalida dati'!$D$5,V116='Convalida dati'!$D$6,V116='Convalida dati'!$D$7),IF(OR('Dealflow centrale'!T116='Convalida dati'!$F$9,'Dealflow centrale'!T116='Convalida dati'!$F$7),OR('Dealflow centrale'!V116='Convalida dati'!$D$4,'Dealflow centrale'!V116='Convalida dati'!$D$5,'Dealflow centrale'!V116='Convalida dati'!$D$6),IF(T116="",OR(V116="",V116='Convalida dati'!$D$8),"FALSO")))</f>
        <v>1</v>
      </c>
      <c r="F116" s="58" t="str">
        <f t="shared" ca="1" si="9"/>
        <v>OK</v>
      </c>
      <c r="G116" s="66">
        <v>111</v>
      </c>
      <c r="H116" s="85">
        <v>43069</v>
      </c>
      <c r="I116" s="63">
        <f>+H116</f>
        <v>43069</v>
      </c>
      <c r="J116" s="77" t="s">
        <v>840</v>
      </c>
      <c r="K116" s="76" t="s">
        <v>62</v>
      </c>
      <c r="L116" s="76" t="s">
        <v>792</v>
      </c>
      <c r="M116" s="78" t="s">
        <v>89</v>
      </c>
      <c r="N116" s="77" t="s">
        <v>150</v>
      </c>
      <c r="O116" s="65"/>
      <c r="P116" s="78" t="s">
        <v>36</v>
      </c>
      <c r="Q116" s="67" t="s">
        <v>170</v>
      </c>
      <c r="R116" s="67" t="s">
        <v>52</v>
      </c>
      <c r="S116" s="270" t="str">
        <f>+'EVCA sectoralclassification 1'!E231</f>
        <v>Medical devices and supplies</v>
      </c>
      <c r="T116" s="68" t="s">
        <v>40</v>
      </c>
      <c r="U116" s="66" t="s">
        <v>790</v>
      </c>
      <c r="V116" s="423" t="s">
        <v>39</v>
      </c>
      <c r="W116" s="288"/>
      <c r="X116" s="489">
        <v>43069</v>
      </c>
      <c r="Y116" s="480"/>
      <c r="Z116" s="69"/>
    </row>
    <row r="117" spans="2:26" ht="42.45" hidden="1" customHeight="1" x14ac:dyDescent="0.3">
      <c r="B117" s="56" t="str">
        <f t="shared" ca="1" si="8"/>
        <v>VERO</v>
      </c>
      <c r="C117" s="57" t="b">
        <f t="shared" si="11"/>
        <v>1</v>
      </c>
      <c r="D117" s="57" t="b">
        <f>+IF(Q117='Convalida dati'!$B$16,AND('Dealflow centrale'!V117&lt;&gt;"",I117&lt;&gt;""),IF(AND('Dealflow centrale'!Q117='Convalida dati'!$B$17,'Dealflow centrale'!I117=""),OR('Dealflow centrale'!V117="",V117='Convalida dati'!$D$8),"FALSO"))</f>
        <v>1</v>
      </c>
      <c r="E117" s="57" t="b">
        <f>+IF(OR(T117='Convalida dati'!$F$4,T117='Convalida dati'!$F$5,T117='Convalida dati'!$F$8),OR('Dealflow centrale'!V117='Convalida dati'!$D$5,V117='Convalida dati'!$D$6,V117='Convalida dati'!$D$7),IF(OR('Dealflow centrale'!T117='Convalida dati'!$F$9,'Dealflow centrale'!T117='Convalida dati'!$F$7),OR('Dealflow centrale'!V117='Convalida dati'!$D$4,'Dealflow centrale'!V117='Convalida dati'!$D$5,'Dealflow centrale'!V117='Convalida dati'!$D$6),IF(T117="",OR(V117="",V117='Convalida dati'!$D$8),"FALSO")))</f>
        <v>1</v>
      </c>
      <c r="F117" s="58" t="str">
        <f t="shared" ca="1" si="9"/>
        <v>OK</v>
      </c>
      <c r="G117" s="60">
        <v>112</v>
      </c>
      <c r="H117" s="84">
        <v>43069</v>
      </c>
      <c r="I117" s="59">
        <f>+H117</f>
        <v>43069</v>
      </c>
      <c r="J117" s="56" t="s">
        <v>845</v>
      </c>
      <c r="K117" s="57" t="s">
        <v>62</v>
      </c>
      <c r="L117" s="70" t="s">
        <v>846</v>
      </c>
      <c r="M117" s="72" t="s">
        <v>105</v>
      </c>
      <c r="N117" s="56"/>
      <c r="O117" s="70" t="s">
        <v>874</v>
      </c>
      <c r="P117" s="60" t="s">
        <v>37</v>
      </c>
      <c r="Q117" s="61" t="s">
        <v>170</v>
      </c>
      <c r="R117" s="61" t="s">
        <v>43</v>
      </c>
      <c r="S117" s="271" t="str">
        <f>+'EVCA sectoralclassification 1'!E3</f>
        <v>Crop cultivation</v>
      </c>
      <c r="T117" s="62" t="s">
        <v>40</v>
      </c>
      <c r="U117" s="60" t="s">
        <v>218</v>
      </c>
      <c r="V117" s="424" t="s">
        <v>174</v>
      </c>
      <c r="W117" s="289"/>
      <c r="X117" s="488">
        <v>43069</v>
      </c>
      <c r="Y117" s="481"/>
      <c r="Z117" s="284"/>
    </row>
    <row r="118" spans="2:26" ht="42.45" hidden="1" customHeight="1" x14ac:dyDescent="0.3">
      <c r="B118" s="56" t="str">
        <f t="shared" ca="1" si="8"/>
        <v>VERO</v>
      </c>
      <c r="C118" s="57" t="b">
        <f t="shared" si="11"/>
        <v>1</v>
      </c>
      <c r="D118" s="57" t="b">
        <f>+IF(Q118='Convalida dati'!$B$16,AND('Dealflow centrale'!V118&lt;&gt;"",I118&lt;&gt;""),IF(AND('Dealflow centrale'!Q118='Convalida dati'!$B$17,'Dealflow centrale'!I118=""),OR('Dealflow centrale'!V118="",V118='Convalida dati'!$D$8),"FALSO"))</f>
        <v>1</v>
      </c>
      <c r="E118" s="57" t="b">
        <f>+IF(OR(T118='Convalida dati'!$F$4,T118='Convalida dati'!$F$5,T118='Convalida dati'!$F$8),OR('Dealflow centrale'!V118='Convalida dati'!$D$5,V118='Convalida dati'!$D$6,V118='Convalida dati'!$D$7),IF(OR('Dealflow centrale'!T118='Convalida dati'!$F$9,'Dealflow centrale'!T118='Convalida dati'!$F$7),OR('Dealflow centrale'!V118='Convalida dati'!$D$4,'Dealflow centrale'!V118='Convalida dati'!$D$5,'Dealflow centrale'!V118='Convalida dati'!$D$6),IF(T118="",OR(V118="",V118='Convalida dati'!$D$8),"FALSO")))</f>
        <v>1</v>
      </c>
      <c r="F118" s="58" t="str">
        <f t="shared" ca="1" si="9"/>
        <v>OK</v>
      </c>
      <c r="G118" s="66">
        <v>113</v>
      </c>
      <c r="H118" s="85">
        <v>43069</v>
      </c>
      <c r="I118" s="63">
        <f>+H118</f>
        <v>43069</v>
      </c>
      <c r="J118" s="64" t="s">
        <v>847</v>
      </c>
      <c r="K118" s="65" t="s">
        <v>62</v>
      </c>
      <c r="L118" s="76" t="s">
        <v>849</v>
      </c>
      <c r="M118" s="78" t="s">
        <v>105</v>
      </c>
      <c r="N118" s="64"/>
      <c r="O118" s="65" t="s">
        <v>874</v>
      </c>
      <c r="P118" s="66" t="s">
        <v>37</v>
      </c>
      <c r="Q118" s="67" t="s">
        <v>170</v>
      </c>
      <c r="R118" s="67" t="s">
        <v>46</v>
      </c>
      <c r="S118" s="270" t="str">
        <f>+'EVCA sectoralclassification 1'!E28</f>
        <v>Materials</v>
      </c>
      <c r="T118" s="68" t="s">
        <v>40</v>
      </c>
      <c r="U118" s="66" t="s">
        <v>218</v>
      </c>
      <c r="V118" s="423" t="s">
        <v>174</v>
      </c>
      <c r="W118" s="288"/>
      <c r="X118" s="489">
        <v>43069</v>
      </c>
      <c r="Y118" s="480"/>
      <c r="Z118" s="69"/>
    </row>
    <row r="119" spans="2:26" ht="42.45" hidden="1" customHeight="1" x14ac:dyDescent="0.3">
      <c r="B119" s="56" t="str">
        <f t="shared" ca="1" si="8"/>
        <v>VERO</v>
      </c>
      <c r="C119" s="57" t="b">
        <f t="shared" si="11"/>
        <v>1</v>
      </c>
      <c r="D119" s="57" t="b">
        <f>+IF(Q119='Convalida dati'!$B$16,AND('Dealflow centrale'!V119&lt;&gt;"",I119&lt;&gt;""),IF(AND('Dealflow centrale'!Q119='Convalida dati'!$B$17,'Dealflow centrale'!I119=""),OR('Dealflow centrale'!V119="",V119='Convalida dati'!$D$8),"FALSO"))</f>
        <v>1</v>
      </c>
      <c r="E119" s="57" t="b">
        <f>+IF(OR(T119='Convalida dati'!$F$4,T119='Convalida dati'!$F$5,T119='Convalida dati'!$F$8),OR('Dealflow centrale'!V119='Convalida dati'!$D$5,V119='Convalida dati'!$D$6,V119='Convalida dati'!$D$7),IF(OR('Dealflow centrale'!T119='Convalida dati'!$F$9,'Dealflow centrale'!T119='Convalida dati'!$F$7),OR('Dealflow centrale'!V119='Convalida dati'!$D$4,'Dealflow centrale'!V119='Convalida dati'!$D$5,'Dealflow centrale'!V119='Convalida dati'!$D$6),IF(T119="",OR(V119="",V119='Convalida dati'!$D$8),"FALSO")))</f>
        <v>1</v>
      </c>
      <c r="F119" s="58" t="str">
        <f t="shared" ca="1" si="9"/>
        <v>OK</v>
      </c>
      <c r="G119" s="60">
        <v>114</v>
      </c>
      <c r="H119" s="84">
        <v>43069</v>
      </c>
      <c r="I119" s="59">
        <f>+H119</f>
        <v>43069</v>
      </c>
      <c r="J119" s="56" t="s">
        <v>850</v>
      </c>
      <c r="K119" s="57" t="s">
        <v>62</v>
      </c>
      <c r="L119" s="57" t="s">
        <v>849</v>
      </c>
      <c r="M119" s="60" t="s">
        <v>105</v>
      </c>
      <c r="N119" s="56"/>
      <c r="O119" s="57" t="s">
        <v>874</v>
      </c>
      <c r="P119" s="60" t="s">
        <v>37</v>
      </c>
      <c r="Q119" s="61" t="s">
        <v>170</v>
      </c>
      <c r="R119" s="61" t="s">
        <v>49</v>
      </c>
      <c r="S119" s="271" t="str">
        <f>+'EVCA sectoralclassification 1'!E203</f>
        <v>Consumer electronics</v>
      </c>
      <c r="T119" s="62" t="s">
        <v>41</v>
      </c>
      <c r="U119" s="60" t="s">
        <v>218</v>
      </c>
      <c r="V119" s="424" t="s">
        <v>174</v>
      </c>
      <c r="W119" s="289"/>
      <c r="X119" s="488">
        <v>43069</v>
      </c>
      <c r="Y119" s="481"/>
      <c r="Z119" s="284"/>
    </row>
    <row r="120" spans="2:26" ht="42.45" hidden="1" customHeight="1" x14ac:dyDescent="0.3">
      <c r="B120" s="56" t="str">
        <f t="shared" ca="1" si="8"/>
        <v>VERO</v>
      </c>
      <c r="C120" s="57" t="b">
        <f t="shared" si="11"/>
        <v>1</v>
      </c>
      <c r="D120" s="57" t="b">
        <f>+IF(Q120='Convalida dati'!$B$16,AND('Dealflow centrale'!V120&lt;&gt;"",I120&lt;&gt;""),IF(AND('Dealflow centrale'!Q120='Convalida dati'!$B$17,'Dealflow centrale'!I120=""),OR('Dealflow centrale'!V120="",V120='Convalida dati'!$D$8),"FALSO"))</f>
        <v>1</v>
      </c>
      <c r="E120" s="57" t="b">
        <f>+IF(OR(T120='Convalida dati'!$F$4,T120='Convalida dati'!$F$5,T120='Convalida dati'!$F$8),OR('Dealflow centrale'!V120='Convalida dati'!$D$5,V120='Convalida dati'!$D$6,V120='Convalida dati'!$D$7),IF(OR('Dealflow centrale'!T120='Convalida dati'!$F$9,'Dealflow centrale'!T120='Convalida dati'!$F$7),OR('Dealflow centrale'!V120='Convalida dati'!$D$4,'Dealflow centrale'!V120='Convalida dati'!$D$5,'Dealflow centrale'!V120='Convalida dati'!$D$6),IF(T120="",OR(V120="",V120='Convalida dati'!$D$8),"FALSO")))</f>
        <v>1</v>
      </c>
      <c r="F120" s="58" t="str">
        <f t="shared" ca="1" si="9"/>
        <v>OK</v>
      </c>
      <c r="G120" s="66">
        <v>115</v>
      </c>
      <c r="H120" s="85">
        <v>43069</v>
      </c>
      <c r="I120" s="63">
        <f>+H120</f>
        <v>43069</v>
      </c>
      <c r="J120" s="64" t="s">
        <v>851</v>
      </c>
      <c r="K120" s="76" t="s">
        <v>62</v>
      </c>
      <c r="L120" s="76" t="s">
        <v>849</v>
      </c>
      <c r="M120" s="78" t="s">
        <v>105</v>
      </c>
      <c r="N120" s="64"/>
      <c r="O120" s="65" t="s">
        <v>874</v>
      </c>
      <c r="P120" s="66" t="s">
        <v>37</v>
      </c>
      <c r="Q120" s="280" t="s">
        <v>170</v>
      </c>
      <c r="R120" s="67" t="s">
        <v>46</v>
      </c>
      <c r="S120" s="270" t="str">
        <f>+'EVCA sectoralclassification 1'!E163</f>
        <v>Alternative energy</v>
      </c>
      <c r="T120" s="68" t="s">
        <v>40</v>
      </c>
      <c r="U120" s="66" t="s">
        <v>848</v>
      </c>
      <c r="V120" s="423" t="s">
        <v>39</v>
      </c>
      <c r="W120" s="288"/>
      <c r="X120" s="489">
        <v>43069</v>
      </c>
      <c r="Y120" s="480"/>
      <c r="Z120" s="69"/>
    </row>
    <row r="121" spans="2:26" ht="42.45" hidden="1" customHeight="1" x14ac:dyDescent="0.3">
      <c r="B121" s="56" t="str">
        <f t="shared" ca="1" si="8"/>
        <v>VERO</v>
      </c>
      <c r="C121" s="57" t="b">
        <f t="shared" si="11"/>
        <v>1</v>
      </c>
      <c r="D121" s="57" t="b">
        <f>+IF(Q121='Convalida dati'!$B$16,AND('Dealflow centrale'!V121&lt;&gt;"",I121&lt;&gt;""),IF(AND('Dealflow centrale'!Q121='Convalida dati'!$B$17,'Dealflow centrale'!I121=""),OR('Dealflow centrale'!V121="",V121='Convalida dati'!$D$8),"FALSO"))</f>
        <v>1</v>
      </c>
      <c r="E121" s="57" t="b">
        <f>+IF(OR(T121='Convalida dati'!$F$4,T121='Convalida dati'!$F$5,T121='Convalida dati'!$F$8),OR('Dealflow centrale'!V121='Convalida dati'!$D$5,V121='Convalida dati'!$D$6,V121='Convalida dati'!$D$7),IF(OR('Dealflow centrale'!T121='Convalida dati'!$F$9,'Dealflow centrale'!T121='Convalida dati'!$F$7),OR('Dealflow centrale'!V121='Convalida dati'!$D$4,'Dealflow centrale'!V121='Convalida dati'!$D$5,'Dealflow centrale'!V121='Convalida dati'!$D$6),IF(T121="",OR(V121="",V121='Convalida dati'!$D$8),"FALSO")))</f>
        <v>1</v>
      </c>
      <c r="F121" s="58" t="str">
        <f t="shared" ca="1" si="9"/>
        <v>OK</v>
      </c>
      <c r="G121" s="60">
        <v>116</v>
      </c>
      <c r="H121" s="84">
        <v>43069</v>
      </c>
      <c r="I121" s="59">
        <v>43069</v>
      </c>
      <c r="J121" s="56" t="s">
        <v>852</v>
      </c>
      <c r="K121" s="57" t="s">
        <v>62</v>
      </c>
      <c r="L121" s="70" t="s">
        <v>854</v>
      </c>
      <c r="M121" s="72" t="s">
        <v>103</v>
      </c>
      <c r="N121" s="56"/>
      <c r="O121" s="57" t="s">
        <v>874</v>
      </c>
      <c r="P121" s="60" t="s">
        <v>37</v>
      </c>
      <c r="Q121" s="61" t="s">
        <v>170</v>
      </c>
      <c r="R121" s="61" t="s">
        <v>46</v>
      </c>
      <c r="S121" s="271" t="str">
        <f>+'EVCA sectoralclassification 1'!E163</f>
        <v>Alternative energy</v>
      </c>
      <c r="T121" s="62" t="s">
        <v>41</v>
      </c>
      <c r="U121" s="60" t="s">
        <v>218</v>
      </c>
      <c r="V121" s="424" t="s">
        <v>174</v>
      </c>
      <c r="W121" s="289"/>
      <c r="X121" s="488">
        <v>43069</v>
      </c>
      <c r="Y121" s="481"/>
      <c r="Z121" s="284"/>
    </row>
    <row r="122" spans="2:26" ht="42.45" hidden="1" customHeight="1" x14ac:dyDescent="0.3">
      <c r="B122" s="56" t="str">
        <f t="shared" ca="1" si="8"/>
        <v>VERO</v>
      </c>
      <c r="C122" s="57" t="b">
        <f t="shared" si="11"/>
        <v>1</v>
      </c>
      <c r="D122" s="57" t="b">
        <f>+IF(Q122='Convalida dati'!$B$16,AND('Dealflow centrale'!V122&lt;&gt;"",I122&lt;&gt;""),IF(AND('Dealflow centrale'!Q122='Convalida dati'!$B$17,'Dealflow centrale'!I122=""),OR('Dealflow centrale'!V122="",V122='Convalida dati'!$D$8),"FALSO"))</f>
        <v>1</v>
      </c>
      <c r="E122" s="57" t="b">
        <f>+IF(OR(T122='Convalida dati'!$F$4,T122='Convalida dati'!$F$5,T122='Convalida dati'!$F$8),OR('Dealflow centrale'!V122='Convalida dati'!$D$5,V122='Convalida dati'!$D$6,V122='Convalida dati'!$D$7),IF(OR('Dealflow centrale'!T122='Convalida dati'!$F$9,'Dealflow centrale'!T122='Convalida dati'!$F$7),OR('Dealflow centrale'!V122='Convalida dati'!$D$4,'Dealflow centrale'!V122='Convalida dati'!$D$5,'Dealflow centrale'!V122='Convalida dati'!$D$6),IF(T122="",OR(V122="",V122='Convalida dati'!$D$8),"FALSO")))</f>
        <v>1</v>
      </c>
      <c r="F122" s="58" t="str">
        <f t="shared" ca="1" si="9"/>
        <v>OK</v>
      </c>
      <c r="G122" s="66">
        <v>117</v>
      </c>
      <c r="H122" s="85">
        <v>43069</v>
      </c>
      <c r="I122" s="63">
        <v>43069</v>
      </c>
      <c r="J122" s="64" t="s">
        <v>853</v>
      </c>
      <c r="K122" s="76" t="s">
        <v>62</v>
      </c>
      <c r="L122" s="76" t="s">
        <v>206</v>
      </c>
      <c r="M122" s="78" t="s">
        <v>206</v>
      </c>
      <c r="N122" s="64"/>
      <c r="O122" s="65" t="s">
        <v>874</v>
      </c>
      <c r="P122" s="66" t="s">
        <v>37</v>
      </c>
      <c r="Q122" s="67" t="s">
        <v>170</v>
      </c>
      <c r="R122" s="67" t="s">
        <v>43</v>
      </c>
      <c r="S122" s="270" t="str">
        <f>+'EVCA sectoralclassification 1'!E8</f>
        <v>Fishing, hunting and animal husbandry</v>
      </c>
      <c r="T122" s="68" t="s">
        <v>40</v>
      </c>
      <c r="U122" s="66" t="s">
        <v>218</v>
      </c>
      <c r="V122" s="423" t="s">
        <v>174</v>
      </c>
      <c r="W122" s="288"/>
      <c r="X122" s="489">
        <v>43069</v>
      </c>
      <c r="Y122" s="480"/>
      <c r="Z122" s="69"/>
    </row>
    <row r="123" spans="2:26" ht="42.45" hidden="1" customHeight="1" x14ac:dyDescent="0.3">
      <c r="B123" s="56" t="str">
        <f t="shared" ca="1" si="8"/>
        <v>VERO</v>
      </c>
      <c r="C123" s="57" t="b">
        <f t="shared" si="11"/>
        <v>1</v>
      </c>
      <c r="D123" s="57" t="b">
        <f>+IF(Q123='Convalida dati'!$B$16,AND('Dealflow centrale'!V123&lt;&gt;"",I123&lt;&gt;""),IF(AND('Dealflow centrale'!Q123='Convalida dati'!$B$17,'Dealflow centrale'!I123=""),OR('Dealflow centrale'!V123="",V123='Convalida dati'!$D$8),"FALSO"))</f>
        <v>1</v>
      </c>
      <c r="E123" s="57" t="b">
        <f>+IF(OR(T123='Convalida dati'!$F$4,T123='Convalida dati'!$F$5,T123='Convalida dati'!$F$8),OR('Dealflow centrale'!V123='Convalida dati'!$D$5,V123='Convalida dati'!$D$6,V123='Convalida dati'!$D$7),IF(OR('Dealflow centrale'!T123='Convalida dati'!$F$9,'Dealflow centrale'!T123='Convalida dati'!$F$7),OR('Dealflow centrale'!V123='Convalida dati'!$D$4,'Dealflow centrale'!V123='Convalida dati'!$D$5,'Dealflow centrale'!V123='Convalida dati'!$D$6),IF(T123="",OR(V123="",V123='Convalida dati'!$D$8),"FALSO")))</f>
        <v>1</v>
      </c>
      <c r="F123" s="58" t="str">
        <f t="shared" ca="1" si="9"/>
        <v>OK</v>
      </c>
      <c r="G123" s="60">
        <v>118</v>
      </c>
      <c r="H123" s="84">
        <v>43069</v>
      </c>
      <c r="I123" s="59">
        <v>43069</v>
      </c>
      <c r="J123" s="56" t="s">
        <v>855</v>
      </c>
      <c r="K123" s="70" t="s">
        <v>62</v>
      </c>
      <c r="L123" s="73" t="s">
        <v>856</v>
      </c>
      <c r="M123" s="72" t="s">
        <v>93</v>
      </c>
      <c r="N123" s="56"/>
      <c r="O123" s="57" t="s">
        <v>874</v>
      </c>
      <c r="P123" s="60" t="s">
        <v>37</v>
      </c>
      <c r="Q123" s="61" t="s">
        <v>170</v>
      </c>
      <c r="R123" s="61" t="s">
        <v>53</v>
      </c>
      <c r="S123" s="271" t="str">
        <f>+'EVCA sectoralclassification 1'!E89</f>
        <v>Business and industrial services</v>
      </c>
      <c r="T123" s="62" t="s">
        <v>166</v>
      </c>
      <c r="U123" s="60" t="s">
        <v>218</v>
      </c>
      <c r="V123" s="424" t="s">
        <v>38</v>
      </c>
      <c r="W123" s="289"/>
      <c r="X123" s="488">
        <v>43074</v>
      </c>
      <c r="Y123" s="483"/>
      <c r="Z123" s="80"/>
    </row>
    <row r="124" spans="2:26" ht="42.45" hidden="1" customHeight="1" x14ac:dyDescent="0.3">
      <c r="B124" s="56" t="str">
        <f t="shared" ca="1" si="8"/>
        <v>VERO</v>
      </c>
      <c r="C124" s="57" t="b">
        <f t="shared" si="11"/>
        <v>1</v>
      </c>
      <c r="D124" s="57" t="b">
        <f>+IF(Q124='Convalida dati'!$B$16,AND('Dealflow centrale'!V124&lt;&gt;"",I124&lt;&gt;""),IF(AND('Dealflow centrale'!Q124='Convalida dati'!$B$17,'Dealflow centrale'!I124=""),OR('Dealflow centrale'!V124="",V124='Convalida dati'!$D$8),"FALSO"))</f>
        <v>1</v>
      </c>
      <c r="E124" s="57" t="b">
        <f>+IF(OR(T124='Convalida dati'!$F$4,T124='Convalida dati'!$F$5,T124='Convalida dati'!$F$8),OR('Dealflow centrale'!V124='Convalida dati'!$D$5,V124='Convalida dati'!$D$6,V124='Convalida dati'!$D$7),IF(OR('Dealflow centrale'!T124='Convalida dati'!$F$9,'Dealflow centrale'!T124='Convalida dati'!$F$7),OR('Dealflow centrale'!V124='Convalida dati'!$D$4,'Dealflow centrale'!V124='Convalida dati'!$D$5,'Dealflow centrale'!V124='Convalida dati'!$D$6),IF(T124="",OR(V124="",V124='Convalida dati'!$D$8),"FALSO")))</f>
        <v>1</v>
      </c>
      <c r="F124" s="58" t="str">
        <f t="shared" ca="1" si="9"/>
        <v>OK</v>
      </c>
      <c r="G124" s="66">
        <v>119</v>
      </c>
      <c r="H124" s="85">
        <v>43069</v>
      </c>
      <c r="I124" s="63">
        <v>43069</v>
      </c>
      <c r="J124" s="64" t="s">
        <v>857</v>
      </c>
      <c r="K124" s="65" t="s">
        <v>62</v>
      </c>
      <c r="L124" s="76" t="s">
        <v>206</v>
      </c>
      <c r="M124" s="78" t="s">
        <v>206</v>
      </c>
      <c r="N124" s="64"/>
      <c r="O124" s="65" t="s">
        <v>874</v>
      </c>
      <c r="P124" s="66" t="s">
        <v>37</v>
      </c>
      <c r="Q124" s="280" t="s">
        <v>170</v>
      </c>
      <c r="R124" s="67" t="s">
        <v>49</v>
      </c>
      <c r="S124" s="270" t="s">
        <v>649</v>
      </c>
      <c r="T124" s="68" t="s">
        <v>40</v>
      </c>
      <c r="U124" s="66" t="s">
        <v>218</v>
      </c>
      <c r="V124" s="423" t="s">
        <v>174</v>
      </c>
      <c r="W124" s="288"/>
      <c r="X124" s="489">
        <v>43069</v>
      </c>
      <c r="Y124" s="480"/>
      <c r="Z124" s="69"/>
    </row>
    <row r="125" spans="2:26" ht="42.45" hidden="1" customHeight="1" x14ac:dyDescent="0.3">
      <c r="B125" s="56" t="str">
        <f t="shared" ca="1" si="8"/>
        <v>VERO</v>
      </c>
      <c r="C125" s="57" t="b">
        <f t="shared" si="11"/>
        <v>1</v>
      </c>
      <c r="D125" s="57" t="b">
        <f>+IF(Q125='Convalida dati'!$B$16,AND('Dealflow centrale'!V125&lt;&gt;"",I125&lt;&gt;""),IF(AND('Dealflow centrale'!Q125='Convalida dati'!$B$17,'Dealflow centrale'!I125=""),OR('Dealflow centrale'!V125="",V125='Convalida dati'!$D$8),"FALSO"))</f>
        <v>1</v>
      </c>
      <c r="E125" s="57" t="b">
        <f>+IF(OR(T125='Convalida dati'!$F$4,T125='Convalida dati'!$F$5,T125='Convalida dati'!$F$8),OR('Dealflow centrale'!V125='Convalida dati'!$D$5,V125='Convalida dati'!$D$6,V125='Convalida dati'!$D$7),IF(OR('Dealflow centrale'!T125='Convalida dati'!$F$9,'Dealflow centrale'!T125='Convalida dati'!$F$7),OR('Dealflow centrale'!V125='Convalida dati'!$D$4,'Dealflow centrale'!V125='Convalida dati'!$D$5,'Dealflow centrale'!V125='Convalida dati'!$D$6),IF(T125="",OR(V125="",V125='Convalida dati'!$D$8),"FALSO")))</f>
        <v>1</v>
      </c>
      <c r="F125" s="58" t="str">
        <f t="shared" ca="1" si="9"/>
        <v>OK</v>
      </c>
      <c r="G125" s="60">
        <v>120</v>
      </c>
      <c r="H125" s="84">
        <v>43069</v>
      </c>
      <c r="I125" s="59">
        <v>43069</v>
      </c>
      <c r="J125" s="56" t="s">
        <v>858</v>
      </c>
      <c r="K125" s="57" t="s">
        <v>62</v>
      </c>
      <c r="L125" s="70" t="s">
        <v>849</v>
      </c>
      <c r="M125" s="60" t="s">
        <v>105</v>
      </c>
      <c r="N125" s="56"/>
      <c r="O125" s="57" t="s">
        <v>874</v>
      </c>
      <c r="P125" s="60" t="s">
        <v>37</v>
      </c>
      <c r="Q125" s="61" t="s">
        <v>170</v>
      </c>
      <c r="R125" s="61" t="s">
        <v>53</v>
      </c>
      <c r="S125" s="271" t="s">
        <v>393</v>
      </c>
      <c r="T125" s="62" t="s">
        <v>166</v>
      </c>
      <c r="U125" s="60" t="s">
        <v>218</v>
      </c>
      <c r="V125" s="424" t="s">
        <v>38</v>
      </c>
      <c r="W125" s="289"/>
      <c r="X125" s="488">
        <v>43074</v>
      </c>
      <c r="Y125" s="483"/>
      <c r="Z125" s="80"/>
    </row>
    <row r="126" spans="2:26" ht="42.45" hidden="1" customHeight="1" x14ac:dyDescent="0.3">
      <c r="B126" s="56" t="str">
        <f t="shared" ca="1" si="8"/>
        <v>VERO</v>
      </c>
      <c r="C126" s="57" t="b">
        <f t="shared" si="11"/>
        <v>1</v>
      </c>
      <c r="D126" s="57" t="b">
        <f>+IF(Q126='Convalida dati'!$B$16,AND('Dealflow centrale'!V126&lt;&gt;"",I126&lt;&gt;""),IF(AND('Dealflow centrale'!Q126='Convalida dati'!$B$17,'Dealflow centrale'!I126=""),OR('Dealflow centrale'!V126="",V126='Convalida dati'!$D$8),"FALSO"))</f>
        <v>1</v>
      </c>
      <c r="E126" s="57" t="b">
        <f>+IF(OR(T126='Convalida dati'!$F$4,T126='Convalida dati'!$F$5,T126='Convalida dati'!$F$8),OR('Dealflow centrale'!V126='Convalida dati'!$D$5,V126='Convalida dati'!$D$6,V126='Convalida dati'!$D$7),IF(OR('Dealflow centrale'!T126='Convalida dati'!$F$9,'Dealflow centrale'!T126='Convalida dati'!$F$7),OR('Dealflow centrale'!V126='Convalida dati'!$D$4,'Dealflow centrale'!V126='Convalida dati'!$D$5,'Dealflow centrale'!V126='Convalida dati'!$D$6),IF(T126="",OR(V126="",V126='Convalida dati'!$D$8),"FALSO")))</f>
        <v>1</v>
      </c>
      <c r="F126" s="58" t="str">
        <f t="shared" ca="1" si="9"/>
        <v>OK</v>
      </c>
      <c r="G126" s="66">
        <v>121</v>
      </c>
      <c r="H126" s="85">
        <v>43069</v>
      </c>
      <c r="I126" s="63">
        <v>43069</v>
      </c>
      <c r="J126" s="64" t="s">
        <v>859</v>
      </c>
      <c r="K126" s="76" t="s">
        <v>62</v>
      </c>
      <c r="L126" s="76" t="s">
        <v>206</v>
      </c>
      <c r="M126" s="78" t="s">
        <v>206</v>
      </c>
      <c r="N126" s="64"/>
      <c r="O126" s="65" t="s">
        <v>874</v>
      </c>
      <c r="P126" s="66" t="s">
        <v>37</v>
      </c>
      <c r="Q126" s="67" t="s">
        <v>170</v>
      </c>
      <c r="R126" s="280" t="s">
        <v>49</v>
      </c>
      <c r="S126" s="270" t="str">
        <f>+'EVCA sectoralclassification 1'!E110</f>
        <v>Transportation services</v>
      </c>
      <c r="T126" s="68" t="s">
        <v>40</v>
      </c>
      <c r="U126" s="66" t="s">
        <v>218</v>
      </c>
      <c r="V126" s="423" t="s">
        <v>174</v>
      </c>
      <c r="W126" s="288"/>
      <c r="X126" s="489">
        <v>43069</v>
      </c>
      <c r="Y126" s="480"/>
      <c r="Z126" s="69"/>
    </row>
    <row r="127" spans="2:26" ht="42.45" hidden="1" customHeight="1" x14ac:dyDescent="0.3">
      <c r="B127" s="56" t="str">
        <f t="shared" ca="1" si="8"/>
        <v>VERO</v>
      </c>
      <c r="C127" s="57" t="b">
        <f t="shared" si="11"/>
        <v>1</v>
      </c>
      <c r="D127" s="57" t="b">
        <f>+IF(Q127='Convalida dati'!$B$16,AND('Dealflow centrale'!V127&lt;&gt;"",I127&lt;&gt;""),IF(AND('Dealflow centrale'!Q127='Convalida dati'!$B$17,'Dealflow centrale'!I127=""),OR('Dealflow centrale'!V127="",V127='Convalida dati'!$D$8),"FALSO"))</f>
        <v>1</v>
      </c>
      <c r="E127" s="57" t="b">
        <f>+IF(OR(T127='Convalida dati'!$F$4,T127='Convalida dati'!$F$5,T127='Convalida dati'!$F$8),OR('Dealflow centrale'!V127='Convalida dati'!$D$5,V127='Convalida dati'!$D$6,V127='Convalida dati'!$D$7),IF(OR('Dealflow centrale'!T127='Convalida dati'!$F$9,'Dealflow centrale'!T127='Convalida dati'!$F$7),OR('Dealflow centrale'!V127='Convalida dati'!$D$4,'Dealflow centrale'!V127='Convalida dati'!$D$5,'Dealflow centrale'!V127='Convalida dati'!$D$6),IF(T127="",OR(V127="",V127='Convalida dati'!$D$8),"FALSO")))</f>
        <v>1</v>
      </c>
      <c r="F127" s="58" t="str">
        <f t="shared" ca="1" si="9"/>
        <v>OK</v>
      </c>
      <c r="G127" s="60">
        <v>122</v>
      </c>
      <c r="H127" s="84">
        <v>43069</v>
      </c>
      <c r="I127" s="59">
        <v>43069</v>
      </c>
      <c r="J127" s="56" t="s">
        <v>860</v>
      </c>
      <c r="K127" s="70" t="s">
        <v>62</v>
      </c>
      <c r="L127" s="70" t="s">
        <v>149</v>
      </c>
      <c r="M127" s="72" t="s">
        <v>92</v>
      </c>
      <c r="N127" s="56"/>
      <c r="O127" s="57" t="s">
        <v>874</v>
      </c>
      <c r="P127" s="60" t="s">
        <v>37</v>
      </c>
      <c r="Q127" s="61" t="s">
        <v>170</v>
      </c>
      <c r="R127" s="281" t="s">
        <v>49</v>
      </c>
      <c r="S127" s="289" t="s">
        <v>649</v>
      </c>
      <c r="T127" s="62" t="s">
        <v>40</v>
      </c>
      <c r="U127" s="60" t="s">
        <v>218</v>
      </c>
      <c r="V127" s="424" t="s">
        <v>174</v>
      </c>
      <c r="W127" s="289"/>
      <c r="X127" s="488">
        <v>43069</v>
      </c>
      <c r="Y127" s="481"/>
      <c r="Z127" s="284"/>
    </row>
    <row r="128" spans="2:26" ht="42.45" hidden="1" customHeight="1" x14ac:dyDescent="0.3">
      <c r="B128" s="56" t="str">
        <f t="shared" ca="1" si="8"/>
        <v>VERO</v>
      </c>
      <c r="C128" s="57" t="b">
        <f t="shared" si="11"/>
        <v>1</v>
      </c>
      <c r="D128" s="57" t="b">
        <f>+IF(Q128='Convalida dati'!$B$16,AND('Dealflow centrale'!V128&lt;&gt;"",I128&lt;&gt;""),IF(AND('Dealflow centrale'!Q128='Convalida dati'!$B$17,'Dealflow centrale'!I128=""),OR('Dealflow centrale'!V128="",V128='Convalida dati'!$D$8),"FALSO"))</f>
        <v>1</v>
      </c>
      <c r="E128" s="57" t="b">
        <f>+IF(OR(T128='Convalida dati'!$F$4,T128='Convalida dati'!$F$5,T128='Convalida dati'!$F$8),OR('Dealflow centrale'!V128='Convalida dati'!$D$5,V128='Convalida dati'!$D$6,V128='Convalida dati'!$D$7),IF(OR('Dealflow centrale'!T128='Convalida dati'!$F$9,'Dealflow centrale'!T128='Convalida dati'!$F$7),OR('Dealflow centrale'!V128='Convalida dati'!$D$4,'Dealflow centrale'!V128='Convalida dati'!$D$5,'Dealflow centrale'!V128='Convalida dati'!$D$6),IF(T128="",OR(V128="",V128='Convalida dati'!$D$8),"FALSO")))</f>
        <v>1</v>
      </c>
      <c r="F128" s="58" t="str">
        <f t="shared" ca="1" si="9"/>
        <v>OK</v>
      </c>
      <c r="G128" s="66">
        <v>123</v>
      </c>
      <c r="H128" s="85">
        <v>43069</v>
      </c>
      <c r="I128" s="63">
        <v>43069</v>
      </c>
      <c r="J128" s="64" t="s">
        <v>861</v>
      </c>
      <c r="K128" s="76" t="s">
        <v>62</v>
      </c>
      <c r="L128" s="76" t="s">
        <v>206</v>
      </c>
      <c r="M128" s="78" t="s">
        <v>206</v>
      </c>
      <c r="N128" s="64"/>
      <c r="O128" s="65" t="s">
        <v>874</v>
      </c>
      <c r="P128" s="66" t="s">
        <v>37</v>
      </c>
      <c r="Q128" s="67" t="s">
        <v>170</v>
      </c>
      <c r="R128" s="67" t="s">
        <v>51</v>
      </c>
      <c r="S128" s="270" t="str">
        <f>+'EVCA sectoralclassification 1'!E37</f>
        <v>Chemical and materials: services</v>
      </c>
      <c r="T128" s="68" t="s">
        <v>40</v>
      </c>
      <c r="U128" s="66" t="s">
        <v>218</v>
      </c>
      <c r="V128" s="423" t="s">
        <v>174</v>
      </c>
      <c r="W128" s="288"/>
      <c r="X128" s="489">
        <v>43069</v>
      </c>
      <c r="Y128" s="480"/>
      <c r="Z128" s="69"/>
    </row>
    <row r="129" spans="2:26" ht="42.45" hidden="1" customHeight="1" x14ac:dyDescent="0.3">
      <c r="B129" s="56" t="str">
        <f t="shared" ca="1" si="8"/>
        <v>VERO</v>
      </c>
      <c r="C129" s="57" t="b">
        <f t="shared" si="11"/>
        <v>1</v>
      </c>
      <c r="D129" s="57" t="b">
        <f>+IF(Q129='Convalida dati'!$B$16,AND('Dealflow centrale'!V129&lt;&gt;"",I129&lt;&gt;""),IF(AND('Dealflow centrale'!Q129='Convalida dati'!$B$17,'Dealflow centrale'!I129=""),OR('Dealflow centrale'!V129="",V129='Convalida dati'!$D$8),"FALSO"))</f>
        <v>1</v>
      </c>
      <c r="E129" s="57" t="b">
        <f>+IF(OR(T129='Convalida dati'!$F$4,T129='Convalida dati'!$F$5,T129='Convalida dati'!$F$8),OR('Dealflow centrale'!V129='Convalida dati'!$D$5,V129='Convalida dati'!$D$6,V129='Convalida dati'!$D$7),IF(OR('Dealflow centrale'!T129='Convalida dati'!$F$9,'Dealflow centrale'!T129='Convalida dati'!$F$7),OR('Dealflow centrale'!V129='Convalida dati'!$D$4,'Dealflow centrale'!V129='Convalida dati'!$D$5,'Dealflow centrale'!V129='Convalida dati'!$D$6),IF(T129="",OR(V129="",V129='Convalida dati'!$D$8),"FALSO")))</f>
        <v>1</v>
      </c>
      <c r="F129" s="58" t="str">
        <f t="shared" ca="1" si="9"/>
        <v>OK</v>
      </c>
      <c r="G129" s="60">
        <v>124</v>
      </c>
      <c r="H129" s="84">
        <v>43069</v>
      </c>
      <c r="I129" s="59">
        <v>43069</v>
      </c>
      <c r="J129" s="56" t="s">
        <v>862</v>
      </c>
      <c r="K129" s="57" t="s">
        <v>62</v>
      </c>
      <c r="L129" s="70" t="s">
        <v>206</v>
      </c>
      <c r="M129" s="72" t="s">
        <v>206</v>
      </c>
      <c r="N129" s="56"/>
      <c r="O129" s="57" t="s">
        <v>874</v>
      </c>
      <c r="P129" s="60" t="s">
        <v>37</v>
      </c>
      <c r="Q129" s="61" t="s">
        <v>170</v>
      </c>
      <c r="R129" s="61" t="s">
        <v>51</v>
      </c>
      <c r="S129" s="271" t="str">
        <f>+S29</f>
        <v>Industrial measurement, sensing and control</v>
      </c>
      <c r="T129" s="62" t="s">
        <v>41</v>
      </c>
      <c r="U129" s="60" t="s">
        <v>218</v>
      </c>
      <c r="V129" s="424" t="s">
        <v>174</v>
      </c>
      <c r="W129" s="289"/>
      <c r="X129" s="488">
        <v>43069</v>
      </c>
      <c r="Y129" s="481"/>
      <c r="Z129" s="284"/>
    </row>
    <row r="130" spans="2:26" ht="42.45" hidden="1" customHeight="1" x14ac:dyDescent="0.3">
      <c r="B130" s="56" t="str">
        <f t="shared" ca="1" si="8"/>
        <v>VERO</v>
      </c>
      <c r="C130" s="57" t="b">
        <f t="shared" si="11"/>
        <v>1</v>
      </c>
      <c r="D130" s="57" t="b">
        <f>+IF(Q130='Convalida dati'!$B$16,AND('Dealflow centrale'!V130&lt;&gt;"",I130&lt;&gt;""),IF(AND('Dealflow centrale'!Q130='Convalida dati'!$B$17,'Dealflow centrale'!I130=""),OR('Dealflow centrale'!V130="",V130='Convalida dati'!$D$8),"FALSO"))</f>
        <v>1</v>
      </c>
      <c r="E130" s="57" t="b">
        <f>+IF(OR(T130='Convalida dati'!$F$4,T130='Convalida dati'!$F$5,T130='Convalida dati'!$F$8),OR('Dealflow centrale'!V130='Convalida dati'!$D$5,V130='Convalida dati'!$D$6,V130='Convalida dati'!$D$7),IF(OR('Dealflow centrale'!T130='Convalida dati'!$F$9,'Dealflow centrale'!T130='Convalida dati'!$F$7),OR('Dealflow centrale'!V130='Convalida dati'!$D$4,'Dealflow centrale'!V130='Convalida dati'!$D$5,'Dealflow centrale'!V130='Convalida dati'!$D$6),IF(T130="",OR(V130="",V130='Convalida dati'!$D$8),"FALSO")))</f>
        <v>1</v>
      </c>
      <c r="F130" s="58" t="str">
        <f t="shared" ca="1" si="9"/>
        <v>OK</v>
      </c>
      <c r="G130" s="66">
        <v>125</v>
      </c>
      <c r="H130" s="85">
        <v>43069</v>
      </c>
      <c r="I130" s="63">
        <v>43069</v>
      </c>
      <c r="J130" s="77" t="s">
        <v>863</v>
      </c>
      <c r="K130" s="65" t="s">
        <v>62</v>
      </c>
      <c r="L130" s="76" t="s">
        <v>733</v>
      </c>
      <c r="M130" s="78" t="s">
        <v>105</v>
      </c>
      <c r="N130" s="64"/>
      <c r="O130" s="65" t="s">
        <v>874</v>
      </c>
      <c r="P130" s="66" t="s">
        <v>37</v>
      </c>
      <c r="Q130" s="67" t="s">
        <v>170</v>
      </c>
      <c r="R130" s="67" t="s">
        <v>51</v>
      </c>
      <c r="S130" s="270" t="str">
        <f>+S129</f>
        <v>Industrial measurement, sensing and control</v>
      </c>
      <c r="T130" s="68" t="s">
        <v>41</v>
      </c>
      <c r="U130" s="66" t="s">
        <v>218</v>
      </c>
      <c r="V130" s="423" t="s">
        <v>174</v>
      </c>
      <c r="W130" s="288"/>
      <c r="X130" s="489">
        <v>43069</v>
      </c>
      <c r="Y130" s="480"/>
      <c r="Z130" s="69"/>
    </row>
    <row r="131" spans="2:26" ht="42.45" hidden="1" customHeight="1" x14ac:dyDescent="0.3">
      <c r="B131" s="56" t="str">
        <f t="shared" ca="1" si="8"/>
        <v>VERO</v>
      </c>
      <c r="C131" s="57" t="b">
        <f t="shared" si="11"/>
        <v>1</v>
      </c>
      <c r="D131" s="57" t="b">
        <f>+IF(Q131='Convalida dati'!$B$16,AND('Dealflow centrale'!V131&lt;&gt;"",I131&lt;&gt;""),IF(AND('Dealflow centrale'!Q131='Convalida dati'!$B$17,'Dealflow centrale'!I131=""),OR('Dealflow centrale'!V131="",V131='Convalida dati'!$D$8),"FALSO"))</f>
        <v>1</v>
      </c>
      <c r="E131" s="57" t="b">
        <f>+IF(OR(T131='Convalida dati'!$F$4,T131='Convalida dati'!$F$5,T131='Convalida dati'!$F$8),OR('Dealflow centrale'!V131='Convalida dati'!$D$5,V131='Convalida dati'!$D$6,V131='Convalida dati'!$D$7),IF(OR('Dealflow centrale'!T131='Convalida dati'!$F$9,'Dealflow centrale'!T131='Convalida dati'!$F$7),OR('Dealflow centrale'!V131='Convalida dati'!$D$4,'Dealflow centrale'!V131='Convalida dati'!$D$5,'Dealflow centrale'!V131='Convalida dati'!$D$6),IF(T131="",OR(V131="",V131='Convalida dati'!$D$8),"FALSO")))</f>
        <v>1</v>
      </c>
      <c r="F131" s="58" t="str">
        <f t="shared" ca="1" si="9"/>
        <v>OK</v>
      </c>
      <c r="G131" s="60">
        <v>126</v>
      </c>
      <c r="H131" s="84">
        <v>43069</v>
      </c>
      <c r="I131" s="59">
        <v>43069</v>
      </c>
      <c r="J131" s="290" t="s">
        <v>864</v>
      </c>
      <c r="K131" s="57" t="s">
        <v>62</v>
      </c>
      <c r="L131" s="70" t="s">
        <v>206</v>
      </c>
      <c r="M131" s="72" t="s">
        <v>206</v>
      </c>
      <c r="N131" s="56"/>
      <c r="O131" s="57" t="s">
        <v>874</v>
      </c>
      <c r="P131" s="60" t="s">
        <v>37</v>
      </c>
      <c r="Q131" s="61" t="s">
        <v>170</v>
      </c>
      <c r="R131" s="61" t="s">
        <v>48</v>
      </c>
      <c r="S131" s="271" t="str">
        <f>+'EVCA sectoralclassification 1'!E215</f>
        <v>Software: other</v>
      </c>
      <c r="T131" s="62" t="s">
        <v>40</v>
      </c>
      <c r="U131" s="60" t="s">
        <v>218</v>
      </c>
      <c r="V131" s="424" t="s">
        <v>174</v>
      </c>
      <c r="W131" s="289"/>
      <c r="X131" s="488">
        <v>43069</v>
      </c>
      <c r="Y131" s="481"/>
      <c r="Z131" s="284"/>
    </row>
    <row r="132" spans="2:26" ht="42.45" hidden="1" customHeight="1" x14ac:dyDescent="0.3">
      <c r="B132" s="56" t="str">
        <f t="shared" ca="1" si="8"/>
        <v>VERO</v>
      </c>
      <c r="C132" s="57" t="b">
        <f t="shared" si="11"/>
        <v>1</v>
      </c>
      <c r="D132" s="57" t="b">
        <f>+IF(Q132='Convalida dati'!$B$16,AND('Dealflow centrale'!V132&lt;&gt;"",I132&lt;&gt;""),IF(AND('Dealflow centrale'!Q132='Convalida dati'!$B$17,'Dealflow centrale'!I132=""),OR('Dealflow centrale'!V132="",V132='Convalida dati'!$D$8),"FALSO"))</f>
        <v>1</v>
      </c>
      <c r="E132" s="57" t="b">
        <f>+IF(OR(T132='Convalida dati'!$F$4,T132='Convalida dati'!$F$5,T132='Convalida dati'!$F$8),OR('Dealflow centrale'!V132='Convalida dati'!$D$5,V132='Convalida dati'!$D$6,V132='Convalida dati'!$D$7),IF(OR('Dealflow centrale'!T132='Convalida dati'!$F$9,'Dealflow centrale'!T132='Convalida dati'!$F$7),OR('Dealflow centrale'!V132='Convalida dati'!$D$4,'Dealflow centrale'!V132='Convalida dati'!$D$5,'Dealflow centrale'!V132='Convalida dati'!$D$6),IF(T132="",OR(V132="",V132='Convalida dati'!$D$8),"FALSO")))</f>
        <v>1</v>
      </c>
      <c r="F132" s="58" t="str">
        <f t="shared" ca="1" si="9"/>
        <v>OK</v>
      </c>
      <c r="G132" s="66">
        <v>127</v>
      </c>
      <c r="H132" s="85">
        <v>43069</v>
      </c>
      <c r="I132" s="63">
        <v>43069</v>
      </c>
      <c r="J132" s="77" t="s">
        <v>865</v>
      </c>
      <c r="K132" s="76" t="s">
        <v>62</v>
      </c>
      <c r="L132" s="76" t="s">
        <v>733</v>
      </c>
      <c r="M132" s="78" t="s">
        <v>105</v>
      </c>
      <c r="N132" s="64"/>
      <c r="O132" s="65" t="s">
        <v>874</v>
      </c>
      <c r="P132" s="66" t="s">
        <v>37</v>
      </c>
      <c r="Q132" s="67" t="s">
        <v>170</v>
      </c>
      <c r="R132" s="67" t="s">
        <v>53</v>
      </c>
      <c r="S132" s="270" t="str">
        <f>+'EVCA sectoralclassification 1'!E89</f>
        <v>Business and industrial services</v>
      </c>
      <c r="T132" s="68" t="s">
        <v>41</v>
      </c>
      <c r="U132" s="66" t="s">
        <v>866</v>
      </c>
      <c r="V132" s="423" t="s">
        <v>39</v>
      </c>
      <c r="W132" s="288"/>
      <c r="X132" s="489">
        <v>43069</v>
      </c>
      <c r="Y132" s="480"/>
      <c r="Z132" s="69"/>
    </row>
    <row r="133" spans="2:26" ht="42.45" hidden="1" customHeight="1" x14ac:dyDescent="0.3">
      <c r="B133" s="56" t="str">
        <f t="shared" ca="1" si="8"/>
        <v>VERO</v>
      </c>
      <c r="C133" s="57" t="b">
        <f t="shared" si="11"/>
        <v>1</v>
      </c>
      <c r="D133" s="57" t="b">
        <f>+IF(Q133='Convalida dati'!$B$16,AND('Dealflow centrale'!V133&lt;&gt;"",I133&lt;&gt;""),IF(AND('Dealflow centrale'!Q133='Convalida dati'!$B$17,'Dealflow centrale'!I133=""),OR('Dealflow centrale'!V133="",V133='Convalida dati'!$D$8),"FALSO"))</f>
        <v>1</v>
      </c>
      <c r="E133" s="57" t="b">
        <f>+IF(OR(T133='Convalida dati'!$F$4,T133='Convalida dati'!$F$5,T133='Convalida dati'!$F$8),OR('Dealflow centrale'!V133='Convalida dati'!$D$5,V133='Convalida dati'!$D$6,V133='Convalida dati'!$D$7),IF(OR('Dealflow centrale'!T133='Convalida dati'!$F$9,'Dealflow centrale'!T133='Convalida dati'!$F$7),OR('Dealflow centrale'!V133='Convalida dati'!$D$4,'Dealflow centrale'!V133='Convalida dati'!$D$5,'Dealflow centrale'!V133='Convalida dati'!$D$6),IF(T133="",OR(V133="",V133='Convalida dati'!$D$8),"FALSO")))</f>
        <v>1</v>
      </c>
      <c r="F133" s="58" t="str">
        <f t="shared" ca="1" si="9"/>
        <v>OK</v>
      </c>
      <c r="G133" s="60">
        <v>128</v>
      </c>
      <c r="H133" s="84">
        <v>43069</v>
      </c>
      <c r="I133" s="59">
        <v>43069</v>
      </c>
      <c r="J133" s="56" t="s">
        <v>867</v>
      </c>
      <c r="K133" s="57" t="s">
        <v>62</v>
      </c>
      <c r="L133" s="70" t="s">
        <v>206</v>
      </c>
      <c r="M133" s="72" t="s">
        <v>105</v>
      </c>
      <c r="N133" s="56"/>
      <c r="O133" s="57" t="s">
        <v>874</v>
      </c>
      <c r="P133" s="60" t="s">
        <v>37</v>
      </c>
      <c r="Q133" s="61" t="s">
        <v>170</v>
      </c>
      <c r="R133" s="61" t="s">
        <v>48</v>
      </c>
      <c r="S133" s="271" t="str">
        <f>+'EVCA sectoralclassification 1'!E215</f>
        <v>Software: other</v>
      </c>
      <c r="T133" s="62" t="s">
        <v>41</v>
      </c>
      <c r="U133" s="60" t="s">
        <v>218</v>
      </c>
      <c r="V133" s="424" t="s">
        <v>174</v>
      </c>
      <c r="W133" s="289"/>
      <c r="X133" s="488">
        <v>43069</v>
      </c>
      <c r="Y133" s="481"/>
      <c r="Z133" s="284"/>
    </row>
    <row r="134" spans="2:26" ht="42.45" hidden="1" customHeight="1" x14ac:dyDescent="0.3">
      <c r="B134" s="56" t="str">
        <f t="shared" ref="B134:B197" ca="1" si="14">IF(AND(+H134&lt;=X134,X134&lt;=TODAY()),"VERO","FALSO")</f>
        <v>VERO</v>
      </c>
      <c r="C134" s="57" t="b">
        <f t="shared" si="11"/>
        <v>1</v>
      </c>
      <c r="D134" s="57" t="b">
        <f>+IF(Q134='Convalida dati'!$B$16,AND('Dealflow centrale'!V134&lt;&gt;"",I134&lt;&gt;""),IF(AND('Dealflow centrale'!Q134='Convalida dati'!$B$17,'Dealflow centrale'!I134=""),OR('Dealflow centrale'!V134="",V134='Convalida dati'!$D$8),"FALSO"))</f>
        <v>1</v>
      </c>
      <c r="E134" s="57" t="b">
        <f>+IF(OR(T134='Convalida dati'!$F$4,T134='Convalida dati'!$F$5,T134='Convalida dati'!$F$8),OR('Dealflow centrale'!V134='Convalida dati'!$D$5,V134='Convalida dati'!$D$6,V134='Convalida dati'!$D$7),IF(OR('Dealflow centrale'!T134='Convalida dati'!$F$9,'Dealflow centrale'!T134='Convalida dati'!$F$7),OR('Dealflow centrale'!V134='Convalida dati'!$D$4,'Dealflow centrale'!V134='Convalida dati'!$D$5,'Dealflow centrale'!V134='Convalida dati'!$D$6),IF(T134="",OR(V134="",V134='Convalida dati'!$D$8),"FALSO")))</f>
        <v>1</v>
      </c>
      <c r="F134" s="58" t="str">
        <f t="shared" ref="F134:F197" ca="1" si="15">+IF(AND(B134="VERO",C134=TRUE,D134=TRUE,E134=TRUE),"OK","ERRORE")</f>
        <v>OK</v>
      </c>
      <c r="G134" s="66">
        <v>129</v>
      </c>
      <c r="H134" s="85">
        <v>43069</v>
      </c>
      <c r="I134" s="63">
        <v>43069</v>
      </c>
      <c r="J134" s="64" t="s">
        <v>868</v>
      </c>
      <c r="K134" s="65" t="s">
        <v>62</v>
      </c>
      <c r="L134" s="76" t="s">
        <v>733</v>
      </c>
      <c r="M134" s="78" t="s">
        <v>105</v>
      </c>
      <c r="N134" s="64"/>
      <c r="O134" s="65" t="s">
        <v>874</v>
      </c>
      <c r="P134" s="66" t="s">
        <v>37</v>
      </c>
      <c r="Q134" s="67" t="s">
        <v>170</v>
      </c>
      <c r="R134" s="67" t="s">
        <v>53</v>
      </c>
      <c r="S134" s="288" t="str">
        <f>+'EVCA sectoralclassification 1'!E89</f>
        <v>Business and industrial services</v>
      </c>
      <c r="T134" s="68" t="s">
        <v>40</v>
      </c>
      <c r="U134" s="66" t="s">
        <v>866</v>
      </c>
      <c r="V134" s="423" t="s">
        <v>39</v>
      </c>
      <c r="W134" s="288"/>
      <c r="X134" s="489">
        <v>43069</v>
      </c>
      <c r="Y134" s="480"/>
      <c r="Z134" s="69"/>
    </row>
    <row r="135" spans="2:26" ht="42.45" hidden="1" customHeight="1" x14ac:dyDescent="0.3">
      <c r="B135" s="56" t="str">
        <f t="shared" ca="1" si="14"/>
        <v>VERO</v>
      </c>
      <c r="C135" s="57" t="b">
        <f t="shared" si="11"/>
        <v>1</v>
      </c>
      <c r="D135" s="57" t="b">
        <f>+IF(Q135='Convalida dati'!$B$16,AND('Dealflow centrale'!V135&lt;&gt;"",I135&lt;&gt;""),IF(AND('Dealflow centrale'!Q135='Convalida dati'!$B$17,'Dealflow centrale'!I135=""),OR('Dealflow centrale'!V135="",V135='Convalida dati'!$D$8),"FALSO"))</f>
        <v>1</v>
      </c>
      <c r="E135" s="57" t="b">
        <f>+IF(OR(T135='Convalida dati'!$F$4,T135='Convalida dati'!$F$5,T135='Convalida dati'!$F$8),OR('Dealflow centrale'!V135='Convalida dati'!$D$5,V135='Convalida dati'!$D$6,V135='Convalida dati'!$D$7),IF(OR('Dealflow centrale'!T135='Convalida dati'!$F$9,'Dealflow centrale'!T135='Convalida dati'!$F$7),OR('Dealflow centrale'!V135='Convalida dati'!$D$4,'Dealflow centrale'!V135='Convalida dati'!$D$5,'Dealflow centrale'!V135='Convalida dati'!$D$6),IF(T135="",OR(V135="",V135='Convalida dati'!$D$8),"FALSO")))</f>
        <v>1</v>
      </c>
      <c r="F135" s="58" t="str">
        <f t="shared" ca="1" si="15"/>
        <v>OK</v>
      </c>
      <c r="G135" s="60">
        <v>130</v>
      </c>
      <c r="H135" s="84">
        <v>43069</v>
      </c>
      <c r="I135" s="59">
        <v>43069</v>
      </c>
      <c r="J135" s="56" t="s">
        <v>869</v>
      </c>
      <c r="K135" s="70" t="s">
        <v>62</v>
      </c>
      <c r="L135" s="70" t="s">
        <v>849</v>
      </c>
      <c r="M135" s="72" t="s">
        <v>105</v>
      </c>
      <c r="N135" s="56"/>
      <c r="O135" s="57" t="s">
        <v>874</v>
      </c>
      <c r="P135" s="60" t="s">
        <v>37</v>
      </c>
      <c r="Q135" s="61" t="s">
        <v>170</v>
      </c>
      <c r="R135" s="61" t="s">
        <v>52</v>
      </c>
      <c r="S135" s="289" t="str">
        <f>+'EVCA sectoralclassification 1'!E231</f>
        <v>Medical devices and supplies</v>
      </c>
      <c r="T135" s="62" t="s">
        <v>40</v>
      </c>
      <c r="U135" s="60" t="s">
        <v>848</v>
      </c>
      <c r="V135" s="424" t="s">
        <v>39</v>
      </c>
      <c r="W135" s="289"/>
      <c r="X135" s="488">
        <v>43069</v>
      </c>
      <c r="Y135" s="481"/>
      <c r="Z135" s="284"/>
    </row>
    <row r="136" spans="2:26" ht="42.45" hidden="1" customHeight="1" x14ac:dyDescent="0.3">
      <c r="B136" s="56" t="str">
        <f t="shared" ca="1" si="14"/>
        <v>VERO</v>
      </c>
      <c r="C136" s="57" t="b">
        <f t="shared" si="11"/>
        <v>1</v>
      </c>
      <c r="D136" s="57" t="b">
        <f>+IF(Q136='Convalida dati'!$B$16,AND('Dealflow centrale'!V136&lt;&gt;"",I136&lt;&gt;""),IF(AND('Dealflow centrale'!Q136='Convalida dati'!$B$17,'Dealflow centrale'!I136=""),OR('Dealflow centrale'!V136="",V136='Convalida dati'!$D$8),"FALSO"))</f>
        <v>1</v>
      </c>
      <c r="E136" s="57" t="b">
        <f>+IF(OR(T136='Convalida dati'!$F$4,T136='Convalida dati'!$F$5,T136='Convalida dati'!$F$8),OR('Dealflow centrale'!V136='Convalida dati'!$D$5,V136='Convalida dati'!$D$6,V136='Convalida dati'!$D$7),IF(OR('Dealflow centrale'!T136='Convalida dati'!$F$9,'Dealflow centrale'!T136='Convalida dati'!$F$7),OR('Dealflow centrale'!V136='Convalida dati'!$D$4,'Dealflow centrale'!V136='Convalida dati'!$D$5,'Dealflow centrale'!V136='Convalida dati'!$D$6),IF(T136="",OR(V136="",V136='Convalida dati'!$D$8),"FALSO")))</f>
        <v>1</v>
      </c>
      <c r="F136" s="58" t="str">
        <f t="shared" ca="1" si="15"/>
        <v>OK</v>
      </c>
      <c r="G136" s="66">
        <v>131</v>
      </c>
      <c r="H136" s="85">
        <v>43069</v>
      </c>
      <c r="I136" s="63">
        <v>43069</v>
      </c>
      <c r="J136" s="77" t="s">
        <v>870</v>
      </c>
      <c r="K136" s="65" t="s">
        <v>62</v>
      </c>
      <c r="L136" s="76" t="s">
        <v>849</v>
      </c>
      <c r="M136" s="78" t="s">
        <v>105</v>
      </c>
      <c r="N136" s="64"/>
      <c r="O136" s="65" t="s">
        <v>874</v>
      </c>
      <c r="P136" s="66" t="s">
        <v>37</v>
      </c>
      <c r="Q136" s="67" t="s">
        <v>170</v>
      </c>
      <c r="R136" s="67" t="s">
        <v>52</v>
      </c>
      <c r="S136" s="288" t="str">
        <f>+'EVCA sectoralclassification 1'!E231</f>
        <v>Medical devices and supplies</v>
      </c>
      <c r="T136" s="68" t="s">
        <v>40</v>
      </c>
      <c r="U136" s="66" t="s">
        <v>218</v>
      </c>
      <c r="V136" s="423" t="s">
        <v>174</v>
      </c>
      <c r="W136" s="288"/>
      <c r="X136" s="489">
        <v>43069</v>
      </c>
      <c r="Y136" s="480"/>
      <c r="Z136" s="69"/>
    </row>
    <row r="137" spans="2:26" ht="42.45" hidden="1" customHeight="1" x14ac:dyDescent="0.3">
      <c r="B137" s="56" t="str">
        <f t="shared" ca="1" si="14"/>
        <v>VERO</v>
      </c>
      <c r="C137" s="57" t="b">
        <f t="shared" ref="C137:C200" si="16">+(AND(G137&lt;&gt;"",H137&lt;&gt;"",J137&lt;&gt;"",K137&lt;&gt;"",L137&lt;&gt;"",M137&lt;&gt;"",P137&lt;&gt;"",Q137&lt;&gt;""))</f>
        <v>1</v>
      </c>
      <c r="D137" s="57" t="b">
        <f>+IF(Q137='Convalida dati'!$B$16,AND('Dealflow centrale'!V137&lt;&gt;"",I137&lt;&gt;""),IF(AND('Dealflow centrale'!Q137='Convalida dati'!$B$17,'Dealflow centrale'!I137=""),OR('Dealflow centrale'!V137="",V137='Convalida dati'!$D$8),"FALSO"))</f>
        <v>1</v>
      </c>
      <c r="E137" s="57" t="b">
        <f>+IF(OR(T137='Convalida dati'!$F$4,T137='Convalida dati'!$F$5,T137='Convalida dati'!$F$8),OR('Dealflow centrale'!V137='Convalida dati'!$D$5,V137='Convalida dati'!$D$6,V137='Convalida dati'!$D$7),IF(OR('Dealflow centrale'!T137='Convalida dati'!$F$9,'Dealflow centrale'!T137='Convalida dati'!$F$7),OR('Dealflow centrale'!V137='Convalida dati'!$D$4,'Dealflow centrale'!V137='Convalida dati'!$D$5,'Dealflow centrale'!V137='Convalida dati'!$D$6),IF(T137="",OR(V137="",V137='Convalida dati'!$D$8),"FALSO")))</f>
        <v>1</v>
      </c>
      <c r="F137" s="58" t="str">
        <f t="shared" ca="1" si="15"/>
        <v>OK</v>
      </c>
      <c r="G137" s="60">
        <v>132</v>
      </c>
      <c r="H137" s="84">
        <v>43069</v>
      </c>
      <c r="I137" s="59">
        <v>43069</v>
      </c>
      <c r="J137" s="56" t="s">
        <v>871</v>
      </c>
      <c r="K137" s="57" t="s">
        <v>62</v>
      </c>
      <c r="L137" s="70" t="s">
        <v>206</v>
      </c>
      <c r="M137" s="72" t="s">
        <v>206</v>
      </c>
      <c r="N137" s="56"/>
      <c r="O137" s="57" t="s">
        <v>874</v>
      </c>
      <c r="P137" s="60" t="s">
        <v>37</v>
      </c>
      <c r="Q137" s="61" t="s">
        <v>170</v>
      </c>
      <c r="R137" s="61" t="s">
        <v>45</v>
      </c>
      <c r="S137" s="289" t="str">
        <f>+'EVCA sectoralclassification 1'!E223</f>
        <v>Biotechnology</v>
      </c>
      <c r="T137" s="62" t="s">
        <v>40</v>
      </c>
      <c r="U137" s="60" t="s">
        <v>218</v>
      </c>
      <c r="V137" s="424" t="s">
        <v>174</v>
      </c>
      <c r="W137" s="289"/>
      <c r="X137" s="488">
        <v>43069</v>
      </c>
      <c r="Y137" s="481"/>
      <c r="Z137" s="284"/>
    </row>
    <row r="138" spans="2:26" ht="42.45" hidden="1" customHeight="1" x14ac:dyDescent="0.3">
      <c r="B138" s="56" t="str">
        <f t="shared" ca="1" si="14"/>
        <v>VERO</v>
      </c>
      <c r="C138" s="57" t="b">
        <f t="shared" si="16"/>
        <v>1</v>
      </c>
      <c r="D138" s="57" t="b">
        <f>+IF(Q138='Convalida dati'!$B$16,AND('Dealflow centrale'!V138&lt;&gt;"",I138&lt;&gt;""),IF(AND('Dealflow centrale'!Q138='Convalida dati'!$B$17,'Dealflow centrale'!I138=""),OR('Dealflow centrale'!V138="",V138='Convalida dati'!$D$8),"FALSO"))</f>
        <v>1</v>
      </c>
      <c r="E138" s="57" t="b">
        <f>+IF(OR(T138='Convalida dati'!$F$4,T138='Convalida dati'!$F$5,T138='Convalida dati'!$F$8),OR('Dealflow centrale'!V138='Convalida dati'!$D$5,V138='Convalida dati'!$D$6,V138='Convalida dati'!$D$7),IF(OR('Dealflow centrale'!T138='Convalida dati'!$F$9,'Dealflow centrale'!T138='Convalida dati'!$F$7),OR('Dealflow centrale'!V138='Convalida dati'!$D$4,'Dealflow centrale'!V138='Convalida dati'!$D$5,'Dealflow centrale'!V138='Convalida dati'!$D$6),IF(T138="",OR(V138="",V138='Convalida dati'!$D$8),"FALSO")))</f>
        <v>1</v>
      </c>
      <c r="F138" s="58" t="str">
        <f t="shared" ca="1" si="15"/>
        <v>OK</v>
      </c>
      <c r="G138" s="66">
        <v>133</v>
      </c>
      <c r="H138" s="85">
        <v>43069</v>
      </c>
      <c r="I138" s="63">
        <v>43069</v>
      </c>
      <c r="J138" s="292" t="s">
        <v>872</v>
      </c>
      <c r="K138" s="65" t="s">
        <v>62</v>
      </c>
      <c r="L138" s="76" t="s">
        <v>849</v>
      </c>
      <c r="M138" s="78" t="s">
        <v>105</v>
      </c>
      <c r="N138" s="64"/>
      <c r="O138" s="65" t="s">
        <v>874</v>
      </c>
      <c r="P138" s="66" t="s">
        <v>37</v>
      </c>
      <c r="Q138" s="67" t="s">
        <v>170</v>
      </c>
      <c r="R138" s="67" t="s">
        <v>52</v>
      </c>
      <c r="S138" s="288" t="str">
        <f>+S136</f>
        <v>Medical devices and supplies</v>
      </c>
      <c r="T138" s="68" t="s">
        <v>40</v>
      </c>
      <c r="U138" s="66" t="s">
        <v>218</v>
      </c>
      <c r="V138" s="423" t="s">
        <v>174</v>
      </c>
      <c r="W138" s="288"/>
      <c r="X138" s="489">
        <v>43069</v>
      </c>
      <c r="Y138" s="480"/>
      <c r="Z138" s="69"/>
    </row>
    <row r="139" spans="2:26" ht="42.45" hidden="1" customHeight="1" x14ac:dyDescent="0.3">
      <c r="B139" s="56" t="str">
        <f t="shared" ca="1" si="14"/>
        <v>VERO</v>
      </c>
      <c r="C139" s="57" t="b">
        <f t="shared" si="16"/>
        <v>1</v>
      </c>
      <c r="D139" s="57" t="b">
        <f>+IF(Q139='Convalida dati'!$B$16,AND('Dealflow centrale'!V139&lt;&gt;"",I139&lt;&gt;""),IF(AND('Dealflow centrale'!Q139='Convalida dati'!$B$17,'Dealflow centrale'!I139=""),OR('Dealflow centrale'!V139="",V139='Convalida dati'!$D$8),"FALSO"))</f>
        <v>1</v>
      </c>
      <c r="E139" s="57" t="b">
        <f>+IF(OR(T139='Convalida dati'!$F$4,T139='Convalida dati'!$F$5,T139='Convalida dati'!$F$8),OR('Dealflow centrale'!V139='Convalida dati'!$D$5,V139='Convalida dati'!$D$6,V139='Convalida dati'!$D$7),IF(OR('Dealflow centrale'!T139='Convalida dati'!$F$9,'Dealflow centrale'!T139='Convalida dati'!$F$7),OR('Dealflow centrale'!V139='Convalida dati'!$D$4,'Dealflow centrale'!V139='Convalida dati'!$D$5,'Dealflow centrale'!V139='Convalida dati'!$D$6),IF(T139="",OR(V139="",V139='Convalida dati'!$D$8),"FALSO")))</f>
        <v>1</v>
      </c>
      <c r="F139" s="58" t="str">
        <f t="shared" ca="1" si="15"/>
        <v>OK</v>
      </c>
      <c r="G139" s="60">
        <v>134</v>
      </c>
      <c r="H139" s="84">
        <v>43069</v>
      </c>
      <c r="I139" s="59">
        <v>43069</v>
      </c>
      <c r="J139" s="56" t="s">
        <v>873</v>
      </c>
      <c r="K139" s="57" t="s">
        <v>62</v>
      </c>
      <c r="L139" s="70" t="s">
        <v>846</v>
      </c>
      <c r="M139" s="72" t="s">
        <v>105</v>
      </c>
      <c r="N139" s="56"/>
      <c r="O139" s="57" t="s">
        <v>874</v>
      </c>
      <c r="P139" s="60" t="s">
        <v>37</v>
      </c>
      <c r="Q139" s="61" t="s">
        <v>170</v>
      </c>
      <c r="R139" s="61" t="s">
        <v>52</v>
      </c>
      <c r="S139" s="289" t="str">
        <f>+'EVCA sectoralclassification 1'!E231</f>
        <v>Medical devices and supplies</v>
      </c>
      <c r="T139" s="277" t="s">
        <v>166</v>
      </c>
      <c r="U139" s="60" t="s">
        <v>218</v>
      </c>
      <c r="V139" s="424" t="s">
        <v>38</v>
      </c>
      <c r="W139" s="289"/>
      <c r="X139" s="488">
        <v>43074</v>
      </c>
      <c r="Y139" s="483"/>
      <c r="Z139" s="80"/>
    </row>
    <row r="140" spans="2:26" ht="42.45" hidden="1" customHeight="1" x14ac:dyDescent="0.3">
      <c r="B140" s="56" t="str">
        <f t="shared" ca="1" si="14"/>
        <v>VERO</v>
      </c>
      <c r="C140" s="57" t="b">
        <f t="shared" si="16"/>
        <v>1</v>
      </c>
      <c r="D140" s="57" t="b">
        <f>+IF(Q140='Convalida dati'!$B$16,AND('Dealflow centrale'!V140&lt;&gt;"",I140&lt;&gt;""),IF(AND('Dealflow centrale'!Q140='Convalida dati'!$B$17,'Dealflow centrale'!I140=""),OR('Dealflow centrale'!V140="",V140='Convalida dati'!$D$8),"FALSO"))</f>
        <v>1</v>
      </c>
      <c r="E140" s="57" t="b">
        <f>+IF(OR(T140='Convalida dati'!$F$4,T140='Convalida dati'!$F$5,T140='Convalida dati'!$F$8),OR('Dealflow centrale'!V140='Convalida dati'!$D$5,V140='Convalida dati'!$D$6,V140='Convalida dati'!$D$7),IF(OR('Dealflow centrale'!T140='Convalida dati'!$F$9,'Dealflow centrale'!T140='Convalida dati'!$F$7),OR('Dealflow centrale'!V140='Convalida dati'!$D$4,'Dealflow centrale'!V140='Convalida dati'!$D$5,'Dealflow centrale'!V140='Convalida dati'!$D$6),IF(T140="",OR(V140="",V140='Convalida dati'!$D$8),"FALSO")))</f>
        <v>1</v>
      </c>
      <c r="F140" s="58" t="str">
        <f t="shared" ca="1" si="15"/>
        <v>OK</v>
      </c>
      <c r="G140" s="66">
        <v>135</v>
      </c>
      <c r="H140" s="85">
        <v>43069</v>
      </c>
      <c r="I140" s="63">
        <v>43069</v>
      </c>
      <c r="J140" s="77" t="s">
        <v>877</v>
      </c>
      <c r="K140" s="65" t="s">
        <v>64</v>
      </c>
      <c r="L140" s="76" t="s">
        <v>892</v>
      </c>
      <c r="M140" s="66" t="s">
        <v>878</v>
      </c>
      <c r="N140" s="64"/>
      <c r="O140" s="76" t="s">
        <v>879</v>
      </c>
      <c r="P140" s="66" t="s">
        <v>34</v>
      </c>
      <c r="Q140" s="67" t="s">
        <v>170</v>
      </c>
      <c r="R140" s="67" t="s">
        <v>53</v>
      </c>
      <c r="S140" s="288" t="str">
        <f>+'EVCA sectoralclassification 1'!E108</f>
        <v>Transportation services</v>
      </c>
      <c r="T140" s="68" t="s">
        <v>166</v>
      </c>
      <c r="U140" s="66" t="s">
        <v>218</v>
      </c>
      <c r="V140" s="423" t="s">
        <v>38</v>
      </c>
      <c r="W140" s="288"/>
      <c r="X140" s="489">
        <v>43074</v>
      </c>
      <c r="Y140" s="480"/>
      <c r="Z140" s="69"/>
    </row>
    <row r="141" spans="2:26" ht="42.45" hidden="1" customHeight="1" x14ac:dyDescent="0.3">
      <c r="B141" s="56" t="str">
        <f t="shared" ca="1" si="14"/>
        <v>VERO</v>
      </c>
      <c r="C141" s="57" t="b">
        <f t="shared" si="16"/>
        <v>1</v>
      </c>
      <c r="D141" s="57" t="b">
        <f>+IF(Q141='Convalida dati'!$B$16,AND('Dealflow centrale'!V141&lt;&gt;"",I141&lt;&gt;""),IF(AND('Dealflow centrale'!Q141='Convalida dati'!$B$17,'Dealflow centrale'!I141=""),OR('Dealflow centrale'!V141="",V141='Convalida dati'!$D$8),"FALSO"))</f>
        <v>1</v>
      </c>
      <c r="E141" s="57" t="b">
        <f>+IF(OR(T141='Convalida dati'!$F$4,T141='Convalida dati'!$F$5,T141='Convalida dati'!$F$8),OR('Dealflow centrale'!V141='Convalida dati'!$D$5,V141='Convalida dati'!$D$6,V141='Convalida dati'!$D$7),IF(OR('Dealflow centrale'!T141='Convalida dati'!$F$9,'Dealflow centrale'!T141='Convalida dati'!$F$7),OR('Dealflow centrale'!V141='Convalida dati'!$D$4,'Dealflow centrale'!V141='Convalida dati'!$D$5,'Dealflow centrale'!V141='Convalida dati'!$D$6),IF(T141="",OR(V141="",V141='Convalida dati'!$D$8),"FALSO")))</f>
        <v>1</v>
      </c>
      <c r="F141" s="58" t="str">
        <f t="shared" ca="1" si="15"/>
        <v>OK</v>
      </c>
      <c r="G141" s="60">
        <v>136</v>
      </c>
      <c r="H141" s="84">
        <v>43070</v>
      </c>
      <c r="I141" s="59"/>
      <c r="J141" s="75" t="s">
        <v>880</v>
      </c>
      <c r="K141" s="57" t="s">
        <v>62</v>
      </c>
      <c r="L141" s="70" t="s">
        <v>881</v>
      </c>
      <c r="M141" s="72" t="s">
        <v>87</v>
      </c>
      <c r="N141" s="56"/>
      <c r="O141" s="70"/>
      <c r="P141" s="60" t="s">
        <v>34</v>
      </c>
      <c r="Q141" s="61" t="s">
        <v>67</v>
      </c>
      <c r="R141" s="61"/>
      <c r="S141" s="289"/>
      <c r="T141" s="62"/>
      <c r="U141" s="60"/>
      <c r="V141" s="424" t="s">
        <v>781</v>
      </c>
      <c r="W141" s="289"/>
      <c r="X141" s="488">
        <v>43111</v>
      </c>
      <c r="Y141" s="481"/>
      <c r="Z141" s="284"/>
    </row>
    <row r="142" spans="2:26" ht="42.45" hidden="1" customHeight="1" x14ac:dyDescent="0.3">
      <c r="B142" s="56" t="str">
        <f t="shared" ca="1" si="14"/>
        <v>VERO</v>
      </c>
      <c r="C142" s="57" t="b">
        <f t="shared" si="16"/>
        <v>1</v>
      </c>
      <c r="D142" s="57" t="b">
        <f>+IF(Q142='Convalida dati'!$B$16,AND('Dealflow centrale'!V142&lt;&gt;"",I142&lt;&gt;""),IF(AND('Dealflow centrale'!Q142='Convalida dati'!$B$17,'Dealflow centrale'!I142=""),OR('Dealflow centrale'!V142="",V142='Convalida dati'!$D$8),"FALSO"))</f>
        <v>1</v>
      </c>
      <c r="E142" s="57" t="b">
        <f>+IF(OR(T142='Convalida dati'!$F$4,T142='Convalida dati'!$F$5,T142='Convalida dati'!$F$8),OR('Dealflow centrale'!V142='Convalida dati'!$D$9,V142='Convalida dati'!$D$6,V142='Convalida dati'!$D$7),IF(OR('Dealflow centrale'!T142='Convalida dati'!$F$6,'Dealflow centrale'!T142='Convalida dati'!$F$7),OR('Dealflow centrale'!V142='Convalida dati'!$D$12,'Dealflow centrale'!V142='Convalida dati'!$D$9,'Dealflow centrale'!V142='Convalida dati'!$D$6),IF(T142="",OR(V142="",V142='Convalida dati'!$D$8),"FALSO")))</f>
        <v>1</v>
      </c>
      <c r="F142" s="58" t="str">
        <f t="shared" ca="1" si="15"/>
        <v>OK</v>
      </c>
      <c r="G142" s="66">
        <v>137</v>
      </c>
      <c r="H142" s="85">
        <v>43073</v>
      </c>
      <c r="I142" s="63">
        <v>43075</v>
      </c>
      <c r="J142" s="77" t="s">
        <v>883</v>
      </c>
      <c r="K142" s="65" t="s">
        <v>62</v>
      </c>
      <c r="L142" s="76" t="s">
        <v>192</v>
      </c>
      <c r="M142" s="78" t="s">
        <v>95</v>
      </c>
      <c r="N142" s="64"/>
      <c r="O142" s="272" t="s">
        <v>882</v>
      </c>
      <c r="P142" s="66" t="s">
        <v>37</v>
      </c>
      <c r="Q142" s="67" t="s">
        <v>170</v>
      </c>
      <c r="R142" s="67" t="s">
        <v>49</v>
      </c>
      <c r="S142" s="288" t="s">
        <v>620</v>
      </c>
      <c r="T142" s="68" t="s">
        <v>166</v>
      </c>
      <c r="U142" s="66" t="s">
        <v>797</v>
      </c>
      <c r="V142" s="427" t="s">
        <v>5177</v>
      </c>
      <c r="W142" s="462"/>
      <c r="X142" s="490">
        <v>45252</v>
      </c>
      <c r="Y142" s="482" t="s">
        <v>6052</v>
      </c>
      <c r="Z142" s="69"/>
    </row>
    <row r="143" spans="2:26" ht="42.45" hidden="1" customHeight="1" x14ac:dyDescent="0.3">
      <c r="B143" s="56" t="str">
        <f t="shared" ca="1" si="14"/>
        <v>VERO</v>
      </c>
      <c r="C143" s="57" t="b">
        <f t="shared" si="16"/>
        <v>1</v>
      </c>
      <c r="D143" s="57" t="b">
        <f>+IF(Q143='Convalida dati'!$B$16,AND('Dealflow centrale'!V143&lt;&gt;"",I143&lt;&gt;""),IF(AND('Dealflow centrale'!Q143='Convalida dati'!$B$17,'Dealflow centrale'!I143=""),OR('Dealflow centrale'!V143="",V143='Convalida dati'!$D$8),"FALSO"))</f>
        <v>1</v>
      </c>
      <c r="E143" s="57" t="b">
        <f>+IF(OR(T143='Convalida dati'!$F$4,T143='Convalida dati'!$F$5,T143='Convalida dati'!$F$8),OR('Dealflow centrale'!V143='Convalida dati'!$D$5,V143='Convalida dati'!$D$6,V143='Convalida dati'!$D$7),IF(OR('Dealflow centrale'!T143='Convalida dati'!$F$9,'Dealflow centrale'!T143='Convalida dati'!$F$7),OR('Dealflow centrale'!V143='Convalida dati'!$D$4,'Dealflow centrale'!V143='Convalida dati'!$D$5,'Dealflow centrale'!V143='Convalida dati'!$D$6),IF(T143="",OR(V143="",V143='Convalida dati'!$D$8),"FALSO")))</f>
        <v>1</v>
      </c>
      <c r="F143" s="58" t="str">
        <f t="shared" ca="1" si="15"/>
        <v>OK</v>
      </c>
      <c r="G143" s="60">
        <v>138</v>
      </c>
      <c r="H143" s="84">
        <v>43073</v>
      </c>
      <c r="I143" s="59">
        <v>43073</v>
      </c>
      <c r="J143" s="75" t="s">
        <v>938</v>
      </c>
      <c r="K143" s="57" t="s">
        <v>62</v>
      </c>
      <c r="L143" s="70" t="s">
        <v>206</v>
      </c>
      <c r="M143" s="72" t="s">
        <v>70</v>
      </c>
      <c r="N143" s="56"/>
      <c r="O143" s="73" t="s">
        <v>884</v>
      </c>
      <c r="P143" s="60" t="s">
        <v>35</v>
      </c>
      <c r="Q143" s="61" t="s">
        <v>170</v>
      </c>
      <c r="R143" s="61" t="s">
        <v>53</v>
      </c>
      <c r="S143" s="289" t="str">
        <f>+'EVCA sectoralclassification 1'!E201</f>
        <v>Communication: other</v>
      </c>
      <c r="T143" s="62" t="s">
        <v>166</v>
      </c>
      <c r="U143" s="60" t="s">
        <v>218</v>
      </c>
      <c r="V143" s="424" t="s">
        <v>38</v>
      </c>
      <c r="W143" s="289"/>
      <c r="X143" s="488">
        <v>43074</v>
      </c>
      <c r="Y143" s="481"/>
      <c r="Z143" s="284"/>
    </row>
    <row r="144" spans="2:26" ht="42.45" hidden="1" customHeight="1" x14ac:dyDescent="0.3">
      <c r="B144" s="56" t="str">
        <f t="shared" ca="1" si="14"/>
        <v>VERO</v>
      </c>
      <c r="C144" s="57" t="b">
        <f t="shared" si="16"/>
        <v>1</v>
      </c>
      <c r="D144" s="57" t="b">
        <f>+IF(Q144='Convalida dati'!$B$16,AND('Dealflow centrale'!V144&lt;&gt;"",I144&lt;&gt;""),IF(AND('Dealflow centrale'!Q144='Convalida dati'!$B$17,'Dealflow centrale'!I144=""),OR('Dealflow centrale'!V144="",V144='Convalida dati'!$D$8),"FALSO"))</f>
        <v>1</v>
      </c>
      <c r="E144" s="57" t="b">
        <f>+IF(OR(T144='Convalida dati'!$F$4,T144='Convalida dati'!$F$5,T144='Convalida dati'!$F$8),OR('Dealflow centrale'!V144='Convalida dati'!$D$5,V144='Convalida dati'!$D$6,V144='Convalida dati'!$D$7),IF(OR('Dealflow centrale'!T144='Convalida dati'!$F$9,'Dealflow centrale'!T144='Convalida dati'!$F$7),OR('Dealflow centrale'!V144='Convalida dati'!$D$4,'Dealflow centrale'!V144='Convalida dati'!$D$5,'Dealflow centrale'!V144='Convalida dati'!$D$6),IF(T144="",OR(V144="",V144='Convalida dati'!$D$8),"FALSO")))</f>
        <v>1</v>
      </c>
      <c r="F144" s="58" t="str">
        <f t="shared" ca="1" si="15"/>
        <v>OK</v>
      </c>
      <c r="G144" s="66">
        <v>139</v>
      </c>
      <c r="H144" s="85">
        <v>43073</v>
      </c>
      <c r="I144" s="63">
        <v>43073</v>
      </c>
      <c r="J144" s="77" t="s">
        <v>885</v>
      </c>
      <c r="K144" s="65" t="s">
        <v>64</v>
      </c>
      <c r="L144" s="76" t="s">
        <v>705</v>
      </c>
      <c r="M144" s="66" t="s">
        <v>187</v>
      </c>
      <c r="N144" s="77"/>
      <c r="O144" s="76" t="s">
        <v>893</v>
      </c>
      <c r="P144" s="66" t="s">
        <v>83</v>
      </c>
      <c r="Q144" s="67" t="s">
        <v>170</v>
      </c>
      <c r="R144" s="67" t="s">
        <v>46</v>
      </c>
      <c r="S144" s="288" t="str">
        <f>+'EVCA sectoralclassification 1'!E162</f>
        <v>Alternative energy</v>
      </c>
      <c r="T144" s="68" t="s">
        <v>167</v>
      </c>
      <c r="U144" s="66" t="s">
        <v>218</v>
      </c>
      <c r="V144" s="423" t="s">
        <v>38</v>
      </c>
      <c r="W144" s="288"/>
      <c r="X144" s="489">
        <v>43074</v>
      </c>
      <c r="Y144" s="480"/>
      <c r="Z144" s="69"/>
    </row>
    <row r="145" spans="2:26" ht="42.45" hidden="1" customHeight="1" x14ac:dyDescent="0.3">
      <c r="B145" s="56" t="str">
        <f t="shared" ca="1" si="14"/>
        <v>VERO</v>
      </c>
      <c r="C145" s="57" t="b">
        <f t="shared" si="16"/>
        <v>1</v>
      </c>
      <c r="D145" s="57" t="b">
        <f>+IF(Q145='Convalida dati'!$B$16,AND('Dealflow centrale'!V145&lt;&gt;"",I145&lt;&gt;""),IF(AND('Dealflow centrale'!Q145='Convalida dati'!$B$17,'Dealflow centrale'!I145=""),OR('Dealflow centrale'!V145="",V145='Convalida dati'!$D$8),"FALSO"))</f>
        <v>1</v>
      </c>
      <c r="E145" s="57" t="b">
        <f>+IF(OR(T145='Convalida dati'!$F$4,T145='Convalida dati'!$F$5,T145='Convalida dati'!$F$8),OR('Dealflow centrale'!V145='Convalida dati'!$D$5,V145='Convalida dati'!$D$6,V145='Convalida dati'!$D$7),IF(OR('Dealflow centrale'!T145='Convalida dati'!$F$9,'Dealflow centrale'!T145='Convalida dati'!$F$7),OR('Dealflow centrale'!V145='Convalida dati'!$D$4,'Dealflow centrale'!V145='Convalida dati'!$D$5,'Dealflow centrale'!V145='Convalida dati'!$D$6),IF(T145="",OR(V145="",V145='Convalida dati'!$D$8),"FALSO")))</f>
        <v>1</v>
      </c>
      <c r="F145" s="58" t="str">
        <f t="shared" ca="1" si="15"/>
        <v>OK</v>
      </c>
      <c r="G145" s="60">
        <v>140</v>
      </c>
      <c r="H145" s="84">
        <v>43073</v>
      </c>
      <c r="I145" s="59">
        <v>43073</v>
      </c>
      <c r="J145" s="75" t="s">
        <v>886</v>
      </c>
      <c r="K145" s="57" t="s">
        <v>62</v>
      </c>
      <c r="L145" s="70" t="s">
        <v>202</v>
      </c>
      <c r="M145" s="72" t="s">
        <v>89</v>
      </c>
      <c r="N145" s="56"/>
      <c r="O145" s="70" t="s">
        <v>888</v>
      </c>
      <c r="P145" s="60" t="s">
        <v>83</v>
      </c>
      <c r="Q145" s="61" t="s">
        <v>170</v>
      </c>
      <c r="R145" s="61" t="s">
        <v>53</v>
      </c>
      <c r="S145" s="289" t="s">
        <v>393</v>
      </c>
      <c r="T145" s="62" t="s">
        <v>167</v>
      </c>
      <c r="U145" s="60" t="s">
        <v>887</v>
      </c>
      <c r="V145" s="424" t="s">
        <v>38</v>
      </c>
      <c r="W145" s="289"/>
      <c r="X145" s="488">
        <v>43139</v>
      </c>
      <c r="Y145" s="483" t="s">
        <v>1033</v>
      </c>
      <c r="Z145" s="80"/>
    </row>
    <row r="146" spans="2:26" ht="42.45" hidden="1" customHeight="1" x14ac:dyDescent="0.3">
      <c r="B146" s="56" t="str">
        <f t="shared" ca="1" si="14"/>
        <v>VERO</v>
      </c>
      <c r="C146" s="57" t="b">
        <f t="shared" si="16"/>
        <v>1</v>
      </c>
      <c r="D146" s="57" t="b">
        <f>+IF(Q146='Convalida dati'!$B$16,AND('Dealflow centrale'!V146&lt;&gt;"",I146&lt;&gt;""),IF(AND('Dealflow centrale'!Q146='Convalida dati'!$B$17,'Dealflow centrale'!I146=""),OR('Dealflow centrale'!V146="",V146='Convalida dati'!$D$8),"FALSO"))</f>
        <v>1</v>
      </c>
      <c r="E146" s="57" t="b">
        <f>+IF(OR(T146='Convalida dati'!$F$4,T146='Convalida dati'!$F$5,T146='Convalida dati'!$F$8),OR('Dealflow centrale'!V146='Convalida dati'!$D$5,V146='Convalida dati'!$D$6,V146='Convalida dati'!$D$7),IF(OR('Dealflow centrale'!T146='Convalida dati'!$F$9,'Dealflow centrale'!T146='Convalida dati'!$F$7),OR('Dealflow centrale'!V146='Convalida dati'!$D$4,'Dealflow centrale'!V146='Convalida dati'!$D$5,'Dealflow centrale'!V146='Convalida dati'!$D$6),IF(T146="",OR(V146="",V146='Convalida dati'!$D$8),"FALSO")))</f>
        <v>1</v>
      </c>
      <c r="F146" s="58" t="str">
        <f t="shared" ca="1" si="15"/>
        <v>OK</v>
      </c>
      <c r="G146" s="66">
        <v>141</v>
      </c>
      <c r="H146" s="85">
        <v>43074</v>
      </c>
      <c r="I146" s="63">
        <f>+H146</f>
        <v>43074</v>
      </c>
      <c r="J146" s="77" t="s">
        <v>889</v>
      </c>
      <c r="K146" s="65" t="s">
        <v>62</v>
      </c>
      <c r="L146" s="76" t="s">
        <v>891</v>
      </c>
      <c r="M146" s="66" t="s">
        <v>100</v>
      </c>
      <c r="N146" s="77" t="s">
        <v>150</v>
      </c>
      <c r="O146" s="65"/>
      <c r="P146" s="78" t="s">
        <v>36</v>
      </c>
      <c r="Q146" s="67" t="s">
        <v>170</v>
      </c>
      <c r="R146" s="67" t="s">
        <v>53</v>
      </c>
      <c r="S146" s="288" t="s">
        <v>393</v>
      </c>
      <c r="T146" s="68" t="s">
        <v>41</v>
      </c>
      <c r="U146" s="66" t="s">
        <v>890</v>
      </c>
      <c r="V146" s="423" t="s">
        <v>39</v>
      </c>
      <c r="W146" s="288"/>
      <c r="X146" s="489">
        <v>43074</v>
      </c>
      <c r="Y146" s="480"/>
      <c r="Z146" s="69"/>
    </row>
    <row r="147" spans="2:26" ht="42.45" hidden="1" customHeight="1" x14ac:dyDescent="0.3">
      <c r="B147" s="56" t="str">
        <f t="shared" ca="1" si="14"/>
        <v>VERO</v>
      </c>
      <c r="C147" s="57" t="b">
        <f t="shared" si="16"/>
        <v>1</v>
      </c>
      <c r="D147" s="57" t="b">
        <f>+IF(Q147='Convalida dati'!$B$16,AND('Dealflow centrale'!V147&lt;&gt;"",I147&lt;&gt;""),IF(AND('Dealflow centrale'!Q147='Convalida dati'!$B$17,'Dealflow centrale'!I147=""),OR('Dealflow centrale'!V147="",V147='Convalida dati'!$D$8),"FALSO"))</f>
        <v>1</v>
      </c>
      <c r="E147" s="57" t="b">
        <f>+IF(OR(T147='Convalida dati'!$F$4,T147='Convalida dati'!$F$5,T147='Convalida dati'!$F$8),OR('Dealflow centrale'!V147='Convalida dati'!$D$5,V147='Convalida dati'!$D$6,V147='Convalida dati'!$D$7),IF(OR('Dealflow centrale'!T147='Convalida dati'!$F$9,'Dealflow centrale'!T147='Convalida dati'!$F$7),OR('Dealflow centrale'!V147='Convalida dati'!$D$4,'Dealflow centrale'!V147='Convalida dati'!$D$5,'Dealflow centrale'!V147='Convalida dati'!$D$6),IF(T147="",OR(V147="",V147='Convalida dati'!$D$8),"FALSO")))</f>
        <v>1</v>
      </c>
      <c r="F147" s="58" t="str">
        <f t="shared" ca="1" si="15"/>
        <v>OK</v>
      </c>
      <c r="G147" s="60">
        <v>142</v>
      </c>
      <c r="H147" s="84">
        <v>43081</v>
      </c>
      <c r="I147" s="59"/>
      <c r="J147" s="56" t="s">
        <v>894</v>
      </c>
      <c r="K147" s="57" t="s">
        <v>64</v>
      </c>
      <c r="L147" s="57" t="s">
        <v>895</v>
      </c>
      <c r="M147" s="60" t="s">
        <v>161</v>
      </c>
      <c r="N147" s="56" t="s">
        <v>150</v>
      </c>
      <c r="O147" s="57"/>
      <c r="P147" s="60" t="s">
        <v>36</v>
      </c>
      <c r="Q147" s="61" t="s">
        <v>67</v>
      </c>
      <c r="R147" s="61"/>
      <c r="S147" s="289"/>
      <c r="T147" s="62"/>
      <c r="U147" s="60"/>
      <c r="V147" s="424" t="s">
        <v>781</v>
      </c>
      <c r="W147" s="289"/>
      <c r="X147" s="488">
        <v>43083</v>
      </c>
      <c r="Y147" s="481"/>
      <c r="Z147" s="284"/>
    </row>
    <row r="148" spans="2:26" ht="42.45" hidden="1" customHeight="1" x14ac:dyDescent="0.3">
      <c r="B148" s="56" t="str">
        <f t="shared" ca="1" si="14"/>
        <v>VERO</v>
      </c>
      <c r="C148" s="57" t="b">
        <f t="shared" si="16"/>
        <v>1</v>
      </c>
      <c r="D148" s="57" t="b">
        <f>+IF(Q148='Convalida dati'!$B$16,AND('Dealflow centrale'!V148&lt;&gt;"",I148&lt;&gt;""),IF(AND('Dealflow centrale'!Q148='Convalida dati'!$B$17,'Dealflow centrale'!I148=""),OR('Dealflow centrale'!V148="",V148='Convalida dati'!$D$8),"FALSO"))</f>
        <v>1</v>
      </c>
      <c r="E148" s="57" t="b">
        <f>+IF(OR(T148='Convalida dati'!$F$4,T148='Convalida dati'!$F$5,T148='Convalida dati'!$F$8),OR('Dealflow centrale'!V148='Convalida dati'!$D$5,V148='Convalida dati'!$D$6,V148='Convalida dati'!$D$7),IF(OR('Dealflow centrale'!T148='Convalida dati'!$F$9,'Dealflow centrale'!T148='Convalida dati'!$F$7),OR('Dealflow centrale'!V148='Convalida dati'!$D$4,'Dealflow centrale'!V148='Convalida dati'!$D$5,'Dealflow centrale'!V148='Convalida dati'!$D$6),IF(T148="",OR(V148="",V148='Convalida dati'!$D$8),"FALSO")))</f>
        <v>1</v>
      </c>
      <c r="F148" s="58" t="str">
        <f t="shared" ca="1" si="15"/>
        <v>OK</v>
      </c>
      <c r="G148" s="66">
        <v>143</v>
      </c>
      <c r="H148" s="85">
        <v>43079</v>
      </c>
      <c r="I148" s="63"/>
      <c r="J148" s="64" t="s">
        <v>896</v>
      </c>
      <c r="K148" s="65" t="s">
        <v>62</v>
      </c>
      <c r="L148" s="65" t="s">
        <v>206</v>
      </c>
      <c r="M148" s="66" t="s">
        <v>206</v>
      </c>
      <c r="N148" s="64"/>
      <c r="O148" s="65" t="s">
        <v>897</v>
      </c>
      <c r="P148" s="66" t="s">
        <v>34</v>
      </c>
      <c r="Q148" s="67" t="s">
        <v>67</v>
      </c>
      <c r="R148" s="67"/>
      <c r="S148" s="288"/>
      <c r="T148" s="68"/>
      <c r="U148" s="66"/>
      <c r="V148" s="423" t="s">
        <v>781</v>
      </c>
      <c r="W148" s="288"/>
      <c r="X148" s="489">
        <v>43083</v>
      </c>
      <c r="Y148" s="480"/>
      <c r="Z148" s="69"/>
    </row>
    <row r="149" spans="2:26" ht="42.45" hidden="1" customHeight="1" x14ac:dyDescent="0.3">
      <c r="B149" s="56" t="str">
        <f t="shared" ca="1" si="14"/>
        <v>VERO</v>
      </c>
      <c r="C149" s="57" t="b">
        <f t="shared" si="16"/>
        <v>1</v>
      </c>
      <c r="D149" s="57" t="b">
        <f>+IF(Q149='Convalida dati'!$B$16,AND('Dealflow centrale'!V149&lt;&gt;"",I149&lt;&gt;""),IF(AND('Dealflow centrale'!Q149='Convalida dati'!$B$17,'Dealflow centrale'!I149=""),OR('Dealflow centrale'!V149="",V149='Convalida dati'!$D$8),"FALSO"))</f>
        <v>1</v>
      </c>
      <c r="E149" s="57" t="b">
        <f>+IF(OR(T149='Convalida dati'!$F$4,T149='Convalida dati'!$F$5,T149='Convalida dati'!$F$8),OR('Dealflow centrale'!V149='Convalida dati'!$D$5,V149='Convalida dati'!$D$6,V149='Convalida dati'!$D$7),IF(OR('Dealflow centrale'!T149='Convalida dati'!$F$9,'Dealflow centrale'!T149='Convalida dati'!$F$7),OR('Dealflow centrale'!V149='Convalida dati'!$D$4,'Dealflow centrale'!V149='Convalida dati'!$D$5,'Dealflow centrale'!V149='Convalida dati'!$D$6),IF(T149="",OR(V149="",V149='Convalida dati'!$D$8),"FALSO")))</f>
        <v>1</v>
      </c>
      <c r="F149" s="58" t="str">
        <f t="shared" ca="1" si="15"/>
        <v>OK</v>
      </c>
      <c r="G149" s="60">
        <v>144</v>
      </c>
      <c r="H149" s="84">
        <v>43080</v>
      </c>
      <c r="I149" s="59"/>
      <c r="J149" s="56" t="s">
        <v>898</v>
      </c>
      <c r="K149" s="57" t="s">
        <v>62</v>
      </c>
      <c r="L149" s="57" t="s">
        <v>206</v>
      </c>
      <c r="M149" s="60" t="s">
        <v>206</v>
      </c>
      <c r="N149" s="56"/>
      <c r="O149" s="57" t="s">
        <v>899</v>
      </c>
      <c r="P149" s="60" t="s">
        <v>34</v>
      </c>
      <c r="Q149" s="61" t="s">
        <v>67</v>
      </c>
      <c r="R149" s="61"/>
      <c r="S149" s="289"/>
      <c r="T149" s="62"/>
      <c r="U149" s="60"/>
      <c r="V149" s="424" t="s">
        <v>781</v>
      </c>
      <c r="W149" s="289"/>
      <c r="X149" s="488">
        <v>43083</v>
      </c>
      <c r="Y149" s="481"/>
      <c r="Z149" s="284"/>
    </row>
    <row r="150" spans="2:26" ht="42.45" hidden="1" customHeight="1" x14ac:dyDescent="0.3">
      <c r="B150" s="56" t="str">
        <f t="shared" ca="1" si="14"/>
        <v>VERO</v>
      </c>
      <c r="C150" s="57" t="b">
        <f t="shared" si="16"/>
        <v>1</v>
      </c>
      <c r="D150" s="57" t="b">
        <f>+IF(Q150='Convalida dati'!$B$16,AND('Dealflow centrale'!V150&lt;&gt;"",I150&lt;&gt;""),IF(AND('Dealflow centrale'!Q150='Convalida dati'!$B$17,'Dealflow centrale'!I150=""),OR('Dealflow centrale'!V150="",V150='Convalida dati'!$D$8),"FALSO"))</f>
        <v>1</v>
      </c>
      <c r="E150" s="57" t="b">
        <f>+IF(OR(T150='Convalida dati'!$F$4,T150='Convalida dati'!$F$5,T150='Convalida dati'!$F$8),OR('Dealflow centrale'!V150='Convalida dati'!$D$5,V150='Convalida dati'!$D$6,V150='Convalida dati'!$D$7),IF(OR('Dealflow centrale'!T150='Convalida dati'!$F$9,'Dealflow centrale'!T150='Convalida dati'!$F$7),OR('Dealflow centrale'!V150='Convalida dati'!$D$4,'Dealflow centrale'!V150='Convalida dati'!$D$5,'Dealflow centrale'!V150='Convalida dati'!$D$6),IF(T150="",OR(V150="",V150='Convalida dati'!$D$8),"FALSO")))</f>
        <v>1</v>
      </c>
      <c r="F150" s="58" t="str">
        <f t="shared" ca="1" si="15"/>
        <v>OK</v>
      </c>
      <c r="G150" s="66">
        <v>145</v>
      </c>
      <c r="H150" s="85">
        <v>43080</v>
      </c>
      <c r="I150" s="63">
        <v>43104</v>
      </c>
      <c r="J150" s="64" t="s">
        <v>900</v>
      </c>
      <c r="K150" s="65" t="s">
        <v>62</v>
      </c>
      <c r="L150" s="76" t="s">
        <v>202</v>
      </c>
      <c r="M150" s="78" t="s">
        <v>89</v>
      </c>
      <c r="N150" s="64" t="s">
        <v>82</v>
      </c>
      <c r="O150" s="65"/>
      <c r="P150" s="66" t="s">
        <v>36</v>
      </c>
      <c r="Q150" s="67" t="s">
        <v>170</v>
      </c>
      <c r="R150" s="67" t="s">
        <v>49</v>
      </c>
      <c r="S150" s="288" t="str">
        <f>+'EVCA sectoralclassification 1'!E215</f>
        <v>Software: other</v>
      </c>
      <c r="T150" s="68" t="s">
        <v>167</v>
      </c>
      <c r="U150" s="66" t="s">
        <v>218</v>
      </c>
      <c r="V150" s="423" t="s">
        <v>174</v>
      </c>
      <c r="W150" s="288"/>
      <c r="X150" s="489">
        <v>43118</v>
      </c>
      <c r="Y150" s="482" t="s">
        <v>989</v>
      </c>
      <c r="Z150" s="74"/>
    </row>
    <row r="151" spans="2:26" ht="42.45" hidden="1" customHeight="1" x14ac:dyDescent="0.3">
      <c r="B151" s="56" t="str">
        <f t="shared" ca="1" si="14"/>
        <v>VERO</v>
      </c>
      <c r="C151" s="57" t="b">
        <f t="shared" si="16"/>
        <v>1</v>
      </c>
      <c r="D151" s="57" t="b">
        <f>+IF(Q151='Convalida dati'!$B$16,AND('Dealflow centrale'!V151&lt;&gt;"",I151&lt;&gt;""),IF(AND('Dealflow centrale'!Q151='Convalida dati'!$B$17,'Dealflow centrale'!I151=""),OR('Dealflow centrale'!V151="",V151='Convalida dati'!$D$8),"FALSO"))</f>
        <v>1</v>
      </c>
      <c r="E151" s="57" t="b">
        <f>+IF(OR(T151='Convalida dati'!$F$4,T151='Convalida dati'!$F$5,T151='Convalida dati'!$F$8),OR('Dealflow centrale'!V151='Convalida dati'!$D$5,V151='Convalida dati'!$D$6,V151='Convalida dati'!$D$7),IF(OR('Dealflow centrale'!T151='Convalida dati'!$F$9,'Dealflow centrale'!T151='Convalida dati'!$F$7),OR('Dealflow centrale'!V151='Convalida dati'!$D$4,'Dealflow centrale'!V151='Convalida dati'!$D$5,'Dealflow centrale'!V151='Convalida dati'!$D$6),IF(T151="",OR(V151="",V151='Convalida dati'!$D$8),"FALSO")))</f>
        <v>1</v>
      </c>
      <c r="F151" s="58" t="str">
        <f t="shared" ca="1" si="15"/>
        <v>OK</v>
      </c>
      <c r="G151" s="60">
        <v>146</v>
      </c>
      <c r="H151" s="84">
        <v>43082</v>
      </c>
      <c r="I151" s="59"/>
      <c r="J151" s="75" t="s">
        <v>901</v>
      </c>
      <c r="K151" s="70" t="s">
        <v>62</v>
      </c>
      <c r="L151" s="70" t="s">
        <v>902</v>
      </c>
      <c r="M151" s="72" t="s">
        <v>96</v>
      </c>
      <c r="N151" s="56"/>
      <c r="O151" s="73" t="s">
        <v>961</v>
      </c>
      <c r="P151" s="60" t="s">
        <v>37</v>
      </c>
      <c r="Q151" s="61" t="s">
        <v>67</v>
      </c>
      <c r="R151" s="61"/>
      <c r="S151" s="293"/>
      <c r="T151" s="62"/>
      <c r="U151" s="60"/>
      <c r="V151" s="424" t="s">
        <v>781</v>
      </c>
      <c r="W151" s="289"/>
      <c r="X151" s="488">
        <v>43090</v>
      </c>
      <c r="Y151" s="481"/>
      <c r="Z151" s="284"/>
    </row>
    <row r="152" spans="2:26" ht="42.45" hidden="1" customHeight="1" x14ac:dyDescent="0.3">
      <c r="B152" s="56" t="str">
        <f t="shared" ca="1" si="14"/>
        <v>VERO</v>
      </c>
      <c r="C152" s="57" t="b">
        <f t="shared" si="16"/>
        <v>1</v>
      </c>
      <c r="D152" s="57" t="b">
        <f>+IF(Q152='Convalida dati'!$B$16,AND('Dealflow centrale'!V152&lt;&gt;"",I152&lt;&gt;""),IF(AND('Dealflow centrale'!Q152='Convalida dati'!$B$17,'Dealflow centrale'!I152=""),OR('Dealflow centrale'!V152="",V152='Convalida dati'!$D$8),"FALSO"))</f>
        <v>1</v>
      </c>
      <c r="E152" s="57" t="b">
        <f>+IF(OR(T152='Convalida dati'!$F$4,T152='Convalida dati'!$F$5,T152='Convalida dati'!$F$8),OR('Dealflow centrale'!V152='Convalida dati'!$D$5,V152='Convalida dati'!$D$6,V152='Convalida dati'!$D$7),IF(OR('Dealflow centrale'!T152='Convalida dati'!$F$9,'Dealflow centrale'!T152='Convalida dati'!$F$7),OR('Dealflow centrale'!V152='Convalida dati'!$D$4,'Dealflow centrale'!V152='Convalida dati'!$D$5,'Dealflow centrale'!V152='Convalida dati'!$D$6),IF(T152="",OR(V152="",V152='Convalida dati'!$D$8),"FALSO")))</f>
        <v>1</v>
      </c>
      <c r="F152" s="58" t="str">
        <f t="shared" ca="1" si="15"/>
        <v>OK</v>
      </c>
      <c r="G152" s="66">
        <v>147</v>
      </c>
      <c r="H152" s="85">
        <v>43082</v>
      </c>
      <c r="I152" s="63"/>
      <c r="J152" s="77" t="s">
        <v>903</v>
      </c>
      <c r="K152" s="65" t="s">
        <v>64</v>
      </c>
      <c r="L152" s="76" t="s">
        <v>905</v>
      </c>
      <c r="M152" s="78" t="s">
        <v>878</v>
      </c>
      <c r="N152" s="64"/>
      <c r="O152" s="272" t="s">
        <v>961</v>
      </c>
      <c r="P152" s="66" t="s">
        <v>37</v>
      </c>
      <c r="Q152" s="280" t="s">
        <v>67</v>
      </c>
      <c r="R152" s="67"/>
      <c r="S152" s="288"/>
      <c r="T152" s="68"/>
      <c r="U152" s="66"/>
      <c r="V152" s="423" t="s">
        <v>781</v>
      </c>
      <c r="W152" s="288"/>
      <c r="X152" s="489">
        <v>43090</v>
      </c>
      <c r="Y152" s="480"/>
      <c r="Z152" s="69"/>
    </row>
    <row r="153" spans="2:26" ht="42.45" hidden="1" customHeight="1" x14ac:dyDescent="0.3">
      <c r="B153" s="56" t="str">
        <f t="shared" ca="1" si="14"/>
        <v>VERO</v>
      </c>
      <c r="C153" s="57" t="b">
        <f t="shared" si="16"/>
        <v>1</v>
      </c>
      <c r="D153" s="57" t="b">
        <f>+IF(Q153='Convalida dati'!$B$16,AND('Dealflow centrale'!V153&lt;&gt;"",I153&lt;&gt;""),IF(AND('Dealflow centrale'!Q153='Convalida dati'!$B$17,'Dealflow centrale'!I153=""),OR('Dealflow centrale'!V153="",V153='Convalida dati'!$D$8),"FALSO"))</f>
        <v>1</v>
      </c>
      <c r="E153" s="57" t="b">
        <f>+IF(OR(T153='Convalida dati'!$F$4,T153='Convalida dati'!$F$5,T153='Convalida dati'!$F$8),OR('Dealflow centrale'!V153='Convalida dati'!$D$5,V153='Convalida dati'!$D$6,V153='Convalida dati'!$D$7),IF(OR('Dealflow centrale'!T153='Convalida dati'!$F$9,'Dealflow centrale'!T153='Convalida dati'!$F$7),OR('Dealflow centrale'!V153='Convalida dati'!$D$4,'Dealflow centrale'!V153='Convalida dati'!$D$5,'Dealflow centrale'!V153='Convalida dati'!$D$6),IF(T153="",OR(V153="",V153='Convalida dati'!$D$8),"FALSO")))</f>
        <v>1</v>
      </c>
      <c r="F153" s="58" t="str">
        <f t="shared" ca="1" si="15"/>
        <v>OK</v>
      </c>
      <c r="G153" s="60">
        <v>148</v>
      </c>
      <c r="H153" s="84">
        <v>43082</v>
      </c>
      <c r="I153" s="59"/>
      <c r="J153" s="75" t="s">
        <v>904</v>
      </c>
      <c r="K153" s="70" t="s">
        <v>62</v>
      </c>
      <c r="L153" s="70" t="s">
        <v>891</v>
      </c>
      <c r="M153" s="72" t="s">
        <v>100</v>
      </c>
      <c r="N153" s="56"/>
      <c r="O153" s="73" t="s">
        <v>961</v>
      </c>
      <c r="P153" s="60" t="s">
        <v>37</v>
      </c>
      <c r="Q153" s="61" t="s">
        <v>67</v>
      </c>
      <c r="R153" s="61"/>
      <c r="S153" s="289"/>
      <c r="T153" s="62"/>
      <c r="U153" s="60"/>
      <c r="V153" s="424" t="s">
        <v>781</v>
      </c>
      <c r="W153" s="289"/>
      <c r="X153" s="488">
        <v>43090</v>
      </c>
      <c r="Y153" s="481"/>
      <c r="Z153" s="284"/>
    </row>
    <row r="154" spans="2:26" ht="42.45" hidden="1" customHeight="1" x14ac:dyDescent="0.3">
      <c r="B154" s="56" t="str">
        <f t="shared" ca="1" si="14"/>
        <v>VERO</v>
      </c>
      <c r="C154" s="57" t="b">
        <f t="shared" si="16"/>
        <v>1</v>
      </c>
      <c r="D154" s="57" t="b">
        <f>+IF(Q154='Convalida dati'!$B$16,AND('Dealflow centrale'!V154&lt;&gt;"",I154&lt;&gt;""),IF(AND('Dealflow centrale'!Q154='Convalida dati'!$B$17,'Dealflow centrale'!I154=""),OR('Dealflow centrale'!V154="",V154='Convalida dati'!$D$8),"FALSO"))</f>
        <v>1</v>
      </c>
      <c r="E154" s="57" t="b">
        <f>+IF(OR(T154='Convalida dati'!$F$4,T154='Convalida dati'!$F$5,T154='Convalida dati'!$F$8),OR('Dealflow centrale'!V154='Convalida dati'!$D$5,V154='Convalida dati'!$D$6,V154='Convalida dati'!$D$7),IF(OR('Dealflow centrale'!T154='Convalida dati'!$F$9,'Dealflow centrale'!T154='Convalida dati'!$F$7),OR('Dealflow centrale'!V154='Convalida dati'!$D$4,'Dealflow centrale'!V154='Convalida dati'!$D$5,'Dealflow centrale'!V154='Convalida dati'!$D$6),IF(T154="",OR(V154="",V154='Convalida dati'!$D$8),"FALSO")))</f>
        <v>1</v>
      </c>
      <c r="F154" s="58" t="str">
        <f t="shared" ca="1" si="15"/>
        <v>OK</v>
      </c>
      <c r="G154" s="66">
        <v>149</v>
      </c>
      <c r="H154" s="85">
        <v>43082</v>
      </c>
      <c r="I154" s="63"/>
      <c r="J154" s="77" t="s">
        <v>906</v>
      </c>
      <c r="K154" s="65" t="s">
        <v>62</v>
      </c>
      <c r="L154" s="76" t="s">
        <v>910</v>
      </c>
      <c r="M154" s="78" t="s">
        <v>99</v>
      </c>
      <c r="N154" s="64"/>
      <c r="O154" s="272" t="s">
        <v>961</v>
      </c>
      <c r="P154" s="66" t="s">
        <v>37</v>
      </c>
      <c r="Q154" s="280" t="s">
        <v>67</v>
      </c>
      <c r="R154" s="67"/>
      <c r="S154" s="288"/>
      <c r="T154" s="68"/>
      <c r="U154" s="66"/>
      <c r="V154" s="423" t="s">
        <v>781</v>
      </c>
      <c r="W154" s="288"/>
      <c r="X154" s="489">
        <v>43090</v>
      </c>
      <c r="Y154" s="480"/>
      <c r="Z154" s="69"/>
    </row>
    <row r="155" spans="2:26" ht="42.45" hidden="1" customHeight="1" x14ac:dyDescent="0.3">
      <c r="B155" s="56" t="str">
        <f t="shared" ref="B155:B171" ca="1" si="17">IF(AND(+H155&lt;=X155,X155&lt;=TODAY()),"VERO","FALSO")</f>
        <v>VERO</v>
      </c>
      <c r="C155" s="57" t="b">
        <f t="shared" ref="C155:C171" si="18">+(AND(G155&lt;&gt;"",H155&lt;&gt;"",J155&lt;&gt;"",K155&lt;&gt;"",L155&lt;&gt;"",M155&lt;&gt;"",P155&lt;&gt;"",Q155&lt;&gt;""))</f>
        <v>1</v>
      </c>
      <c r="D155" s="57" t="b">
        <f>+IF(Q155='Convalida dati'!$B$16,AND('Dealflow centrale'!V155&lt;&gt;"",I155&lt;&gt;""),IF(AND('Dealflow centrale'!Q155='Convalida dati'!$B$17,'Dealflow centrale'!I155=""),OR('Dealflow centrale'!V155="",V155='Convalida dati'!$D$8),"FALSO"))</f>
        <v>1</v>
      </c>
      <c r="E155" s="57" t="b">
        <f>+IF(OR(T155='Convalida dati'!$F$4,T155='Convalida dati'!$F$5,T155='Convalida dati'!$F$8),OR('Dealflow centrale'!V155='Convalida dati'!$D$5,V155='Convalida dati'!$D$6,V155='Convalida dati'!$D$7),IF(OR('Dealflow centrale'!T155='Convalida dati'!$F$9,'Dealflow centrale'!T155='Convalida dati'!$F$7),OR('Dealflow centrale'!V155='Convalida dati'!$D$4,'Dealflow centrale'!V155='Convalida dati'!$D$5,'Dealflow centrale'!V155='Convalida dati'!$D$6),IF(T155="",OR(V155="",V155='Convalida dati'!$D$8),"FALSO")))</f>
        <v>1</v>
      </c>
      <c r="F155" s="58" t="str">
        <f t="shared" ca="1" si="15"/>
        <v>OK</v>
      </c>
      <c r="G155" s="60">
        <v>150</v>
      </c>
      <c r="H155" s="84">
        <v>43082</v>
      </c>
      <c r="I155" s="59"/>
      <c r="J155" s="75" t="s">
        <v>907</v>
      </c>
      <c r="K155" s="70" t="s">
        <v>64</v>
      </c>
      <c r="L155" s="70" t="s">
        <v>908</v>
      </c>
      <c r="M155" s="72" t="s">
        <v>909</v>
      </c>
      <c r="N155" s="56"/>
      <c r="O155" s="73" t="s">
        <v>961</v>
      </c>
      <c r="P155" s="60" t="s">
        <v>37</v>
      </c>
      <c r="Q155" s="61" t="s">
        <v>67</v>
      </c>
      <c r="R155" s="61"/>
      <c r="S155" s="289"/>
      <c r="T155" s="62"/>
      <c r="U155" s="60"/>
      <c r="V155" s="424" t="s">
        <v>781</v>
      </c>
      <c r="W155" s="289"/>
      <c r="X155" s="488">
        <v>43090</v>
      </c>
      <c r="Y155" s="481"/>
      <c r="Z155" s="284"/>
    </row>
    <row r="156" spans="2:26" ht="42.45" hidden="1" customHeight="1" x14ac:dyDescent="0.3">
      <c r="B156" s="56" t="str">
        <f t="shared" ca="1" si="17"/>
        <v>VERO</v>
      </c>
      <c r="C156" s="57" t="b">
        <f t="shared" si="18"/>
        <v>1</v>
      </c>
      <c r="D156" s="57" t="b">
        <f>+IF(Q156='Convalida dati'!$B$16,AND('Dealflow centrale'!V156&lt;&gt;"",I156&lt;&gt;""),IF(AND('Dealflow centrale'!Q156='Convalida dati'!$B$17,'Dealflow centrale'!I156=""),OR('Dealflow centrale'!V156="",V156='Convalida dati'!$D$8),"FALSO"))</f>
        <v>1</v>
      </c>
      <c r="E156" s="57" t="b">
        <f>+IF(OR(T156='Convalida dati'!$F$4,T156='Convalida dati'!$F$5,T156='Convalida dati'!$F$8),OR('Dealflow centrale'!V156='Convalida dati'!$D$5,V156='Convalida dati'!$D$6,V156='Convalida dati'!$D$7),IF(OR('Dealflow centrale'!T156='Convalida dati'!$F$9,'Dealflow centrale'!T156='Convalida dati'!$F$7),OR('Dealflow centrale'!V156='Convalida dati'!$D$4,'Dealflow centrale'!V156='Convalida dati'!$D$5,'Dealflow centrale'!V156='Convalida dati'!$D$6),IF(T156="",OR(V156="",V156='Convalida dati'!$D$8),"FALSO")))</f>
        <v>1</v>
      </c>
      <c r="F156" s="58" t="str">
        <f t="shared" ca="1" si="15"/>
        <v>OK</v>
      </c>
      <c r="G156" s="66">
        <v>151</v>
      </c>
      <c r="H156" s="85">
        <v>43083</v>
      </c>
      <c r="I156" s="63">
        <v>43083</v>
      </c>
      <c r="J156" s="64" t="s">
        <v>911</v>
      </c>
      <c r="K156" s="76" t="s">
        <v>62</v>
      </c>
      <c r="L156" s="65" t="s">
        <v>206</v>
      </c>
      <c r="M156" s="66" t="s">
        <v>206</v>
      </c>
      <c r="N156" s="64"/>
      <c r="O156" s="76" t="s">
        <v>912</v>
      </c>
      <c r="P156" s="66" t="s">
        <v>34</v>
      </c>
      <c r="Q156" s="67" t="s">
        <v>170</v>
      </c>
      <c r="R156" s="67" t="s">
        <v>49</v>
      </c>
      <c r="S156" s="288" t="str">
        <f>+'EVCA sectoralclassification 1'!E218</f>
        <v>Computer related services: other</v>
      </c>
      <c r="T156" s="68" t="s">
        <v>41</v>
      </c>
      <c r="U156" s="66" t="s">
        <v>218</v>
      </c>
      <c r="V156" s="423" t="s">
        <v>174</v>
      </c>
      <c r="W156" s="288"/>
      <c r="X156" s="489">
        <v>43090</v>
      </c>
      <c r="Y156" s="480"/>
      <c r="Z156" s="69"/>
    </row>
    <row r="157" spans="2:26" ht="42.45" hidden="1" customHeight="1" x14ac:dyDescent="0.3">
      <c r="B157" s="56" t="str">
        <f t="shared" ca="1" si="17"/>
        <v>VERO</v>
      </c>
      <c r="C157" s="57" t="b">
        <f t="shared" si="18"/>
        <v>1</v>
      </c>
      <c r="D157" s="57" t="b">
        <f>+IF(Q157='Convalida dati'!$B$16,AND('Dealflow centrale'!V157&lt;&gt;"",I157&lt;&gt;""),IF(AND('Dealflow centrale'!Q157='Convalida dati'!$B$17,'Dealflow centrale'!I157=""),OR('Dealflow centrale'!V157="",V157='Convalida dati'!$D$8),"FALSO"))</f>
        <v>1</v>
      </c>
      <c r="E157" s="57" t="b">
        <f>+IF(OR(T157='Convalida dati'!$F$4,T157='Convalida dati'!$F$5,T157='Convalida dati'!$F$8),OR('Dealflow centrale'!V157='Convalida dati'!$D$5,V157='Convalida dati'!$D$6,V157='Convalida dati'!$D$7),IF(OR('Dealflow centrale'!T157='Convalida dati'!$F$9,'Dealflow centrale'!T157='Convalida dati'!$F$7),OR('Dealflow centrale'!V157='Convalida dati'!$D$4,'Dealflow centrale'!V157='Convalida dati'!$D$5,'Dealflow centrale'!V157='Convalida dati'!$D$6),IF(T157="",OR(V157="",V157='Convalida dati'!$D$8),"FALSO")))</f>
        <v>1</v>
      </c>
      <c r="F157" s="58" t="str">
        <f t="shared" ca="1" si="15"/>
        <v>OK</v>
      </c>
      <c r="G157" s="60">
        <v>152</v>
      </c>
      <c r="H157" s="84">
        <v>43087</v>
      </c>
      <c r="I157" s="59">
        <f>+H157</f>
        <v>43087</v>
      </c>
      <c r="J157" s="56" t="s">
        <v>913</v>
      </c>
      <c r="K157" s="70" t="s">
        <v>62</v>
      </c>
      <c r="L157" s="70" t="s">
        <v>151</v>
      </c>
      <c r="M157" s="72" t="s">
        <v>92</v>
      </c>
      <c r="N157" s="56"/>
      <c r="O157" s="70" t="s">
        <v>788</v>
      </c>
      <c r="P157" s="60" t="s">
        <v>35</v>
      </c>
      <c r="Q157" s="61" t="s">
        <v>170</v>
      </c>
      <c r="R157" s="61" t="s">
        <v>52</v>
      </c>
      <c r="S157" s="289" t="str">
        <f>+'EVCA sectoralclassification 1'!E231</f>
        <v>Medical devices and supplies</v>
      </c>
      <c r="T157" s="62" t="s">
        <v>41</v>
      </c>
      <c r="U157" s="60" t="s">
        <v>218</v>
      </c>
      <c r="V157" s="424" t="s">
        <v>174</v>
      </c>
      <c r="W157" s="289"/>
      <c r="X157" s="488">
        <v>43090</v>
      </c>
      <c r="Y157" s="481"/>
      <c r="Z157" s="284"/>
    </row>
    <row r="158" spans="2:26" ht="42.45" hidden="1" customHeight="1" x14ac:dyDescent="0.3">
      <c r="B158" s="56" t="str">
        <f t="shared" ca="1" si="17"/>
        <v>VERO</v>
      </c>
      <c r="C158" s="57" t="b">
        <f t="shared" si="18"/>
        <v>1</v>
      </c>
      <c r="D158" s="57" t="b">
        <f>+IF(Q158='Convalida dati'!$B$16,AND('Dealflow centrale'!V158&lt;&gt;"",I158&lt;&gt;""),IF(AND('Dealflow centrale'!Q158='Convalida dati'!$B$17,'Dealflow centrale'!I158=""),OR('Dealflow centrale'!V158="",V158='Convalida dati'!$D$8),"FALSO"))</f>
        <v>1</v>
      </c>
      <c r="E158" s="57" t="b">
        <f>+IF(OR(T158='Convalida dati'!$F$4,T158='Convalida dati'!$F$5,T158='Convalida dati'!$F$8),OR('Dealflow centrale'!V158='Convalida dati'!$D$5,V158='Convalida dati'!$D$6,V158='Convalida dati'!$D$7),IF(OR('Dealflow centrale'!T158='Convalida dati'!$F$9,'Dealflow centrale'!T158='Convalida dati'!$F$7),OR('Dealflow centrale'!V158='Convalida dati'!$D$4,'Dealflow centrale'!V158='Convalida dati'!$D$5,'Dealflow centrale'!V158='Convalida dati'!$D$6),IF(T158="",OR(V158="",V158='Convalida dati'!$D$8),"FALSO")))</f>
        <v>1</v>
      </c>
      <c r="F158" s="58" t="str">
        <f t="shared" ca="1" si="15"/>
        <v>OK</v>
      </c>
      <c r="G158" s="66">
        <v>153</v>
      </c>
      <c r="H158" s="85">
        <v>43088</v>
      </c>
      <c r="I158" s="63">
        <v>43088</v>
      </c>
      <c r="J158" s="64" t="s">
        <v>914</v>
      </c>
      <c r="K158" s="76" t="s">
        <v>62</v>
      </c>
      <c r="L158" s="76" t="s">
        <v>183</v>
      </c>
      <c r="M158" s="78" t="s">
        <v>98</v>
      </c>
      <c r="N158" s="64"/>
      <c r="O158" s="76" t="s">
        <v>203</v>
      </c>
      <c r="P158" s="66" t="s">
        <v>83</v>
      </c>
      <c r="Q158" s="67" t="s">
        <v>170</v>
      </c>
      <c r="R158" s="67" t="s">
        <v>49</v>
      </c>
      <c r="S158" s="288" t="str">
        <f>+'EVCA sectoralclassification 1'!E215</f>
        <v>Software: other</v>
      </c>
      <c r="T158" s="68" t="s">
        <v>41</v>
      </c>
      <c r="U158" s="66" t="s">
        <v>915</v>
      </c>
      <c r="V158" s="423" t="s">
        <v>39</v>
      </c>
      <c r="W158" s="288"/>
      <c r="X158" s="489">
        <v>43090</v>
      </c>
      <c r="Y158" s="480"/>
      <c r="Z158" s="69"/>
    </row>
    <row r="159" spans="2:26" ht="42.45" hidden="1" customHeight="1" x14ac:dyDescent="0.3">
      <c r="B159" s="56" t="str">
        <f t="shared" ca="1" si="17"/>
        <v>VERO</v>
      </c>
      <c r="C159" s="57" t="b">
        <f t="shared" si="18"/>
        <v>1</v>
      </c>
      <c r="D159" s="57" t="b">
        <f>+IF(Q159='Convalida dati'!$B$16,AND('Dealflow centrale'!V159&lt;&gt;"",I159&lt;&gt;""),IF(AND('Dealflow centrale'!Q159='Convalida dati'!$B$17,'Dealflow centrale'!I159=""),OR('Dealflow centrale'!V159="",V159='Convalida dati'!$D$8),"FALSO"))</f>
        <v>1</v>
      </c>
      <c r="E159" s="57" t="b">
        <f>+IF(OR(T159='Convalida dati'!$F$4,T159='Convalida dati'!$F$5,T159='Convalida dati'!$F$8),OR('Dealflow centrale'!V159='Convalida dati'!$D$5,V159='Convalida dati'!$D$6,V159='Convalida dati'!$D$7),IF(OR('Dealflow centrale'!T159='Convalida dati'!$F$9,'Dealflow centrale'!T159='Convalida dati'!$F$7),OR('Dealflow centrale'!V159='Convalida dati'!$D$4,'Dealflow centrale'!V159='Convalida dati'!$D$5,'Dealflow centrale'!V159='Convalida dati'!$D$6),IF(T159="",OR(V159="",V159='Convalida dati'!$D$8),"FALSO")))</f>
        <v>1</v>
      </c>
      <c r="F159" s="58" t="str">
        <f t="shared" ca="1" si="15"/>
        <v>OK</v>
      </c>
      <c r="G159" s="60">
        <v>154</v>
      </c>
      <c r="H159" s="84">
        <v>43088</v>
      </c>
      <c r="I159" s="59"/>
      <c r="J159" s="56" t="s">
        <v>916</v>
      </c>
      <c r="K159" s="70" t="s">
        <v>62</v>
      </c>
      <c r="L159" s="70" t="s">
        <v>917</v>
      </c>
      <c r="M159" s="72" t="s">
        <v>96</v>
      </c>
      <c r="N159" s="56"/>
      <c r="O159" s="57"/>
      <c r="P159" s="60" t="s">
        <v>34</v>
      </c>
      <c r="Q159" s="61" t="s">
        <v>67</v>
      </c>
      <c r="R159" s="61"/>
      <c r="S159" s="289"/>
      <c r="T159" s="62"/>
      <c r="U159" s="60"/>
      <c r="V159" s="424" t="s">
        <v>781</v>
      </c>
      <c r="W159" s="289"/>
      <c r="X159" s="488">
        <v>43090</v>
      </c>
      <c r="Y159" s="481"/>
      <c r="Z159" s="284"/>
    </row>
    <row r="160" spans="2:26" ht="42.45" hidden="1" customHeight="1" x14ac:dyDescent="0.3">
      <c r="B160" s="56" t="str">
        <f t="shared" ca="1" si="17"/>
        <v>VERO</v>
      </c>
      <c r="C160" s="57" t="b">
        <f t="shared" si="18"/>
        <v>1</v>
      </c>
      <c r="D160" s="57" t="b">
        <f>+IF(Q160='Convalida dati'!$B$16,AND('Dealflow centrale'!V160&lt;&gt;"",I160&lt;&gt;""),IF(AND('Dealflow centrale'!Q160='Convalida dati'!$B$17,'Dealflow centrale'!I160=""),OR('Dealflow centrale'!V160="",V160='Convalida dati'!$D$8),"FALSO"))</f>
        <v>1</v>
      </c>
      <c r="E160" s="57" t="b">
        <f>+IF(OR(T160='Convalida dati'!$F$4,T160='Convalida dati'!$F$5,T160='Convalida dati'!$F$8),OR('Dealflow centrale'!V160='Convalida dati'!$D$5,V160='Convalida dati'!$D$6,V160='Convalida dati'!$D$7),IF(OR('Dealflow centrale'!T160='Convalida dati'!$F$9,'Dealflow centrale'!T160='Convalida dati'!$F$7),OR('Dealflow centrale'!V160='Convalida dati'!$D$4,'Dealflow centrale'!V160='Convalida dati'!$D$5,'Dealflow centrale'!V160='Convalida dati'!$D$6),IF(T160="",OR(V160="",V160='Convalida dati'!$D$8),"FALSO")))</f>
        <v>1</v>
      </c>
      <c r="F160" s="58" t="str">
        <f t="shared" ca="1" si="15"/>
        <v>OK</v>
      </c>
      <c r="G160" s="66">
        <v>155</v>
      </c>
      <c r="H160" s="85">
        <v>43087</v>
      </c>
      <c r="I160" s="63">
        <v>43112</v>
      </c>
      <c r="J160" s="291" t="s">
        <v>918</v>
      </c>
      <c r="K160" s="76" t="s">
        <v>62</v>
      </c>
      <c r="L160" s="76" t="s">
        <v>206</v>
      </c>
      <c r="M160" s="78" t="s">
        <v>103</v>
      </c>
      <c r="N160" s="64"/>
      <c r="O160" s="65" t="s">
        <v>919</v>
      </c>
      <c r="P160" s="66" t="s">
        <v>34</v>
      </c>
      <c r="Q160" s="67" t="s">
        <v>170</v>
      </c>
      <c r="R160" s="67" t="s">
        <v>51</v>
      </c>
      <c r="S160" s="288" t="str">
        <f>+'EVCA sectoralclassification 1'!E63</f>
        <v>Manufacturing: other</v>
      </c>
      <c r="T160" s="68" t="s">
        <v>41</v>
      </c>
      <c r="U160" s="66" t="s">
        <v>218</v>
      </c>
      <c r="V160" s="423" t="s">
        <v>174</v>
      </c>
      <c r="W160" s="288"/>
      <c r="X160" s="489">
        <v>43118</v>
      </c>
      <c r="Y160" s="480"/>
      <c r="Z160" s="69"/>
    </row>
    <row r="161" spans="2:26" ht="42.45" hidden="1" customHeight="1" x14ac:dyDescent="0.3">
      <c r="B161" s="56" t="str">
        <f t="shared" ca="1" si="17"/>
        <v>VERO</v>
      </c>
      <c r="C161" s="57" t="b">
        <f t="shared" si="18"/>
        <v>1</v>
      </c>
      <c r="D161" s="57" t="b">
        <f>+IF(Q161='Convalida dati'!$B$16,AND('Dealflow centrale'!V161&lt;&gt;"",I161&lt;&gt;""),IF(AND('Dealflow centrale'!Q161='Convalida dati'!$B$17,'Dealflow centrale'!I161=""),OR('Dealflow centrale'!V161="",V161='Convalida dati'!$D$8),"FALSO"))</f>
        <v>1</v>
      </c>
      <c r="E161" s="57" t="b">
        <f>+IF(OR(T161='Convalida dati'!$F$4,T161='Convalida dati'!$F$5,T161='Convalida dati'!$F$8),OR('Dealflow centrale'!V161='Convalida dati'!$D$5,V161='Convalida dati'!$D$6,V161='Convalida dati'!$D$7),IF(OR('Dealflow centrale'!T161='Convalida dati'!$F$9,'Dealflow centrale'!T161='Convalida dati'!$F$7),OR('Dealflow centrale'!V161='Convalida dati'!$D$4,'Dealflow centrale'!V161='Convalida dati'!$D$5,'Dealflow centrale'!V161='Convalida dati'!$D$6),IF(T161="",OR(V161="",V161='Convalida dati'!$D$8),"FALSO")))</f>
        <v>1</v>
      </c>
      <c r="F161" s="58" t="str">
        <f t="shared" ca="1" si="15"/>
        <v>OK</v>
      </c>
      <c r="G161" s="60">
        <v>156</v>
      </c>
      <c r="H161" s="84">
        <v>43089</v>
      </c>
      <c r="I161" s="59">
        <v>43089</v>
      </c>
      <c r="J161" s="56" t="s">
        <v>920</v>
      </c>
      <c r="K161" s="70" t="s">
        <v>62</v>
      </c>
      <c r="L161" s="70" t="s">
        <v>149</v>
      </c>
      <c r="M161" s="72" t="s">
        <v>92</v>
      </c>
      <c r="N161" s="56"/>
      <c r="O161" s="73" t="s">
        <v>805</v>
      </c>
      <c r="P161" s="60" t="s">
        <v>83</v>
      </c>
      <c r="Q161" s="61" t="s">
        <v>170</v>
      </c>
      <c r="R161" s="61" t="s">
        <v>53</v>
      </c>
      <c r="S161" s="289" t="str">
        <f>+'EVCA sectoralclassification 1'!E108</f>
        <v>Transportation services</v>
      </c>
      <c r="T161" s="62" t="s">
        <v>167</v>
      </c>
      <c r="U161" s="60" t="s">
        <v>218</v>
      </c>
      <c r="V161" s="424" t="s">
        <v>38</v>
      </c>
      <c r="W161" s="289"/>
      <c r="X161" s="488">
        <v>43090</v>
      </c>
      <c r="Y161" s="481"/>
      <c r="Z161" s="284"/>
    </row>
    <row r="162" spans="2:26" ht="42.45" hidden="1" customHeight="1" x14ac:dyDescent="0.3">
      <c r="B162" s="56" t="str">
        <f t="shared" ca="1" si="17"/>
        <v>VERO</v>
      </c>
      <c r="C162" s="57" t="b">
        <f t="shared" si="18"/>
        <v>1</v>
      </c>
      <c r="D162" s="57" t="b">
        <f>+IF(Q162='Convalida dati'!$B$16,AND('Dealflow centrale'!V162&lt;&gt;"",I162&lt;&gt;""),IF(AND('Dealflow centrale'!Q162='Convalida dati'!$B$17,'Dealflow centrale'!I162=""),OR('Dealflow centrale'!V162="",V162='Convalida dati'!$D$8),"FALSO"))</f>
        <v>1</v>
      </c>
      <c r="E162" s="57" t="b">
        <f>+IF(OR(T162='Convalida dati'!$F$4,T162='Convalida dati'!$F$5,T162='Convalida dati'!$F$8),OR('Dealflow centrale'!V162='Convalida dati'!$D$5,V162='Convalida dati'!$D$6,V162='Convalida dati'!$D$7),IF(OR('Dealflow centrale'!T162='Convalida dati'!$F$9,'Dealflow centrale'!T162='Convalida dati'!$F$7),OR('Dealflow centrale'!V162='Convalida dati'!$D$4,'Dealflow centrale'!V162='Convalida dati'!$D$5,'Dealflow centrale'!V162='Convalida dati'!$D$6),IF(T162="",OR(V162="",V162='Convalida dati'!$D$8),"FALSO")))</f>
        <v>1</v>
      </c>
      <c r="F162" s="58" t="str">
        <f t="shared" ca="1" si="15"/>
        <v>OK</v>
      </c>
      <c r="G162" s="66">
        <v>157</v>
      </c>
      <c r="H162" s="85">
        <v>43089</v>
      </c>
      <c r="I162" s="63">
        <f>+H162</f>
        <v>43089</v>
      </c>
      <c r="J162" s="77" t="s">
        <v>955</v>
      </c>
      <c r="K162" s="76" t="s">
        <v>62</v>
      </c>
      <c r="L162" s="76" t="s">
        <v>234</v>
      </c>
      <c r="M162" s="78" t="s">
        <v>96</v>
      </c>
      <c r="N162" s="77" t="s">
        <v>118</v>
      </c>
      <c r="O162" s="76"/>
      <c r="P162" s="66" t="s">
        <v>36</v>
      </c>
      <c r="Q162" s="67" t="s">
        <v>170</v>
      </c>
      <c r="R162" s="67" t="s">
        <v>49</v>
      </c>
      <c r="S162" s="288" t="str">
        <f>+'EVCA sectoralclassification 1'!E215</f>
        <v>Software: other</v>
      </c>
      <c r="T162" s="68" t="s">
        <v>167</v>
      </c>
      <c r="U162" s="66" t="s">
        <v>218</v>
      </c>
      <c r="V162" s="423" t="s">
        <v>38</v>
      </c>
      <c r="W162" s="288"/>
      <c r="X162" s="489">
        <v>43090</v>
      </c>
      <c r="Y162" s="480"/>
      <c r="Z162" s="69"/>
    </row>
    <row r="163" spans="2:26" ht="42.45" hidden="1" customHeight="1" x14ac:dyDescent="0.3">
      <c r="B163" s="56" t="str">
        <f t="shared" ca="1" si="17"/>
        <v>VERO</v>
      </c>
      <c r="C163" s="57" t="b">
        <f t="shared" si="18"/>
        <v>1</v>
      </c>
      <c r="D163" s="57" t="b">
        <f>+IF(Q163='Convalida dati'!$B$16,AND('Dealflow centrale'!V163&lt;&gt;"",I163&lt;&gt;""),IF(AND('Dealflow centrale'!Q163='Convalida dati'!$B$17,'Dealflow centrale'!I163=""),OR('Dealflow centrale'!V163="",V163='Convalida dati'!$D$8),"FALSO"))</f>
        <v>1</v>
      </c>
      <c r="E163" s="57" t="b">
        <f>+IF(OR(T163='Convalida dati'!$F$4,T163='Convalida dati'!$F$5,T163='Convalida dati'!$F$8),OR('Dealflow centrale'!V163='Convalida dati'!$D$5,V163='Convalida dati'!$D$6,V163='Convalida dati'!$D$7),IF(OR('Dealflow centrale'!T163='Convalida dati'!$F$9,'Dealflow centrale'!T163='Convalida dati'!$F$7),OR('Dealflow centrale'!V163='Convalida dati'!$D$4,'Dealflow centrale'!V163='Convalida dati'!$D$5,'Dealflow centrale'!V163='Convalida dati'!$D$6),IF(T163="",OR(V163="",V163='Convalida dati'!$D$8),"FALSO")))</f>
        <v>1</v>
      </c>
      <c r="F163" s="58" t="str">
        <f t="shared" ca="1" si="15"/>
        <v>OK</v>
      </c>
      <c r="G163" s="60">
        <v>158</v>
      </c>
      <c r="H163" s="84">
        <v>43090</v>
      </c>
      <c r="I163" s="59">
        <v>43396</v>
      </c>
      <c r="J163" s="56" t="s">
        <v>921</v>
      </c>
      <c r="K163" s="57" t="s">
        <v>64</v>
      </c>
      <c r="L163" s="70" t="s">
        <v>705</v>
      </c>
      <c r="M163" s="60" t="s">
        <v>187</v>
      </c>
      <c r="N163" s="75"/>
      <c r="O163" s="57" t="s">
        <v>939</v>
      </c>
      <c r="P163" s="60" t="s">
        <v>34</v>
      </c>
      <c r="Q163" s="61" t="s">
        <v>170</v>
      </c>
      <c r="R163" s="61" t="s">
        <v>53</v>
      </c>
      <c r="S163" s="289" t="str">
        <f>+'EVCA sectoralclassification 1'!E181</f>
        <v>Financial institutions and services</v>
      </c>
      <c r="T163" s="62" t="s">
        <v>166</v>
      </c>
      <c r="U163" s="60" t="s">
        <v>218</v>
      </c>
      <c r="V163" s="424" t="s">
        <v>38</v>
      </c>
      <c r="W163" s="289"/>
      <c r="X163" s="488">
        <v>43398</v>
      </c>
      <c r="Y163" s="483"/>
      <c r="Z163" s="80"/>
    </row>
    <row r="164" spans="2:26" ht="42.45" hidden="1" customHeight="1" x14ac:dyDescent="0.3">
      <c r="B164" s="56" t="str">
        <f t="shared" ca="1" si="17"/>
        <v>VERO</v>
      </c>
      <c r="C164" s="57" t="b">
        <f t="shared" si="18"/>
        <v>1</v>
      </c>
      <c r="D164" s="57" t="b">
        <f>+IF(Q164='Convalida dati'!$B$16,AND('Dealflow centrale'!V164&lt;&gt;"",I164&lt;&gt;""),IF(AND('Dealflow centrale'!Q164='Convalida dati'!$B$17,'Dealflow centrale'!I164=""),OR('Dealflow centrale'!V164="",V164='Convalida dati'!$D$8),"FALSO"))</f>
        <v>1</v>
      </c>
      <c r="E164" s="57" t="b">
        <f>+IF(OR(T164='Convalida dati'!$F$4,T164='Convalida dati'!$F$5,T164='Convalida dati'!$F$8),OR('Dealflow centrale'!V164='Convalida dati'!$D$5,V164='Convalida dati'!$D$6,V164='Convalida dati'!$D$7),IF(OR('Dealflow centrale'!T164='Convalida dati'!$F$9,'Dealflow centrale'!T164='Convalida dati'!$F$7),OR('Dealflow centrale'!V164='Convalida dati'!$D$4,'Dealflow centrale'!V164='Convalida dati'!$D$5,'Dealflow centrale'!V164='Convalida dati'!$D$6),IF(T164="",OR(V164="",V164='Convalida dati'!$D$8),"FALSO")))</f>
        <v>1</v>
      </c>
      <c r="F164" s="58" t="str">
        <f t="shared" ca="1" si="15"/>
        <v>OK</v>
      </c>
      <c r="G164" s="66">
        <v>159</v>
      </c>
      <c r="H164" s="85">
        <v>43091</v>
      </c>
      <c r="I164" s="63">
        <v>43091</v>
      </c>
      <c r="J164" s="64" t="s">
        <v>922</v>
      </c>
      <c r="K164" s="76" t="s">
        <v>62</v>
      </c>
      <c r="L164" s="76" t="s">
        <v>923</v>
      </c>
      <c r="M164" s="78" t="s">
        <v>98</v>
      </c>
      <c r="N164" s="77"/>
      <c r="O164" s="76" t="s">
        <v>941</v>
      </c>
      <c r="P164" s="66" t="s">
        <v>34</v>
      </c>
      <c r="Q164" s="280" t="s">
        <v>170</v>
      </c>
      <c r="R164" s="67" t="s">
        <v>43</v>
      </c>
      <c r="S164" s="288" t="str">
        <f>+'EVCA sectoralclassification 1'!E16</f>
        <v>Agriculture: other</v>
      </c>
      <c r="T164" s="68" t="s">
        <v>40</v>
      </c>
      <c r="U164" s="66" t="s">
        <v>924</v>
      </c>
      <c r="V164" s="423" t="s">
        <v>39</v>
      </c>
      <c r="W164" s="288"/>
      <c r="X164" s="489">
        <v>43104</v>
      </c>
      <c r="Y164" s="480"/>
      <c r="Z164" s="69"/>
    </row>
    <row r="165" spans="2:26" ht="42.45" hidden="1" customHeight="1" x14ac:dyDescent="0.3">
      <c r="B165" s="56" t="str">
        <f t="shared" ca="1" si="17"/>
        <v>VERO</v>
      </c>
      <c r="C165" s="57" t="b">
        <f t="shared" si="18"/>
        <v>1</v>
      </c>
      <c r="D165" s="57" t="b">
        <f>+IF(Q165='Convalida dati'!$B$16,AND('Dealflow centrale'!V165&lt;&gt;"",I165&lt;&gt;""),IF(AND('Dealflow centrale'!Q165='Convalida dati'!$B$17,'Dealflow centrale'!I165=""),OR('Dealflow centrale'!V165="",V165='Convalida dati'!$D$8),"FALSO"))</f>
        <v>1</v>
      </c>
      <c r="E165" s="57" t="b">
        <f>+IF(OR(T165='Convalida dati'!$F$4,T165='Convalida dati'!$F$5,T165='Convalida dati'!$F$8),OR('Dealflow centrale'!V165='Convalida dati'!$D$5,V165='Convalida dati'!$D$6,V165='Convalida dati'!$D$7),IF(OR('Dealflow centrale'!T165='Convalida dati'!$F$9,'Dealflow centrale'!T165='Convalida dati'!$F$7),OR('Dealflow centrale'!V165='Convalida dati'!$D$4,'Dealflow centrale'!V165='Convalida dati'!$D$5,'Dealflow centrale'!V165='Convalida dati'!$D$6),IF(T165="",OR(V165="",V165='Convalida dati'!$D$8),"FALSO")))</f>
        <v>1</v>
      </c>
      <c r="F165" s="58" t="str">
        <f t="shared" ca="1" si="15"/>
        <v>OK</v>
      </c>
      <c r="G165" s="60">
        <v>160</v>
      </c>
      <c r="H165" s="84">
        <v>43094</v>
      </c>
      <c r="I165" s="59"/>
      <c r="J165" s="75" t="s">
        <v>925</v>
      </c>
      <c r="K165" s="57" t="s">
        <v>64</v>
      </c>
      <c r="L165" s="70" t="s">
        <v>927</v>
      </c>
      <c r="M165" s="60" t="s">
        <v>928</v>
      </c>
      <c r="N165" s="56"/>
      <c r="O165" s="70" t="s">
        <v>926</v>
      </c>
      <c r="P165" s="60" t="s">
        <v>34</v>
      </c>
      <c r="Q165" s="61" t="s">
        <v>67</v>
      </c>
      <c r="R165" s="61"/>
      <c r="S165" s="289"/>
      <c r="T165" s="62"/>
      <c r="U165" s="60"/>
      <c r="V165" s="424" t="s">
        <v>781</v>
      </c>
      <c r="W165" s="289"/>
      <c r="X165" s="488">
        <v>43139</v>
      </c>
      <c r="Y165" s="481"/>
      <c r="Z165" s="284"/>
    </row>
    <row r="166" spans="2:26" ht="42.45" hidden="1" customHeight="1" x14ac:dyDescent="0.3">
      <c r="B166" s="56" t="str">
        <f t="shared" ca="1" si="17"/>
        <v>VERO</v>
      </c>
      <c r="C166" s="57" t="b">
        <f t="shared" si="18"/>
        <v>1</v>
      </c>
      <c r="D166" s="57" t="b">
        <f>+IF(Q166='Convalida dati'!$B$16,AND('Dealflow centrale'!V166&lt;&gt;"",I166&lt;&gt;""),IF(AND('Dealflow centrale'!Q166='Convalida dati'!$B$17,'Dealflow centrale'!I166=""),OR('Dealflow centrale'!V166="",V166='Convalida dati'!$D$8),"FALSO"))</f>
        <v>1</v>
      </c>
      <c r="E166" s="57" t="b">
        <f>+IF(OR(T166='Convalida dati'!$F$4,T166='Convalida dati'!$F$5,T166='Convalida dati'!$F$8),OR('Dealflow centrale'!V166='Convalida dati'!$D$5,V166='Convalida dati'!$D$6,V166='Convalida dati'!$D$7),IF(OR('Dealflow centrale'!T166='Convalida dati'!$F$9,'Dealflow centrale'!T166='Convalida dati'!$F$7),OR('Dealflow centrale'!V166='Convalida dati'!$D$4,'Dealflow centrale'!V166='Convalida dati'!$D$5,'Dealflow centrale'!V166='Convalida dati'!$D$6),IF(T166="",OR(V166="",V166='Convalida dati'!$D$8),"FALSO")))</f>
        <v>1</v>
      </c>
      <c r="F166" s="58" t="str">
        <f t="shared" ca="1" si="15"/>
        <v>OK</v>
      </c>
      <c r="G166" s="66">
        <v>161</v>
      </c>
      <c r="H166" s="85">
        <v>43102</v>
      </c>
      <c r="I166" s="63">
        <v>43102</v>
      </c>
      <c r="J166" s="77" t="s">
        <v>930</v>
      </c>
      <c r="K166" s="65" t="s">
        <v>62</v>
      </c>
      <c r="L166" s="76" t="s">
        <v>149</v>
      </c>
      <c r="M166" s="78" t="s">
        <v>92</v>
      </c>
      <c r="N166" s="64"/>
      <c r="O166" s="76" t="s">
        <v>929</v>
      </c>
      <c r="P166" s="66" t="s">
        <v>35</v>
      </c>
      <c r="Q166" s="67" t="s">
        <v>170</v>
      </c>
      <c r="R166" s="67" t="s">
        <v>46</v>
      </c>
      <c r="S166" s="288" t="str">
        <f>+'EVCA sectoralclassification 1'!E162</f>
        <v>Alternative energy</v>
      </c>
      <c r="T166" s="68" t="s">
        <v>41</v>
      </c>
      <c r="U166" s="66" t="s">
        <v>218</v>
      </c>
      <c r="V166" s="423" t="s">
        <v>174</v>
      </c>
      <c r="W166" s="288"/>
      <c r="X166" s="489">
        <v>43104</v>
      </c>
      <c r="Y166" s="480"/>
      <c r="Z166" s="69"/>
    </row>
    <row r="167" spans="2:26" ht="42.45" hidden="1" customHeight="1" x14ac:dyDescent="0.3">
      <c r="B167" s="56" t="str">
        <f t="shared" ca="1" si="17"/>
        <v>VERO</v>
      </c>
      <c r="C167" s="57" t="b">
        <f t="shared" si="18"/>
        <v>1</v>
      </c>
      <c r="D167" s="57" t="b">
        <f>+IF(Q167='Convalida dati'!$B$16,AND('Dealflow centrale'!V167&lt;&gt;"",I167&lt;&gt;""),IF(AND('Dealflow centrale'!Q167='Convalida dati'!$B$17,'Dealflow centrale'!I167=""),OR('Dealflow centrale'!V167="",V167='Convalida dati'!$D$8),"FALSO"))</f>
        <v>1</v>
      </c>
      <c r="E167" s="57" t="b">
        <f>+IF(OR(T167='Convalida dati'!$F$4,T167='Convalida dati'!$F$5,T167='Convalida dati'!$F$8),OR('Dealflow centrale'!V167='Convalida dati'!$D$5,V167='Convalida dati'!$D$6,V167='Convalida dati'!$D$7),IF(OR('Dealflow centrale'!T167='Convalida dati'!$F$9,'Dealflow centrale'!T167='Convalida dati'!$F$7),OR('Dealflow centrale'!V167='Convalida dati'!$D$4,'Dealflow centrale'!V167='Convalida dati'!$D$5,'Dealflow centrale'!V167='Convalida dati'!$D$6),IF(T167="",OR(V167="",V167='Convalida dati'!$D$8),"FALSO")))</f>
        <v>1</v>
      </c>
      <c r="F167" s="58" t="str">
        <f t="shared" ca="1" si="15"/>
        <v>OK</v>
      </c>
      <c r="G167" s="60">
        <v>162</v>
      </c>
      <c r="H167" s="84">
        <v>43102</v>
      </c>
      <c r="I167" s="59">
        <v>43112</v>
      </c>
      <c r="J167" s="75" t="s">
        <v>931</v>
      </c>
      <c r="K167" s="57" t="s">
        <v>62</v>
      </c>
      <c r="L167" s="70" t="s">
        <v>933</v>
      </c>
      <c r="M167" s="72" t="s">
        <v>70</v>
      </c>
      <c r="N167" s="56"/>
      <c r="O167" s="70" t="s">
        <v>932</v>
      </c>
      <c r="P167" s="60" t="s">
        <v>34</v>
      </c>
      <c r="Q167" s="61" t="s">
        <v>170</v>
      </c>
      <c r="R167" s="61" t="s">
        <v>43</v>
      </c>
      <c r="S167" s="289" t="str">
        <f>+'EVCA sectoralclassification 1'!E15</f>
        <v>Agriculture: other</v>
      </c>
      <c r="T167" s="62" t="s">
        <v>167</v>
      </c>
      <c r="U167" s="60" t="s">
        <v>218</v>
      </c>
      <c r="V167" s="426" t="s">
        <v>38</v>
      </c>
      <c r="W167" s="293"/>
      <c r="X167" s="488">
        <v>43118</v>
      </c>
      <c r="Y167" s="481"/>
      <c r="Z167" s="284"/>
    </row>
    <row r="168" spans="2:26" ht="42.45" hidden="1" customHeight="1" x14ac:dyDescent="0.3">
      <c r="B168" s="56" t="str">
        <f t="shared" ca="1" si="17"/>
        <v>VERO</v>
      </c>
      <c r="C168" s="57" t="b">
        <f t="shared" si="18"/>
        <v>1</v>
      </c>
      <c r="D168" s="57" t="b">
        <f>+IF(Q168='Convalida dati'!$B$16,AND('Dealflow centrale'!V168&lt;&gt;"",I168&lt;&gt;""),IF(AND('Dealflow centrale'!Q168='Convalida dati'!$B$17,'Dealflow centrale'!I168=""),OR('Dealflow centrale'!V168="",V168='Convalida dati'!$D$8),"FALSO"))</f>
        <v>1</v>
      </c>
      <c r="E168" s="57" t="b">
        <f>+IF(OR(T168='Convalida dati'!$F$4,T168='Convalida dati'!$F$5,T168='Convalida dati'!$F$8),OR('Dealflow centrale'!V168='Convalida dati'!$D$5,V168='Convalida dati'!$D$6,V168='Convalida dati'!$D$7),IF(OR('Dealflow centrale'!T168='Convalida dati'!$F$9,'Dealflow centrale'!T168='Convalida dati'!$F$7),OR('Dealflow centrale'!V168='Convalida dati'!$D$4,'Dealflow centrale'!V168='Convalida dati'!$D$5,'Dealflow centrale'!V168='Convalida dati'!$D$6),IF(T168="",OR(V168="",V168='Convalida dati'!$D$8),"FALSO")))</f>
        <v>1</v>
      </c>
      <c r="F168" s="58" t="str">
        <f t="shared" ca="1" si="15"/>
        <v>OK</v>
      </c>
      <c r="G168" s="66">
        <v>163</v>
      </c>
      <c r="H168" s="85">
        <v>43089</v>
      </c>
      <c r="I168" s="63">
        <v>43089</v>
      </c>
      <c r="J168" s="64" t="s">
        <v>934</v>
      </c>
      <c r="K168" s="65" t="s">
        <v>62</v>
      </c>
      <c r="L168" s="76" t="s">
        <v>714</v>
      </c>
      <c r="M168" s="78" t="s">
        <v>105</v>
      </c>
      <c r="N168" s="64"/>
      <c r="O168" s="272" t="s">
        <v>940</v>
      </c>
      <c r="P168" s="66" t="s">
        <v>35</v>
      </c>
      <c r="Q168" s="67" t="s">
        <v>170</v>
      </c>
      <c r="R168" s="67" t="s">
        <v>53</v>
      </c>
      <c r="S168" s="288" t="str">
        <f>+'EVCA sectoralclassification 1'!E89</f>
        <v>Business and industrial services</v>
      </c>
      <c r="T168" s="68" t="s">
        <v>166</v>
      </c>
      <c r="U168" s="66" t="s">
        <v>935</v>
      </c>
      <c r="V168" s="423" t="s">
        <v>39</v>
      </c>
      <c r="W168" s="288"/>
      <c r="X168" s="489">
        <v>43104</v>
      </c>
      <c r="Y168" s="480"/>
      <c r="Z168" s="69"/>
    </row>
    <row r="169" spans="2:26" ht="42.45" hidden="1" customHeight="1" x14ac:dyDescent="0.3">
      <c r="B169" s="56" t="str">
        <f t="shared" ca="1" si="17"/>
        <v>VERO</v>
      </c>
      <c r="C169" s="57" t="b">
        <f t="shared" si="18"/>
        <v>1</v>
      </c>
      <c r="D169" s="57" t="b">
        <f>+IF(Q169='Convalida dati'!$B$16,AND('Dealflow centrale'!V169&lt;&gt;"",I169&lt;&gt;""),IF(AND('Dealflow centrale'!Q169='Convalida dati'!$B$17,'Dealflow centrale'!I169=""),OR('Dealflow centrale'!V169="",V169='Convalida dati'!$D$8),"FALSO"))</f>
        <v>1</v>
      </c>
      <c r="E169" s="57" t="b">
        <f>+IF(OR(T169='Convalida dati'!$F$4,T169='Convalida dati'!$F$5,T169='Convalida dati'!$F$8),OR('Dealflow centrale'!V169='Convalida dati'!$D$5,V169='Convalida dati'!$D$6,V169='Convalida dati'!$D$7),IF(OR('Dealflow centrale'!T169='Convalida dati'!$F$9,'Dealflow centrale'!T169='Convalida dati'!$F$7),OR('Dealflow centrale'!V169='Convalida dati'!$D$4,'Dealflow centrale'!V169='Convalida dati'!$D$5,'Dealflow centrale'!V169='Convalida dati'!$D$6),IF(T169="",OR(V169="",V169='Convalida dati'!$D$8),"FALSO")))</f>
        <v>1</v>
      </c>
      <c r="F169" s="58" t="str">
        <f t="shared" ca="1" si="15"/>
        <v>OK</v>
      </c>
      <c r="G169" s="60">
        <v>164</v>
      </c>
      <c r="H169" s="84">
        <v>43103</v>
      </c>
      <c r="I169" s="59">
        <v>43103</v>
      </c>
      <c r="J169" s="56" t="s">
        <v>936</v>
      </c>
      <c r="K169" s="70" t="s">
        <v>62</v>
      </c>
      <c r="L169" s="70" t="s">
        <v>937</v>
      </c>
      <c r="M169" s="72" t="s">
        <v>101</v>
      </c>
      <c r="N169" s="56"/>
      <c r="O169" s="73" t="s">
        <v>942</v>
      </c>
      <c r="P169" s="60" t="s">
        <v>168</v>
      </c>
      <c r="Q169" s="61" t="s">
        <v>170</v>
      </c>
      <c r="R169" s="61" t="s">
        <v>51</v>
      </c>
      <c r="S169" s="289" t="str">
        <f>+'EVCA sectoralclassification 1'!E40</f>
        <v>Chemical and materials: other</v>
      </c>
      <c r="T169" s="62" t="s">
        <v>166</v>
      </c>
      <c r="U169" s="60" t="s">
        <v>218</v>
      </c>
      <c r="V169" s="424" t="s">
        <v>38</v>
      </c>
      <c r="W169" s="289"/>
      <c r="X169" s="488">
        <v>43104</v>
      </c>
      <c r="Y169" s="481"/>
      <c r="Z169" s="284"/>
    </row>
    <row r="170" spans="2:26" ht="42.45" hidden="1" customHeight="1" x14ac:dyDescent="0.3">
      <c r="B170" s="56" t="str">
        <f t="shared" ca="1" si="17"/>
        <v>VERO</v>
      </c>
      <c r="C170" s="57" t="b">
        <f t="shared" si="18"/>
        <v>1</v>
      </c>
      <c r="D170" s="57" t="b">
        <f>+IF(Q170='Convalida dati'!$B$16,AND('Dealflow centrale'!V170&lt;&gt;"",I170&lt;&gt;""),IF(AND('Dealflow centrale'!Q170='Convalida dati'!$B$17,'Dealflow centrale'!I170=""),OR('Dealflow centrale'!V170="",V170='Convalida dati'!$D$8),"FALSO"))</f>
        <v>1</v>
      </c>
      <c r="E170" s="57" t="b">
        <f>+IF(OR(T170='Convalida dati'!$F$4,T170='Convalida dati'!$F$5,T170='Convalida dati'!$F$8),OR('Dealflow centrale'!V170='Convalida dati'!$D$5,V170='Convalida dati'!$D$6,V170='Convalida dati'!$D$7),IF(OR('Dealflow centrale'!T170='Convalida dati'!$F$9,'Dealflow centrale'!T170='Convalida dati'!$F$7),OR('Dealflow centrale'!V170='Convalida dati'!$D$4,'Dealflow centrale'!V170='Convalida dati'!$D$5,'Dealflow centrale'!V170='Convalida dati'!$D$6),IF(T170="",OR(V170="",V170='Convalida dati'!$D$8),"FALSO")))</f>
        <v>1</v>
      </c>
      <c r="F170" s="58" t="str">
        <f t="shared" ca="1" si="15"/>
        <v>OK</v>
      </c>
      <c r="G170" s="66">
        <v>165</v>
      </c>
      <c r="H170" s="85">
        <v>43103</v>
      </c>
      <c r="I170" s="63">
        <v>43103</v>
      </c>
      <c r="J170" s="292" t="s">
        <v>943</v>
      </c>
      <c r="K170" s="65" t="s">
        <v>62</v>
      </c>
      <c r="L170" s="76" t="s">
        <v>80</v>
      </c>
      <c r="M170" s="78" t="s">
        <v>70</v>
      </c>
      <c r="N170" s="64"/>
      <c r="O170" s="272" t="s">
        <v>944</v>
      </c>
      <c r="P170" s="66" t="s">
        <v>34</v>
      </c>
      <c r="Q170" s="67" t="s">
        <v>170</v>
      </c>
      <c r="R170" s="67" t="s">
        <v>53</v>
      </c>
      <c r="S170" s="288" t="str">
        <f>+'EVCA sectoralclassification 1'!E183</f>
        <v>Financial institutions and services</v>
      </c>
      <c r="T170" s="68" t="s">
        <v>40</v>
      </c>
      <c r="U170" s="66" t="s">
        <v>218</v>
      </c>
      <c r="V170" s="423" t="s">
        <v>174</v>
      </c>
      <c r="W170" s="288"/>
      <c r="X170" s="489">
        <v>43111</v>
      </c>
      <c r="Y170" s="480"/>
      <c r="Z170" s="69"/>
    </row>
    <row r="171" spans="2:26" ht="42.45" hidden="1" customHeight="1" x14ac:dyDescent="0.3">
      <c r="B171" s="56" t="str">
        <f t="shared" ca="1" si="17"/>
        <v>VERO</v>
      </c>
      <c r="C171" s="57" t="b">
        <f t="shared" si="18"/>
        <v>1</v>
      </c>
      <c r="D171" s="57" t="b">
        <f>+IF(Q171='Convalida dati'!$B$16,AND('Dealflow centrale'!V171&lt;&gt;"",I171&lt;&gt;""),IF(AND('Dealflow centrale'!Q171='Convalida dati'!$B$17,'Dealflow centrale'!I171=""),OR('Dealflow centrale'!V171="",V171='Convalida dati'!$D$8),"FALSO"))</f>
        <v>1</v>
      </c>
      <c r="E171" s="57" t="b">
        <f>+IF(OR(T171='Convalida dati'!$F$4,T171='Convalida dati'!$F$5,T171='Convalida dati'!$F$8),OR('Dealflow centrale'!V171='Convalida dati'!$D$5,V171='Convalida dati'!$D$6,V171='Convalida dati'!$D$7),IF(OR('Dealflow centrale'!T171='Convalida dati'!$F$9,'Dealflow centrale'!T171='Convalida dati'!$F$7),OR('Dealflow centrale'!V171='Convalida dati'!$D$4,'Dealflow centrale'!V171='Convalida dati'!$D$5,'Dealflow centrale'!V171='Convalida dati'!$D$6),IF(T171="",OR(V171="",V171='Convalida dati'!$D$8),"FALSO")))</f>
        <v>1</v>
      </c>
      <c r="F171" s="58" t="str">
        <f t="shared" ca="1" si="15"/>
        <v>OK</v>
      </c>
      <c r="G171" s="60">
        <v>166</v>
      </c>
      <c r="H171" s="84">
        <v>43104</v>
      </c>
      <c r="I171" s="59">
        <v>43104</v>
      </c>
      <c r="J171" s="56" t="s">
        <v>945</v>
      </c>
      <c r="K171" s="57" t="s">
        <v>62</v>
      </c>
      <c r="L171" s="70" t="s">
        <v>714</v>
      </c>
      <c r="M171" s="72" t="s">
        <v>103</v>
      </c>
      <c r="N171" s="56"/>
      <c r="O171" s="57" t="s">
        <v>946</v>
      </c>
      <c r="P171" s="60" t="s">
        <v>34</v>
      </c>
      <c r="Q171" s="61" t="s">
        <v>170</v>
      </c>
      <c r="R171" s="61" t="s">
        <v>49</v>
      </c>
      <c r="S171" s="294" t="str">
        <f>+'EVCA sectoralclassification 1'!E60</f>
        <v>Industrial measurement, sensing and control</v>
      </c>
      <c r="T171" s="62" t="s">
        <v>167</v>
      </c>
      <c r="U171" s="60" t="s">
        <v>218</v>
      </c>
      <c r="V171" s="424" t="s">
        <v>38</v>
      </c>
      <c r="W171" s="289"/>
      <c r="X171" s="488">
        <v>43111</v>
      </c>
      <c r="Y171" s="481"/>
      <c r="Z171" s="284"/>
    </row>
    <row r="172" spans="2:26" ht="42.45" hidden="1" customHeight="1" x14ac:dyDescent="0.3">
      <c r="B172" s="56" t="str">
        <f t="shared" ca="1" si="14"/>
        <v>VERO</v>
      </c>
      <c r="C172" s="57" t="b">
        <f t="shared" si="16"/>
        <v>1</v>
      </c>
      <c r="D172" s="57" t="b">
        <f>+IF(Q172='Convalida dati'!$B$16,AND('Dealflow centrale'!V172&lt;&gt;"",I172&lt;&gt;""),IF(AND('Dealflow centrale'!Q172='Convalida dati'!$B$17,'Dealflow centrale'!I172=""),OR('Dealflow centrale'!V172="",V172='Convalida dati'!$D$8),"FALSO"))</f>
        <v>1</v>
      </c>
      <c r="E172" s="57" t="b">
        <f>+IF(OR(T172='Convalida dati'!$F$4,T172='Convalida dati'!$F$5,T172='Convalida dati'!$F$8),OR('Dealflow centrale'!V172='Convalida dati'!$D$5,V172='Convalida dati'!$D$6,V172='Convalida dati'!$D$7),IF(OR('Dealflow centrale'!T172='Convalida dati'!$F$9,'Dealflow centrale'!T172='Convalida dati'!$F$7),OR('Dealflow centrale'!V172='Convalida dati'!$D$4,'Dealflow centrale'!V172='Convalida dati'!$D$5,'Dealflow centrale'!V172='Convalida dati'!$D$6),IF(T172="",OR(V172="",V172='Convalida dati'!$D$8),"FALSO")))</f>
        <v>1</v>
      </c>
      <c r="F172" s="58" t="str">
        <f t="shared" ca="1" si="15"/>
        <v>OK</v>
      </c>
      <c r="G172" s="66">
        <v>167</v>
      </c>
      <c r="H172" s="85">
        <v>43108</v>
      </c>
      <c r="I172" s="63">
        <v>43108</v>
      </c>
      <c r="J172" s="64" t="s">
        <v>947</v>
      </c>
      <c r="K172" s="65" t="s">
        <v>62</v>
      </c>
      <c r="L172" s="76" t="s">
        <v>733</v>
      </c>
      <c r="M172" s="78" t="s">
        <v>105</v>
      </c>
      <c r="N172" s="77" t="s">
        <v>182</v>
      </c>
      <c r="O172" s="65"/>
      <c r="P172" s="66" t="s">
        <v>36</v>
      </c>
      <c r="Q172" s="67" t="s">
        <v>170</v>
      </c>
      <c r="R172" s="67" t="s">
        <v>49</v>
      </c>
      <c r="S172" s="288" t="str">
        <f>+'EVCA sectoralclassification 1'!E45</f>
        <v>Business and industrial products</v>
      </c>
      <c r="T172" s="68" t="s">
        <v>40</v>
      </c>
      <c r="U172" s="66" t="s">
        <v>848</v>
      </c>
      <c r="V172" s="423" t="s">
        <v>39</v>
      </c>
      <c r="W172" s="288"/>
      <c r="X172" s="489">
        <v>43111</v>
      </c>
      <c r="Y172" s="482" t="s">
        <v>948</v>
      </c>
      <c r="Z172" s="74"/>
    </row>
    <row r="173" spans="2:26" ht="42.45" hidden="1" customHeight="1" x14ac:dyDescent="0.3">
      <c r="B173" s="56" t="str">
        <f t="shared" ca="1" si="14"/>
        <v>VERO</v>
      </c>
      <c r="C173" s="57" t="b">
        <f t="shared" si="16"/>
        <v>1</v>
      </c>
      <c r="D173" s="57" t="b">
        <f>+IF(Q173='Convalida dati'!$B$16,AND('Dealflow centrale'!V173&lt;&gt;"",I173&lt;&gt;""),IF(AND('Dealflow centrale'!Q173='Convalida dati'!$B$17,'Dealflow centrale'!I173=""),OR('Dealflow centrale'!V173="",V173='Convalida dati'!$D$8),"FALSO"))</f>
        <v>1</v>
      </c>
      <c r="E173" s="57" t="b">
        <f>+IF(OR(T173='Convalida dati'!$F$4,T173='Convalida dati'!$F$5,T173='Convalida dati'!$F$8),OR('Dealflow centrale'!V173='Convalida dati'!$D$5,V173='Convalida dati'!$D$6,V173='Convalida dati'!$D$7),IF(OR('Dealflow centrale'!T173='Convalida dati'!$F$9,'Dealflow centrale'!T173='Convalida dati'!$F$7),OR('Dealflow centrale'!V173='Convalida dati'!$D$4,'Dealflow centrale'!V173='Convalida dati'!$D$5,'Dealflow centrale'!V173='Convalida dati'!$D$6),IF(T173="",OR(V173="",V173='Convalida dati'!$D$8),"FALSO")))</f>
        <v>1</v>
      </c>
      <c r="F173" s="58" t="str">
        <f t="shared" ca="1" si="15"/>
        <v>OK</v>
      </c>
      <c r="G173" s="60">
        <v>168</v>
      </c>
      <c r="H173" s="84">
        <v>43109</v>
      </c>
      <c r="I173" s="59">
        <v>43109</v>
      </c>
      <c r="J173" s="56" t="s">
        <v>949</v>
      </c>
      <c r="K173" s="57" t="s">
        <v>62</v>
      </c>
      <c r="L173" s="70" t="s">
        <v>206</v>
      </c>
      <c r="M173" s="72" t="s">
        <v>206</v>
      </c>
      <c r="N173" s="56"/>
      <c r="O173" s="73" t="s">
        <v>950</v>
      </c>
      <c r="P173" s="60" t="s">
        <v>35</v>
      </c>
      <c r="Q173" s="61" t="s">
        <v>170</v>
      </c>
      <c r="R173" s="61" t="s">
        <v>47</v>
      </c>
      <c r="S173" s="289" t="str">
        <f>+'EVCA sectoralclassification 1'!E63</f>
        <v>Manufacturing: other</v>
      </c>
      <c r="T173" s="62" t="s">
        <v>41</v>
      </c>
      <c r="U173" s="60" t="s">
        <v>218</v>
      </c>
      <c r="V173" s="424" t="s">
        <v>174</v>
      </c>
      <c r="W173" s="289"/>
      <c r="X173" s="488">
        <v>43111</v>
      </c>
      <c r="Y173" s="483" t="s">
        <v>962</v>
      </c>
      <c r="Z173" s="80"/>
    </row>
    <row r="174" spans="2:26" ht="42.45" hidden="1" customHeight="1" x14ac:dyDescent="0.3">
      <c r="B174" s="56" t="str">
        <f t="shared" ca="1" si="14"/>
        <v>VERO</v>
      </c>
      <c r="C174" s="57" t="b">
        <f t="shared" si="16"/>
        <v>1</v>
      </c>
      <c r="D174" s="57" t="b">
        <f>+IF(Q174='Convalida dati'!$B$16,AND('Dealflow centrale'!V174&lt;&gt;"",I174&lt;&gt;""),IF(AND('Dealflow centrale'!Q174='Convalida dati'!$B$17,'Dealflow centrale'!I174=""),OR('Dealflow centrale'!V174="",V174='Convalida dati'!$D$8),"FALSO"))</f>
        <v>1</v>
      </c>
      <c r="E174" s="57" t="b">
        <f>+IF(OR(T174='Convalida dati'!$F$4,T174='Convalida dati'!$F$5,T174='Convalida dati'!$F$8),OR('Dealflow centrale'!V174='Convalida dati'!$D$5,V174='Convalida dati'!$D$6,V174='Convalida dati'!$D$7),IF(OR('Dealflow centrale'!T174='Convalida dati'!$F$9,'Dealflow centrale'!T174='Convalida dati'!$F$7),OR('Dealflow centrale'!V174='Convalida dati'!$D$4,'Dealflow centrale'!V174='Convalida dati'!$D$5,'Dealflow centrale'!V174='Convalida dati'!$D$6),IF(T174="",OR(V174="",V174='Convalida dati'!$D$8),"FALSO")))</f>
        <v>1</v>
      </c>
      <c r="F174" s="58" t="str">
        <f t="shared" ca="1" si="15"/>
        <v>OK</v>
      </c>
      <c r="G174" s="66">
        <v>169</v>
      </c>
      <c r="H174" s="85">
        <v>43110</v>
      </c>
      <c r="I174" s="63">
        <v>43110</v>
      </c>
      <c r="J174" s="64" t="s">
        <v>951</v>
      </c>
      <c r="K174" s="65" t="s">
        <v>64</v>
      </c>
      <c r="L174" s="65" t="s">
        <v>953</v>
      </c>
      <c r="M174" s="78" t="s">
        <v>878</v>
      </c>
      <c r="N174" s="64"/>
      <c r="O174" s="272" t="s">
        <v>954</v>
      </c>
      <c r="P174" s="66" t="s">
        <v>35</v>
      </c>
      <c r="Q174" s="67" t="s">
        <v>170</v>
      </c>
      <c r="R174" s="67" t="s">
        <v>52</v>
      </c>
      <c r="S174" s="288" t="str">
        <f>+'EVCA sectoralclassification 1'!E231</f>
        <v>Medical devices and supplies</v>
      </c>
      <c r="T174" s="68" t="s">
        <v>167</v>
      </c>
      <c r="U174" s="66" t="s">
        <v>218</v>
      </c>
      <c r="V174" s="423" t="s">
        <v>38</v>
      </c>
      <c r="W174" s="288"/>
      <c r="X174" s="489">
        <v>43111</v>
      </c>
      <c r="Y174" s="480"/>
      <c r="Z174" s="69"/>
    </row>
    <row r="175" spans="2:26" ht="42.45" hidden="1" customHeight="1" x14ac:dyDescent="0.3">
      <c r="B175" s="56" t="str">
        <f t="shared" ca="1" si="14"/>
        <v>VERO</v>
      </c>
      <c r="C175" s="57" t="b">
        <f t="shared" si="16"/>
        <v>1</v>
      </c>
      <c r="D175" s="57" t="b">
        <f>+IF(Q175='Convalida dati'!$B$16,AND('Dealflow centrale'!V175&lt;&gt;"",I175&lt;&gt;""),IF(AND('Dealflow centrale'!Q175='Convalida dati'!$B$17,'Dealflow centrale'!I175=""),OR('Dealflow centrale'!V175="",V175='Convalida dati'!$D$8),"FALSO"))</f>
        <v>1</v>
      </c>
      <c r="E175" s="57" t="b">
        <f>+IF(OR(T175='Convalida dati'!$F$4,T175='Convalida dati'!$F$5,T175='Convalida dati'!$F$8),OR('Dealflow centrale'!V175='Convalida dati'!$D$5,V175='Convalida dati'!$D$6,V175='Convalida dati'!$D$7),IF(OR('Dealflow centrale'!T175='Convalida dati'!$F$9,'Dealflow centrale'!T175='Convalida dati'!$F$7),OR('Dealflow centrale'!V175='Convalida dati'!$D$4,'Dealflow centrale'!V175='Convalida dati'!$D$5,'Dealflow centrale'!V175='Convalida dati'!$D$6),IF(T175="",OR(V175="",V175='Convalida dati'!$D$8),"FALSO")))</f>
        <v>1</v>
      </c>
      <c r="F175" s="58" t="str">
        <f t="shared" ca="1" si="15"/>
        <v>OK</v>
      </c>
      <c r="G175" s="60">
        <v>170</v>
      </c>
      <c r="H175" s="84">
        <v>42919</v>
      </c>
      <c r="I175" s="59">
        <f>+H175</f>
        <v>42919</v>
      </c>
      <c r="J175" s="56" t="s">
        <v>952</v>
      </c>
      <c r="K175" s="57" t="s">
        <v>62</v>
      </c>
      <c r="L175" s="70" t="s">
        <v>149</v>
      </c>
      <c r="M175" s="72" t="s">
        <v>92</v>
      </c>
      <c r="N175" s="75" t="s">
        <v>150</v>
      </c>
      <c r="O175" s="57"/>
      <c r="P175" s="60" t="s">
        <v>36</v>
      </c>
      <c r="Q175" s="61" t="s">
        <v>170</v>
      </c>
      <c r="R175" s="61" t="s">
        <v>42</v>
      </c>
      <c r="S175" s="294" t="str">
        <f>+'EVCA sectoralclassification 1'!E58</f>
        <v>Business and industrial products</v>
      </c>
      <c r="T175" s="62" t="s">
        <v>167</v>
      </c>
      <c r="U175" s="60" t="s">
        <v>818</v>
      </c>
      <c r="V175" s="424" t="s">
        <v>39</v>
      </c>
      <c r="W175" s="289"/>
      <c r="X175" s="488">
        <v>43111</v>
      </c>
      <c r="Y175" s="483" t="s">
        <v>963</v>
      </c>
      <c r="Z175" s="80"/>
    </row>
    <row r="176" spans="2:26" ht="42.45" hidden="1" customHeight="1" x14ac:dyDescent="0.3">
      <c r="B176" s="56" t="str">
        <f t="shared" ca="1" si="14"/>
        <v>VERO</v>
      </c>
      <c r="C176" s="57" t="b">
        <f t="shared" si="16"/>
        <v>1</v>
      </c>
      <c r="D176" s="57" t="b">
        <f>+IF(Q176='Convalida dati'!$B$16,AND('Dealflow centrale'!V176&lt;&gt;"",I176&lt;&gt;""),IF(AND('Dealflow centrale'!Q176='Convalida dati'!$B$17,'Dealflow centrale'!I176=""),OR('Dealflow centrale'!V176="",V176='Convalida dati'!$D$8),"FALSO"))</f>
        <v>1</v>
      </c>
      <c r="E176" s="57" t="b">
        <f>+IF(OR(T176='Convalida dati'!$F$4,T176='Convalida dati'!$F$5,T176='Convalida dati'!$F$8),OR('Dealflow centrale'!V176='Convalida dati'!$D$5,V176='Convalida dati'!$D$6,V176='Convalida dati'!$D$7),IF(OR('Dealflow centrale'!T176='Convalida dati'!$F$9,'Dealflow centrale'!T176='Convalida dati'!$F$7),OR('Dealflow centrale'!V176='Convalida dati'!$D$4,'Dealflow centrale'!V176='Convalida dati'!$D$5,'Dealflow centrale'!V176='Convalida dati'!$D$6),IF(T176="",OR(V176="",V176='Convalida dati'!$D$8),"FALSO")))</f>
        <v>1</v>
      </c>
      <c r="F176" s="58" t="str">
        <f t="shared" ca="1" si="15"/>
        <v>OK</v>
      </c>
      <c r="G176" s="66">
        <v>171</v>
      </c>
      <c r="H176" s="85">
        <v>43110</v>
      </c>
      <c r="I176" s="63">
        <v>43110</v>
      </c>
      <c r="J176" s="64" t="s">
        <v>956</v>
      </c>
      <c r="K176" s="76" t="s">
        <v>62</v>
      </c>
      <c r="L176" s="76" t="s">
        <v>149</v>
      </c>
      <c r="M176" s="78" t="s">
        <v>92</v>
      </c>
      <c r="N176" s="64"/>
      <c r="O176" s="272" t="s">
        <v>957</v>
      </c>
      <c r="P176" s="66" t="s">
        <v>83</v>
      </c>
      <c r="Q176" s="67" t="s">
        <v>170</v>
      </c>
      <c r="R176" s="67" t="s">
        <v>53</v>
      </c>
      <c r="S176" s="288" t="str">
        <f>+'EVCA sectoralclassification 1'!E180</f>
        <v>Financial institutions and services</v>
      </c>
      <c r="T176" s="278" t="s">
        <v>167</v>
      </c>
      <c r="U176" s="66" t="s">
        <v>218</v>
      </c>
      <c r="V176" s="423" t="s">
        <v>38</v>
      </c>
      <c r="W176" s="288"/>
      <c r="X176" s="489">
        <v>43111</v>
      </c>
      <c r="Y176" s="480"/>
      <c r="Z176" s="69"/>
    </row>
    <row r="177" spans="2:26" ht="42.45" hidden="1" customHeight="1" x14ac:dyDescent="0.3">
      <c r="B177" s="56" t="str">
        <f t="shared" ca="1" si="14"/>
        <v>VERO</v>
      </c>
      <c r="C177" s="57" t="b">
        <f t="shared" si="16"/>
        <v>1</v>
      </c>
      <c r="D177" s="57" t="b">
        <f>+IF(Q177='Convalida dati'!$B$16,AND('Dealflow centrale'!V177&lt;&gt;"",I177&lt;&gt;""),IF(AND('Dealflow centrale'!Q177='Convalida dati'!$B$17,'Dealflow centrale'!I177=""),OR('Dealflow centrale'!V177="",V177='Convalida dati'!$D$8),"FALSO"))</f>
        <v>1</v>
      </c>
      <c r="E177" s="57" t="b">
        <f>+IF(OR(T177='Convalida dati'!$F$4,T177='Convalida dati'!$F$5,T177='Convalida dati'!$F$8),OR('Dealflow centrale'!V177='Convalida dati'!$D$5,V177='Convalida dati'!$D$6,V177='Convalida dati'!$D$7),IF(OR('Dealflow centrale'!T177='Convalida dati'!$F$9,'Dealflow centrale'!T177='Convalida dati'!$F$7),OR('Dealflow centrale'!V177='Convalida dati'!$D$4,'Dealflow centrale'!V177='Convalida dati'!$D$5,'Dealflow centrale'!V177='Convalida dati'!$D$6),IF(T177="",OR(V177="",V177='Convalida dati'!$D$8),"FALSO")))</f>
        <v>1</v>
      </c>
      <c r="F177" s="58" t="str">
        <f t="shared" ca="1" si="15"/>
        <v>OK</v>
      </c>
      <c r="G177" s="60">
        <v>172</v>
      </c>
      <c r="H177" s="84">
        <v>43110</v>
      </c>
      <c r="I177" s="59">
        <v>43110</v>
      </c>
      <c r="J177" s="56" t="s">
        <v>958</v>
      </c>
      <c r="K177" s="70" t="s">
        <v>62</v>
      </c>
      <c r="L177" s="70" t="s">
        <v>165</v>
      </c>
      <c r="M177" s="72" t="s">
        <v>90</v>
      </c>
      <c r="N177" s="56"/>
      <c r="O177" s="70" t="s">
        <v>959</v>
      </c>
      <c r="P177" s="60" t="s">
        <v>35</v>
      </c>
      <c r="Q177" s="61" t="s">
        <v>170</v>
      </c>
      <c r="R177" s="61" t="s">
        <v>49</v>
      </c>
      <c r="S177" s="289" t="str">
        <f>+'EVCA sectoralclassification 1'!E214</f>
        <v>Systems software</v>
      </c>
      <c r="T177" s="62" t="s">
        <v>167</v>
      </c>
      <c r="U177" s="60" t="s">
        <v>218</v>
      </c>
      <c r="V177" s="424" t="s">
        <v>38</v>
      </c>
      <c r="W177" s="289"/>
      <c r="X177" s="488">
        <v>43111</v>
      </c>
      <c r="Y177" s="481"/>
      <c r="Z177" s="284"/>
    </row>
    <row r="178" spans="2:26" ht="42.45" hidden="1" customHeight="1" x14ac:dyDescent="0.3">
      <c r="B178" s="56" t="str">
        <f t="shared" ca="1" si="14"/>
        <v>VERO</v>
      </c>
      <c r="C178" s="57" t="b">
        <f t="shared" si="16"/>
        <v>1</v>
      </c>
      <c r="D178" s="57" t="b">
        <f>+IF(Q178='Convalida dati'!$B$16,AND('Dealflow centrale'!V178&lt;&gt;"",I178&lt;&gt;""),IF(AND('Dealflow centrale'!Q178='Convalida dati'!$B$17,'Dealflow centrale'!I178=""),OR('Dealflow centrale'!V178="",V178='Convalida dati'!$D$8),"FALSO"))</f>
        <v>1</v>
      </c>
      <c r="E178" s="57" t="b">
        <f>+IF(OR(T178='Convalida dati'!$F$4,T178='Convalida dati'!$F$5,T178='Convalida dati'!$F$8),OR('Dealflow centrale'!V178='Convalida dati'!$D$5,V178='Convalida dati'!$D$6,V178='Convalida dati'!$D$7),IF(OR('Dealflow centrale'!T178='Convalida dati'!$F$9,'Dealflow centrale'!T178='Convalida dati'!$F$7),OR('Dealflow centrale'!V178='Convalida dati'!$D$4,'Dealflow centrale'!V178='Convalida dati'!$D$5,'Dealflow centrale'!V178='Convalida dati'!$D$6),IF(T178="",OR(V178="",V178='Convalida dati'!$D$8),"FALSO")))</f>
        <v>1</v>
      </c>
      <c r="F178" s="58" t="str">
        <f t="shared" ca="1" si="15"/>
        <v>OK</v>
      </c>
      <c r="G178" s="66">
        <v>173</v>
      </c>
      <c r="H178" s="273">
        <v>43111</v>
      </c>
      <c r="I178" s="63">
        <f>+H178</f>
        <v>43111</v>
      </c>
      <c r="J178" s="77" t="s">
        <v>964</v>
      </c>
      <c r="K178" s="65" t="s">
        <v>62</v>
      </c>
      <c r="L178" s="76" t="s">
        <v>206</v>
      </c>
      <c r="M178" s="78" t="s">
        <v>206</v>
      </c>
      <c r="N178" s="64"/>
      <c r="O178" s="76" t="s">
        <v>965</v>
      </c>
      <c r="P178" s="66" t="s">
        <v>34</v>
      </c>
      <c r="Q178" s="67" t="s">
        <v>170</v>
      </c>
      <c r="R178" s="287" t="s">
        <v>50</v>
      </c>
      <c r="S178" s="288" t="str">
        <f>+'EVCA sectoralclassification 1'!E60</f>
        <v>Industrial measurement, sensing and control</v>
      </c>
      <c r="T178" s="68" t="s">
        <v>41</v>
      </c>
      <c r="U178" s="66" t="s">
        <v>218</v>
      </c>
      <c r="V178" s="423" t="s">
        <v>174</v>
      </c>
      <c r="W178" s="288"/>
      <c r="X178" s="489">
        <v>43118</v>
      </c>
      <c r="Y178" s="480"/>
      <c r="Z178" s="69"/>
    </row>
    <row r="179" spans="2:26" ht="42.45" hidden="1" customHeight="1" x14ac:dyDescent="0.3">
      <c r="B179" s="56" t="str">
        <f t="shared" ca="1" si="14"/>
        <v>VERO</v>
      </c>
      <c r="C179" s="57" t="b">
        <f t="shared" si="16"/>
        <v>1</v>
      </c>
      <c r="D179" s="57" t="b">
        <f>+IF(Q179='Convalida dati'!$B$16,AND('Dealflow centrale'!V179&lt;&gt;"",I179&lt;&gt;""),IF(AND('Dealflow centrale'!Q179='Convalida dati'!$B$17,'Dealflow centrale'!I179=""),OR('Dealflow centrale'!V179="",V179='Convalida dati'!$D$8),"FALSO"))</f>
        <v>1</v>
      </c>
      <c r="E179" s="57" t="b">
        <f>+IF(OR(T179='Convalida dati'!$F$4,T179='Convalida dati'!$F$5,T179='Convalida dati'!$F$8),OR('Dealflow centrale'!V179='Convalida dati'!$D$5,V179='Convalida dati'!$D$6,V179='Convalida dati'!$D$7),IF(OR('Dealflow centrale'!T179='Convalida dati'!$F$9,'Dealflow centrale'!T179='Convalida dati'!$F$7),OR('Dealflow centrale'!V179='Convalida dati'!$D$4,'Dealflow centrale'!V179='Convalida dati'!$D$5,'Dealflow centrale'!V179='Convalida dati'!$D$6),IF(T179="",OR(V179="",V179='Convalida dati'!$D$8),"FALSO")))</f>
        <v>1</v>
      </c>
      <c r="F179" s="58" t="str">
        <f t="shared" ca="1" si="15"/>
        <v>OK</v>
      </c>
      <c r="G179" s="60">
        <v>174</v>
      </c>
      <c r="H179" s="84">
        <v>43111</v>
      </c>
      <c r="I179" s="59">
        <v>43111</v>
      </c>
      <c r="J179" s="75" t="s">
        <v>1013</v>
      </c>
      <c r="K179" s="70" t="s">
        <v>62</v>
      </c>
      <c r="L179" s="70" t="s">
        <v>234</v>
      </c>
      <c r="M179" s="72" t="s">
        <v>96</v>
      </c>
      <c r="N179" s="56"/>
      <c r="O179" s="73" t="s">
        <v>966</v>
      </c>
      <c r="P179" s="60" t="s">
        <v>35</v>
      </c>
      <c r="Q179" s="61" t="s">
        <v>170</v>
      </c>
      <c r="R179" s="61" t="s">
        <v>43</v>
      </c>
      <c r="S179" s="289" t="str">
        <f>+'EVCA sectoralclassification 1'!E118</f>
        <v>Consumer products manufacturing</v>
      </c>
      <c r="T179" s="62" t="s">
        <v>167</v>
      </c>
      <c r="U179" s="60" t="s">
        <v>218</v>
      </c>
      <c r="V179" s="424" t="s">
        <v>38</v>
      </c>
      <c r="W179" s="289"/>
      <c r="X179" s="488">
        <v>43118</v>
      </c>
      <c r="Y179" s="481"/>
      <c r="Z179" s="284"/>
    </row>
    <row r="180" spans="2:26" ht="42.45" hidden="1" customHeight="1" x14ac:dyDescent="0.3">
      <c r="B180" s="56" t="str">
        <f t="shared" ca="1" si="14"/>
        <v>VERO</v>
      </c>
      <c r="C180" s="57" t="b">
        <f t="shared" si="16"/>
        <v>1</v>
      </c>
      <c r="D180" s="57" t="b">
        <f>+IF(Q180='Convalida dati'!$B$16,AND('Dealflow centrale'!V180&lt;&gt;"",I180&lt;&gt;""),IF(AND('Dealflow centrale'!Q180='Convalida dati'!$B$17,'Dealflow centrale'!I180=""),OR('Dealflow centrale'!V180="",V180='Convalida dati'!$D$8),"FALSO"))</f>
        <v>1</v>
      </c>
      <c r="E180" s="57" t="b">
        <f>+IF(OR(T180='Convalida dati'!$F$4,T180='Convalida dati'!$F$5,T180='Convalida dati'!$F$8),OR('Dealflow centrale'!V180='Convalida dati'!$D$5,V180='Convalida dati'!$D$6,V180='Convalida dati'!$D$7),IF(OR('Dealflow centrale'!T180='Convalida dati'!$F$9,'Dealflow centrale'!T180='Convalida dati'!$F$7),OR('Dealflow centrale'!V180='Convalida dati'!$D$4,'Dealflow centrale'!V180='Convalida dati'!$D$5,'Dealflow centrale'!V180='Convalida dati'!$D$6),IF(T180="",OR(V180="",V180='Convalida dati'!$D$8),"FALSO")))</f>
        <v>1</v>
      </c>
      <c r="F180" s="58" t="str">
        <f t="shared" ca="1" si="15"/>
        <v>OK</v>
      </c>
      <c r="G180" s="66">
        <v>175</v>
      </c>
      <c r="H180" s="85">
        <v>43112</v>
      </c>
      <c r="I180" s="63">
        <v>43112</v>
      </c>
      <c r="J180" s="77" t="s">
        <v>967</v>
      </c>
      <c r="K180" s="65" t="s">
        <v>62</v>
      </c>
      <c r="L180" s="76" t="s">
        <v>149</v>
      </c>
      <c r="M180" s="78" t="s">
        <v>92</v>
      </c>
      <c r="N180" s="64"/>
      <c r="O180" s="272" t="s">
        <v>968</v>
      </c>
      <c r="P180" s="66" t="s">
        <v>35</v>
      </c>
      <c r="Q180" s="67" t="s">
        <v>170</v>
      </c>
      <c r="R180" s="67" t="s">
        <v>53</v>
      </c>
      <c r="S180" s="288" t="str">
        <f>+'EVCA sectoralclassification 1'!E201</f>
        <v>Communication: other</v>
      </c>
      <c r="T180" s="68" t="s">
        <v>167</v>
      </c>
      <c r="U180" s="66" t="s">
        <v>218</v>
      </c>
      <c r="V180" s="423" t="s">
        <v>38</v>
      </c>
      <c r="W180" s="288"/>
      <c r="X180" s="489">
        <v>43118</v>
      </c>
      <c r="Y180" s="480"/>
      <c r="Z180" s="69"/>
    </row>
    <row r="181" spans="2:26" ht="42.45" hidden="1" customHeight="1" x14ac:dyDescent="0.3">
      <c r="B181" s="56" t="str">
        <f t="shared" ca="1" si="14"/>
        <v>VERO</v>
      </c>
      <c r="C181" s="57" t="b">
        <f t="shared" si="16"/>
        <v>1</v>
      </c>
      <c r="D181" s="57" t="b">
        <f>+IF(Q181='Convalida dati'!$B$16,AND('Dealflow centrale'!V181&lt;&gt;"",I181&lt;&gt;""),IF(AND('Dealflow centrale'!Q181='Convalida dati'!$B$17,'Dealflow centrale'!I181=""),OR('Dealflow centrale'!V181="",V181='Convalida dati'!$D$8),"FALSO"))</f>
        <v>1</v>
      </c>
      <c r="E181" s="57" t="b">
        <f>+IF(OR(T181='Convalida dati'!$F$4,T181='Convalida dati'!$F$5,T181='Convalida dati'!$F$8),OR('Dealflow centrale'!V181='Convalida dati'!$D$5,V181='Convalida dati'!$D$6,V181='Convalida dati'!$D$7),IF(OR('Dealflow centrale'!T181='Convalida dati'!$F$9,'Dealflow centrale'!T181='Convalida dati'!$F$7),OR('Dealflow centrale'!V181='Convalida dati'!$D$4,'Dealflow centrale'!V181='Convalida dati'!$D$5,'Dealflow centrale'!V181='Convalida dati'!$D$6),IF(T181="",OR(V181="",V181='Convalida dati'!$D$8),"FALSO")))</f>
        <v>1</v>
      </c>
      <c r="F181" s="58" t="str">
        <f t="shared" ca="1" si="15"/>
        <v>OK</v>
      </c>
      <c r="G181" s="60">
        <v>176</v>
      </c>
      <c r="H181" s="84">
        <v>43112</v>
      </c>
      <c r="I181" s="59">
        <v>43112</v>
      </c>
      <c r="J181" s="75" t="s">
        <v>969</v>
      </c>
      <c r="K181" s="70" t="s">
        <v>62</v>
      </c>
      <c r="L181" s="70" t="s">
        <v>149</v>
      </c>
      <c r="M181" s="72" t="s">
        <v>92</v>
      </c>
      <c r="N181" s="56"/>
      <c r="O181" s="73" t="s">
        <v>990</v>
      </c>
      <c r="P181" s="60" t="s">
        <v>168</v>
      </c>
      <c r="Q181" s="61" t="s">
        <v>170</v>
      </c>
      <c r="R181" s="61" t="s">
        <v>49</v>
      </c>
      <c r="S181" s="289" t="str">
        <f>+'EVCA sectoralclassification 1'!E215</f>
        <v>Software: other</v>
      </c>
      <c r="T181" s="62" t="s">
        <v>166</v>
      </c>
      <c r="U181" s="60" t="s">
        <v>970</v>
      </c>
      <c r="V181" s="424" t="s">
        <v>39</v>
      </c>
      <c r="W181" s="289"/>
      <c r="X181" s="488">
        <v>43118</v>
      </c>
      <c r="Y181" s="483" t="s">
        <v>988</v>
      </c>
      <c r="Z181" s="80"/>
    </row>
    <row r="182" spans="2:26" ht="42.45" hidden="1" customHeight="1" x14ac:dyDescent="0.3">
      <c r="B182" s="56" t="str">
        <f t="shared" ca="1" si="14"/>
        <v>VERO</v>
      </c>
      <c r="C182" s="57" t="b">
        <f t="shared" si="16"/>
        <v>1</v>
      </c>
      <c r="D182" s="57" t="b">
        <f>+IF(Q182='Convalida dati'!$B$16,AND('Dealflow centrale'!V182&lt;&gt;"",I182&lt;&gt;""),IF(AND('Dealflow centrale'!Q182='Convalida dati'!$B$17,'Dealflow centrale'!I182=""),OR('Dealflow centrale'!V182="",V182='Convalida dati'!$D$8),"FALSO"))</f>
        <v>1</v>
      </c>
      <c r="E182" s="57" t="b">
        <f>+IF(OR(T182='Convalida dati'!$F$4,T182='Convalida dati'!$F$5,T182='Convalida dati'!$F$8),OR('Dealflow centrale'!V182='Convalida dati'!$D$5,V182='Convalida dati'!$D$6,V182='Convalida dati'!$D$7),IF(OR('Dealflow centrale'!T182='Convalida dati'!$F$9,'Dealflow centrale'!T182='Convalida dati'!$F$7),OR('Dealflow centrale'!V182='Convalida dati'!$D$4,'Dealflow centrale'!V182='Convalida dati'!$D$5,'Dealflow centrale'!V182='Convalida dati'!$D$6),IF(T182="",OR(V182="",V182='Convalida dati'!$D$8),"FALSO")))</f>
        <v>1</v>
      </c>
      <c r="F182" s="58" t="str">
        <f t="shared" ca="1" si="15"/>
        <v>OK</v>
      </c>
      <c r="G182" s="66">
        <v>177</v>
      </c>
      <c r="H182" s="85">
        <v>43115</v>
      </c>
      <c r="I182" s="63">
        <v>43115</v>
      </c>
      <c r="J182" s="77" t="s">
        <v>971</v>
      </c>
      <c r="K182" s="65" t="s">
        <v>62</v>
      </c>
      <c r="L182" s="76" t="s">
        <v>206</v>
      </c>
      <c r="M182" s="78" t="s">
        <v>206</v>
      </c>
      <c r="N182" s="77" t="s">
        <v>111</v>
      </c>
      <c r="O182" s="65"/>
      <c r="P182" s="78" t="s">
        <v>36</v>
      </c>
      <c r="Q182" s="67" t="s">
        <v>170</v>
      </c>
      <c r="R182" s="67" t="s">
        <v>49</v>
      </c>
      <c r="S182" s="288" t="str">
        <f>+S181</f>
        <v>Software: other</v>
      </c>
      <c r="T182" s="68" t="s">
        <v>41</v>
      </c>
      <c r="U182" s="66" t="s">
        <v>218</v>
      </c>
      <c r="V182" s="423" t="s">
        <v>174</v>
      </c>
      <c r="W182" s="288"/>
      <c r="X182" s="489">
        <v>43118</v>
      </c>
      <c r="Y182" s="480"/>
      <c r="Z182" s="69"/>
    </row>
    <row r="183" spans="2:26" ht="42.45" hidden="1" customHeight="1" x14ac:dyDescent="0.3">
      <c r="B183" s="56" t="str">
        <f t="shared" ca="1" si="14"/>
        <v>VERO</v>
      </c>
      <c r="C183" s="57" t="b">
        <f t="shared" si="16"/>
        <v>1</v>
      </c>
      <c r="D183" s="57" t="b">
        <f>+IF(Q183='Convalida dati'!$B$16,AND('Dealflow centrale'!V183&lt;&gt;"",I183&lt;&gt;""),IF(AND('Dealflow centrale'!Q183='Convalida dati'!$B$17,'Dealflow centrale'!I183=""),OR('Dealflow centrale'!V183="",V183='Convalida dati'!$D$8),"FALSO"))</f>
        <v>1</v>
      </c>
      <c r="E183" s="57" t="b">
        <f>+IF(OR(T183='Convalida dati'!$F$4,T183='Convalida dati'!$F$5,T183='Convalida dati'!$F$8),OR('Dealflow centrale'!V183='Convalida dati'!$D$5,V183='Convalida dati'!$D$6,V183='Convalida dati'!$D$7),IF(OR('Dealflow centrale'!T183='Convalida dati'!$F$9,'Dealflow centrale'!T183='Convalida dati'!$F$7),OR('Dealflow centrale'!V183='Convalida dati'!$D$4,'Dealflow centrale'!V183='Convalida dati'!$D$5,'Dealflow centrale'!V183='Convalida dati'!$D$6),IF(T183="",OR(V183="",V183='Convalida dati'!$D$8),"FALSO")))</f>
        <v>1</v>
      </c>
      <c r="F183" s="58" t="str">
        <f t="shared" ca="1" si="15"/>
        <v>OK</v>
      </c>
      <c r="G183" s="60">
        <v>178</v>
      </c>
      <c r="H183" s="84">
        <v>43115</v>
      </c>
      <c r="I183" s="59">
        <v>43118</v>
      </c>
      <c r="J183" s="56" t="s">
        <v>972</v>
      </c>
      <c r="K183" s="57" t="s">
        <v>62</v>
      </c>
      <c r="L183" s="70" t="s">
        <v>151</v>
      </c>
      <c r="M183" s="72" t="s">
        <v>92</v>
      </c>
      <c r="N183" s="56"/>
      <c r="O183" s="57" t="s">
        <v>973</v>
      </c>
      <c r="P183" s="60" t="s">
        <v>34</v>
      </c>
      <c r="Q183" s="61" t="s">
        <v>170</v>
      </c>
      <c r="R183" s="61" t="s">
        <v>43</v>
      </c>
      <c r="S183" s="289" t="str">
        <f>+'EVCA sectoralclassification 1'!E118</f>
        <v>Consumer products manufacturing</v>
      </c>
      <c r="T183" s="62" t="s">
        <v>166</v>
      </c>
      <c r="U183" s="60" t="s">
        <v>218</v>
      </c>
      <c r="V183" s="424" t="s">
        <v>38</v>
      </c>
      <c r="W183" s="289"/>
      <c r="X183" s="488">
        <v>43125</v>
      </c>
      <c r="Y183" s="481"/>
      <c r="Z183" s="284"/>
    </row>
    <row r="184" spans="2:26" ht="42.45" hidden="1" customHeight="1" x14ac:dyDescent="0.3">
      <c r="B184" s="56" t="str">
        <f t="shared" ca="1" si="14"/>
        <v>VERO</v>
      </c>
      <c r="C184" s="57" t="b">
        <f t="shared" si="16"/>
        <v>1</v>
      </c>
      <c r="D184" s="57" t="b">
        <f>+IF(Q184='Convalida dati'!$B$16,AND('Dealflow centrale'!V184&lt;&gt;"",I184&lt;&gt;""),IF(AND('Dealflow centrale'!Q184='Convalida dati'!$B$17,'Dealflow centrale'!I184=""),OR('Dealflow centrale'!V184="",V184='Convalida dati'!$D$8),"FALSO"))</f>
        <v>1</v>
      </c>
      <c r="E184" s="57" t="b">
        <f>+IF(OR(T184='Convalida dati'!$F$4,T184='Convalida dati'!$F$5,T184='Convalida dati'!$F$8),OR('Dealflow centrale'!V184='Convalida dati'!$D$5,V184='Convalida dati'!$D$6,V184='Convalida dati'!$D$7),IF(OR('Dealflow centrale'!T184='Convalida dati'!$F$9,'Dealflow centrale'!T184='Convalida dati'!$F$7),OR('Dealflow centrale'!V184='Convalida dati'!$D$4,'Dealflow centrale'!V184='Convalida dati'!$D$5,'Dealflow centrale'!V184='Convalida dati'!$D$6),IF(T184="",OR(V184="",V184='Convalida dati'!$D$8),"FALSO")))</f>
        <v>1</v>
      </c>
      <c r="F184" s="58" t="str">
        <f t="shared" ca="1" si="15"/>
        <v>OK</v>
      </c>
      <c r="G184" s="66">
        <v>179</v>
      </c>
      <c r="H184" s="85">
        <v>43116</v>
      </c>
      <c r="I184" s="63">
        <v>43116</v>
      </c>
      <c r="J184" s="64" t="s">
        <v>974</v>
      </c>
      <c r="K184" s="65" t="s">
        <v>62</v>
      </c>
      <c r="L184" s="76" t="s">
        <v>975</v>
      </c>
      <c r="M184" s="78" t="s">
        <v>92</v>
      </c>
      <c r="N184" s="64"/>
      <c r="O184" s="65" t="s">
        <v>976</v>
      </c>
      <c r="P184" s="66" t="s">
        <v>34</v>
      </c>
      <c r="Q184" s="67" t="s">
        <v>170</v>
      </c>
      <c r="R184" s="67" t="s">
        <v>48</v>
      </c>
      <c r="S184" s="288" t="str">
        <f>+'EVCA sectoralclassification 1'!E200</f>
        <v>Internet technologies</v>
      </c>
      <c r="T184" s="68" t="s">
        <v>167</v>
      </c>
      <c r="U184" s="66" t="s">
        <v>218</v>
      </c>
      <c r="V184" s="423" t="s">
        <v>38</v>
      </c>
      <c r="W184" s="288"/>
      <c r="X184" s="489">
        <v>43118</v>
      </c>
      <c r="Y184" s="480"/>
      <c r="Z184" s="69"/>
    </row>
    <row r="185" spans="2:26" ht="42.45" hidden="1" customHeight="1" x14ac:dyDescent="0.3">
      <c r="B185" s="56" t="str">
        <f t="shared" ca="1" si="14"/>
        <v>VERO</v>
      </c>
      <c r="C185" s="57" t="b">
        <f t="shared" si="16"/>
        <v>1</v>
      </c>
      <c r="D185" s="57" t="b">
        <f>+IF(Q185='Convalida dati'!$B$16,AND('Dealflow centrale'!V185&lt;&gt;"",I185&lt;&gt;""),IF(AND('Dealflow centrale'!Q185='Convalida dati'!$B$17,'Dealflow centrale'!I185=""),OR('Dealflow centrale'!V185="",V185='Convalida dati'!$D$8),"FALSO"))</f>
        <v>1</v>
      </c>
      <c r="E185" s="57" t="b">
        <f>+IF(OR(T185='Convalida dati'!$F$4,T185='Convalida dati'!$F$5,T185='Convalida dati'!$F$8),OR('Dealflow centrale'!V185='Convalida dati'!$D$5,V185='Convalida dati'!$D$6,V185='Convalida dati'!$D$7),IF(OR('Dealflow centrale'!T185='Convalida dati'!$F$9,'Dealflow centrale'!T185='Convalida dati'!$F$7),OR('Dealflow centrale'!V185='Convalida dati'!$D$4,'Dealflow centrale'!V185='Convalida dati'!$D$5,'Dealflow centrale'!V185='Convalida dati'!$D$6),IF(T185="",OR(V185="",V185='Convalida dati'!$D$8),"FALSO")))</f>
        <v>1</v>
      </c>
      <c r="F185" s="58" t="str">
        <f t="shared" ca="1" si="15"/>
        <v>OK</v>
      </c>
      <c r="G185" s="60">
        <v>180</v>
      </c>
      <c r="H185" s="84">
        <v>43116</v>
      </c>
      <c r="I185" s="59">
        <v>43116</v>
      </c>
      <c r="J185" s="56" t="s">
        <v>977</v>
      </c>
      <c r="K185" s="57" t="s">
        <v>62</v>
      </c>
      <c r="L185" s="70" t="s">
        <v>891</v>
      </c>
      <c r="M185" s="72" t="s">
        <v>100</v>
      </c>
      <c r="N185" s="75" t="s">
        <v>2046</v>
      </c>
      <c r="O185" s="70"/>
      <c r="P185" s="60" t="s">
        <v>36</v>
      </c>
      <c r="Q185" s="61" t="s">
        <v>170</v>
      </c>
      <c r="R185" s="61" t="s">
        <v>43</v>
      </c>
      <c r="S185" s="289" t="str">
        <f>+'EVCA sectoralclassification 1'!E16</f>
        <v>Agriculture: other</v>
      </c>
      <c r="T185" s="62" t="s">
        <v>41</v>
      </c>
      <c r="U185" s="60" t="s">
        <v>984</v>
      </c>
      <c r="V185" s="424" t="s">
        <v>39</v>
      </c>
      <c r="W185" s="289"/>
      <c r="X185" s="488">
        <v>43118</v>
      </c>
      <c r="Y185" s="481"/>
      <c r="Z185" s="284"/>
    </row>
    <row r="186" spans="2:26" ht="42.45" hidden="1" customHeight="1" x14ac:dyDescent="0.3">
      <c r="B186" s="56" t="str">
        <f t="shared" ca="1" si="14"/>
        <v>VERO</v>
      </c>
      <c r="C186" s="57" t="b">
        <f t="shared" si="16"/>
        <v>1</v>
      </c>
      <c r="D186" s="57" t="b">
        <f>+IF(Q186='Convalida dati'!$B$16,AND('Dealflow centrale'!V186&lt;&gt;"",I186&lt;&gt;""),IF(AND('Dealflow centrale'!Q186='Convalida dati'!$B$17,'Dealflow centrale'!I186=""),OR('Dealflow centrale'!V186="",V186='Convalida dati'!$D$8),"FALSO"))</f>
        <v>1</v>
      </c>
      <c r="E186" s="57" t="b">
        <f>+IF(OR(T186='Convalida dati'!$F$4,T186='Convalida dati'!$F$5,T186='Convalida dati'!$F$8),OR('Dealflow centrale'!V186='Convalida dati'!$D$5,V186='Convalida dati'!$D$6,V186='Convalida dati'!$D$7),IF(OR('Dealflow centrale'!T186='Convalida dati'!$F$9,'Dealflow centrale'!T186='Convalida dati'!$F$7),OR('Dealflow centrale'!V186='Convalida dati'!$D$4,'Dealflow centrale'!V186='Convalida dati'!$D$5,'Dealflow centrale'!V186='Convalida dati'!$D$6),IF(T186="",OR(V186="",V186='Convalida dati'!$D$8),"FALSO")))</f>
        <v>1</v>
      </c>
      <c r="F186" s="58" t="str">
        <f t="shared" ca="1" si="15"/>
        <v>OK</v>
      </c>
      <c r="G186" s="66">
        <v>181</v>
      </c>
      <c r="H186" s="85">
        <v>43116</v>
      </c>
      <c r="I186" s="63">
        <v>43116</v>
      </c>
      <c r="J186" s="64" t="s">
        <v>978</v>
      </c>
      <c r="K186" s="65" t="s">
        <v>62</v>
      </c>
      <c r="L186" s="76" t="s">
        <v>891</v>
      </c>
      <c r="M186" s="66" t="s">
        <v>100</v>
      </c>
      <c r="N186" s="64" t="s">
        <v>2046</v>
      </c>
      <c r="O186" s="65"/>
      <c r="P186" s="66" t="s">
        <v>36</v>
      </c>
      <c r="Q186" s="67" t="s">
        <v>170</v>
      </c>
      <c r="R186" s="67" t="s">
        <v>49</v>
      </c>
      <c r="S186" s="288" t="str">
        <f>+'EVCA sectoralclassification 1'!E200</f>
        <v>Internet technologies</v>
      </c>
      <c r="T186" s="68" t="s">
        <v>41</v>
      </c>
      <c r="U186" s="66" t="s">
        <v>984</v>
      </c>
      <c r="V186" s="423" t="s">
        <v>39</v>
      </c>
      <c r="W186" s="288"/>
      <c r="X186" s="489">
        <v>43118</v>
      </c>
      <c r="Y186" s="480"/>
      <c r="Z186" s="69"/>
    </row>
    <row r="187" spans="2:26" ht="42.45" hidden="1" customHeight="1" x14ac:dyDescent="0.3">
      <c r="B187" s="56" t="str">
        <f t="shared" ca="1" si="14"/>
        <v>VERO</v>
      </c>
      <c r="C187" s="57" t="b">
        <f t="shared" si="16"/>
        <v>1</v>
      </c>
      <c r="D187" s="57" t="b">
        <f>+IF(Q187='Convalida dati'!$B$16,AND('Dealflow centrale'!V187&lt;&gt;"",I187&lt;&gt;""),IF(AND('Dealflow centrale'!Q187='Convalida dati'!$B$17,'Dealflow centrale'!I187=""),OR('Dealflow centrale'!V187="",V187='Convalida dati'!$D$8),"FALSO"))</f>
        <v>1</v>
      </c>
      <c r="E187" s="57" t="b">
        <f>+IF(OR(T187='Convalida dati'!$F$4,T187='Convalida dati'!$F$5,T187='Convalida dati'!$F$8),OR('Dealflow centrale'!V187='Convalida dati'!$D$5,V187='Convalida dati'!$D$6,V187='Convalida dati'!$D$7),IF(OR('Dealflow centrale'!T187='Convalida dati'!$F$9,'Dealflow centrale'!T187='Convalida dati'!$F$7),OR('Dealflow centrale'!V187='Convalida dati'!$D$4,'Dealflow centrale'!V187='Convalida dati'!$D$5,'Dealflow centrale'!V187='Convalida dati'!$D$6),IF(T187="",OR(V187="",V187='Convalida dati'!$D$8),"FALSO")))</f>
        <v>1</v>
      </c>
      <c r="F187" s="58" t="str">
        <f t="shared" ca="1" si="15"/>
        <v>OK</v>
      </c>
      <c r="G187" s="60">
        <v>182</v>
      </c>
      <c r="H187" s="84">
        <v>43116</v>
      </c>
      <c r="I187" s="59">
        <v>43116</v>
      </c>
      <c r="J187" s="56" t="s">
        <v>979</v>
      </c>
      <c r="K187" s="57" t="s">
        <v>62</v>
      </c>
      <c r="L187" s="70" t="s">
        <v>983</v>
      </c>
      <c r="M187" s="60" t="s">
        <v>100</v>
      </c>
      <c r="N187" s="56" t="s">
        <v>2046</v>
      </c>
      <c r="O187" s="57"/>
      <c r="P187" s="60" t="s">
        <v>36</v>
      </c>
      <c r="Q187" s="61" t="s">
        <v>170</v>
      </c>
      <c r="R187" s="61" t="s">
        <v>49</v>
      </c>
      <c r="S187" s="289" t="s">
        <v>614</v>
      </c>
      <c r="T187" s="62" t="s">
        <v>166</v>
      </c>
      <c r="U187" s="60" t="s">
        <v>984</v>
      </c>
      <c r="V187" s="424" t="s">
        <v>39</v>
      </c>
      <c r="W187" s="289"/>
      <c r="X187" s="488">
        <v>43118</v>
      </c>
      <c r="Y187" s="483" t="s">
        <v>988</v>
      </c>
      <c r="Z187" s="80"/>
    </row>
    <row r="188" spans="2:26" ht="42.45" hidden="1" customHeight="1" x14ac:dyDescent="0.3">
      <c r="B188" s="56" t="str">
        <f t="shared" ca="1" si="14"/>
        <v>VERO</v>
      </c>
      <c r="C188" s="57" t="b">
        <f t="shared" si="16"/>
        <v>1</v>
      </c>
      <c r="D188" s="57" t="b">
        <f>+IF(Q188='Convalida dati'!$B$16,AND('Dealflow centrale'!V188&lt;&gt;"",I188&lt;&gt;""),IF(AND('Dealflow centrale'!Q188='Convalida dati'!$B$17,'Dealflow centrale'!I188=""),OR('Dealflow centrale'!V188="",V188='Convalida dati'!$D$8),"FALSO"))</f>
        <v>1</v>
      </c>
      <c r="E188" s="57" t="b">
        <f>+IF(OR(T188='Convalida dati'!$F$4,T188='Convalida dati'!$F$5,T188='Convalida dati'!$F$8),OR('Dealflow centrale'!V188='Convalida dati'!$D$5,V188='Convalida dati'!$D$6,V188='Convalida dati'!$D$7),IF(OR('Dealflow centrale'!T188='Convalida dati'!$F$9,'Dealflow centrale'!T188='Convalida dati'!$F$7),OR('Dealflow centrale'!V188='Convalida dati'!$D$4,'Dealflow centrale'!V188='Convalida dati'!$D$5,'Dealflow centrale'!V188='Convalida dati'!$D$6),IF(T188="",OR(V188="",V188='Convalida dati'!$D$8),"FALSO")))</f>
        <v>1</v>
      </c>
      <c r="F188" s="58" t="str">
        <f t="shared" ca="1" si="15"/>
        <v>OK</v>
      </c>
      <c r="G188" s="66">
        <v>183</v>
      </c>
      <c r="H188" s="85">
        <v>43116</v>
      </c>
      <c r="I188" s="63">
        <v>43116</v>
      </c>
      <c r="J188" s="64" t="s">
        <v>980</v>
      </c>
      <c r="K188" s="65" t="s">
        <v>62</v>
      </c>
      <c r="L188" s="76" t="s">
        <v>891</v>
      </c>
      <c r="M188" s="66" t="s">
        <v>100</v>
      </c>
      <c r="N188" s="64" t="s">
        <v>2046</v>
      </c>
      <c r="O188" s="65"/>
      <c r="P188" s="66" t="s">
        <v>36</v>
      </c>
      <c r="Q188" s="67" t="s">
        <v>170</v>
      </c>
      <c r="R188" s="67" t="s">
        <v>52</v>
      </c>
      <c r="S188" s="288" t="str">
        <f>+'EVCA sectoralclassification 1'!E231</f>
        <v>Medical devices and supplies</v>
      </c>
      <c r="T188" s="68" t="s">
        <v>167</v>
      </c>
      <c r="U188" s="66" t="s">
        <v>984</v>
      </c>
      <c r="V188" s="423" t="s">
        <v>39</v>
      </c>
      <c r="W188" s="288"/>
      <c r="X188" s="489">
        <v>43118</v>
      </c>
      <c r="Y188" s="482" t="s">
        <v>988</v>
      </c>
      <c r="Z188" s="74"/>
    </row>
    <row r="189" spans="2:26" ht="42.45" hidden="1" customHeight="1" x14ac:dyDescent="0.3">
      <c r="B189" s="56" t="str">
        <f t="shared" ca="1" si="14"/>
        <v>VERO</v>
      </c>
      <c r="C189" s="57" t="b">
        <f t="shared" si="16"/>
        <v>1</v>
      </c>
      <c r="D189" s="57" t="b">
        <f>+IF(Q189='Convalida dati'!$B$16,AND('Dealflow centrale'!V189&lt;&gt;"",I189&lt;&gt;""),IF(AND('Dealflow centrale'!Q189='Convalida dati'!$B$17,'Dealflow centrale'!I189=""),OR('Dealflow centrale'!V189="",V189='Convalida dati'!$D$8),"FALSO"))</f>
        <v>1</v>
      </c>
      <c r="E189" s="57" t="b">
        <f>+IF(OR(T189='Convalida dati'!$F$4,T189='Convalida dati'!$F$5,T189='Convalida dati'!$F$8),OR('Dealflow centrale'!V189='Convalida dati'!$D$5,V189='Convalida dati'!$D$6,V189='Convalida dati'!$D$7),IF(OR('Dealflow centrale'!T189='Convalida dati'!$F$9,'Dealflow centrale'!T189='Convalida dati'!$F$7),OR('Dealflow centrale'!V189='Convalida dati'!$D$4,'Dealflow centrale'!V189='Convalida dati'!$D$5,'Dealflow centrale'!V189='Convalida dati'!$D$6),IF(T189="",OR(V189="",V189='Convalida dati'!$D$8),"FALSO")))</f>
        <v>1</v>
      </c>
      <c r="F189" s="58" t="str">
        <f t="shared" ca="1" si="15"/>
        <v>OK</v>
      </c>
      <c r="G189" s="60">
        <v>184</v>
      </c>
      <c r="H189" s="84">
        <v>43116</v>
      </c>
      <c r="I189" s="59">
        <v>43116</v>
      </c>
      <c r="J189" s="56" t="s">
        <v>981</v>
      </c>
      <c r="K189" s="57" t="s">
        <v>62</v>
      </c>
      <c r="L189" s="57" t="s">
        <v>891</v>
      </c>
      <c r="M189" s="60" t="s">
        <v>100</v>
      </c>
      <c r="N189" s="56" t="s">
        <v>2046</v>
      </c>
      <c r="O189" s="57"/>
      <c r="P189" s="60" t="s">
        <v>36</v>
      </c>
      <c r="Q189" s="61" t="s">
        <v>170</v>
      </c>
      <c r="R189" s="61" t="s">
        <v>53</v>
      </c>
      <c r="S189" s="289" t="str">
        <f>+'EVCA sectoralclassification 1'!E89</f>
        <v>Business and industrial services</v>
      </c>
      <c r="T189" s="62" t="s">
        <v>41</v>
      </c>
      <c r="U189" s="60" t="s">
        <v>984</v>
      </c>
      <c r="V189" s="424" t="s">
        <v>39</v>
      </c>
      <c r="W189" s="289"/>
      <c r="X189" s="488">
        <v>43118</v>
      </c>
      <c r="Y189" s="481"/>
      <c r="Z189" s="284"/>
    </row>
    <row r="190" spans="2:26" ht="42.45" hidden="1" customHeight="1" x14ac:dyDescent="0.3">
      <c r="B190" s="56" t="str">
        <f t="shared" ca="1" si="14"/>
        <v>VERO</v>
      </c>
      <c r="C190" s="57" t="b">
        <f t="shared" si="16"/>
        <v>1</v>
      </c>
      <c r="D190" s="57" t="b">
        <f>+IF(Q190='Convalida dati'!$B$16,AND('Dealflow centrale'!V190&lt;&gt;"",I190&lt;&gt;""),IF(AND('Dealflow centrale'!Q190='Convalida dati'!$B$17,'Dealflow centrale'!I190=""),OR('Dealflow centrale'!V190="",V190='Convalida dati'!$D$8),"FALSO"))</f>
        <v>1</v>
      </c>
      <c r="E190" s="57" t="b">
        <f>+IF(OR(T190='Convalida dati'!$F$4,T190='Convalida dati'!$F$5,T190='Convalida dati'!$F$8),OR('Dealflow centrale'!V190='Convalida dati'!$D$5,V190='Convalida dati'!$D$6,V190='Convalida dati'!$D$7),IF(OR('Dealflow centrale'!T190='Convalida dati'!$F$9,'Dealflow centrale'!T190='Convalida dati'!$F$7),OR('Dealflow centrale'!V190='Convalida dati'!$D$4,'Dealflow centrale'!V190='Convalida dati'!$D$5,'Dealflow centrale'!V190='Convalida dati'!$D$6),IF(T190="",OR(V190="",V190='Convalida dati'!$D$8),"FALSO")))</f>
        <v>1</v>
      </c>
      <c r="F190" s="58" t="str">
        <f t="shared" ca="1" si="15"/>
        <v>OK</v>
      </c>
      <c r="G190" s="66">
        <v>185</v>
      </c>
      <c r="H190" s="85">
        <v>43117</v>
      </c>
      <c r="I190" s="63">
        <v>43117</v>
      </c>
      <c r="J190" s="77" t="s">
        <v>985</v>
      </c>
      <c r="K190" s="76" t="s">
        <v>62</v>
      </c>
      <c r="L190" s="76" t="s">
        <v>849</v>
      </c>
      <c r="M190" s="78" t="s">
        <v>105</v>
      </c>
      <c r="N190" s="77" t="s">
        <v>150</v>
      </c>
      <c r="O190" s="65"/>
      <c r="P190" s="78" t="s">
        <v>36</v>
      </c>
      <c r="Q190" s="67" t="s">
        <v>170</v>
      </c>
      <c r="R190" s="288" t="s">
        <v>42</v>
      </c>
      <c r="S190" s="270" t="str">
        <f>+'EVCA sectoralclassification 1'!E58</f>
        <v>Business and industrial products</v>
      </c>
      <c r="T190" s="68" t="s">
        <v>166</v>
      </c>
      <c r="U190" s="66" t="s">
        <v>848</v>
      </c>
      <c r="V190" s="423" t="s">
        <v>39</v>
      </c>
      <c r="W190" s="288"/>
      <c r="X190" s="489">
        <v>43118</v>
      </c>
      <c r="Y190" s="480" t="s">
        <v>988</v>
      </c>
      <c r="Z190" s="69"/>
    </row>
    <row r="191" spans="2:26" ht="42.45" hidden="1" customHeight="1" x14ac:dyDescent="0.3">
      <c r="B191" s="56" t="str">
        <f t="shared" ca="1" si="14"/>
        <v>VERO</v>
      </c>
      <c r="C191" s="57" t="b">
        <f t="shared" si="16"/>
        <v>1</v>
      </c>
      <c r="D191" s="57" t="b">
        <f>+IF(Q191='Convalida dati'!$B$16,AND('Dealflow centrale'!V191&lt;&gt;"",I191&lt;&gt;""),IF(AND('Dealflow centrale'!Q191='Convalida dati'!$B$17,'Dealflow centrale'!I191=""),OR('Dealflow centrale'!V191="",V191='Convalida dati'!$D$8),"FALSO"))</f>
        <v>1</v>
      </c>
      <c r="E191" s="57" t="b">
        <f>+IF(OR(T191='Convalida dati'!$F$4,T191='Convalida dati'!$F$5,T191='Convalida dati'!$F$8),OR('Dealflow centrale'!V191='Convalida dati'!$D$5,V191='Convalida dati'!$D$6,V191='Convalida dati'!$D$7),IF(OR('Dealflow centrale'!T191='Convalida dati'!$F$9,'Dealflow centrale'!T191='Convalida dati'!$F$7),OR('Dealflow centrale'!V191='Convalida dati'!$D$4,'Dealflow centrale'!V191='Convalida dati'!$D$5,'Dealflow centrale'!V191='Convalida dati'!$D$6),IF(T191="",OR(V191="",V191='Convalida dati'!$D$8),"FALSO")))</f>
        <v>1</v>
      </c>
      <c r="F191" s="58" t="str">
        <f t="shared" ca="1" si="15"/>
        <v>OK</v>
      </c>
      <c r="G191" s="60">
        <v>186</v>
      </c>
      <c r="H191" s="84">
        <v>43118</v>
      </c>
      <c r="I191" s="59">
        <v>43118</v>
      </c>
      <c r="J191" s="56" t="s">
        <v>986</v>
      </c>
      <c r="K191" s="57" t="s">
        <v>62</v>
      </c>
      <c r="L191" s="70" t="s">
        <v>165</v>
      </c>
      <c r="M191" s="72" t="s">
        <v>90</v>
      </c>
      <c r="N191" s="56"/>
      <c r="O191" s="70" t="s">
        <v>987</v>
      </c>
      <c r="P191" s="72" t="s">
        <v>34</v>
      </c>
      <c r="Q191" s="281" t="s">
        <v>170</v>
      </c>
      <c r="R191" s="61" t="s">
        <v>47</v>
      </c>
      <c r="S191" s="289" t="str">
        <f>+'EVCA sectoralclassification 1'!E130</f>
        <v>Consumer products manufacturing</v>
      </c>
      <c r="T191" s="62" t="s">
        <v>41</v>
      </c>
      <c r="U191" s="60" t="s">
        <v>218</v>
      </c>
      <c r="V191" s="424" t="s">
        <v>174</v>
      </c>
      <c r="W191" s="289"/>
      <c r="X191" s="488">
        <v>43125</v>
      </c>
      <c r="Y191" s="481"/>
      <c r="Z191" s="284"/>
    </row>
    <row r="192" spans="2:26" ht="42.45" hidden="1" customHeight="1" x14ac:dyDescent="0.3">
      <c r="B192" s="56" t="str">
        <f t="shared" ca="1" si="14"/>
        <v>VERO</v>
      </c>
      <c r="C192" s="57" t="b">
        <f t="shared" si="16"/>
        <v>1</v>
      </c>
      <c r="D192" s="57" t="b">
        <f>+IF(Q192='Convalida dati'!$B$16,AND('Dealflow centrale'!V192&lt;&gt;"",I192&lt;&gt;""),IF(AND('Dealflow centrale'!Q192='Convalida dati'!$B$17,'Dealflow centrale'!I192=""),OR('Dealflow centrale'!V192="",V192='Convalida dati'!$D$8),"FALSO"))</f>
        <v>1</v>
      </c>
      <c r="E192" s="57" t="b">
        <f>+IF(OR(T192='Convalida dati'!$F$4,T192='Convalida dati'!$F$5,T192='Convalida dati'!$F$8),OR('Dealflow centrale'!V192='Convalida dati'!$D$5,V192='Convalida dati'!$D$6,V192='Convalida dati'!$D$7),IF(OR('Dealflow centrale'!T192='Convalida dati'!$F$9,'Dealflow centrale'!T192='Convalida dati'!$F$7),OR('Dealflow centrale'!V192='Convalida dati'!$D$4,'Dealflow centrale'!V192='Convalida dati'!$D$5,'Dealflow centrale'!V192='Convalida dati'!$D$6),IF(T192="",OR(V192="",V192='Convalida dati'!$D$8),"FALSO")))</f>
        <v>1</v>
      </c>
      <c r="F192" s="58" t="str">
        <f t="shared" ca="1" si="15"/>
        <v>OK</v>
      </c>
      <c r="G192" s="66">
        <v>187</v>
      </c>
      <c r="H192" s="85">
        <v>43118</v>
      </c>
      <c r="I192" s="63">
        <v>43118</v>
      </c>
      <c r="J192" s="64" t="s">
        <v>991</v>
      </c>
      <c r="K192" s="76" t="s">
        <v>62</v>
      </c>
      <c r="L192" s="76" t="s">
        <v>234</v>
      </c>
      <c r="M192" s="78" t="s">
        <v>96</v>
      </c>
      <c r="N192" s="77" t="s">
        <v>82</v>
      </c>
      <c r="O192" s="65"/>
      <c r="P192" s="78" t="s">
        <v>36</v>
      </c>
      <c r="Q192" s="67" t="s">
        <v>170</v>
      </c>
      <c r="R192" s="67" t="s">
        <v>48</v>
      </c>
      <c r="S192" s="288" t="str">
        <f>+'EVCA sectoralclassification 1'!E200</f>
        <v>Internet technologies</v>
      </c>
      <c r="T192" s="68" t="s">
        <v>167</v>
      </c>
      <c r="U192" s="66" t="s">
        <v>218</v>
      </c>
      <c r="V192" s="423" t="s">
        <v>38</v>
      </c>
      <c r="W192" s="288"/>
      <c r="X192" s="489">
        <v>43125</v>
      </c>
      <c r="Y192" s="482"/>
      <c r="Z192" s="74"/>
    </row>
    <row r="193" spans="2:26" ht="42.45" hidden="1" customHeight="1" x14ac:dyDescent="0.3">
      <c r="B193" s="56" t="str">
        <f t="shared" ca="1" si="14"/>
        <v>VERO</v>
      </c>
      <c r="C193" s="57" t="b">
        <f t="shared" si="16"/>
        <v>1</v>
      </c>
      <c r="D193" s="57" t="b">
        <f>+IF(Q193='Convalida dati'!$B$16,AND('Dealflow centrale'!V193&lt;&gt;"",I193&lt;&gt;""),IF(AND('Dealflow centrale'!Q193='Convalida dati'!$B$17,'Dealflow centrale'!I193=""),OR('Dealflow centrale'!V193="",V193='Convalida dati'!$D$8),"FALSO"))</f>
        <v>1</v>
      </c>
      <c r="E193" s="57" t="b">
        <f>+IF(OR(T193='Convalida dati'!$F$4,T193='Convalida dati'!$F$5,T193='Convalida dati'!$F$8),OR('Dealflow centrale'!V193='Convalida dati'!$D$5,V193='Convalida dati'!$D$6,V193='Convalida dati'!$D$7),IF(OR('Dealflow centrale'!T193='Convalida dati'!$F$9,'Dealflow centrale'!T193='Convalida dati'!$F$7),OR('Dealflow centrale'!V193='Convalida dati'!$D$4,'Dealflow centrale'!V193='Convalida dati'!$D$5,'Dealflow centrale'!V193='Convalida dati'!$D$6),IF(T193="",OR(V193="",V193='Convalida dati'!$D$8),"FALSO")))</f>
        <v>1</v>
      </c>
      <c r="F193" s="58" t="str">
        <f t="shared" ca="1" si="15"/>
        <v>OK</v>
      </c>
      <c r="G193" s="60">
        <v>188</v>
      </c>
      <c r="H193" s="84">
        <v>43119</v>
      </c>
      <c r="I193" s="59">
        <v>43119</v>
      </c>
      <c r="J193" s="56" t="s">
        <v>992</v>
      </c>
      <c r="K193" s="57" t="s">
        <v>62</v>
      </c>
      <c r="L193" s="70" t="s">
        <v>891</v>
      </c>
      <c r="M193" s="72" t="s">
        <v>100</v>
      </c>
      <c r="N193" s="56"/>
      <c r="O193" s="73" t="s">
        <v>1001</v>
      </c>
      <c r="P193" s="60" t="s">
        <v>83</v>
      </c>
      <c r="Q193" s="61" t="s">
        <v>170</v>
      </c>
      <c r="R193" s="61" t="s">
        <v>45</v>
      </c>
      <c r="S193" s="289" t="str">
        <f>+'EVCA sectoralclassification 1'!E223</f>
        <v>Biotechnology</v>
      </c>
      <c r="T193" s="62" t="s">
        <v>41</v>
      </c>
      <c r="U193" s="60" t="s">
        <v>811</v>
      </c>
      <c r="V193" s="424" t="s">
        <v>39</v>
      </c>
      <c r="W193" s="289"/>
      <c r="X193" s="488">
        <v>43125</v>
      </c>
      <c r="Y193" s="481"/>
      <c r="Z193" s="284"/>
    </row>
    <row r="194" spans="2:26" ht="42.45" hidden="1" customHeight="1" x14ac:dyDescent="0.3">
      <c r="B194" s="56" t="str">
        <f t="shared" ca="1" si="14"/>
        <v>VERO</v>
      </c>
      <c r="C194" s="57" t="b">
        <f t="shared" si="16"/>
        <v>1</v>
      </c>
      <c r="D194" s="57" t="b">
        <f>+IF(Q194='Convalida dati'!$B$16,AND('Dealflow centrale'!V194&lt;&gt;"",I194&lt;&gt;""),IF(AND('Dealflow centrale'!Q194='Convalida dati'!$B$17,'Dealflow centrale'!I194=""),OR('Dealflow centrale'!V194="",V194='Convalida dati'!$D$8),"FALSO"))</f>
        <v>1</v>
      </c>
      <c r="E194" s="57" t="b">
        <f>+IF(OR(T194='Convalida dati'!$F$4,T194='Convalida dati'!$F$5,T194='Convalida dati'!$F$8),OR('Dealflow centrale'!V194='Convalida dati'!$D$5,V194='Convalida dati'!$D$6,V194='Convalida dati'!$D$7),IF(OR('Dealflow centrale'!T194='Convalida dati'!$F$9,'Dealflow centrale'!T194='Convalida dati'!$F$7),OR('Dealflow centrale'!V194='Convalida dati'!$D$4,'Dealflow centrale'!V194='Convalida dati'!$D$5,'Dealflow centrale'!V194='Convalida dati'!$D$6),IF(T194="",OR(V194="",V194='Convalida dati'!$D$8),"FALSO")))</f>
        <v>1</v>
      </c>
      <c r="F194" s="58" t="str">
        <f t="shared" ca="1" si="15"/>
        <v>OK</v>
      </c>
      <c r="G194" s="66">
        <v>189</v>
      </c>
      <c r="H194" s="85">
        <v>43120</v>
      </c>
      <c r="I194" s="63">
        <v>43120</v>
      </c>
      <c r="J194" s="64" t="s">
        <v>993</v>
      </c>
      <c r="K194" s="76" t="s">
        <v>62</v>
      </c>
      <c r="L194" s="76" t="s">
        <v>206</v>
      </c>
      <c r="M194" s="78" t="s">
        <v>206</v>
      </c>
      <c r="N194" s="64"/>
      <c r="O194" s="76" t="s">
        <v>1002</v>
      </c>
      <c r="P194" s="66" t="s">
        <v>34</v>
      </c>
      <c r="Q194" s="67" t="s">
        <v>170</v>
      </c>
      <c r="R194" s="67" t="s">
        <v>46</v>
      </c>
      <c r="S194" s="288" t="str">
        <f>+'EVCA sectoralclassification 1'!E163</f>
        <v>Alternative energy</v>
      </c>
      <c r="T194" s="68" t="s">
        <v>40</v>
      </c>
      <c r="U194" s="66" t="s">
        <v>218</v>
      </c>
      <c r="V194" s="423" t="s">
        <v>174</v>
      </c>
      <c r="W194" s="288"/>
      <c r="X194" s="489">
        <v>43125</v>
      </c>
      <c r="Y194" s="480"/>
      <c r="Z194" s="69"/>
    </row>
    <row r="195" spans="2:26" ht="42.45" hidden="1" customHeight="1" x14ac:dyDescent="0.3">
      <c r="B195" s="56" t="str">
        <f t="shared" ca="1" si="14"/>
        <v>VERO</v>
      </c>
      <c r="C195" s="57" t="b">
        <f t="shared" si="16"/>
        <v>1</v>
      </c>
      <c r="D195" s="57" t="b">
        <f>+IF(Q195='Convalida dati'!$B$16,AND('Dealflow centrale'!V195&lt;&gt;"",I195&lt;&gt;""),IF(AND('Dealflow centrale'!Q195='Convalida dati'!$B$17,'Dealflow centrale'!I195=""),OR('Dealflow centrale'!V195="",V195='Convalida dati'!$D$8),"FALSO"))</f>
        <v>1</v>
      </c>
      <c r="E195" s="57" t="b">
        <f>+IF(OR(T195='Convalida dati'!$F$4,T195='Convalida dati'!$F$5,T195='Convalida dati'!$F$8),OR('Dealflow centrale'!V195='Convalida dati'!$D$5,V195='Convalida dati'!$D$6,V195='Convalida dati'!$D$7),IF(OR('Dealflow centrale'!T195='Convalida dati'!$F$9,'Dealflow centrale'!T195='Convalida dati'!$F$7),OR('Dealflow centrale'!V195='Convalida dati'!$D$4,'Dealflow centrale'!V195='Convalida dati'!$D$5,'Dealflow centrale'!V195='Convalida dati'!$D$6),IF(T195="",OR(V195="",V195='Convalida dati'!$D$8),"FALSO")))</f>
        <v>1</v>
      </c>
      <c r="F195" s="58" t="str">
        <f t="shared" ca="1" si="15"/>
        <v>OK</v>
      </c>
      <c r="G195" s="60">
        <v>190</v>
      </c>
      <c r="H195" s="84">
        <v>43122</v>
      </c>
      <c r="I195" s="59">
        <v>43126</v>
      </c>
      <c r="J195" s="75" t="s">
        <v>994</v>
      </c>
      <c r="K195" s="57" t="s">
        <v>62</v>
      </c>
      <c r="L195" s="70" t="s">
        <v>165</v>
      </c>
      <c r="M195" s="72" t="s">
        <v>90</v>
      </c>
      <c r="N195" s="56"/>
      <c r="O195" s="73" t="s">
        <v>1003</v>
      </c>
      <c r="P195" s="60" t="s">
        <v>34</v>
      </c>
      <c r="Q195" s="61" t="s">
        <v>170</v>
      </c>
      <c r="R195" s="61" t="s">
        <v>53</v>
      </c>
      <c r="S195" s="289" t="str">
        <f>+'EVCA sectoralclassification 1'!E190</f>
        <v>Broadcasting, publications and content providers</v>
      </c>
      <c r="T195" s="62" t="s">
        <v>41</v>
      </c>
      <c r="U195" s="60" t="s">
        <v>218</v>
      </c>
      <c r="V195" s="424" t="s">
        <v>174</v>
      </c>
      <c r="W195" s="289"/>
      <c r="X195" s="488">
        <v>43132</v>
      </c>
      <c r="Y195" s="481"/>
      <c r="Z195" s="284"/>
    </row>
    <row r="196" spans="2:26" ht="42.45" hidden="1" customHeight="1" x14ac:dyDescent="0.3">
      <c r="B196" s="56" t="str">
        <f t="shared" ca="1" si="14"/>
        <v>VERO</v>
      </c>
      <c r="C196" s="57" t="b">
        <f t="shared" si="16"/>
        <v>1</v>
      </c>
      <c r="D196" s="57" t="b">
        <f>+IF(Q196='Convalida dati'!$B$16,AND('Dealflow centrale'!V196&lt;&gt;"",I196&lt;&gt;""),IF(AND('Dealflow centrale'!Q196='Convalida dati'!$B$17,'Dealflow centrale'!I196=""),OR('Dealflow centrale'!V196="",V196='Convalida dati'!$D$8),"FALSO"))</f>
        <v>1</v>
      </c>
      <c r="E196" s="57" t="b">
        <f>+IF(OR(T196='Convalida dati'!$F$4,T196='Convalida dati'!$F$5,T196='Convalida dati'!$F$8),OR('Dealflow centrale'!V196='Convalida dati'!$D$5,V196='Convalida dati'!$D$6,V196='Convalida dati'!$D$7),IF(OR('Dealflow centrale'!T196='Convalida dati'!$F$9,'Dealflow centrale'!T196='Convalida dati'!$F$7),OR('Dealflow centrale'!V196='Convalida dati'!$D$4,'Dealflow centrale'!V196='Convalida dati'!$D$5,'Dealflow centrale'!V196='Convalida dati'!$D$6),IF(T196="",OR(V196="",V196='Convalida dati'!$D$8),"FALSO")))</f>
        <v>1</v>
      </c>
      <c r="F196" s="58" t="str">
        <f t="shared" ca="1" si="15"/>
        <v>OK</v>
      </c>
      <c r="G196" s="66">
        <v>191</v>
      </c>
      <c r="H196" s="85">
        <v>43122</v>
      </c>
      <c r="I196" s="63">
        <v>43122</v>
      </c>
      <c r="J196" s="77" t="s">
        <v>995</v>
      </c>
      <c r="K196" s="65" t="s">
        <v>62</v>
      </c>
      <c r="L196" s="76" t="s">
        <v>206</v>
      </c>
      <c r="M196" s="78" t="s">
        <v>206</v>
      </c>
      <c r="N196" s="64"/>
      <c r="O196" s="76" t="s">
        <v>1004</v>
      </c>
      <c r="P196" s="66" t="s">
        <v>34</v>
      </c>
      <c r="Q196" s="67" t="s">
        <v>170</v>
      </c>
      <c r="R196" s="67" t="s">
        <v>49</v>
      </c>
      <c r="S196" s="288" t="str">
        <f>+'EVCA sectoralclassification 1'!E214</f>
        <v>Systems software</v>
      </c>
      <c r="T196" s="68" t="s">
        <v>41</v>
      </c>
      <c r="U196" s="66" t="s">
        <v>218</v>
      </c>
      <c r="V196" s="423" t="s">
        <v>174</v>
      </c>
      <c r="W196" s="288"/>
      <c r="X196" s="489">
        <v>43125</v>
      </c>
      <c r="Y196" s="480"/>
      <c r="Z196" s="69"/>
    </row>
    <row r="197" spans="2:26" ht="42.45" hidden="1" customHeight="1" x14ac:dyDescent="0.3">
      <c r="B197" s="56" t="str">
        <f t="shared" ca="1" si="14"/>
        <v>VERO</v>
      </c>
      <c r="C197" s="57" t="b">
        <f t="shared" si="16"/>
        <v>1</v>
      </c>
      <c r="D197" s="57" t="b">
        <f>+IF(Q197='Convalida dati'!$B$16,AND('Dealflow centrale'!V197&lt;&gt;"",I197&lt;&gt;""),IF(AND('Dealflow centrale'!Q197='Convalida dati'!$B$17,'Dealflow centrale'!I197=""),OR('Dealflow centrale'!V197="",V197='Convalida dati'!$D$8),"FALSO"))</f>
        <v>1</v>
      </c>
      <c r="E197" s="57" t="b">
        <f>+IF(OR(T197='Convalida dati'!$F$4,T197='Convalida dati'!$F$5,T197='Convalida dati'!$F$8),OR('Dealflow centrale'!V197='Convalida dati'!$D$5,V197='Convalida dati'!$D$6,V197='Convalida dati'!$D$7),IF(OR('Dealflow centrale'!T197='Convalida dati'!$F$9,'Dealflow centrale'!T197='Convalida dati'!$F$7),OR('Dealflow centrale'!V197='Convalida dati'!$D$4,'Dealflow centrale'!V197='Convalida dati'!$D$5,'Dealflow centrale'!V197='Convalida dati'!$D$6),IF(T197="",OR(V197="",V197='Convalida dati'!$D$8),"FALSO")))</f>
        <v>1</v>
      </c>
      <c r="F197" s="58" t="str">
        <f t="shared" ca="1" si="15"/>
        <v>OK</v>
      </c>
      <c r="G197" s="60">
        <v>192</v>
      </c>
      <c r="H197" s="84">
        <v>43123</v>
      </c>
      <c r="I197" s="59">
        <v>43123</v>
      </c>
      <c r="J197" s="75" t="s">
        <v>996</v>
      </c>
      <c r="K197" s="57" t="s">
        <v>62</v>
      </c>
      <c r="L197" s="70" t="s">
        <v>165</v>
      </c>
      <c r="M197" s="72" t="s">
        <v>90</v>
      </c>
      <c r="N197" s="56"/>
      <c r="O197" s="73" t="s">
        <v>1005</v>
      </c>
      <c r="P197" s="60" t="s">
        <v>35</v>
      </c>
      <c r="Q197" s="61" t="s">
        <v>170</v>
      </c>
      <c r="R197" s="61" t="s">
        <v>53</v>
      </c>
      <c r="S197" s="289" t="str">
        <f>+'EVCA sectoralclassification 1'!E146</f>
        <v>Educational and training products/services</v>
      </c>
      <c r="T197" s="62" t="s">
        <v>167</v>
      </c>
      <c r="U197" s="60" t="s">
        <v>218</v>
      </c>
      <c r="V197" s="424" t="s">
        <v>38</v>
      </c>
      <c r="W197" s="289"/>
      <c r="X197" s="488">
        <v>43125</v>
      </c>
      <c r="Y197" s="481"/>
      <c r="Z197" s="284"/>
    </row>
    <row r="198" spans="2:26" ht="42.45" hidden="1" customHeight="1" x14ac:dyDescent="0.3">
      <c r="B198" s="56" t="str">
        <f t="shared" ref="B198:B261" ca="1" si="19">IF(AND(+H198&lt;=X198,X198&lt;=TODAY()),"VERO","FALSO")</f>
        <v>VERO</v>
      </c>
      <c r="C198" s="57" t="b">
        <f t="shared" si="16"/>
        <v>1</v>
      </c>
      <c r="D198" s="57" t="b">
        <f>+IF(Q198='Convalida dati'!$B$16,AND('Dealflow centrale'!V198&lt;&gt;"",I198&lt;&gt;""),IF(AND('Dealflow centrale'!Q198='Convalida dati'!$B$17,'Dealflow centrale'!I198=""),OR('Dealflow centrale'!V198="",V198='Convalida dati'!$D$8),"FALSO"))</f>
        <v>1</v>
      </c>
      <c r="E198" s="57" t="b">
        <f>+IF(OR(T198='Convalida dati'!$F$4,T198='Convalida dati'!$F$5,T198='Convalida dati'!$F$8),OR('Dealflow centrale'!V198='Convalida dati'!$D$5,V198='Convalida dati'!$D$6,V198='Convalida dati'!$D$7),IF(OR('Dealflow centrale'!T198='Convalida dati'!$F$9,'Dealflow centrale'!T198='Convalida dati'!$F$7),OR('Dealflow centrale'!V198='Convalida dati'!$D$4,'Dealflow centrale'!V198='Convalida dati'!$D$5,'Dealflow centrale'!V198='Convalida dati'!$D$6),IF(T198="",OR(V198="",V198='Convalida dati'!$D$8),"FALSO")))</f>
        <v>1</v>
      </c>
      <c r="F198" s="58" t="str">
        <f t="shared" ref="F198:F261" ca="1" si="20">+IF(AND(B198="VERO",C198=TRUE,D198=TRUE,E198=TRUE),"OK","ERRORE")</f>
        <v>OK</v>
      </c>
      <c r="G198" s="66">
        <v>193</v>
      </c>
      <c r="H198" s="85">
        <v>43123</v>
      </c>
      <c r="I198" s="63">
        <v>43123</v>
      </c>
      <c r="J198" s="77" t="s">
        <v>997</v>
      </c>
      <c r="K198" s="65" t="s">
        <v>62</v>
      </c>
      <c r="L198" s="76" t="s">
        <v>149</v>
      </c>
      <c r="M198" s="78" t="s">
        <v>92</v>
      </c>
      <c r="N198" s="64"/>
      <c r="O198" s="272" t="s">
        <v>1006</v>
      </c>
      <c r="P198" s="66" t="s">
        <v>83</v>
      </c>
      <c r="Q198" s="67" t="s">
        <v>170</v>
      </c>
      <c r="R198" s="67" t="s">
        <v>53</v>
      </c>
      <c r="S198" s="288" t="str">
        <f>+'EVCA sectoralclassification 1'!E76</f>
        <v>Business and industrial services</v>
      </c>
      <c r="T198" s="68" t="s">
        <v>167</v>
      </c>
      <c r="U198" s="66" t="s">
        <v>218</v>
      </c>
      <c r="V198" s="423" t="s">
        <v>38</v>
      </c>
      <c r="W198" s="288"/>
      <c r="X198" s="489">
        <v>43125</v>
      </c>
      <c r="Y198" s="480"/>
      <c r="Z198" s="69"/>
    </row>
    <row r="199" spans="2:26" ht="42.45" hidden="1" customHeight="1" x14ac:dyDescent="0.3">
      <c r="B199" s="56" t="str">
        <f t="shared" ca="1" si="19"/>
        <v>VERO</v>
      </c>
      <c r="C199" s="57" t="b">
        <f t="shared" si="16"/>
        <v>1</v>
      </c>
      <c r="D199" s="57" t="b">
        <f>+IF(Q199='Convalida dati'!$B$16,AND('Dealflow centrale'!V199&lt;&gt;"",I199&lt;&gt;""),IF(AND('Dealflow centrale'!Q199='Convalida dati'!$B$17,'Dealflow centrale'!I199=""),OR('Dealflow centrale'!V199="",V199='Convalida dati'!$D$8),"FALSO"))</f>
        <v>1</v>
      </c>
      <c r="E199" s="57" t="b">
        <f>+IF(OR(T199='Convalida dati'!$F$4,T199='Convalida dati'!$F$5,T199='Convalida dati'!$F$8),OR('Dealflow centrale'!V199='Convalida dati'!$D$5,V199='Convalida dati'!$D$6,V199='Convalida dati'!$D$7),IF(OR('Dealflow centrale'!T199='Convalida dati'!$F$9,'Dealflow centrale'!T199='Convalida dati'!$F$7),OR('Dealflow centrale'!V199='Convalida dati'!$D$4,'Dealflow centrale'!V199='Convalida dati'!$D$5,'Dealflow centrale'!V199='Convalida dati'!$D$6),IF(T199="",OR(V199="",V199='Convalida dati'!$D$8),"FALSO")))</f>
        <v>1</v>
      </c>
      <c r="F199" s="58" t="str">
        <f t="shared" ca="1" si="20"/>
        <v>OK</v>
      </c>
      <c r="G199" s="60">
        <v>194</v>
      </c>
      <c r="H199" s="84">
        <v>43123</v>
      </c>
      <c r="I199" s="59">
        <v>43123</v>
      </c>
      <c r="J199" s="56">
        <v>1177</v>
      </c>
      <c r="K199" s="57" t="s">
        <v>62</v>
      </c>
      <c r="L199" s="70" t="s">
        <v>1008</v>
      </c>
      <c r="M199" s="72" t="s">
        <v>92</v>
      </c>
      <c r="N199" s="56"/>
      <c r="O199" s="73" t="s">
        <v>1007</v>
      </c>
      <c r="P199" s="60" t="s">
        <v>35</v>
      </c>
      <c r="Q199" s="61" t="s">
        <v>170</v>
      </c>
      <c r="R199" s="61" t="s">
        <v>50</v>
      </c>
      <c r="S199" s="289" t="str">
        <f>+'EVCA sectoralclassification 1'!E58</f>
        <v>Business and industrial products</v>
      </c>
      <c r="T199" s="62" t="s">
        <v>167</v>
      </c>
      <c r="U199" s="60" t="s">
        <v>218</v>
      </c>
      <c r="V199" s="424" t="s">
        <v>38</v>
      </c>
      <c r="W199" s="289"/>
      <c r="X199" s="488">
        <v>43125</v>
      </c>
      <c r="Y199" s="481"/>
      <c r="Z199" s="284"/>
    </row>
    <row r="200" spans="2:26" ht="42.45" hidden="1" customHeight="1" x14ac:dyDescent="0.3">
      <c r="B200" s="56" t="str">
        <f t="shared" ca="1" si="19"/>
        <v>VERO</v>
      </c>
      <c r="C200" s="57" t="b">
        <f t="shared" si="16"/>
        <v>1</v>
      </c>
      <c r="D200" s="57" t="b">
        <f>+IF(Q200='Convalida dati'!$B$16,AND('Dealflow centrale'!V200&lt;&gt;"",I200&lt;&gt;""),IF(AND('Dealflow centrale'!Q200='Convalida dati'!$B$17,'Dealflow centrale'!I200=""),OR('Dealflow centrale'!V200="",V200='Convalida dati'!$D$8),"FALSO"))</f>
        <v>1</v>
      </c>
      <c r="E200" s="57" t="b">
        <f>+IF(OR(T200='Convalida dati'!$F$4,T200='Convalida dati'!$F$5,T200='Convalida dati'!$F$8),OR('Dealflow centrale'!V200='Convalida dati'!$D$5,V200='Convalida dati'!$D$6,V200='Convalida dati'!$D$7),IF(OR('Dealflow centrale'!T200='Convalida dati'!$F$9,'Dealflow centrale'!T200='Convalida dati'!$F$7),OR('Dealflow centrale'!V200='Convalida dati'!$D$4,'Dealflow centrale'!V200='Convalida dati'!$D$5,'Dealflow centrale'!V200='Convalida dati'!$D$6),IF(T200="",OR(V200="",V200='Convalida dati'!$D$8),"FALSO")))</f>
        <v>1</v>
      </c>
      <c r="F200" s="58" t="str">
        <f t="shared" ca="1" si="20"/>
        <v>OK</v>
      </c>
      <c r="G200" s="66">
        <v>195</v>
      </c>
      <c r="H200" s="85">
        <v>43124</v>
      </c>
      <c r="I200" s="63">
        <v>43124</v>
      </c>
      <c r="J200" s="77" t="s">
        <v>998</v>
      </c>
      <c r="K200" s="65" t="s">
        <v>62</v>
      </c>
      <c r="L200" s="76" t="s">
        <v>202</v>
      </c>
      <c r="M200" s="78" t="s">
        <v>89</v>
      </c>
      <c r="N200" s="77" t="s">
        <v>82</v>
      </c>
      <c r="O200" s="65"/>
      <c r="P200" s="66" t="s">
        <v>36</v>
      </c>
      <c r="Q200" s="67" t="s">
        <v>170</v>
      </c>
      <c r="R200" s="67" t="s">
        <v>45</v>
      </c>
      <c r="S200" s="288" t="str">
        <f>+'EVCA sectoralclassification 1'!E223</f>
        <v>Biotechnology</v>
      </c>
      <c r="T200" s="68" t="s">
        <v>40</v>
      </c>
      <c r="U200" s="66" t="s">
        <v>887</v>
      </c>
      <c r="V200" s="423" t="s">
        <v>39</v>
      </c>
      <c r="W200" s="288"/>
      <c r="X200" s="489">
        <v>43125</v>
      </c>
      <c r="Y200" s="482"/>
      <c r="Z200" s="74"/>
    </row>
    <row r="201" spans="2:26" ht="42.45" hidden="1" customHeight="1" x14ac:dyDescent="0.3">
      <c r="B201" s="56" t="str">
        <f t="shared" ca="1" si="19"/>
        <v>VERO</v>
      </c>
      <c r="C201" s="57" t="b">
        <f t="shared" ref="C201:C264" si="21">+(AND(G201&lt;&gt;"",H201&lt;&gt;"",J201&lt;&gt;"",K201&lt;&gt;"",L201&lt;&gt;"",M201&lt;&gt;"",P201&lt;&gt;"",Q201&lt;&gt;""))</f>
        <v>1</v>
      </c>
      <c r="D201" s="57" t="b">
        <f>+IF(Q201='Convalida dati'!$B$16,AND('Dealflow centrale'!V201&lt;&gt;"",I201&lt;&gt;""),IF(AND('Dealflow centrale'!Q201='Convalida dati'!$B$17,'Dealflow centrale'!I201=""),OR('Dealflow centrale'!V201="",V201='Convalida dati'!$D$8),"FALSO"))</f>
        <v>1</v>
      </c>
      <c r="E201" s="57" t="b">
        <f>+IF(OR(T201='Convalida dati'!$F$4,T201='Convalida dati'!$F$5,T201='Convalida dati'!$F$8),OR('Dealflow centrale'!V201='Convalida dati'!$D$5,V201='Convalida dati'!$D$6,V201='Convalida dati'!$D$7),IF(OR('Dealflow centrale'!T201='Convalida dati'!$F$9,'Dealflow centrale'!T201='Convalida dati'!$F$7),OR('Dealflow centrale'!V201='Convalida dati'!$D$4,'Dealflow centrale'!V201='Convalida dati'!$D$5,'Dealflow centrale'!V201='Convalida dati'!$D$6),IF(T201="",OR(V201="",V201='Convalida dati'!$D$8),"FALSO")))</f>
        <v>1</v>
      </c>
      <c r="F201" s="58" t="str">
        <f t="shared" ca="1" si="20"/>
        <v>OK</v>
      </c>
      <c r="G201" s="60">
        <v>196</v>
      </c>
      <c r="H201" s="84">
        <v>43124</v>
      </c>
      <c r="I201" s="59">
        <v>43125</v>
      </c>
      <c r="J201" s="75" t="s">
        <v>999</v>
      </c>
      <c r="K201" s="70" t="s">
        <v>62</v>
      </c>
      <c r="L201" s="70" t="s">
        <v>149</v>
      </c>
      <c r="M201" s="72" t="s">
        <v>92</v>
      </c>
      <c r="N201" s="56"/>
      <c r="O201" s="57" t="s">
        <v>1009</v>
      </c>
      <c r="P201" s="60" t="s">
        <v>34</v>
      </c>
      <c r="Q201" s="61" t="s">
        <v>170</v>
      </c>
      <c r="R201" s="61" t="s">
        <v>53</v>
      </c>
      <c r="S201" s="289" t="str">
        <f>+'EVCA sectoralclassification 1'!E89</f>
        <v>Business and industrial services</v>
      </c>
      <c r="T201" s="62" t="s">
        <v>166</v>
      </c>
      <c r="U201" s="60" t="s">
        <v>218</v>
      </c>
      <c r="V201" s="424" t="s">
        <v>174</v>
      </c>
      <c r="W201" s="289"/>
      <c r="X201" s="488">
        <v>43132</v>
      </c>
      <c r="Y201" s="483" t="s">
        <v>1028</v>
      </c>
      <c r="Z201" s="80"/>
    </row>
    <row r="202" spans="2:26" ht="42.45" hidden="1" customHeight="1" x14ac:dyDescent="0.3">
      <c r="B202" s="56" t="str">
        <f t="shared" ca="1" si="19"/>
        <v>VERO</v>
      </c>
      <c r="C202" s="57" t="b">
        <f t="shared" si="21"/>
        <v>1</v>
      </c>
      <c r="D202" s="57" t="b">
        <f>+IF(Q202='Convalida dati'!$B$16,AND('Dealflow centrale'!V202&lt;&gt;"",I202&lt;&gt;""),IF(AND('Dealflow centrale'!Q202='Convalida dati'!$B$17,'Dealflow centrale'!I202=""),OR('Dealflow centrale'!V202="",V202='Convalida dati'!$D$8),"FALSO"))</f>
        <v>1</v>
      </c>
      <c r="E202" s="57" t="b">
        <f>+IF(OR(T202='Convalida dati'!$F$4,T202='Convalida dati'!$F$5,T202='Convalida dati'!$F$8),OR('Dealflow centrale'!V202='Convalida dati'!$D$5,V202='Convalida dati'!$D$6,V202='Convalida dati'!$D$7),IF(OR('Dealflow centrale'!T202='Convalida dati'!$F$9,'Dealflow centrale'!T202='Convalida dati'!$F$7),OR('Dealflow centrale'!V202='Convalida dati'!$D$4,'Dealflow centrale'!V202='Convalida dati'!$D$5,'Dealflow centrale'!V202='Convalida dati'!$D$6),IF(T202="",OR(V202="",V202='Convalida dati'!$D$8),"FALSO")))</f>
        <v>1</v>
      </c>
      <c r="F202" s="58" t="str">
        <f t="shared" ca="1" si="20"/>
        <v>OK</v>
      </c>
      <c r="G202" s="66">
        <v>197</v>
      </c>
      <c r="H202" s="85">
        <v>43124</v>
      </c>
      <c r="I202" s="63">
        <v>43125</v>
      </c>
      <c r="J202" s="77" t="s">
        <v>1000</v>
      </c>
      <c r="K202" s="65" t="s">
        <v>64</v>
      </c>
      <c r="L202" s="76" t="s">
        <v>1011</v>
      </c>
      <c r="M202" s="78" t="s">
        <v>214</v>
      </c>
      <c r="N202" s="64"/>
      <c r="O202" s="76" t="s">
        <v>1010</v>
      </c>
      <c r="P202" s="78" t="s">
        <v>34</v>
      </c>
      <c r="Q202" s="67" t="s">
        <v>170</v>
      </c>
      <c r="R202" s="67" t="s">
        <v>48</v>
      </c>
      <c r="S202" s="288" t="str">
        <f>+'EVCA sectoralclassification 1'!E199</f>
        <v>Internet technologies</v>
      </c>
      <c r="T202" s="68" t="s">
        <v>166</v>
      </c>
      <c r="U202" s="66" t="s">
        <v>218</v>
      </c>
      <c r="V202" s="423" t="s">
        <v>38</v>
      </c>
      <c r="W202" s="288"/>
      <c r="X202" s="489">
        <v>43132</v>
      </c>
      <c r="Y202" s="480"/>
      <c r="Z202" s="69"/>
    </row>
    <row r="203" spans="2:26" ht="50.55" hidden="1" customHeight="1" x14ac:dyDescent="0.3">
      <c r="B203" s="56" t="str">
        <f t="shared" ca="1" si="19"/>
        <v>VERO</v>
      </c>
      <c r="C203" s="57" t="b">
        <f t="shared" si="21"/>
        <v>1</v>
      </c>
      <c r="D203" s="57" t="b">
        <f>+IF(Q203='Convalida dati'!$B$16,AND('Dealflow centrale'!V203&lt;&gt;"",I203&lt;&gt;""),IF(AND('Dealflow centrale'!Q203='Convalida dati'!$B$17,'Dealflow centrale'!I203=""),OR('Dealflow centrale'!V203="",V203='Convalida dati'!$D$8),"FALSO"))</f>
        <v>1</v>
      </c>
      <c r="E203" s="57" t="b">
        <f>+IF(OR(T203='Convalida dati'!$F$4,T203='Convalida dati'!$F$5,T203='Convalida dati'!$F$8),OR('Dealflow centrale'!V203='Convalida dati'!$D$9,V203='Convalida dati'!$D$6,V203='Convalida dati'!$D$7),IF(OR('Dealflow centrale'!T203='Convalida dati'!$F$6,'Dealflow centrale'!T203='Convalida dati'!$F$7),OR('Dealflow centrale'!V203='Convalida dati'!$D$10,'Dealflow centrale'!V203='Convalida dati'!$D$9,'Dealflow centrale'!V203='Convalida dati'!$D$6),IF(T203="",OR(V203="",V203='Convalida dati'!$D$8),"FALSO")))</f>
        <v>1</v>
      </c>
      <c r="F203" s="58" t="str">
        <f t="shared" ca="1" si="20"/>
        <v>OK</v>
      </c>
      <c r="G203" s="60">
        <v>198</v>
      </c>
      <c r="H203" s="84">
        <v>43124</v>
      </c>
      <c r="I203" s="59">
        <v>43124</v>
      </c>
      <c r="J203" s="75" t="s">
        <v>1012</v>
      </c>
      <c r="K203" s="70" t="s">
        <v>62</v>
      </c>
      <c r="L203" s="70" t="s">
        <v>165</v>
      </c>
      <c r="M203" s="72" t="s">
        <v>90</v>
      </c>
      <c r="N203" s="56"/>
      <c r="O203" s="73" t="s">
        <v>3821</v>
      </c>
      <c r="P203" s="60" t="s">
        <v>83</v>
      </c>
      <c r="Q203" s="61" t="s">
        <v>170</v>
      </c>
      <c r="R203" s="61" t="s">
        <v>49</v>
      </c>
      <c r="S203" s="289" t="str">
        <f>+'EVCA sectoralclassification 1'!E215</f>
        <v>Software: other</v>
      </c>
      <c r="T203" s="62" t="s">
        <v>166</v>
      </c>
      <c r="U203" s="60" t="s">
        <v>834</v>
      </c>
      <c r="V203" s="425" t="s">
        <v>3913</v>
      </c>
      <c r="W203" s="461"/>
      <c r="X203" s="491">
        <v>44531</v>
      </c>
      <c r="Y203" s="483" t="s">
        <v>4688</v>
      </c>
      <c r="Z203" s="80"/>
    </row>
    <row r="204" spans="2:26" ht="42.45" hidden="1" customHeight="1" x14ac:dyDescent="0.3">
      <c r="B204" s="56" t="str">
        <f t="shared" ca="1" si="19"/>
        <v>VERO</v>
      </c>
      <c r="C204" s="57" t="b">
        <f t="shared" si="21"/>
        <v>1</v>
      </c>
      <c r="D204" s="57" t="b">
        <f>+IF(Q204='Convalida dati'!$B$16,AND('Dealflow centrale'!V204&lt;&gt;"",I204&lt;&gt;""),IF(AND('Dealflow centrale'!Q204='Convalida dati'!$B$17,'Dealflow centrale'!I204=""),OR('Dealflow centrale'!V204="",V204='Convalida dati'!$D$8),"FALSO"))</f>
        <v>1</v>
      </c>
      <c r="E204" s="57" t="b">
        <f>+IF(OR(T204='Convalida dati'!$F$4,T204='Convalida dati'!$F$5,T204='Convalida dati'!$F$8),OR('Dealflow centrale'!V204='Convalida dati'!$D$5,V204='Convalida dati'!$D$6,V204='Convalida dati'!$D$7),IF(OR('Dealflow centrale'!T204='Convalida dati'!$F$9,'Dealflow centrale'!T204='Convalida dati'!$F$7),OR('Dealflow centrale'!V204='Convalida dati'!$D$4,'Dealflow centrale'!V204='Convalida dati'!$D$5,'Dealflow centrale'!V204='Convalida dati'!$D$6),IF(T204="",OR(V204="",V204='Convalida dati'!$D$8),"FALSO")))</f>
        <v>1</v>
      </c>
      <c r="F204" s="58" t="str">
        <f t="shared" ca="1" si="20"/>
        <v>OK</v>
      </c>
      <c r="G204" s="66">
        <v>199</v>
      </c>
      <c r="H204" s="85">
        <v>43124</v>
      </c>
      <c r="I204" s="63">
        <v>43124</v>
      </c>
      <c r="J204" s="77" t="s">
        <v>1014</v>
      </c>
      <c r="K204" s="65" t="s">
        <v>64</v>
      </c>
      <c r="L204" s="76" t="s">
        <v>1015</v>
      </c>
      <c r="M204" s="66" t="s">
        <v>187</v>
      </c>
      <c r="N204" s="64"/>
      <c r="O204" s="65" t="s">
        <v>1016</v>
      </c>
      <c r="P204" s="66" t="s">
        <v>34</v>
      </c>
      <c r="Q204" s="67" t="s">
        <v>170</v>
      </c>
      <c r="R204" s="67" t="s">
        <v>51</v>
      </c>
      <c r="S204" s="288" t="str">
        <f>+'EVCA sectoralclassification 1'!E121</f>
        <v>Consumer products manufacturing</v>
      </c>
      <c r="T204" s="68" t="s">
        <v>167</v>
      </c>
      <c r="U204" s="66" t="s">
        <v>218</v>
      </c>
      <c r="V204" s="423" t="s">
        <v>174</v>
      </c>
      <c r="W204" s="288"/>
      <c r="X204" s="489">
        <v>43132</v>
      </c>
      <c r="Y204" s="480"/>
      <c r="Z204" s="69"/>
    </row>
    <row r="205" spans="2:26" ht="42.45" hidden="1" customHeight="1" x14ac:dyDescent="0.3">
      <c r="B205" s="56" t="str">
        <f t="shared" ca="1" si="19"/>
        <v>VERO</v>
      </c>
      <c r="C205" s="57" t="b">
        <f t="shared" si="21"/>
        <v>1</v>
      </c>
      <c r="D205" s="57" t="b">
        <f>+IF(Q205='Convalida dati'!$B$16,AND('Dealflow centrale'!V205&lt;&gt;"",I205&lt;&gt;""),IF(AND('Dealflow centrale'!Q205='Convalida dati'!$B$17,'Dealflow centrale'!I205=""),OR('Dealflow centrale'!V205="",V205='Convalida dati'!$D$8),"FALSO"))</f>
        <v>1</v>
      </c>
      <c r="E205" s="57" t="b">
        <f>+IF(OR(T205='Convalida dati'!$F$4,T205='Convalida dati'!$F$5,T205='Convalida dati'!$F$8),OR('Dealflow centrale'!V205='Convalida dati'!$D$5,V205='Convalida dati'!$D$6,V205='Convalida dati'!$D$7),IF(OR('Dealflow centrale'!T205='Convalida dati'!$F$9,'Dealflow centrale'!T205='Convalida dati'!$F$7),OR('Dealflow centrale'!V205='Convalida dati'!$D$4,'Dealflow centrale'!V205='Convalida dati'!$D$5,'Dealflow centrale'!V205='Convalida dati'!$D$6),IF(T205="",OR(V205="",V205='Convalida dati'!$D$8),"FALSO")))</f>
        <v>1</v>
      </c>
      <c r="F205" s="58" t="str">
        <f t="shared" ca="1" si="20"/>
        <v>OK</v>
      </c>
      <c r="G205" s="60">
        <v>200</v>
      </c>
      <c r="H205" s="84">
        <v>43124</v>
      </c>
      <c r="I205" s="59">
        <v>43124</v>
      </c>
      <c r="J205" s="75" t="s">
        <v>1017</v>
      </c>
      <c r="K205" s="70" t="s">
        <v>62</v>
      </c>
      <c r="L205" s="70" t="s">
        <v>1019</v>
      </c>
      <c r="M205" s="72" t="s">
        <v>87</v>
      </c>
      <c r="N205" s="75" t="s">
        <v>150</v>
      </c>
      <c r="O205" s="57"/>
      <c r="P205" s="60" t="s">
        <v>36</v>
      </c>
      <c r="Q205" s="61" t="s">
        <v>170</v>
      </c>
      <c r="R205" s="61" t="s">
        <v>50</v>
      </c>
      <c r="S205" s="289" t="str">
        <f>+'EVCA sectoralclassification 1'!E59</f>
        <v>Industrial measurement, sensing and control</v>
      </c>
      <c r="T205" s="62" t="s">
        <v>166</v>
      </c>
      <c r="U205" s="60" t="s">
        <v>1018</v>
      </c>
      <c r="V205" s="424" t="s">
        <v>39</v>
      </c>
      <c r="W205" s="289"/>
      <c r="X205" s="488">
        <v>43132</v>
      </c>
      <c r="Y205" s="481"/>
      <c r="Z205" s="284"/>
    </row>
    <row r="206" spans="2:26" ht="42.45" hidden="1" customHeight="1" x14ac:dyDescent="0.3">
      <c r="B206" s="56" t="str">
        <f t="shared" ca="1" si="19"/>
        <v>VERO</v>
      </c>
      <c r="C206" s="57" t="b">
        <f t="shared" si="21"/>
        <v>1</v>
      </c>
      <c r="D206" s="57" t="b">
        <f>+IF(Q206='Convalida dati'!$B$16,AND('Dealflow centrale'!V206&lt;&gt;"",I206&lt;&gt;""),IF(AND('Dealflow centrale'!Q206='Convalida dati'!$B$17,'Dealflow centrale'!I206=""),OR('Dealflow centrale'!V206="",V206='Convalida dati'!$D$8),"FALSO"))</f>
        <v>1</v>
      </c>
      <c r="E206" s="57" t="b">
        <f>+IF(OR(T206='Convalida dati'!$F$4,T206='Convalida dati'!$F$5,T206='Convalida dati'!$F$8),OR('Dealflow centrale'!V206='Convalida dati'!$D$5,V206='Convalida dati'!$D$6,V206='Convalida dati'!$D$7),IF(OR('Dealflow centrale'!T206='Convalida dati'!$F$9,'Dealflow centrale'!T206='Convalida dati'!$F$7),OR('Dealflow centrale'!V206='Convalida dati'!$D$4,'Dealflow centrale'!V206='Convalida dati'!$D$5,'Dealflow centrale'!V206='Convalida dati'!$D$6),IF(T206="",OR(V206="",V206='Convalida dati'!$D$8),"FALSO")))</f>
        <v>1</v>
      </c>
      <c r="F206" s="58" t="str">
        <f t="shared" ca="1" si="20"/>
        <v>OK</v>
      </c>
      <c r="G206" s="66">
        <v>201</v>
      </c>
      <c r="H206" s="85">
        <v>43129</v>
      </c>
      <c r="I206" s="63">
        <v>43132</v>
      </c>
      <c r="J206" s="64" t="s">
        <v>1020</v>
      </c>
      <c r="K206" s="65" t="s">
        <v>64</v>
      </c>
      <c r="L206" s="76" t="s">
        <v>1021</v>
      </c>
      <c r="M206" s="78" t="s">
        <v>214</v>
      </c>
      <c r="N206" s="64"/>
      <c r="O206" s="65" t="s">
        <v>1022</v>
      </c>
      <c r="P206" s="66" t="s">
        <v>34</v>
      </c>
      <c r="Q206" s="67" t="s">
        <v>170</v>
      </c>
      <c r="R206" s="67" t="s">
        <v>53</v>
      </c>
      <c r="S206" s="288" t="str">
        <f>+'EVCA sectoralclassification 1'!E200</f>
        <v>Internet technologies</v>
      </c>
      <c r="T206" s="68" t="s">
        <v>166</v>
      </c>
      <c r="U206" s="66" t="s">
        <v>218</v>
      </c>
      <c r="V206" s="423" t="s">
        <v>38</v>
      </c>
      <c r="W206" s="288"/>
      <c r="X206" s="489">
        <v>43139</v>
      </c>
      <c r="Y206" s="482"/>
      <c r="Z206" s="74"/>
    </row>
    <row r="207" spans="2:26" ht="42.45" hidden="1" customHeight="1" x14ac:dyDescent="0.3">
      <c r="B207" s="56" t="str">
        <f t="shared" ca="1" si="19"/>
        <v>VERO</v>
      </c>
      <c r="C207" s="57" t="b">
        <f t="shared" si="21"/>
        <v>1</v>
      </c>
      <c r="D207" s="57" t="b">
        <f>+IF(Q207='Convalida dati'!$B$16,AND('Dealflow centrale'!V207&lt;&gt;"",I207&lt;&gt;""),IF(AND('Dealflow centrale'!Q207='Convalida dati'!$B$17,'Dealflow centrale'!I207=""),OR('Dealflow centrale'!V207="",V207='Convalida dati'!$D$8),"FALSO"))</f>
        <v>1</v>
      </c>
      <c r="E207" s="57" t="b">
        <f>+IF(OR(T207='Convalida dati'!$F$4,T207='Convalida dati'!$F$5,T207='Convalida dati'!$F$8),OR('Dealflow centrale'!V207='Convalida dati'!$D$5,V207='Convalida dati'!$D$6,V207='Convalida dati'!$D$7),IF(OR('Dealflow centrale'!T207='Convalida dati'!$F$9,'Dealflow centrale'!T207='Convalida dati'!$F$7),OR('Dealflow centrale'!V207='Convalida dati'!$D$4,'Dealflow centrale'!V207='Convalida dati'!$D$5,'Dealflow centrale'!V207='Convalida dati'!$D$6),IF(T207="",OR(V207="",V207='Convalida dati'!$D$8),"FALSO")))</f>
        <v>1</v>
      </c>
      <c r="F207" s="58" t="str">
        <f t="shared" ca="1" si="20"/>
        <v>OK</v>
      </c>
      <c r="G207" s="60">
        <v>202</v>
      </c>
      <c r="H207" s="84">
        <v>43131</v>
      </c>
      <c r="I207" s="59">
        <v>43131</v>
      </c>
      <c r="J207" s="75" t="s">
        <v>4593</v>
      </c>
      <c r="K207" s="57" t="s">
        <v>62</v>
      </c>
      <c r="L207" s="70" t="s">
        <v>206</v>
      </c>
      <c r="M207" s="72" t="s">
        <v>206</v>
      </c>
      <c r="N207" s="75" t="s">
        <v>182</v>
      </c>
      <c r="O207" s="57"/>
      <c r="P207" s="60" t="s">
        <v>36</v>
      </c>
      <c r="Q207" s="61" t="s">
        <v>170</v>
      </c>
      <c r="R207" s="61" t="s">
        <v>52</v>
      </c>
      <c r="S207" s="289" t="str">
        <f>+'EVCA sectoralclassification 1'!E231</f>
        <v>Medical devices and supplies</v>
      </c>
      <c r="T207" s="62" t="s">
        <v>40</v>
      </c>
      <c r="U207" s="60" t="s">
        <v>1034</v>
      </c>
      <c r="V207" s="424" t="s">
        <v>39</v>
      </c>
      <c r="W207" s="289"/>
      <c r="X207" s="488">
        <v>43132</v>
      </c>
      <c r="Y207" s="483"/>
      <c r="Z207" s="80"/>
    </row>
    <row r="208" spans="2:26" ht="42.45" hidden="1" customHeight="1" x14ac:dyDescent="0.3">
      <c r="B208" s="56" t="str">
        <f t="shared" ca="1" si="19"/>
        <v>VERO</v>
      </c>
      <c r="C208" s="57" t="b">
        <f t="shared" si="21"/>
        <v>1</v>
      </c>
      <c r="D208" s="57" t="b">
        <f>+IF(Q208='Convalida dati'!$B$16,AND('Dealflow centrale'!V208&lt;&gt;"",I208&lt;&gt;""),IF(AND('Dealflow centrale'!Q208='Convalida dati'!$B$17,'Dealflow centrale'!I208=""),OR('Dealflow centrale'!V208="",V208='Convalida dati'!$D$8),"FALSO"))</f>
        <v>1</v>
      </c>
      <c r="E208" s="57" t="b">
        <f>+IF(OR(T208='Convalida dati'!$F$4,T208='Convalida dati'!$F$5,T208='Convalida dati'!$F$8),OR('Dealflow centrale'!V208='Convalida dati'!$D$5,V208='Convalida dati'!$D$6,V208='Convalida dati'!$D$7),IF(OR('Dealflow centrale'!T208='Convalida dati'!$F$9,'Dealflow centrale'!T208='Convalida dati'!$F$7),OR('Dealflow centrale'!V208='Convalida dati'!$D$4,'Dealflow centrale'!V208='Convalida dati'!$D$5,'Dealflow centrale'!V208='Convalida dati'!$D$6),IF(T208="",OR(V208="",V208='Convalida dati'!$D$8),"FALSO")))</f>
        <v>1</v>
      </c>
      <c r="F208" s="58" t="str">
        <f t="shared" ca="1" si="20"/>
        <v>OK</v>
      </c>
      <c r="G208" s="66">
        <v>203</v>
      </c>
      <c r="H208" s="85">
        <v>43131</v>
      </c>
      <c r="I208" s="63">
        <v>43131</v>
      </c>
      <c r="J208" s="64" t="s">
        <v>1023</v>
      </c>
      <c r="K208" s="65" t="s">
        <v>62</v>
      </c>
      <c r="L208" s="76" t="s">
        <v>206</v>
      </c>
      <c r="M208" s="66" t="s">
        <v>206</v>
      </c>
      <c r="N208" s="64"/>
      <c r="O208" s="76" t="s">
        <v>206</v>
      </c>
      <c r="P208" s="66" t="s">
        <v>34</v>
      </c>
      <c r="Q208" s="67" t="s">
        <v>170</v>
      </c>
      <c r="R208" s="67" t="s">
        <v>49</v>
      </c>
      <c r="S208" s="288" t="str">
        <f>+'EVCA sectoralclassification 1'!E215</f>
        <v>Software: other</v>
      </c>
      <c r="T208" s="68" t="s">
        <v>41</v>
      </c>
      <c r="U208" s="66" t="s">
        <v>218</v>
      </c>
      <c r="V208" s="423" t="s">
        <v>174</v>
      </c>
      <c r="W208" s="288"/>
      <c r="X208" s="489">
        <v>43132</v>
      </c>
      <c r="Y208" s="480"/>
      <c r="Z208" s="69"/>
    </row>
    <row r="209" spans="2:26" ht="42.45" hidden="1" customHeight="1" x14ac:dyDescent="0.3">
      <c r="B209" s="56" t="str">
        <f t="shared" ca="1" si="19"/>
        <v>VERO</v>
      </c>
      <c r="C209" s="57" t="b">
        <f t="shared" si="21"/>
        <v>1</v>
      </c>
      <c r="D209" s="57" t="b">
        <f>+IF(Q209='Convalida dati'!$B$16,AND('Dealflow centrale'!V209&lt;&gt;"",I209&lt;&gt;""),IF(AND('Dealflow centrale'!Q209='Convalida dati'!$B$17,'Dealflow centrale'!I209=""),OR('Dealflow centrale'!V209="",V209='Convalida dati'!$D$8),"FALSO"))</f>
        <v>1</v>
      </c>
      <c r="E209" s="57" t="b">
        <f>+IF(OR(T209='Convalida dati'!$F$4,T209='Convalida dati'!$F$5,T209='Convalida dati'!$F$8),OR('Dealflow centrale'!V209='Convalida dati'!$D$5,V209='Convalida dati'!$D$6,V209='Convalida dati'!$D$7),IF(OR('Dealflow centrale'!T209='Convalida dati'!$F$9,'Dealflow centrale'!T209='Convalida dati'!$F$7),OR('Dealflow centrale'!V209='Convalida dati'!$D$4,'Dealflow centrale'!V209='Convalida dati'!$D$5,'Dealflow centrale'!V209='Convalida dati'!$D$6),IF(T209="",OR(V209="",V209='Convalida dati'!$D$8),"FALSO")))</f>
        <v>1</v>
      </c>
      <c r="F209" s="58" t="str">
        <f t="shared" ca="1" si="20"/>
        <v>OK</v>
      </c>
      <c r="G209" s="60">
        <v>204</v>
      </c>
      <c r="H209" s="84">
        <v>43131</v>
      </c>
      <c r="I209" s="59">
        <v>43131</v>
      </c>
      <c r="J209" s="75" t="s">
        <v>1024</v>
      </c>
      <c r="K209" s="57" t="s">
        <v>62</v>
      </c>
      <c r="L209" s="70" t="s">
        <v>165</v>
      </c>
      <c r="M209" s="72" t="s">
        <v>90</v>
      </c>
      <c r="N209" s="56"/>
      <c r="O209" s="73" t="s">
        <v>1025</v>
      </c>
      <c r="P209" s="60" t="s">
        <v>83</v>
      </c>
      <c r="Q209" s="61" t="s">
        <v>170</v>
      </c>
      <c r="R209" s="61" t="s">
        <v>49</v>
      </c>
      <c r="S209" s="289" t="str">
        <f>+'EVCA sectoralclassification 1'!E215</f>
        <v>Software: other</v>
      </c>
      <c r="T209" s="62" t="s">
        <v>41</v>
      </c>
      <c r="U209" s="60" t="s">
        <v>811</v>
      </c>
      <c r="V209" s="424" t="s">
        <v>39</v>
      </c>
      <c r="W209" s="289"/>
      <c r="X209" s="488">
        <v>43132</v>
      </c>
      <c r="Y209" s="481"/>
      <c r="Z209" s="284"/>
    </row>
    <row r="210" spans="2:26" ht="42.45" hidden="1" customHeight="1" x14ac:dyDescent="0.3">
      <c r="B210" s="56" t="str">
        <f t="shared" ca="1" si="19"/>
        <v>VERO</v>
      </c>
      <c r="C210" s="57" t="b">
        <f t="shared" si="21"/>
        <v>1</v>
      </c>
      <c r="D210" s="57" t="b">
        <f>+IF(Q210='Convalida dati'!$B$16,AND('Dealflow centrale'!V210&lt;&gt;"",I210&lt;&gt;""),IF(AND('Dealflow centrale'!Q210='Convalida dati'!$B$17,'Dealflow centrale'!I210=""),OR('Dealflow centrale'!V210="",V210='Convalida dati'!$D$8),"FALSO"))</f>
        <v>1</v>
      </c>
      <c r="E210" s="57" t="b">
        <f>+IF(OR(T210='Convalida dati'!$F$4,T210='Convalida dati'!$F$5,T210='Convalida dati'!$F$8),OR('Dealflow centrale'!V210='Convalida dati'!$D$5,V210='Convalida dati'!$D$6,V210='Convalida dati'!$D$7),IF(OR('Dealflow centrale'!T210='Convalida dati'!$F$9,'Dealflow centrale'!T210='Convalida dati'!$F$7),OR('Dealflow centrale'!V210='Convalida dati'!$D$4,'Dealflow centrale'!V210='Convalida dati'!$D$5,'Dealflow centrale'!V210='Convalida dati'!$D$6),IF(T210="",OR(V210="",V210='Convalida dati'!$D$8),"FALSO")))</f>
        <v>1</v>
      </c>
      <c r="F210" s="58" t="str">
        <f t="shared" ca="1" si="20"/>
        <v>OK</v>
      </c>
      <c r="G210" s="66">
        <v>205</v>
      </c>
      <c r="H210" s="85">
        <v>43131</v>
      </c>
      <c r="I210" s="63">
        <v>43131</v>
      </c>
      <c r="J210" s="77" t="s">
        <v>1026</v>
      </c>
      <c r="K210" s="76" t="s">
        <v>62</v>
      </c>
      <c r="L210" s="76" t="s">
        <v>149</v>
      </c>
      <c r="M210" s="78" t="s">
        <v>92</v>
      </c>
      <c r="N210" s="77" t="s">
        <v>118</v>
      </c>
      <c r="O210" s="65"/>
      <c r="P210" s="78" t="s">
        <v>36</v>
      </c>
      <c r="Q210" s="67" t="s">
        <v>170</v>
      </c>
      <c r="R210" s="67" t="s">
        <v>53</v>
      </c>
      <c r="S210" s="288" t="str">
        <f>+'EVCA sectoralclassification 1'!E89</f>
        <v>Business and industrial services</v>
      </c>
      <c r="T210" s="68" t="s">
        <v>167</v>
      </c>
      <c r="U210" s="78" t="s">
        <v>218</v>
      </c>
      <c r="V210" s="423" t="s">
        <v>38</v>
      </c>
      <c r="W210" s="288"/>
      <c r="X210" s="489">
        <v>43132</v>
      </c>
      <c r="Y210" s="480"/>
      <c r="Z210" s="69"/>
    </row>
    <row r="211" spans="2:26" ht="42.45" hidden="1" customHeight="1" x14ac:dyDescent="0.3">
      <c r="B211" s="56" t="str">
        <f t="shared" ca="1" si="19"/>
        <v>VERO</v>
      </c>
      <c r="C211" s="57" t="b">
        <f t="shared" si="21"/>
        <v>1</v>
      </c>
      <c r="D211" s="57" t="b">
        <f>+IF(Q211='Convalida dati'!$B$16,AND('Dealflow centrale'!V211&lt;&gt;"",I211&lt;&gt;""),IF(AND('Dealflow centrale'!Q211='Convalida dati'!$B$17,'Dealflow centrale'!I211=""),OR('Dealflow centrale'!V211="",V211='Convalida dati'!$D$8),"FALSO"))</f>
        <v>1</v>
      </c>
      <c r="E211" s="57" t="b">
        <f>+IF(OR(T211='Convalida dati'!$F$4,T211='Convalida dati'!$F$5,T211='Convalida dati'!$F$8),OR('Dealflow centrale'!V211='Convalida dati'!$D$5,V211='Convalida dati'!$D$6,V211='Convalida dati'!$D$7),IF(OR('Dealflow centrale'!T211='Convalida dati'!$F$9,'Dealflow centrale'!T211='Convalida dati'!$F$7),OR('Dealflow centrale'!V211='Convalida dati'!$D$4,'Dealflow centrale'!V211='Convalida dati'!$D$5,'Dealflow centrale'!V211='Convalida dati'!$D$6),IF(T211="",OR(V211="",V211='Convalida dati'!$D$8),"FALSO")))</f>
        <v>1</v>
      </c>
      <c r="F211" s="58" t="str">
        <f t="shared" ca="1" si="20"/>
        <v>OK</v>
      </c>
      <c r="G211" s="60">
        <v>206</v>
      </c>
      <c r="H211" s="84">
        <v>43132</v>
      </c>
      <c r="I211" s="59">
        <v>43132</v>
      </c>
      <c r="J211" s="75" t="s">
        <v>1027</v>
      </c>
      <c r="K211" s="57" t="s">
        <v>62</v>
      </c>
      <c r="L211" s="70" t="s">
        <v>202</v>
      </c>
      <c r="M211" s="72" t="s">
        <v>89</v>
      </c>
      <c r="N211" s="56"/>
      <c r="O211" s="73" t="s">
        <v>1029</v>
      </c>
      <c r="P211" s="60" t="s">
        <v>83</v>
      </c>
      <c r="Q211" s="61" t="s">
        <v>170</v>
      </c>
      <c r="R211" s="61" t="s">
        <v>53</v>
      </c>
      <c r="S211" s="289" t="str">
        <f>+'EVCA sectoralclassification 1'!E201</f>
        <v>Communication: other</v>
      </c>
      <c r="T211" s="62" t="s">
        <v>166</v>
      </c>
      <c r="U211" s="60" t="s">
        <v>218</v>
      </c>
      <c r="V211" s="424" t="s">
        <v>38</v>
      </c>
      <c r="W211" s="289"/>
      <c r="X211" s="488">
        <v>43132</v>
      </c>
      <c r="Y211" s="481"/>
      <c r="Z211" s="284"/>
    </row>
    <row r="212" spans="2:26" ht="42.45" hidden="1" customHeight="1" x14ac:dyDescent="0.3">
      <c r="B212" s="56" t="str">
        <f t="shared" ca="1" si="19"/>
        <v>VERO</v>
      </c>
      <c r="C212" s="57" t="b">
        <f t="shared" si="21"/>
        <v>1</v>
      </c>
      <c r="D212" s="57" t="b">
        <f>+IF(Q212='Convalida dati'!$B$16,AND('Dealflow centrale'!V212&lt;&gt;"",I212&lt;&gt;""),IF(AND('Dealflow centrale'!Q212='Convalida dati'!$B$17,'Dealflow centrale'!I212=""),OR('Dealflow centrale'!V212="",V212='Convalida dati'!$D$8),"FALSO"))</f>
        <v>1</v>
      </c>
      <c r="E212" s="57" t="b">
        <f>+IF(OR(T212='Convalida dati'!$F$4,T212='Convalida dati'!$F$5,T212='Convalida dati'!$F$8),OR('Dealflow centrale'!V212='Convalida dati'!$D$5,V212='Convalida dati'!$D$6,V212='Convalida dati'!$D$7),IF(OR('Dealflow centrale'!T212='Convalida dati'!$F$9,'Dealflow centrale'!T212='Convalida dati'!$F$7),OR('Dealflow centrale'!V212='Convalida dati'!$D$4,'Dealflow centrale'!V212='Convalida dati'!$D$5,'Dealflow centrale'!V212='Convalida dati'!$D$6),IF(T212="",OR(V212="",V212='Convalida dati'!$D$8),"FALSO")))</f>
        <v>1</v>
      </c>
      <c r="F212" s="58" t="str">
        <f t="shared" ca="1" si="20"/>
        <v>OK</v>
      </c>
      <c r="G212" s="66">
        <v>207</v>
      </c>
      <c r="H212" s="85">
        <v>43132</v>
      </c>
      <c r="I212" s="63">
        <v>43132</v>
      </c>
      <c r="J212" s="77" t="s">
        <v>1030</v>
      </c>
      <c r="K212" s="65" t="s">
        <v>62</v>
      </c>
      <c r="L212" s="76" t="s">
        <v>1031</v>
      </c>
      <c r="M212" s="78" t="s">
        <v>93</v>
      </c>
      <c r="N212" s="64"/>
      <c r="O212" s="65" t="s">
        <v>1032</v>
      </c>
      <c r="P212" s="66" t="s">
        <v>34</v>
      </c>
      <c r="Q212" s="67" t="s">
        <v>170</v>
      </c>
      <c r="R212" s="67" t="s">
        <v>47</v>
      </c>
      <c r="S212" s="288" t="str">
        <f>+'EVCA sectoralclassification 1'!E138</f>
        <v>Consumer goods: other</v>
      </c>
      <c r="T212" s="68" t="s">
        <v>41</v>
      </c>
      <c r="U212" s="66" t="s">
        <v>218</v>
      </c>
      <c r="V212" s="423" t="s">
        <v>174</v>
      </c>
      <c r="W212" s="288"/>
      <c r="X212" s="489">
        <v>43139</v>
      </c>
      <c r="Y212" s="480"/>
      <c r="Z212" s="69"/>
    </row>
    <row r="213" spans="2:26" ht="42.45" hidden="1" customHeight="1" x14ac:dyDescent="0.3">
      <c r="B213" s="56" t="str">
        <f t="shared" ca="1" si="19"/>
        <v>VERO</v>
      </c>
      <c r="C213" s="57" t="b">
        <f t="shared" si="21"/>
        <v>1</v>
      </c>
      <c r="D213" s="57" t="b">
        <f>+IF(Q213='Convalida dati'!$B$16,AND('Dealflow centrale'!V213&lt;&gt;"",I213&lt;&gt;""),IF(AND('Dealflow centrale'!Q213='Convalida dati'!$B$17,'Dealflow centrale'!I213=""),OR('Dealflow centrale'!V213="",V213='Convalida dati'!$D$8),"FALSO"))</f>
        <v>1</v>
      </c>
      <c r="E213" s="57" t="b">
        <f>+IF(OR(T213='Convalida dati'!$F$4,T213='Convalida dati'!$F$5,T213='Convalida dati'!$F$8),OR('Dealflow centrale'!V213='Convalida dati'!$D$5,V213='Convalida dati'!$D$6,V213='Convalida dati'!$D$7),IF(OR('Dealflow centrale'!T213='Convalida dati'!$F$9,'Dealflow centrale'!T213='Convalida dati'!$F$7),OR('Dealflow centrale'!V213='Convalida dati'!$D$4,'Dealflow centrale'!V213='Convalida dati'!$D$5,'Dealflow centrale'!V213='Convalida dati'!$D$6),IF(T213="",OR(V213="",V213='Convalida dati'!$D$8),"FALSO")))</f>
        <v>1</v>
      </c>
      <c r="F213" s="58" t="str">
        <f t="shared" ca="1" si="20"/>
        <v>OK</v>
      </c>
      <c r="G213" s="60">
        <v>208</v>
      </c>
      <c r="H213" s="84">
        <v>43133</v>
      </c>
      <c r="I213" s="59">
        <v>43133</v>
      </c>
      <c r="J213" s="56" t="s">
        <v>1035</v>
      </c>
      <c r="K213" s="57" t="s">
        <v>62</v>
      </c>
      <c r="L213" s="70" t="s">
        <v>192</v>
      </c>
      <c r="M213" s="72" t="s">
        <v>95</v>
      </c>
      <c r="N213" s="56"/>
      <c r="O213" s="57" t="s">
        <v>1036</v>
      </c>
      <c r="P213" s="60" t="s">
        <v>34</v>
      </c>
      <c r="Q213" s="61" t="s">
        <v>170</v>
      </c>
      <c r="R213" s="61" t="s">
        <v>47</v>
      </c>
      <c r="S213" s="289" t="str">
        <f>+S212</f>
        <v>Consumer goods: other</v>
      </c>
      <c r="T213" s="62" t="s">
        <v>41</v>
      </c>
      <c r="U213" s="60" t="s">
        <v>218</v>
      </c>
      <c r="V213" s="424" t="s">
        <v>174</v>
      </c>
      <c r="W213" s="289"/>
      <c r="X213" s="488">
        <v>43139</v>
      </c>
      <c r="Y213" s="481"/>
      <c r="Z213" s="284"/>
    </row>
    <row r="214" spans="2:26" ht="42.45" hidden="1" customHeight="1" x14ac:dyDescent="0.3">
      <c r="B214" s="56" t="str">
        <f t="shared" ca="1" si="19"/>
        <v>VERO</v>
      </c>
      <c r="C214" s="57" t="b">
        <f t="shared" si="21"/>
        <v>1</v>
      </c>
      <c r="D214" s="57" t="b">
        <f>+IF(Q214='Convalida dati'!$B$16,AND('Dealflow centrale'!V214&lt;&gt;"",I214&lt;&gt;""),IF(AND('Dealflow centrale'!Q214='Convalida dati'!$B$17,'Dealflow centrale'!I214=""),OR('Dealflow centrale'!V214="",V214='Convalida dati'!$D$8),"FALSO"))</f>
        <v>1</v>
      </c>
      <c r="E214" s="57" t="b">
        <f>+IF(OR(T214='Convalida dati'!$F$4,T214='Convalida dati'!$F$5,T214='Convalida dati'!$F$8),OR('Dealflow centrale'!V214='Convalida dati'!$D$5,V214='Convalida dati'!$D$6,V214='Convalida dati'!$D$7),IF(OR('Dealflow centrale'!T214='Convalida dati'!$F$9,'Dealflow centrale'!T214='Convalida dati'!$F$7),OR('Dealflow centrale'!V214='Convalida dati'!$D$4,'Dealflow centrale'!V214='Convalida dati'!$D$5,'Dealflow centrale'!V214='Convalida dati'!$D$6),IF(T214="",OR(V214="",V214='Convalida dati'!$D$8),"FALSO")))</f>
        <v>1</v>
      </c>
      <c r="F214" s="58" t="str">
        <f t="shared" ca="1" si="20"/>
        <v>OK</v>
      </c>
      <c r="G214" s="66">
        <v>209</v>
      </c>
      <c r="H214" s="85">
        <v>43135</v>
      </c>
      <c r="I214" s="63"/>
      <c r="J214" s="64" t="s">
        <v>1037</v>
      </c>
      <c r="K214" s="65" t="s">
        <v>62</v>
      </c>
      <c r="L214" s="76" t="s">
        <v>206</v>
      </c>
      <c r="M214" s="78" t="s">
        <v>206</v>
      </c>
      <c r="N214" s="64"/>
      <c r="O214" s="65" t="s">
        <v>1037</v>
      </c>
      <c r="P214" s="66" t="s">
        <v>34</v>
      </c>
      <c r="Q214" s="67" t="s">
        <v>67</v>
      </c>
      <c r="R214" s="67"/>
      <c r="S214" s="288"/>
      <c r="T214" s="68"/>
      <c r="U214" s="66"/>
      <c r="V214" s="423" t="s">
        <v>781</v>
      </c>
      <c r="W214" s="288"/>
      <c r="X214" s="489">
        <v>43180</v>
      </c>
      <c r="Y214" s="480"/>
      <c r="Z214" s="69"/>
    </row>
    <row r="215" spans="2:26" ht="42.45" hidden="1" customHeight="1" x14ac:dyDescent="0.3">
      <c r="B215" s="56" t="str">
        <f t="shared" ca="1" si="19"/>
        <v>VERO</v>
      </c>
      <c r="C215" s="57" t="b">
        <f t="shared" si="21"/>
        <v>1</v>
      </c>
      <c r="D215" s="57" t="b">
        <f>+IF(Q215='Convalida dati'!$B$16,AND('Dealflow centrale'!V215&lt;&gt;"",I215&lt;&gt;""),IF(AND('Dealflow centrale'!Q215='Convalida dati'!$B$17,'Dealflow centrale'!I215=""),OR('Dealflow centrale'!V215="",V215='Convalida dati'!$D$8),"FALSO"))</f>
        <v>1</v>
      </c>
      <c r="E215" s="57" t="b">
        <f>+IF(OR(T215='Convalida dati'!$F$4,T215='Convalida dati'!$F$5,T215='Convalida dati'!$F$8),OR('Dealflow centrale'!V215='Convalida dati'!$D$5,V215='Convalida dati'!$D$6,V215='Convalida dati'!$D$7),IF(OR('Dealflow centrale'!T215='Convalida dati'!$F$9,'Dealflow centrale'!T215='Convalida dati'!$F$7),OR('Dealflow centrale'!V215='Convalida dati'!$D$4,'Dealflow centrale'!V215='Convalida dati'!$D$5,'Dealflow centrale'!V215='Convalida dati'!$D$6),IF(T215="",OR(V215="",V215='Convalida dati'!$D$8),"FALSO")))</f>
        <v>1</v>
      </c>
      <c r="F215" s="58" t="str">
        <f t="shared" ca="1" si="20"/>
        <v>OK</v>
      </c>
      <c r="G215" s="60">
        <v>210</v>
      </c>
      <c r="H215" s="84">
        <v>43136</v>
      </c>
      <c r="I215" s="59">
        <v>43136</v>
      </c>
      <c r="J215" s="56" t="s">
        <v>1038</v>
      </c>
      <c r="K215" s="57" t="s">
        <v>62</v>
      </c>
      <c r="L215" s="70" t="s">
        <v>149</v>
      </c>
      <c r="M215" s="72" t="s">
        <v>92</v>
      </c>
      <c r="N215" s="56"/>
      <c r="O215" s="70" t="s">
        <v>1039</v>
      </c>
      <c r="P215" s="60" t="s">
        <v>84</v>
      </c>
      <c r="Q215" s="61" t="s">
        <v>170</v>
      </c>
      <c r="R215" s="61" t="s">
        <v>43</v>
      </c>
      <c r="S215" s="289" t="str">
        <f>+'EVCA sectoralclassification 1'!E16</f>
        <v>Agriculture: other</v>
      </c>
      <c r="T215" s="62" t="s">
        <v>167</v>
      </c>
      <c r="U215" s="60" t="s">
        <v>218</v>
      </c>
      <c r="V215" s="424" t="s">
        <v>38</v>
      </c>
      <c r="W215" s="289"/>
      <c r="X215" s="488">
        <v>43139</v>
      </c>
      <c r="Y215" s="483"/>
      <c r="Z215" s="80"/>
    </row>
    <row r="216" spans="2:26" ht="42.45" hidden="1" customHeight="1" x14ac:dyDescent="0.3">
      <c r="B216" s="56" t="str">
        <f t="shared" ca="1" si="19"/>
        <v>VERO</v>
      </c>
      <c r="C216" s="57" t="b">
        <f t="shared" si="21"/>
        <v>1</v>
      </c>
      <c r="D216" s="57" t="b">
        <f>+IF(Q216='Convalida dati'!$B$16,AND('Dealflow centrale'!V216&lt;&gt;"",I216&lt;&gt;""),IF(AND('Dealflow centrale'!Q216='Convalida dati'!$B$17,'Dealflow centrale'!I216=""),OR('Dealflow centrale'!V216="",V216='Convalida dati'!$D$8),"FALSO"))</f>
        <v>1</v>
      </c>
      <c r="E216" s="57" t="b">
        <f>+IF(OR(T216='Convalida dati'!$F$4,T216='Convalida dati'!$F$5,T216='Convalida dati'!$F$8),OR('Dealflow centrale'!V216='Convalida dati'!$D$5,V216='Convalida dati'!$D$6,V216='Convalida dati'!$D$7),IF(OR('Dealflow centrale'!T216='Convalida dati'!$F$9,'Dealflow centrale'!T216='Convalida dati'!$F$7),OR('Dealflow centrale'!V216='Convalida dati'!$D$4,'Dealflow centrale'!V216='Convalida dati'!$D$5,'Dealflow centrale'!V216='Convalida dati'!$D$6),IF(T216="",OR(V216="",V216='Convalida dati'!$D$8),"FALSO")))</f>
        <v>1</v>
      </c>
      <c r="F216" s="58" t="str">
        <f t="shared" ca="1" si="20"/>
        <v>OK</v>
      </c>
      <c r="G216" s="66">
        <v>211</v>
      </c>
      <c r="H216" s="85">
        <v>43136</v>
      </c>
      <c r="I216" s="63">
        <v>43136</v>
      </c>
      <c r="J216" s="77" t="s">
        <v>1040</v>
      </c>
      <c r="K216" s="65" t="s">
        <v>62</v>
      </c>
      <c r="L216" s="76" t="s">
        <v>902</v>
      </c>
      <c r="M216" s="78" t="s">
        <v>96</v>
      </c>
      <c r="N216" s="64"/>
      <c r="O216" s="65" t="s">
        <v>1041</v>
      </c>
      <c r="P216" s="66" t="s">
        <v>34</v>
      </c>
      <c r="Q216" s="67" t="s">
        <v>170</v>
      </c>
      <c r="R216" s="67" t="s">
        <v>53</v>
      </c>
      <c r="S216" s="288" t="str">
        <f>+'EVCA sectoralclassification 1'!E200</f>
        <v>Internet technologies</v>
      </c>
      <c r="T216" s="68" t="s">
        <v>166</v>
      </c>
      <c r="U216" s="66" t="s">
        <v>218</v>
      </c>
      <c r="V216" s="423" t="s">
        <v>38</v>
      </c>
      <c r="W216" s="288"/>
      <c r="X216" s="489">
        <v>43139</v>
      </c>
      <c r="Y216" s="482"/>
      <c r="Z216" s="74"/>
    </row>
    <row r="217" spans="2:26" ht="42.45" hidden="1" customHeight="1" x14ac:dyDescent="0.3">
      <c r="B217" s="56" t="str">
        <f t="shared" ca="1" si="19"/>
        <v>VERO</v>
      </c>
      <c r="C217" s="57" t="b">
        <f t="shared" si="21"/>
        <v>1</v>
      </c>
      <c r="D217" s="57" t="b">
        <f>+IF(Q217='Convalida dati'!$B$16,AND('Dealflow centrale'!V217&lt;&gt;"",I217&lt;&gt;""),IF(AND('Dealflow centrale'!Q217='Convalida dati'!$B$17,'Dealflow centrale'!I217=""),OR('Dealflow centrale'!V217="",V217='Convalida dati'!$D$8),"FALSO"))</f>
        <v>1</v>
      </c>
      <c r="E217" s="57" t="b">
        <f>+IF(OR(T217='Convalida dati'!$F$4,T217='Convalida dati'!$F$5,T217='Convalida dati'!$F$8),OR('Dealflow centrale'!V217='Convalida dati'!$D$5,V217='Convalida dati'!$D$6,V217='Convalida dati'!$D$7),IF(OR('Dealflow centrale'!T217='Convalida dati'!$F$9,'Dealflow centrale'!T217='Convalida dati'!$F$7),OR('Dealflow centrale'!V217='Convalida dati'!$D$4,'Dealflow centrale'!V217='Convalida dati'!$D$5,'Dealflow centrale'!V217='Convalida dati'!$D$6),IF(T217="",OR(V217="",V217='Convalida dati'!$D$8),"FALSO")))</f>
        <v>1</v>
      </c>
      <c r="F217" s="58" t="str">
        <f t="shared" ca="1" si="20"/>
        <v>OK</v>
      </c>
      <c r="G217" s="60">
        <v>212</v>
      </c>
      <c r="H217" s="84">
        <v>43136</v>
      </c>
      <c r="I217" s="59"/>
      <c r="J217" s="75" t="s">
        <v>1042</v>
      </c>
      <c r="K217" s="57" t="s">
        <v>62</v>
      </c>
      <c r="L217" s="70" t="s">
        <v>206</v>
      </c>
      <c r="M217" s="72" t="s">
        <v>206</v>
      </c>
      <c r="N217" s="56"/>
      <c r="O217" s="70" t="s">
        <v>1043</v>
      </c>
      <c r="P217" s="60" t="s">
        <v>34</v>
      </c>
      <c r="Q217" s="61" t="s">
        <v>67</v>
      </c>
      <c r="R217" s="61"/>
      <c r="S217" s="289"/>
      <c r="T217" s="62"/>
      <c r="U217" s="60"/>
      <c r="V217" s="424" t="s">
        <v>781</v>
      </c>
      <c r="W217" s="289"/>
      <c r="X217" s="488">
        <v>43180</v>
      </c>
      <c r="Y217" s="481"/>
      <c r="Z217" s="284"/>
    </row>
    <row r="218" spans="2:26" ht="42.45" hidden="1" customHeight="1" x14ac:dyDescent="0.3">
      <c r="B218" s="56" t="str">
        <f t="shared" ca="1" si="19"/>
        <v>VERO</v>
      </c>
      <c r="C218" s="57" t="b">
        <f t="shared" si="21"/>
        <v>1</v>
      </c>
      <c r="D218" s="57" t="b">
        <f>+IF(Q218='Convalida dati'!$B$16,AND('Dealflow centrale'!V218&lt;&gt;"",I218&lt;&gt;""),IF(AND('Dealflow centrale'!Q218='Convalida dati'!$B$17,'Dealflow centrale'!I218=""),OR('Dealflow centrale'!V218="",V218='Convalida dati'!$D$8),"FALSO"))</f>
        <v>1</v>
      </c>
      <c r="E218" s="57" t="b">
        <f>+IF(OR(T218='Convalida dati'!$F$4,T218='Convalida dati'!$F$5,T218='Convalida dati'!$F$8),OR('Dealflow centrale'!V218='Convalida dati'!$D$5,V218='Convalida dati'!$D$6,V218='Convalida dati'!$D$7),IF(OR('Dealflow centrale'!T218='Convalida dati'!$F$9,'Dealflow centrale'!T218='Convalida dati'!$F$7),OR('Dealflow centrale'!V218='Convalida dati'!$D$4,'Dealflow centrale'!V218='Convalida dati'!$D$5,'Dealflow centrale'!V218='Convalida dati'!$D$6),IF(T218="",OR(V218="",V218='Convalida dati'!$D$8),"FALSO")))</f>
        <v>1</v>
      </c>
      <c r="F218" s="58" t="str">
        <f t="shared" ca="1" si="20"/>
        <v>OK</v>
      </c>
      <c r="G218" s="66">
        <v>213</v>
      </c>
      <c r="H218" s="85">
        <v>43137</v>
      </c>
      <c r="I218" s="63">
        <v>43137</v>
      </c>
      <c r="J218" s="77" t="s">
        <v>1044</v>
      </c>
      <c r="K218" s="65" t="s">
        <v>62</v>
      </c>
      <c r="L218" s="76" t="s">
        <v>714</v>
      </c>
      <c r="M218" s="78" t="s">
        <v>105</v>
      </c>
      <c r="N218" s="64"/>
      <c r="O218" s="272" t="s">
        <v>1045</v>
      </c>
      <c r="P218" s="66" t="s">
        <v>83</v>
      </c>
      <c r="Q218" s="67" t="s">
        <v>170</v>
      </c>
      <c r="R218" s="67" t="s">
        <v>51</v>
      </c>
      <c r="S218" s="288" t="str">
        <f>+'EVCA sectoralclassification 1'!E27</f>
        <v>Materials</v>
      </c>
      <c r="T218" s="68" t="s">
        <v>40</v>
      </c>
      <c r="U218" s="66" t="s">
        <v>1085</v>
      </c>
      <c r="V218" s="423" t="s">
        <v>39</v>
      </c>
      <c r="W218" s="288"/>
      <c r="X218" s="489">
        <v>43160</v>
      </c>
      <c r="Y218" s="482"/>
      <c r="Z218" s="74"/>
    </row>
    <row r="219" spans="2:26" ht="42.45" hidden="1" customHeight="1" x14ac:dyDescent="0.3">
      <c r="B219" s="56" t="str">
        <f t="shared" ca="1" si="19"/>
        <v>VERO</v>
      </c>
      <c r="C219" s="57" t="b">
        <f t="shared" si="21"/>
        <v>1</v>
      </c>
      <c r="D219" s="57" t="b">
        <f>+IF(Q219='Convalida dati'!$B$16,AND('Dealflow centrale'!V219&lt;&gt;"",I219&lt;&gt;""),IF(AND('Dealflow centrale'!Q219='Convalida dati'!$B$17,'Dealflow centrale'!I219=""),OR('Dealflow centrale'!V219="",V219='Convalida dati'!$D$8),"FALSO"))</f>
        <v>1</v>
      </c>
      <c r="E219" s="57" t="b">
        <f>+IF(OR(T219='Convalida dati'!$F$4,T219='Convalida dati'!$F$5,T219='Convalida dati'!$F$8),OR('Dealflow centrale'!V219='Convalida dati'!$D$5,V219='Convalida dati'!$D$6,V219='Convalida dati'!$D$7),IF(OR('Dealflow centrale'!T219='Convalida dati'!$F$9,'Dealflow centrale'!T219='Convalida dati'!$F$7),OR('Dealflow centrale'!V219='Convalida dati'!$D$4,'Dealflow centrale'!V219='Convalida dati'!$D$5,'Dealflow centrale'!V219='Convalida dati'!$D$6),IF(T219="",OR(V219="",V219='Convalida dati'!$D$8),"FALSO")))</f>
        <v>1</v>
      </c>
      <c r="F219" s="58" t="str">
        <f t="shared" ca="1" si="20"/>
        <v>OK</v>
      </c>
      <c r="G219" s="60">
        <v>214</v>
      </c>
      <c r="H219" s="84">
        <v>43138</v>
      </c>
      <c r="I219" s="59">
        <v>43138</v>
      </c>
      <c r="J219" s="75" t="s">
        <v>1046</v>
      </c>
      <c r="K219" s="57" t="s">
        <v>62</v>
      </c>
      <c r="L219" s="70" t="s">
        <v>206</v>
      </c>
      <c r="M219" s="72" t="s">
        <v>206</v>
      </c>
      <c r="N219" s="75" t="s">
        <v>184</v>
      </c>
      <c r="O219" s="57"/>
      <c r="P219" s="60" t="s">
        <v>36</v>
      </c>
      <c r="Q219" s="61" t="s">
        <v>170</v>
      </c>
      <c r="R219" s="61" t="s">
        <v>53</v>
      </c>
      <c r="S219" s="289" t="str">
        <f>+'EVCA sectoralclassification 1'!E200</f>
        <v>Internet technologies</v>
      </c>
      <c r="T219" s="62" t="s">
        <v>166</v>
      </c>
      <c r="U219" s="60" t="s">
        <v>218</v>
      </c>
      <c r="V219" s="424" t="s">
        <v>38</v>
      </c>
      <c r="W219" s="289"/>
      <c r="X219" s="488">
        <v>43139</v>
      </c>
      <c r="Y219" s="481"/>
      <c r="Z219" s="284"/>
    </row>
    <row r="220" spans="2:26" ht="42.45" hidden="1" customHeight="1" x14ac:dyDescent="0.3">
      <c r="B220" s="56" t="str">
        <f t="shared" ca="1" si="19"/>
        <v>VERO</v>
      </c>
      <c r="C220" s="57" t="b">
        <f t="shared" si="21"/>
        <v>1</v>
      </c>
      <c r="D220" s="57" t="b">
        <f>+IF(Q220='Convalida dati'!$B$16,AND('Dealflow centrale'!V220&lt;&gt;"",I220&lt;&gt;""),IF(AND('Dealflow centrale'!Q220='Convalida dati'!$B$17,'Dealflow centrale'!I220=""),OR('Dealflow centrale'!V220="",V220='Convalida dati'!$D$8),"FALSO"))</f>
        <v>1</v>
      </c>
      <c r="E220" s="57" t="b">
        <f>+IF(OR(T220='Convalida dati'!$F$4,T220='Convalida dati'!$F$5,T220='Convalida dati'!$F$8),OR('Dealflow centrale'!V220='Convalida dati'!$D$5,V220='Convalida dati'!$D$6,V220='Convalida dati'!$D$7),IF(OR('Dealflow centrale'!T220='Convalida dati'!$F$9,'Dealflow centrale'!T220='Convalida dati'!$F$7),OR('Dealflow centrale'!V220='Convalida dati'!$D$4,'Dealflow centrale'!V220='Convalida dati'!$D$5,'Dealflow centrale'!V220='Convalida dati'!$D$6),IF(T220="",OR(V220="",V220='Convalida dati'!$D$8),"FALSO")))</f>
        <v>1</v>
      </c>
      <c r="F220" s="58" t="str">
        <f t="shared" ca="1" si="20"/>
        <v>OK</v>
      </c>
      <c r="G220" s="66">
        <v>215</v>
      </c>
      <c r="H220" s="85">
        <v>43136</v>
      </c>
      <c r="I220" s="63">
        <v>43136</v>
      </c>
      <c r="J220" s="77" t="s">
        <v>1047</v>
      </c>
      <c r="K220" s="65" t="s">
        <v>62</v>
      </c>
      <c r="L220" s="76" t="s">
        <v>149</v>
      </c>
      <c r="M220" s="78" t="s">
        <v>92</v>
      </c>
      <c r="N220" s="77" t="s">
        <v>82</v>
      </c>
      <c r="O220" s="65"/>
      <c r="P220" s="66" t="s">
        <v>36</v>
      </c>
      <c r="Q220" s="67" t="s">
        <v>170</v>
      </c>
      <c r="R220" s="67" t="s">
        <v>53</v>
      </c>
      <c r="S220" s="288" t="str">
        <f>+'EVCA sectoralclassification 1'!E181</f>
        <v>Financial institutions and services</v>
      </c>
      <c r="T220" s="68" t="s">
        <v>167</v>
      </c>
      <c r="U220" s="66" t="s">
        <v>218</v>
      </c>
      <c r="V220" s="423" t="s">
        <v>38</v>
      </c>
      <c r="W220" s="288"/>
      <c r="X220" s="489">
        <v>43139</v>
      </c>
      <c r="Y220" s="480"/>
      <c r="Z220" s="69"/>
    </row>
    <row r="221" spans="2:26" ht="42.45" hidden="1" customHeight="1" x14ac:dyDescent="0.3">
      <c r="B221" s="56" t="str">
        <f t="shared" ca="1" si="19"/>
        <v>VERO</v>
      </c>
      <c r="C221" s="57" t="b">
        <f t="shared" si="21"/>
        <v>1</v>
      </c>
      <c r="D221" s="57" t="b">
        <f>+IF(Q221='Convalida dati'!$B$16,AND('Dealflow centrale'!V221&lt;&gt;"",I221&lt;&gt;""),IF(AND('Dealflow centrale'!Q221='Convalida dati'!$B$17,'Dealflow centrale'!I221=""),OR('Dealflow centrale'!V221="",V221='Convalida dati'!$D$8),"FALSO"))</f>
        <v>1</v>
      </c>
      <c r="E221" s="57" t="b">
        <f>+IF(OR(T221='Convalida dati'!$F$4,T221='Convalida dati'!$F$5,T221='Convalida dati'!$F$8),OR('Dealflow centrale'!V221='Convalida dati'!$D$5,V221='Convalida dati'!$D$6,V221='Convalida dati'!$D$7),IF(OR('Dealflow centrale'!T221='Convalida dati'!$F$9,'Dealflow centrale'!T221='Convalida dati'!$F$7),OR('Dealflow centrale'!V221='Convalida dati'!$D$4,'Dealflow centrale'!V221='Convalida dati'!$D$5,'Dealflow centrale'!V221='Convalida dati'!$D$6),IF(T221="",OR(V221="",V221='Convalida dati'!$D$8),"FALSO")))</f>
        <v>1</v>
      </c>
      <c r="F221" s="58" t="str">
        <f t="shared" ca="1" si="20"/>
        <v>OK</v>
      </c>
      <c r="G221" s="60">
        <v>216</v>
      </c>
      <c r="H221" s="84">
        <v>43138</v>
      </c>
      <c r="I221" s="59">
        <v>43138</v>
      </c>
      <c r="J221" s="56" t="s">
        <v>1048</v>
      </c>
      <c r="K221" s="57" t="s">
        <v>62</v>
      </c>
      <c r="L221" s="70" t="s">
        <v>192</v>
      </c>
      <c r="M221" s="72" t="s">
        <v>95</v>
      </c>
      <c r="N221" s="56"/>
      <c r="O221" s="73" t="s">
        <v>1050</v>
      </c>
      <c r="P221" s="60" t="s">
        <v>35</v>
      </c>
      <c r="Q221" s="61" t="s">
        <v>170</v>
      </c>
      <c r="R221" s="61" t="s">
        <v>49</v>
      </c>
      <c r="S221" s="289" t="str">
        <f>+'EVCA sectoralclassification 1'!E203</f>
        <v>Consumer electronics</v>
      </c>
      <c r="T221" s="62" t="s">
        <v>166</v>
      </c>
      <c r="U221" s="60" t="s">
        <v>218</v>
      </c>
      <c r="V221" s="424" t="s">
        <v>38</v>
      </c>
      <c r="W221" s="289"/>
      <c r="X221" s="488">
        <v>43139</v>
      </c>
      <c r="Y221" s="481"/>
      <c r="Z221" s="284"/>
    </row>
    <row r="222" spans="2:26" ht="42.45" hidden="1" customHeight="1" x14ac:dyDescent="0.3">
      <c r="B222" s="56" t="str">
        <f t="shared" ca="1" si="19"/>
        <v>VERO</v>
      </c>
      <c r="C222" s="57" t="b">
        <f t="shared" si="21"/>
        <v>1</v>
      </c>
      <c r="D222" s="57" t="b">
        <f>+IF(Q222='Convalida dati'!$B$16,AND('Dealflow centrale'!V222&lt;&gt;"",I222&lt;&gt;""),IF(AND('Dealflow centrale'!Q222='Convalida dati'!$B$17,'Dealflow centrale'!I222=""),OR('Dealflow centrale'!V222="",V222='Convalida dati'!$D$8),"FALSO"))</f>
        <v>1</v>
      </c>
      <c r="E222" s="57" t="b">
        <f>+IF(OR(T222='Convalida dati'!$F$4,T222='Convalida dati'!$F$5,T222='Convalida dati'!$F$8),OR('Dealflow centrale'!V222='Convalida dati'!$D$5,V222='Convalida dati'!$D$6,V222='Convalida dati'!$D$7),IF(OR('Dealflow centrale'!T222='Convalida dati'!$F$9,'Dealflow centrale'!T222='Convalida dati'!$F$7),OR('Dealflow centrale'!V222='Convalida dati'!$D$4,'Dealflow centrale'!V222='Convalida dati'!$D$5,'Dealflow centrale'!V222='Convalida dati'!$D$6),IF(T222="",OR(V222="",V222='Convalida dati'!$D$8),"FALSO")))</f>
        <v>1</v>
      </c>
      <c r="F222" s="58" t="str">
        <f t="shared" ca="1" si="20"/>
        <v>OK</v>
      </c>
      <c r="G222" s="66">
        <v>217</v>
      </c>
      <c r="H222" s="85">
        <v>43138</v>
      </c>
      <c r="I222" s="63">
        <v>43138</v>
      </c>
      <c r="J222" s="77" t="s">
        <v>1049</v>
      </c>
      <c r="K222" s="65" t="s">
        <v>62</v>
      </c>
      <c r="L222" s="76" t="s">
        <v>149</v>
      </c>
      <c r="M222" s="78" t="s">
        <v>92</v>
      </c>
      <c r="N222" s="64"/>
      <c r="O222" s="272" t="s">
        <v>1050</v>
      </c>
      <c r="P222" s="66" t="s">
        <v>35</v>
      </c>
      <c r="Q222" s="67" t="s">
        <v>170</v>
      </c>
      <c r="R222" s="67" t="s">
        <v>49</v>
      </c>
      <c r="S222" s="288" t="str">
        <f>+'EVCA sectoralclassification 1'!E214</f>
        <v>Systems software</v>
      </c>
      <c r="T222" s="68" t="s">
        <v>167</v>
      </c>
      <c r="U222" s="66" t="s">
        <v>218</v>
      </c>
      <c r="V222" s="423" t="s">
        <v>38</v>
      </c>
      <c r="W222" s="288"/>
      <c r="X222" s="489">
        <v>43139</v>
      </c>
      <c r="Y222" s="480"/>
      <c r="Z222" s="69"/>
    </row>
    <row r="223" spans="2:26" ht="42.45" hidden="1" customHeight="1" x14ac:dyDescent="0.3">
      <c r="B223" s="56" t="str">
        <f t="shared" ca="1" si="19"/>
        <v>VERO</v>
      </c>
      <c r="C223" s="57" t="b">
        <f t="shared" si="21"/>
        <v>1</v>
      </c>
      <c r="D223" s="57" t="b">
        <f>+IF(Q223='Convalida dati'!$B$16,AND('Dealflow centrale'!V223&lt;&gt;"",I223&lt;&gt;""),IF(AND('Dealflow centrale'!Q223='Convalida dati'!$B$17,'Dealflow centrale'!I223=""),OR('Dealflow centrale'!V223="",V223='Convalida dati'!$D$8),"FALSO"))</f>
        <v>1</v>
      </c>
      <c r="E223" s="57" t="b">
        <f>+IF(OR(T223='Convalida dati'!$F$4,T223='Convalida dati'!$F$5,T223='Convalida dati'!$F$8),OR('Dealflow centrale'!V223='Convalida dati'!$D$5,V223='Convalida dati'!$D$6,V223='Convalida dati'!$D$7),IF(OR('Dealflow centrale'!T223='Convalida dati'!$F$9,'Dealflow centrale'!T223='Convalida dati'!$F$7),OR('Dealflow centrale'!V223='Convalida dati'!$D$4,'Dealflow centrale'!V223='Convalida dati'!$D$5,'Dealflow centrale'!V223='Convalida dati'!$D$6),IF(T223="",OR(V223="",V223='Convalida dati'!$D$8),"FALSO")))</f>
        <v>1</v>
      </c>
      <c r="F223" s="58" t="str">
        <f t="shared" ca="1" si="20"/>
        <v>OK</v>
      </c>
      <c r="G223" s="60">
        <v>218</v>
      </c>
      <c r="H223" s="84">
        <v>43139</v>
      </c>
      <c r="I223" s="59">
        <v>43139</v>
      </c>
      <c r="J223" s="75" t="s">
        <v>1051</v>
      </c>
      <c r="K223" s="57" t="s">
        <v>62</v>
      </c>
      <c r="L223" s="70" t="s">
        <v>202</v>
      </c>
      <c r="M223" s="72" t="s">
        <v>89</v>
      </c>
      <c r="N223" s="56"/>
      <c r="O223" s="70" t="s">
        <v>78</v>
      </c>
      <c r="P223" s="60" t="s">
        <v>37</v>
      </c>
      <c r="Q223" s="61" t="s">
        <v>170</v>
      </c>
      <c r="R223" s="61" t="s">
        <v>53</v>
      </c>
      <c r="S223" s="289" t="str">
        <f>+'EVCA sectoralclassification 1'!E199</f>
        <v>Internet technologies</v>
      </c>
      <c r="T223" s="62" t="s">
        <v>166</v>
      </c>
      <c r="U223" s="60" t="s">
        <v>218</v>
      </c>
      <c r="V223" s="424" t="s">
        <v>38</v>
      </c>
      <c r="W223" s="289"/>
      <c r="X223" s="488">
        <v>43146</v>
      </c>
      <c r="Y223" s="481"/>
      <c r="Z223" s="284"/>
    </row>
    <row r="224" spans="2:26" ht="42.45" hidden="1" customHeight="1" x14ac:dyDescent="0.3">
      <c r="B224" s="56" t="str">
        <f t="shared" ca="1" si="19"/>
        <v>VERO</v>
      </c>
      <c r="C224" s="57" t="b">
        <f t="shared" si="21"/>
        <v>1</v>
      </c>
      <c r="D224" s="57" t="b">
        <f>+IF(Q224='Convalida dati'!$B$16,AND('Dealflow centrale'!V224&lt;&gt;"",I224&lt;&gt;""),IF(AND('Dealflow centrale'!Q224='Convalida dati'!$B$17,'Dealflow centrale'!I224=""),OR('Dealflow centrale'!V224="",V224='Convalida dati'!$D$8),"FALSO"))</f>
        <v>1</v>
      </c>
      <c r="E224" s="57" t="b">
        <f>+IF(OR(T224='Convalida dati'!$F$4,T224='Convalida dati'!$F$5,T224='Convalida dati'!$F$8),OR('Dealflow centrale'!V224='Convalida dati'!$D$5,V224='Convalida dati'!$D$6,V224='Convalida dati'!$D$7),IF(OR('Dealflow centrale'!T224='Convalida dati'!$F$9,'Dealflow centrale'!T224='Convalida dati'!$F$7),OR('Dealflow centrale'!V224='Convalida dati'!$D$4,'Dealflow centrale'!V224='Convalida dati'!$D$5,'Dealflow centrale'!V224='Convalida dati'!$D$6),IF(T224="",OR(V224="",V224='Convalida dati'!$D$8),"FALSO")))</f>
        <v>1</v>
      </c>
      <c r="F224" s="58" t="str">
        <f t="shared" ca="1" si="20"/>
        <v>OK</v>
      </c>
      <c r="G224" s="66">
        <v>219</v>
      </c>
      <c r="H224" s="85">
        <v>43140</v>
      </c>
      <c r="I224" s="63">
        <v>43140</v>
      </c>
      <c r="J224" s="77" t="s">
        <v>1052</v>
      </c>
      <c r="K224" s="65" t="s">
        <v>62</v>
      </c>
      <c r="L224" s="76" t="s">
        <v>165</v>
      </c>
      <c r="M224" s="78" t="s">
        <v>90</v>
      </c>
      <c r="N224" s="64"/>
      <c r="O224" s="76" t="s">
        <v>1053</v>
      </c>
      <c r="P224" s="78" t="s">
        <v>37</v>
      </c>
      <c r="Q224" s="67" t="s">
        <v>170</v>
      </c>
      <c r="R224" s="67" t="s">
        <v>51</v>
      </c>
      <c r="S224" s="288" t="str">
        <f>+'EVCA sectoralclassification 1'!E62</f>
        <v>Manufacturing: other</v>
      </c>
      <c r="T224" s="68" t="s">
        <v>41</v>
      </c>
      <c r="U224" s="66" t="s">
        <v>218</v>
      </c>
      <c r="V224" s="423" t="s">
        <v>174</v>
      </c>
      <c r="W224" s="288"/>
      <c r="X224" s="489">
        <v>43146</v>
      </c>
      <c r="Y224" s="480"/>
      <c r="Z224" s="69"/>
    </row>
    <row r="225" spans="2:26" ht="42.45" hidden="1" customHeight="1" x14ac:dyDescent="0.3">
      <c r="B225" s="56" t="str">
        <f t="shared" ca="1" si="19"/>
        <v>VERO</v>
      </c>
      <c r="C225" s="57" t="b">
        <f t="shared" si="21"/>
        <v>1</v>
      </c>
      <c r="D225" s="57" t="b">
        <f>+IF(Q225='Convalida dati'!$B$16,AND('Dealflow centrale'!V225&lt;&gt;"",I225&lt;&gt;""),IF(AND('Dealflow centrale'!Q225='Convalida dati'!$B$17,'Dealflow centrale'!I225=""),OR('Dealflow centrale'!V225="",V225='Convalida dati'!$D$8),"FALSO"))</f>
        <v>1</v>
      </c>
      <c r="E225" s="57" t="b">
        <f>+IF(OR(T225='Convalida dati'!$F$4,T225='Convalida dati'!$F$5,T225='Convalida dati'!$F$8),OR('Dealflow centrale'!V225='Convalida dati'!$D$5,V225='Convalida dati'!$D$6,V225='Convalida dati'!$D$7),IF(OR('Dealflow centrale'!T225='Convalida dati'!$F$9,'Dealflow centrale'!T225='Convalida dati'!$F$7),OR('Dealflow centrale'!V225='Convalida dati'!$D$4,'Dealflow centrale'!V225='Convalida dati'!$D$5,'Dealflow centrale'!V225='Convalida dati'!$D$6),IF(T225="",OR(V225="",V225='Convalida dati'!$D$8),"FALSO")))</f>
        <v>1</v>
      </c>
      <c r="F225" s="58" t="str">
        <f t="shared" ca="1" si="20"/>
        <v>OK</v>
      </c>
      <c r="G225" s="60">
        <v>220</v>
      </c>
      <c r="H225" s="84">
        <v>43140</v>
      </c>
      <c r="I225" s="59">
        <v>43140</v>
      </c>
      <c r="J225" s="75" t="s">
        <v>1054</v>
      </c>
      <c r="K225" s="57" t="s">
        <v>62</v>
      </c>
      <c r="L225" s="70" t="s">
        <v>231</v>
      </c>
      <c r="M225" s="72" t="s">
        <v>91</v>
      </c>
      <c r="N225" s="56"/>
      <c r="O225" s="73" t="s">
        <v>1055</v>
      </c>
      <c r="P225" s="60" t="s">
        <v>84</v>
      </c>
      <c r="Q225" s="61" t="s">
        <v>170</v>
      </c>
      <c r="R225" s="61" t="s">
        <v>50</v>
      </c>
      <c r="S225" s="289" t="str">
        <f>+'EVCA sectoralclassification 1'!E59</f>
        <v>Industrial measurement, sensing and control</v>
      </c>
      <c r="T225" s="62" t="s">
        <v>40</v>
      </c>
      <c r="U225" s="60" t="s">
        <v>1810</v>
      </c>
      <c r="V225" s="424" t="s">
        <v>39</v>
      </c>
      <c r="W225" s="289"/>
      <c r="X225" s="488">
        <v>43146</v>
      </c>
      <c r="Y225" s="481"/>
      <c r="Z225" s="284"/>
    </row>
    <row r="226" spans="2:26" ht="42.45" hidden="1" customHeight="1" x14ac:dyDescent="0.3">
      <c r="B226" s="56" t="str">
        <f t="shared" ca="1" si="19"/>
        <v>VERO</v>
      </c>
      <c r="C226" s="57" t="b">
        <f t="shared" si="21"/>
        <v>1</v>
      </c>
      <c r="D226" s="57" t="b">
        <f>+IF(Q226='Convalida dati'!$B$16,AND('Dealflow centrale'!V226&lt;&gt;"",I226&lt;&gt;""),IF(AND('Dealflow centrale'!Q226='Convalida dati'!$B$17,'Dealflow centrale'!I226=""),OR('Dealflow centrale'!V226="",V226='Convalida dati'!$D$8),"FALSO"))</f>
        <v>1</v>
      </c>
      <c r="E226" s="57" t="b">
        <f>+IF(OR(T226='Convalida dati'!$F$4,T226='Convalida dati'!$F$5,T226='Convalida dati'!$F$8),OR('Dealflow centrale'!V226='Convalida dati'!$D$5,V226='Convalida dati'!$D$6,V226='Convalida dati'!$D$7),IF(OR('Dealflow centrale'!T226='Convalida dati'!$F$9,'Dealflow centrale'!T226='Convalida dati'!$F$7),OR('Dealflow centrale'!V226='Convalida dati'!$D$4,'Dealflow centrale'!V226='Convalida dati'!$D$5,'Dealflow centrale'!V226='Convalida dati'!$D$6),IF(T226="",OR(V226="",V226='Convalida dati'!$D$8),"FALSO")))</f>
        <v>1</v>
      </c>
      <c r="F226" s="58" t="str">
        <f t="shared" ca="1" si="20"/>
        <v>OK</v>
      </c>
      <c r="G226" s="66">
        <v>221</v>
      </c>
      <c r="H226" s="85">
        <v>43141</v>
      </c>
      <c r="I226" s="63">
        <v>43157</v>
      </c>
      <c r="J226" s="77" t="s">
        <v>1057</v>
      </c>
      <c r="K226" s="76" t="s">
        <v>62</v>
      </c>
      <c r="L226" s="76" t="s">
        <v>165</v>
      </c>
      <c r="M226" s="78" t="s">
        <v>90</v>
      </c>
      <c r="N226" s="64"/>
      <c r="O226" s="76" t="s">
        <v>1062</v>
      </c>
      <c r="P226" s="78" t="s">
        <v>84</v>
      </c>
      <c r="Q226" s="67" t="s">
        <v>170</v>
      </c>
      <c r="R226" s="67" t="s">
        <v>53</v>
      </c>
      <c r="S226" s="288" t="str">
        <f>+'EVCA sectoralclassification 1'!E177</f>
        <v>Environmental services</v>
      </c>
      <c r="T226" s="68" t="s">
        <v>166</v>
      </c>
      <c r="U226" s="66" t="s">
        <v>218</v>
      </c>
      <c r="V226" s="423" t="s">
        <v>38</v>
      </c>
      <c r="W226" s="288"/>
      <c r="X226" s="489">
        <v>43160</v>
      </c>
      <c r="Y226" s="482"/>
      <c r="Z226" s="74"/>
    </row>
    <row r="227" spans="2:26" ht="42.45" hidden="1" customHeight="1" x14ac:dyDescent="0.3">
      <c r="B227" s="56" t="str">
        <f t="shared" ca="1" si="19"/>
        <v>VERO</v>
      </c>
      <c r="C227" s="57" t="b">
        <f t="shared" si="21"/>
        <v>1</v>
      </c>
      <c r="D227" s="57" t="b">
        <f>+IF(Q227='Convalida dati'!$B$16,AND('Dealflow centrale'!V227&lt;&gt;"",I227&lt;&gt;""),IF(AND('Dealflow centrale'!Q227='Convalida dati'!$B$17,'Dealflow centrale'!I227=""),OR('Dealflow centrale'!V227="",V227='Convalida dati'!$D$8),"FALSO"))</f>
        <v>1</v>
      </c>
      <c r="E227" s="57" t="b">
        <f>+IF(OR(T227='Convalida dati'!$F$4,T227='Convalida dati'!$F$5,T227='Convalida dati'!$F$8),OR('Dealflow centrale'!V227='Convalida dati'!$D$5,V227='Convalida dati'!$D$6,V227='Convalida dati'!$D$7),IF(OR('Dealflow centrale'!T227='Convalida dati'!$F$9,'Dealflow centrale'!T227='Convalida dati'!$F$7),OR('Dealflow centrale'!V227='Convalida dati'!$D$4,'Dealflow centrale'!V227='Convalida dati'!$D$5,'Dealflow centrale'!V227='Convalida dati'!$D$6),IF(T227="",OR(V227="",V227='Convalida dati'!$D$8),"FALSO")))</f>
        <v>1</v>
      </c>
      <c r="F227" s="58" t="str">
        <f t="shared" ca="1" si="20"/>
        <v>OK</v>
      </c>
      <c r="G227" s="60">
        <v>222</v>
      </c>
      <c r="H227" s="84">
        <v>43143</v>
      </c>
      <c r="I227" s="59">
        <v>43143</v>
      </c>
      <c r="J227" s="56" t="s">
        <v>1058</v>
      </c>
      <c r="K227" s="57" t="s">
        <v>62</v>
      </c>
      <c r="L227" s="70" t="s">
        <v>206</v>
      </c>
      <c r="M227" s="72" t="s">
        <v>206</v>
      </c>
      <c r="N227" s="75" t="s">
        <v>115</v>
      </c>
      <c r="O227" s="57"/>
      <c r="P227" s="60" t="s">
        <v>36</v>
      </c>
      <c r="Q227" s="61" t="s">
        <v>170</v>
      </c>
      <c r="R227" s="61" t="s">
        <v>53</v>
      </c>
      <c r="S227" s="289" t="str">
        <f>+'EVCA sectoralclassification 1'!E183</f>
        <v>Financial institutions and services</v>
      </c>
      <c r="T227" s="62" t="s">
        <v>41</v>
      </c>
      <c r="U227" s="60" t="s">
        <v>218</v>
      </c>
      <c r="V227" s="424" t="s">
        <v>174</v>
      </c>
      <c r="W227" s="289"/>
      <c r="X227" s="488">
        <v>43146</v>
      </c>
      <c r="Y227" s="483"/>
      <c r="Z227" s="80"/>
    </row>
    <row r="228" spans="2:26" ht="42.45" hidden="1" customHeight="1" x14ac:dyDescent="0.3">
      <c r="B228" s="56" t="str">
        <f t="shared" ca="1" si="19"/>
        <v>VERO</v>
      </c>
      <c r="C228" s="57" t="b">
        <f t="shared" si="21"/>
        <v>1</v>
      </c>
      <c r="D228" s="57" t="b">
        <f>+IF(Q228='Convalida dati'!$B$16,AND('Dealflow centrale'!V228&lt;&gt;"",I228&lt;&gt;""),IF(AND('Dealflow centrale'!Q228='Convalida dati'!$B$17,'Dealflow centrale'!I228=""),OR('Dealflow centrale'!V228="",V228='Convalida dati'!$D$8),"FALSO"))</f>
        <v>1</v>
      </c>
      <c r="E228" s="57" t="b">
        <f>+IF(OR(T228='Convalida dati'!$F$4,T228='Convalida dati'!$F$5,T228='Convalida dati'!$F$8),OR('Dealflow centrale'!V228='Convalida dati'!$D$5,V228='Convalida dati'!$D$6,V228='Convalida dati'!$D$7),IF(OR('Dealflow centrale'!T228='Convalida dati'!$F$9,'Dealflow centrale'!T228='Convalida dati'!$F$7),OR('Dealflow centrale'!V228='Convalida dati'!$D$4,'Dealflow centrale'!V228='Convalida dati'!$D$5,'Dealflow centrale'!V228='Convalida dati'!$D$6),IF(T228="",OR(V228="",V228='Convalida dati'!$D$8),"FALSO")))</f>
        <v>1</v>
      </c>
      <c r="F228" s="58" t="str">
        <f t="shared" ca="1" si="20"/>
        <v>OK</v>
      </c>
      <c r="G228" s="66">
        <v>223</v>
      </c>
      <c r="H228" s="85">
        <v>43143</v>
      </c>
      <c r="I228" s="63"/>
      <c r="J228" s="77" t="s">
        <v>1059</v>
      </c>
      <c r="K228" s="65" t="s">
        <v>62</v>
      </c>
      <c r="L228" s="76" t="s">
        <v>206</v>
      </c>
      <c r="M228" s="78" t="s">
        <v>206</v>
      </c>
      <c r="N228" s="64"/>
      <c r="O228" s="76" t="s">
        <v>1063</v>
      </c>
      <c r="P228" s="66" t="s">
        <v>34</v>
      </c>
      <c r="Q228" s="67" t="s">
        <v>67</v>
      </c>
      <c r="R228" s="67"/>
      <c r="S228" s="288"/>
      <c r="T228" s="68"/>
      <c r="U228" s="66"/>
      <c r="V228" s="423" t="s">
        <v>781</v>
      </c>
      <c r="W228" s="288"/>
      <c r="X228" s="489">
        <v>43180</v>
      </c>
      <c r="Y228" s="480"/>
      <c r="Z228" s="69"/>
    </row>
    <row r="229" spans="2:26" ht="42.45" hidden="1" customHeight="1" x14ac:dyDescent="0.3">
      <c r="B229" s="56" t="str">
        <f t="shared" ca="1" si="19"/>
        <v>VERO</v>
      </c>
      <c r="C229" s="57" t="b">
        <f t="shared" si="21"/>
        <v>1</v>
      </c>
      <c r="D229" s="57" t="b">
        <f>+IF(Q229='Convalida dati'!$B$16,AND('Dealflow centrale'!V229&lt;&gt;"",I229&lt;&gt;""),IF(AND('Dealflow centrale'!Q229='Convalida dati'!$B$17,'Dealflow centrale'!I229=""),OR('Dealflow centrale'!V229="",V229='Convalida dati'!$D$8),"FALSO"))</f>
        <v>1</v>
      </c>
      <c r="E229" s="57" t="b">
        <f>+IF(OR(T229='Convalida dati'!$F$4,T229='Convalida dati'!$F$5,T229='Convalida dati'!$F$8),OR('Dealflow centrale'!V229='Convalida dati'!$D$5,V229='Convalida dati'!$D$6,V229='Convalida dati'!$D$7),IF(OR('Dealflow centrale'!T229='Convalida dati'!$F$9,'Dealflow centrale'!T229='Convalida dati'!$F$7),OR('Dealflow centrale'!V229='Convalida dati'!$D$4,'Dealflow centrale'!V229='Convalida dati'!$D$5,'Dealflow centrale'!V229='Convalida dati'!$D$6),IF(T229="",OR(V229="",V229='Convalida dati'!$D$8),"FALSO")))</f>
        <v>1</v>
      </c>
      <c r="F229" s="58" t="str">
        <f t="shared" ca="1" si="20"/>
        <v>OK</v>
      </c>
      <c r="G229" s="60">
        <v>224</v>
      </c>
      <c r="H229" s="84">
        <v>43144</v>
      </c>
      <c r="I229" s="59">
        <v>43144</v>
      </c>
      <c r="J229" s="56" t="s">
        <v>1060</v>
      </c>
      <c r="K229" s="57" t="s">
        <v>62</v>
      </c>
      <c r="L229" s="70" t="s">
        <v>149</v>
      </c>
      <c r="M229" s="72" t="s">
        <v>92</v>
      </c>
      <c r="N229" s="56"/>
      <c r="O229" s="73" t="s">
        <v>1064</v>
      </c>
      <c r="P229" s="60" t="s">
        <v>35</v>
      </c>
      <c r="Q229" s="61" t="s">
        <v>170</v>
      </c>
      <c r="R229" s="61" t="s">
        <v>53</v>
      </c>
      <c r="S229" s="289" t="s">
        <v>576</v>
      </c>
      <c r="T229" s="62" t="s">
        <v>166</v>
      </c>
      <c r="U229" s="60" t="s">
        <v>218</v>
      </c>
      <c r="V229" s="424" t="s">
        <v>174</v>
      </c>
      <c r="W229" s="289"/>
      <c r="X229" s="488">
        <v>43146</v>
      </c>
      <c r="Y229" s="483" t="s">
        <v>1068</v>
      </c>
      <c r="Z229" s="80"/>
    </row>
    <row r="230" spans="2:26" ht="42.45" hidden="1" customHeight="1" x14ac:dyDescent="0.3">
      <c r="B230" s="56" t="str">
        <f t="shared" ca="1" si="19"/>
        <v>VERO</v>
      </c>
      <c r="C230" s="57" t="b">
        <f t="shared" si="21"/>
        <v>1</v>
      </c>
      <c r="D230" s="57" t="b">
        <f>+IF(Q230='Convalida dati'!$B$16,AND('Dealflow centrale'!V230&lt;&gt;"",I230&lt;&gt;""),IF(AND('Dealflow centrale'!Q230='Convalida dati'!$B$17,'Dealflow centrale'!I230=""),OR('Dealflow centrale'!V230="",V230='Convalida dati'!$D$8),"FALSO"))</f>
        <v>1</v>
      </c>
      <c r="E230" s="57" t="b">
        <f>+IF(OR(T230='Convalida dati'!$F$4,T230='Convalida dati'!$F$5,T230='Convalida dati'!$F$8),OR('Dealflow centrale'!V230='Convalida dati'!$D$5,V230='Convalida dati'!$D$6,V230='Convalida dati'!$D$7),IF(OR('Dealflow centrale'!T230='Convalida dati'!$F$9,'Dealflow centrale'!T230='Convalida dati'!$F$7),OR('Dealflow centrale'!V230='Convalida dati'!$D$4,'Dealflow centrale'!V230='Convalida dati'!$D$5,'Dealflow centrale'!V230='Convalida dati'!$D$6),IF(T230="",OR(V230="",V230='Convalida dati'!$D$8),"FALSO")))</f>
        <v>1</v>
      </c>
      <c r="F230" s="58" t="str">
        <f t="shared" ca="1" si="20"/>
        <v>OK</v>
      </c>
      <c r="G230" s="66">
        <v>225</v>
      </c>
      <c r="H230" s="85">
        <v>43144</v>
      </c>
      <c r="I230" s="63">
        <v>43144</v>
      </c>
      <c r="J230" s="64" t="s">
        <v>1061</v>
      </c>
      <c r="K230" s="65" t="s">
        <v>62</v>
      </c>
      <c r="L230" s="76" t="s">
        <v>149</v>
      </c>
      <c r="M230" s="78" t="s">
        <v>92</v>
      </c>
      <c r="N230" s="64"/>
      <c r="O230" s="76" t="s">
        <v>1065</v>
      </c>
      <c r="P230" s="66" t="s">
        <v>35</v>
      </c>
      <c r="Q230" s="67" t="s">
        <v>170</v>
      </c>
      <c r="R230" s="67" t="s">
        <v>48</v>
      </c>
      <c r="S230" s="288" t="str">
        <f>+'EVCA sectoralclassification 1'!E199</f>
        <v>Internet technologies</v>
      </c>
      <c r="T230" s="68" t="s">
        <v>167</v>
      </c>
      <c r="U230" s="66" t="s">
        <v>218</v>
      </c>
      <c r="V230" s="423" t="s">
        <v>38</v>
      </c>
      <c r="W230" s="288"/>
      <c r="X230" s="489">
        <v>43146</v>
      </c>
      <c r="Y230" s="480"/>
      <c r="Z230" s="69"/>
    </row>
    <row r="231" spans="2:26" ht="42.45" hidden="1" customHeight="1" x14ac:dyDescent="0.3">
      <c r="B231" s="56" t="str">
        <f t="shared" ca="1" si="19"/>
        <v>VERO</v>
      </c>
      <c r="C231" s="57" t="b">
        <f t="shared" si="21"/>
        <v>1</v>
      </c>
      <c r="D231" s="57" t="b">
        <f>+IF(Q231='Convalida dati'!$B$16,AND('Dealflow centrale'!V231&lt;&gt;"",I231&lt;&gt;""),IF(AND('Dealflow centrale'!Q231='Convalida dati'!$B$17,'Dealflow centrale'!I231=""),OR('Dealflow centrale'!V231="",V231='Convalida dati'!$D$8),"FALSO"))</f>
        <v>1</v>
      </c>
      <c r="E231" s="57" t="b">
        <f>+IF(OR(T231='Convalida dati'!$F$4,T231='Convalida dati'!$F$5,T231='Convalida dati'!$F$8),OR('Dealflow centrale'!V231='Convalida dati'!$D$5,V231='Convalida dati'!$D$6,V231='Convalida dati'!$D$7),IF(OR('Dealflow centrale'!T231='Convalida dati'!$F$9,'Dealflow centrale'!T231='Convalida dati'!$F$7),OR('Dealflow centrale'!V231='Convalida dati'!$D$4,'Dealflow centrale'!V231='Convalida dati'!$D$5,'Dealflow centrale'!V231='Convalida dati'!$D$6),IF(T231="",OR(V231="",V231='Convalida dati'!$D$8),"FALSO")))</f>
        <v>1</v>
      </c>
      <c r="F231" s="58" t="str">
        <f t="shared" ca="1" si="20"/>
        <v>OK</v>
      </c>
      <c r="G231" s="60">
        <v>226</v>
      </c>
      <c r="H231" s="84">
        <v>43145</v>
      </c>
      <c r="I231" s="59">
        <v>43145</v>
      </c>
      <c r="J231" s="75" t="s">
        <v>1066</v>
      </c>
      <c r="K231" s="57" t="s">
        <v>62</v>
      </c>
      <c r="L231" s="70" t="s">
        <v>202</v>
      </c>
      <c r="M231" s="72" t="s">
        <v>89</v>
      </c>
      <c r="N231" s="56"/>
      <c r="O231" s="70" t="s">
        <v>1067</v>
      </c>
      <c r="P231" s="60" t="s">
        <v>34</v>
      </c>
      <c r="Q231" s="61" t="s">
        <v>170</v>
      </c>
      <c r="R231" s="61" t="s">
        <v>48</v>
      </c>
      <c r="S231" s="288" t="str">
        <f>+'EVCA sectoralclassification 1'!E199</f>
        <v>Internet technologies</v>
      </c>
      <c r="T231" s="62" t="s">
        <v>41</v>
      </c>
      <c r="U231" s="60" t="s">
        <v>218</v>
      </c>
      <c r="V231" s="424" t="s">
        <v>174</v>
      </c>
      <c r="W231" s="289"/>
      <c r="X231" s="488">
        <v>43146</v>
      </c>
      <c r="Y231" s="481"/>
      <c r="Z231" s="284"/>
    </row>
    <row r="232" spans="2:26" ht="42.45" hidden="1" customHeight="1" x14ac:dyDescent="0.3">
      <c r="B232" s="56" t="str">
        <f t="shared" ca="1" si="19"/>
        <v>VERO</v>
      </c>
      <c r="C232" s="57" t="b">
        <f t="shared" si="21"/>
        <v>1</v>
      </c>
      <c r="D232" s="57" t="b">
        <f>+IF(Q232='Convalida dati'!$B$16,AND('Dealflow centrale'!V232&lt;&gt;"",I232&lt;&gt;""),IF(AND('Dealflow centrale'!Q232='Convalida dati'!$B$17,'Dealflow centrale'!I232=""),OR('Dealflow centrale'!V232="",V232='Convalida dati'!$D$8),"FALSO"))</f>
        <v>1</v>
      </c>
      <c r="E232" s="57" t="b">
        <f>+IF(OR(T232='Convalida dati'!$F$4,T232='Convalida dati'!$F$5,T232='Convalida dati'!$F$8),OR('Dealflow centrale'!V232='Convalida dati'!$D$5,V232='Convalida dati'!$D$6,V232='Convalida dati'!$D$7),IF(OR('Dealflow centrale'!T232='Convalida dati'!$F$9,'Dealflow centrale'!T232='Convalida dati'!$F$7),OR('Dealflow centrale'!V232='Convalida dati'!$D$4,'Dealflow centrale'!V232='Convalida dati'!$D$5,'Dealflow centrale'!V232='Convalida dati'!$D$6),IF(T232="",OR(V232="",V232='Convalida dati'!$D$8),"FALSO")))</f>
        <v>1</v>
      </c>
      <c r="F232" s="58" t="str">
        <f t="shared" ca="1" si="20"/>
        <v>OK</v>
      </c>
      <c r="G232" s="66">
        <v>227</v>
      </c>
      <c r="H232" s="85">
        <v>43146</v>
      </c>
      <c r="I232" s="63"/>
      <c r="J232" s="77" t="s">
        <v>1069</v>
      </c>
      <c r="K232" s="76" t="s">
        <v>62</v>
      </c>
      <c r="L232" s="76" t="s">
        <v>975</v>
      </c>
      <c r="M232" s="78" t="s">
        <v>92</v>
      </c>
      <c r="N232" s="64"/>
      <c r="O232" s="76" t="s">
        <v>1070</v>
      </c>
      <c r="P232" s="78" t="s">
        <v>34</v>
      </c>
      <c r="Q232" s="67" t="s">
        <v>67</v>
      </c>
      <c r="R232" s="67"/>
      <c r="S232" s="288"/>
      <c r="T232" s="68"/>
      <c r="U232" s="66"/>
      <c r="V232" s="423" t="s">
        <v>781</v>
      </c>
      <c r="W232" s="288"/>
      <c r="X232" s="489">
        <v>43188</v>
      </c>
      <c r="Y232" s="482"/>
      <c r="Z232" s="74"/>
    </row>
    <row r="233" spans="2:26" ht="42.45" hidden="1" customHeight="1" x14ac:dyDescent="0.3">
      <c r="B233" s="56" t="str">
        <f t="shared" ca="1" si="19"/>
        <v>VERO</v>
      </c>
      <c r="C233" s="57" t="b">
        <f t="shared" si="21"/>
        <v>1</v>
      </c>
      <c r="D233" s="57" t="b">
        <f>+IF(Q233='Convalida dati'!$B$16,AND('Dealflow centrale'!V233&lt;&gt;"",I233&lt;&gt;""),IF(AND('Dealflow centrale'!Q233='Convalida dati'!$B$17,'Dealflow centrale'!I233=""),OR('Dealflow centrale'!V233="",V233='Convalida dati'!$D$8),"FALSO"))</f>
        <v>1</v>
      </c>
      <c r="E233" s="57" t="b">
        <f>+IF(OR(T233='Convalida dati'!$F$4,T233='Convalida dati'!$F$5,T233='Convalida dati'!$F$8),OR('Dealflow centrale'!V233='Convalida dati'!$D$5,V233='Convalida dati'!$D$6,V233='Convalida dati'!$D$7),IF(OR('Dealflow centrale'!T233='Convalida dati'!$F$9,'Dealflow centrale'!T233='Convalida dati'!$F$7),OR('Dealflow centrale'!V233='Convalida dati'!$D$4,'Dealflow centrale'!V233='Convalida dati'!$D$5,'Dealflow centrale'!V233='Convalida dati'!$D$6),IF(T233="",OR(V233="",V233='Convalida dati'!$D$8),"FALSO")))</f>
        <v>1</v>
      </c>
      <c r="F233" s="58" t="str">
        <f t="shared" ca="1" si="20"/>
        <v>OK</v>
      </c>
      <c r="G233" s="60">
        <v>228</v>
      </c>
      <c r="H233" s="84">
        <v>43146</v>
      </c>
      <c r="I233" s="59">
        <v>43146</v>
      </c>
      <c r="J233" s="56" t="s">
        <v>1071</v>
      </c>
      <c r="K233" s="70" t="s">
        <v>62</v>
      </c>
      <c r="L233" s="70" t="s">
        <v>975</v>
      </c>
      <c r="M233" s="72" t="s">
        <v>92</v>
      </c>
      <c r="N233" s="56"/>
      <c r="O233" s="73" t="s">
        <v>1072</v>
      </c>
      <c r="P233" s="60" t="s">
        <v>83</v>
      </c>
      <c r="Q233" s="61" t="s">
        <v>170</v>
      </c>
      <c r="R233" s="61" t="s">
        <v>53</v>
      </c>
      <c r="S233" s="289" t="str">
        <f>+'EVCA sectoralclassification 1'!E180</f>
        <v>Financial institutions and services</v>
      </c>
      <c r="T233" s="62" t="s">
        <v>167</v>
      </c>
      <c r="U233" s="60" t="s">
        <v>218</v>
      </c>
      <c r="V233" s="424" t="s">
        <v>38</v>
      </c>
      <c r="W233" s="289"/>
      <c r="X233" s="488">
        <v>43153</v>
      </c>
      <c r="Y233" s="481"/>
      <c r="Z233" s="284"/>
    </row>
    <row r="234" spans="2:26" ht="42.45" hidden="1" customHeight="1" x14ac:dyDescent="0.3">
      <c r="B234" s="56" t="str">
        <f t="shared" ca="1" si="19"/>
        <v>VERO</v>
      </c>
      <c r="C234" s="57" t="b">
        <f t="shared" si="21"/>
        <v>1</v>
      </c>
      <c r="D234" s="57" t="b">
        <f>+IF(Q234='Convalida dati'!$B$16,AND('Dealflow centrale'!V234&lt;&gt;"",I234&lt;&gt;""),IF(AND('Dealflow centrale'!Q234='Convalida dati'!$B$17,'Dealflow centrale'!I234=""),OR('Dealflow centrale'!V234="",V234='Convalida dati'!$D$8),"FALSO"))</f>
        <v>1</v>
      </c>
      <c r="E234" s="57" t="b">
        <f>+IF(OR(T234='Convalida dati'!$F$4,T234='Convalida dati'!$F$5,T234='Convalida dati'!$F$8),OR('Dealflow centrale'!V234='Convalida dati'!$D$5,V234='Convalida dati'!$D$6,V234='Convalida dati'!$D$7),IF(OR('Dealflow centrale'!T234='Convalida dati'!$F$9,'Dealflow centrale'!T234='Convalida dati'!$F$7),OR('Dealflow centrale'!V234='Convalida dati'!$D$4,'Dealflow centrale'!V234='Convalida dati'!$D$5,'Dealflow centrale'!V234='Convalida dati'!$D$6),IF(T234="",OR(V234="",V234='Convalida dati'!$D$8),"FALSO")))</f>
        <v>1</v>
      </c>
      <c r="F234" s="58" t="str">
        <f t="shared" ca="1" si="20"/>
        <v>OK</v>
      </c>
      <c r="G234" s="66">
        <v>229</v>
      </c>
      <c r="H234" s="85">
        <v>43146</v>
      </c>
      <c r="I234" s="63">
        <v>43154</v>
      </c>
      <c r="J234" s="77" t="s">
        <v>1073</v>
      </c>
      <c r="K234" s="65" t="s">
        <v>62</v>
      </c>
      <c r="L234" s="76" t="s">
        <v>206</v>
      </c>
      <c r="M234" s="78" t="s">
        <v>206</v>
      </c>
      <c r="N234" s="64"/>
      <c r="O234" s="65" t="s">
        <v>1074</v>
      </c>
      <c r="P234" s="66" t="s">
        <v>34</v>
      </c>
      <c r="Q234" s="67" t="s">
        <v>170</v>
      </c>
      <c r="R234" s="67" t="s">
        <v>45</v>
      </c>
      <c r="S234" s="288" t="str">
        <f>+'EVCA sectoralclassification 1'!E234</f>
        <v>Healthcare: other</v>
      </c>
      <c r="T234" s="68" t="s">
        <v>41</v>
      </c>
      <c r="U234" s="66" t="s">
        <v>218</v>
      </c>
      <c r="V234" s="423" t="s">
        <v>174</v>
      </c>
      <c r="W234" s="288"/>
      <c r="X234" s="489">
        <v>43160</v>
      </c>
      <c r="Y234" s="480"/>
      <c r="Z234" s="69"/>
    </row>
    <row r="235" spans="2:26" ht="42.45" hidden="1" customHeight="1" x14ac:dyDescent="0.3">
      <c r="B235" s="56" t="str">
        <f t="shared" ca="1" si="19"/>
        <v>VERO</v>
      </c>
      <c r="C235" s="57" t="b">
        <f t="shared" si="21"/>
        <v>1</v>
      </c>
      <c r="D235" s="57" t="b">
        <f>+IF(Q235='Convalida dati'!$B$16,AND('Dealflow centrale'!V235&lt;&gt;"",I235&lt;&gt;""),IF(AND('Dealflow centrale'!Q235='Convalida dati'!$B$17,'Dealflow centrale'!I235=""),OR('Dealflow centrale'!V235="",V235='Convalida dati'!$D$8),"FALSO"))</f>
        <v>1</v>
      </c>
      <c r="E235" s="57" t="b">
        <f>+IF(OR(T235='Convalida dati'!$F$4,T235='Convalida dati'!$F$5,T235='Convalida dati'!$F$8),OR('Dealflow centrale'!V235='Convalida dati'!$D$5,V235='Convalida dati'!$D$6,V235='Convalida dati'!$D$7),IF(OR('Dealflow centrale'!T235='Convalida dati'!$F$9,'Dealflow centrale'!T235='Convalida dati'!$F$7),OR('Dealflow centrale'!V235='Convalida dati'!$D$4,'Dealflow centrale'!V235='Convalida dati'!$D$5,'Dealflow centrale'!V235='Convalida dati'!$D$6),IF(T235="",OR(V235="",V235='Convalida dati'!$D$8),"FALSO")))</f>
        <v>1</v>
      </c>
      <c r="F235" s="58" t="str">
        <f t="shared" ca="1" si="20"/>
        <v>OK</v>
      </c>
      <c r="G235" s="60">
        <v>230</v>
      </c>
      <c r="H235" s="84">
        <v>43147</v>
      </c>
      <c r="I235" s="59">
        <v>43147</v>
      </c>
      <c r="J235" s="56" t="s">
        <v>1075</v>
      </c>
      <c r="K235" s="57" t="s">
        <v>62</v>
      </c>
      <c r="L235" s="70" t="s">
        <v>1077</v>
      </c>
      <c r="M235" s="72" t="s">
        <v>103</v>
      </c>
      <c r="N235" s="56"/>
      <c r="O235" s="70" t="s">
        <v>1076</v>
      </c>
      <c r="P235" s="60" t="s">
        <v>34</v>
      </c>
      <c r="Q235" s="61" t="s">
        <v>170</v>
      </c>
      <c r="R235" s="61" t="s">
        <v>48</v>
      </c>
      <c r="S235" s="289" t="str">
        <f>+'EVCA sectoralclassification 1'!E199</f>
        <v>Internet technologies</v>
      </c>
      <c r="T235" s="62" t="s">
        <v>41</v>
      </c>
      <c r="U235" s="60" t="s">
        <v>218</v>
      </c>
      <c r="V235" s="424" t="s">
        <v>174</v>
      </c>
      <c r="W235" s="289"/>
      <c r="X235" s="488">
        <v>43153</v>
      </c>
      <c r="Y235" s="481"/>
      <c r="Z235" s="284"/>
    </row>
    <row r="236" spans="2:26" ht="42.45" hidden="1" customHeight="1" x14ac:dyDescent="0.3">
      <c r="B236" s="56" t="str">
        <f t="shared" ca="1" si="19"/>
        <v>VERO</v>
      </c>
      <c r="C236" s="57" t="b">
        <f t="shared" si="21"/>
        <v>1</v>
      </c>
      <c r="D236" s="57" t="b">
        <f>+IF(Q236='Convalida dati'!$B$16,AND('Dealflow centrale'!V236&lt;&gt;"",I236&lt;&gt;""),IF(AND('Dealflow centrale'!Q236='Convalida dati'!$B$17,'Dealflow centrale'!I236=""),OR('Dealflow centrale'!V236="",V236='Convalida dati'!$D$8),"FALSO"))</f>
        <v>1</v>
      </c>
      <c r="E236" s="57" t="b">
        <f>+IF(OR(T236='Convalida dati'!$F$4,T236='Convalida dati'!$F$5,T236='Convalida dati'!$F$8),OR('Dealflow centrale'!V236='Convalida dati'!$D$5,V236='Convalida dati'!$D$6,V236='Convalida dati'!$D$7),IF(OR('Dealflow centrale'!T236='Convalida dati'!$F$9,'Dealflow centrale'!T236='Convalida dati'!$F$7),OR('Dealflow centrale'!V236='Convalida dati'!$D$4,'Dealflow centrale'!V236='Convalida dati'!$D$5,'Dealflow centrale'!V236='Convalida dati'!$D$6),IF(T236="",OR(V236="",V236='Convalida dati'!$D$8),"FALSO")))</f>
        <v>1</v>
      </c>
      <c r="F236" s="58" t="str">
        <f t="shared" ca="1" si="20"/>
        <v>OK</v>
      </c>
      <c r="G236" s="66">
        <v>231</v>
      </c>
      <c r="H236" s="85">
        <v>43150</v>
      </c>
      <c r="I236" s="63">
        <v>43150</v>
      </c>
      <c r="J236" s="64" t="s">
        <v>1078</v>
      </c>
      <c r="K236" s="65" t="s">
        <v>62</v>
      </c>
      <c r="L236" s="76" t="s">
        <v>149</v>
      </c>
      <c r="M236" s="78" t="s">
        <v>92</v>
      </c>
      <c r="N236" s="64"/>
      <c r="O236" s="272" t="s">
        <v>1079</v>
      </c>
      <c r="P236" s="66" t="s">
        <v>83</v>
      </c>
      <c r="Q236" s="67" t="s">
        <v>170</v>
      </c>
      <c r="R236" s="67" t="s">
        <v>46</v>
      </c>
      <c r="S236" s="288" t="str">
        <f>+'EVCA sectoralclassification 1'!E174</f>
        <v>Environmental services</v>
      </c>
      <c r="T236" s="68" t="s">
        <v>166</v>
      </c>
      <c r="U236" s="66" t="s">
        <v>218</v>
      </c>
      <c r="V236" s="423" t="s">
        <v>38</v>
      </c>
      <c r="W236" s="288"/>
      <c r="X236" s="490">
        <v>43153</v>
      </c>
      <c r="Y236" s="480"/>
      <c r="Z236" s="69"/>
    </row>
    <row r="237" spans="2:26" ht="42.45" hidden="1" customHeight="1" x14ac:dyDescent="0.3">
      <c r="B237" s="56" t="str">
        <f t="shared" ca="1" si="19"/>
        <v>VERO</v>
      </c>
      <c r="C237" s="57" t="b">
        <f t="shared" si="21"/>
        <v>1</v>
      </c>
      <c r="D237" s="57" t="b">
        <f>+IF(Q237='Convalida dati'!$B$16,AND('Dealflow centrale'!V237&lt;&gt;"",I237&lt;&gt;""),IF(AND('Dealflow centrale'!Q237='Convalida dati'!$B$17,'Dealflow centrale'!I237=""),OR('Dealflow centrale'!V237="",V237='Convalida dati'!$D$8),"FALSO"))</f>
        <v>1</v>
      </c>
      <c r="E237" s="57" t="b">
        <f>+IF(OR(T237='Convalida dati'!$F$4,T237='Convalida dati'!$F$5,T237='Convalida dati'!$F$8),OR('Dealflow centrale'!V237='Convalida dati'!$D$5,V237='Convalida dati'!$D$6,V237='Convalida dati'!$D$7),IF(OR('Dealflow centrale'!T237='Convalida dati'!$F$9,'Dealflow centrale'!T237='Convalida dati'!$F$7),OR('Dealflow centrale'!V237='Convalida dati'!$D$4,'Dealflow centrale'!V237='Convalida dati'!$D$5,'Dealflow centrale'!V237='Convalida dati'!$D$6),IF(T237="",OR(V237="",V237='Convalida dati'!$D$8),"FALSO")))</f>
        <v>1</v>
      </c>
      <c r="F237" s="58" t="str">
        <f t="shared" ca="1" si="20"/>
        <v>OK</v>
      </c>
      <c r="G237" s="60">
        <v>232</v>
      </c>
      <c r="H237" s="84">
        <v>43150</v>
      </c>
      <c r="I237" s="59">
        <v>43158</v>
      </c>
      <c r="J237" s="56" t="s">
        <v>1081</v>
      </c>
      <c r="K237" s="57" t="s">
        <v>62</v>
      </c>
      <c r="L237" s="70" t="s">
        <v>1087</v>
      </c>
      <c r="M237" s="72" t="s">
        <v>92</v>
      </c>
      <c r="N237" s="56"/>
      <c r="O237" s="57" t="s">
        <v>1080</v>
      </c>
      <c r="P237" s="60" t="s">
        <v>34</v>
      </c>
      <c r="Q237" s="61" t="s">
        <v>170</v>
      </c>
      <c r="R237" s="61" t="s">
        <v>42</v>
      </c>
      <c r="S237" s="289" t="str">
        <f>+'EVCA sectoralclassification 1'!E110</f>
        <v>Transportation services</v>
      </c>
      <c r="T237" s="62" t="s">
        <v>166</v>
      </c>
      <c r="U237" s="60" t="s">
        <v>218</v>
      </c>
      <c r="V237" s="424" t="s">
        <v>38</v>
      </c>
      <c r="W237" s="289"/>
      <c r="X237" s="488">
        <v>43160</v>
      </c>
      <c r="Y237" s="483"/>
      <c r="Z237" s="80"/>
    </row>
    <row r="238" spans="2:26" ht="42.45" hidden="1" customHeight="1" x14ac:dyDescent="0.3">
      <c r="B238" s="56" t="str">
        <f t="shared" ca="1" si="19"/>
        <v>VERO</v>
      </c>
      <c r="C238" s="57" t="b">
        <f t="shared" si="21"/>
        <v>1</v>
      </c>
      <c r="D238" s="57" t="b">
        <f>+IF(Q238='Convalida dati'!$B$16,AND('Dealflow centrale'!V238&lt;&gt;"",I238&lt;&gt;""),IF(AND('Dealflow centrale'!Q238='Convalida dati'!$B$17,'Dealflow centrale'!I238=""),OR('Dealflow centrale'!V238="",V238='Convalida dati'!$D$8),"FALSO"))</f>
        <v>1</v>
      </c>
      <c r="E238" s="57" t="b">
        <f>+IF(OR(T238='Convalida dati'!$F$4,T238='Convalida dati'!$F$5,T238='Convalida dati'!$F$8),OR('Dealflow centrale'!V238='Convalida dati'!$D$5,V238='Convalida dati'!$D$6,V238='Convalida dati'!$D$7),IF(OR('Dealflow centrale'!T238='Convalida dati'!$F$9,'Dealflow centrale'!T238='Convalida dati'!$F$7),OR('Dealflow centrale'!V238='Convalida dati'!$D$4,'Dealflow centrale'!V238='Convalida dati'!$D$5,'Dealflow centrale'!V238='Convalida dati'!$D$6),IF(T238="",OR(V238="",V238='Convalida dati'!$D$8),"FALSO")))</f>
        <v>1</v>
      </c>
      <c r="F238" s="58" t="str">
        <f t="shared" ca="1" si="20"/>
        <v>OK</v>
      </c>
      <c r="G238" s="66">
        <v>233</v>
      </c>
      <c r="H238" s="85">
        <v>43150</v>
      </c>
      <c r="I238" s="63">
        <v>43150</v>
      </c>
      <c r="J238" s="77" t="s">
        <v>1084</v>
      </c>
      <c r="K238" s="76" t="s">
        <v>62</v>
      </c>
      <c r="L238" s="76" t="s">
        <v>1077</v>
      </c>
      <c r="M238" s="78" t="s">
        <v>103</v>
      </c>
      <c r="N238" s="64"/>
      <c r="O238" s="272" t="s">
        <v>725</v>
      </c>
      <c r="P238" s="66" t="s">
        <v>35</v>
      </c>
      <c r="Q238" s="67" t="s">
        <v>170</v>
      </c>
      <c r="R238" s="67" t="s">
        <v>53</v>
      </c>
      <c r="S238" s="288" t="str">
        <f>+'EVCA sectoralclassification 1'!E199</f>
        <v>Internet technologies</v>
      </c>
      <c r="T238" s="68" t="s">
        <v>166</v>
      </c>
      <c r="U238" s="66" t="s">
        <v>218</v>
      </c>
      <c r="V238" s="423" t="s">
        <v>38</v>
      </c>
      <c r="W238" s="288"/>
      <c r="X238" s="489">
        <v>43153</v>
      </c>
      <c r="Y238" s="480"/>
      <c r="Z238" s="69"/>
    </row>
    <row r="239" spans="2:26" ht="42.45" hidden="1" customHeight="1" x14ac:dyDescent="0.3">
      <c r="B239" s="56" t="str">
        <f t="shared" ca="1" si="19"/>
        <v>VERO</v>
      </c>
      <c r="C239" s="57" t="b">
        <f t="shared" si="21"/>
        <v>1</v>
      </c>
      <c r="D239" s="57" t="b">
        <f>+IF(Q239='Convalida dati'!$B$16,AND('Dealflow centrale'!V239&lt;&gt;"",I239&lt;&gt;""),IF(AND('Dealflow centrale'!Q239='Convalida dati'!$B$17,'Dealflow centrale'!I239=""),OR('Dealflow centrale'!V239="",V239='Convalida dati'!$D$8),"FALSO"))</f>
        <v>1</v>
      </c>
      <c r="E239" s="57" t="b">
        <f>+IF(OR(T239='Convalida dati'!$F$4,T239='Convalida dati'!$F$5,T239='Convalida dati'!$F$8),OR('Dealflow centrale'!V239='Convalida dati'!$D$5,V239='Convalida dati'!$D$6,V239='Convalida dati'!$D$7),IF(OR('Dealflow centrale'!T239='Convalida dati'!$F$9,'Dealflow centrale'!T239='Convalida dati'!$F$7),OR('Dealflow centrale'!V239='Convalida dati'!$D$4,'Dealflow centrale'!V239='Convalida dati'!$D$5,'Dealflow centrale'!V239='Convalida dati'!$D$6),IF(T239="",OR(V239="",V239='Convalida dati'!$D$8),"FALSO")))</f>
        <v>1</v>
      </c>
      <c r="F239" s="58" t="str">
        <f t="shared" ca="1" si="20"/>
        <v>OK</v>
      </c>
      <c r="G239" s="60">
        <v>234</v>
      </c>
      <c r="H239" s="84">
        <v>43151</v>
      </c>
      <c r="I239" s="59">
        <v>43151</v>
      </c>
      <c r="J239" s="56" t="s">
        <v>1082</v>
      </c>
      <c r="K239" s="57" t="s">
        <v>62</v>
      </c>
      <c r="L239" s="70" t="s">
        <v>149</v>
      </c>
      <c r="M239" s="72" t="s">
        <v>92</v>
      </c>
      <c r="N239" s="56"/>
      <c r="O239" s="73" t="s">
        <v>1083</v>
      </c>
      <c r="P239" s="60" t="s">
        <v>83</v>
      </c>
      <c r="Q239" s="61" t="s">
        <v>170</v>
      </c>
      <c r="R239" s="61" t="s">
        <v>53</v>
      </c>
      <c r="S239" s="289" t="str">
        <f>+'EVCA sectoralclassification 1'!E215</f>
        <v>Software: other</v>
      </c>
      <c r="T239" s="62" t="s">
        <v>166</v>
      </c>
      <c r="U239" s="60" t="s">
        <v>218</v>
      </c>
      <c r="V239" s="424" t="s">
        <v>38</v>
      </c>
      <c r="W239" s="289"/>
      <c r="X239" s="488">
        <v>43153</v>
      </c>
      <c r="Y239" s="481"/>
      <c r="Z239" s="284"/>
    </row>
    <row r="240" spans="2:26" ht="42.45" hidden="1" customHeight="1" x14ac:dyDescent="0.3">
      <c r="B240" s="56" t="str">
        <f t="shared" ca="1" si="19"/>
        <v>VERO</v>
      </c>
      <c r="C240" s="57" t="b">
        <f t="shared" si="21"/>
        <v>1</v>
      </c>
      <c r="D240" s="57" t="b">
        <f>+IF(Q240='Convalida dati'!$B$16,AND('Dealflow centrale'!V240&lt;&gt;"",I240&lt;&gt;""),IF(AND('Dealflow centrale'!Q240='Convalida dati'!$B$17,'Dealflow centrale'!I240=""),OR('Dealflow centrale'!V240="",V240='Convalida dati'!$D$8),"FALSO"))</f>
        <v>1</v>
      </c>
      <c r="E240" s="57" t="b">
        <f>+IF(OR(T240='Convalida dati'!$F$4,T240='Convalida dati'!$F$5,T240='Convalida dati'!$F$8),OR('Dealflow centrale'!V240='Convalida dati'!$D$5,V240='Convalida dati'!$D$6,V240='Convalida dati'!$D$7),IF(OR('Dealflow centrale'!T240='Convalida dati'!$F$9,'Dealflow centrale'!T240='Convalida dati'!$F$7),OR('Dealflow centrale'!V240='Convalida dati'!$D$4,'Dealflow centrale'!V240='Convalida dati'!$D$5,'Dealflow centrale'!V240='Convalida dati'!$D$6),IF(T240="",OR(V240="",V240='Convalida dati'!$D$8),"FALSO")))</f>
        <v>1</v>
      </c>
      <c r="F240" s="58" t="str">
        <f t="shared" ca="1" si="20"/>
        <v>OK</v>
      </c>
      <c r="G240" s="66">
        <v>235</v>
      </c>
      <c r="H240" s="85">
        <v>43153</v>
      </c>
      <c r="I240" s="63">
        <v>43153</v>
      </c>
      <c r="J240" s="77" t="s">
        <v>1088</v>
      </c>
      <c r="K240" s="65" t="s">
        <v>62</v>
      </c>
      <c r="L240" s="76" t="s">
        <v>149</v>
      </c>
      <c r="M240" s="78" t="s">
        <v>92</v>
      </c>
      <c r="N240" s="64"/>
      <c r="O240" s="272" t="s">
        <v>1086</v>
      </c>
      <c r="P240" s="66" t="s">
        <v>83</v>
      </c>
      <c r="Q240" s="67" t="s">
        <v>170</v>
      </c>
      <c r="R240" s="67" t="s">
        <v>49</v>
      </c>
      <c r="S240" s="288" t="str">
        <f>+'EVCA sectoralclassification 1'!E214</f>
        <v>Systems software</v>
      </c>
      <c r="T240" s="68" t="s">
        <v>166</v>
      </c>
      <c r="U240" s="66" t="s">
        <v>218</v>
      </c>
      <c r="V240" s="423" t="s">
        <v>38</v>
      </c>
      <c r="W240" s="288"/>
      <c r="X240" s="489">
        <v>43160</v>
      </c>
      <c r="Y240" s="480"/>
      <c r="Z240" s="69"/>
    </row>
    <row r="241" spans="2:26" ht="42.45" hidden="1" customHeight="1" x14ac:dyDescent="0.3">
      <c r="B241" s="56" t="str">
        <f t="shared" ca="1" si="19"/>
        <v>VERO</v>
      </c>
      <c r="C241" s="57" t="b">
        <f t="shared" si="21"/>
        <v>1</v>
      </c>
      <c r="D241" s="57" t="b">
        <f>+IF(Q241='Convalida dati'!$B$16,AND('Dealflow centrale'!V241&lt;&gt;"",I241&lt;&gt;""),IF(AND('Dealflow centrale'!Q241='Convalida dati'!$B$17,'Dealflow centrale'!I241=""),OR('Dealflow centrale'!V241="",V241='Convalida dati'!$D$8),"FALSO"))</f>
        <v>1</v>
      </c>
      <c r="E241" s="57" t="b">
        <f>+IF(OR(T241='Convalida dati'!$F$4,T241='Convalida dati'!$F$5,T241='Convalida dati'!$F$8),OR('Dealflow centrale'!V241='Convalida dati'!$D$5,V241='Convalida dati'!$D$6,V241='Convalida dati'!$D$7),IF(OR('Dealflow centrale'!T241='Convalida dati'!$F$9,'Dealflow centrale'!T241='Convalida dati'!$F$7),OR('Dealflow centrale'!V241='Convalida dati'!$D$4,'Dealflow centrale'!V241='Convalida dati'!$D$5,'Dealflow centrale'!V241='Convalida dati'!$D$6),IF(T241="",OR(V241="",V241='Convalida dati'!$D$8),"FALSO")))</f>
        <v>1</v>
      </c>
      <c r="F241" s="58" t="str">
        <f t="shared" ca="1" si="20"/>
        <v>OK</v>
      </c>
      <c r="G241" s="60">
        <v>236</v>
      </c>
      <c r="H241" s="84">
        <v>43153</v>
      </c>
      <c r="I241" s="59">
        <v>43153</v>
      </c>
      <c r="J241" s="75" t="s">
        <v>1089</v>
      </c>
      <c r="K241" s="70" t="s">
        <v>62</v>
      </c>
      <c r="L241" s="70" t="s">
        <v>149</v>
      </c>
      <c r="M241" s="72" t="s">
        <v>92</v>
      </c>
      <c r="N241" s="56"/>
      <c r="O241" s="73" t="s">
        <v>1090</v>
      </c>
      <c r="P241" s="60" t="s">
        <v>34</v>
      </c>
      <c r="Q241" s="61" t="s">
        <v>170</v>
      </c>
      <c r="R241" s="61" t="s">
        <v>53</v>
      </c>
      <c r="S241" s="289" t="str">
        <f>+'EVCA sectoralclassification 1'!E180</f>
        <v>Financial institutions and services</v>
      </c>
      <c r="T241" s="62" t="s">
        <v>166</v>
      </c>
      <c r="U241" s="60" t="s">
        <v>218</v>
      </c>
      <c r="V241" s="424" t="s">
        <v>38</v>
      </c>
      <c r="W241" s="289"/>
      <c r="X241" s="488">
        <v>43160</v>
      </c>
      <c r="Y241" s="481"/>
      <c r="Z241" s="284"/>
    </row>
    <row r="242" spans="2:26" ht="42.45" hidden="1" customHeight="1" x14ac:dyDescent="0.3">
      <c r="B242" s="56" t="str">
        <f t="shared" ca="1" si="19"/>
        <v>VERO</v>
      </c>
      <c r="C242" s="57" t="b">
        <f t="shared" si="21"/>
        <v>1</v>
      </c>
      <c r="D242" s="57" t="b">
        <f>+IF(Q242='Convalida dati'!$B$16,AND('Dealflow centrale'!V242&lt;&gt;"",I242&lt;&gt;""),IF(AND('Dealflow centrale'!Q242='Convalida dati'!$B$17,'Dealflow centrale'!I242=""),OR('Dealflow centrale'!V242="",V242='Convalida dati'!$D$8),"FALSO"))</f>
        <v>1</v>
      </c>
      <c r="E242" s="57" t="b">
        <f>+IF(OR(T242='Convalida dati'!$F$4,T242='Convalida dati'!$F$5,T242='Convalida dati'!$F$8),OR('Dealflow centrale'!V242='Convalida dati'!$D$5,V242='Convalida dati'!$D$6,V242='Convalida dati'!$D$7),IF(OR('Dealflow centrale'!T242='Convalida dati'!$F$9,'Dealflow centrale'!T242='Convalida dati'!$F$7),OR('Dealflow centrale'!V242='Convalida dati'!$D$4,'Dealflow centrale'!V242='Convalida dati'!$D$5,'Dealflow centrale'!V242='Convalida dati'!$D$6),IF(T242="",OR(V242="",V242='Convalida dati'!$D$8),"FALSO")))</f>
        <v>1</v>
      </c>
      <c r="F242" s="58" t="str">
        <f t="shared" ca="1" si="20"/>
        <v>OK</v>
      </c>
      <c r="G242" s="66">
        <v>237</v>
      </c>
      <c r="H242" s="85">
        <v>43154</v>
      </c>
      <c r="I242" s="63">
        <v>43154</v>
      </c>
      <c r="J242" s="77" t="s">
        <v>1092</v>
      </c>
      <c r="K242" s="76" t="s">
        <v>62</v>
      </c>
      <c r="L242" s="76" t="s">
        <v>149</v>
      </c>
      <c r="M242" s="78" t="s">
        <v>92</v>
      </c>
      <c r="N242" s="64"/>
      <c r="O242" s="272" t="s">
        <v>1091</v>
      </c>
      <c r="P242" s="66" t="s">
        <v>83</v>
      </c>
      <c r="Q242" s="67" t="s">
        <v>170</v>
      </c>
      <c r="R242" s="67" t="s">
        <v>49</v>
      </c>
      <c r="S242" s="288" t="str">
        <f>+'EVCA sectoralclassification 1'!E215</f>
        <v>Software: other</v>
      </c>
      <c r="T242" s="68" t="s">
        <v>166</v>
      </c>
      <c r="U242" s="66" t="s">
        <v>218</v>
      </c>
      <c r="V242" s="423" t="s">
        <v>38</v>
      </c>
      <c r="W242" s="288"/>
      <c r="X242" s="489">
        <v>43160</v>
      </c>
      <c r="Y242" s="482"/>
      <c r="Z242" s="74"/>
    </row>
    <row r="243" spans="2:26" ht="42.45" hidden="1" customHeight="1" x14ac:dyDescent="0.3">
      <c r="B243" s="56" t="str">
        <f t="shared" ca="1" si="19"/>
        <v>VERO</v>
      </c>
      <c r="C243" s="57" t="b">
        <f t="shared" si="21"/>
        <v>1</v>
      </c>
      <c r="D243" s="57" t="b">
        <f>+IF(Q243='Convalida dati'!$B$16,AND('Dealflow centrale'!V243&lt;&gt;"",I243&lt;&gt;""),IF(AND('Dealflow centrale'!Q243='Convalida dati'!$B$17,'Dealflow centrale'!I243=""),OR('Dealflow centrale'!V243="",V243='Convalida dati'!$D$8),"FALSO"))</f>
        <v>1</v>
      </c>
      <c r="E243" s="57" t="b">
        <f>+IF(OR(T243='Convalida dati'!$F$4,T243='Convalida dati'!$F$5,T243='Convalida dati'!$F$8),OR('Dealflow centrale'!V243='Convalida dati'!$D$5,V243='Convalida dati'!$D$6,V243='Convalida dati'!$D$7),IF(OR('Dealflow centrale'!T243='Convalida dati'!$F$9,'Dealflow centrale'!T243='Convalida dati'!$F$7),OR('Dealflow centrale'!V243='Convalida dati'!$D$4,'Dealflow centrale'!V243='Convalida dati'!$D$5,'Dealflow centrale'!V243='Convalida dati'!$D$6),IF(T243="",OR(V243="",V243='Convalida dati'!$D$8),"FALSO")))</f>
        <v>1</v>
      </c>
      <c r="F243" s="58" t="str">
        <f t="shared" ca="1" si="20"/>
        <v>OK</v>
      </c>
      <c r="G243" s="60">
        <v>238</v>
      </c>
      <c r="H243" s="84">
        <v>43154</v>
      </c>
      <c r="I243" s="295">
        <v>43154</v>
      </c>
      <c r="J243" s="75" t="s">
        <v>1093</v>
      </c>
      <c r="K243" s="70" t="s">
        <v>62</v>
      </c>
      <c r="L243" s="70" t="s">
        <v>69</v>
      </c>
      <c r="M243" s="72" t="s">
        <v>70</v>
      </c>
      <c r="N243" s="56"/>
      <c r="O243" s="57" t="s">
        <v>1094</v>
      </c>
      <c r="P243" s="60" t="s">
        <v>34</v>
      </c>
      <c r="Q243" s="61" t="s">
        <v>170</v>
      </c>
      <c r="R243" s="61" t="s">
        <v>53</v>
      </c>
      <c r="S243" s="289" t="str">
        <f>+'EVCA sectoralclassification 1'!E89</f>
        <v>Business and industrial services</v>
      </c>
      <c r="T243" s="62" t="s">
        <v>41</v>
      </c>
      <c r="U243" s="60" t="s">
        <v>218</v>
      </c>
      <c r="V243" s="424" t="s">
        <v>174</v>
      </c>
      <c r="W243" s="289"/>
      <c r="X243" s="488">
        <v>43160</v>
      </c>
      <c r="Y243" s="481"/>
      <c r="Z243" s="284"/>
    </row>
    <row r="244" spans="2:26" ht="42.45" hidden="1" customHeight="1" x14ac:dyDescent="0.3">
      <c r="B244" s="56" t="str">
        <f t="shared" ca="1" si="19"/>
        <v>VERO</v>
      </c>
      <c r="C244" s="57" t="b">
        <f t="shared" si="21"/>
        <v>1</v>
      </c>
      <c r="D244" s="57" t="b">
        <f>+IF(Q244='Convalida dati'!$B$16,AND('Dealflow centrale'!V244&lt;&gt;"",I244&lt;&gt;""),IF(AND('Dealflow centrale'!Q244='Convalida dati'!$B$17,'Dealflow centrale'!I244=""),OR('Dealflow centrale'!V244="",V244='Convalida dati'!$D$8),"FALSO"))</f>
        <v>1</v>
      </c>
      <c r="E244" s="57" t="b">
        <f>+IF(OR(T244='Convalida dati'!$F$4,T244='Convalida dati'!$F$5,T244='Convalida dati'!$F$8),OR('Dealflow centrale'!V244='Convalida dati'!$D$5,V244='Convalida dati'!$D$6,V244='Convalida dati'!$D$7),IF(OR('Dealflow centrale'!T244='Convalida dati'!$F$9,'Dealflow centrale'!T244='Convalida dati'!$F$7),OR('Dealflow centrale'!V244='Convalida dati'!$D$4,'Dealflow centrale'!V244='Convalida dati'!$D$5,'Dealflow centrale'!V244='Convalida dati'!$D$6),IF(T244="",OR(V244="",V244='Convalida dati'!$D$8),"FALSO")))</f>
        <v>1</v>
      </c>
      <c r="F244" s="58" t="str">
        <f t="shared" ca="1" si="20"/>
        <v>OK</v>
      </c>
      <c r="G244" s="66">
        <v>239</v>
      </c>
      <c r="H244" s="85">
        <v>43154</v>
      </c>
      <c r="I244" s="63">
        <v>43157</v>
      </c>
      <c r="J244" s="77" t="s">
        <v>1096</v>
      </c>
      <c r="K244" s="76" t="s">
        <v>62</v>
      </c>
      <c r="L244" s="76" t="s">
        <v>117</v>
      </c>
      <c r="M244" s="78" t="s">
        <v>92</v>
      </c>
      <c r="N244" s="64"/>
      <c r="O244" s="65" t="s">
        <v>1095</v>
      </c>
      <c r="P244" s="66" t="s">
        <v>34</v>
      </c>
      <c r="Q244" s="67" t="s">
        <v>170</v>
      </c>
      <c r="R244" s="67" t="s">
        <v>53</v>
      </c>
      <c r="S244" s="288" t="str">
        <f>+'EVCA sectoralclassification 1'!E89</f>
        <v>Business and industrial services</v>
      </c>
      <c r="T244" s="68" t="s">
        <v>41</v>
      </c>
      <c r="U244" s="66" t="s">
        <v>218</v>
      </c>
      <c r="V244" s="423" t="s">
        <v>174</v>
      </c>
      <c r="W244" s="288"/>
      <c r="X244" s="489">
        <v>43160</v>
      </c>
      <c r="Y244" s="480"/>
      <c r="Z244" s="69"/>
    </row>
    <row r="245" spans="2:26" ht="42.45" hidden="1" customHeight="1" x14ac:dyDescent="0.3">
      <c r="B245" s="56" t="str">
        <f t="shared" ca="1" si="19"/>
        <v>VERO</v>
      </c>
      <c r="C245" s="57" t="b">
        <f t="shared" si="21"/>
        <v>1</v>
      </c>
      <c r="D245" s="57" t="b">
        <f>+IF(Q245='Convalida dati'!$B$16,AND('Dealflow centrale'!V245&lt;&gt;"",I245&lt;&gt;""),IF(AND('Dealflow centrale'!Q245='Convalida dati'!$B$17,'Dealflow centrale'!I245=""),OR('Dealflow centrale'!V245="",V245='Convalida dati'!$D$8),"FALSO"))</f>
        <v>1</v>
      </c>
      <c r="E245" s="57" t="b">
        <f>+IF(OR(T245='Convalida dati'!$F$4,T245='Convalida dati'!$F$5,T245='Convalida dati'!$F$8),OR('Dealflow centrale'!V245='Convalida dati'!$D$5,V245='Convalida dati'!$D$6,V245='Convalida dati'!$D$7),IF(OR('Dealflow centrale'!T245='Convalida dati'!$F$9,'Dealflow centrale'!T245='Convalida dati'!$F$7),OR('Dealflow centrale'!V245='Convalida dati'!$D$4,'Dealflow centrale'!V245='Convalida dati'!$D$5,'Dealflow centrale'!V245='Convalida dati'!$D$6),IF(T245="",OR(V245="",V245='Convalida dati'!$D$8),"FALSO")))</f>
        <v>1</v>
      </c>
      <c r="F245" s="58" t="str">
        <f t="shared" ca="1" si="20"/>
        <v>OK</v>
      </c>
      <c r="G245" s="60">
        <v>240</v>
      </c>
      <c r="H245" s="84">
        <v>43157</v>
      </c>
      <c r="I245" s="59">
        <v>43157</v>
      </c>
      <c r="J245" s="75" t="s">
        <v>1098</v>
      </c>
      <c r="K245" s="70" t="s">
        <v>62</v>
      </c>
      <c r="L245" s="70" t="s">
        <v>149</v>
      </c>
      <c r="M245" s="72" t="s">
        <v>92</v>
      </c>
      <c r="N245" s="56"/>
      <c r="O245" s="57" t="s">
        <v>1097</v>
      </c>
      <c r="P245" s="60" t="s">
        <v>34</v>
      </c>
      <c r="Q245" s="61" t="s">
        <v>170</v>
      </c>
      <c r="R245" s="61" t="s">
        <v>47</v>
      </c>
      <c r="S245" s="289" t="str">
        <f>+'EVCA sectoralclassification 1'!E50</f>
        <v>Business and industrial products</v>
      </c>
      <c r="T245" s="62" t="s">
        <v>41</v>
      </c>
      <c r="U245" s="60" t="s">
        <v>218</v>
      </c>
      <c r="V245" s="424" t="s">
        <v>174</v>
      </c>
      <c r="W245" s="289"/>
      <c r="X245" s="488">
        <v>43160</v>
      </c>
      <c r="Y245" s="481"/>
      <c r="Z245" s="284"/>
    </row>
    <row r="246" spans="2:26" ht="42.45" hidden="1" customHeight="1" x14ac:dyDescent="0.3">
      <c r="B246" s="56" t="str">
        <f t="shared" ca="1" si="19"/>
        <v>VERO</v>
      </c>
      <c r="C246" s="57" t="b">
        <f t="shared" si="21"/>
        <v>1</v>
      </c>
      <c r="D246" s="57" t="b">
        <f>+IF(Q246='Convalida dati'!$B$16,AND('Dealflow centrale'!V246&lt;&gt;"",I246&lt;&gt;""),IF(AND('Dealflow centrale'!Q246='Convalida dati'!$B$17,'Dealflow centrale'!I246=""),OR('Dealflow centrale'!V246="",V246='Convalida dati'!$D$8),"FALSO"))</f>
        <v>1</v>
      </c>
      <c r="E246" s="57" t="b">
        <f>+IF(OR(T246='Convalida dati'!$F$4,T246='Convalida dati'!$F$5,T246='Convalida dati'!$F$8),OR('Dealflow centrale'!V246='Convalida dati'!$D$5,V246='Convalida dati'!$D$6,V246='Convalida dati'!$D$7),IF(OR('Dealflow centrale'!T246='Convalida dati'!$F$9,'Dealflow centrale'!T246='Convalida dati'!$F$7),OR('Dealflow centrale'!V246='Convalida dati'!$D$4,'Dealflow centrale'!V246='Convalida dati'!$D$5,'Dealflow centrale'!V246='Convalida dati'!$D$6),IF(T246="",OR(V246="",V246='Convalida dati'!$D$8),"FALSO")))</f>
        <v>1</v>
      </c>
      <c r="F246" s="58" t="str">
        <f t="shared" ca="1" si="20"/>
        <v>OK</v>
      </c>
      <c r="G246" s="66">
        <v>241</v>
      </c>
      <c r="H246" s="85">
        <v>43157</v>
      </c>
      <c r="I246" s="63">
        <v>43157</v>
      </c>
      <c r="J246" s="77" t="s">
        <v>1100</v>
      </c>
      <c r="K246" s="76" t="s">
        <v>64</v>
      </c>
      <c r="L246" s="76" t="s">
        <v>194</v>
      </c>
      <c r="M246" s="78" t="s">
        <v>161</v>
      </c>
      <c r="N246" s="64"/>
      <c r="O246" s="272" t="s">
        <v>1099</v>
      </c>
      <c r="P246" s="66" t="s">
        <v>83</v>
      </c>
      <c r="Q246" s="67" t="s">
        <v>170</v>
      </c>
      <c r="R246" s="67" t="s">
        <v>49</v>
      </c>
      <c r="S246" s="288" t="str">
        <f>+'EVCA sectoralclassification 1'!E214</f>
        <v>Systems software</v>
      </c>
      <c r="T246" s="68" t="s">
        <v>166</v>
      </c>
      <c r="U246" s="66" t="s">
        <v>218</v>
      </c>
      <c r="V246" s="423" t="s">
        <v>38</v>
      </c>
      <c r="W246" s="288"/>
      <c r="X246" s="489">
        <v>43160</v>
      </c>
      <c r="Y246" s="480"/>
      <c r="Z246" s="69"/>
    </row>
    <row r="247" spans="2:26" ht="42.45" hidden="1" customHeight="1" x14ac:dyDescent="0.3">
      <c r="B247" s="56" t="str">
        <f t="shared" ca="1" si="19"/>
        <v>VERO</v>
      </c>
      <c r="C247" s="57" t="b">
        <f t="shared" si="21"/>
        <v>1</v>
      </c>
      <c r="D247" s="57" t="b">
        <f>+IF(Q247='Convalida dati'!$B$16,AND('Dealflow centrale'!V247&lt;&gt;"",I247&lt;&gt;""),IF(AND('Dealflow centrale'!Q247='Convalida dati'!$B$17,'Dealflow centrale'!I247=""),OR('Dealflow centrale'!V247="",V247='Convalida dati'!$D$8),"FALSO"))</f>
        <v>1</v>
      </c>
      <c r="E247" s="57" t="b">
        <f>+IF(OR(T247='Convalida dati'!$F$4,T247='Convalida dati'!$F$5,T247='Convalida dati'!$F$8),OR('Dealflow centrale'!V247='Convalida dati'!$D$5,V247='Convalida dati'!$D$6,V247='Convalida dati'!$D$7),IF(OR('Dealflow centrale'!T247='Convalida dati'!$F$9,'Dealflow centrale'!T247='Convalida dati'!$F$7),OR('Dealflow centrale'!V247='Convalida dati'!$D$4,'Dealflow centrale'!V247='Convalida dati'!$D$5,'Dealflow centrale'!V247='Convalida dati'!$D$6),IF(T247="",OR(V247="",V247='Convalida dati'!$D$8),"FALSO")))</f>
        <v>1</v>
      </c>
      <c r="F247" s="58" t="str">
        <f t="shared" ca="1" si="20"/>
        <v>OK</v>
      </c>
      <c r="G247" s="60">
        <v>242</v>
      </c>
      <c r="H247" s="84">
        <v>43158</v>
      </c>
      <c r="I247" s="59">
        <v>43158</v>
      </c>
      <c r="J247" s="75" t="s">
        <v>1101</v>
      </c>
      <c r="K247" s="70" t="s">
        <v>62</v>
      </c>
      <c r="L247" s="70" t="s">
        <v>773</v>
      </c>
      <c r="M247" s="72" t="s">
        <v>98</v>
      </c>
      <c r="N247" s="56"/>
      <c r="O247" s="57" t="s">
        <v>1102</v>
      </c>
      <c r="P247" s="60" t="s">
        <v>34</v>
      </c>
      <c r="Q247" s="61" t="s">
        <v>170</v>
      </c>
      <c r="R247" s="61" t="s">
        <v>48</v>
      </c>
      <c r="S247" s="289" t="str">
        <f>+'EVCA sectoralclassification 1'!E203</f>
        <v>Consumer electronics</v>
      </c>
      <c r="T247" s="62" t="s">
        <v>166</v>
      </c>
      <c r="U247" s="60" t="s">
        <v>218</v>
      </c>
      <c r="V247" s="424" t="s">
        <v>38</v>
      </c>
      <c r="W247" s="289"/>
      <c r="X247" s="488">
        <v>43160</v>
      </c>
      <c r="Y247" s="481"/>
      <c r="Z247" s="284"/>
    </row>
    <row r="248" spans="2:26" ht="42.45" hidden="1" customHeight="1" x14ac:dyDescent="0.3">
      <c r="B248" s="56" t="str">
        <f t="shared" ca="1" si="19"/>
        <v>VERO</v>
      </c>
      <c r="C248" s="57" t="b">
        <f t="shared" si="21"/>
        <v>1</v>
      </c>
      <c r="D248" s="57" t="b">
        <f>+IF(Q248='Convalida dati'!$B$16,AND('Dealflow centrale'!V248&lt;&gt;"",I248&lt;&gt;""),IF(AND('Dealflow centrale'!Q248='Convalida dati'!$B$17,'Dealflow centrale'!I248=""),OR('Dealflow centrale'!V248="",V248='Convalida dati'!$D$8),"FALSO"))</f>
        <v>1</v>
      </c>
      <c r="E248" s="57" t="b">
        <f>+IF(OR(T248='Convalida dati'!$F$4,T248='Convalida dati'!$F$5,T248='Convalida dati'!$F$8),OR('Dealflow centrale'!V248='Convalida dati'!$D$5,V248='Convalida dati'!$D$6,V248='Convalida dati'!$D$7),IF(OR('Dealflow centrale'!T248='Convalida dati'!$F$9,'Dealflow centrale'!T248='Convalida dati'!$F$7),OR('Dealflow centrale'!V248='Convalida dati'!$D$4,'Dealflow centrale'!V248='Convalida dati'!$D$5,'Dealflow centrale'!V248='Convalida dati'!$D$6),IF(T248="",OR(V248="",V248='Convalida dati'!$D$8),"FALSO")))</f>
        <v>1</v>
      </c>
      <c r="F248" s="58" t="str">
        <f t="shared" ca="1" si="20"/>
        <v>OK</v>
      </c>
      <c r="G248" s="66">
        <v>243</v>
      </c>
      <c r="H248" s="85">
        <v>43159</v>
      </c>
      <c r="I248" s="63">
        <v>43173</v>
      </c>
      <c r="J248" s="77" t="s">
        <v>1103</v>
      </c>
      <c r="K248" s="65" t="s">
        <v>62</v>
      </c>
      <c r="L248" s="76" t="s">
        <v>764</v>
      </c>
      <c r="M248" s="78" t="s">
        <v>103</v>
      </c>
      <c r="N248" s="64"/>
      <c r="O248" s="65" t="s">
        <v>1104</v>
      </c>
      <c r="P248" s="66" t="s">
        <v>34</v>
      </c>
      <c r="Q248" s="67" t="s">
        <v>170</v>
      </c>
      <c r="R248" s="67" t="s">
        <v>49</v>
      </c>
      <c r="S248" s="288" t="str">
        <f>+'EVCA sectoralclassification 1'!E214</f>
        <v>Systems software</v>
      </c>
      <c r="T248" s="68" t="s">
        <v>41</v>
      </c>
      <c r="U248" s="66" t="s">
        <v>218</v>
      </c>
      <c r="V248" s="423" t="s">
        <v>174</v>
      </c>
      <c r="W248" s="288"/>
      <c r="X248" s="489">
        <v>43174</v>
      </c>
      <c r="Y248" s="482"/>
      <c r="Z248" s="74"/>
    </row>
    <row r="249" spans="2:26" ht="42.45" hidden="1" customHeight="1" x14ac:dyDescent="0.3">
      <c r="B249" s="56" t="str">
        <f t="shared" ca="1" si="19"/>
        <v>VERO</v>
      </c>
      <c r="C249" s="57" t="b">
        <f t="shared" si="21"/>
        <v>1</v>
      </c>
      <c r="D249" s="57" t="b">
        <f>+IF(Q249='Convalida dati'!$B$16,AND('Dealflow centrale'!V249&lt;&gt;"",I249&lt;&gt;""),IF(AND('Dealflow centrale'!Q249='Convalida dati'!$B$17,'Dealflow centrale'!I249=""),OR('Dealflow centrale'!V249="",V249='Convalida dati'!$D$8),"FALSO"))</f>
        <v>1</v>
      </c>
      <c r="E249" s="57" t="b">
        <f>+IF(OR(T249='Convalida dati'!$F$4,T249='Convalida dati'!$F$5,T249='Convalida dati'!$F$8),OR('Dealflow centrale'!V249='Convalida dati'!$D$5,V249='Convalida dati'!$D$6,V249='Convalida dati'!$D$7),IF(OR('Dealflow centrale'!T249='Convalida dati'!$F$9,'Dealflow centrale'!T249='Convalida dati'!$F$7),OR('Dealflow centrale'!V249='Convalida dati'!$D$4,'Dealflow centrale'!V249='Convalida dati'!$D$5,'Dealflow centrale'!V249='Convalida dati'!$D$6),IF(T249="",OR(V249="",V249='Convalida dati'!$D$8),"FALSO")))</f>
        <v>1</v>
      </c>
      <c r="F249" s="58" t="str">
        <f t="shared" ca="1" si="20"/>
        <v>OK</v>
      </c>
      <c r="G249" s="60">
        <v>244</v>
      </c>
      <c r="H249" s="84">
        <v>43159</v>
      </c>
      <c r="I249" s="295">
        <v>43159</v>
      </c>
      <c r="J249" s="56" t="s">
        <v>1106</v>
      </c>
      <c r="K249" s="57" t="s">
        <v>62</v>
      </c>
      <c r="L249" s="70" t="s">
        <v>802</v>
      </c>
      <c r="M249" s="72" t="s">
        <v>99</v>
      </c>
      <c r="N249" s="56"/>
      <c r="O249" s="73" t="s">
        <v>1105</v>
      </c>
      <c r="P249" s="60" t="s">
        <v>169</v>
      </c>
      <c r="Q249" s="61" t="s">
        <v>170</v>
      </c>
      <c r="R249" s="61" t="s">
        <v>52</v>
      </c>
      <c r="S249" s="289" t="str">
        <f>+'EVCA sectoralclassification 1'!E232</f>
        <v>Medical devices and supplies</v>
      </c>
      <c r="T249" s="62" t="s">
        <v>40</v>
      </c>
      <c r="U249" s="60" t="s">
        <v>828</v>
      </c>
      <c r="V249" s="424" t="s">
        <v>39</v>
      </c>
      <c r="W249" s="289"/>
      <c r="X249" s="488">
        <v>43160</v>
      </c>
      <c r="Y249" s="481"/>
      <c r="Z249" s="284"/>
    </row>
    <row r="250" spans="2:26" ht="42.45" hidden="1" customHeight="1" x14ac:dyDescent="0.3">
      <c r="B250" s="56" t="str">
        <f t="shared" ca="1" si="19"/>
        <v>VERO</v>
      </c>
      <c r="C250" s="57" t="b">
        <f t="shared" si="21"/>
        <v>1</v>
      </c>
      <c r="D250" s="57" t="b">
        <f>+IF(Q250='Convalida dati'!$B$16,AND('Dealflow centrale'!V250&lt;&gt;"",I250&lt;&gt;""),IF(AND('Dealflow centrale'!Q250='Convalida dati'!$B$17,'Dealflow centrale'!I250=""),OR('Dealflow centrale'!V250="",V250='Convalida dati'!$D$8),"FALSO"))</f>
        <v>1</v>
      </c>
      <c r="E250" s="57" t="b">
        <f>+IF(OR(T250='Convalida dati'!$F$4,T250='Convalida dati'!$F$5,T250='Convalida dati'!$F$8),OR('Dealflow centrale'!V250='Convalida dati'!$D$9,V250='Convalida dati'!$D$6,V250='Convalida dati'!$D$7),IF(OR('Dealflow centrale'!T250='Convalida dati'!$F$6,'Dealflow centrale'!T250='Convalida dati'!$F$7),OR('Dealflow centrale'!V250='Convalida dati'!$D$12,'Dealflow centrale'!V250='Convalida dati'!$D$9,'Dealflow centrale'!V250='Convalida dati'!$D$6),IF(T250="",OR(V250="",V250='Convalida dati'!$D$8),"FALSO")))</f>
        <v>1</v>
      </c>
      <c r="F250" s="58" t="str">
        <f t="shared" ca="1" si="20"/>
        <v>OK</v>
      </c>
      <c r="G250" s="66">
        <v>245</v>
      </c>
      <c r="H250" s="85">
        <v>43159</v>
      </c>
      <c r="I250" s="63">
        <v>43159</v>
      </c>
      <c r="J250" s="77" t="s">
        <v>1107</v>
      </c>
      <c r="K250" s="65" t="s">
        <v>62</v>
      </c>
      <c r="L250" s="76" t="s">
        <v>192</v>
      </c>
      <c r="M250" s="78" t="s">
        <v>95</v>
      </c>
      <c r="N250" s="64" t="s">
        <v>2046</v>
      </c>
      <c r="O250" s="65"/>
      <c r="P250" s="66" t="s">
        <v>36</v>
      </c>
      <c r="Q250" s="67" t="s">
        <v>170</v>
      </c>
      <c r="R250" s="67" t="s">
        <v>45</v>
      </c>
      <c r="S250" s="288" t="str">
        <f>+'EVCA sectoralclassification 1'!E223</f>
        <v>Biotechnology</v>
      </c>
      <c r="T250" s="68" t="s">
        <v>166</v>
      </c>
      <c r="U250" s="66" t="s">
        <v>797</v>
      </c>
      <c r="V250" s="427" t="s">
        <v>5177</v>
      </c>
      <c r="W250" s="462"/>
      <c r="X250" s="489">
        <v>45462</v>
      </c>
      <c r="Y250" s="482" t="s">
        <v>6527</v>
      </c>
      <c r="Z250" s="74"/>
    </row>
    <row r="251" spans="2:26" ht="42.45" hidden="1" customHeight="1" x14ac:dyDescent="0.3">
      <c r="B251" s="56" t="str">
        <f t="shared" ca="1" si="19"/>
        <v>VERO</v>
      </c>
      <c r="C251" s="57" t="b">
        <f t="shared" si="21"/>
        <v>1</v>
      </c>
      <c r="D251" s="57" t="b">
        <f>+IF(Q251='Convalida dati'!$B$16,AND('Dealflow centrale'!V251&lt;&gt;"",I251&lt;&gt;""),IF(AND('Dealflow centrale'!Q251='Convalida dati'!$B$17,'Dealflow centrale'!I251=""),OR('Dealflow centrale'!V251="",V251='Convalida dati'!$D$8),"FALSO"))</f>
        <v>1</v>
      </c>
      <c r="E251" s="57" t="b">
        <f>+IF(OR(T251='Convalida dati'!$F$4,T251='Convalida dati'!$F$5,T251='Convalida dati'!$F$8),OR('Dealflow centrale'!V251='Convalida dati'!$D$5,V251='Convalida dati'!$D$6,V251='Convalida dati'!$D$7),IF(OR('Dealflow centrale'!T251='Convalida dati'!$F$9,'Dealflow centrale'!T251='Convalida dati'!$F$7),OR('Dealflow centrale'!V251='Convalida dati'!$D$4,'Dealflow centrale'!V251='Convalida dati'!$D$5,'Dealflow centrale'!V251='Convalida dati'!$D$6),IF(T251="",OR(V251="",V251='Convalida dati'!$D$8),"FALSO")))</f>
        <v>1</v>
      </c>
      <c r="F251" s="58" t="str">
        <f t="shared" ca="1" si="20"/>
        <v>OK</v>
      </c>
      <c r="G251" s="60">
        <v>246</v>
      </c>
      <c r="H251" s="84">
        <v>43159</v>
      </c>
      <c r="I251" s="59">
        <v>43160</v>
      </c>
      <c r="J251" s="75" t="s">
        <v>1112</v>
      </c>
      <c r="K251" s="57" t="s">
        <v>62</v>
      </c>
      <c r="L251" s="70" t="s">
        <v>206</v>
      </c>
      <c r="M251" s="72" t="s">
        <v>206</v>
      </c>
      <c r="N251" s="56"/>
      <c r="O251" s="57" t="s">
        <v>1109</v>
      </c>
      <c r="P251" s="60" t="s">
        <v>34</v>
      </c>
      <c r="Q251" s="61" t="s">
        <v>170</v>
      </c>
      <c r="R251" s="61" t="s">
        <v>53</v>
      </c>
      <c r="S251" s="289" t="str">
        <f>+'EVCA sectoralclassification 1'!E89</f>
        <v>Business and industrial services</v>
      </c>
      <c r="T251" s="62" t="s">
        <v>41</v>
      </c>
      <c r="U251" s="60" t="s">
        <v>218</v>
      </c>
      <c r="V251" s="426" t="s">
        <v>174</v>
      </c>
      <c r="W251" s="293"/>
      <c r="X251" s="488">
        <v>43167</v>
      </c>
      <c r="Y251" s="481"/>
      <c r="Z251" s="284"/>
    </row>
    <row r="252" spans="2:26" ht="42.45" hidden="1" customHeight="1" x14ac:dyDescent="0.3">
      <c r="B252" s="56" t="str">
        <f t="shared" ca="1" si="19"/>
        <v>VERO</v>
      </c>
      <c r="C252" s="57" t="b">
        <f t="shared" si="21"/>
        <v>1</v>
      </c>
      <c r="D252" s="57" t="b">
        <f>+IF(Q252='Convalida dati'!$B$16,AND('Dealflow centrale'!V252&lt;&gt;"",I252&lt;&gt;""),IF(AND('Dealflow centrale'!Q252='Convalida dati'!$B$17,'Dealflow centrale'!I252=""),OR('Dealflow centrale'!V252="",V252='Convalida dati'!$D$8),"FALSO"))</f>
        <v>1</v>
      </c>
      <c r="E252" s="57" t="b">
        <f>+IF(OR(T252='Convalida dati'!$F$4,T252='Convalida dati'!$F$5,T252='Convalida dati'!$F$8),OR('Dealflow centrale'!V252='Convalida dati'!$D$5,V252='Convalida dati'!$D$6,V252='Convalida dati'!$D$7),IF(OR('Dealflow centrale'!T252='Convalida dati'!$F$9,'Dealflow centrale'!T252='Convalida dati'!$F$7),OR('Dealflow centrale'!V252='Convalida dati'!$D$4,'Dealflow centrale'!V252='Convalida dati'!$D$5,'Dealflow centrale'!V252='Convalida dati'!$D$6),IF(T252="",OR(V252="",V252='Convalida dati'!$D$8),"FALSO")))</f>
        <v>1</v>
      </c>
      <c r="F252" s="58" t="str">
        <f t="shared" ca="1" si="20"/>
        <v>OK</v>
      </c>
      <c r="G252" s="66">
        <v>247</v>
      </c>
      <c r="H252" s="85">
        <v>43159</v>
      </c>
      <c r="I252" s="63">
        <v>43173</v>
      </c>
      <c r="J252" s="77" t="s">
        <v>1108</v>
      </c>
      <c r="K252" s="65" t="s">
        <v>62</v>
      </c>
      <c r="L252" s="76" t="s">
        <v>1110</v>
      </c>
      <c r="M252" s="78" t="s">
        <v>93</v>
      </c>
      <c r="N252" s="64"/>
      <c r="O252" s="65" t="s">
        <v>1111</v>
      </c>
      <c r="P252" s="66" t="s">
        <v>34</v>
      </c>
      <c r="Q252" s="67" t="s">
        <v>170</v>
      </c>
      <c r="R252" s="67" t="s">
        <v>53</v>
      </c>
      <c r="S252" s="288" t="str">
        <f>+'EVCA sectoralclassification 1'!E89</f>
        <v>Business and industrial services</v>
      </c>
      <c r="T252" s="68" t="s">
        <v>41</v>
      </c>
      <c r="U252" s="66" t="s">
        <v>218</v>
      </c>
      <c r="V252" s="423" t="s">
        <v>174</v>
      </c>
      <c r="W252" s="288"/>
      <c r="X252" s="489">
        <v>43174</v>
      </c>
      <c r="Y252" s="480"/>
      <c r="Z252" s="69"/>
    </row>
    <row r="253" spans="2:26" ht="42.45" hidden="1" customHeight="1" x14ac:dyDescent="0.3">
      <c r="B253" s="56" t="str">
        <f t="shared" ca="1" si="19"/>
        <v>VERO</v>
      </c>
      <c r="C253" s="57" t="b">
        <f t="shared" si="21"/>
        <v>1</v>
      </c>
      <c r="D253" s="57" t="b">
        <f>+IF(Q253='Convalida dati'!$B$16,AND('Dealflow centrale'!V253&lt;&gt;"",I253&lt;&gt;""),IF(AND('Dealflow centrale'!Q253='Convalida dati'!$B$17,'Dealflow centrale'!I253=""),OR('Dealflow centrale'!V253="",V253='Convalida dati'!$D$8),"FALSO"))</f>
        <v>1</v>
      </c>
      <c r="E253" s="57" t="b">
        <f>+IF(OR(T253='Convalida dati'!$F$4,T253='Convalida dati'!$F$5,T253='Convalida dati'!$F$8),OR('Dealflow centrale'!V253='Convalida dati'!$D$5,V253='Convalida dati'!$D$6,V253='Convalida dati'!$D$7),IF(OR('Dealflow centrale'!T253='Convalida dati'!$F$9,'Dealflow centrale'!T253='Convalida dati'!$F$7),OR('Dealflow centrale'!V253='Convalida dati'!$D$4,'Dealflow centrale'!V253='Convalida dati'!$D$5,'Dealflow centrale'!V253='Convalida dati'!$D$6),IF(T253="",OR(V253="",V253='Convalida dati'!$D$8),"FALSO")))</f>
        <v>1</v>
      </c>
      <c r="F253" s="58" t="str">
        <f t="shared" ca="1" si="20"/>
        <v>OK</v>
      </c>
      <c r="G253" s="60">
        <v>248</v>
      </c>
      <c r="H253" s="84">
        <v>43160</v>
      </c>
      <c r="I253" s="59">
        <v>43160</v>
      </c>
      <c r="J253" s="75" t="s">
        <v>1114</v>
      </c>
      <c r="K253" s="57" t="s">
        <v>62</v>
      </c>
      <c r="L253" s="70" t="s">
        <v>202</v>
      </c>
      <c r="M253" s="72" t="s">
        <v>89</v>
      </c>
      <c r="N253" s="56"/>
      <c r="O253" s="70" t="s">
        <v>1113</v>
      </c>
      <c r="P253" s="72" t="s">
        <v>34</v>
      </c>
      <c r="Q253" s="61" t="s">
        <v>170</v>
      </c>
      <c r="R253" s="61" t="s">
        <v>48</v>
      </c>
      <c r="S253" s="289" t="str">
        <f>+'EVCA sectoralclassification 1'!E200</f>
        <v>Internet technologies</v>
      </c>
      <c r="T253" s="62" t="s">
        <v>41</v>
      </c>
      <c r="U253" s="60" t="s">
        <v>218</v>
      </c>
      <c r="V253" s="424" t="s">
        <v>174</v>
      </c>
      <c r="W253" s="289"/>
      <c r="X253" s="488">
        <v>43167</v>
      </c>
      <c r="Y253" s="481"/>
      <c r="Z253" s="284"/>
    </row>
    <row r="254" spans="2:26" ht="42.45" hidden="1" customHeight="1" x14ac:dyDescent="0.3">
      <c r="B254" s="56" t="str">
        <f t="shared" ca="1" si="19"/>
        <v>VERO</v>
      </c>
      <c r="C254" s="57" t="b">
        <f t="shared" si="21"/>
        <v>1</v>
      </c>
      <c r="D254" s="57" t="b">
        <f>+IF(Q254='Convalida dati'!$B$16,AND('Dealflow centrale'!V254&lt;&gt;"",I254&lt;&gt;""),IF(AND('Dealflow centrale'!Q254='Convalida dati'!$B$17,'Dealflow centrale'!I254=""),OR('Dealflow centrale'!V254="",V254='Convalida dati'!$D$8),"FALSO"))</f>
        <v>1</v>
      </c>
      <c r="E254" s="57" t="b">
        <f>+IF(OR(T254='Convalida dati'!$F$4,T254='Convalida dati'!$F$5,T254='Convalida dati'!$F$8),OR('Dealflow centrale'!V254='Convalida dati'!$D$5,V254='Convalida dati'!$D$6,V254='Convalida dati'!$D$7),IF(OR('Dealflow centrale'!T254='Convalida dati'!$F$9,'Dealflow centrale'!T254='Convalida dati'!$F$7),OR('Dealflow centrale'!V254='Convalida dati'!$D$4,'Dealflow centrale'!V254='Convalida dati'!$D$5,'Dealflow centrale'!V254='Convalida dati'!$D$6),IF(T254="",OR(V254="",V254='Convalida dati'!$D$8),"FALSO")))</f>
        <v>1</v>
      </c>
      <c r="F254" s="58" t="str">
        <f t="shared" ca="1" si="20"/>
        <v>OK</v>
      </c>
      <c r="G254" s="66">
        <v>249</v>
      </c>
      <c r="H254" s="85">
        <v>43161</v>
      </c>
      <c r="I254" s="63">
        <v>43161</v>
      </c>
      <c r="J254" s="64" t="s">
        <v>1115</v>
      </c>
      <c r="K254" s="65" t="s">
        <v>62</v>
      </c>
      <c r="L254" s="76" t="s">
        <v>192</v>
      </c>
      <c r="M254" s="78" t="s">
        <v>95</v>
      </c>
      <c r="N254" s="77" t="s">
        <v>2046</v>
      </c>
      <c r="O254" s="272"/>
      <c r="P254" s="66" t="s">
        <v>36</v>
      </c>
      <c r="Q254" s="67" t="s">
        <v>170</v>
      </c>
      <c r="R254" s="67" t="s">
        <v>46</v>
      </c>
      <c r="S254" s="288" t="str">
        <f>+'EVCA sectoralclassification 1'!E179</f>
        <v>Energy: other</v>
      </c>
      <c r="T254" s="68" t="s">
        <v>40</v>
      </c>
      <c r="U254" s="78" t="s">
        <v>797</v>
      </c>
      <c r="V254" s="423" t="s">
        <v>39</v>
      </c>
      <c r="W254" s="288"/>
      <c r="X254" s="489">
        <v>43167</v>
      </c>
      <c r="Y254" s="480"/>
      <c r="Z254" s="69"/>
    </row>
    <row r="255" spans="2:26" ht="42.45" hidden="1" customHeight="1" x14ac:dyDescent="0.3">
      <c r="B255" s="56" t="str">
        <f t="shared" ca="1" si="19"/>
        <v>VERO</v>
      </c>
      <c r="C255" s="57" t="b">
        <f t="shared" si="21"/>
        <v>1</v>
      </c>
      <c r="D255" s="57" t="b">
        <f>+IF(Q255='Convalida dati'!$B$16,AND('Dealflow centrale'!V255&lt;&gt;"",I255&lt;&gt;""),IF(AND('Dealflow centrale'!Q255='Convalida dati'!$B$17,'Dealflow centrale'!I255=""),OR('Dealflow centrale'!V255="",V255='Convalida dati'!$D$8),"FALSO"))</f>
        <v>1</v>
      </c>
      <c r="E255" s="57" t="b">
        <f>+IF(OR(T255='Convalida dati'!$F$4,T255='Convalida dati'!$F$5,T255='Convalida dati'!$F$8),OR('Dealflow centrale'!V255='Convalida dati'!$D$5,V255='Convalida dati'!$D$6,V255='Convalida dati'!$D$7),IF(OR('Dealflow centrale'!T255='Convalida dati'!$F$9,'Dealflow centrale'!T255='Convalida dati'!$F$7),OR('Dealflow centrale'!V255='Convalida dati'!$D$4,'Dealflow centrale'!V255='Convalida dati'!$D$5,'Dealflow centrale'!V255='Convalida dati'!$D$6),IF(T255="",OR(V255="",V255='Convalida dati'!$D$8),"FALSO")))</f>
        <v>1</v>
      </c>
      <c r="F255" s="58" t="str">
        <f t="shared" ca="1" si="20"/>
        <v>OK</v>
      </c>
      <c r="G255" s="60">
        <v>250</v>
      </c>
      <c r="H255" s="84">
        <v>43161</v>
      </c>
      <c r="I255" s="59">
        <v>43161</v>
      </c>
      <c r="J255" s="56" t="s">
        <v>1116</v>
      </c>
      <c r="K255" s="57" t="s">
        <v>62</v>
      </c>
      <c r="L255" s="70" t="s">
        <v>1118</v>
      </c>
      <c r="M255" s="72" t="s">
        <v>95</v>
      </c>
      <c r="N255" s="56"/>
      <c r="O255" s="73" t="s">
        <v>1117</v>
      </c>
      <c r="P255" s="60" t="s">
        <v>35</v>
      </c>
      <c r="Q255" s="61" t="s">
        <v>170</v>
      </c>
      <c r="R255" s="61" t="s">
        <v>51</v>
      </c>
      <c r="S255" s="289" t="str">
        <f>+'EVCA sectoralclassification 1'!E69</f>
        <v>Manufacturing: other</v>
      </c>
      <c r="T255" s="62" t="s">
        <v>167</v>
      </c>
      <c r="U255" s="60" t="s">
        <v>218</v>
      </c>
      <c r="V255" s="424" t="s">
        <v>38</v>
      </c>
      <c r="W255" s="289"/>
      <c r="X255" s="488">
        <v>43167</v>
      </c>
      <c r="Y255" s="481"/>
      <c r="Z255" s="284"/>
    </row>
    <row r="256" spans="2:26" ht="42.45" hidden="1" customHeight="1" x14ac:dyDescent="0.3">
      <c r="B256" s="56" t="str">
        <f t="shared" ca="1" si="19"/>
        <v>VERO</v>
      </c>
      <c r="C256" s="57" t="b">
        <f t="shared" si="21"/>
        <v>1</v>
      </c>
      <c r="D256" s="57" t="b">
        <f>+IF(Q256='Convalida dati'!$B$16,AND('Dealflow centrale'!V256&lt;&gt;"",I256&lt;&gt;""),IF(AND('Dealflow centrale'!Q256='Convalida dati'!$B$17,'Dealflow centrale'!I256=""),OR('Dealflow centrale'!V256="",V256='Convalida dati'!$D$8),"FALSO"))</f>
        <v>1</v>
      </c>
      <c r="E256" s="57" t="b">
        <f>+IF(OR(T256='Convalida dati'!$F$4,T256='Convalida dati'!$F$5,T256='Convalida dati'!$F$8),OR('Dealflow centrale'!V256='Convalida dati'!$D$5,V256='Convalida dati'!$D$6,V256='Convalida dati'!$D$7),IF(OR('Dealflow centrale'!T256='Convalida dati'!$F$9,'Dealflow centrale'!T256='Convalida dati'!$F$7),OR('Dealflow centrale'!V256='Convalida dati'!$D$4,'Dealflow centrale'!V256='Convalida dati'!$D$5,'Dealflow centrale'!V256='Convalida dati'!$D$6),IF(T256="",OR(V256="",V256='Convalida dati'!$D$8),"FALSO")))</f>
        <v>1</v>
      </c>
      <c r="F256" s="58" t="str">
        <f t="shared" ca="1" si="20"/>
        <v>OK</v>
      </c>
      <c r="G256" s="66">
        <v>251</v>
      </c>
      <c r="H256" s="85">
        <v>43160</v>
      </c>
      <c r="I256" s="63">
        <v>43160</v>
      </c>
      <c r="J256" s="64" t="s">
        <v>1119</v>
      </c>
      <c r="K256" s="76" t="s">
        <v>62</v>
      </c>
      <c r="L256" s="76" t="s">
        <v>165</v>
      </c>
      <c r="M256" s="78" t="s">
        <v>90</v>
      </c>
      <c r="N256" s="77" t="s">
        <v>184</v>
      </c>
      <c r="O256" s="65"/>
      <c r="P256" s="78" t="s">
        <v>36</v>
      </c>
      <c r="Q256" s="67" t="s">
        <v>170</v>
      </c>
      <c r="R256" s="67" t="s">
        <v>49</v>
      </c>
      <c r="S256" s="288" t="str">
        <f>+'EVCA sectoralclassification 1'!E215</f>
        <v>Software: other</v>
      </c>
      <c r="T256" s="68" t="s">
        <v>41</v>
      </c>
      <c r="U256" s="66" t="s">
        <v>218</v>
      </c>
      <c r="V256" s="423" t="s">
        <v>174</v>
      </c>
      <c r="W256" s="288"/>
      <c r="X256" s="489">
        <v>43167</v>
      </c>
      <c r="Y256" s="482"/>
      <c r="Z256" s="74"/>
    </row>
    <row r="257" spans="2:26" ht="42.45" hidden="1" customHeight="1" x14ac:dyDescent="0.3">
      <c r="B257" s="56" t="str">
        <f t="shared" ca="1" si="19"/>
        <v>VERO</v>
      </c>
      <c r="C257" s="57" t="b">
        <f t="shared" si="21"/>
        <v>1</v>
      </c>
      <c r="D257" s="57" t="b">
        <f>+IF(Q257='Convalida dati'!$B$16,AND('Dealflow centrale'!V257&lt;&gt;"",I257&lt;&gt;""),IF(AND('Dealflow centrale'!Q257='Convalida dati'!$B$17,'Dealflow centrale'!I257=""),OR('Dealflow centrale'!V257="",V257='Convalida dati'!$D$8),"FALSO"))</f>
        <v>1</v>
      </c>
      <c r="E257" s="57" t="b">
        <f>+IF(OR(T257='Convalida dati'!$F$4,T257='Convalida dati'!$F$5,T257='Convalida dati'!$F$8),OR('Dealflow centrale'!V257='Convalida dati'!$D$5,V257='Convalida dati'!$D$6,V257='Convalida dati'!$D$7),IF(OR('Dealflow centrale'!T257='Convalida dati'!$F$9,'Dealflow centrale'!T257='Convalida dati'!$F$7),OR('Dealflow centrale'!V257='Convalida dati'!$D$4,'Dealflow centrale'!V257='Convalida dati'!$D$5,'Dealflow centrale'!V257='Convalida dati'!$D$6),IF(T257="",OR(V257="",V257='Convalida dati'!$D$8),"FALSO")))</f>
        <v>1</v>
      </c>
      <c r="F257" s="58" t="str">
        <f t="shared" ca="1" si="20"/>
        <v>OK</v>
      </c>
      <c r="G257" s="60">
        <v>252</v>
      </c>
      <c r="H257" s="84">
        <v>43161</v>
      </c>
      <c r="I257" s="59">
        <v>43161</v>
      </c>
      <c r="J257" s="75" t="s">
        <v>1121</v>
      </c>
      <c r="K257" s="57" t="s">
        <v>62</v>
      </c>
      <c r="L257" s="70" t="s">
        <v>149</v>
      </c>
      <c r="M257" s="72" t="s">
        <v>92</v>
      </c>
      <c r="N257" s="56"/>
      <c r="O257" s="70" t="s">
        <v>1120</v>
      </c>
      <c r="P257" s="72" t="s">
        <v>34</v>
      </c>
      <c r="Q257" s="61" t="s">
        <v>170</v>
      </c>
      <c r="R257" s="61" t="s">
        <v>49</v>
      </c>
      <c r="S257" s="289" t="str">
        <f>+'EVCA sectoralclassification 1'!E199</f>
        <v>Internet technologies</v>
      </c>
      <c r="T257" s="62" t="s">
        <v>166</v>
      </c>
      <c r="U257" s="60" t="s">
        <v>218</v>
      </c>
      <c r="V257" s="424" t="s">
        <v>38</v>
      </c>
      <c r="W257" s="289"/>
      <c r="X257" s="488">
        <v>43167</v>
      </c>
      <c r="Y257" s="481"/>
      <c r="Z257" s="284"/>
    </row>
    <row r="258" spans="2:26" ht="42.45" hidden="1" customHeight="1" x14ac:dyDescent="0.3">
      <c r="B258" s="56" t="str">
        <f t="shared" ca="1" si="19"/>
        <v>VERO</v>
      </c>
      <c r="C258" s="57" t="b">
        <f t="shared" si="21"/>
        <v>1</v>
      </c>
      <c r="D258" s="57" t="b">
        <f>+IF(Q258='Convalida dati'!$B$16,AND('Dealflow centrale'!V258&lt;&gt;"",I258&lt;&gt;""),IF(AND('Dealflow centrale'!Q258='Convalida dati'!$B$17,'Dealflow centrale'!I258=""),OR('Dealflow centrale'!V258="",V258='Convalida dati'!$D$8),"FALSO"))</f>
        <v>1</v>
      </c>
      <c r="E258" s="57" t="b">
        <f>+IF(OR(T258='Convalida dati'!$F$4,T258='Convalida dati'!$F$5,T258='Convalida dati'!$F$8),OR('Dealflow centrale'!V258='Convalida dati'!$D$5,V258='Convalida dati'!$D$6,V258='Convalida dati'!$D$7),IF(OR('Dealflow centrale'!T258='Convalida dati'!$F$9,'Dealflow centrale'!T258='Convalida dati'!$F$7),OR('Dealflow centrale'!V258='Convalida dati'!$D$4,'Dealflow centrale'!V258='Convalida dati'!$D$5,'Dealflow centrale'!V258='Convalida dati'!$D$6),IF(T258="",OR(V258="",V258='Convalida dati'!$D$8),"FALSO")))</f>
        <v>1</v>
      </c>
      <c r="F258" s="58" t="str">
        <f t="shared" ca="1" si="20"/>
        <v>OK</v>
      </c>
      <c r="G258" s="66">
        <v>253</v>
      </c>
      <c r="H258" s="85">
        <v>43161</v>
      </c>
      <c r="I258" s="63">
        <f>+H258</f>
        <v>43161</v>
      </c>
      <c r="J258" s="77" t="s">
        <v>1123</v>
      </c>
      <c r="K258" s="65" t="s">
        <v>62</v>
      </c>
      <c r="L258" s="76" t="s">
        <v>149</v>
      </c>
      <c r="M258" s="78" t="s">
        <v>92</v>
      </c>
      <c r="N258" s="77"/>
      <c r="O258" s="76" t="s">
        <v>1122</v>
      </c>
      <c r="P258" s="66" t="s">
        <v>35</v>
      </c>
      <c r="Q258" s="67" t="s">
        <v>170</v>
      </c>
      <c r="R258" s="67" t="s">
        <v>49</v>
      </c>
      <c r="S258" s="288" t="str">
        <f>+'EVCA sectoralclassification 1'!E215</f>
        <v>Software: other</v>
      </c>
      <c r="T258" s="68" t="s">
        <v>41</v>
      </c>
      <c r="U258" s="66" t="s">
        <v>218</v>
      </c>
      <c r="V258" s="423" t="s">
        <v>174</v>
      </c>
      <c r="W258" s="288"/>
      <c r="X258" s="489">
        <v>43167</v>
      </c>
      <c r="Y258" s="482"/>
      <c r="Z258" s="74"/>
    </row>
    <row r="259" spans="2:26" ht="42.45" hidden="1" customHeight="1" x14ac:dyDescent="0.3">
      <c r="B259" s="56" t="str">
        <f t="shared" ca="1" si="19"/>
        <v>VERO</v>
      </c>
      <c r="C259" s="57" t="b">
        <f t="shared" si="21"/>
        <v>1</v>
      </c>
      <c r="D259" s="57" t="b">
        <f>+IF(Q259='Convalida dati'!$B$16,AND('Dealflow centrale'!V259&lt;&gt;"",I259&lt;&gt;""),IF(AND('Dealflow centrale'!Q259='Convalida dati'!$B$17,'Dealflow centrale'!I259=""),OR('Dealflow centrale'!V259="",V259='Convalida dati'!$D$8),"FALSO"))</f>
        <v>1</v>
      </c>
      <c r="E259" s="57" t="b">
        <f>+IF(OR(T259='Convalida dati'!$F$4,T259='Convalida dati'!$F$5,T259='Convalida dati'!$F$8),OR('Dealflow centrale'!V259='Convalida dati'!$D$5,V259='Convalida dati'!$D$6,V259='Convalida dati'!$D$7),IF(OR('Dealflow centrale'!T259='Convalida dati'!$F$9,'Dealflow centrale'!T259='Convalida dati'!$F$7),OR('Dealflow centrale'!V259='Convalida dati'!$D$4,'Dealflow centrale'!V259='Convalida dati'!$D$5,'Dealflow centrale'!V259='Convalida dati'!$D$6),IF(T259="",OR(V259="",V259='Convalida dati'!$D$8),"FALSO")))</f>
        <v>1</v>
      </c>
      <c r="F259" s="58" t="str">
        <f t="shared" ca="1" si="20"/>
        <v>OK</v>
      </c>
      <c r="G259" s="60">
        <v>254</v>
      </c>
      <c r="H259" s="84">
        <v>43161</v>
      </c>
      <c r="I259" s="59">
        <v>43161</v>
      </c>
      <c r="J259" s="75" t="s">
        <v>1125</v>
      </c>
      <c r="K259" s="57" t="s">
        <v>62</v>
      </c>
      <c r="L259" s="70" t="s">
        <v>206</v>
      </c>
      <c r="M259" s="72" t="s">
        <v>206</v>
      </c>
      <c r="N259" s="56"/>
      <c r="O259" s="57" t="s">
        <v>1124</v>
      </c>
      <c r="P259" s="60" t="s">
        <v>34</v>
      </c>
      <c r="Q259" s="61" t="s">
        <v>170</v>
      </c>
      <c r="R259" s="61" t="s">
        <v>52</v>
      </c>
      <c r="S259" s="289" t="str">
        <f>+'EVCA sectoralclassification 1'!E232</f>
        <v>Medical devices and supplies</v>
      </c>
      <c r="T259" s="62" t="s">
        <v>41</v>
      </c>
      <c r="U259" s="60" t="s">
        <v>218</v>
      </c>
      <c r="V259" s="424" t="s">
        <v>174</v>
      </c>
      <c r="W259" s="289"/>
      <c r="X259" s="488">
        <v>43167</v>
      </c>
      <c r="Y259" s="483"/>
      <c r="Z259" s="80"/>
    </row>
    <row r="260" spans="2:26" ht="42.45" hidden="1" customHeight="1" x14ac:dyDescent="0.3">
      <c r="B260" s="56" t="str">
        <f t="shared" ca="1" si="19"/>
        <v>VERO</v>
      </c>
      <c r="C260" s="57" t="b">
        <f t="shared" si="21"/>
        <v>1</v>
      </c>
      <c r="D260" s="57" t="b">
        <f>+IF(Q260='Convalida dati'!$B$16,AND('Dealflow centrale'!V260&lt;&gt;"",I260&lt;&gt;""),IF(AND('Dealflow centrale'!Q260='Convalida dati'!$B$17,'Dealflow centrale'!I260=""),OR('Dealflow centrale'!V260="",V260='Convalida dati'!$D$8),"FALSO"))</f>
        <v>1</v>
      </c>
      <c r="E260" s="57" t="b">
        <f>+IF(OR(T260='Convalida dati'!$F$4,T260='Convalida dati'!$F$5,T260='Convalida dati'!$F$8),OR('Dealflow centrale'!V260='Convalida dati'!$D$5,V260='Convalida dati'!$D$6,V260='Convalida dati'!$D$7),IF(OR('Dealflow centrale'!T260='Convalida dati'!$F$9,'Dealflow centrale'!T260='Convalida dati'!$F$7),OR('Dealflow centrale'!V260='Convalida dati'!$D$4,'Dealflow centrale'!V260='Convalida dati'!$D$5,'Dealflow centrale'!V260='Convalida dati'!$D$6),IF(T260="",OR(V260="",V260='Convalida dati'!$D$8),"FALSO")))</f>
        <v>1</v>
      </c>
      <c r="F260" s="58" t="str">
        <f t="shared" ca="1" si="20"/>
        <v>OK</v>
      </c>
      <c r="G260" s="66">
        <v>255</v>
      </c>
      <c r="H260" s="85">
        <v>43164</v>
      </c>
      <c r="I260" s="63">
        <v>43164</v>
      </c>
      <c r="J260" s="64" t="s">
        <v>1126</v>
      </c>
      <c r="K260" s="76" t="s">
        <v>62</v>
      </c>
      <c r="L260" s="76" t="s">
        <v>192</v>
      </c>
      <c r="M260" s="78" t="s">
        <v>95</v>
      </c>
      <c r="N260" s="77" t="s">
        <v>2046</v>
      </c>
      <c r="O260" s="272"/>
      <c r="P260" s="66" t="s">
        <v>36</v>
      </c>
      <c r="Q260" s="67" t="s">
        <v>170</v>
      </c>
      <c r="R260" s="67" t="s">
        <v>53</v>
      </c>
      <c r="S260" s="288" t="str">
        <f>+'EVCA sectoralclassification 1'!E178</f>
        <v>Environmental services</v>
      </c>
      <c r="T260" s="68" t="s">
        <v>40</v>
      </c>
      <c r="U260" s="78" t="s">
        <v>797</v>
      </c>
      <c r="V260" s="423" t="s">
        <v>39</v>
      </c>
      <c r="W260" s="288"/>
      <c r="X260" s="489">
        <v>43167</v>
      </c>
      <c r="Y260" s="480"/>
      <c r="Z260" s="69"/>
    </row>
    <row r="261" spans="2:26" ht="42.45" hidden="1" customHeight="1" x14ac:dyDescent="0.3">
      <c r="B261" s="56" t="str">
        <f t="shared" ca="1" si="19"/>
        <v>VERO</v>
      </c>
      <c r="C261" s="57" t="b">
        <f t="shared" si="21"/>
        <v>1</v>
      </c>
      <c r="D261" s="57" t="b">
        <f>+IF(Q261='Convalida dati'!$B$16,AND('Dealflow centrale'!V261&lt;&gt;"",I261&lt;&gt;""),IF(AND('Dealflow centrale'!Q261='Convalida dati'!$B$17,'Dealflow centrale'!I261=""),OR('Dealflow centrale'!V261="",V261='Convalida dati'!$D$8),"FALSO"))</f>
        <v>1</v>
      </c>
      <c r="E261" s="57" t="b">
        <f>+IF(OR(T261='Convalida dati'!$F$4,T261='Convalida dati'!$F$5,T261='Convalida dati'!$F$8),OR('Dealflow centrale'!V261='Convalida dati'!$D$5,V261='Convalida dati'!$D$6,V261='Convalida dati'!$D$7),IF(OR('Dealflow centrale'!T261='Convalida dati'!$F$9,'Dealflow centrale'!T261='Convalida dati'!$F$7),OR('Dealflow centrale'!V261='Convalida dati'!$D$4,'Dealflow centrale'!V261='Convalida dati'!$D$5,'Dealflow centrale'!V261='Convalida dati'!$D$6),IF(T261="",OR(V261="",V261='Convalida dati'!$D$8),"FALSO")))</f>
        <v>1</v>
      </c>
      <c r="F261" s="58" t="str">
        <f t="shared" ca="1" si="20"/>
        <v>OK</v>
      </c>
      <c r="G261" s="60">
        <v>256</v>
      </c>
      <c r="H261" s="84">
        <v>43164</v>
      </c>
      <c r="I261" s="59">
        <v>43164</v>
      </c>
      <c r="J261" s="56" t="s">
        <v>1127</v>
      </c>
      <c r="K261" s="70" t="s">
        <v>62</v>
      </c>
      <c r="L261" s="70" t="s">
        <v>149</v>
      </c>
      <c r="M261" s="72" t="s">
        <v>92</v>
      </c>
      <c r="N261" s="56"/>
      <c r="O261" s="57" t="s">
        <v>1128</v>
      </c>
      <c r="P261" s="60" t="s">
        <v>34</v>
      </c>
      <c r="Q261" s="61" t="s">
        <v>170</v>
      </c>
      <c r="R261" s="61" t="s">
        <v>51</v>
      </c>
      <c r="S261" s="289" t="str">
        <f>+'EVCA sectoralclassification 1'!E63</f>
        <v>Manufacturing: other</v>
      </c>
      <c r="T261" s="62" t="s">
        <v>166</v>
      </c>
      <c r="U261" s="60" t="s">
        <v>218</v>
      </c>
      <c r="V261" s="424" t="s">
        <v>174</v>
      </c>
      <c r="W261" s="289"/>
      <c r="X261" s="491">
        <v>43167</v>
      </c>
      <c r="Y261" s="483" t="s">
        <v>1129</v>
      </c>
      <c r="Z261" s="80"/>
    </row>
    <row r="262" spans="2:26" ht="42.45" hidden="1" customHeight="1" x14ac:dyDescent="0.3">
      <c r="B262" s="56" t="str">
        <f t="shared" ref="B262:B325" ca="1" si="22">IF(AND(+H262&lt;=X262,X262&lt;=TODAY()),"VERO","FALSO")</f>
        <v>VERO</v>
      </c>
      <c r="C262" s="57" t="b">
        <f t="shared" si="21"/>
        <v>1</v>
      </c>
      <c r="D262" s="57" t="b">
        <f>+IF(Q262='Convalida dati'!$B$16,AND('Dealflow centrale'!V262&lt;&gt;"",I262&lt;&gt;""),IF(AND('Dealflow centrale'!Q262='Convalida dati'!$B$17,'Dealflow centrale'!I262=""),OR('Dealflow centrale'!V262="",V262='Convalida dati'!$D$8),"FALSO"))</f>
        <v>1</v>
      </c>
      <c r="E262" s="57" t="b">
        <f>+IF(OR(T262='Convalida dati'!$F$4,T262='Convalida dati'!$F$5,T262='Convalida dati'!$F$8),OR('Dealflow centrale'!V262='Convalida dati'!$D$5,V262='Convalida dati'!$D$6,V262='Convalida dati'!$D$7),IF(OR('Dealflow centrale'!T262='Convalida dati'!$F$9,'Dealflow centrale'!T262='Convalida dati'!$F$7),OR('Dealflow centrale'!V262='Convalida dati'!$D$4,'Dealflow centrale'!V262='Convalida dati'!$D$5,'Dealflow centrale'!V262='Convalida dati'!$D$6),IF(T262="",OR(V262="",V262='Convalida dati'!$D$8),"FALSO")))</f>
        <v>1</v>
      </c>
      <c r="F262" s="58" t="str">
        <f t="shared" ref="F262:F325" ca="1" si="23">+IF(AND(B262="VERO",C262=TRUE,D262=TRUE,E262=TRUE),"OK","ERRORE")</f>
        <v>OK</v>
      </c>
      <c r="G262" s="66">
        <v>257</v>
      </c>
      <c r="H262" s="85">
        <v>43164</v>
      </c>
      <c r="I262" s="63">
        <v>43164</v>
      </c>
      <c r="J262" s="64" t="s">
        <v>1130</v>
      </c>
      <c r="K262" s="65" t="s">
        <v>64</v>
      </c>
      <c r="L262" s="76" t="s">
        <v>1131</v>
      </c>
      <c r="M262" s="78" t="s">
        <v>1132</v>
      </c>
      <c r="N262" s="77" t="s">
        <v>184</v>
      </c>
      <c r="O262" s="65"/>
      <c r="P262" s="78" t="s">
        <v>36</v>
      </c>
      <c r="Q262" s="67" t="s">
        <v>170</v>
      </c>
      <c r="R262" s="67" t="s">
        <v>47</v>
      </c>
      <c r="S262" s="288" t="str">
        <f>+'EVCA sectoralclassification 1'!E43</f>
        <v>Business and industrial products</v>
      </c>
      <c r="T262" s="68" t="s">
        <v>166</v>
      </c>
      <c r="U262" s="66" t="s">
        <v>218</v>
      </c>
      <c r="V262" s="423" t="s">
        <v>38</v>
      </c>
      <c r="W262" s="288"/>
      <c r="X262" s="489">
        <v>43167</v>
      </c>
      <c r="Y262" s="480"/>
      <c r="Z262" s="69"/>
    </row>
    <row r="263" spans="2:26" ht="42.45" hidden="1" customHeight="1" x14ac:dyDescent="0.3">
      <c r="B263" s="56" t="str">
        <f t="shared" ca="1" si="22"/>
        <v>VERO</v>
      </c>
      <c r="C263" s="57" t="b">
        <f t="shared" si="21"/>
        <v>1</v>
      </c>
      <c r="D263" s="57" t="b">
        <f>+IF(Q263='Convalida dati'!$B$16,AND('Dealflow centrale'!V263&lt;&gt;"",I263&lt;&gt;""),IF(AND('Dealflow centrale'!Q263='Convalida dati'!$B$17,'Dealflow centrale'!I263=""),OR('Dealflow centrale'!V263="",V263='Convalida dati'!$D$8),"FALSO"))</f>
        <v>1</v>
      </c>
      <c r="E263" s="57" t="b">
        <f>+IF(OR(T263='Convalida dati'!$F$4,T263='Convalida dati'!$F$5,T263='Convalida dati'!$F$8),OR('Dealflow centrale'!V263='Convalida dati'!$D$5,V263='Convalida dati'!$D$6,V263='Convalida dati'!$D$7),IF(OR('Dealflow centrale'!T263='Convalida dati'!$F$9,'Dealflow centrale'!T263='Convalida dati'!$F$7),OR('Dealflow centrale'!V263='Convalida dati'!$D$4,'Dealflow centrale'!V263='Convalida dati'!$D$5,'Dealflow centrale'!V263='Convalida dati'!$D$6),IF(T263="",OR(V263="",V263='Convalida dati'!$D$8),"FALSO")))</f>
        <v>1</v>
      </c>
      <c r="F263" s="58" t="str">
        <f t="shared" ca="1" si="23"/>
        <v>OK</v>
      </c>
      <c r="G263" s="60">
        <v>258</v>
      </c>
      <c r="H263" s="84">
        <v>43165</v>
      </c>
      <c r="I263" s="59">
        <f>+H263</f>
        <v>43165</v>
      </c>
      <c r="J263" s="75" t="s">
        <v>1133</v>
      </c>
      <c r="K263" s="70" t="s">
        <v>62</v>
      </c>
      <c r="L263" s="70" t="s">
        <v>764</v>
      </c>
      <c r="M263" s="72" t="s">
        <v>103</v>
      </c>
      <c r="N263" s="56"/>
      <c r="O263" s="70"/>
      <c r="P263" s="60" t="s">
        <v>34</v>
      </c>
      <c r="Q263" s="61" t="s">
        <v>170</v>
      </c>
      <c r="R263" s="61" t="s">
        <v>49</v>
      </c>
      <c r="S263" s="289" t="str">
        <f>+'EVCA sectoralclassification 1'!E214</f>
        <v>Systems software</v>
      </c>
      <c r="T263" s="62" t="s">
        <v>41</v>
      </c>
      <c r="U263" s="60" t="s">
        <v>218</v>
      </c>
      <c r="V263" s="424" t="s">
        <v>174</v>
      </c>
      <c r="W263" s="289"/>
      <c r="X263" s="488">
        <v>43167</v>
      </c>
      <c r="Y263" s="483"/>
      <c r="Z263" s="80"/>
    </row>
    <row r="264" spans="2:26" ht="42.45" hidden="1" customHeight="1" x14ac:dyDescent="0.3">
      <c r="B264" s="56" t="str">
        <f t="shared" ca="1" si="22"/>
        <v>VERO</v>
      </c>
      <c r="C264" s="57" t="b">
        <f t="shared" si="21"/>
        <v>1</v>
      </c>
      <c r="D264" s="57" t="b">
        <f>+IF(Q264='Convalida dati'!$B$16,AND('Dealflow centrale'!V264&lt;&gt;"",I264&lt;&gt;""),IF(AND('Dealflow centrale'!Q264='Convalida dati'!$B$17,'Dealflow centrale'!I264=""),OR('Dealflow centrale'!V264="",V264='Convalida dati'!$D$8),"FALSO"))</f>
        <v>1</v>
      </c>
      <c r="E264" s="57" t="b">
        <f>+IF(OR(T264='Convalida dati'!$F$4,T264='Convalida dati'!$F$5,T264='Convalida dati'!$F$8),OR('Dealflow centrale'!V264='Convalida dati'!$D$5,V264='Convalida dati'!$D$6,V264='Convalida dati'!$D$7),IF(OR('Dealflow centrale'!T264='Convalida dati'!$F$9,'Dealflow centrale'!T264='Convalida dati'!$F$7),OR('Dealflow centrale'!V264='Convalida dati'!$D$4,'Dealflow centrale'!V264='Convalida dati'!$D$5,'Dealflow centrale'!V264='Convalida dati'!$D$6),IF(T264="",OR(V264="",V264='Convalida dati'!$D$8),"FALSO")))</f>
        <v>1</v>
      </c>
      <c r="F264" s="58" t="str">
        <f t="shared" ca="1" si="23"/>
        <v>OK</v>
      </c>
      <c r="G264" s="66">
        <v>259</v>
      </c>
      <c r="H264" s="85">
        <v>43165</v>
      </c>
      <c r="I264" s="63">
        <v>43165</v>
      </c>
      <c r="J264" s="64" t="s">
        <v>1134</v>
      </c>
      <c r="K264" s="76" t="s">
        <v>62</v>
      </c>
      <c r="L264" s="76" t="s">
        <v>720</v>
      </c>
      <c r="M264" s="78" t="s">
        <v>70</v>
      </c>
      <c r="N264" s="64"/>
      <c r="O264" s="65" t="s">
        <v>1137</v>
      </c>
      <c r="P264" s="66" t="s">
        <v>34</v>
      </c>
      <c r="Q264" s="67" t="s">
        <v>170</v>
      </c>
      <c r="R264" s="67" t="s">
        <v>51</v>
      </c>
      <c r="S264" s="288" t="str">
        <f>+'EVCA sectoralclassification 1'!E66</f>
        <v>Manufacturing: other</v>
      </c>
      <c r="T264" s="68" t="s">
        <v>41</v>
      </c>
      <c r="U264" s="66" t="s">
        <v>218</v>
      </c>
      <c r="V264" s="423" t="s">
        <v>174</v>
      </c>
      <c r="W264" s="288"/>
      <c r="X264" s="489">
        <v>43167</v>
      </c>
      <c r="Y264" s="480"/>
      <c r="Z264" s="69"/>
    </row>
    <row r="265" spans="2:26" ht="42.45" hidden="1" customHeight="1" x14ac:dyDescent="0.3">
      <c r="B265" s="56" t="str">
        <f t="shared" ca="1" si="22"/>
        <v>VERO</v>
      </c>
      <c r="C265" s="57" t="b">
        <f t="shared" ref="C265:C328" si="24">+(AND(G265&lt;&gt;"",H265&lt;&gt;"",J265&lt;&gt;"",K265&lt;&gt;"",L265&lt;&gt;"",M265&lt;&gt;"",P265&lt;&gt;"",Q265&lt;&gt;""))</f>
        <v>1</v>
      </c>
      <c r="D265" s="57" t="b">
        <f>+IF(Q265='Convalida dati'!$B$16,AND('Dealflow centrale'!V265&lt;&gt;"",I265&lt;&gt;""),IF(AND('Dealflow centrale'!Q265='Convalida dati'!$B$17,'Dealflow centrale'!I265=""),OR('Dealflow centrale'!V265="",V265='Convalida dati'!$D$8),"FALSO"))</f>
        <v>1</v>
      </c>
      <c r="E265" s="57" t="b">
        <f>+IF(OR(T265='Convalida dati'!$F$4,T265='Convalida dati'!$F$5,T265='Convalida dati'!$F$8),OR('Dealflow centrale'!V265='Convalida dati'!$D$5,V265='Convalida dati'!$D$6,V265='Convalida dati'!$D$7),IF(OR('Dealflow centrale'!T265='Convalida dati'!$F$9,'Dealflow centrale'!T265='Convalida dati'!$F$7),OR('Dealflow centrale'!V265='Convalida dati'!$D$4,'Dealflow centrale'!V265='Convalida dati'!$D$5,'Dealflow centrale'!V265='Convalida dati'!$D$6),IF(T265="",OR(V265="",V265='Convalida dati'!$D$8),"FALSO")))</f>
        <v>1</v>
      </c>
      <c r="F265" s="58" t="str">
        <f t="shared" ca="1" si="23"/>
        <v>OK</v>
      </c>
      <c r="G265" s="60">
        <v>260</v>
      </c>
      <c r="H265" s="84">
        <v>43165</v>
      </c>
      <c r="I265" s="59">
        <v>43165</v>
      </c>
      <c r="J265" s="56" t="s">
        <v>1135</v>
      </c>
      <c r="K265" s="70" t="s">
        <v>64</v>
      </c>
      <c r="L265" s="70" t="s">
        <v>1138</v>
      </c>
      <c r="M265" s="72" t="s">
        <v>909</v>
      </c>
      <c r="N265" s="75"/>
      <c r="O265" s="73" t="s">
        <v>1146</v>
      </c>
      <c r="P265" s="72" t="s">
        <v>35</v>
      </c>
      <c r="Q265" s="61" t="s">
        <v>170</v>
      </c>
      <c r="R265" s="61" t="s">
        <v>53</v>
      </c>
      <c r="S265" s="289" t="str">
        <f>+'EVCA sectoralclassification 1'!E177</f>
        <v>Environmental services</v>
      </c>
      <c r="T265" s="62" t="s">
        <v>166</v>
      </c>
      <c r="U265" s="60" t="s">
        <v>218</v>
      </c>
      <c r="V265" s="424" t="s">
        <v>38</v>
      </c>
      <c r="W265" s="289"/>
      <c r="X265" s="488">
        <v>43167</v>
      </c>
      <c r="Y265" s="483"/>
      <c r="Z265" s="80"/>
    </row>
    <row r="266" spans="2:26" ht="42.45" hidden="1" customHeight="1" x14ac:dyDescent="0.3">
      <c r="B266" s="56" t="str">
        <f t="shared" ca="1" si="22"/>
        <v>VERO</v>
      </c>
      <c r="C266" s="57" t="b">
        <f t="shared" si="24"/>
        <v>1</v>
      </c>
      <c r="D266" s="57" t="b">
        <f>+IF(Q266='Convalida dati'!$B$16,AND('Dealflow centrale'!V266&lt;&gt;"",I266&lt;&gt;""),IF(AND('Dealflow centrale'!Q266='Convalida dati'!$B$17,'Dealflow centrale'!I266=""),OR('Dealflow centrale'!V266="",V266='Convalida dati'!$D$8),"FALSO"))</f>
        <v>1</v>
      </c>
      <c r="E266" s="57" t="b">
        <f>+IF(OR(T266='Convalida dati'!$F$4,T266='Convalida dati'!$F$5,T266='Convalida dati'!$F$8),OR('Dealflow centrale'!V266='Convalida dati'!$D$5,V266='Convalida dati'!$D$6,V266='Convalida dati'!$D$7),IF(OR('Dealflow centrale'!T266='Convalida dati'!$F$9,'Dealflow centrale'!T266='Convalida dati'!$F$7),OR('Dealflow centrale'!V266='Convalida dati'!$D$4,'Dealflow centrale'!V266='Convalida dati'!$D$5,'Dealflow centrale'!V266='Convalida dati'!$D$6),IF(T266="",OR(V266="",V266='Convalida dati'!$D$8),"FALSO")))</f>
        <v>1</v>
      </c>
      <c r="F266" s="58" t="str">
        <f t="shared" ca="1" si="23"/>
        <v>OK</v>
      </c>
      <c r="G266" s="66">
        <v>261</v>
      </c>
      <c r="H266" s="85">
        <v>43166</v>
      </c>
      <c r="I266" s="63">
        <v>43166</v>
      </c>
      <c r="J266" s="64" t="s">
        <v>1136</v>
      </c>
      <c r="K266" s="65" t="s">
        <v>62</v>
      </c>
      <c r="L266" s="76" t="s">
        <v>1139</v>
      </c>
      <c r="M266" s="78" t="s">
        <v>70</v>
      </c>
      <c r="N266" s="64"/>
      <c r="O266" s="272" t="s">
        <v>1140</v>
      </c>
      <c r="P266" s="66" t="s">
        <v>35</v>
      </c>
      <c r="Q266" s="67" t="s">
        <v>170</v>
      </c>
      <c r="R266" s="67" t="s">
        <v>43</v>
      </c>
      <c r="S266" s="288" t="str">
        <f>+'EVCA sectoralclassification 1'!E16</f>
        <v>Agriculture: other</v>
      </c>
      <c r="T266" s="68" t="s">
        <v>166</v>
      </c>
      <c r="U266" s="66" t="s">
        <v>218</v>
      </c>
      <c r="V266" s="423" t="s">
        <v>38</v>
      </c>
      <c r="W266" s="288"/>
      <c r="X266" s="489">
        <v>43167</v>
      </c>
      <c r="Y266" s="480"/>
      <c r="Z266" s="69"/>
    </row>
    <row r="267" spans="2:26" ht="42.45" hidden="1" customHeight="1" x14ac:dyDescent="0.3">
      <c r="B267" s="56" t="str">
        <f t="shared" ca="1" si="22"/>
        <v>VERO</v>
      </c>
      <c r="C267" s="57" t="b">
        <f t="shared" si="24"/>
        <v>1</v>
      </c>
      <c r="D267" s="57" t="b">
        <f>+IF(Q267='Convalida dati'!$B$16,AND('Dealflow centrale'!V267&lt;&gt;"",I267&lt;&gt;""),IF(AND('Dealflow centrale'!Q267='Convalida dati'!$B$17,'Dealflow centrale'!I267=""),OR('Dealflow centrale'!V267="",V267='Convalida dati'!$D$8),"FALSO"))</f>
        <v>1</v>
      </c>
      <c r="E267" s="57" t="b">
        <f>+IF(OR(T267='Convalida dati'!$F$4,T267='Convalida dati'!$F$5,T267='Convalida dati'!$F$8),OR('Dealflow centrale'!V267='Convalida dati'!$D$5,V267='Convalida dati'!$D$6,V267='Convalida dati'!$D$7),IF(OR('Dealflow centrale'!T267='Convalida dati'!$F$9,'Dealflow centrale'!T267='Convalida dati'!$F$7),OR('Dealflow centrale'!V267='Convalida dati'!$D$4,'Dealflow centrale'!V267='Convalida dati'!$D$5,'Dealflow centrale'!V267='Convalida dati'!$D$6),IF(T267="",OR(V267="",V267='Convalida dati'!$D$8),"FALSO")))</f>
        <v>1</v>
      </c>
      <c r="F267" s="58" t="str">
        <f t="shared" ca="1" si="23"/>
        <v>OK</v>
      </c>
      <c r="G267" s="60">
        <v>262</v>
      </c>
      <c r="H267" s="84">
        <v>43166</v>
      </c>
      <c r="I267" s="59">
        <v>43166</v>
      </c>
      <c r="J267" s="75" t="s">
        <v>1141</v>
      </c>
      <c r="K267" s="57" t="s">
        <v>62</v>
      </c>
      <c r="L267" s="70" t="s">
        <v>192</v>
      </c>
      <c r="M267" s="72" t="s">
        <v>95</v>
      </c>
      <c r="N267" s="56"/>
      <c r="O267" s="70" t="s">
        <v>1142</v>
      </c>
      <c r="P267" s="60" t="s">
        <v>34</v>
      </c>
      <c r="Q267" s="61" t="s">
        <v>170</v>
      </c>
      <c r="R267" s="61" t="s">
        <v>53</v>
      </c>
      <c r="S267" s="289" t="str">
        <f>+'EVCA sectoralclassification 1'!E220</f>
        <v>Computer related services: other</v>
      </c>
      <c r="T267" s="62" t="s">
        <v>40</v>
      </c>
      <c r="U267" s="72" t="s">
        <v>797</v>
      </c>
      <c r="V267" s="424" t="s">
        <v>39</v>
      </c>
      <c r="W267" s="289"/>
      <c r="X267" s="488">
        <v>43167</v>
      </c>
      <c r="Y267" s="481"/>
      <c r="Z267" s="284"/>
    </row>
    <row r="268" spans="2:26" ht="42.45" hidden="1" customHeight="1" x14ac:dyDescent="0.3">
      <c r="B268" s="56" t="str">
        <f t="shared" ca="1" si="22"/>
        <v>VERO</v>
      </c>
      <c r="C268" s="57" t="b">
        <f t="shared" si="24"/>
        <v>1</v>
      </c>
      <c r="D268" s="57" t="b">
        <f>+IF(Q268='Convalida dati'!$B$16,AND('Dealflow centrale'!V268&lt;&gt;"",I268&lt;&gt;""),IF(AND('Dealflow centrale'!Q268='Convalida dati'!$B$17,'Dealflow centrale'!I268=""),OR('Dealflow centrale'!V268="",V268='Convalida dati'!$D$8),"FALSO"))</f>
        <v>1</v>
      </c>
      <c r="E268" s="57" t="b">
        <f>+IF(OR(T268='Convalida dati'!$F$4,T268='Convalida dati'!$F$5,T268='Convalida dati'!$F$8),OR('Dealflow centrale'!V268='Convalida dati'!$D$5,V268='Convalida dati'!$D$6,V268='Convalida dati'!$D$7),IF(OR('Dealflow centrale'!T268='Convalida dati'!$F$9,'Dealflow centrale'!T268='Convalida dati'!$F$7),OR('Dealflow centrale'!V268='Convalida dati'!$D$4,'Dealflow centrale'!V268='Convalida dati'!$D$5,'Dealflow centrale'!V268='Convalida dati'!$D$6),IF(T268="",OR(V268="",V268='Convalida dati'!$D$8),"FALSO")))</f>
        <v>1</v>
      </c>
      <c r="F268" s="58" t="str">
        <f t="shared" ca="1" si="23"/>
        <v>OK</v>
      </c>
      <c r="G268" s="66">
        <v>263</v>
      </c>
      <c r="H268" s="85">
        <v>43166</v>
      </c>
      <c r="I268" s="63">
        <v>43166</v>
      </c>
      <c r="J268" s="77" t="s">
        <v>1144</v>
      </c>
      <c r="K268" s="76" t="s">
        <v>62</v>
      </c>
      <c r="L268" s="76" t="s">
        <v>165</v>
      </c>
      <c r="M268" s="78" t="s">
        <v>90</v>
      </c>
      <c r="N268" s="64"/>
      <c r="O268" s="272" t="s">
        <v>1143</v>
      </c>
      <c r="P268" s="66" t="s">
        <v>83</v>
      </c>
      <c r="Q268" s="67" t="s">
        <v>170</v>
      </c>
      <c r="R268" s="67" t="s">
        <v>53</v>
      </c>
      <c r="S268" s="288" t="str">
        <f>+'EVCA sectoralclassification 1'!E181</f>
        <v>Financial institutions and services</v>
      </c>
      <c r="T268" s="68" t="s">
        <v>166</v>
      </c>
      <c r="U268" s="66" t="s">
        <v>218</v>
      </c>
      <c r="V268" s="423" t="s">
        <v>38</v>
      </c>
      <c r="W268" s="288"/>
      <c r="X268" s="489">
        <v>43167</v>
      </c>
      <c r="Y268" s="480"/>
      <c r="Z268" s="69"/>
    </row>
    <row r="269" spans="2:26" ht="42.45" hidden="1" customHeight="1" x14ac:dyDescent="0.3">
      <c r="B269" s="56" t="str">
        <f t="shared" ca="1" si="22"/>
        <v>VERO</v>
      </c>
      <c r="C269" s="57" t="b">
        <f t="shared" si="24"/>
        <v>1</v>
      </c>
      <c r="D269" s="57" t="b">
        <f>+IF(Q269='Convalida dati'!$B$16,AND('Dealflow centrale'!V269&lt;&gt;"",I269&lt;&gt;""),IF(AND('Dealflow centrale'!Q269='Convalida dati'!$B$17,'Dealflow centrale'!I269=""),OR('Dealflow centrale'!V269="",V269='Convalida dati'!$D$8),"FALSO"))</f>
        <v>1</v>
      </c>
      <c r="E269" s="57" t="b">
        <f>+IF(OR(T269='Convalida dati'!$F$4,T269='Convalida dati'!$F$5,T269='Convalida dati'!$F$8),OR('Dealflow centrale'!V269='Convalida dati'!$D$5,V269='Convalida dati'!$D$6,V269='Convalida dati'!$D$7),IF(OR('Dealflow centrale'!T269='Convalida dati'!$F$9,'Dealflow centrale'!T269='Convalida dati'!$F$7),OR('Dealflow centrale'!V269='Convalida dati'!$D$4,'Dealflow centrale'!V269='Convalida dati'!$D$5,'Dealflow centrale'!V269='Convalida dati'!$D$6),IF(T269="",OR(V269="",V269='Convalida dati'!$D$8),"FALSO")))</f>
        <v>1</v>
      </c>
      <c r="F269" s="58" t="str">
        <f t="shared" ca="1" si="23"/>
        <v>OK</v>
      </c>
      <c r="G269" s="60">
        <v>264</v>
      </c>
      <c r="H269" s="282">
        <v>43167</v>
      </c>
      <c r="I269" s="59">
        <v>43167</v>
      </c>
      <c r="J269" s="75" t="s">
        <v>1145</v>
      </c>
      <c r="K269" s="70" t="s">
        <v>64</v>
      </c>
      <c r="L269" s="70" t="s">
        <v>705</v>
      </c>
      <c r="M269" s="72" t="s">
        <v>187</v>
      </c>
      <c r="N269" s="56"/>
      <c r="O269" s="73" t="s">
        <v>1055</v>
      </c>
      <c r="P269" s="60" t="s">
        <v>84</v>
      </c>
      <c r="Q269" s="61" t="s">
        <v>170</v>
      </c>
      <c r="R269" s="61" t="s">
        <v>48</v>
      </c>
      <c r="S269" s="289" t="str">
        <f>+'EVCA sectoralclassification 1'!E200</f>
        <v>Internet technologies</v>
      </c>
      <c r="T269" s="62" t="s">
        <v>167</v>
      </c>
      <c r="U269" s="60" t="s">
        <v>218</v>
      </c>
      <c r="V269" s="424" t="s">
        <v>38</v>
      </c>
      <c r="W269" s="289"/>
      <c r="X269" s="488">
        <v>43174</v>
      </c>
      <c r="Y269" s="481"/>
      <c r="Z269" s="284"/>
    </row>
    <row r="270" spans="2:26" ht="42.45" hidden="1" customHeight="1" x14ac:dyDescent="0.3">
      <c r="B270" s="56" t="str">
        <f t="shared" ca="1" si="22"/>
        <v>VERO</v>
      </c>
      <c r="C270" s="57" t="b">
        <f t="shared" si="24"/>
        <v>1</v>
      </c>
      <c r="D270" s="57" t="b">
        <f>+IF(Q270='Convalida dati'!$B$16,AND('Dealflow centrale'!V270&lt;&gt;"",I270&lt;&gt;""),IF(AND('Dealflow centrale'!Q270='Convalida dati'!$B$17,'Dealflow centrale'!I270=""),OR('Dealflow centrale'!V270="",V270='Convalida dati'!$D$8),"FALSO"))</f>
        <v>1</v>
      </c>
      <c r="E270" s="57" t="b">
        <f>+IF(OR(T270='Convalida dati'!$F$4,T270='Convalida dati'!$F$5,T270='Convalida dati'!$F$8),OR('Dealflow centrale'!V270='Convalida dati'!$D$5,V270='Convalida dati'!$D$6,V270='Convalida dati'!$D$7),IF(OR('Dealflow centrale'!T270='Convalida dati'!$F$9,'Dealflow centrale'!T270='Convalida dati'!$F$7),OR('Dealflow centrale'!V270='Convalida dati'!$D$4,'Dealflow centrale'!V270='Convalida dati'!$D$5,'Dealflow centrale'!V270='Convalida dati'!$D$6),IF(T270="",OR(V270="",V270='Convalida dati'!$D$8),"FALSO")))</f>
        <v>1</v>
      </c>
      <c r="F270" s="58" t="str">
        <f t="shared" ca="1" si="23"/>
        <v>OK</v>
      </c>
      <c r="G270" s="66">
        <v>265</v>
      </c>
      <c r="H270" s="85">
        <v>43167</v>
      </c>
      <c r="I270" s="63">
        <v>43167</v>
      </c>
      <c r="J270" s="77" t="s">
        <v>1157</v>
      </c>
      <c r="K270" s="65" t="s">
        <v>62</v>
      </c>
      <c r="L270" s="76" t="s">
        <v>149</v>
      </c>
      <c r="M270" s="78" t="s">
        <v>92</v>
      </c>
      <c r="N270" s="64"/>
      <c r="O270" s="272" t="s">
        <v>1147</v>
      </c>
      <c r="P270" s="66" t="s">
        <v>83</v>
      </c>
      <c r="Q270" s="67" t="s">
        <v>170</v>
      </c>
      <c r="R270" s="67" t="s">
        <v>53</v>
      </c>
      <c r="S270" s="288" t="str">
        <f>+'EVCA sectoralclassification 1'!E234</f>
        <v>Healthcare: other</v>
      </c>
      <c r="T270" s="68" t="s">
        <v>166</v>
      </c>
      <c r="U270" s="66" t="s">
        <v>218</v>
      </c>
      <c r="V270" s="423" t="s">
        <v>38</v>
      </c>
      <c r="W270" s="288"/>
      <c r="X270" s="489">
        <v>43174</v>
      </c>
      <c r="Y270" s="480"/>
      <c r="Z270" s="69"/>
    </row>
    <row r="271" spans="2:26" ht="42.45" hidden="1" customHeight="1" x14ac:dyDescent="0.3">
      <c r="B271" s="56" t="str">
        <f t="shared" ca="1" si="22"/>
        <v>VERO</v>
      </c>
      <c r="C271" s="57" t="b">
        <f t="shared" si="24"/>
        <v>1</v>
      </c>
      <c r="D271" s="57" t="b">
        <f>+IF(Q271='Convalida dati'!$B$16,AND('Dealflow centrale'!V271&lt;&gt;"",I271&lt;&gt;""),IF(AND('Dealflow centrale'!Q271='Convalida dati'!$B$17,'Dealflow centrale'!I271=""),OR('Dealflow centrale'!V271="",V271='Convalida dati'!$D$8),"FALSO"))</f>
        <v>1</v>
      </c>
      <c r="E271" s="57" t="b">
        <f>+IF(OR(T271='Convalida dati'!$F$4,T271='Convalida dati'!$F$5,T271='Convalida dati'!$F$8),OR('Dealflow centrale'!V271='Convalida dati'!$D$5,V271='Convalida dati'!$D$6,V271='Convalida dati'!$D$7),IF(OR('Dealflow centrale'!T271='Convalida dati'!$F$9,'Dealflow centrale'!T271='Convalida dati'!$F$7),OR('Dealflow centrale'!V271='Convalida dati'!$D$4,'Dealflow centrale'!V271='Convalida dati'!$D$5,'Dealflow centrale'!V271='Convalida dati'!$D$6),IF(T271="",OR(V271="",V271='Convalida dati'!$D$8),"FALSO")))</f>
        <v>1</v>
      </c>
      <c r="F271" s="58" t="str">
        <f t="shared" ca="1" si="23"/>
        <v>OK</v>
      </c>
      <c r="G271" s="60">
        <v>266</v>
      </c>
      <c r="H271" s="282">
        <v>43168</v>
      </c>
      <c r="I271" s="59"/>
      <c r="J271" s="75" t="s">
        <v>1149</v>
      </c>
      <c r="K271" s="57" t="s">
        <v>62</v>
      </c>
      <c r="L271" s="70" t="s">
        <v>206</v>
      </c>
      <c r="M271" s="72" t="s">
        <v>206</v>
      </c>
      <c r="N271" s="56"/>
      <c r="O271" s="70" t="s">
        <v>1148</v>
      </c>
      <c r="P271" s="60" t="s">
        <v>34</v>
      </c>
      <c r="Q271" s="61" t="s">
        <v>67</v>
      </c>
      <c r="R271" s="61"/>
      <c r="S271" s="289"/>
      <c r="T271" s="62"/>
      <c r="U271" s="60"/>
      <c r="V271" s="424" t="s">
        <v>781</v>
      </c>
      <c r="W271" s="289"/>
      <c r="X271" s="488">
        <v>43223</v>
      </c>
      <c r="Y271" s="481"/>
      <c r="Z271" s="284"/>
    </row>
    <row r="272" spans="2:26" ht="42.45" hidden="1" customHeight="1" x14ac:dyDescent="0.3">
      <c r="B272" s="56" t="str">
        <f t="shared" ca="1" si="22"/>
        <v>VERO</v>
      </c>
      <c r="C272" s="57" t="b">
        <f t="shared" si="24"/>
        <v>1</v>
      </c>
      <c r="D272" s="57" t="b">
        <f>+IF(Q272='Convalida dati'!$B$16,AND('Dealflow centrale'!V272&lt;&gt;"",I272&lt;&gt;""),IF(AND('Dealflow centrale'!Q272='Convalida dati'!$B$17,'Dealflow centrale'!I272=""),OR('Dealflow centrale'!V272="",V272='Convalida dati'!$D$8),"FALSO"))</f>
        <v>1</v>
      </c>
      <c r="E272" s="57" t="b">
        <f>+IF(OR(T272='Convalida dati'!$F$4,T272='Convalida dati'!$F$5,T272='Convalida dati'!$F$8),OR('Dealflow centrale'!V272='Convalida dati'!$D$5,V272='Convalida dati'!$D$6,V272='Convalida dati'!$D$7),IF(OR('Dealflow centrale'!T272='Convalida dati'!$F$9,'Dealflow centrale'!T272='Convalida dati'!$F$7),OR('Dealflow centrale'!V272='Convalida dati'!$D$4,'Dealflow centrale'!V272='Convalida dati'!$D$5,'Dealflow centrale'!V272='Convalida dati'!$D$6),IF(T272="",OR(V272="",V272='Convalida dati'!$D$8),"FALSO")))</f>
        <v>1</v>
      </c>
      <c r="F272" s="58" t="str">
        <f t="shared" ca="1" si="23"/>
        <v>OK</v>
      </c>
      <c r="G272" s="66">
        <v>267</v>
      </c>
      <c r="H272" s="85">
        <v>43168</v>
      </c>
      <c r="I272" s="63">
        <v>43168</v>
      </c>
      <c r="J272" s="77" t="s">
        <v>1150</v>
      </c>
      <c r="K272" s="65" t="s">
        <v>62</v>
      </c>
      <c r="L272" s="76" t="s">
        <v>69</v>
      </c>
      <c r="M272" s="66" t="s">
        <v>70</v>
      </c>
      <c r="N272" s="64"/>
      <c r="O272" s="272" t="s">
        <v>1151</v>
      </c>
      <c r="P272" s="66" t="s">
        <v>83</v>
      </c>
      <c r="Q272" s="67" t="s">
        <v>170</v>
      </c>
      <c r="R272" s="67" t="s">
        <v>49</v>
      </c>
      <c r="S272" s="288" t="str">
        <f>+'EVCA sectoralclassification 1'!E59</f>
        <v>Industrial measurement, sensing and control</v>
      </c>
      <c r="T272" s="68" t="s">
        <v>41</v>
      </c>
      <c r="U272" s="66" t="s">
        <v>1158</v>
      </c>
      <c r="V272" s="423" t="s">
        <v>39</v>
      </c>
      <c r="W272" s="288"/>
      <c r="X272" s="489">
        <v>43174</v>
      </c>
      <c r="Y272" s="482"/>
      <c r="Z272" s="74"/>
    </row>
    <row r="273" spans="2:26" ht="42.45" hidden="1" customHeight="1" x14ac:dyDescent="0.3">
      <c r="B273" s="56" t="str">
        <f t="shared" ca="1" si="22"/>
        <v>VERO</v>
      </c>
      <c r="C273" s="57" t="b">
        <f t="shared" si="24"/>
        <v>1</v>
      </c>
      <c r="D273" s="57" t="b">
        <f>+IF(Q273='Convalida dati'!$B$16,AND('Dealflow centrale'!V273&lt;&gt;"",I273&lt;&gt;""),IF(AND('Dealflow centrale'!Q273='Convalida dati'!$B$17,'Dealflow centrale'!I273=""),OR('Dealflow centrale'!V273="",V273='Convalida dati'!$D$8),"FALSO"))</f>
        <v>1</v>
      </c>
      <c r="E273" s="57" t="b">
        <f>+IF(OR(T273='Convalida dati'!$F$4,T273='Convalida dati'!$F$5,T273='Convalida dati'!$F$8),OR('Dealflow centrale'!V273='Convalida dati'!$D$5,V273='Convalida dati'!$D$6,V273='Convalida dati'!$D$7),IF(OR('Dealflow centrale'!T273='Convalida dati'!$F$9,'Dealflow centrale'!T273='Convalida dati'!$F$7),OR('Dealflow centrale'!V273='Convalida dati'!$D$4,'Dealflow centrale'!V273='Convalida dati'!$D$5,'Dealflow centrale'!V273='Convalida dati'!$D$6),IF(T273="",OR(V273="",V273='Convalida dati'!$D$8),"FALSO")))</f>
        <v>1</v>
      </c>
      <c r="F273" s="58" t="str">
        <f t="shared" ca="1" si="23"/>
        <v>OK</v>
      </c>
      <c r="G273" s="60">
        <v>268</v>
      </c>
      <c r="H273" s="84">
        <v>43168</v>
      </c>
      <c r="I273" s="59"/>
      <c r="J273" s="75" t="s">
        <v>1152</v>
      </c>
      <c r="K273" s="57" t="s">
        <v>62</v>
      </c>
      <c r="L273" s="70" t="s">
        <v>764</v>
      </c>
      <c r="M273" s="72" t="s">
        <v>103</v>
      </c>
      <c r="N273" s="56"/>
      <c r="O273" s="70" t="s">
        <v>1153</v>
      </c>
      <c r="P273" s="60" t="s">
        <v>34</v>
      </c>
      <c r="Q273" s="61" t="s">
        <v>67</v>
      </c>
      <c r="R273" s="61"/>
      <c r="S273" s="289"/>
      <c r="T273" s="62"/>
      <c r="U273" s="60"/>
      <c r="V273" s="424" t="s">
        <v>781</v>
      </c>
      <c r="W273" s="289"/>
      <c r="X273" s="488">
        <v>43223</v>
      </c>
      <c r="Y273" s="483"/>
      <c r="Z273" s="80"/>
    </row>
    <row r="274" spans="2:26" ht="42.45" hidden="1" customHeight="1" x14ac:dyDescent="0.3">
      <c r="B274" s="56" t="str">
        <f t="shared" ca="1" si="22"/>
        <v>VERO</v>
      </c>
      <c r="C274" s="57" t="b">
        <f t="shared" si="24"/>
        <v>1</v>
      </c>
      <c r="D274" s="57" t="b">
        <f>+IF(Q274='Convalida dati'!$B$16,AND('Dealflow centrale'!V274&lt;&gt;"",I274&lt;&gt;""),IF(AND('Dealflow centrale'!Q274='Convalida dati'!$B$17,'Dealflow centrale'!I274=""),OR('Dealflow centrale'!V274="",V274='Convalida dati'!$D$8),"FALSO"))</f>
        <v>1</v>
      </c>
      <c r="E274" s="57" t="b">
        <f>+IF(OR(T274='Convalida dati'!$F$4,T274='Convalida dati'!$F$5,T274='Convalida dati'!$F$8),OR('Dealflow centrale'!V274='Convalida dati'!$D$5,V274='Convalida dati'!$D$6,V274='Convalida dati'!$D$7),IF(OR('Dealflow centrale'!T274='Convalida dati'!$F$9,'Dealflow centrale'!T274='Convalida dati'!$F$7),OR('Dealflow centrale'!V274='Convalida dati'!$D$4,'Dealflow centrale'!V274='Convalida dati'!$D$5,'Dealflow centrale'!V274='Convalida dati'!$D$6),IF(T274="",OR(V274="",V274='Convalida dati'!$D$8),"FALSO")))</f>
        <v>1</v>
      </c>
      <c r="F274" s="58" t="str">
        <f t="shared" ca="1" si="23"/>
        <v>OK</v>
      </c>
      <c r="G274" s="66">
        <v>269</v>
      </c>
      <c r="H274" s="85">
        <v>43170</v>
      </c>
      <c r="I274" s="63">
        <v>43170</v>
      </c>
      <c r="J274" s="77" t="s">
        <v>1154</v>
      </c>
      <c r="K274" s="65" t="s">
        <v>62</v>
      </c>
      <c r="L274" s="76" t="s">
        <v>830</v>
      </c>
      <c r="M274" s="66" t="s">
        <v>103</v>
      </c>
      <c r="N274" s="64"/>
      <c r="O274" s="272" t="s">
        <v>1155</v>
      </c>
      <c r="P274" s="66" t="s">
        <v>83</v>
      </c>
      <c r="Q274" s="67" t="s">
        <v>170</v>
      </c>
      <c r="R274" s="67" t="s">
        <v>46</v>
      </c>
      <c r="S274" s="288" t="str">
        <f>+'EVCA sectoralclassification 1'!E179</f>
        <v>Energy: other</v>
      </c>
      <c r="T274" s="68" t="s">
        <v>40</v>
      </c>
      <c r="U274" s="66" t="s">
        <v>1034</v>
      </c>
      <c r="V274" s="423" t="s">
        <v>39</v>
      </c>
      <c r="W274" s="288"/>
      <c r="X274" s="489">
        <v>43174</v>
      </c>
      <c r="Y274" s="482" t="s">
        <v>1165</v>
      </c>
      <c r="Z274" s="74"/>
    </row>
    <row r="275" spans="2:26" ht="42.45" hidden="1" customHeight="1" x14ac:dyDescent="0.3">
      <c r="B275" s="56" t="str">
        <f t="shared" ca="1" si="22"/>
        <v>VERO</v>
      </c>
      <c r="C275" s="57" t="b">
        <f t="shared" si="24"/>
        <v>1</v>
      </c>
      <c r="D275" s="57" t="b">
        <f>+IF(Q275='Convalida dati'!$B$16,AND('Dealflow centrale'!V275&lt;&gt;"",I275&lt;&gt;""),IF(AND('Dealflow centrale'!Q275='Convalida dati'!$B$17,'Dealflow centrale'!I275=""),OR('Dealflow centrale'!V275="",V275='Convalida dati'!$D$8),"FALSO"))</f>
        <v>1</v>
      </c>
      <c r="E275" s="57" t="b">
        <f>+IF(OR(T275='Convalida dati'!$F$4,T275='Convalida dati'!$F$5,T275='Convalida dati'!$F$8),OR('Dealflow centrale'!V275='Convalida dati'!$D$5,V275='Convalida dati'!$D$6,V275='Convalida dati'!$D$7),IF(OR('Dealflow centrale'!T275='Convalida dati'!$F$9,'Dealflow centrale'!T275='Convalida dati'!$F$7),OR('Dealflow centrale'!V275='Convalida dati'!$D$4,'Dealflow centrale'!V275='Convalida dati'!$D$5,'Dealflow centrale'!V275='Convalida dati'!$D$6),IF(T275="",OR(V275="",V275='Convalida dati'!$D$8),"FALSO")))</f>
        <v>1</v>
      </c>
      <c r="F275" s="58" t="str">
        <f t="shared" ca="1" si="23"/>
        <v>OK</v>
      </c>
      <c r="G275" s="60">
        <v>270</v>
      </c>
      <c r="H275" s="84">
        <v>43172</v>
      </c>
      <c r="I275" s="59">
        <v>43172</v>
      </c>
      <c r="J275" s="75" t="s">
        <v>1159</v>
      </c>
      <c r="K275" s="57" t="s">
        <v>64</v>
      </c>
      <c r="L275" s="70" t="s">
        <v>206</v>
      </c>
      <c r="M275" s="72" t="s">
        <v>206</v>
      </c>
      <c r="N275" s="56"/>
      <c r="O275" s="271" t="s">
        <v>1156</v>
      </c>
      <c r="P275" s="60" t="s">
        <v>35</v>
      </c>
      <c r="Q275" s="61" t="s">
        <v>170</v>
      </c>
      <c r="R275" s="61" t="s">
        <v>48</v>
      </c>
      <c r="S275" s="289" t="str">
        <f>+'EVCA sectoralclassification 1'!E200</f>
        <v>Internet technologies</v>
      </c>
      <c r="T275" s="62" t="s">
        <v>167</v>
      </c>
      <c r="U275" s="60" t="s">
        <v>218</v>
      </c>
      <c r="V275" s="424" t="s">
        <v>38</v>
      </c>
      <c r="W275" s="289"/>
      <c r="X275" s="488">
        <v>43174</v>
      </c>
      <c r="Y275" s="481"/>
      <c r="Z275" s="284"/>
    </row>
    <row r="276" spans="2:26" ht="42.45" hidden="1" customHeight="1" x14ac:dyDescent="0.3">
      <c r="B276" s="56" t="str">
        <f t="shared" ca="1" si="22"/>
        <v>VERO</v>
      </c>
      <c r="C276" s="57" t="b">
        <f t="shared" si="24"/>
        <v>1</v>
      </c>
      <c r="D276" s="57" t="b">
        <f>+IF(Q276='Convalida dati'!$B$16,AND('Dealflow centrale'!V276&lt;&gt;"",I276&lt;&gt;""),IF(AND('Dealflow centrale'!Q276='Convalida dati'!$B$17,'Dealflow centrale'!I276=""),OR('Dealflow centrale'!V276="",V276='Convalida dati'!$D$8),"FALSO"))</f>
        <v>1</v>
      </c>
      <c r="E276" s="57" t="b">
        <f>+IF(OR(T276='Convalida dati'!$F$4,T276='Convalida dati'!$F$5,T276='Convalida dati'!$F$8),OR('Dealflow centrale'!V276='Convalida dati'!$D$5,V276='Convalida dati'!$D$6,V276='Convalida dati'!$D$7),IF(OR('Dealflow centrale'!T276='Convalida dati'!$F$9,'Dealflow centrale'!T276='Convalida dati'!$F$7),OR('Dealflow centrale'!V276='Convalida dati'!$D$4,'Dealflow centrale'!V276='Convalida dati'!$D$5,'Dealflow centrale'!V276='Convalida dati'!$D$6),IF(T276="",OR(V276="",V276='Convalida dati'!$D$8),"FALSO")))</f>
        <v>1</v>
      </c>
      <c r="F276" s="58" t="str">
        <f t="shared" ca="1" si="23"/>
        <v>OK</v>
      </c>
      <c r="G276" s="66">
        <v>271</v>
      </c>
      <c r="H276" s="85">
        <v>43173</v>
      </c>
      <c r="I276" s="63">
        <v>43173</v>
      </c>
      <c r="J276" s="77" t="s">
        <v>1161</v>
      </c>
      <c r="K276" s="65" t="s">
        <v>62</v>
      </c>
      <c r="L276" s="76" t="s">
        <v>202</v>
      </c>
      <c r="M276" s="78" t="s">
        <v>89</v>
      </c>
      <c r="N276" s="64"/>
      <c r="O276" s="272" t="s">
        <v>1160</v>
      </c>
      <c r="P276" s="66" t="s">
        <v>34</v>
      </c>
      <c r="Q276" s="67" t="s">
        <v>170</v>
      </c>
      <c r="R276" s="67" t="s">
        <v>47</v>
      </c>
      <c r="S276" s="288" t="str">
        <f>+'EVCA sectoralclassification 1'!E66</f>
        <v>Manufacturing: other</v>
      </c>
      <c r="T276" s="68" t="s">
        <v>41</v>
      </c>
      <c r="U276" s="66" t="s">
        <v>1162</v>
      </c>
      <c r="V276" s="423" t="s">
        <v>39</v>
      </c>
      <c r="W276" s="288"/>
      <c r="X276" s="489">
        <v>43174</v>
      </c>
      <c r="Y276" s="480"/>
      <c r="Z276" s="69"/>
    </row>
    <row r="277" spans="2:26" ht="42.45" hidden="1" customHeight="1" x14ac:dyDescent="0.3">
      <c r="B277" s="56" t="str">
        <f t="shared" ca="1" si="22"/>
        <v>VERO</v>
      </c>
      <c r="C277" s="57" t="b">
        <f t="shared" si="24"/>
        <v>1</v>
      </c>
      <c r="D277" s="57" t="b">
        <f>+IF(Q277='Convalida dati'!$B$16,AND('Dealflow centrale'!V277&lt;&gt;"",I277&lt;&gt;""),IF(AND('Dealflow centrale'!Q277='Convalida dati'!$B$17,'Dealflow centrale'!I277=""),OR('Dealflow centrale'!V277="",V277='Convalida dati'!$D$8),"FALSO"))</f>
        <v>1</v>
      </c>
      <c r="E277" s="57" t="b">
        <f>+IF(OR(T277='Convalida dati'!$F$4,T277='Convalida dati'!$F$5,T277='Convalida dati'!$F$8),OR('Dealflow centrale'!V277='Convalida dati'!$D$5,V277='Convalida dati'!$D$6,V277='Convalida dati'!$D$7),IF(OR('Dealflow centrale'!T277='Convalida dati'!$F$9,'Dealflow centrale'!T277='Convalida dati'!$F$7),OR('Dealflow centrale'!V277='Convalida dati'!$D$4,'Dealflow centrale'!V277='Convalida dati'!$D$5,'Dealflow centrale'!V277='Convalida dati'!$D$6),IF(T277="",OR(V277="",V277='Convalida dati'!$D$8),"FALSO")))</f>
        <v>1</v>
      </c>
      <c r="F277" s="58" t="str">
        <f t="shared" ca="1" si="23"/>
        <v>OK</v>
      </c>
      <c r="G277" s="60">
        <v>272</v>
      </c>
      <c r="H277" s="84">
        <v>43173</v>
      </c>
      <c r="I277" s="59">
        <v>43173</v>
      </c>
      <c r="J277" s="75" t="s">
        <v>1163</v>
      </c>
      <c r="K277" s="70" t="s">
        <v>62</v>
      </c>
      <c r="L277" s="70" t="s">
        <v>149</v>
      </c>
      <c r="M277" s="72" t="s">
        <v>92</v>
      </c>
      <c r="N277" s="56"/>
      <c r="O277" s="57" t="s">
        <v>1164</v>
      </c>
      <c r="P277" s="60" t="s">
        <v>34</v>
      </c>
      <c r="Q277" s="61" t="s">
        <v>170</v>
      </c>
      <c r="R277" s="61" t="s">
        <v>48</v>
      </c>
      <c r="S277" s="289" t="str">
        <f>+'EVCA sectoralclassification 1'!E200</f>
        <v>Internet technologies</v>
      </c>
      <c r="T277" s="62" t="s">
        <v>166</v>
      </c>
      <c r="U277" s="60" t="s">
        <v>218</v>
      </c>
      <c r="V277" s="424" t="s">
        <v>38</v>
      </c>
      <c r="W277" s="289"/>
      <c r="X277" s="488">
        <v>43174</v>
      </c>
      <c r="Y277" s="481"/>
      <c r="Z277" s="284"/>
    </row>
    <row r="278" spans="2:26" ht="42.45" hidden="1" customHeight="1" x14ac:dyDescent="0.3">
      <c r="B278" s="56" t="str">
        <f t="shared" ca="1" si="22"/>
        <v>VERO</v>
      </c>
      <c r="C278" s="57" t="b">
        <f t="shared" si="24"/>
        <v>1</v>
      </c>
      <c r="D278" s="57" t="b">
        <f>+IF(Q278='Convalida dati'!$B$16,AND('Dealflow centrale'!V278&lt;&gt;"",I278&lt;&gt;""),IF(AND('Dealflow centrale'!Q278='Convalida dati'!$B$17,'Dealflow centrale'!I278=""),OR('Dealflow centrale'!V278="",V278='Convalida dati'!$D$8),"FALSO"))</f>
        <v>1</v>
      </c>
      <c r="E278" s="57" t="b">
        <f>+IF(OR(T278='Convalida dati'!$F$4,T278='Convalida dati'!$F$5,T278='Convalida dati'!$F$8),OR('Dealflow centrale'!V278='Convalida dati'!$D$5,V278='Convalida dati'!$D$6,V278='Convalida dati'!$D$7),IF(OR('Dealflow centrale'!T278='Convalida dati'!$F$9,'Dealflow centrale'!T278='Convalida dati'!$F$7),OR('Dealflow centrale'!V278='Convalida dati'!$D$4,'Dealflow centrale'!V278='Convalida dati'!$D$5,'Dealflow centrale'!V278='Convalida dati'!$D$6),IF(T278="",OR(V278="",V278='Convalida dati'!$D$8),"FALSO")))</f>
        <v>1</v>
      </c>
      <c r="F278" s="58" t="str">
        <f t="shared" ca="1" si="23"/>
        <v>OK</v>
      </c>
      <c r="G278" s="66">
        <v>273</v>
      </c>
      <c r="H278" s="85">
        <v>43174</v>
      </c>
      <c r="I278" s="63"/>
      <c r="J278" s="64" t="s">
        <v>1166</v>
      </c>
      <c r="K278" s="65" t="s">
        <v>62</v>
      </c>
      <c r="L278" s="76" t="s">
        <v>206</v>
      </c>
      <c r="M278" s="78" t="s">
        <v>206</v>
      </c>
      <c r="N278" s="64"/>
      <c r="O278" s="76" t="s">
        <v>1171</v>
      </c>
      <c r="P278" s="66" t="s">
        <v>34</v>
      </c>
      <c r="Q278" s="67" t="s">
        <v>67</v>
      </c>
      <c r="R278" s="67"/>
      <c r="S278" s="288"/>
      <c r="T278" s="68"/>
      <c r="U278" s="66"/>
      <c r="V278" s="423" t="s">
        <v>781</v>
      </c>
      <c r="W278" s="288"/>
      <c r="X278" s="489">
        <v>43223</v>
      </c>
      <c r="Y278" s="480"/>
      <c r="Z278" s="69"/>
    </row>
    <row r="279" spans="2:26" ht="42.45" hidden="1" customHeight="1" x14ac:dyDescent="0.3">
      <c r="B279" s="56" t="str">
        <f t="shared" ca="1" si="22"/>
        <v>VERO</v>
      </c>
      <c r="C279" s="57" t="b">
        <f t="shared" si="24"/>
        <v>1</v>
      </c>
      <c r="D279" s="57" t="b">
        <f>+IF(Q279='Convalida dati'!$B$16,AND('Dealflow centrale'!V279&lt;&gt;"",I279&lt;&gt;""),IF(AND('Dealflow centrale'!Q279='Convalida dati'!$B$17,'Dealflow centrale'!I279=""),OR('Dealflow centrale'!V279="",V279='Convalida dati'!$D$8),"FALSO"))</f>
        <v>1</v>
      </c>
      <c r="E279" s="57" t="b">
        <f>+IF(OR(T279='Convalida dati'!$F$4,T279='Convalida dati'!$F$5,T279='Convalida dati'!$F$8),OR('Dealflow centrale'!V279='Convalida dati'!$D$5,V279='Convalida dati'!$D$6,V279='Convalida dati'!$D$7),IF(OR('Dealflow centrale'!T279='Convalida dati'!$F$9,'Dealflow centrale'!T279='Convalida dati'!$F$7),OR('Dealflow centrale'!V279='Convalida dati'!$D$4,'Dealflow centrale'!V279='Convalida dati'!$D$5,'Dealflow centrale'!V279='Convalida dati'!$D$6),IF(T279="",OR(V279="",V279='Convalida dati'!$D$8),"FALSO")))</f>
        <v>1</v>
      </c>
      <c r="F279" s="58" t="str">
        <f t="shared" ca="1" si="23"/>
        <v>OK</v>
      </c>
      <c r="G279" s="60">
        <v>274</v>
      </c>
      <c r="H279" s="84">
        <v>43175</v>
      </c>
      <c r="I279" s="59">
        <v>43175</v>
      </c>
      <c r="J279" s="75" t="s">
        <v>1167</v>
      </c>
      <c r="K279" s="57" t="s">
        <v>62</v>
      </c>
      <c r="L279" s="70" t="s">
        <v>773</v>
      </c>
      <c r="M279" s="72" t="s">
        <v>98</v>
      </c>
      <c r="N279" s="75" t="s">
        <v>115</v>
      </c>
      <c r="O279" s="57"/>
      <c r="P279" s="60" t="s">
        <v>36</v>
      </c>
      <c r="Q279" s="61" t="s">
        <v>170</v>
      </c>
      <c r="R279" s="61" t="s">
        <v>48</v>
      </c>
      <c r="S279" s="289" t="str">
        <f>+'EVCA sectoralclassification 1'!E200</f>
        <v>Internet technologies</v>
      </c>
      <c r="T279" s="62" t="s">
        <v>166</v>
      </c>
      <c r="U279" s="60" t="s">
        <v>218</v>
      </c>
      <c r="V279" s="424" t="s">
        <v>38</v>
      </c>
      <c r="W279" s="289"/>
      <c r="X279" s="488">
        <v>43180</v>
      </c>
      <c r="Y279" s="483"/>
      <c r="Z279" s="80"/>
    </row>
    <row r="280" spans="2:26" ht="42.45" hidden="1" customHeight="1" x14ac:dyDescent="0.3">
      <c r="B280" s="56" t="str">
        <f t="shared" ca="1" si="22"/>
        <v>VERO</v>
      </c>
      <c r="C280" s="57" t="b">
        <f t="shared" si="24"/>
        <v>1</v>
      </c>
      <c r="D280" s="57" t="b">
        <f>+IF(Q280='Convalida dati'!$B$16,AND('Dealflow centrale'!V280&lt;&gt;"",I280&lt;&gt;""),IF(AND('Dealflow centrale'!Q280='Convalida dati'!$B$17,'Dealflow centrale'!I280=""),OR('Dealflow centrale'!V280="",V280='Convalida dati'!$D$8),"FALSO"))</f>
        <v>1</v>
      </c>
      <c r="E280" s="57" t="b">
        <f>+IF(OR(T280='Convalida dati'!$F$4,T280='Convalida dati'!$F$5,T280='Convalida dati'!$F$8),OR('Dealflow centrale'!V280='Convalida dati'!$D$5,V280='Convalida dati'!$D$6,V280='Convalida dati'!$D$7),IF(OR('Dealflow centrale'!T280='Convalida dati'!$F$9,'Dealflow centrale'!T280='Convalida dati'!$F$7),OR('Dealflow centrale'!V280='Convalida dati'!$D$4,'Dealflow centrale'!V280='Convalida dati'!$D$5,'Dealflow centrale'!V280='Convalida dati'!$D$6),IF(T280="",OR(V280="",V280='Convalida dati'!$D$8),"FALSO")))</f>
        <v>1</v>
      </c>
      <c r="F280" s="58" t="str">
        <f t="shared" ca="1" si="23"/>
        <v>OK</v>
      </c>
      <c r="G280" s="66">
        <v>275</v>
      </c>
      <c r="H280" s="85">
        <v>43179</v>
      </c>
      <c r="I280" s="63">
        <v>43180</v>
      </c>
      <c r="J280" s="64" t="s">
        <v>1168</v>
      </c>
      <c r="K280" s="65" t="s">
        <v>62</v>
      </c>
      <c r="L280" s="76" t="s">
        <v>149</v>
      </c>
      <c r="M280" s="78" t="s">
        <v>92</v>
      </c>
      <c r="N280" s="64"/>
      <c r="O280" s="65" t="s">
        <v>1172</v>
      </c>
      <c r="P280" s="66" t="s">
        <v>34</v>
      </c>
      <c r="Q280" s="67" t="s">
        <v>170</v>
      </c>
      <c r="R280" s="67" t="s">
        <v>53</v>
      </c>
      <c r="S280" s="288" t="str">
        <f>+'EVCA sectoralclassification 1'!E56</f>
        <v>Business and industrial products</v>
      </c>
      <c r="T280" s="68" t="s">
        <v>166</v>
      </c>
      <c r="U280" s="66" t="s">
        <v>218</v>
      </c>
      <c r="V280" s="423" t="s">
        <v>38</v>
      </c>
      <c r="W280" s="288"/>
      <c r="X280" s="489">
        <v>43188</v>
      </c>
      <c r="Y280" s="482"/>
      <c r="Z280" s="74"/>
    </row>
    <row r="281" spans="2:26" ht="42.45" hidden="1" customHeight="1" x14ac:dyDescent="0.3">
      <c r="B281" s="56" t="str">
        <f t="shared" ca="1" si="22"/>
        <v>VERO</v>
      </c>
      <c r="C281" s="57" t="b">
        <f t="shared" si="24"/>
        <v>1</v>
      </c>
      <c r="D281" s="57" t="b">
        <f>+IF(Q281='Convalida dati'!$B$16,AND('Dealflow centrale'!V281&lt;&gt;"",I281&lt;&gt;""),IF(AND('Dealflow centrale'!Q281='Convalida dati'!$B$17,'Dealflow centrale'!I281=""),OR('Dealflow centrale'!V281="",V281='Convalida dati'!$D$8),"FALSO"))</f>
        <v>1</v>
      </c>
      <c r="E281" s="57" t="b">
        <f>+IF(OR(T281='Convalida dati'!$F$4,T281='Convalida dati'!$F$5,T281='Convalida dati'!$F$8),OR('Dealflow centrale'!V281='Convalida dati'!$D$5,V281='Convalida dati'!$D$6,V281='Convalida dati'!$D$7),IF(OR('Dealflow centrale'!T281='Convalida dati'!$F$9,'Dealflow centrale'!T281='Convalida dati'!$F$7),OR('Dealflow centrale'!V281='Convalida dati'!$D$4,'Dealflow centrale'!V281='Convalida dati'!$D$5,'Dealflow centrale'!V281='Convalida dati'!$D$6),IF(T281="",OR(V281="",V281='Convalida dati'!$D$8),"FALSO")))</f>
        <v>1</v>
      </c>
      <c r="F281" s="58" t="str">
        <f t="shared" ca="1" si="23"/>
        <v>OK</v>
      </c>
      <c r="G281" s="60">
        <v>276</v>
      </c>
      <c r="H281" s="84">
        <v>43179</v>
      </c>
      <c r="I281" s="59">
        <v>43179</v>
      </c>
      <c r="J281" s="75" t="s">
        <v>1169</v>
      </c>
      <c r="K281" s="57" t="s">
        <v>62</v>
      </c>
      <c r="L281" s="70" t="s">
        <v>1173</v>
      </c>
      <c r="M281" s="72" t="s">
        <v>90</v>
      </c>
      <c r="N281" s="56"/>
      <c r="O281" s="57" t="s">
        <v>1174</v>
      </c>
      <c r="P281" s="60" t="s">
        <v>34</v>
      </c>
      <c r="Q281" s="61" t="s">
        <v>170</v>
      </c>
      <c r="R281" s="61" t="s">
        <v>48</v>
      </c>
      <c r="S281" s="289" t="str">
        <f>+'EVCA sectoralclassification 1'!E200</f>
        <v>Internet technologies</v>
      </c>
      <c r="T281" s="62" t="s">
        <v>41</v>
      </c>
      <c r="U281" s="60" t="s">
        <v>218</v>
      </c>
      <c r="V281" s="424" t="s">
        <v>174</v>
      </c>
      <c r="W281" s="289"/>
      <c r="X281" s="488">
        <v>43180</v>
      </c>
      <c r="Y281" s="481"/>
      <c r="Z281" s="284"/>
    </row>
    <row r="282" spans="2:26" ht="42.45" hidden="1" customHeight="1" x14ac:dyDescent="0.3">
      <c r="B282" s="56" t="str">
        <f t="shared" ca="1" si="22"/>
        <v>VERO</v>
      </c>
      <c r="C282" s="57" t="b">
        <f t="shared" si="24"/>
        <v>1</v>
      </c>
      <c r="D282" s="57" t="b">
        <f>+IF(Q282='Convalida dati'!$B$16,AND('Dealflow centrale'!V282&lt;&gt;"",I282&lt;&gt;""),IF(AND('Dealflow centrale'!Q282='Convalida dati'!$B$17,'Dealflow centrale'!I282=""),OR('Dealflow centrale'!V282="",V282='Convalida dati'!$D$8),"FALSO"))</f>
        <v>1</v>
      </c>
      <c r="E282" s="57" t="b">
        <f>+IF(OR(T282='Convalida dati'!$F$4,T282='Convalida dati'!$F$5,T282='Convalida dati'!$F$8),OR('Dealflow centrale'!V282='Convalida dati'!$D$5,V282='Convalida dati'!$D$6,V282='Convalida dati'!$D$7),IF(OR('Dealflow centrale'!T282='Convalida dati'!$F$9,'Dealflow centrale'!T282='Convalida dati'!$F$7),OR('Dealflow centrale'!V282='Convalida dati'!$D$4,'Dealflow centrale'!V282='Convalida dati'!$D$5,'Dealflow centrale'!V282='Convalida dati'!$D$6),IF(T282="",OR(V282="",V282='Convalida dati'!$D$8),"FALSO")))</f>
        <v>1</v>
      </c>
      <c r="F282" s="58" t="str">
        <f t="shared" ca="1" si="23"/>
        <v>OK</v>
      </c>
      <c r="G282" s="66">
        <v>277</v>
      </c>
      <c r="H282" s="85">
        <v>43179</v>
      </c>
      <c r="I282" s="63">
        <v>43179</v>
      </c>
      <c r="J282" s="77" t="s">
        <v>1170</v>
      </c>
      <c r="K282" s="65" t="s">
        <v>62</v>
      </c>
      <c r="L282" s="76" t="s">
        <v>975</v>
      </c>
      <c r="M282" s="78" t="s">
        <v>92</v>
      </c>
      <c r="N282" s="64"/>
      <c r="O282" s="272" t="s">
        <v>1176</v>
      </c>
      <c r="P282" s="66" t="s">
        <v>35</v>
      </c>
      <c r="Q282" s="67" t="s">
        <v>170</v>
      </c>
      <c r="R282" s="67" t="s">
        <v>46</v>
      </c>
      <c r="S282" s="288" t="str">
        <f>+'EVCA sectoralclassification 1'!E163</f>
        <v>Alternative energy</v>
      </c>
      <c r="T282" s="68" t="s">
        <v>41</v>
      </c>
      <c r="U282" s="66" t="s">
        <v>1175</v>
      </c>
      <c r="V282" s="423" t="s">
        <v>39</v>
      </c>
      <c r="W282" s="288"/>
      <c r="X282" s="489">
        <v>43180</v>
      </c>
      <c r="Y282" s="480"/>
      <c r="Z282" s="69"/>
    </row>
    <row r="283" spans="2:26" ht="42.45" hidden="1" customHeight="1" x14ac:dyDescent="0.3">
      <c r="B283" s="56" t="str">
        <f t="shared" ca="1" si="22"/>
        <v>VERO</v>
      </c>
      <c r="C283" s="57" t="b">
        <f t="shared" si="24"/>
        <v>1</v>
      </c>
      <c r="D283" s="57" t="b">
        <f>+IF(Q283='Convalida dati'!$B$16,AND('Dealflow centrale'!V283&lt;&gt;"",I283&lt;&gt;""),IF(AND('Dealflow centrale'!Q283='Convalida dati'!$B$17,'Dealflow centrale'!I283=""),OR('Dealflow centrale'!V283="",V283='Convalida dati'!$D$8),"FALSO"))</f>
        <v>1</v>
      </c>
      <c r="E283" s="57" t="b">
        <f>+IF(OR(T283='Convalida dati'!$F$4,T283='Convalida dati'!$F$5,T283='Convalida dati'!$F$8),OR('Dealflow centrale'!V283='Convalida dati'!$D$5,V283='Convalida dati'!$D$6,V283='Convalida dati'!$D$7),IF(OR('Dealflow centrale'!T283='Convalida dati'!$F$9,'Dealflow centrale'!T283='Convalida dati'!$F$7),OR('Dealflow centrale'!V283='Convalida dati'!$D$4,'Dealflow centrale'!V283='Convalida dati'!$D$5,'Dealflow centrale'!V283='Convalida dati'!$D$6),IF(T283="",OR(V283="",V283='Convalida dati'!$D$8),"FALSO")))</f>
        <v>1</v>
      </c>
      <c r="F283" s="58" t="str">
        <f t="shared" ca="1" si="23"/>
        <v>OK</v>
      </c>
      <c r="G283" s="60">
        <v>278</v>
      </c>
      <c r="H283" s="84">
        <v>43180</v>
      </c>
      <c r="I283" s="59">
        <v>43180</v>
      </c>
      <c r="J283" s="75" t="s">
        <v>1177</v>
      </c>
      <c r="K283" s="57" t="s">
        <v>62</v>
      </c>
      <c r="L283" s="70" t="s">
        <v>206</v>
      </c>
      <c r="M283" s="72" t="s">
        <v>206</v>
      </c>
      <c r="N283" s="56"/>
      <c r="O283" s="73" t="s">
        <v>1178</v>
      </c>
      <c r="P283" s="60" t="s">
        <v>35</v>
      </c>
      <c r="Q283" s="61" t="s">
        <v>170</v>
      </c>
      <c r="R283" s="61" t="s">
        <v>49</v>
      </c>
      <c r="S283" s="289" t="str">
        <f>+'EVCA sectoralclassification 1'!E50</f>
        <v>Business and industrial products</v>
      </c>
      <c r="T283" s="62" t="s">
        <v>147</v>
      </c>
      <c r="U283" s="60" t="s">
        <v>218</v>
      </c>
      <c r="V283" s="424" t="s">
        <v>147</v>
      </c>
      <c r="W283" s="289"/>
      <c r="X283" s="488">
        <v>43188</v>
      </c>
      <c r="Y283" s="483" t="s">
        <v>1179</v>
      </c>
      <c r="Z283" s="80"/>
    </row>
    <row r="284" spans="2:26" ht="42.45" hidden="1" customHeight="1" x14ac:dyDescent="0.3">
      <c r="B284" s="56" t="str">
        <f t="shared" ca="1" si="22"/>
        <v>VERO</v>
      </c>
      <c r="C284" s="57" t="b">
        <f t="shared" si="24"/>
        <v>1</v>
      </c>
      <c r="D284" s="57" t="b">
        <f>+IF(Q284='Convalida dati'!$B$16,AND('Dealflow centrale'!V284&lt;&gt;"",I284&lt;&gt;""),IF(AND('Dealflow centrale'!Q284='Convalida dati'!$B$17,'Dealflow centrale'!I284=""),OR('Dealflow centrale'!V284="",V284='Convalida dati'!$D$8),"FALSO"))</f>
        <v>1</v>
      </c>
      <c r="E284" s="57" t="b">
        <f>+IF(OR(T284='Convalida dati'!$F$4,T284='Convalida dati'!$F$5,T284='Convalida dati'!$F$8),OR('Dealflow centrale'!V284='Convalida dati'!$D$5,V284='Convalida dati'!$D$6,V284='Convalida dati'!$D$7),IF(OR('Dealflow centrale'!T284='Convalida dati'!$F$9,'Dealflow centrale'!T284='Convalida dati'!$F$7),OR('Dealflow centrale'!V284='Convalida dati'!$D$4,'Dealflow centrale'!V284='Convalida dati'!$D$5,'Dealflow centrale'!V284='Convalida dati'!$D$6),IF(T284="",OR(V284="",V284='Convalida dati'!$D$8),"FALSO")))</f>
        <v>1</v>
      </c>
      <c r="F284" s="58" t="str">
        <f t="shared" ca="1" si="23"/>
        <v>OK</v>
      </c>
      <c r="G284" s="66">
        <v>279</v>
      </c>
      <c r="H284" s="85">
        <v>43185</v>
      </c>
      <c r="I284" s="63">
        <v>43185</v>
      </c>
      <c r="J284" s="64" t="s">
        <v>1180</v>
      </c>
      <c r="K284" s="65" t="s">
        <v>62</v>
      </c>
      <c r="L284" s="76" t="s">
        <v>1182</v>
      </c>
      <c r="M284" s="78" t="s">
        <v>90</v>
      </c>
      <c r="N284" s="64"/>
      <c r="O284" s="272" t="s">
        <v>1181</v>
      </c>
      <c r="P284" s="66" t="s">
        <v>83</v>
      </c>
      <c r="Q284" s="67" t="s">
        <v>170</v>
      </c>
      <c r="R284" s="67" t="s">
        <v>46</v>
      </c>
      <c r="S284" s="288" t="str">
        <f>+'EVCA sectoralclassification 1'!E163</f>
        <v>Alternative energy</v>
      </c>
      <c r="T284" s="68" t="s">
        <v>167</v>
      </c>
      <c r="U284" s="66" t="s">
        <v>218</v>
      </c>
      <c r="V284" s="428" t="s">
        <v>38</v>
      </c>
      <c r="W284" s="300"/>
      <c r="X284" s="489">
        <v>43188</v>
      </c>
      <c r="Y284" s="480"/>
      <c r="Z284" s="69"/>
    </row>
    <row r="285" spans="2:26" ht="42.45" hidden="1" customHeight="1" x14ac:dyDescent="0.3">
      <c r="B285" s="56" t="str">
        <f t="shared" ca="1" si="22"/>
        <v>VERO</v>
      </c>
      <c r="C285" s="57" t="b">
        <f t="shared" si="24"/>
        <v>1</v>
      </c>
      <c r="D285" s="57" t="b">
        <f>+IF(Q285='Convalida dati'!$B$16,AND('Dealflow centrale'!V285&lt;&gt;"",I285&lt;&gt;""),IF(AND('Dealflow centrale'!Q285='Convalida dati'!$B$17,'Dealflow centrale'!I285=""),OR('Dealflow centrale'!V285="",V285='Convalida dati'!$D$8),"FALSO"))</f>
        <v>1</v>
      </c>
      <c r="E285" s="57" t="b">
        <f>+IF(OR(T285='Convalida dati'!$F$4,T285='Convalida dati'!$F$5,T285='Convalida dati'!$F$8),OR('Dealflow centrale'!V285='Convalida dati'!$D$5,V285='Convalida dati'!$D$6,V285='Convalida dati'!$D$7),IF(OR('Dealflow centrale'!T285='Convalida dati'!$F$9,'Dealflow centrale'!T285='Convalida dati'!$F$7),OR('Dealflow centrale'!V285='Convalida dati'!$D$4,'Dealflow centrale'!V285='Convalida dati'!$D$5,'Dealflow centrale'!V285='Convalida dati'!$D$6),IF(T285="",OR(V285="",V285='Convalida dati'!$D$8),"FALSO")))</f>
        <v>1</v>
      </c>
      <c r="F285" s="58" t="str">
        <f t="shared" ca="1" si="23"/>
        <v>OK</v>
      </c>
      <c r="G285" s="60">
        <v>280</v>
      </c>
      <c r="H285" s="84">
        <v>43186</v>
      </c>
      <c r="I285" s="59">
        <v>43186</v>
      </c>
      <c r="J285" s="56" t="s">
        <v>1183</v>
      </c>
      <c r="K285" s="57" t="s">
        <v>62</v>
      </c>
      <c r="L285" s="70" t="s">
        <v>733</v>
      </c>
      <c r="M285" s="72" t="s">
        <v>105</v>
      </c>
      <c r="N285" s="56"/>
      <c r="O285" s="70" t="s">
        <v>1184</v>
      </c>
      <c r="P285" s="72" t="s">
        <v>34</v>
      </c>
      <c r="Q285" s="61" t="s">
        <v>170</v>
      </c>
      <c r="R285" s="61" t="s">
        <v>53</v>
      </c>
      <c r="S285" s="289" t="str">
        <f>+'EVCA sectoralclassification 1'!E161</f>
        <v>Consumer services: other</v>
      </c>
      <c r="T285" s="62" t="s">
        <v>167</v>
      </c>
      <c r="U285" s="60" t="s">
        <v>218</v>
      </c>
      <c r="V285" s="424" t="s">
        <v>174</v>
      </c>
      <c r="W285" s="289"/>
      <c r="X285" s="488">
        <v>43188</v>
      </c>
      <c r="Y285" s="483" t="s">
        <v>1185</v>
      </c>
      <c r="Z285" s="80"/>
    </row>
    <row r="286" spans="2:26" ht="42.45" hidden="1" customHeight="1" x14ac:dyDescent="0.3">
      <c r="B286" s="56" t="str">
        <f t="shared" ca="1" si="22"/>
        <v>VERO</v>
      </c>
      <c r="C286" s="57" t="b">
        <f t="shared" si="24"/>
        <v>1</v>
      </c>
      <c r="D286" s="57" t="b">
        <f>+IF(Q286='Convalida dati'!$B$16,AND('Dealflow centrale'!V286&lt;&gt;"",I286&lt;&gt;""),IF(AND('Dealflow centrale'!Q286='Convalida dati'!$B$17,'Dealflow centrale'!I286=""),OR('Dealflow centrale'!V286="",V286='Convalida dati'!$D$8),"FALSO"))</f>
        <v>1</v>
      </c>
      <c r="E286" s="57" t="b">
        <f>+IF(OR(T286='Convalida dati'!$F$4,T286='Convalida dati'!$F$5,T286='Convalida dati'!$F$8),OR('Dealflow centrale'!V286='Convalida dati'!$D$5,V286='Convalida dati'!$D$6,V286='Convalida dati'!$D$7),IF(OR('Dealflow centrale'!T286='Convalida dati'!$F$9,'Dealflow centrale'!T286='Convalida dati'!$F$7),OR('Dealflow centrale'!V286='Convalida dati'!$D$4,'Dealflow centrale'!V286='Convalida dati'!$D$5,'Dealflow centrale'!V286='Convalida dati'!$D$6),IF(T286="",OR(V286="",V286='Convalida dati'!$D$8),"FALSO")))</f>
        <v>1</v>
      </c>
      <c r="F286" s="58" t="str">
        <f t="shared" ca="1" si="23"/>
        <v>OK</v>
      </c>
      <c r="G286" s="66">
        <v>281</v>
      </c>
      <c r="H286" s="85">
        <v>43187</v>
      </c>
      <c r="I286" s="63">
        <v>43187</v>
      </c>
      <c r="J286" s="77" t="s">
        <v>1186</v>
      </c>
      <c r="K286" s="65" t="s">
        <v>62</v>
      </c>
      <c r="L286" s="76" t="s">
        <v>149</v>
      </c>
      <c r="M286" s="78" t="s">
        <v>92</v>
      </c>
      <c r="N286" s="77" t="s">
        <v>184</v>
      </c>
      <c r="O286" s="76"/>
      <c r="P286" s="66" t="s">
        <v>36</v>
      </c>
      <c r="Q286" s="67" t="s">
        <v>170</v>
      </c>
      <c r="R286" s="67" t="s">
        <v>53</v>
      </c>
      <c r="S286" s="288" t="str">
        <f>+'EVCA sectoralclassification 1'!E181</f>
        <v>Financial institutions and services</v>
      </c>
      <c r="T286" s="68" t="s">
        <v>167</v>
      </c>
      <c r="U286" s="66" t="s">
        <v>218</v>
      </c>
      <c r="V286" s="423" t="s">
        <v>38</v>
      </c>
      <c r="W286" s="288"/>
      <c r="X286" s="489">
        <v>43188</v>
      </c>
      <c r="Y286" s="480"/>
      <c r="Z286" s="69"/>
    </row>
    <row r="287" spans="2:26" ht="42.45" hidden="1" customHeight="1" x14ac:dyDescent="0.3">
      <c r="B287" s="56" t="str">
        <f t="shared" ca="1" si="22"/>
        <v>VERO</v>
      </c>
      <c r="C287" s="57" t="b">
        <f t="shared" si="24"/>
        <v>1</v>
      </c>
      <c r="D287" s="57" t="b">
        <f>+IF(Q287='Convalida dati'!$B$16,AND('Dealflow centrale'!V287&lt;&gt;"",I287&lt;&gt;""),IF(AND('Dealflow centrale'!Q287='Convalida dati'!$B$17,'Dealflow centrale'!I287=""),OR('Dealflow centrale'!V287="",V287='Convalida dati'!$D$8),"FALSO"))</f>
        <v>1</v>
      </c>
      <c r="E287" s="57" t="b">
        <f>+IF(OR(T287='Convalida dati'!$F$4,T287='Convalida dati'!$F$5,T287='Convalida dati'!$F$8),OR('Dealflow centrale'!V287='Convalida dati'!$D$5,V287='Convalida dati'!$D$6,V287='Convalida dati'!$D$7),IF(OR('Dealflow centrale'!T287='Convalida dati'!$F$9,'Dealflow centrale'!T287='Convalida dati'!$F$7),OR('Dealflow centrale'!V287='Convalida dati'!$D$4,'Dealflow centrale'!V287='Convalida dati'!$D$5,'Dealflow centrale'!V287='Convalida dati'!$D$6),IF(T287="",OR(V287="",V287='Convalida dati'!$D$8),"FALSO")))</f>
        <v>1</v>
      </c>
      <c r="F287" s="58" t="str">
        <f t="shared" ca="1" si="23"/>
        <v>OK</v>
      </c>
      <c r="G287" s="60">
        <v>282</v>
      </c>
      <c r="H287" s="84">
        <v>43188</v>
      </c>
      <c r="I287" s="59">
        <f>+H287</f>
        <v>43188</v>
      </c>
      <c r="J287" s="56" t="s">
        <v>1187</v>
      </c>
      <c r="K287" s="70" t="s">
        <v>62</v>
      </c>
      <c r="L287" s="70" t="s">
        <v>1193</v>
      </c>
      <c r="M287" s="72" t="s">
        <v>92</v>
      </c>
      <c r="N287" s="56"/>
      <c r="O287" s="57" t="s">
        <v>1192</v>
      </c>
      <c r="P287" s="60" t="s">
        <v>34</v>
      </c>
      <c r="Q287" s="61" t="s">
        <v>170</v>
      </c>
      <c r="R287" s="61" t="s">
        <v>48</v>
      </c>
      <c r="S287" s="289" t="str">
        <f>+'EVCA sectoralclassification 1'!E200</f>
        <v>Internet technologies</v>
      </c>
      <c r="T287" s="62" t="s">
        <v>41</v>
      </c>
      <c r="U287" s="60" t="s">
        <v>218</v>
      </c>
      <c r="V287" s="424" t="s">
        <v>174</v>
      </c>
      <c r="W287" s="289"/>
      <c r="X287" s="488">
        <v>43195</v>
      </c>
      <c r="Y287" s="483"/>
      <c r="Z287" s="80"/>
    </row>
    <row r="288" spans="2:26" ht="42.45" hidden="1" customHeight="1" x14ac:dyDescent="0.3">
      <c r="B288" s="56" t="str">
        <f t="shared" ca="1" si="22"/>
        <v>VERO</v>
      </c>
      <c r="C288" s="57" t="b">
        <f t="shared" si="24"/>
        <v>1</v>
      </c>
      <c r="D288" s="57" t="b">
        <f>+IF(Q288='Convalida dati'!$B$16,AND('Dealflow centrale'!V288&lt;&gt;"",I288&lt;&gt;""),IF(AND('Dealflow centrale'!Q288='Convalida dati'!$B$17,'Dealflow centrale'!I288=""),OR('Dealflow centrale'!V288="",V288='Convalida dati'!$D$8),"FALSO"))</f>
        <v>1</v>
      </c>
      <c r="E288" s="57" t="b">
        <f>+IF(OR(T288='Convalida dati'!$F$4,T288='Convalida dati'!$F$5,T288='Convalida dati'!$F$8),OR('Dealflow centrale'!V288='Convalida dati'!$D$5,V288='Convalida dati'!$D$6,V288='Convalida dati'!$D$7),IF(OR('Dealflow centrale'!T288='Convalida dati'!$F$9,'Dealflow centrale'!T288='Convalida dati'!$F$7),OR('Dealflow centrale'!V288='Convalida dati'!$D$4,'Dealflow centrale'!V288='Convalida dati'!$D$5,'Dealflow centrale'!V288='Convalida dati'!$D$6),IF(T288="",OR(V288="",V288='Convalida dati'!$D$8),"FALSO")))</f>
        <v>1</v>
      </c>
      <c r="F288" s="58" t="str">
        <f t="shared" ca="1" si="23"/>
        <v>OK</v>
      </c>
      <c r="G288" s="66">
        <v>283</v>
      </c>
      <c r="H288" s="85">
        <v>43188</v>
      </c>
      <c r="I288" s="63">
        <v>43188</v>
      </c>
      <c r="J288" s="77" t="s">
        <v>1188</v>
      </c>
      <c r="K288" s="65" t="s">
        <v>62</v>
      </c>
      <c r="L288" s="76" t="s">
        <v>149</v>
      </c>
      <c r="M288" s="78" t="s">
        <v>92</v>
      </c>
      <c r="N288" s="64"/>
      <c r="O288" s="76" t="s">
        <v>1194</v>
      </c>
      <c r="P288" s="66" t="s">
        <v>34</v>
      </c>
      <c r="Q288" s="67" t="s">
        <v>170</v>
      </c>
      <c r="R288" s="67" t="s">
        <v>53</v>
      </c>
      <c r="S288" s="288" t="str">
        <f>+'EVCA sectoralclassification 1'!E228</f>
        <v>Medical information systems</v>
      </c>
      <c r="T288" s="68" t="s">
        <v>41</v>
      </c>
      <c r="U288" s="66" t="s">
        <v>218</v>
      </c>
      <c r="V288" s="423" t="s">
        <v>174</v>
      </c>
      <c r="W288" s="288"/>
      <c r="X288" s="489">
        <v>43195</v>
      </c>
      <c r="Y288" s="482" t="s">
        <v>1201</v>
      </c>
      <c r="Z288" s="74"/>
    </row>
    <row r="289" spans="2:26" ht="42.45" hidden="1" customHeight="1" x14ac:dyDescent="0.3">
      <c r="B289" s="56" t="str">
        <f t="shared" ca="1" si="22"/>
        <v>VERO</v>
      </c>
      <c r="C289" s="57" t="b">
        <f t="shared" si="24"/>
        <v>1</v>
      </c>
      <c r="D289" s="57" t="b">
        <f>+IF(Q289='Convalida dati'!$B$16,AND('Dealflow centrale'!V289&lt;&gt;"",I289&lt;&gt;""),IF(AND('Dealflow centrale'!Q289='Convalida dati'!$B$17,'Dealflow centrale'!I289=""),OR('Dealflow centrale'!V289="",V289='Convalida dati'!$D$8),"FALSO"))</f>
        <v>1</v>
      </c>
      <c r="E289" s="57" t="b">
        <f>+IF(OR(T289='Convalida dati'!$F$4,T289='Convalida dati'!$F$5,T289='Convalida dati'!$F$8),OR('Dealflow centrale'!V289='Convalida dati'!$D$5,V289='Convalida dati'!$D$6,V289='Convalida dati'!$D$7),IF(OR('Dealflow centrale'!T289='Convalida dati'!$F$9,'Dealflow centrale'!T289='Convalida dati'!$F$7),OR('Dealflow centrale'!V289='Convalida dati'!$D$4,'Dealflow centrale'!V289='Convalida dati'!$D$5,'Dealflow centrale'!V289='Convalida dati'!$D$6),IF(T289="",OR(V289="",V289='Convalida dati'!$D$8),"FALSO")))</f>
        <v>1</v>
      </c>
      <c r="F289" s="58" t="str">
        <f t="shared" ca="1" si="23"/>
        <v>OK</v>
      </c>
      <c r="G289" s="60">
        <v>284</v>
      </c>
      <c r="H289" s="84">
        <v>43188</v>
      </c>
      <c r="I289" s="59">
        <f>+H289</f>
        <v>43188</v>
      </c>
      <c r="J289" s="75" t="s">
        <v>1189</v>
      </c>
      <c r="K289" s="70" t="s">
        <v>62</v>
      </c>
      <c r="L289" s="70" t="s">
        <v>149</v>
      </c>
      <c r="M289" s="72" t="s">
        <v>92</v>
      </c>
      <c r="N289" s="56"/>
      <c r="O289" s="57" t="s">
        <v>1195</v>
      </c>
      <c r="P289" s="60" t="s">
        <v>34</v>
      </c>
      <c r="Q289" s="61" t="s">
        <v>170</v>
      </c>
      <c r="R289" s="61" t="s">
        <v>49</v>
      </c>
      <c r="S289" s="289" t="str">
        <f>+'EVCA sectoralclassification 1'!E215</f>
        <v>Software: other</v>
      </c>
      <c r="T289" s="62" t="s">
        <v>41</v>
      </c>
      <c r="U289" s="60" t="s">
        <v>218</v>
      </c>
      <c r="V289" s="424" t="s">
        <v>174</v>
      </c>
      <c r="W289" s="289"/>
      <c r="X289" s="488">
        <v>43195</v>
      </c>
      <c r="Y289" s="481"/>
      <c r="Z289" s="284"/>
    </row>
    <row r="290" spans="2:26" ht="42.45" hidden="1" customHeight="1" x14ac:dyDescent="0.3">
      <c r="B290" s="56" t="str">
        <f t="shared" ca="1" si="22"/>
        <v>VERO</v>
      </c>
      <c r="C290" s="57" t="b">
        <f t="shared" si="24"/>
        <v>1</v>
      </c>
      <c r="D290" s="57" t="b">
        <f>+IF(Q290='Convalida dati'!$B$16,AND('Dealflow centrale'!V290&lt;&gt;"",I290&lt;&gt;""),IF(AND('Dealflow centrale'!Q290='Convalida dati'!$B$17,'Dealflow centrale'!I290=""),OR('Dealflow centrale'!V290="",V290='Convalida dati'!$D$8),"FALSO"))</f>
        <v>1</v>
      </c>
      <c r="E290" s="57" t="b">
        <f>+IF(OR(T290='Convalida dati'!$F$4,T290='Convalida dati'!$F$5,T290='Convalida dati'!$F$8),OR('Dealflow centrale'!V290='Convalida dati'!$D$5,V290='Convalida dati'!$D$6,V290='Convalida dati'!$D$7),IF(OR('Dealflow centrale'!T290='Convalida dati'!$F$9,'Dealflow centrale'!T290='Convalida dati'!$F$7),OR('Dealflow centrale'!V290='Convalida dati'!$D$4,'Dealflow centrale'!V290='Convalida dati'!$D$5,'Dealflow centrale'!V290='Convalida dati'!$D$6),IF(T290="",OR(V290="",V290='Convalida dati'!$D$8),"FALSO")))</f>
        <v>1</v>
      </c>
      <c r="F290" s="58" t="str">
        <f t="shared" ca="1" si="23"/>
        <v>OK</v>
      </c>
      <c r="G290" s="66">
        <v>285</v>
      </c>
      <c r="H290" s="85">
        <v>43189</v>
      </c>
      <c r="I290" s="63">
        <v>43189</v>
      </c>
      <c r="J290" s="77" t="s">
        <v>1190</v>
      </c>
      <c r="K290" s="65" t="s">
        <v>62</v>
      </c>
      <c r="L290" s="76" t="s">
        <v>1197</v>
      </c>
      <c r="M290" s="78" t="s">
        <v>96</v>
      </c>
      <c r="N290" s="64"/>
      <c r="O290" s="76" t="s">
        <v>1196</v>
      </c>
      <c r="P290" s="66" t="s">
        <v>34</v>
      </c>
      <c r="Q290" s="67" t="s">
        <v>170</v>
      </c>
      <c r="R290" s="67" t="s">
        <v>48</v>
      </c>
      <c r="S290" s="288" t="str">
        <f>+'EVCA sectoralclassification 1'!E200</f>
        <v>Internet technologies</v>
      </c>
      <c r="T290" s="68" t="s">
        <v>166</v>
      </c>
      <c r="U290" s="66" t="s">
        <v>218</v>
      </c>
      <c r="V290" s="423" t="s">
        <v>38</v>
      </c>
      <c r="W290" s="288"/>
      <c r="X290" s="489">
        <v>43195</v>
      </c>
      <c r="Y290" s="480"/>
      <c r="Z290" s="69"/>
    </row>
    <row r="291" spans="2:26" ht="42.45" hidden="1" customHeight="1" x14ac:dyDescent="0.3">
      <c r="B291" s="56" t="str">
        <f t="shared" ca="1" si="22"/>
        <v>VERO</v>
      </c>
      <c r="C291" s="57" t="b">
        <f t="shared" si="24"/>
        <v>1</v>
      </c>
      <c r="D291" s="57" t="b">
        <f>+IF(Q291='Convalida dati'!$B$16,AND('Dealflow centrale'!V291&lt;&gt;"",I291&lt;&gt;""),IF(AND('Dealflow centrale'!Q291='Convalida dati'!$B$17,'Dealflow centrale'!I291=""),OR('Dealflow centrale'!V291="",V291='Convalida dati'!$D$8),"FALSO"))</f>
        <v>1</v>
      </c>
      <c r="E291" s="57" t="b">
        <f>+IF(OR(T291='Convalida dati'!$F$4,T291='Convalida dati'!$F$5,T291='Convalida dati'!$F$8),OR('Dealflow centrale'!V291='Convalida dati'!$D$5,V291='Convalida dati'!$D$6,V291='Convalida dati'!$D$7),IF(OR('Dealflow centrale'!T291='Convalida dati'!$F$9,'Dealflow centrale'!T291='Convalida dati'!$F$7),OR('Dealflow centrale'!V291='Convalida dati'!$D$4,'Dealflow centrale'!V291='Convalida dati'!$D$5,'Dealflow centrale'!V291='Convalida dati'!$D$6),IF(T291="",OR(V291="",V291='Convalida dati'!$D$8),"FALSO")))</f>
        <v>1</v>
      </c>
      <c r="F291" s="58" t="str">
        <f t="shared" ca="1" si="23"/>
        <v>OK</v>
      </c>
      <c r="G291" s="60">
        <v>286</v>
      </c>
      <c r="H291" s="84">
        <v>43193</v>
      </c>
      <c r="I291" s="59">
        <f>+H291</f>
        <v>43193</v>
      </c>
      <c r="J291" s="75" t="s">
        <v>1191</v>
      </c>
      <c r="K291" s="57" t="s">
        <v>62</v>
      </c>
      <c r="L291" s="70" t="s">
        <v>154</v>
      </c>
      <c r="M291" s="72" t="s">
        <v>92</v>
      </c>
      <c r="N291" s="56"/>
      <c r="O291" s="70" t="s">
        <v>1198</v>
      </c>
      <c r="P291" s="60" t="s">
        <v>34</v>
      </c>
      <c r="Q291" s="61" t="s">
        <v>170</v>
      </c>
      <c r="R291" s="281" t="s">
        <v>48</v>
      </c>
      <c r="S291" s="289" t="str">
        <f>+'EVCA sectoralclassification 1'!E200</f>
        <v>Internet technologies</v>
      </c>
      <c r="T291" s="62" t="s">
        <v>166</v>
      </c>
      <c r="U291" s="60" t="s">
        <v>218</v>
      </c>
      <c r="V291" s="424" t="s">
        <v>38</v>
      </c>
      <c r="W291" s="289"/>
      <c r="X291" s="488">
        <v>43195</v>
      </c>
      <c r="Y291" s="483"/>
      <c r="Z291" s="80"/>
    </row>
    <row r="292" spans="2:26" ht="42.45" hidden="1" customHeight="1" x14ac:dyDescent="0.3">
      <c r="B292" s="56" t="str">
        <f t="shared" ca="1" si="22"/>
        <v>VERO</v>
      </c>
      <c r="C292" s="57" t="b">
        <f t="shared" si="24"/>
        <v>1</v>
      </c>
      <c r="D292" s="57" t="b">
        <f>+IF(Q292='Convalida dati'!$B$16,AND('Dealflow centrale'!V292&lt;&gt;"",I292&lt;&gt;""),IF(AND('Dealflow centrale'!Q292='Convalida dati'!$B$17,'Dealflow centrale'!I292=""),OR('Dealflow centrale'!V292="",V292='Convalida dati'!$D$8),"FALSO"))</f>
        <v>1</v>
      </c>
      <c r="E292" s="57" t="b">
        <f>+IF(OR(T292='Convalida dati'!$F$4,T292='Convalida dati'!$F$5,T292='Convalida dati'!$F$8),OR('Dealflow centrale'!V292='Convalida dati'!$D$5,V292='Convalida dati'!$D$6,V292='Convalida dati'!$D$7),IF(OR('Dealflow centrale'!T292='Convalida dati'!$F$9,'Dealflow centrale'!T292='Convalida dati'!$F$7),OR('Dealflow centrale'!V292='Convalida dati'!$D$4,'Dealflow centrale'!V292='Convalida dati'!$D$5,'Dealflow centrale'!V292='Convalida dati'!$D$6),IF(T292="",OR(V292="",V292='Convalida dati'!$D$8),"FALSO")))</f>
        <v>1</v>
      </c>
      <c r="F292" s="58" t="str">
        <f t="shared" ca="1" si="23"/>
        <v>OK</v>
      </c>
      <c r="G292" s="66">
        <v>287</v>
      </c>
      <c r="H292" s="85">
        <v>43194</v>
      </c>
      <c r="I292" s="63">
        <v>43194</v>
      </c>
      <c r="J292" s="77" t="s">
        <v>1199</v>
      </c>
      <c r="K292" s="65" t="s">
        <v>62</v>
      </c>
      <c r="L292" s="76" t="s">
        <v>733</v>
      </c>
      <c r="M292" s="78" t="s">
        <v>105</v>
      </c>
      <c r="N292" s="64"/>
      <c r="O292" s="272" t="s">
        <v>1200</v>
      </c>
      <c r="P292" s="66" t="s">
        <v>34</v>
      </c>
      <c r="Q292" s="67" t="s">
        <v>170</v>
      </c>
      <c r="R292" s="67" t="s">
        <v>53</v>
      </c>
      <c r="S292" s="288" t="str">
        <f>+'EVCA sectoralclassification 1'!E89</f>
        <v>Business and industrial services</v>
      </c>
      <c r="T292" s="68" t="s">
        <v>166</v>
      </c>
      <c r="U292" s="66" t="s">
        <v>218</v>
      </c>
      <c r="V292" s="423" t="s">
        <v>174</v>
      </c>
      <c r="W292" s="288"/>
      <c r="X292" s="489">
        <v>43195</v>
      </c>
      <c r="Y292" s="482" t="s">
        <v>1202</v>
      </c>
      <c r="Z292" s="74"/>
    </row>
    <row r="293" spans="2:26" ht="42.45" hidden="1" customHeight="1" x14ac:dyDescent="0.3">
      <c r="B293" s="56" t="str">
        <f t="shared" ca="1" si="22"/>
        <v>VERO</v>
      </c>
      <c r="C293" s="57" t="b">
        <f t="shared" si="24"/>
        <v>1</v>
      </c>
      <c r="D293" s="57" t="b">
        <f>+IF(Q293='Convalida dati'!$B$16,AND('Dealflow centrale'!V293&lt;&gt;"",I293&lt;&gt;""),IF(AND('Dealflow centrale'!Q293='Convalida dati'!$B$17,'Dealflow centrale'!I293=""),OR('Dealflow centrale'!V293="",V293='Convalida dati'!$D$8),"FALSO"))</f>
        <v>1</v>
      </c>
      <c r="E293" s="57" t="b">
        <f>+IF(OR(T293='Convalida dati'!$F$4,T293='Convalida dati'!$F$5,T293='Convalida dati'!$F$8),OR('Dealflow centrale'!V293='Convalida dati'!$D$5,V293='Convalida dati'!$D$6,V293='Convalida dati'!$D$7),IF(OR('Dealflow centrale'!T293='Convalida dati'!$F$9,'Dealflow centrale'!T293='Convalida dati'!$F$7),OR('Dealflow centrale'!V293='Convalida dati'!$D$4,'Dealflow centrale'!V293='Convalida dati'!$D$5,'Dealflow centrale'!V293='Convalida dati'!$D$6),IF(T293="",OR(V293="",V293='Convalida dati'!$D$8),"FALSO")))</f>
        <v>1</v>
      </c>
      <c r="F293" s="58" t="str">
        <f t="shared" ca="1" si="23"/>
        <v>OK</v>
      </c>
      <c r="G293" s="60">
        <v>288</v>
      </c>
      <c r="H293" s="84">
        <v>43195</v>
      </c>
      <c r="I293" s="59">
        <v>43195</v>
      </c>
      <c r="J293" s="75" t="s">
        <v>1203</v>
      </c>
      <c r="K293" s="57" t="s">
        <v>62</v>
      </c>
      <c r="L293" s="70" t="s">
        <v>1209</v>
      </c>
      <c r="M293" s="72" t="s">
        <v>97</v>
      </c>
      <c r="N293" s="75" t="s">
        <v>182</v>
      </c>
      <c r="O293" s="70"/>
      <c r="P293" s="60" t="s">
        <v>36</v>
      </c>
      <c r="Q293" s="61" t="s">
        <v>170</v>
      </c>
      <c r="R293" s="61" t="s">
        <v>49</v>
      </c>
      <c r="S293" s="289" t="str">
        <f>+'EVCA sectoralclassification 1'!E81</f>
        <v>Business and industrial services</v>
      </c>
      <c r="T293" s="62" t="s">
        <v>41</v>
      </c>
      <c r="U293" s="72" t="s">
        <v>1210</v>
      </c>
      <c r="V293" s="424" t="s">
        <v>39</v>
      </c>
      <c r="W293" s="289"/>
      <c r="X293" s="488">
        <v>43202</v>
      </c>
      <c r="Y293" s="481"/>
      <c r="Z293" s="284"/>
    </row>
    <row r="294" spans="2:26" ht="42.45" hidden="1" customHeight="1" x14ac:dyDescent="0.3">
      <c r="B294" s="56" t="str">
        <f t="shared" ca="1" si="22"/>
        <v>VERO</v>
      </c>
      <c r="C294" s="57" t="b">
        <f t="shared" si="24"/>
        <v>1</v>
      </c>
      <c r="D294" s="57" t="b">
        <f>+IF(Q294='Convalida dati'!$B$16,AND('Dealflow centrale'!V294&lt;&gt;"",I294&lt;&gt;""),IF(AND('Dealflow centrale'!Q294='Convalida dati'!$B$17,'Dealflow centrale'!I294=""),OR('Dealflow centrale'!V294="",V294='Convalida dati'!$D$8),"FALSO"))</f>
        <v>1</v>
      </c>
      <c r="E294" s="57" t="b">
        <f>+IF(OR(T294='Convalida dati'!$F$4,T294='Convalida dati'!$F$5,T294='Convalida dati'!$F$8),OR('Dealflow centrale'!V294='Convalida dati'!$D$5,V294='Convalida dati'!$D$6,V294='Convalida dati'!$D$7),IF(OR('Dealflow centrale'!T294='Convalida dati'!$F$9,'Dealflow centrale'!T294='Convalida dati'!$F$7),OR('Dealflow centrale'!V294='Convalida dati'!$D$4,'Dealflow centrale'!V294='Convalida dati'!$D$5,'Dealflow centrale'!V294='Convalida dati'!$D$6),IF(T294="",OR(V294="",V294='Convalida dati'!$D$8),"FALSO")))</f>
        <v>1</v>
      </c>
      <c r="F294" s="58" t="str">
        <f t="shared" ca="1" si="23"/>
        <v>OK</v>
      </c>
      <c r="G294" s="66">
        <v>289</v>
      </c>
      <c r="H294" s="85">
        <v>43195</v>
      </c>
      <c r="I294" s="63">
        <v>43195</v>
      </c>
      <c r="J294" s="77" t="s">
        <v>1204</v>
      </c>
      <c r="K294" s="65" t="s">
        <v>62</v>
      </c>
      <c r="L294" s="65" t="s">
        <v>1209</v>
      </c>
      <c r="M294" s="66" t="s">
        <v>97</v>
      </c>
      <c r="N294" s="64" t="s">
        <v>182</v>
      </c>
      <c r="O294" s="65"/>
      <c r="P294" s="66" t="s">
        <v>36</v>
      </c>
      <c r="Q294" s="67" t="s">
        <v>170</v>
      </c>
      <c r="R294" s="67" t="s">
        <v>53</v>
      </c>
      <c r="S294" s="288" t="str">
        <f>+'EVCA sectoralclassification 1'!E81</f>
        <v>Business and industrial services</v>
      </c>
      <c r="T294" s="68" t="s">
        <v>41</v>
      </c>
      <c r="U294" s="66" t="s">
        <v>1210</v>
      </c>
      <c r="V294" s="423" t="s">
        <v>39</v>
      </c>
      <c r="W294" s="288"/>
      <c r="X294" s="489">
        <v>43202</v>
      </c>
      <c r="Y294" s="480"/>
      <c r="Z294" s="69"/>
    </row>
    <row r="295" spans="2:26" ht="42.45" hidden="1" customHeight="1" x14ac:dyDescent="0.3">
      <c r="B295" s="56" t="str">
        <f t="shared" ca="1" si="22"/>
        <v>VERO</v>
      </c>
      <c r="C295" s="57" t="b">
        <f t="shared" si="24"/>
        <v>1</v>
      </c>
      <c r="D295" s="57" t="b">
        <f>+IF(Q295='Convalida dati'!$B$16,AND('Dealflow centrale'!V295&lt;&gt;"",I295&lt;&gt;""),IF(AND('Dealflow centrale'!Q295='Convalida dati'!$B$17,'Dealflow centrale'!I295=""),OR('Dealflow centrale'!V295="",V295='Convalida dati'!$D$8),"FALSO"))</f>
        <v>1</v>
      </c>
      <c r="E295" s="57" t="b">
        <f>+IF(OR(T295='Convalida dati'!$F$4,T295='Convalida dati'!$F$5,T295='Convalida dati'!$F$8),OR('Dealflow centrale'!V295='Convalida dati'!$D$5,V295='Convalida dati'!$D$6,V295='Convalida dati'!$D$7),IF(OR('Dealflow centrale'!T295='Convalida dati'!$F$9,'Dealflow centrale'!T295='Convalida dati'!$F$7),OR('Dealflow centrale'!V295='Convalida dati'!$D$4,'Dealflow centrale'!V295='Convalida dati'!$D$5,'Dealflow centrale'!V295='Convalida dati'!$D$6),IF(T295="",OR(V295="",V295='Convalida dati'!$D$8),"FALSO")))</f>
        <v>1</v>
      </c>
      <c r="F295" s="58" t="str">
        <f t="shared" ca="1" si="23"/>
        <v>OK</v>
      </c>
      <c r="G295" s="60">
        <v>290</v>
      </c>
      <c r="H295" s="84">
        <v>43195</v>
      </c>
      <c r="I295" s="59">
        <v>43195</v>
      </c>
      <c r="J295" s="75" t="s">
        <v>1205</v>
      </c>
      <c r="K295" s="57" t="s">
        <v>62</v>
      </c>
      <c r="L295" s="57" t="s">
        <v>1209</v>
      </c>
      <c r="M295" s="60" t="s">
        <v>97</v>
      </c>
      <c r="N295" s="56" t="s">
        <v>182</v>
      </c>
      <c r="O295" s="57"/>
      <c r="P295" s="60" t="s">
        <v>36</v>
      </c>
      <c r="Q295" s="61" t="s">
        <v>170</v>
      </c>
      <c r="R295" s="61" t="s">
        <v>53</v>
      </c>
      <c r="S295" s="289" t="str">
        <f>+'EVCA sectoralclassification 1'!E173</f>
        <v>Energy related services</v>
      </c>
      <c r="T295" s="62" t="s">
        <v>41</v>
      </c>
      <c r="U295" s="60" t="s">
        <v>1210</v>
      </c>
      <c r="V295" s="424" t="s">
        <v>39</v>
      </c>
      <c r="W295" s="289"/>
      <c r="X295" s="488">
        <v>43202</v>
      </c>
      <c r="Y295" s="481"/>
      <c r="Z295" s="284"/>
    </row>
    <row r="296" spans="2:26" ht="42.45" hidden="1" customHeight="1" x14ac:dyDescent="0.3">
      <c r="B296" s="56" t="str">
        <f t="shared" ca="1" si="22"/>
        <v>VERO</v>
      </c>
      <c r="C296" s="57" t="b">
        <f t="shared" si="24"/>
        <v>1</v>
      </c>
      <c r="D296" s="57" t="b">
        <f>+IF(Q296='Convalida dati'!$B$16,AND('Dealflow centrale'!V296&lt;&gt;"",I296&lt;&gt;""),IF(AND('Dealflow centrale'!Q296='Convalida dati'!$B$17,'Dealflow centrale'!I296=""),OR('Dealflow centrale'!V296="",V296='Convalida dati'!$D$8),"FALSO"))</f>
        <v>1</v>
      </c>
      <c r="E296" s="57" t="b">
        <f>+IF(OR(T296='Convalida dati'!$F$4,T296='Convalida dati'!$F$5,T296='Convalida dati'!$F$8),OR('Dealflow centrale'!V296='Convalida dati'!$D$5,V296='Convalida dati'!$D$6,V296='Convalida dati'!$D$7),IF(OR('Dealflow centrale'!T296='Convalida dati'!$F$9,'Dealflow centrale'!T296='Convalida dati'!$F$7),OR('Dealflow centrale'!V296='Convalida dati'!$D$4,'Dealflow centrale'!V296='Convalida dati'!$D$5,'Dealflow centrale'!V296='Convalida dati'!$D$6),IF(T296="",OR(V296="",V296='Convalida dati'!$D$8),"FALSO")))</f>
        <v>1</v>
      </c>
      <c r="F296" s="58" t="str">
        <f t="shared" ca="1" si="23"/>
        <v>OK</v>
      </c>
      <c r="G296" s="66">
        <v>291</v>
      </c>
      <c r="H296" s="85">
        <v>43195</v>
      </c>
      <c r="I296" s="63">
        <v>43195</v>
      </c>
      <c r="J296" s="77" t="s">
        <v>1206</v>
      </c>
      <c r="K296" s="65" t="s">
        <v>62</v>
      </c>
      <c r="L296" s="65" t="s">
        <v>1209</v>
      </c>
      <c r="M296" s="66" t="s">
        <v>97</v>
      </c>
      <c r="N296" s="64" t="s">
        <v>182</v>
      </c>
      <c r="O296" s="65"/>
      <c r="P296" s="66" t="s">
        <v>36</v>
      </c>
      <c r="Q296" s="67" t="s">
        <v>170</v>
      </c>
      <c r="R296" s="67" t="s">
        <v>48</v>
      </c>
      <c r="S296" s="288" t="str">
        <f>+'EVCA sectoralclassification 1'!E200</f>
        <v>Internet technologies</v>
      </c>
      <c r="T296" s="68" t="s">
        <v>41</v>
      </c>
      <c r="U296" s="66" t="s">
        <v>1210</v>
      </c>
      <c r="V296" s="423" t="s">
        <v>39</v>
      </c>
      <c r="W296" s="288"/>
      <c r="X296" s="489">
        <v>43202</v>
      </c>
      <c r="Y296" s="480"/>
      <c r="Z296" s="69"/>
    </row>
    <row r="297" spans="2:26" ht="42.45" hidden="1" customHeight="1" x14ac:dyDescent="0.3">
      <c r="B297" s="56" t="str">
        <f t="shared" ca="1" si="22"/>
        <v>VERO</v>
      </c>
      <c r="C297" s="57" t="b">
        <f t="shared" si="24"/>
        <v>1</v>
      </c>
      <c r="D297" s="57" t="b">
        <f>+IF(Q297='Convalida dati'!$B$16,AND('Dealflow centrale'!V297&lt;&gt;"",I297&lt;&gt;""),IF(AND('Dealflow centrale'!Q297='Convalida dati'!$B$17,'Dealflow centrale'!I297=""),OR('Dealflow centrale'!V297="",V297='Convalida dati'!$D$8),"FALSO"))</f>
        <v>1</v>
      </c>
      <c r="E297" s="57" t="b">
        <f>+IF(OR(T297='Convalida dati'!$F$4,T297='Convalida dati'!$F$5,T297='Convalida dati'!$F$8),OR('Dealflow centrale'!V297='Convalida dati'!$D$5,V297='Convalida dati'!$D$6,V297='Convalida dati'!$D$7),IF(OR('Dealflow centrale'!T297='Convalida dati'!$F$9,'Dealflow centrale'!T297='Convalida dati'!$F$7),OR('Dealflow centrale'!V297='Convalida dati'!$D$4,'Dealflow centrale'!V297='Convalida dati'!$D$5,'Dealflow centrale'!V297='Convalida dati'!$D$6),IF(T297="",OR(V297="",V297='Convalida dati'!$D$8),"FALSO")))</f>
        <v>1</v>
      </c>
      <c r="F297" s="58" t="str">
        <f t="shared" ca="1" si="23"/>
        <v>OK</v>
      </c>
      <c r="G297" s="60">
        <v>292</v>
      </c>
      <c r="H297" s="84">
        <v>43195</v>
      </c>
      <c r="I297" s="59">
        <v>43195</v>
      </c>
      <c r="J297" s="75" t="s">
        <v>1207</v>
      </c>
      <c r="K297" s="57" t="s">
        <v>62</v>
      </c>
      <c r="L297" s="57" t="s">
        <v>1209</v>
      </c>
      <c r="M297" s="60" t="s">
        <v>97</v>
      </c>
      <c r="N297" s="56" t="s">
        <v>182</v>
      </c>
      <c r="O297" s="57"/>
      <c r="P297" s="60" t="s">
        <v>36</v>
      </c>
      <c r="Q297" s="61" t="s">
        <v>170</v>
      </c>
      <c r="R297" s="61" t="s">
        <v>53</v>
      </c>
      <c r="S297" s="289" t="str">
        <f>+'EVCA sectoralclassification 1'!E81</f>
        <v>Business and industrial services</v>
      </c>
      <c r="T297" s="62" t="s">
        <v>41</v>
      </c>
      <c r="U297" s="60" t="s">
        <v>1210</v>
      </c>
      <c r="V297" s="424" t="s">
        <v>39</v>
      </c>
      <c r="W297" s="289"/>
      <c r="X297" s="488">
        <v>43202</v>
      </c>
      <c r="Y297" s="481"/>
      <c r="Z297" s="284"/>
    </row>
    <row r="298" spans="2:26" ht="42.45" hidden="1" customHeight="1" x14ac:dyDescent="0.3">
      <c r="B298" s="56" t="str">
        <f t="shared" ca="1" si="22"/>
        <v>VERO</v>
      </c>
      <c r="C298" s="57" t="b">
        <f t="shared" si="24"/>
        <v>1</v>
      </c>
      <c r="D298" s="57" t="b">
        <f>+IF(Q298='Convalida dati'!$B$16,AND('Dealflow centrale'!V298&lt;&gt;"",I298&lt;&gt;""),IF(AND('Dealflow centrale'!Q298='Convalida dati'!$B$17,'Dealflow centrale'!I298=""),OR('Dealflow centrale'!V298="",V298='Convalida dati'!$D$8),"FALSO"))</f>
        <v>1</v>
      </c>
      <c r="E298" s="57" t="b">
        <f>+IF(OR(T298='Convalida dati'!$F$4,T298='Convalida dati'!$F$5,T298='Convalida dati'!$F$8),OR('Dealflow centrale'!V298='Convalida dati'!$D$5,V298='Convalida dati'!$D$6,V298='Convalida dati'!$D$7),IF(OR('Dealflow centrale'!T298='Convalida dati'!$F$9,'Dealflow centrale'!T298='Convalida dati'!$F$7),OR('Dealflow centrale'!V298='Convalida dati'!$D$4,'Dealflow centrale'!V298='Convalida dati'!$D$5,'Dealflow centrale'!V298='Convalida dati'!$D$6),IF(T298="",OR(V298="",V298='Convalida dati'!$D$8),"FALSO")))</f>
        <v>1</v>
      </c>
      <c r="F298" s="58" t="str">
        <f t="shared" ca="1" si="23"/>
        <v>OK</v>
      </c>
      <c r="G298" s="66">
        <v>293</v>
      </c>
      <c r="H298" s="85">
        <v>43195</v>
      </c>
      <c r="I298" s="63">
        <v>43195</v>
      </c>
      <c r="J298" s="77" t="s">
        <v>1208</v>
      </c>
      <c r="K298" s="65" t="s">
        <v>62</v>
      </c>
      <c r="L298" s="65" t="s">
        <v>1209</v>
      </c>
      <c r="M298" s="66" t="s">
        <v>97</v>
      </c>
      <c r="N298" s="64" t="s">
        <v>182</v>
      </c>
      <c r="O298" s="65"/>
      <c r="P298" s="66" t="s">
        <v>36</v>
      </c>
      <c r="Q298" s="67" t="s">
        <v>170</v>
      </c>
      <c r="R298" s="67" t="s">
        <v>52</v>
      </c>
      <c r="S298" s="288" t="str">
        <f>+'EVCA sectoralclassification 1'!E231</f>
        <v>Medical devices and supplies</v>
      </c>
      <c r="T298" s="68" t="s">
        <v>41</v>
      </c>
      <c r="U298" s="66" t="s">
        <v>1210</v>
      </c>
      <c r="V298" s="423" t="s">
        <v>39</v>
      </c>
      <c r="W298" s="288"/>
      <c r="X298" s="489">
        <v>43202</v>
      </c>
      <c r="Y298" s="480"/>
      <c r="Z298" s="69"/>
    </row>
    <row r="299" spans="2:26" ht="42.45" hidden="1" customHeight="1" x14ac:dyDescent="0.3">
      <c r="B299" s="56" t="str">
        <f t="shared" ca="1" si="22"/>
        <v>VERO</v>
      </c>
      <c r="C299" s="57" t="b">
        <f t="shared" si="24"/>
        <v>1</v>
      </c>
      <c r="D299" s="57" t="b">
        <f>+IF(Q299='Convalida dati'!$B$16,AND('Dealflow centrale'!V299&lt;&gt;"",I299&lt;&gt;""),IF(AND('Dealflow centrale'!Q299='Convalida dati'!$B$17,'Dealflow centrale'!I299=""),OR('Dealflow centrale'!V299="",V299='Convalida dati'!$D$8),"FALSO"))</f>
        <v>1</v>
      </c>
      <c r="E299" s="57" t="b">
        <f>+IF(OR(T299='Convalida dati'!$F$4,T299='Convalida dati'!$F$5,T299='Convalida dati'!$F$8),OR('Dealflow centrale'!V299='Convalida dati'!$D$5,V299='Convalida dati'!$D$6,V299='Convalida dati'!$D$7),IF(OR('Dealflow centrale'!T299='Convalida dati'!$F$9,'Dealflow centrale'!T299='Convalida dati'!$F$7),OR('Dealflow centrale'!V299='Convalida dati'!$D$4,'Dealflow centrale'!V299='Convalida dati'!$D$5,'Dealflow centrale'!V299='Convalida dati'!$D$6),IF(T299="",OR(V299="",V299='Convalida dati'!$D$8),"FALSO")))</f>
        <v>1</v>
      </c>
      <c r="F299" s="58" t="str">
        <f t="shared" ca="1" si="23"/>
        <v>OK</v>
      </c>
      <c r="G299" s="60">
        <v>294</v>
      </c>
      <c r="H299" s="84">
        <v>43195</v>
      </c>
      <c r="I299" s="59">
        <v>43195</v>
      </c>
      <c r="J299" s="56" t="s">
        <v>1211</v>
      </c>
      <c r="K299" s="57" t="s">
        <v>62</v>
      </c>
      <c r="L299" s="70" t="s">
        <v>891</v>
      </c>
      <c r="M299" s="72" t="s">
        <v>100</v>
      </c>
      <c r="N299" s="75" t="s">
        <v>182</v>
      </c>
      <c r="O299" s="57"/>
      <c r="P299" s="60" t="s">
        <v>36</v>
      </c>
      <c r="Q299" s="61" t="s">
        <v>170</v>
      </c>
      <c r="R299" s="61" t="s">
        <v>52</v>
      </c>
      <c r="S299" s="289" t="str">
        <f>+'EVCA sectoralclassification 1'!E227</f>
        <v>Healthcare institutions and services</v>
      </c>
      <c r="T299" s="62" t="s">
        <v>41</v>
      </c>
      <c r="U299" s="72" t="s">
        <v>890</v>
      </c>
      <c r="V299" s="424" t="s">
        <v>39</v>
      </c>
      <c r="W299" s="289"/>
      <c r="X299" s="488">
        <v>43202</v>
      </c>
      <c r="Y299" s="481"/>
      <c r="Z299" s="284"/>
    </row>
    <row r="300" spans="2:26" ht="42.45" hidden="1" customHeight="1" x14ac:dyDescent="0.3">
      <c r="B300" s="56" t="str">
        <f t="shared" ca="1" si="22"/>
        <v>VERO</v>
      </c>
      <c r="C300" s="57" t="b">
        <f t="shared" si="24"/>
        <v>1</v>
      </c>
      <c r="D300" s="57" t="b">
        <f>+IF(Q300='Convalida dati'!$B$16,AND('Dealflow centrale'!V300&lt;&gt;"",I300&lt;&gt;""),IF(AND('Dealflow centrale'!Q300='Convalida dati'!$B$17,'Dealflow centrale'!I300=""),OR('Dealflow centrale'!V300="",V300='Convalida dati'!$D$8),"FALSO"))</f>
        <v>1</v>
      </c>
      <c r="E300" s="57" t="b">
        <f>+IF(OR(T300='Convalida dati'!$F$4,T300='Convalida dati'!$F$5,T300='Convalida dati'!$F$8),OR('Dealflow centrale'!V300='Convalida dati'!$D$5,V300='Convalida dati'!$D$6,V300='Convalida dati'!$D$7),IF(OR('Dealflow centrale'!T300='Convalida dati'!$F$9,'Dealflow centrale'!T300='Convalida dati'!$F$7),OR('Dealflow centrale'!V300='Convalida dati'!$D$4,'Dealflow centrale'!V300='Convalida dati'!$D$5,'Dealflow centrale'!V300='Convalida dati'!$D$6),IF(T300="",OR(V300="",V300='Convalida dati'!$D$8),"FALSO")))</f>
        <v>1</v>
      </c>
      <c r="F300" s="58" t="str">
        <f t="shared" ca="1" si="23"/>
        <v>OK</v>
      </c>
      <c r="G300" s="66">
        <v>295</v>
      </c>
      <c r="H300" s="85">
        <v>43195</v>
      </c>
      <c r="I300" s="63">
        <v>43195</v>
      </c>
      <c r="J300" s="64" t="s">
        <v>1212</v>
      </c>
      <c r="K300" s="65" t="s">
        <v>62</v>
      </c>
      <c r="L300" s="65" t="s">
        <v>891</v>
      </c>
      <c r="M300" s="66" t="s">
        <v>100</v>
      </c>
      <c r="N300" s="64" t="s">
        <v>182</v>
      </c>
      <c r="O300" s="65"/>
      <c r="P300" s="66" t="s">
        <v>36</v>
      </c>
      <c r="Q300" s="67" t="s">
        <v>170</v>
      </c>
      <c r="R300" s="67" t="s">
        <v>53</v>
      </c>
      <c r="S300" s="288" t="str">
        <f>+'EVCA sectoralclassification 1'!E81</f>
        <v>Business and industrial services</v>
      </c>
      <c r="T300" s="68" t="s">
        <v>41</v>
      </c>
      <c r="U300" s="66" t="s">
        <v>890</v>
      </c>
      <c r="V300" s="423" t="s">
        <v>39</v>
      </c>
      <c r="W300" s="288"/>
      <c r="X300" s="489">
        <v>43202</v>
      </c>
      <c r="Y300" s="480"/>
      <c r="Z300" s="69"/>
    </row>
    <row r="301" spans="2:26" ht="42.45" hidden="1" customHeight="1" x14ac:dyDescent="0.3">
      <c r="B301" s="56" t="str">
        <f t="shared" ca="1" si="22"/>
        <v>VERO</v>
      </c>
      <c r="C301" s="57" t="b">
        <f t="shared" si="24"/>
        <v>1</v>
      </c>
      <c r="D301" s="57" t="b">
        <f>+IF(Q301='Convalida dati'!$B$16,AND('Dealflow centrale'!V301&lt;&gt;"",I301&lt;&gt;""),IF(AND('Dealflow centrale'!Q301='Convalida dati'!$B$17,'Dealflow centrale'!I301=""),OR('Dealflow centrale'!V301="",V301='Convalida dati'!$D$8),"FALSO"))</f>
        <v>1</v>
      </c>
      <c r="E301" s="57" t="b">
        <f>+IF(OR(T301='Convalida dati'!$F$4,T301='Convalida dati'!$F$5,T301='Convalida dati'!$F$8),OR('Dealflow centrale'!V301='Convalida dati'!$D$5,V301='Convalida dati'!$D$6,V301='Convalida dati'!$D$7),IF(OR('Dealflow centrale'!T301='Convalida dati'!$F$9,'Dealflow centrale'!T301='Convalida dati'!$F$7),OR('Dealflow centrale'!V301='Convalida dati'!$D$4,'Dealflow centrale'!V301='Convalida dati'!$D$5,'Dealflow centrale'!V301='Convalida dati'!$D$6),IF(T301="",OR(V301="",V301='Convalida dati'!$D$8),"FALSO")))</f>
        <v>1</v>
      </c>
      <c r="F301" s="58" t="str">
        <f t="shared" ca="1" si="23"/>
        <v>OK</v>
      </c>
      <c r="G301" s="60">
        <v>296</v>
      </c>
      <c r="H301" s="84">
        <v>43196</v>
      </c>
      <c r="I301" s="59">
        <v>43196</v>
      </c>
      <c r="J301" s="75" t="s">
        <v>1213</v>
      </c>
      <c r="K301" s="57" t="s">
        <v>62</v>
      </c>
      <c r="L301" s="70" t="s">
        <v>149</v>
      </c>
      <c r="M301" s="72" t="s">
        <v>92</v>
      </c>
      <c r="N301" s="75" t="s">
        <v>82</v>
      </c>
      <c r="O301" s="57"/>
      <c r="P301" s="60" t="s">
        <v>36</v>
      </c>
      <c r="Q301" s="61" t="s">
        <v>170</v>
      </c>
      <c r="R301" s="281" t="s">
        <v>48</v>
      </c>
      <c r="S301" s="289" t="str">
        <f>+'EVCA sectoralclassification 1'!E200</f>
        <v>Internet technologies</v>
      </c>
      <c r="T301" s="62" t="s">
        <v>167</v>
      </c>
      <c r="U301" s="60" t="s">
        <v>218</v>
      </c>
      <c r="V301" s="424" t="s">
        <v>38</v>
      </c>
      <c r="W301" s="289"/>
      <c r="X301" s="488">
        <v>43202</v>
      </c>
      <c r="Y301" s="481"/>
      <c r="Z301" s="284"/>
    </row>
    <row r="302" spans="2:26" ht="42.45" hidden="1" customHeight="1" x14ac:dyDescent="0.3">
      <c r="B302" s="56" t="str">
        <f t="shared" ca="1" si="22"/>
        <v>VERO</v>
      </c>
      <c r="C302" s="57" t="b">
        <f t="shared" si="24"/>
        <v>1</v>
      </c>
      <c r="D302" s="57" t="b">
        <f>+IF(Q302='Convalida dati'!$B$16,AND('Dealflow centrale'!V302&lt;&gt;"",I302&lt;&gt;""),IF(AND('Dealflow centrale'!Q302='Convalida dati'!$B$17,'Dealflow centrale'!I302=""),OR('Dealflow centrale'!V302="",V302='Convalida dati'!$D$8),"FALSO"))</f>
        <v>1</v>
      </c>
      <c r="E302" s="57" t="b">
        <f>+IF(OR(T302='Convalida dati'!$F$4,T302='Convalida dati'!$F$5,T302='Convalida dati'!$F$8),OR('Dealflow centrale'!V302='Convalida dati'!$D$5,V302='Convalida dati'!$D$6,V302='Convalida dati'!$D$7),IF(OR('Dealflow centrale'!T302='Convalida dati'!$F$9,'Dealflow centrale'!T302='Convalida dati'!$F$7),OR('Dealflow centrale'!V302='Convalida dati'!$D$4,'Dealflow centrale'!V302='Convalida dati'!$D$5,'Dealflow centrale'!V302='Convalida dati'!$D$6),IF(T302="",OR(V302="",V302='Convalida dati'!$D$8),"FALSO")))</f>
        <v>1</v>
      </c>
      <c r="F302" s="58" t="str">
        <f t="shared" ca="1" si="23"/>
        <v>OK</v>
      </c>
      <c r="G302" s="66">
        <v>297</v>
      </c>
      <c r="H302" s="85">
        <v>43199</v>
      </c>
      <c r="I302" s="63">
        <v>43208</v>
      </c>
      <c r="J302" s="77" t="s">
        <v>1214</v>
      </c>
      <c r="K302" s="76" t="s">
        <v>62</v>
      </c>
      <c r="L302" s="76" t="s">
        <v>792</v>
      </c>
      <c r="M302" s="78" t="s">
        <v>89</v>
      </c>
      <c r="N302" s="64"/>
      <c r="O302" s="76" t="s">
        <v>1215</v>
      </c>
      <c r="P302" s="66" t="s">
        <v>34</v>
      </c>
      <c r="Q302" s="67" t="s">
        <v>170</v>
      </c>
      <c r="R302" s="67" t="s">
        <v>53</v>
      </c>
      <c r="S302" s="288" t="str">
        <f>+'EVCA sectoralclassification 1'!E89</f>
        <v>Business and industrial services</v>
      </c>
      <c r="T302" s="68" t="s">
        <v>167</v>
      </c>
      <c r="U302" s="66" t="s">
        <v>218</v>
      </c>
      <c r="V302" s="423" t="s">
        <v>174</v>
      </c>
      <c r="W302" s="288"/>
      <c r="X302" s="489">
        <v>43209</v>
      </c>
      <c r="Y302" s="482" t="s">
        <v>1129</v>
      </c>
      <c r="Z302" s="74"/>
    </row>
    <row r="303" spans="2:26" ht="42.45" hidden="1" customHeight="1" x14ac:dyDescent="0.3">
      <c r="B303" s="56" t="str">
        <f t="shared" ca="1" si="22"/>
        <v>VERO</v>
      </c>
      <c r="C303" s="57" t="b">
        <f t="shared" si="24"/>
        <v>1</v>
      </c>
      <c r="D303" s="57" t="b">
        <f>+IF(Q303='Convalida dati'!$B$16,AND('Dealflow centrale'!V303&lt;&gt;"",I303&lt;&gt;""),IF(AND('Dealflow centrale'!Q303='Convalida dati'!$B$17,'Dealflow centrale'!I303=""),OR('Dealflow centrale'!V303="",V303='Convalida dati'!$D$8),"FALSO"))</f>
        <v>1</v>
      </c>
      <c r="E303" s="57" t="b">
        <f>+IF(OR(T303='Convalida dati'!$F$4,T303='Convalida dati'!$F$5,T303='Convalida dati'!$F$8),OR('Dealflow centrale'!V303='Convalida dati'!$D$5,V303='Convalida dati'!$D$6,V303='Convalida dati'!$D$7),IF(OR('Dealflow centrale'!T303='Convalida dati'!$F$9,'Dealflow centrale'!T303='Convalida dati'!$F$7),OR('Dealflow centrale'!V303='Convalida dati'!$D$4,'Dealflow centrale'!V303='Convalida dati'!$D$5,'Dealflow centrale'!V303='Convalida dati'!$D$6),IF(T303="",OR(V303="",V303='Convalida dati'!$D$8),"FALSO")))</f>
        <v>1</v>
      </c>
      <c r="F303" s="58" t="str">
        <f t="shared" ca="1" si="23"/>
        <v>OK</v>
      </c>
      <c r="G303" s="60">
        <v>298</v>
      </c>
      <c r="H303" s="84">
        <v>43199</v>
      </c>
      <c r="I303" s="59">
        <v>43199</v>
      </c>
      <c r="J303" s="56" t="s">
        <v>1216</v>
      </c>
      <c r="K303" s="57" t="s">
        <v>62</v>
      </c>
      <c r="L303" s="70" t="s">
        <v>165</v>
      </c>
      <c r="M303" s="72" t="s">
        <v>90</v>
      </c>
      <c r="N303" s="56"/>
      <c r="O303" s="73" t="s">
        <v>2110</v>
      </c>
      <c r="P303" s="60" t="s">
        <v>35</v>
      </c>
      <c r="Q303" s="61" t="s">
        <v>170</v>
      </c>
      <c r="R303" s="61" t="s">
        <v>53</v>
      </c>
      <c r="S303" s="289" t="str">
        <f>+'EVCA sectoralclassification 1'!E108</f>
        <v>Transportation services</v>
      </c>
      <c r="T303" s="62" t="s">
        <v>166</v>
      </c>
      <c r="U303" s="60" t="s">
        <v>218</v>
      </c>
      <c r="V303" s="424" t="s">
        <v>38</v>
      </c>
      <c r="W303" s="289"/>
      <c r="X303" s="488">
        <v>43202</v>
      </c>
      <c r="Y303" s="481"/>
      <c r="Z303" s="284"/>
    </row>
    <row r="304" spans="2:26" ht="42.45" hidden="1" customHeight="1" x14ac:dyDescent="0.3">
      <c r="B304" s="56" t="str">
        <f t="shared" ca="1" si="22"/>
        <v>VERO</v>
      </c>
      <c r="C304" s="57" t="b">
        <f t="shared" si="24"/>
        <v>1</v>
      </c>
      <c r="D304" s="57" t="b">
        <f>+IF(Q304='Convalida dati'!$B$16,AND('Dealflow centrale'!V304&lt;&gt;"",I304&lt;&gt;""),IF(AND('Dealflow centrale'!Q304='Convalida dati'!$B$17,'Dealflow centrale'!I304=""),OR('Dealflow centrale'!V304="",V304='Convalida dati'!$D$8),"FALSO"))</f>
        <v>1</v>
      </c>
      <c r="E304" s="57" t="b">
        <f>+IF(OR(T304='Convalida dati'!$F$4,T304='Convalida dati'!$F$5,T304='Convalida dati'!$F$8),OR('Dealflow centrale'!V304='Convalida dati'!$D$5,V304='Convalida dati'!$D$6,V304='Convalida dati'!$D$7),IF(OR('Dealflow centrale'!T304='Convalida dati'!$F$9,'Dealflow centrale'!T304='Convalida dati'!$F$7),OR('Dealflow centrale'!V304='Convalida dati'!$D$4,'Dealflow centrale'!V304='Convalida dati'!$D$5,'Dealflow centrale'!V304='Convalida dati'!$D$6),IF(T304="",OR(V304="",V304='Convalida dati'!$D$8),"FALSO")))</f>
        <v>1</v>
      </c>
      <c r="F304" s="58" t="str">
        <f t="shared" ca="1" si="23"/>
        <v>OK</v>
      </c>
      <c r="G304" s="66">
        <v>299</v>
      </c>
      <c r="H304" s="85">
        <v>43200</v>
      </c>
      <c r="I304" s="63">
        <v>43200</v>
      </c>
      <c r="J304" s="77" t="s">
        <v>1217</v>
      </c>
      <c r="K304" s="65" t="s">
        <v>62</v>
      </c>
      <c r="L304" s="76" t="s">
        <v>206</v>
      </c>
      <c r="M304" s="78" t="s">
        <v>206</v>
      </c>
      <c r="N304" s="64"/>
      <c r="O304" s="65" t="s">
        <v>1218</v>
      </c>
      <c r="P304" s="66" t="s">
        <v>34</v>
      </c>
      <c r="Q304" s="67" t="s">
        <v>170</v>
      </c>
      <c r="R304" s="67" t="s">
        <v>49</v>
      </c>
      <c r="S304" s="288" t="str">
        <f>+'EVCA sectoralclassification 1'!E202</f>
        <v>Computer systems and peripherals</v>
      </c>
      <c r="T304" s="68" t="s">
        <v>41</v>
      </c>
      <c r="U304" s="66" t="s">
        <v>218</v>
      </c>
      <c r="V304" s="423" t="s">
        <v>174</v>
      </c>
      <c r="W304" s="288"/>
      <c r="X304" s="489">
        <v>43202</v>
      </c>
      <c r="Y304" s="480"/>
      <c r="Z304" s="69"/>
    </row>
    <row r="305" spans="2:26" ht="42.45" hidden="1" customHeight="1" x14ac:dyDescent="0.3">
      <c r="B305" s="56" t="str">
        <f t="shared" ca="1" si="22"/>
        <v>VERO</v>
      </c>
      <c r="C305" s="57" t="b">
        <f t="shared" si="24"/>
        <v>1</v>
      </c>
      <c r="D305" s="57" t="b">
        <f>+IF(Q305='Convalida dati'!$B$16,AND('Dealflow centrale'!V305&lt;&gt;"",I305&lt;&gt;""),IF(AND('Dealflow centrale'!Q305='Convalida dati'!$B$17,'Dealflow centrale'!I305=""),OR('Dealflow centrale'!V305="",V305='Convalida dati'!$D$8),"FALSO"))</f>
        <v>1</v>
      </c>
      <c r="E305" s="57" t="b">
        <f>+IF(OR(T305='Convalida dati'!$F$4,T305='Convalida dati'!$F$5,T305='Convalida dati'!$F$8),OR('Dealflow centrale'!V305='Convalida dati'!$D$5,V305='Convalida dati'!$D$6,V305='Convalida dati'!$D$7),IF(OR('Dealflow centrale'!T305='Convalida dati'!$F$9,'Dealflow centrale'!T305='Convalida dati'!$F$7),OR('Dealflow centrale'!V305='Convalida dati'!$D$4,'Dealflow centrale'!V305='Convalida dati'!$D$5,'Dealflow centrale'!V305='Convalida dati'!$D$6),IF(T305="",OR(V305="",V305='Convalida dati'!$D$8),"FALSO")))</f>
        <v>1</v>
      </c>
      <c r="F305" s="58" t="str">
        <f t="shared" ca="1" si="23"/>
        <v>OK</v>
      </c>
      <c r="G305" s="60">
        <v>300</v>
      </c>
      <c r="H305" s="84">
        <v>43200</v>
      </c>
      <c r="I305" s="59">
        <v>43200</v>
      </c>
      <c r="J305" s="75" t="s">
        <v>1219</v>
      </c>
      <c r="K305" s="57" t="s">
        <v>62</v>
      </c>
      <c r="L305" s="70" t="s">
        <v>1220</v>
      </c>
      <c r="M305" s="72" t="s">
        <v>100</v>
      </c>
      <c r="N305" s="75" t="s">
        <v>115</v>
      </c>
      <c r="O305" s="57"/>
      <c r="P305" s="60" t="s">
        <v>36</v>
      </c>
      <c r="Q305" s="61" t="s">
        <v>170</v>
      </c>
      <c r="R305" s="61" t="s">
        <v>46</v>
      </c>
      <c r="S305" s="289" t="str">
        <f>+'EVCA sectoralclassification 1'!E163</f>
        <v>Alternative energy</v>
      </c>
      <c r="T305" s="62" t="s">
        <v>166</v>
      </c>
      <c r="U305" s="60" t="s">
        <v>218</v>
      </c>
      <c r="V305" s="424" t="s">
        <v>38</v>
      </c>
      <c r="W305" s="289"/>
      <c r="X305" s="488">
        <v>43202</v>
      </c>
      <c r="Y305" s="483"/>
      <c r="Z305" s="80"/>
    </row>
    <row r="306" spans="2:26" ht="42.45" hidden="1" customHeight="1" x14ac:dyDescent="0.3">
      <c r="B306" s="56" t="str">
        <f t="shared" ca="1" si="22"/>
        <v>VERO</v>
      </c>
      <c r="C306" s="57" t="b">
        <f t="shared" si="24"/>
        <v>1</v>
      </c>
      <c r="D306" s="57" t="b">
        <f>+IF(Q306='Convalida dati'!$B$16,AND('Dealflow centrale'!V306&lt;&gt;"",I306&lt;&gt;""),IF(AND('Dealflow centrale'!Q306='Convalida dati'!$B$17,'Dealflow centrale'!I306=""),OR('Dealflow centrale'!V306="",V306='Convalida dati'!$D$8),"FALSO"))</f>
        <v>1</v>
      </c>
      <c r="E306" s="57" t="b">
        <f>+IF(OR(T306='Convalida dati'!$F$4,T306='Convalida dati'!$F$5,T306='Convalida dati'!$F$8),OR('Dealflow centrale'!V306='Convalida dati'!$D$5,V306='Convalida dati'!$D$6,V306='Convalida dati'!$D$7),IF(OR('Dealflow centrale'!T306='Convalida dati'!$F$9,'Dealflow centrale'!T306='Convalida dati'!$F$7),OR('Dealflow centrale'!V306='Convalida dati'!$D$4,'Dealflow centrale'!V306='Convalida dati'!$D$5,'Dealflow centrale'!V306='Convalida dati'!$D$6),IF(T306="",OR(V306="",V306='Convalida dati'!$D$8),"FALSO")))</f>
        <v>1</v>
      </c>
      <c r="F306" s="58" t="str">
        <f t="shared" ca="1" si="23"/>
        <v>OK</v>
      </c>
      <c r="G306" s="66">
        <v>301</v>
      </c>
      <c r="H306" s="85">
        <v>43200</v>
      </c>
      <c r="I306" s="63">
        <v>43200</v>
      </c>
      <c r="J306" s="64" t="s">
        <v>1221</v>
      </c>
      <c r="K306" s="65" t="s">
        <v>62</v>
      </c>
      <c r="L306" s="76" t="s">
        <v>149</v>
      </c>
      <c r="M306" s="78" t="s">
        <v>92</v>
      </c>
      <c r="N306" s="64"/>
      <c r="O306" s="272" t="s">
        <v>1224</v>
      </c>
      <c r="P306" s="66" t="s">
        <v>83</v>
      </c>
      <c r="Q306" s="67" t="s">
        <v>170</v>
      </c>
      <c r="R306" s="67" t="s">
        <v>48</v>
      </c>
      <c r="S306" s="288" t="s">
        <v>614</v>
      </c>
      <c r="T306" s="68" t="s">
        <v>167</v>
      </c>
      <c r="U306" s="66" t="s">
        <v>218</v>
      </c>
      <c r="V306" s="423" t="s">
        <v>38</v>
      </c>
      <c r="W306" s="288"/>
      <c r="X306" s="489">
        <v>43202</v>
      </c>
      <c r="Y306" s="480"/>
      <c r="Z306" s="69"/>
    </row>
    <row r="307" spans="2:26" ht="42.45" hidden="1" customHeight="1" x14ac:dyDescent="0.3">
      <c r="B307" s="56" t="str">
        <f t="shared" ca="1" si="22"/>
        <v>VERO</v>
      </c>
      <c r="C307" s="57" t="b">
        <f t="shared" si="24"/>
        <v>1</v>
      </c>
      <c r="D307" s="57" t="b">
        <f>+IF(Q307='Convalida dati'!$B$16,AND('Dealflow centrale'!V307&lt;&gt;"",I307&lt;&gt;""),IF(AND('Dealflow centrale'!Q307='Convalida dati'!$B$17,'Dealflow centrale'!I307=""),OR('Dealflow centrale'!V307="",V307='Convalida dati'!$D$8),"FALSO"))</f>
        <v>1</v>
      </c>
      <c r="E307" s="57" t="b">
        <f>+IF(OR(T307='Convalida dati'!$F$4,T307='Convalida dati'!$F$5,T307='Convalida dati'!$F$8),OR('Dealflow centrale'!V307='Convalida dati'!$D$5,V307='Convalida dati'!$D$6,V307='Convalida dati'!$D$7),IF(OR('Dealflow centrale'!T307='Convalida dati'!$F$9,'Dealflow centrale'!T307='Convalida dati'!$F$7),OR('Dealflow centrale'!V307='Convalida dati'!$D$4,'Dealflow centrale'!V307='Convalida dati'!$D$5,'Dealflow centrale'!V307='Convalida dati'!$D$6),IF(T307="",OR(V307="",V307='Convalida dati'!$D$8),"FALSO")))</f>
        <v>1</v>
      </c>
      <c r="F307" s="58" t="str">
        <f t="shared" ca="1" si="23"/>
        <v>OK</v>
      </c>
      <c r="G307" s="60">
        <v>302</v>
      </c>
      <c r="H307" s="84">
        <v>43201</v>
      </c>
      <c r="I307" s="59">
        <v>43201</v>
      </c>
      <c r="J307" s="56" t="s">
        <v>1222</v>
      </c>
      <c r="K307" s="57" t="s">
        <v>62</v>
      </c>
      <c r="L307" s="70" t="s">
        <v>149</v>
      </c>
      <c r="M307" s="72" t="s">
        <v>92</v>
      </c>
      <c r="N307" s="56"/>
      <c r="O307" s="57" t="s">
        <v>1223</v>
      </c>
      <c r="P307" s="60" t="s">
        <v>34</v>
      </c>
      <c r="Q307" s="61" t="s">
        <v>170</v>
      </c>
      <c r="R307" s="61" t="s">
        <v>48</v>
      </c>
      <c r="S307" s="289" t="s">
        <v>614</v>
      </c>
      <c r="T307" s="62" t="s">
        <v>41</v>
      </c>
      <c r="U307" s="60" t="s">
        <v>218</v>
      </c>
      <c r="V307" s="424" t="s">
        <v>174</v>
      </c>
      <c r="W307" s="289"/>
      <c r="X307" s="488">
        <v>43202</v>
      </c>
      <c r="Y307" s="481"/>
      <c r="Z307" s="284"/>
    </row>
    <row r="308" spans="2:26" ht="42.45" hidden="1" customHeight="1" x14ac:dyDescent="0.3">
      <c r="B308" s="56" t="str">
        <f t="shared" ca="1" si="22"/>
        <v>VERO</v>
      </c>
      <c r="C308" s="57" t="b">
        <f t="shared" si="24"/>
        <v>1</v>
      </c>
      <c r="D308" s="57" t="b">
        <f>+IF(Q308='Convalida dati'!$B$16,AND('Dealflow centrale'!V308&lt;&gt;"",I308&lt;&gt;""),IF(AND('Dealflow centrale'!Q308='Convalida dati'!$B$17,'Dealflow centrale'!I308=""),OR('Dealflow centrale'!V308="",V308='Convalida dati'!$D$8),"FALSO"))</f>
        <v>1</v>
      </c>
      <c r="E308" s="57" t="b">
        <f>+IF(OR(T308='Convalida dati'!$F$4,T308='Convalida dati'!$F$5,T308='Convalida dati'!$F$8),OR('Dealflow centrale'!V308='Convalida dati'!$D$5,V308='Convalida dati'!$D$6,V308='Convalida dati'!$D$7),IF(OR('Dealflow centrale'!T308='Convalida dati'!$F$9,'Dealflow centrale'!T308='Convalida dati'!$F$7),OR('Dealflow centrale'!V308='Convalida dati'!$D$4,'Dealflow centrale'!V308='Convalida dati'!$D$5,'Dealflow centrale'!V308='Convalida dati'!$D$6),IF(T308="",OR(V308="",V308='Convalida dati'!$D$8),"FALSO")))</f>
        <v>1</v>
      </c>
      <c r="F308" s="58" t="str">
        <f t="shared" ca="1" si="23"/>
        <v>OK</v>
      </c>
      <c r="G308" s="66">
        <v>303</v>
      </c>
      <c r="H308" s="85">
        <v>43202</v>
      </c>
      <c r="I308" s="63">
        <v>43210</v>
      </c>
      <c r="J308" s="77" t="s">
        <v>1225</v>
      </c>
      <c r="K308" s="76" t="s">
        <v>62</v>
      </c>
      <c r="L308" s="76" t="s">
        <v>1239</v>
      </c>
      <c r="M308" s="78" t="s">
        <v>70</v>
      </c>
      <c r="N308" s="64"/>
      <c r="O308" s="272" t="s">
        <v>1240</v>
      </c>
      <c r="P308" s="66" t="s">
        <v>83</v>
      </c>
      <c r="Q308" s="67" t="s">
        <v>170</v>
      </c>
      <c r="R308" s="67" t="s">
        <v>53</v>
      </c>
      <c r="S308" s="288" t="str">
        <f>+'EVCA sectoralclassification 1'!E225</f>
        <v>Healthcare institutions and services</v>
      </c>
      <c r="T308" s="68" t="s">
        <v>166</v>
      </c>
      <c r="U308" s="66" t="s">
        <v>218</v>
      </c>
      <c r="V308" s="423" t="s">
        <v>38</v>
      </c>
      <c r="W308" s="288"/>
      <c r="X308" s="489">
        <v>43214</v>
      </c>
      <c r="Y308" s="482"/>
      <c r="Z308" s="74"/>
    </row>
    <row r="309" spans="2:26" ht="42.45" hidden="1" customHeight="1" x14ac:dyDescent="0.3">
      <c r="B309" s="56" t="str">
        <f t="shared" ca="1" si="22"/>
        <v>VERO</v>
      </c>
      <c r="C309" s="57" t="b">
        <f t="shared" si="24"/>
        <v>1</v>
      </c>
      <c r="D309" s="57" t="b">
        <f>+IF(Q309='Convalida dati'!$B$16,AND('Dealflow centrale'!V309&lt;&gt;"",I309&lt;&gt;""),IF(AND('Dealflow centrale'!Q309='Convalida dati'!$B$17,'Dealflow centrale'!I309=""),OR('Dealflow centrale'!V309="",V309='Convalida dati'!$D$8),"FALSO"))</f>
        <v>1</v>
      </c>
      <c r="E309" s="57" t="b">
        <f>+IF(OR(T309='Convalida dati'!$F$4,T309='Convalida dati'!$F$5,T309='Convalida dati'!$F$8),OR('Dealflow centrale'!V309='Convalida dati'!$D$5,V309='Convalida dati'!$D$6,V309='Convalida dati'!$D$7),IF(OR('Dealflow centrale'!T309='Convalida dati'!$F$9,'Dealflow centrale'!T309='Convalida dati'!$F$7),OR('Dealflow centrale'!V309='Convalida dati'!$D$4,'Dealflow centrale'!V309='Convalida dati'!$D$5,'Dealflow centrale'!V309='Convalida dati'!$D$6),IF(T309="",OR(V309="",V309='Convalida dati'!$D$8),"FALSO")))</f>
        <v>1</v>
      </c>
      <c r="F309" s="58" t="str">
        <f t="shared" ca="1" si="23"/>
        <v>OK</v>
      </c>
      <c r="G309" s="60">
        <v>304</v>
      </c>
      <c r="H309" s="84">
        <v>43203</v>
      </c>
      <c r="I309" s="59">
        <f>+H309</f>
        <v>43203</v>
      </c>
      <c r="J309" s="56" t="s">
        <v>1226</v>
      </c>
      <c r="K309" s="70" t="s">
        <v>62</v>
      </c>
      <c r="L309" s="70" t="s">
        <v>1241</v>
      </c>
      <c r="M309" s="72" t="s">
        <v>70</v>
      </c>
      <c r="N309" s="56"/>
      <c r="O309" s="57" t="s">
        <v>1242</v>
      </c>
      <c r="P309" s="60" t="s">
        <v>34</v>
      </c>
      <c r="Q309" s="61" t="s">
        <v>170</v>
      </c>
      <c r="R309" s="61" t="s">
        <v>48</v>
      </c>
      <c r="S309" s="289" t="str">
        <f>+'EVCA sectoralclassification 1'!E199</f>
        <v>Internet technologies</v>
      </c>
      <c r="T309" s="62" t="s">
        <v>41</v>
      </c>
      <c r="U309" s="60" t="s">
        <v>218</v>
      </c>
      <c r="V309" s="424" t="s">
        <v>174</v>
      </c>
      <c r="W309" s="289"/>
      <c r="X309" s="488">
        <v>43209</v>
      </c>
      <c r="Y309" s="481"/>
      <c r="Z309" s="284"/>
    </row>
    <row r="310" spans="2:26" ht="42.45" hidden="1" customHeight="1" x14ac:dyDescent="0.3">
      <c r="B310" s="56" t="str">
        <f t="shared" ca="1" si="22"/>
        <v>VERO</v>
      </c>
      <c r="C310" s="57" t="b">
        <f t="shared" si="24"/>
        <v>1</v>
      </c>
      <c r="D310" s="57" t="b">
        <f>+IF(Q310='Convalida dati'!$B$16,AND('Dealflow centrale'!V310&lt;&gt;"",I310&lt;&gt;""),IF(AND('Dealflow centrale'!Q310='Convalida dati'!$B$17,'Dealflow centrale'!I310=""),OR('Dealflow centrale'!V310="",V310='Convalida dati'!$D$8),"FALSO"))</f>
        <v>1</v>
      </c>
      <c r="E310" s="57" t="b">
        <f>+IF(OR(T310='Convalida dati'!$F$4,T310='Convalida dati'!$F$5,T310='Convalida dati'!$F$8),OR('Dealflow centrale'!V310='Convalida dati'!$D$5,V310='Convalida dati'!$D$6,V310='Convalida dati'!$D$7),IF(OR('Dealflow centrale'!T310='Convalida dati'!$F$9,'Dealflow centrale'!T310='Convalida dati'!$F$7),OR('Dealflow centrale'!V310='Convalida dati'!$D$4,'Dealflow centrale'!V310='Convalida dati'!$D$5,'Dealflow centrale'!V310='Convalida dati'!$D$6),IF(T310="",OR(V310="",V310='Convalida dati'!$D$8),"FALSO")))</f>
        <v>1</v>
      </c>
      <c r="F310" s="58" t="str">
        <f t="shared" ca="1" si="23"/>
        <v>OK</v>
      </c>
      <c r="G310" s="66">
        <v>305</v>
      </c>
      <c r="H310" s="85">
        <v>43203</v>
      </c>
      <c r="I310" s="63">
        <v>43203</v>
      </c>
      <c r="J310" s="64" t="s">
        <v>1227</v>
      </c>
      <c r="K310" s="65" t="s">
        <v>62</v>
      </c>
      <c r="L310" s="76" t="s">
        <v>802</v>
      </c>
      <c r="M310" s="78" t="s">
        <v>99</v>
      </c>
      <c r="N310" s="77" t="s">
        <v>150</v>
      </c>
      <c r="O310" s="272"/>
      <c r="P310" s="78" t="s">
        <v>36</v>
      </c>
      <c r="Q310" s="67" t="s">
        <v>170</v>
      </c>
      <c r="R310" s="67" t="s">
        <v>50</v>
      </c>
      <c r="S310" s="288" t="str">
        <f>+'EVCA sectoralclassification 1'!E60</f>
        <v>Industrial measurement, sensing and control</v>
      </c>
      <c r="T310" s="68" t="s">
        <v>40</v>
      </c>
      <c r="U310" s="66" t="s">
        <v>811</v>
      </c>
      <c r="V310" s="423" t="s">
        <v>39</v>
      </c>
      <c r="W310" s="288"/>
      <c r="X310" s="489">
        <v>43209</v>
      </c>
      <c r="Y310" s="480"/>
      <c r="Z310" s="69"/>
    </row>
    <row r="311" spans="2:26" ht="42.45" hidden="1" customHeight="1" x14ac:dyDescent="0.3">
      <c r="B311" s="56" t="str">
        <f t="shared" ca="1" si="22"/>
        <v>VERO</v>
      </c>
      <c r="C311" s="57" t="b">
        <f t="shared" si="24"/>
        <v>1</v>
      </c>
      <c r="D311" s="57" t="b">
        <f>+IF(Q311='Convalida dati'!$B$16,AND('Dealflow centrale'!V311&lt;&gt;"",I311&lt;&gt;""),IF(AND('Dealflow centrale'!Q311='Convalida dati'!$B$17,'Dealflow centrale'!I311=""),OR('Dealflow centrale'!V311="",V311='Convalida dati'!$D$8),"FALSO"))</f>
        <v>1</v>
      </c>
      <c r="E311" s="57" t="b">
        <f>+IF(OR(T311='Convalida dati'!$F$4,T311='Convalida dati'!$F$5,T311='Convalida dati'!$F$8),OR('Dealflow centrale'!V311='Convalida dati'!$D$5,V311='Convalida dati'!$D$6,V311='Convalida dati'!$D$7),IF(OR('Dealflow centrale'!T311='Convalida dati'!$F$9,'Dealflow centrale'!T311='Convalida dati'!$F$7),OR('Dealflow centrale'!V311='Convalida dati'!$D$4,'Dealflow centrale'!V311='Convalida dati'!$D$5,'Dealflow centrale'!V311='Convalida dati'!$D$6),IF(T311="",OR(V311="",V311='Convalida dati'!$D$8),"FALSO")))</f>
        <v>1</v>
      </c>
      <c r="F311" s="58" t="str">
        <f t="shared" ca="1" si="23"/>
        <v>OK</v>
      </c>
      <c r="G311" s="60">
        <v>306</v>
      </c>
      <c r="H311" s="84">
        <v>43203</v>
      </c>
      <c r="I311" s="59">
        <v>43203</v>
      </c>
      <c r="J311" s="56" t="s">
        <v>1228</v>
      </c>
      <c r="K311" s="57" t="s">
        <v>62</v>
      </c>
      <c r="L311" s="70" t="s">
        <v>190</v>
      </c>
      <c r="M311" s="72" t="s">
        <v>99</v>
      </c>
      <c r="N311" s="56"/>
      <c r="O311" s="73" t="s">
        <v>1243</v>
      </c>
      <c r="P311" s="60" t="s">
        <v>109</v>
      </c>
      <c r="Q311" s="61" t="s">
        <v>170</v>
      </c>
      <c r="R311" s="61" t="s">
        <v>53</v>
      </c>
      <c r="S311" s="289" t="str">
        <f>+'EVCA sectoralclassification 1'!E89</f>
        <v>Business and industrial services</v>
      </c>
      <c r="T311" s="62" t="s">
        <v>166</v>
      </c>
      <c r="U311" s="60" t="s">
        <v>218</v>
      </c>
      <c r="V311" s="426" t="s">
        <v>38</v>
      </c>
      <c r="W311" s="293"/>
      <c r="X311" s="488">
        <v>43209</v>
      </c>
      <c r="Y311" s="481"/>
      <c r="Z311" s="284"/>
    </row>
    <row r="312" spans="2:26" ht="42.45" hidden="1" customHeight="1" x14ac:dyDescent="0.3">
      <c r="B312" s="56" t="str">
        <f t="shared" ca="1" si="22"/>
        <v>VERO</v>
      </c>
      <c r="C312" s="57" t="b">
        <f t="shared" si="24"/>
        <v>1</v>
      </c>
      <c r="D312" s="57" t="b">
        <f>+IF(Q312='Convalida dati'!$B$16,AND('Dealflow centrale'!V312&lt;&gt;"",I312&lt;&gt;""),IF(AND('Dealflow centrale'!Q312='Convalida dati'!$B$17,'Dealflow centrale'!I312=""),OR('Dealflow centrale'!V312="",V312='Convalida dati'!$D$8),"FALSO"))</f>
        <v>1</v>
      </c>
      <c r="E312" s="57" t="b">
        <f>+IF(OR(T312='Convalida dati'!$F$4,T312='Convalida dati'!$F$5,T312='Convalida dati'!$F$8),OR('Dealflow centrale'!V312='Convalida dati'!$D$5,V312='Convalida dati'!$D$6,V312='Convalida dati'!$D$7),IF(OR('Dealflow centrale'!T312='Convalida dati'!$F$9,'Dealflow centrale'!T312='Convalida dati'!$F$7),OR('Dealflow centrale'!V312='Convalida dati'!$D$4,'Dealflow centrale'!V312='Convalida dati'!$D$5,'Dealflow centrale'!V312='Convalida dati'!$D$6),IF(T312="",OR(V312="",V312='Convalida dati'!$D$8),"FALSO")))</f>
        <v>1</v>
      </c>
      <c r="F312" s="58" t="str">
        <f t="shared" ca="1" si="23"/>
        <v>OK</v>
      </c>
      <c r="G312" s="66">
        <v>307</v>
      </c>
      <c r="H312" s="85">
        <v>43204</v>
      </c>
      <c r="I312" s="63">
        <v>43204</v>
      </c>
      <c r="J312" s="64" t="s">
        <v>1229</v>
      </c>
      <c r="K312" s="65" t="s">
        <v>62</v>
      </c>
      <c r="L312" s="76" t="s">
        <v>165</v>
      </c>
      <c r="M312" s="78" t="s">
        <v>90</v>
      </c>
      <c r="N312" s="77" t="s">
        <v>115</v>
      </c>
      <c r="O312" s="65"/>
      <c r="P312" s="78" t="s">
        <v>36</v>
      </c>
      <c r="Q312" s="67" t="s">
        <v>170</v>
      </c>
      <c r="R312" s="67" t="s">
        <v>49</v>
      </c>
      <c r="S312" s="288" t="str">
        <f>+'EVCA sectoralclassification 1'!E214</f>
        <v>Systems software</v>
      </c>
      <c r="T312" s="68" t="s">
        <v>167</v>
      </c>
      <c r="U312" s="66" t="s">
        <v>218</v>
      </c>
      <c r="V312" s="423" t="s">
        <v>38</v>
      </c>
      <c r="W312" s="288"/>
      <c r="X312" s="489">
        <v>43209</v>
      </c>
      <c r="Y312" s="480"/>
      <c r="Z312" s="69"/>
    </row>
    <row r="313" spans="2:26" ht="42.45" hidden="1" customHeight="1" x14ac:dyDescent="0.3">
      <c r="B313" s="56" t="str">
        <f t="shared" ca="1" si="22"/>
        <v>VERO</v>
      </c>
      <c r="C313" s="57" t="b">
        <f t="shared" si="24"/>
        <v>1</v>
      </c>
      <c r="D313" s="57" t="b">
        <f>+IF(Q313='Convalida dati'!$B$16,AND('Dealflow centrale'!V313&lt;&gt;"",I313&lt;&gt;""),IF(AND('Dealflow centrale'!Q313='Convalida dati'!$B$17,'Dealflow centrale'!I313=""),OR('Dealflow centrale'!V313="",V313='Convalida dati'!$D$8),"FALSO"))</f>
        <v>1</v>
      </c>
      <c r="E313" s="57" t="b">
        <f>+IF(OR(T313='Convalida dati'!$F$4,T313='Convalida dati'!$F$5,T313='Convalida dati'!$F$8),OR('Dealflow centrale'!V313='Convalida dati'!$D$5,V313='Convalida dati'!$D$6,V313='Convalida dati'!$D$7),IF(OR('Dealflow centrale'!T313='Convalida dati'!$F$9,'Dealflow centrale'!T313='Convalida dati'!$F$7),OR('Dealflow centrale'!V313='Convalida dati'!$D$4,'Dealflow centrale'!V313='Convalida dati'!$D$5,'Dealflow centrale'!V313='Convalida dati'!$D$6),IF(T313="",OR(V313="",V313='Convalida dati'!$D$8),"FALSO")))</f>
        <v>1</v>
      </c>
      <c r="F313" s="58" t="str">
        <f t="shared" ca="1" si="23"/>
        <v>OK</v>
      </c>
      <c r="G313" s="60">
        <v>308</v>
      </c>
      <c r="H313" s="84">
        <v>43206</v>
      </c>
      <c r="I313" s="59">
        <v>43206</v>
      </c>
      <c r="J313" s="57" t="s">
        <v>1230</v>
      </c>
      <c r="K313" s="57" t="s">
        <v>62</v>
      </c>
      <c r="L313" s="70" t="s">
        <v>192</v>
      </c>
      <c r="M313" s="72" t="s">
        <v>95</v>
      </c>
      <c r="N313" s="56"/>
      <c r="O313" s="70" t="s">
        <v>1244</v>
      </c>
      <c r="P313" s="60" t="s">
        <v>37</v>
      </c>
      <c r="Q313" s="61" t="s">
        <v>170</v>
      </c>
      <c r="R313" s="61" t="s">
        <v>51</v>
      </c>
      <c r="S313" s="289" t="s">
        <v>369</v>
      </c>
      <c r="T313" s="62" t="s">
        <v>167</v>
      </c>
      <c r="U313" s="60" t="s">
        <v>218</v>
      </c>
      <c r="V313" s="424" t="s">
        <v>174</v>
      </c>
      <c r="W313" s="289"/>
      <c r="X313" s="488">
        <v>43209</v>
      </c>
      <c r="Y313" s="483" t="s">
        <v>1256</v>
      </c>
      <c r="Z313" s="80"/>
    </row>
    <row r="314" spans="2:26" ht="42.45" hidden="1" customHeight="1" x14ac:dyDescent="0.3">
      <c r="B314" s="56" t="str">
        <f t="shared" ca="1" si="22"/>
        <v>VERO</v>
      </c>
      <c r="C314" s="57" t="b">
        <f t="shared" si="24"/>
        <v>1</v>
      </c>
      <c r="D314" s="57" t="b">
        <f>+IF(Q314='Convalida dati'!$B$16,AND('Dealflow centrale'!V314&lt;&gt;"",I314&lt;&gt;""),IF(AND('Dealflow centrale'!Q314='Convalida dati'!$B$17,'Dealflow centrale'!I314=""),OR('Dealflow centrale'!V314="",V314='Convalida dati'!$D$8),"FALSO"))</f>
        <v>1</v>
      </c>
      <c r="E314" s="57" t="b">
        <f>+IF(OR(T314='Convalida dati'!$F$4,T314='Convalida dati'!$F$5,T314='Convalida dati'!$F$8),OR('Dealflow centrale'!V314='Convalida dati'!$D$5,V314='Convalida dati'!$D$6,V314='Convalida dati'!$D$7),IF(OR('Dealflow centrale'!T314='Convalida dati'!$F$9,'Dealflow centrale'!T314='Convalida dati'!$F$7),OR('Dealflow centrale'!V314='Convalida dati'!$D$4,'Dealflow centrale'!V314='Convalida dati'!$D$5,'Dealflow centrale'!V314='Convalida dati'!$D$6),IF(T314="",OR(V314="",V314='Convalida dati'!$D$8),"FALSO")))</f>
        <v>1</v>
      </c>
      <c r="F314" s="58" t="str">
        <f t="shared" ca="1" si="23"/>
        <v>OK</v>
      </c>
      <c r="G314" s="66">
        <v>309</v>
      </c>
      <c r="H314" s="85">
        <v>43206</v>
      </c>
      <c r="I314" s="63">
        <v>43206</v>
      </c>
      <c r="J314" s="64" t="s">
        <v>1231</v>
      </c>
      <c r="K314" s="65" t="s">
        <v>62</v>
      </c>
      <c r="L314" s="76" t="s">
        <v>149</v>
      </c>
      <c r="M314" s="78" t="s">
        <v>92</v>
      </c>
      <c r="N314" s="64"/>
      <c r="O314" s="76" t="s">
        <v>1244</v>
      </c>
      <c r="P314" s="66" t="s">
        <v>37</v>
      </c>
      <c r="Q314" s="67" t="s">
        <v>170</v>
      </c>
      <c r="R314" s="67" t="s">
        <v>48</v>
      </c>
      <c r="S314" s="288" t="s">
        <v>614</v>
      </c>
      <c r="T314" s="68" t="s">
        <v>166</v>
      </c>
      <c r="U314" s="66" t="s">
        <v>218</v>
      </c>
      <c r="V314" s="423" t="s">
        <v>38</v>
      </c>
      <c r="W314" s="288"/>
      <c r="X314" s="489">
        <v>43209</v>
      </c>
      <c r="Y314" s="482"/>
      <c r="Z314" s="74"/>
    </row>
    <row r="315" spans="2:26" ht="42.45" hidden="1" customHeight="1" x14ac:dyDescent="0.3">
      <c r="B315" s="56" t="str">
        <f t="shared" ca="1" si="22"/>
        <v>VERO</v>
      </c>
      <c r="C315" s="57" t="b">
        <f t="shared" si="24"/>
        <v>1</v>
      </c>
      <c r="D315" s="57" t="b">
        <f>+IF(Q315='Convalida dati'!$B$16,AND('Dealflow centrale'!V315&lt;&gt;"",I315&lt;&gt;""),IF(AND('Dealflow centrale'!Q315='Convalida dati'!$B$17,'Dealflow centrale'!I315=""),OR('Dealflow centrale'!V315="",V315='Convalida dati'!$D$8),"FALSO"))</f>
        <v>1</v>
      </c>
      <c r="E315" s="57" t="b">
        <f>+IF(OR(T315='Convalida dati'!$F$4,T315='Convalida dati'!$F$5,T315='Convalida dati'!$F$8),OR('Dealflow centrale'!V315='Convalida dati'!$D$5,V315='Convalida dati'!$D$6,V315='Convalida dati'!$D$7),IF(OR('Dealflow centrale'!T315='Convalida dati'!$F$9,'Dealflow centrale'!T315='Convalida dati'!$F$7),OR('Dealflow centrale'!V315='Convalida dati'!$D$4,'Dealflow centrale'!V315='Convalida dati'!$D$5,'Dealflow centrale'!V315='Convalida dati'!$D$6),IF(T315="",OR(V315="",V315='Convalida dati'!$D$8),"FALSO")))</f>
        <v>1</v>
      </c>
      <c r="F315" s="58" t="str">
        <f t="shared" ca="1" si="23"/>
        <v>OK</v>
      </c>
      <c r="G315" s="60">
        <v>310</v>
      </c>
      <c r="H315" s="84">
        <v>43206</v>
      </c>
      <c r="I315" s="59">
        <v>43206</v>
      </c>
      <c r="J315" s="56" t="s">
        <v>1232</v>
      </c>
      <c r="K315" s="70" t="s">
        <v>62</v>
      </c>
      <c r="L315" s="70" t="s">
        <v>1246</v>
      </c>
      <c r="M315" s="72" t="s">
        <v>100</v>
      </c>
      <c r="N315" s="56"/>
      <c r="O315" s="73" t="s">
        <v>1245</v>
      </c>
      <c r="P315" s="60" t="s">
        <v>109</v>
      </c>
      <c r="Q315" s="61" t="s">
        <v>170</v>
      </c>
      <c r="R315" s="61" t="s">
        <v>53</v>
      </c>
      <c r="S315" s="293" t="s">
        <v>614</v>
      </c>
      <c r="T315" s="62" t="s">
        <v>41</v>
      </c>
      <c r="U315" s="60" t="s">
        <v>218</v>
      </c>
      <c r="V315" s="424" t="s">
        <v>174</v>
      </c>
      <c r="W315" s="289"/>
      <c r="X315" s="488">
        <v>43209</v>
      </c>
      <c r="Y315" s="483"/>
      <c r="Z315" s="80"/>
    </row>
    <row r="316" spans="2:26" ht="42.45" hidden="1" customHeight="1" x14ac:dyDescent="0.3">
      <c r="B316" s="56" t="str">
        <f t="shared" ca="1" si="22"/>
        <v>VERO</v>
      </c>
      <c r="C316" s="57" t="b">
        <f t="shared" si="24"/>
        <v>1</v>
      </c>
      <c r="D316" s="57" t="b">
        <f>+IF(Q316='Convalida dati'!$B$16,AND('Dealflow centrale'!V316&lt;&gt;"",I316&lt;&gt;""),IF(AND('Dealflow centrale'!Q316='Convalida dati'!$B$17,'Dealflow centrale'!I316=""),OR('Dealflow centrale'!V316="",V316='Convalida dati'!$D$8),"FALSO"))</f>
        <v>1</v>
      </c>
      <c r="E316" s="57" t="b">
        <f>+IF(OR(T316='Convalida dati'!$F$4,T316='Convalida dati'!$F$5,T316='Convalida dati'!$F$8),OR('Dealflow centrale'!V316='Convalida dati'!$D$5,V316='Convalida dati'!$D$6,V316='Convalida dati'!$D$7),IF(OR('Dealflow centrale'!T316='Convalida dati'!$F$9,'Dealflow centrale'!T316='Convalida dati'!$F$7),OR('Dealflow centrale'!V316='Convalida dati'!$D$4,'Dealflow centrale'!V316='Convalida dati'!$D$5,'Dealflow centrale'!V316='Convalida dati'!$D$6),IF(T316="",OR(V316="",V316='Convalida dati'!$D$8),"FALSO")))</f>
        <v>1</v>
      </c>
      <c r="F316" s="58" t="str">
        <f t="shared" ca="1" si="23"/>
        <v>OK</v>
      </c>
      <c r="G316" s="66">
        <v>311</v>
      </c>
      <c r="H316" s="85">
        <v>43206</v>
      </c>
      <c r="I316" s="63">
        <v>43206</v>
      </c>
      <c r="J316" s="64" t="s">
        <v>1233</v>
      </c>
      <c r="K316" s="76" t="s">
        <v>62</v>
      </c>
      <c r="L316" s="76" t="s">
        <v>165</v>
      </c>
      <c r="M316" s="78" t="s">
        <v>90</v>
      </c>
      <c r="N316" s="64"/>
      <c r="O316" s="272" t="s">
        <v>1245</v>
      </c>
      <c r="P316" s="66" t="s">
        <v>109</v>
      </c>
      <c r="Q316" s="67" t="s">
        <v>170</v>
      </c>
      <c r="R316" s="67" t="s">
        <v>53</v>
      </c>
      <c r="S316" s="288" t="str">
        <f>+'EVCA sectoralclassification 1'!E149</f>
        <v>Hospitality, sports and entertainment facilities</v>
      </c>
      <c r="T316" s="68" t="s">
        <v>166</v>
      </c>
      <c r="U316" s="66" t="s">
        <v>218</v>
      </c>
      <c r="V316" s="423" t="s">
        <v>38</v>
      </c>
      <c r="W316" s="288"/>
      <c r="X316" s="489">
        <v>43209</v>
      </c>
      <c r="Y316" s="482"/>
      <c r="Z316" s="74"/>
    </row>
    <row r="317" spans="2:26" ht="42.45" hidden="1" customHeight="1" x14ac:dyDescent="0.3">
      <c r="B317" s="56" t="str">
        <f t="shared" ca="1" si="22"/>
        <v>VERO</v>
      </c>
      <c r="C317" s="57" t="b">
        <f t="shared" si="24"/>
        <v>1</v>
      </c>
      <c r="D317" s="57" t="b">
        <f>+IF(Q317='Convalida dati'!$B$16,AND('Dealflow centrale'!V317&lt;&gt;"",I317&lt;&gt;""),IF(AND('Dealflow centrale'!Q317='Convalida dati'!$B$17,'Dealflow centrale'!I317=""),OR('Dealflow centrale'!V317="",V317='Convalida dati'!$D$8),"FALSO"))</f>
        <v>1</v>
      </c>
      <c r="E317" s="57" t="b">
        <f>+IF(OR(T317='Convalida dati'!$F$4,T317='Convalida dati'!$F$5,T317='Convalida dati'!$F$8),OR('Dealflow centrale'!V317='Convalida dati'!$D$5,V317='Convalida dati'!$D$6,V317='Convalida dati'!$D$7),IF(OR('Dealflow centrale'!T317='Convalida dati'!$F$9,'Dealflow centrale'!T317='Convalida dati'!$F$7),OR('Dealflow centrale'!V317='Convalida dati'!$D$4,'Dealflow centrale'!V317='Convalida dati'!$D$5,'Dealflow centrale'!V317='Convalida dati'!$D$6),IF(T317="",OR(V317="",V317='Convalida dati'!$D$8),"FALSO")))</f>
        <v>1</v>
      </c>
      <c r="F317" s="58" t="str">
        <f t="shared" ca="1" si="23"/>
        <v>OK</v>
      </c>
      <c r="G317" s="60">
        <v>312</v>
      </c>
      <c r="H317" s="84">
        <v>43206</v>
      </c>
      <c r="I317" s="59"/>
      <c r="J317" s="56" t="s">
        <v>1234</v>
      </c>
      <c r="K317" s="57" t="s">
        <v>62</v>
      </c>
      <c r="L317" s="70" t="s">
        <v>1248</v>
      </c>
      <c r="M317" s="72" t="s">
        <v>70</v>
      </c>
      <c r="N317" s="56"/>
      <c r="O317" s="57" t="s">
        <v>1247</v>
      </c>
      <c r="P317" s="60" t="s">
        <v>34</v>
      </c>
      <c r="Q317" s="61" t="s">
        <v>67</v>
      </c>
      <c r="R317" s="61"/>
      <c r="S317" s="289"/>
      <c r="T317" s="62"/>
      <c r="U317" s="60"/>
      <c r="V317" s="424" t="s">
        <v>781</v>
      </c>
      <c r="W317" s="289"/>
      <c r="X317" s="488">
        <v>43384</v>
      </c>
      <c r="Y317" s="481"/>
      <c r="Z317" s="284"/>
    </row>
    <row r="318" spans="2:26" ht="42.45" hidden="1" customHeight="1" x14ac:dyDescent="0.3">
      <c r="B318" s="56" t="str">
        <f t="shared" ca="1" si="22"/>
        <v>VERO</v>
      </c>
      <c r="C318" s="57" t="b">
        <f t="shared" si="24"/>
        <v>1</v>
      </c>
      <c r="D318" s="57" t="b">
        <f>+IF(Q318='Convalida dati'!$B$16,AND('Dealflow centrale'!V318&lt;&gt;"",I318&lt;&gt;""),IF(AND('Dealflow centrale'!Q318='Convalida dati'!$B$17,'Dealflow centrale'!I318=""),OR('Dealflow centrale'!V318="",V318='Convalida dati'!$D$8),"FALSO"))</f>
        <v>1</v>
      </c>
      <c r="E318" s="57" t="b">
        <f>+IF(OR(T318='Convalida dati'!$F$4,T318='Convalida dati'!$F$5,T318='Convalida dati'!$F$8),OR('Dealflow centrale'!V318='Convalida dati'!$D$5,V318='Convalida dati'!$D$6,V318='Convalida dati'!$D$7),IF(OR('Dealflow centrale'!T318='Convalida dati'!$F$9,'Dealflow centrale'!T318='Convalida dati'!$F$7),OR('Dealflow centrale'!V318='Convalida dati'!$D$4,'Dealflow centrale'!V318='Convalida dati'!$D$5,'Dealflow centrale'!V318='Convalida dati'!$D$6),IF(T318="",OR(V318="",V318='Convalida dati'!$D$8),"FALSO")))</f>
        <v>1</v>
      </c>
      <c r="F318" s="58" t="str">
        <f t="shared" ca="1" si="23"/>
        <v>OK</v>
      </c>
      <c r="G318" s="66">
        <v>313</v>
      </c>
      <c r="H318" s="85">
        <v>43207</v>
      </c>
      <c r="I318" s="63">
        <v>43210</v>
      </c>
      <c r="J318" s="64" t="s">
        <v>1249</v>
      </c>
      <c r="K318" s="65" t="s">
        <v>62</v>
      </c>
      <c r="L318" s="76" t="s">
        <v>192</v>
      </c>
      <c r="M318" s="78" t="s">
        <v>95</v>
      </c>
      <c r="N318" s="64" t="s">
        <v>2046</v>
      </c>
      <c r="O318" s="76"/>
      <c r="P318" s="66" t="s">
        <v>36</v>
      </c>
      <c r="Q318" s="67" t="s">
        <v>170</v>
      </c>
      <c r="R318" s="67" t="s">
        <v>53</v>
      </c>
      <c r="S318" s="288" t="str">
        <f>+'EVCA sectoralclassification 1'!E116</f>
        <v>Transportation: other</v>
      </c>
      <c r="T318" s="68" t="s">
        <v>41</v>
      </c>
      <c r="U318" s="66" t="s">
        <v>797</v>
      </c>
      <c r="V318" s="423" t="s">
        <v>39</v>
      </c>
      <c r="W318" s="288"/>
      <c r="X318" s="489">
        <v>43223</v>
      </c>
      <c r="Y318" s="482"/>
      <c r="Z318" s="74"/>
    </row>
    <row r="319" spans="2:26" ht="42.45" hidden="1" customHeight="1" x14ac:dyDescent="0.3">
      <c r="B319" s="56" t="str">
        <f t="shared" ca="1" si="22"/>
        <v>VERO</v>
      </c>
      <c r="C319" s="57" t="b">
        <f t="shared" si="24"/>
        <v>1</v>
      </c>
      <c r="D319" s="57" t="b">
        <f>+IF(Q319='Convalida dati'!$B$16,AND('Dealflow centrale'!V319&lt;&gt;"",I319&lt;&gt;""),IF(AND('Dealflow centrale'!Q319='Convalida dati'!$B$17,'Dealflow centrale'!I319=""),OR('Dealflow centrale'!V319="",V319='Convalida dati'!$D$8),"FALSO"))</f>
        <v>1</v>
      </c>
      <c r="E319" s="57" t="b">
        <f>+IF(OR(T319='Convalida dati'!$F$4,T319='Convalida dati'!$F$5,T319='Convalida dati'!$F$8),OR('Dealflow centrale'!V319='Convalida dati'!$D$5,V319='Convalida dati'!$D$6,V319='Convalida dati'!$D$7),IF(OR('Dealflow centrale'!T319='Convalida dati'!$F$9,'Dealflow centrale'!T319='Convalida dati'!$F$7),OR('Dealflow centrale'!V319='Convalida dati'!$D$4,'Dealflow centrale'!V319='Convalida dati'!$D$5,'Dealflow centrale'!V319='Convalida dati'!$D$6),IF(T319="",OR(V319="",V319='Convalida dati'!$D$8),"FALSO")))</f>
        <v>1</v>
      </c>
      <c r="F319" s="58" t="str">
        <f t="shared" ca="1" si="23"/>
        <v>OK</v>
      </c>
      <c r="G319" s="60">
        <v>314</v>
      </c>
      <c r="H319" s="84">
        <v>43207</v>
      </c>
      <c r="I319" s="59">
        <v>43207</v>
      </c>
      <c r="J319" s="75" t="s">
        <v>1235</v>
      </c>
      <c r="K319" s="70" t="s">
        <v>62</v>
      </c>
      <c r="L319" s="70" t="s">
        <v>983</v>
      </c>
      <c r="M319" s="72" t="s">
        <v>100</v>
      </c>
      <c r="N319" s="56" t="s">
        <v>2046</v>
      </c>
      <c r="O319" s="57"/>
      <c r="P319" s="60" t="s">
        <v>36</v>
      </c>
      <c r="Q319" s="61" t="s">
        <v>170</v>
      </c>
      <c r="R319" s="61" t="s">
        <v>51</v>
      </c>
      <c r="S319" s="289" t="s">
        <v>374</v>
      </c>
      <c r="T319" s="62" t="s">
        <v>41</v>
      </c>
      <c r="U319" s="60" t="s">
        <v>1250</v>
      </c>
      <c r="V319" s="424" t="s">
        <v>39</v>
      </c>
      <c r="W319" s="289"/>
      <c r="X319" s="488">
        <v>43209</v>
      </c>
      <c r="Y319" s="483"/>
      <c r="Z319" s="80"/>
    </row>
    <row r="320" spans="2:26" ht="42.45" hidden="1" customHeight="1" x14ac:dyDescent="0.3">
      <c r="B320" s="56" t="str">
        <f t="shared" ca="1" si="22"/>
        <v>VERO</v>
      </c>
      <c r="C320" s="57" t="b">
        <f t="shared" si="24"/>
        <v>1</v>
      </c>
      <c r="D320" s="57" t="b">
        <f>+IF(Q320='Convalida dati'!$B$16,AND('Dealflow centrale'!V320&lt;&gt;"",I320&lt;&gt;""),IF(AND('Dealflow centrale'!Q320='Convalida dati'!$B$17,'Dealflow centrale'!I320=""),OR('Dealflow centrale'!V320="",V320='Convalida dati'!$D$8),"FALSO"))</f>
        <v>1</v>
      </c>
      <c r="E320" s="57" t="b">
        <f>+IF(OR(T320='Convalida dati'!$F$4,T320='Convalida dati'!$F$5,T320='Convalida dati'!$F$8),OR('Dealflow centrale'!V320='Convalida dati'!$D$5,V320='Convalida dati'!$D$6,V320='Convalida dati'!$D$7),IF(OR('Dealflow centrale'!T320='Convalida dati'!$F$9,'Dealflow centrale'!T320='Convalida dati'!$F$7),OR('Dealflow centrale'!V320='Convalida dati'!$D$4,'Dealflow centrale'!V320='Convalida dati'!$D$5,'Dealflow centrale'!V320='Convalida dati'!$D$6),IF(T320="",OR(V320="",V320='Convalida dati'!$D$8),"FALSO")))</f>
        <v>1</v>
      </c>
      <c r="F320" s="58" t="str">
        <f t="shared" ca="1" si="23"/>
        <v>OK</v>
      </c>
      <c r="G320" s="66">
        <v>315</v>
      </c>
      <c r="H320" s="85">
        <v>43207</v>
      </c>
      <c r="I320" s="63">
        <v>43207</v>
      </c>
      <c r="J320" s="64" t="s">
        <v>1236</v>
      </c>
      <c r="K320" s="65" t="s">
        <v>62</v>
      </c>
      <c r="L320" s="76" t="s">
        <v>747</v>
      </c>
      <c r="M320" s="78" t="s">
        <v>96</v>
      </c>
      <c r="N320" s="64"/>
      <c r="O320" s="76" t="s">
        <v>1251</v>
      </c>
      <c r="P320" s="66" t="s">
        <v>34</v>
      </c>
      <c r="Q320" s="67" t="s">
        <v>170</v>
      </c>
      <c r="R320" s="67" t="s">
        <v>48</v>
      </c>
      <c r="S320" s="288" t="s">
        <v>614</v>
      </c>
      <c r="T320" s="68" t="s">
        <v>166</v>
      </c>
      <c r="U320" s="66" t="s">
        <v>218</v>
      </c>
      <c r="V320" s="423" t="s">
        <v>38</v>
      </c>
      <c r="W320" s="288"/>
      <c r="X320" s="489">
        <v>43209</v>
      </c>
      <c r="Y320" s="480"/>
      <c r="Z320" s="69"/>
    </row>
    <row r="321" spans="2:26" ht="42.45" hidden="1" customHeight="1" x14ac:dyDescent="0.3">
      <c r="B321" s="56" t="str">
        <f t="shared" ca="1" si="22"/>
        <v>VERO</v>
      </c>
      <c r="C321" s="57" t="b">
        <f t="shared" si="24"/>
        <v>1</v>
      </c>
      <c r="D321" s="57" t="b">
        <f>+IF(Q321='Convalida dati'!$B$16,AND('Dealflow centrale'!V321&lt;&gt;"",I321&lt;&gt;""),IF(AND('Dealflow centrale'!Q321='Convalida dati'!$B$17,'Dealflow centrale'!I321=""),OR('Dealflow centrale'!V321="",V321='Convalida dati'!$D$8),"FALSO"))</f>
        <v>1</v>
      </c>
      <c r="E321" s="57" t="b">
        <f>+IF(OR(T321='Convalida dati'!$F$4,T321='Convalida dati'!$F$5,T321='Convalida dati'!$F$8),OR('Dealflow centrale'!V321='Convalida dati'!$D$5,V321='Convalida dati'!$D$6,V321='Convalida dati'!$D$7),IF(OR('Dealflow centrale'!T321='Convalida dati'!$F$9,'Dealflow centrale'!T321='Convalida dati'!$F$7),OR('Dealflow centrale'!V321='Convalida dati'!$D$4,'Dealflow centrale'!V321='Convalida dati'!$D$5,'Dealflow centrale'!V321='Convalida dati'!$D$6),IF(T321="",OR(V321="",V321='Convalida dati'!$D$8),"FALSO")))</f>
        <v>1</v>
      </c>
      <c r="F321" s="58" t="str">
        <f t="shared" ca="1" si="23"/>
        <v>OK</v>
      </c>
      <c r="G321" s="60">
        <v>316</v>
      </c>
      <c r="H321" s="84">
        <v>43207</v>
      </c>
      <c r="I321" s="59">
        <v>43207</v>
      </c>
      <c r="J321" s="56" t="s">
        <v>1237</v>
      </c>
      <c r="K321" s="70" t="s">
        <v>62</v>
      </c>
      <c r="L321" s="70" t="s">
        <v>202</v>
      </c>
      <c r="M321" s="72" t="s">
        <v>89</v>
      </c>
      <c r="N321" s="290" t="s">
        <v>1252</v>
      </c>
      <c r="O321" s="70"/>
      <c r="P321" s="60" t="s">
        <v>36</v>
      </c>
      <c r="Q321" s="61" t="s">
        <v>170</v>
      </c>
      <c r="R321" s="61" t="s">
        <v>49</v>
      </c>
      <c r="S321" s="289" t="s">
        <v>702</v>
      </c>
      <c r="T321" s="62" t="s">
        <v>41</v>
      </c>
      <c r="U321" s="60" t="s">
        <v>887</v>
      </c>
      <c r="V321" s="424" t="s">
        <v>39</v>
      </c>
      <c r="W321" s="289"/>
      <c r="X321" s="488">
        <v>43209</v>
      </c>
      <c r="Y321" s="483"/>
      <c r="Z321" s="80"/>
    </row>
    <row r="322" spans="2:26" ht="42.45" hidden="1" customHeight="1" x14ac:dyDescent="0.3">
      <c r="B322" s="56" t="str">
        <f t="shared" ca="1" si="22"/>
        <v>VERO</v>
      </c>
      <c r="C322" s="57" t="b">
        <f t="shared" si="24"/>
        <v>1</v>
      </c>
      <c r="D322" s="57" t="b">
        <f>+IF(Q322='Convalida dati'!$B$16,AND('Dealflow centrale'!V322&lt;&gt;"",I322&lt;&gt;""),IF(AND('Dealflow centrale'!Q322='Convalida dati'!$B$17,'Dealflow centrale'!I322=""),OR('Dealflow centrale'!V322="",V322='Convalida dati'!$D$8),"FALSO"))</f>
        <v>1</v>
      </c>
      <c r="E322" s="57" t="b">
        <f>+IF(OR(T322='Convalida dati'!$F$4,T322='Convalida dati'!$F$5,T322='Convalida dati'!$F$8),OR('Dealflow centrale'!V322='Convalida dati'!$D$5,V322='Convalida dati'!$D$6,V322='Convalida dati'!$D$7),IF(OR('Dealflow centrale'!T322='Convalida dati'!$F$9,'Dealflow centrale'!T322='Convalida dati'!$F$7),OR('Dealflow centrale'!V322='Convalida dati'!$D$4,'Dealflow centrale'!V322='Convalida dati'!$D$5,'Dealflow centrale'!V322='Convalida dati'!$D$6),IF(T322="",OR(V322="",V322='Convalida dati'!$D$8),"FALSO")))</f>
        <v>1</v>
      </c>
      <c r="F322" s="58" t="str">
        <f t="shared" ca="1" si="23"/>
        <v>OK</v>
      </c>
      <c r="G322" s="66">
        <v>317</v>
      </c>
      <c r="H322" s="85">
        <v>43207</v>
      </c>
      <c r="I322" s="63">
        <v>43207</v>
      </c>
      <c r="J322" s="64" t="s">
        <v>1238</v>
      </c>
      <c r="K322" s="65" t="s">
        <v>62</v>
      </c>
      <c r="L322" s="76" t="s">
        <v>165</v>
      </c>
      <c r="M322" s="78" t="s">
        <v>90</v>
      </c>
      <c r="N322" s="292"/>
      <c r="O322" s="272" t="s">
        <v>1253</v>
      </c>
      <c r="P322" s="66" t="s">
        <v>83</v>
      </c>
      <c r="Q322" s="67" t="s">
        <v>170</v>
      </c>
      <c r="R322" s="67" t="s">
        <v>53</v>
      </c>
      <c r="S322" s="288" t="s">
        <v>649</v>
      </c>
      <c r="T322" s="68" t="s">
        <v>167</v>
      </c>
      <c r="U322" s="66" t="s">
        <v>218</v>
      </c>
      <c r="V322" s="423" t="s">
        <v>38</v>
      </c>
      <c r="W322" s="288"/>
      <c r="X322" s="489">
        <v>43742</v>
      </c>
      <c r="Y322" s="482" t="s">
        <v>2664</v>
      </c>
      <c r="Z322" s="74"/>
    </row>
    <row r="323" spans="2:26" ht="42.45" hidden="1" customHeight="1" x14ac:dyDescent="0.3">
      <c r="B323" s="56" t="str">
        <f t="shared" ca="1" si="22"/>
        <v>VERO</v>
      </c>
      <c r="C323" s="57" t="b">
        <f t="shared" si="24"/>
        <v>1</v>
      </c>
      <c r="D323" s="57" t="b">
        <f>+IF(Q323='Convalida dati'!$B$16,AND('Dealflow centrale'!V323&lt;&gt;"",I323&lt;&gt;""),IF(AND('Dealflow centrale'!Q323='Convalida dati'!$B$17,'Dealflow centrale'!I323=""),OR('Dealflow centrale'!V323="",V323='Convalida dati'!$D$8),"FALSO"))</f>
        <v>1</v>
      </c>
      <c r="E323" s="57" t="b">
        <f>+IF(OR(T323='Convalida dati'!$F$4,T323='Convalida dati'!$F$5,T323='Convalida dati'!$F$8),OR('Dealflow centrale'!V323='Convalida dati'!$D$5,V323='Convalida dati'!$D$6,V323='Convalida dati'!$D$7),IF(OR('Dealflow centrale'!T323='Convalida dati'!$F$9,'Dealflow centrale'!T323='Convalida dati'!$F$7),OR('Dealflow centrale'!V323='Convalida dati'!$D$4,'Dealflow centrale'!V323='Convalida dati'!$D$5,'Dealflow centrale'!V323='Convalida dati'!$D$6),IF(T323="",OR(V323="",V323='Convalida dati'!$D$8),"FALSO")))</f>
        <v>1</v>
      </c>
      <c r="F323" s="58" t="str">
        <f t="shared" ca="1" si="23"/>
        <v>OK</v>
      </c>
      <c r="G323" s="60">
        <v>318</v>
      </c>
      <c r="H323" s="84">
        <v>43208</v>
      </c>
      <c r="I323" s="59">
        <v>43892</v>
      </c>
      <c r="J323" s="56" t="s">
        <v>1254</v>
      </c>
      <c r="K323" s="57" t="s">
        <v>62</v>
      </c>
      <c r="L323" s="70" t="s">
        <v>165</v>
      </c>
      <c r="M323" s="72" t="s">
        <v>90</v>
      </c>
      <c r="N323" s="56"/>
      <c r="O323" s="73" t="s">
        <v>3910</v>
      </c>
      <c r="P323" s="60" t="s">
        <v>83</v>
      </c>
      <c r="Q323" s="61" t="s">
        <v>170</v>
      </c>
      <c r="R323" s="61" t="s">
        <v>53</v>
      </c>
      <c r="S323" s="289" t="str">
        <f>+'EVCA sectoralclassification 1'!E181</f>
        <v>Financial institutions and services</v>
      </c>
      <c r="T323" s="62" t="s">
        <v>166</v>
      </c>
      <c r="U323" s="60" t="s">
        <v>218</v>
      </c>
      <c r="V323" s="424" t="s">
        <v>38</v>
      </c>
      <c r="W323" s="289"/>
      <c r="X323" s="488">
        <v>43896</v>
      </c>
      <c r="Y323" s="483" t="s">
        <v>3293</v>
      </c>
      <c r="Z323" s="80"/>
    </row>
    <row r="324" spans="2:26" ht="42.45" hidden="1" customHeight="1" x14ac:dyDescent="0.3">
      <c r="B324" s="56" t="str">
        <f t="shared" ca="1" si="22"/>
        <v>VERO</v>
      </c>
      <c r="C324" s="57" t="b">
        <f t="shared" si="24"/>
        <v>1</v>
      </c>
      <c r="D324" s="57" t="b">
        <f>+IF(Q324='Convalida dati'!$B$16,AND('Dealflow centrale'!V324&lt;&gt;"",I324&lt;&gt;""),IF(AND('Dealflow centrale'!Q324='Convalida dati'!$B$17,'Dealflow centrale'!I324=""),OR('Dealflow centrale'!V324="",V324='Convalida dati'!$D$8),"FALSO"))</f>
        <v>1</v>
      </c>
      <c r="E324" s="57" t="b">
        <f>+IF(OR(T324='Convalida dati'!$F$4,T324='Convalida dati'!$F$5,T324='Convalida dati'!$F$8),OR('Dealflow centrale'!V324='Convalida dati'!$D$5,V324='Convalida dati'!$D$6,V324='Convalida dati'!$D$7),IF(OR('Dealflow centrale'!T324='Convalida dati'!$F$9,'Dealflow centrale'!T324='Convalida dati'!$F$7),OR('Dealflow centrale'!V324='Convalida dati'!$D$4,'Dealflow centrale'!V324='Convalida dati'!$D$5,'Dealflow centrale'!V324='Convalida dati'!$D$6),IF(T324="",OR(V324="",V324='Convalida dati'!$D$8),"FALSO")))</f>
        <v>1</v>
      </c>
      <c r="F324" s="58" t="str">
        <f t="shared" ca="1" si="23"/>
        <v>OK</v>
      </c>
      <c r="G324" s="66">
        <v>319</v>
      </c>
      <c r="H324" s="85">
        <v>43208</v>
      </c>
      <c r="I324" s="63">
        <v>43208</v>
      </c>
      <c r="J324" s="77" t="s">
        <v>1255</v>
      </c>
      <c r="K324" s="65" t="s">
        <v>62</v>
      </c>
      <c r="L324" s="76" t="s">
        <v>149</v>
      </c>
      <c r="M324" s="78" t="s">
        <v>92</v>
      </c>
      <c r="N324" s="64" t="s">
        <v>184</v>
      </c>
      <c r="O324" s="272"/>
      <c r="P324" s="66" t="s">
        <v>36</v>
      </c>
      <c r="Q324" s="67" t="s">
        <v>170</v>
      </c>
      <c r="R324" s="67" t="s">
        <v>49</v>
      </c>
      <c r="S324" s="288" t="s">
        <v>702</v>
      </c>
      <c r="T324" s="68" t="s">
        <v>167</v>
      </c>
      <c r="U324" s="66" t="s">
        <v>218</v>
      </c>
      <c r="V324" s="423" t="s">
        <v>38</v>
      </c>
      <c r="W324" s="288"/>
      <c r="X324" s="489">
        <v>43209</v>
      </c>
      <c r="Y324" s="480"/>
      <c r="Z324" s="69"/>
    </row>
    <row r="325" spans="2:26" ht="42.45" hidden="1" customHeight="1" x14ac:dyDescent="0.3">
      <c r="B325" s="56" t="str">
        <f t="shared" ca="1" si="22"/>
        <v>VERO</v>
      </c>
      <c r="C325" s="57" t="b">
        <f t="shared" si="24"/>
        <v>1</v>
      </c>
      <c r="D325" s="57" t="b">
        <f>+IF(Q325='Convalida dati'!$B$16,AND('Dealflow centrale'!V325&lt;&gt;"",I325&lt;&gt;""),IF(AND('Dealflow centrale'!Q325='Convalida dati'!$B$17,'Dealflow centrale'!I325=""),OR('Dealflow centrale'!V325="",V325='Convalida dati'!$D$8),"FALSO"))</f>
        <v>1</v>
      </c>
      <c r="E325" s="57" t="b">
        <f>+IF(OR(T325='Convalida dati'!$F$4,T325='Convalida dati'!$F$5,T325='Convalida dati'!$F$8),OR('Dealflow centrale'!V325='Convalida dati'!$D$5,V325='Convalida dati'!$D$6,V325='Convalida dati'!$D$7),IF(OR('Dealflow centrale'!T325='Convalida dati'!$F$9,'Dealflow centrale'!T325='Convalida dati'!$F$7),OR('Dealflow centrale'!V325='Convalida dati'!$D$4,'Dealflow centrale'!V325='Convalida dati'!$D$5,'Dealflow centrale'!V325='Convalida dati'!$D$6),IF(T325="",OR(V325="",V325='Convalida dati'!$D$8),"FALSO")))</f>
        <v>1</v>
      </c>
      <c r="F325" s="58" t="str">
        <f t="shared" ca="1" si="23"/>
        <v>OK</v>
      </c>
      <c r="G325" s="60">
        <v>320</v>
      </c>
      <c r="H325" s="84">
        <v>43209</v>
      </c>
      <c r="I325" s="59">
        <v>43209</v>
      </c>
      <c r="J325" s="75" t="s">
        <v>1257</v>
      </c>
      <c r="K325" s="70" t="s">
        <v>64</v>
      </c>
      <c r="L325" s="70" t="s">
        <v>1258</v>
      </c>
      <c r="M325" s="72" t="s">
        <v>878</v>
      </c>
      <c r="N325" s="75"/>
      <c r="O325" s="73" t="s">
        <v>1259</v>
      </c>
      <c r="P325" s="60" t="s">
        <v>83</v>
      </c>
      <c r="Q325" s="61" t="s">
        <v>170</v>
      </c>
      <c r="R325" s="61" t="s">
        <v>49</v>
      </c>
      <c r="S325" s="289" t="str">
        <f>+'EVCA sectoralclassification 1'!E214</f>
        <v>Systems software</v>
      </c>
      <c r="T325" s="62" t="s">
        <v>166</v>
      </c>
      <c r="U325" s="60" t="s">
        <v>218</v>
      </c>
      <c r="V325" s="424" t="s">
        <v>38</v>
      </c>
      <c r="W325" s="289"/>
      <c r="X325" s="488">
        <v>43214</v>
      </c>
      <c r="Y325" s="481"/>
      <c r="Z325" s="284"/>
    </row>
    <row r="326" spans="2:26" ht="42.45" hidden="1" customHeight="1" x14ac:dyDescent="0.3">
      <c r="B326" s="56" t="str">
        <f t="shared" ref="B326:B364" ca="1" si="25">IF(AND(+H326&lt;=X326,X326&lt;=TODAY()),"VERO","FALSO")</f>
        <v>VERO</v>
      </c>
      <c r="C326" s="57" t="b">
        <f t="shared" si="24"/>
        <v>1</v>
      </c>
      <c r="D326" s="57" t="b">
        <f>+IF(Q326='Convalida dati'!$B$16,AND('Dealflow centrale'!V326&lt;&gt;"",I326&lt;&gt;""),IF(AND('Dealflow centrale'!Q326='Convalida dati'!$B$17,'Dealflow centrale'!I326=""),OR('Dealflow centrale'!V326="",V326='Convalida dati'!$D$8),"FALSO"))</f>
        <v>1</v>
      </c>
      <c r="E326" s="57" t="b">
        <f>+IF(OR(T326='Convalida dati'!$F$4,T326='Convalida dati'!$F$5,T326='Convalida dati'!$F$8),OR('Dealflow centrale'!V326='Convalida dati'!$D$5,V326='Convalida dati'!$D$6,V326='Convalida dati'!$D$7),IF(OR('Dealflow centrale'!T326='Convalida dati'!$F$9,'Dealflow centrale'!T326='Convalida dati'!$F$7),OR('Dealflow centrale'!V326='Convalida dati'!$D$4,'Dealflow centrale'!V326='Convalida dati'!$D$5,'Dealflow centrale'!V326='Convalida dati'!$D$6),IF(T326="",OR(V326="",V326='Convalida dati'!$D$8),"FALSO")))</f>
        <v>1</v>
      </c>
      <c r="F326" s="58" t="str">
        <f t="shared" ref="F326:F389" ca="1" si="26">+IF(AND(B326="VERO",C326=TRUE,D326=TRUE,E326=TRUE),"OK","ERRORE")</f>
        <v>OK</v>
      </c>
      <c r="G326" s="66">
        <v>321</v>
      </c>
      <c r="H326" s="85">
        <v>43210</v>
      </c>
      <c r="I326" s="63">
        <v>43210</v>
      </c>
      <c r="J326" s="77" t="s">
        <v>1261</v>
      </c>
      <c r="K326" s="65" t="s">
        <v>64</v>
      </c>
      <c r="L326" s="76" t="s">
        <v>183</v>
      </c>
      <c r="M326" s="78" t="s">
        <v>98</v>
      </c>
      <c r="N326" s="64"/>
      <c r="O326" s="76" t="s">
        <v>1260</v>
      </c>
      <c r="P326" s="66" t="s">
        <v>34</v>
      </c>
      <c r="Q326" s="67" t="s">
        <v>170</v>
      </c>
      <c r="R326" s="67" t="s">
        <v>53</v>
      </c>
      <c r="S326" s="288" t="str">
        <f>+'EVCA sectoralclassification 1'!E89</f>
        <v>Business and industrial services</v>
      </c>
      <c r="T326" s="68" t="s">
        <v>41</v>
      </c>
      <c r="U326" s="66" t="s">
        <v>218</v>
      </c>
      <c r="V326" s="423" t="s">
        <v>174</v>
      </c>
      <c r="W326" s="288"/>
      <c r="X326" s="489">
        <v>43214</v>
      </c>
      <c r="Y326" s="480"/>
      <c r="Z326" s="69"/>
    </row>
    <row r="327" spans="2:26" ht="42.45" hidden="1" customHeight="1" x14ac:dyDescent="0.3">
      <c r="B327" s="56" t="str">
        <f t="shared" ca="1" si="25"/>
        <v>VERO</v>
      </c>
      <c r="C327" s="57" t="b">
        <f t="shared" si="24"/>
        <v>1</v>
      </c>
      <c r="D327" s="57" t="b">
        <f>+IF(Q327='Convalida dati'!$B$16,AND('Dealflow centrale'!V327&lt;&gt;"",I327&lt;&gt;""),IF(AND('Dealflow centrale'!Q327='Convalida dati'!$B$17,'Dealflow centrale'!I327=""),OR('Dealflow centrale'!V327="",V327='Convalida dati'!$D$8),"FALSO"))</f>
        <v>1</v>
      </c>
      <c r="E327" s="57" t="b">
        <f>+IF(OR(T327='Convalida dati'!$F$4,T327='Convalida dati'!$F$5,T327='Convalida dati'!$F$8),OR('Dealflow centrale'!V327='Convalida dati'!$D$5,V327='Convalida dati'!$D$6,V327='Convalida dati'!$D$7),IF(OR('Dealflow centrale'!T327='Convalida dati'!$F$9,'Dealflow centrale'!T327='Convalida dati'!$F$7),OR('Dealflow centrale'!V327='Convalida dati'!$D$4,'Dealflow centrale'!V327='Convalida dati'!$D$5,'Dealflow centrale'!V327='Convalida dati'!$D$6),IF(T327="",OR(V327="",V327='Convalida dati'!$D$8),"FALSO")))</f>
        <v>1</v>
      </c>
      <c r="F327" s="58" t="str">
        <f t="shared" ca="1" si="26"/>
        <v>OK</v>
      </c>
      <c r="G327" s="60">
        <v>322</v>
      </c>
      <c r="H327" s="84">
        <v>43213</v>
      </c>
      <c r="I327" s="59">
        <v>43213</v>
      </c>
      <c r="J327" s="56" t="s">
        <v>1262</v>
      </c>
      <c r="K327" s="57" t="s">
        <v>64</v>
      </c>
      <c r="L327" s="70" t="s">
        <v>705</v>
      </c>
      <c r="M327" s="72" t="s">
        <v>187</v>
      </c>
      <c r="N327" s="56"/>
      <c r="O327" s="57" t="s">
        <v>1263</v>
      </c>
      <c r="P327" s="60" t="s">
        <v>34</v>
      </c>
      <c r="Q327" s="61" t="s">
        <v>170</v>
      </c>
      <c r="R327" s="61" t="s">
        <v>43</v>
      </c>
      <c r="S327" s="289" t="str">
        <f>+'EVCA sectoralclassification 1'!E73</f>
        <v>Business and industrial services</v>
      </c>
      <c r="T327" s="62" t="s">
        <v>166</v>
      </c>
      <c r="U327" s="60" t="s">
        <v>218</v>
      </c>
      <c r="V327" s="424" t="s">
        <v>38</v>
      </c>
      <c r="W327" s="289"/>
      <c r="X327" s="488">
        <v>43214</v>
      </c>
      <c r="Y327" s="483"/>
      <c r="Z327" s="80"/>
    </row>
    <row r="328" spans="2:26" ht="42.45" hidden="1" customHeight="1" x14ac:dyDescent="0.3">
      <c r="B328" s="56" t="str">
        <f t="shared" ca="1" si="25"/>
        <v>VERO</v>
      </c>
      <c r="C328" s="57" t="b">
        <f t="shared" si="24"/>
        <v>1</v>
      </c>
      <c r="D328" s="57" t="b">
        <f>+IF(Q328='Convalida dati'!$B$16,AND('Dealflow centrale'!V328&lt;&gt;"",I328&lt;&gt;""),IF(AND('Dealflow centrale'!Q328='Convalida dati'!$B$17,'Dealflow centrale'!I328=""),OR('Dealflow centrale'!V328="",V328='Convalida dati'!$D$8),"FALSO"))</f>
        <v>1</v>
      </c>
      <c r="E328" s="57" t="b">
        <f>+IF(OR(T328='Convalida dati'!$F$4,T328='Convalida dati'!$F$5,T328='Convalida dati'!$F$8),OR('Dealflow centrale'!V328='Convalida dati'!$D$5,V328='Convalida dati'!$D$6,V328='Convalida dati'!$D$7),IF(OR('Dealflow centrale'!T328='Convalida dati'!$F$9,'Dealflow centrale'!T328='Convalida dati'!$F$7),OR('Dealflow centrale'!V328='Convalida dati'!$D$4,'Dealflow centrale'!V328='Convalida dati'!$D$5,'Dealflow centrale'!V328='Convalida dati'!$D$6),IF(T328="",OR(V328="",V328='Convalida dati'!$D$8),"FALSO")))</f>
        <v>1</v>
      </c>
      <c r="F328" s="58" t="str">
        <f t="shared" ca="1" si="26"/>
        <v>OK</v>
      </c>
      <c r="G328" s="66">
        <v>323</v>
      </c>
      <c r="H328" s="85">
        <v>43213</v>
      </c>
      <c r="I328" s="63">
        <v>43284</v>
      </c>
      <c r="J328" s="64" t="s">
        <v>1264</v>
      </c>
      <c r="K328" s="65" t="s">
        <v>62</v>
      </c>
      <c r="L328" s="76" t="s">
        <v>206</v>
      </c>
      <c r="M328" s="78" t="s">
        <v>206</v>
      </c>
      <c r="N328" s="64"/>
      <c r="O328" s="76" t="s">
        <v>1265</v>
      </c>
      <c r="P328" s="66" t="s">
        <v>34</v>
      </c>
      <c r="Q328" s="67" t="s">
        <v>170</v>
      </c>
      <c r="R328" s="67" t="s">
        <v>49</v>
      </c>
      <c r="S328" s="288" t="str">
        <f>+'EVCA sectoralclassification 1'!E214</f>
        <v>Systems software</v>
      </c>
      <c r="T328" s="68" t="s">
        <v>41</v>
      </c>
      <c r="U328" s="66" t="s">
        <v>218</v>
      </c>
      <c r="V328" s="423" t="s">
        <v>174</v>
      </c>
      <c r="W328" s="288"/>
      <c r="X328" s="489">
        <v>43286</v>
      </c>
      <c r="Y328" s="480"/>
      <c r="Z328" s="69"/>
    </row>
    <row r="329" spans="2:26" ht="42.45" hidden="1" customHeight="1" x14ac:dyDescent="0.3">
      <c r="B329" s="56" t="str">
        <f t="shared" ca="1" si="25"/>
        <v>VERO</v>
      </c>
      <c r="C329" s="57" t="b">
        <f t="shared" ref="C329:C364" si="27">+(AND(G329&lt;&gt;"",H329&lt;&gt;"",J329&lt;&gt;"",K329&lt;&gt;"",L329&lt;&gt;"",M329&lt;&gt;"",P329&lt;&gt;"",Q329&lt;&gt;""))</f>
        <v>1</v>
      </c>
      <c r="D329" s="57" t="b">
        <f>+IF(Q329='Convalida dati'!$B$16,AND('Dealflow centrale'!V329&lt;&gt;"",I329&lt;&gt;""),IF(AND('Dealflow centrale'!Q329='Convalida dati'!$B$17,'Dealflow centrale'!I329=""),OR('Dealflow centrale'!V329="",V329='Convalida dati'!$D$8),"FALSO"))</f>
        <v>1</v>
      </c>
      <c r="E329" s="57" t="b">
        <f>+IF(OR(T329='Convalida dati'!$F$4,T329='Convalida dati'!$F$5,T329='Convalida dati'!$F$8),OR('Dealflow centrale'!V329='Convalida dati'!$D$5,V329='Convalida dati'!$D$6,V329='Convalida dati'!$D$7),IF(OR('Dealflow centrale'!T329='Convalida dati'!$F$9,'Dealflow centrale'!T329='Convalida dati'!$F$7),OR('Dealflow centrale'!V329='Convalida dati'!$D$4,'Dealflow centrale'!V329='Convalida dati'!$D$5,'Dealflow centrale'!V329='Convalida dati'!$D$6),IF(T329="",OR(V329="",V329='Convalida dati'!$D$8),"FALSO")))</f>
        <v>1</v>
      </c>
      <c r="F329" s="58" t="str">
        <f t="shared" ca="1" si="26"/>
        <v>OK</v>
      </c>
      <c r="G329" s="60">
        <v>324</v>
      </c>
      <c r="H329" s="84">
        <v>43214</v>
      </c>
      <c r="I329" s="59">
        <v>43214</v>
      </c>
      <c r="J329" s="56" t="s">
        <v>1266</v>
      </c>
      <c r="K329" s="57" t="s">
        <v>62</v>
      </c>
      <c r="L329" s="70" t="s">
        <v>165</v>
      </c>
      <c r="M329" s="72" t="s">
        <v>90</v>
      </c>
      <c r="N329" s="56"/>
      <c r="O329" s="73" t="s">
        <v>1099</v>
      </c>
      <c r="P329" s="60" t="s">
        <v>83</v>
      </c>
      <c r="Q329" s="61" t="s">
        <v>170</v>
      </c>
      <c r="R329" s="61" t="s">
        <v>48</v>
      </c>
      <c r="S329" s="289" t="str">
        <f>+'EVCA sectoralclassification 1'!E200</f>
        <v>Internet technologies</v>
      </c>
      <c r="T329" s="62" t="s">
        <v>167</v>
      </c>
      <c r="U329" s="60" t="s">
        <v>218</v>
      </c>
      <c r="V329" s="424" t="s">
        <v>38</v>
      </c>
      <c r="W329" s="289"/>
      <c r="X329" s="488">
        <v>43214</v>
      </c>
      <c r="Y329" s="481"/>
      <c r="Z329" s="284"/>
    </row>
    <row r="330" spans="2:26" ht="42.45" hidden="1" customHeight="1" x14ac:dyDescent="0.3">
      <c r="B330" s="56" t="str">
        <f t="shared" ca="1" si="25"/>
        <v>VERO</v>
      </c>
      <c r="C330" s="57" t="b">
        <f t="shared" si="27"/>
        <v>1</v>
      </c>
      <c r="D330" s="57" t="b">
        <f>+IF(Q330='Convalida dati'!$B$16,AND('Dealflow centrale'!V330&lt;&gt;"",I330&lt;&gt;""),IF(AND('Dealflow centrale'!Q330='Convalida dati'!$B$17,'Dealflow centrale'!I330=""),OR('Dealflow centrale'!V330="",V330='Convalida dati'!$D$8),"FALSO"))</f>
        <v>1</v>
      </c>
      <c r="E330" s="57" t="b">
        <f>+IF(OR(T330='Convalida dati'!$F$4,T330='Convalida dati'!$F$5,T330='Convalida dati'!$F$8),OR('Dealflow centrale'!V330='Convalida dati'!$D$5,V330='Convalida dati'!$D$6,V330='Convalida dati'!$D$7),IF(OR('Dealflow centrale'!T330='Convalida dati'!$F$9,'Dealflow centrale'!T330='Convalida dati'!$F$7),OR('Dealflow centrale'!V330='Convalida dati'!$D$4,'Dealflow centrale'!V330='Convalida dati'!$D$5,'Dealflow centrale'!V330='Convalida dati'!$D$6),IF(T330="",OR(V330="",V330='Convalida dati'!$D$8),"FALSO")))</f>
        <v>1</v>
      </c>
      <c r="F330" s="58" t="str">
        <f t="shared" ca="1" si="26"/>
        <v>OK</v>
      </c>
      <c r="G330" s="66">
        <v>325</v>
      </c>
      <c r="H330" s="85">
        <v>43214</v>
      </c>
      <c r="I330" s="63">
        <v>43214</v>
      </c>
      <c r="J330" s="64" t="s">
        <v>1267</v>
      </c>
      <c r="K330" s="65" t="s">
        <v>62</v>
      </c>
      <c r="L330" s="76" t="s">
        <v>165</v>
      </c>
      <c r="M330" s="78" t="s">
        <v>90</v>
      </c>
      <c r="N330" s="64"/>
      <c r="O330" s="76" t="s">
        <v>2117</v>
      </c>
      <c r="P330" s="66" t="s">
        <v>83</v>
      </c>
      <c r="Q330" s="67" t="s">
        <v>170</v>
      </c>
      <c r="R330" s="67" t="s">
        <v>48</v>
      </c>
      <c r="S330" s="288" t="str">
        <f>+'EVCA sectoralclassification 1'!E200</f>
        <v>Internet technologies</v>
      </c>
      <c r="T330" s="68" t="s">
        <v>167</v>
      </c>
      <c r="U330" s="66" t="s">
        <v>218</v>
      </c>
      <c r="V330" s="423" t="s">
        <v>38</v>
      </c>
      <c r="W330" s="288"/>
      <c r="X330" s="489">
        <v>43214</v>
      </c>
      <c r="Y330" s="480"/>
      <c r="Z330" s="69"/>
    </row>
    <row r="331" spans="2:26" ht="42.45" hidden="1" customHeight="1" x14ac:dyDescent="0.3">
      <c r="B331" s="56" t="str">
        <f t="shared" ca="1" si="25"/>
        <v>VERO</v>
      </c>
      <c r="C331" s="57" t="b">
        <f t="shared" si="27"/>
        <v>1</v>
      </c>
      <c r="D331" s="57" t="b">
        <f>+IF(Q331='Convalida dati'!$B$16,AND('Dealflow centrale'!V331&lt;&gt;"",I331&lt;&gt;""),IF(AND('Dealflow centrale'!Q331='Convalida dati'!$B$17,'Dealflow centrale'!I331=""),OR('Dealflow centrale'!V331="",V331='Convalida dati'!$D$8),"FALSO"))</f>
        <v>1</v>
      </c>
      <c r="E331" s="57" t="b">
        <f>+IF(OR(T331='Convalida dati'!$F$4,T331='Convalida dati'!$F$5,T331='Convalida dati'!$F$8),OR('Dealflow centrale'!V331='Convalida dati'!$D$5,V331='Convalida dati'!$D$6,V331='Convalida dati'!$D$7),IF(OR('Dealflow centrale'!T331='Convalida dati'!$F$9,'Dealflow centrale'!T331='Convalida dati'!$F$7),OR('Dealflow centrale'!V331='Convalida dati'!$D$4,'Dealflow centrale'!V331='Convalida dati'!$D$5,'Dealflow centrale'!V331='Convalida dati'!$D$6),IF(T331="",OR(V331="",V331='Convalida dati'!$D$8),"FALSO")))</f>
        <v>1</v>
      </c>
      <c r="F331" s="58" t="str">
        <f t="shared" ca="1" si="26"/>
        <v>OK</v>
      </c>
      <c r="G331" s="60">
        <v>326</v>
      </c>
      <c r="H331" s="84">
        <v>43214</v>
      </c>
      <c r="I331" s="59">
        <v>43214</v>
      </c>
      <c r="J331" s="56" t="s">
        <v>1268</v>
      </c>
      <c r="K331" s="57" t="s">
        <v>62</v>
      </c>
      <c r="L331" s="70" t="s">
        <v>743</v>
      </c>
      <c r="M331" s="72" t="s">
        <v>87</v>
      </c>
      <c r="N331" s="75" t="s">
        <v>115</v>
      </c>
      <c r="O331" s="271"/>
      <c r="P331" s="60" t="s">
        <v>36</v>
      </c>
      <c r="Q331" s="61" t="s">
        <v>170</v>
      </c>
      <c r="R331" s="61" t="s">
        <v>43</v>
      </c>
      <c r="S331" s="289" t="str">
        <f>+'EVCA sectoralclassification 1'!E118</f>
        <v>Consumer products manufacturing</v>
      </c>
      <c r="T331" s="62" t="s">
        <v>166</v>
      </c>
      <c r="U331" s="60" t="s">
        <v>218</v>
      </c>
      <c r="V331" s="424" t="s">
        <v>174</v>
      </c>
      <c r="W331" s="289"/>
      <c r="X331" s="488">
        <v>43223</v>
      </c>
      <c r="Y331" s="483" t="s">
        <v>1287</v>
      </c>
      <c r="Z331" s="80"/>
    </row>
    <row r="332" spans="2:26" ht="42.45" hidden="1" customHeight="1" x14ac:dyDescent="0.3">
      <c r="B332" s="56" t="str">
        <f t="shared" ca="1" si="25"/>
        <v>VERO</v>
      </c>
      <c r="C332" s="57" t="b">
        <f t="shared" si="27"/>
        <v>1</v>
      </c>
      <c r="D332" s="57" t="b">
        <f>+IF(Q332='Convalida dati'!$B$16,AND('Dealflow centrale'!V332&lt;&gt;"",I332&lt;&gt;""),IF(AND('Dealflow centrale'!Q332='Convalida dati'!$B$17,'Dealflow centrale'!I332=""),OR('Dealflow centrale'!V332="",V332='Convalida dati'!$D$8),"FALSO"))</f>
        <v>1</v>
      </c>
      <c r="E332" s="57" t="b">
        <f>+IF(OR(T332='Convalida dati'!$F$4,T332='Convalida dati'!$F$5,T332='Convalida dati'!$F$8),OR('Dealflow centrale'!V332='Convalida dati'!$D$5,V332='Convalida dati'!$D$6,V332='Convalida dati'!$D$7),IF(OR('Dealflow centrale'!T332='Convalida dati'!$F$9,'Dealflow centrale'!T332='Convalida dati'!$F$7),OR('Dealflow centrale'!V332='Convalida dati'!$D$4,'Dealflow centrale'!V332='Convalida dati'!$D$5,'Dealflow centrale'!V332='Convalida dati'!$D$6),IF(T332="",OR(V332="",V332='Convalida dati'!$D$8),"FALSO")))</f>
        <v>1</v>
      </c>
      <c r="F332" s="58" t="str">
        <f t="shared" ca="1" si="26"/>
        <v>OK</v>
      </c>
      <c r="G332" s="66">
        <v>327</v>
      </c>
      <c r="H332" s="85">
        <v>43214</v>
      </c>
      <c r="I332" s="63"/>
      <c r="J332" s="77" t="s">
        <v>1269</v>
      </c>
      <c r="K332" s="65" t="s">
        <v>62</v>
      </c>
      <c r="L332" s="76" t="s">
        <v>1270</v>
      </c>
      <c r="M332" s="78" t="s">
        <v>92</v>
      </c>
      <c r="N332" s="64"/>
      <c r="O332" s="270" t="s">
        <v>1271</v>
      </c>
      <c r="P332" s="66" t="s">
        <v>34</v>
      </c>
      <c r="Q332" s="67" t="s">
        <v>67</v>
      </c>
      <c r="R332" s="67"/>
      <c r="S332" s="288"/>
      <c r="T332" s="68"/>
      <c r="U332" s="66"/>
      <c r="V332" s="423" t="s">
        <v>781</v>
      </c>
      <c r="W332" s="288"/>
      <c r="X332" s="489">
        <v>43384</v>
      </c>
      <c r="Y332" s="480"/>
      <c r="Z332" s="69"/>
    </row>
    <row r="333" spans="2:26" ht="42.45" hidden="1" customHeight="1" x14ac:dyDescent="0.3">
      <c r="B333" s="56" t="str">
        <f t="shared" ca="1" si="25"/>
        <v>VERO</v>
      </c>
      <c r="C333" s="57" t="b">
        <f t="shared" si="27"/>
        <v>1</v>
      </c>
      <c r="D333" s="57" t="b">
        <f>+IF(Q333='Convalida dati'!$B$16,AND('Dealflow centrale'!V333&lt;&gt;"",I333&lt;&gt;""),IF(AND('Dealflow centrale'!Q333='Convalida dati'!$B$17,'Dealflow centrale'!I333=""),OR('Dealflow centrale'!V333="",V333='Convalida dati'!$D$8),"FALSO"))</f>
        <v>1</v>
      </c>
      <c r="E333" s="57" t="b">
        <f>+IF(OR(T333='Convalida dati'!$F$4,T333='Convalida dati'!$F$5,T333='Convalida dati'!$F$8),OR('Dealflow centrale'!V333='Convalida dati'!$D$5,V333='Convalida dati'!$D$6,V333='Convalida dati'!$D$7),IF(OR('Dealflow centrale'!T333='Convalida dati'!$F$9,'Dealflow centrale'!T333='Convalida dati'!$F$7),OR('Dealflow centrale'!V333='Convalida dati'!$D$4,'Dealflow centrale'!V333='Convalida dati'!$D$5,'Dealflow centrale'!V333='Convalida dati'!$D$6),IF(T333="",OR(V333="",V333='Convalida dati'!$D$8),"FALSO")))</f>
        <v>1</v>
      </c>
      <c r="F333" s="58" t="str">
        <f t="shared" ca="1" si="26"/>
        <v>OK</v>
      </c>
      <c r="G333" s="60">
        <v>328</v>
      </c>
      <c r="H333" s="84">
        <v>43214</v>
      </c>
      <c r="I333" s="59">
        <v>43214</v>
      </c>
      <c r="J333" s="75" t="s">
        <v>1288</v>
      </c>
      <c r="K333" s="70" t="s">
        <v>62</v>
      </c>
      <c r="L333" s="70" t="s">
        <v>149</v>
      </c>
      <c r="M333" s="72" t="s">
        <v>92</v>
      </c>
      <c r="N333" s="75" t="s">
        <v>82</v>
      </c>
      <c r="O333" s="73"/>
      <c r="P333" s="60" t="s">
        <v>36</v>
      </c>
      <c r="Q333" s="61" t="s">
        <v>170</v>
      </c>
      <c r="R333" s="61" t="s">
        <v>48</v>
      </c>
      <c r="S333" s="289" t="str">
        <f>+'EVCA sectoralclassification 1'!E200</f>
        <v>Internet technologies</v>
      </c>
      <c r="T333" s="62" t="s">
        <v>167</v>
      </c>
      <c r="U333" s="60" t="s">
        <v>218</v>
      </c>
      <c r="V333" s="424" t="s">
        <v>38</v>
      </c>
      <c r="W333" s="289"/>
      <c r="X333" s="488">
        <v>43223</v>
      </c>
      <c r="Y333" s="481"/>
      <c r="Z333" s="284"/>
    </row>
    <row r="334" spans="2:26" ht="42.45" hidden="1" customHeight="1" x14ac:dyDescent="0.3">
      <c r="B334" s="56" t="str">
        <f t="shared" ca="1" si="25"/>
        <v>VERO</v>
      </c>
      <c r="C334" s="57" t="b">
        <f t="shared" si="27"/>
        <v>1</v>
      </c>
      <c r="D334" s="57" t="b">
        <f>+IF(Q334='Convalida dati'!$B$16,AND('Dealflow centrale'!V334&lt;&gt;"",I334&lt;&gt;""),IF(AND('Dealflow centrale'!Q334='Convalida dati'!$B$17,'Dealflow centrale'!I334=""),OR('Dealflow centrale'!V334="",V334='Convalida dati'!$D$8),"FALSO"))</f>
        <v>1</v>
      </c>
      <c r="E334" s="57" t="b">
        <f>+IF(OR(T334='Convalida dati'!$F$4,T334='Convalida dati'!$F$5,T334='Convalida dati'!$F$8),OR('Dealflow centrale'!V334='Convalida dati'!$D$5,V334='Convalida dati'!$D$6,V334='Convalida dati'!$D$7),IF(OR('Dealflow centrale'!T334='Convalida dati'!$F$9,'Dealflow centrale'!T334='Convalida dati'!$F$7),OR('Dealflow centrale'!V334='Convalida dati'!$D$4,'Dealflow centrale'!V334='Convalida dati'!$D$5,'Dealflow centrale'!V334='Convalida dati'!$D$6),IF(T334="",OR(V334="",V334='Convalida dati'!$D$8),"FALSO")))</f>
        <v>1</v>
      </c>
      <c r="F334" s="58" t="str">
        <f t="shared" ca="1" si="26"/>
        <v>OK</v>
      </c>
      <c r="G334" s="66">
        <v>329</v>
      </c>
      <c r="H334" s="85">
        <v>43216</v>
      </c>
      <c r="I334" s="63">
        <v>43216</v>
      </c>
      <c r="J334" s="64" t="s">
        <v>1272</v>
      </c>
      <c r="K334" s="65" t="s">
        <v>62</v>
      </c>
      <c r="L334" s="76" t="s">
        <v>206</v>
      </c>
      <c r="M334" s="78" t="s">
        <v>206</v>
      </c>
      <c r="N334" s="64"/>
      <c r="O334" s="272" t="s">
        <v>1273</v>
      </c>
      <c r="P334" s="66" t="s">
        <v>35</v>
      </c>
      <c r="Q334" s="67" t="s">
        <v>170</v>
      </c>
      <c r="R334" s="67" t="s">
        <v>53</v>
      </c>
      <c r="S334" s="288" t="str">
        <f>+'EVCA sectoralclassification 1'!E89</f>
        <v>Business and industrial services</v>
      </c>
      <c r="T334" s="68" t="s">
        <v>147</v>
      </c>
      <c r="U334" s="66" t="s">
        <v>218</v>
      </c>
      <c r="V334" s="423" t="s">
        <v>147</v>
      </c>
      <c r="W334" s="288"/>
      <c r="X334" s="489">
        <v>43223</v>
      </c>
      <c r="Y334" s="480"/>
      <c r="Z334" s="69"/>
    </row>
    <row r="335" spans="2:26" ht="42.45" hidden="1" customHeight="1" x14ac:dyDescent="0.3">
      <c r="B335" s="56" t="str">
        <f t="shared" ca="1" si="25"/>
        <v>VERO</v>
      </c>
      <c r="C335" s="57" t="b">
        <f t="shared" si="27"/>
        <v>1</v>
      </c>
      <c r="D335" s="57" t="b">
        <f>+IF(Q335='Convalida dati'!$B$16,AND('Dealflow centrale'!V335&lt;&gt;"",I335&lt;&gt;""),IF(AND('Dealflow centrale'!Q335='Convalida dati'!$B$17,'Dealflow centrale'!I335=""),OR('Dealflow centrale'!V335="",V335='Convalida dati'!$D$8),"FALSO"))</f>
        <v>1</v>
      </c>
      <c r="E335" s="57" t="b">
        <f>+IF(OR(T335='Convalida dati'!$F$4,T335='Convalida dati'!$F$5,T335='Convalida dati'!$F$8),OR('Dealflow centrale'!V335='Convalida dati'!$D$5,V335='Convalida dati'!$D$6,V335='Convalida dati'!$D$7),IF(OR('Dealflow centrale'!T335='Convalida dati'!$F$9,'Dealflow centrale'!T335='Convalida dati'!$F$7),OR('Dealflow centrale'!V335='Convalida dati'!$D$4,'Dealflow centrale'!V335='Convalida dati'!$D$5,'Dealflow centrale'!V335='Convalida dati'!$D$6),IF(T335="",OR(V335="",V335='Convalida dati'!$D$8),"FALSO")))</f>
        <v>1</v>
      </c>
      <c r="F335" s="58" t="str">
        <f t="shared" ca="1" si="26"/>
        <v>OK</v>
      </c>
      <c r="G335" s="60">
        <v>330</v>
      </c>
      <c r="H335" s="84">
        <v>43222</v>
      </c>
      <c r="I335" s="59">
        <v>43223</v>
      </c>
      <c r="J335" s="56" t="s">
        <v>1274</v>
      </c>
      <c r="K335" s="57" t="s">
        <v>62</v>
      </c>
      <c r="L335" s="70" t="s">
        <v>206</v>
      </c>
      <c r="M335" s="72" t="s">
        <v>206</v>
      </c>
      <c r="N335" s="56"/>
      <c r="O335" s="73" t="s">
        <v>1275</v>
      </c>
      <c r="P335" s="60" t="s">
        <v>34</v>
      </c>
      <c r="Q335" s="61" t="s">
        <v>170</v>
      </c>
      <c r="R335" s="61" t="s">
        <v>49</v>
      </c>
      <c r="S335" s="289" t="str">
        <f>+'EVCA sectoralclassification 1'!E215</f>
        <v>Software: other</v>
      </c>
      <c r="T335" s="62" t="s">
        <v>41</v>
      </c>
      <c r="U335" s="60" t="s">
        <v>218</v>
      </c>
      <c r="V335" s="424" t="s">
        <v>174</v>
      </c>
      <c r="W335" s="289"/>
      <c r="X335" s="488">
        <v>43230</v>
      </c>
      <c r="Y335" s="483"/>
      <c r="Z335" s="80"/>
    </row>
    <row r="336" spans="2:26" ht="42.45" hidden="1" customHeight="1" x14ac:dyDescent="0.3">
      <c r="B336" s="56" t="str">
        <f t="shared" ca="1" si="25"/>
        <v>VERO</v>
      </c>
      <c r="C336" s="57" t="b">
        <f t="shared" si="27"/>
        <v>1</v>
      </c>
      <c r="D336" s="57" t="b">
        <f>+IF(Q336='Convalida dati'!$B$16,AND('Dealflow centrale'!V336&lt;&gt;"",I336&lt;&gt;""),IF(AND('Dealflow centrale'!Q336='Convalida dati'!$B$17,'Dealflow centrale'!I336=""),OR('Dealflow centrale'!V336="",V336='Convalida dati'!$D$8),"FALSO"))</f>
        <v>1</v>
      </c>
      <c r="E336" s="57" t="b">
        <f>+IF(OR(T336='Convalida dati'!$F$4,T336='Convalida dati'!$F$5,T336='Convalida dati'!$F$8),OR('Dealflow centrale'!V336='Convalida dati'!$D$5,V336='Convalida dati'!$D$6,V336='Convalida dati'!$D$7),IF(OR('Dealflow centrale'!T336='Convalida dati'!$F$9,'Dealflow centrale'!T336='Convalida dati'!$F$7),OR('Dealflow centrale'!V336='Convalida dati'!$D$4,'Dealflow centrale'!V336='Convalida dati'!$D$5,'Dealflow centrale'!V336='Convalida dati'!$D$6),IF(T336="",OR(V336="",V336='Convalida dati'!$D$8),"FALSO")))</f>
        <v>1</v>
      </c>
      <c r="F336" s="58" t="str">
        <f t="shared" ca="1" si="26"/>
        <v>OK</v>
      </c>
      <c r="G336" s="66">
        <v>331</v>
      </c>
      <c r="H336" s="85">
        <v>43216</v>
      </c>
      <c r="I336" s="63">
        <v>43227</v>
      </c>
      <c r="J336" s="64" t="s">
        <v>1276</v>
      </c>
      <c r="K336" s="65" t="s">
        <v>62</v>
      </c>
      <c r="L336" s="76" t="s">
        <v>206</v>
      </c>
      <c r="M336" s="78" t="s">
        <v>206</v>
      </c>
      <c r="N336" s="64"/>
      <c r="O336" s="272" t="s">
        <v>968</v>
      </c>
      <c r="P336" s="66" t="s">
        <v>35</v>
      </c>
      <c r="Q336" s="67" t="s">
        <v>170</v>
      </c>
      <c r="R336" s="67" t="s">
        <v>50</v>
      </c>
      <c r="S336" s="288" t="str">
        <f>+'EVCA sectoralclassification 1'!E61</f>
        <v>Industrial measurement, sensing and control</v>
      </c>
      <c r="T336" s="68" t="s">
        <v>41</v>
      </c>
      <c r="U336" s="66" t="s">
        <v>811</v>
      </c>
      <c r="V336" s="423" t="s">
        <v>39</v>
      </c>
      <c r="W336" s="288"/>
      <c r="X336" s="489">
        <v>43230</v>
      </c>
      <c r="Y336" s="482"/>
      <c r="Z336" s="74"/>
    </row>
    <row r="337" spans="2:26" ht="42.45" hidden="1" customHeight="1" x14ac:dyDescent="0.3">
      <c r="B337" s="56" t="str">
        <f t="shared" ca="1" si="25"/>
        <v>VERO</v>
      </c>
      <c r="C337" s="57" t="b">
        <f t="shared" si="27"/>
        <v>1</v>
      </c>
      <c r="D337" s="57" t="b">
        <f>+IF(Q337='Convalida dati'!$B$16,AND('Dealflow centrale'!V337&lt;&gt;"",I337&lt;&gt;""),IF(AND('Dealflow centrale'!Q337='Convalida dati'!$B$17,'Dealflow centrale'!I337=""),OR('Dealflow centrale'!V337="",V337='Convalida dati'!$D$8),"FALSO"))</f>
        <v>1</v>
      </c>
      <c r="E337" s="57" t="b">
        <f>+IF(OR(T337='Convalida dati'!$F$4,T337='Convalida dati'!$F$5,T337='Convalida dati'!$F$8),OR('Dealflow centrale'!V337='Convalida dati'!$D$5,V337='Convalida dati'!$D$6,V337='Convalida dati'!$D$7),IF(OR('Dealflow centrale'!T337='Convalida dati'!$F$9,'Dealflow centrale'!T337='Convalida dati'!$F$7),OR('Dealflow centrale'!V337='Convalida dati'!$D$4,'Dealflow centrale'!V337='Convalida dati'!$D$5,'Dealflow centrale'!V337='Convalida dati'!$D$6),IF(T337="",OR(V337="",V337='Convalida dati'!$D$8),"FALSO")))</f>
        <v>1</v>
      </c>
      <c r="F337" s="58" t="str">
        <f t="shared" ca="1" si="26"/>
        <v>OK</v>
      </c>
      <c r="G337" s="60">
        <v>332</v>
      </c>
      <c r="H337" s="84">
        <v>43222</v>
      </c>
      <c r="I337" s="59">
        <v>43222</v>
      </c>
      <c r="J337" s="56" t="s">
        <v>1277</v>
      </c>
      <c r="K337" s="57" t="s">
        <v>62</v>
      </c>
      <c r="L337" s="70" t="s">
        <v>830</v>
      </c>
      <c r="M337" s="60" t="s">
        <v>103</v>
      </c>
      <c r="N337" s="75" t="s">
        <v>182</v>
      </c>
      <c r="O337" s="73"/>
      <c r="P337" s="72" t="s">
        <v>36</v>
      </c>
      <c r="Q337" s="61" t="s">
        <v>170</v>
      </c>
      <c r="R337" s="61" t="s">
        <v>52</v>
      </c>
      <c r="S337" s="289" t="str">
        <f>+'EVCA sectoralclassification 1'!E231</f>
        <v>Medical devices and supplies</v>
      </c>
      <c r="T337" s="62" t="s">
        <v>41</v>
      </c>
      <c r="U337" s="60" t="s">
        <v>1034</v>
      </c>
      <c r="V337" s="424" t="s">
        <v>39</v>
      </c>
      <c r="W337" s="289"/>
      <c r="X337" s="488">
        <v>43223</v>
      </c>
      <c r="Y337" s="481"/>
      <c r="Z337" s="284"/>
    </row>
    <row r="338" spans="2:26" ht="50.55" hidden="1" customHeight="1" x14ac:dyDescent="0.3">
      <c r="B338" s="56" t="str">
        <f t="shared" ca="1" si="25"/>
        <v>VERO</v>
      </c>
      <c r="C338" s="57" t="b">
        <f t="shared" si="27"/>
        <v>1</v>
      </c>
      <c r="D338" s="57" t="b">
        <f>+IF(Q338='Convalida dati'!$B$16,AND('Dealflow centrale'!V338&lt;&gt;"",I338&lt;&gt;""),IF(AND('Dealflow centrale'!Q338='Convalida dati'!$B$17,'Dealflow centrale'!I338=""),OR('Dealflow centrale'!V338="",V338='Convalida dati'!$D$8),"FALSO"))</f>
        <v>1</v>
      </c>
      <c r="E338" s="57" t="b">
        <f>+IF(OR(T338='Convalida dati'!$F$4,T338='Convalida dati'!$F$5,T338='Convalida dati'!$F$8),OR('Dealflow centrale'!V338='Convalida dati'!$D$5,V338='Convalida dati'!$D$6,V338='Convalida dati'!$D$7),IF(OR('Dealflow centrale'!T338='Convalida dati'!$F$9,'Dealflow centrale'!T338='Convalida dati'!$F$7),OR('Dealflow centrale'!V338='Convalida dati'!$D$4,'Dealflow centrale'!V338='Convalida dati'!$D$5,'Dealflow centrale'!V338='Convalida dati'!$D$6),IF(T338="",OR(V338="",V338='Convalida dati'!$D$8),"FALSO")))</f>
        <v>1</v>
      </c>
      <c r="F338" s="58" t="str">
        <f t="shared" ca="1" si="26"/>
        <v>OK</v>
      </c>
      <c r="G338" s="66">
        <v>333</v>
      </c>
      <c r="H338" s="85">
        <v>43222</v>
      </c>
      <c r="I338" s="63">
        <v>43664</v>
      </c>
      <c r="J338" s="64" t="s">
        <v>1278</v>
      </c>
      <c r="K338" s="65" t="s">
        <v>62</v>
      </c>
      <c r="L338" s="76" t="s">
        <v>149</v>
      </c>
      <c r="M338" s="78" t="s">
        <v>92</v>
      </c>
      <c r="N338" s="77" t="s">
        <v>184</v>
      </c>
      <c r="O338" s="270"/>
      <c r="P338" s="66" t="s">
        <v>36</v>
      </c>
      <c r="Q338" s="67" t="s">
        <v>170</v>
      </c>
      <c r="R338" s="67" t="s">
        <v>48</v>
      </c>
      <c r="S338" s="288" t="str">
        <f>+'EVCA sectoralclassification 1'!E200</f>
        <v>Internet technologies</v>
      </c>
      <c r="T338" s="68" t="s">
        <v>166</v>
      </c>
      <c r="U338" s="66" t="s">
        <v>218</v>
      </c>
      <c r="V338" s="423" t="s">
        <v>38</v>
      </c>
      <c r="W338" s="288"/>
      <c r="X338" s="489">
        <v>43665</v>
      </c>
      <c r="Y338" s="482" t="s">
        <v>2553</v>
      </c>
      <c r="Z338" s="74"/>
    </row>
    <row r="339" spans="2:26" ht="42.45" hidden="1" customHeight="1" x14ac:dyDescent="0.3">
      <c r="B339" s="56" t="str">
        <f t="shared" ca="1" si="25"/>
        <v>VERO</v>
      </c>
      <c r="C339" s="57" t="b">
        <f t="shared" si="27"/>
        <v>1</v>
      </c>
      <c r="D339" s="57" t="b">
        <f>+IF(Q339='Convalida dati'!$B$16,AND('Dealflow centrale'!V339&lt;&gt;"",I339&lt;&gt;""),IF(AND('Dealflow centrale'!Q339='Convalida dati'!$B$17,'Dealflow centrale'!I339=""),OR('Dealflow centrale'!V339="",V339='Convalida dati'!$D$8),"FALSO"))</f>
        <v>1</v>
      </c>
      <c r="E339" s="57" t="b">
        <f>+IF(OR(T339='Convalida dati'!$F$4,T339='Convalida dati'!$F$5,T339='Convalida dati'!$F$8),OR('Dealflow centrale'!V339='Convalida dati'!$D$5,V339='Convalida dati'!$D$6,V339='Convalida dati'!$D$7),IF(OR('Dealflow centrale'!T339='Convalida dati'!$F$9,'Dealflow centrale'!T339='Convalida dati'!$F$7),OR('Dealflow centrale'!V339='Convalida dati'!$D$4,'Dealflow centrale'!V339='Convalida dati'!$D$5,'Dealflow centrale'!V339='Convalida dati'!$D$6),IF(T339="",OR(V339="",V339='Convalida dati'!$D$8),"FALSO")))</f>
        <v>1</v>
      </c>
      <c r="F339" s="58" t="str">
        <f t="shared" ca="1" si="26"/>
        <v>OK</v>
      </c>
      <c r="G339" s="60">
        <v>334</v>
      </c>
      <c r="H339" s="84">
        <v>43217</v>
      </c>
      <c r="I339" s="59">
        <v>43217</v>
      </c>
      <c r="J339" s="56" t="s">
        <v>1279</v>
      </c>
      <c r="K339" s="57" t="s">
        <v>62</v>
      </c>
      <c r="L339" s="70" t="s">
        <v>149</v>
      </c>
      <c r="M339" s="72" t="s">
        <v>92</v>
      </c>
      <c r="N339" s="75" t="s">
        <v>150</v>
      </c>
      <c r="O339" s="73"/>
      <c r="P339" s="60" t="s">
        <v>36</v>
      </c>
      <c r="Q339" s="61" t="s">
        <v>170</v>
      </c>
      <c r="R339" s="61" t="s">
        <v>52</v>
      </c>
      <c r="S339" s="289" t="str">
        <f>+'EVCA sectoralclassification 1'!E231</f>
        <v>Medical devices and supplies</v>
      </c>
      <c r="T339" s="62" t="s">
        <v>41</v>
      </c>
      <c r="U339" s="60" t="s">
        <v>1285</v>
      </c>
      <c r="V339" s="424" t="s">
        <v>39</v>
      </c>
      <c r="W339" s="289"/>
      <c r="X339" s="488">
        <v>43223</v>
      </c>
      <c r="Y339" s="481"/>
      <c r="Z339" s="284"/>
    </row>
    <row r="340" spans="2:26" ht="42.45" hidden="1" customHeight="1" x14ac:dyDescent="0.3">
      <c r="B340" s="56" t="str">
        <f t="shared" ca="1" si="25"/>
        <v>VERO</v>
      </c>
      <c r="C340" s="57" t="b">
        <f t="shared" si="27"/>
        <v>1</v>
      </c>
      <c r="D340" s="57" t="b">
        <f>+IF(Q340='Convalida dati'!$B$16,AND('Dealflow centrale'!V340&lt;&gt;"",I340&lt;&gt;""),IF(AND('Dealflow centrale'!Q340='Convalida dati'!$B$17,'Dealflow centrale'!I340=""),OR('Dealflow centrale'!V340="",V340='Convalida dati'!$D$8),"FALSO"))</f>
        <v>1</v>
      </c>
      <c r="E340" s="57" t="b">
        <f>+IF(OR(T340='Convalida dati'!$F$4,T340='Convalida dati'!$F$5,T340='Convalida dati'!$F$8),OR('Dealflow centrale'!V340='Convalida dati'!$D$5,V340='Convalida dati'!$D$6,V340='Convalida dati'!$D$7),IF(OR('Dealflow centrale'!T340='Convalida dati'!$F$9,'Dealflow centrale'!T340='Convalida dati'!$F$7),OR('Dealflow centrale'!V340='Convalida dati'!$D$4,'Dealflow centrale'!V340='Convalida dati'!$D$5,'Dealflow centrale'!V340='Convalida dati'!$D$6),IF(T340="",OR(V340="",V340='Convalida dati'!$D$8),"FALSO")))</f>
        <v>1</v>
      </c>
      <c r="F340" s="58" t="str">
        <f t="shared" ca="1" si="26"/>
        <v>OK</v>
      </c>
      <c r="G340" s="66">
        <v>335</v>
      </c>
      <c r="H340" s="85">
        <v>43217</v>
      </c>
      <c r="I340" s="63">
        <v>43217</v>
      </c>
      <c r="J340" s="64" t="s">
        <v>1280</v>
      </c>
      <c r="K340" s="65" t="s">
        <v>62</v>
      </c>
      <c r="L340" s="65" t="s">
        <v>149</v>
      </c>
      <c r="M340" s="66" t="s">
        <v>92</v>
      </c>
      <c r="N340" s="64" t="s">
        <v>150</v>
      </c>
      <c r="O340" s="270"/>
      <c r="P340" s="66" t="s">
        <v>36</v>
      </c>
      <c r="Q340" s="67" t="s">
        <v>170</v>
      </c>
      <c r="R340" s="67" t="s">
        <v>52</v>
      </c>
      <c r="S340" s="288" t="s">
        <v>681</v>
      </c>
      <c r="T340" s="68" t="s">
        <v>41</v>
      </c>
      <c r="U340" s="66" t="s">
        <v>1285</v>
      </c>
      <c r="V340" s="423" t="s">
        <v>39</v>
      </c>
      <c r="W340" s="288"/>
      <c r="X340" s="489">
        <v>43223</v>
      </c>
      <c r="Y340" s="480"/>
      <c r="Z340" s="69"/>
    </row>
    <row r="341" spans="2:26" ht="42.45" hidden="1" customHeight="1" x14ac:dyDescent="0.3">
      <c r="B341" s="56" t="str">
        <f t="shared" ca="1" si="25"/>
        <v>VERO</v>
      </c>
      <c r="C341" s="57" t="b">
        <f t="shared" si="27"/>
        <v>1</v>
      </c>
      <c r="D341" s="57" t="b">
        <f>+IF(Q341='Convalida dati'!$B$16,AND('Dealflow centrale'!V341&lt;&gt;"",I341&lt;&gt;""),IF(AND('Dealflow centrale'!Q341='Convalida dati'!$B$17,'Dealflow centrale'!I341=""),OR('Dealflow centrale'!V341="",V341='Convalida dati'!$D$8),"FALSO"))</f>
        <v>1</v>
      </c>
      <c r="E341" s="57" t="b">
        <f>+IF(OR(T341='Convalida dati'!$F$4,T341='Convalida dati'!$F$5,T341='Convalida dati'!$F$8),OR('Dealflow centrale'!V341='Convalida dati'!$D$5,V341='Convalida dati'!$D$6,V341='Convalida dati'!$D$7),IF(OR('Dealflow centrale'!T341='Convalida dati'!$F$9,'Dealflow centrale'!T341='Convalida dati'!$F$7),OR('Dealflow centrale'!V341='Convalida dati'!$D$4,'Dealflow centrale'!V341='Convalida dati'!$D$5,'Dealflow centrale'!V341='Convalida dati'!$D$6),IF(T341="",OR(V341="",V341='Convalida dati'!$D$8),"FALSO")))</f>
        <v>1</v>
      </c>
      <c r="F341" s="58" t="str">
        <f t="shared" ca="1" si="26"/>
        <v>OK</v>
      </c>
      <c r="G341" s="60">
        <v>336</v>
      </c>
      <c r="H341" s="84">
        <v>43217</v>
      </c>
      <c r="I341" s="59">
        <v>43217</v>
      </c>
      <c r="J341" s="56" t="s">
        <v>1281</v>
      </c>
      <c r="K341" s="57" t="s">
        <v>62</v>
      </c>
      <c r="L341" s="57" t="s">
        <v>149</v>
      </c>
      <c r="M341" s="60" t="s">
        <v>92</v>
      </c>
      <c r="N341" s="56" t="s">
        <v>150</v>
      </c>
      <c r="O341" s="271"/>
      <c r="P341" s="60" t="s">
        <v>36</v>
      </c>
      <c r="Q341" s="61" t="s">
        <v>170</v>
      </c>
      <c r="R341" s="61" t="s">
        <v>49</v>
      </c>
      <c r="S341" s="289" t="str">
        <f>+'EVCA sectoralclassification 1'!E215</f>
        <v>Software: other</v>
      </c>
      <c r="T341" s="62" t="s">
        <v>41</v>
      </c>
      <c r="U341" s="60" t="s">
        <v>1285</v>
      </c>
      <c r="V341" s="424" t="s">
        <v>39</v>
      </c>
      <c r="W341" s="289"/>
      <c r="X341" s="488">
        <v>43223</v>
      </c>
      <c r="Y341" s="481"/>
      <c r="Z341" s="284"/>
    </row>
    <row r="342" spans="2:26" ht="42.45" hidden="1" customHeight="1" x14ac:dyDescent="0.3">
      <c r="B342" s="56" t="str">
        <f t="shared" ca="1" si="25"/>
        <v>VERO</v>
      </c>
      <c r="C342" s="57" t="b">
        <f t="shared" si="27"/>
        <v>1</v>
      </c>
      <c r="D342" s="57" t="b">
        <f>+IF(Q342='Convalida dati'!$B$16,AND('Dealflow centrale'!V342&lt;&gt;"",I342&lt;&gt;""),IF(AND('Dealflow centrale'!Q342='Convalida dati'!$B$17,'Dealflow centrale'!I342=""),OR('Dealflow centrale'!V342="",V342='Convalida dati'!$D$8),"FALSO"))</f>
        <v>1</v>
      </c>
      <c r="E342" s="57" t="b">
        <f>+IF(OR(T342='Convalida dati'!$F$4,T342='Convalida dati'!$F$5,T342='Convalida dati'!$F$8),OR('Dealflow centrale'!V342='Convalida dati'!$D$5,V342='Convalida dati'!$D$6,V342='Convalida dati'!$D$7),IF(OR('Dealflow centrale'!T342='Convalida dati'!$F$9,'Dealflow centrale'!T342='Convalida dati'!$F$7),OR('Dealflow centrale'!V342='Convalida dati'!$D$4,'Dealflow centrale'!V342='Convalida dati'!$D$5,'Dealflow centrale'!V342='Convalida dati'!$D$6),IF(T342="",OR(V342="",V342='Convalida dati'!$D$8),"FALSO")))</f>
        <v>1</v>
      </c>
      <c r="F342" s="58" t="str">
        <f t="shared" ca="1" si="26"/>
        <v>OK</v>
      </c>
      <c r="G342" s="66">
        <v>337</v>
      </c>
      <c r="H342" s="85">
        <v>43217</v>
      </c>
      <c r="I342" s="63">
        <v>43217</v>
      </c>
      <c r="J342" s="64" t="s">
        <v>1282</v>
      </c>
      <c r="K342" s="65" t="s">
        <v>62</v>
      </c>
      <c r="L342" s="65" t="s">
        <v>149</v>
      </c>
      <c r="M342" s="66" t="s">
        <v>92</v>
      </c>
      <c r="N342" s="64" t="s">
        <v>150</v>
      </c>
      <c r="O342" s="270"/>
      <c r="P342" s="66" t="s">
        <v>36</v>
      </c>
      <c r="Q342" s="67" t="s">
        <v>170</v>
      </c>
      <c r="R342" s="67" t="s">
        <v>45</v>
      </c>
      <c r="S342" s="288" t="str">
        <f>+'EVCA sectoralclassification 1'!E223</f>
        <v>Biotechnology</v>
      </c>
      <c r="T342" s="68" t="s">
        <v>41</v>
      </c>
      <c r="U342" s="66" t="s">
        <v>1285</v>
      </c>
      <c r="V342" s="423" t="s">
        <v>39</v>
      </c>
      <c r="W342" s="288"/>
      <c r="X342" s="489">
        <v>43223</v>
      </c>
      <c r="Y342" s="480"/>
      <c r="Z342" s="69"/>
    </row>
    <row r="343" spans="2:26" ht="42.45" hidden="1" customHeight="1" x14ac:dyDescent="0.3">
      <c r="B343" s="56" t="str">
        <f t="shared" ca="1" si="25"/>
        <v>VERO</v>
      </c>
      <c r="C343" s="57" t="b">
        <f t="shared" si="27"/>
        <v>1</v>
      </c>
      <c r="D343" s="57" t="b">
        <f>+IF(Q343='Convalida dati'!$B$16,AND('Dealflow centrale'!V343&lt;&gt;"",I343&lt;&gt;""),IF(AND('Dealflow centrale'!Q343='Convalida dati'!$B$17,'Dealflow centrale'!I343=""),OR('Dealflow centrale'!V343="",V343='Convalida dati'!$D$8),"FALSO"))</f>
        <v>1</v>
      </c>
      <c r="E343" s="57" t="b">
        <f>+IF(OR(T343='Convalida dati'!$F$4,T343='Convalida dati'!$F$5,T343='Convalida dati'!$F$8),OR('Dealflow centrale'!V343='Convalida dati'!$D$5,V343='Convalida dati'!$D$6,V343='Convalida dati'!$D$7),IF(OR('Dealflow centrale'!T343='Convalida dati'!$F$9,'Dealflow centrale'!T343='Convalida dati'!$F$7),OR('Dealflow centrale'!V343='Convalida dati'!$D$4,'Dealflow centrale'!V343='Convalida dati'!$D$5,'Dealflow centrale'!V343='Convalida dati'!$D$6),IF(T343="",OR(V343="",V343='Convalida dati'!$D$8),"FALSO")))</f>
        <v>1</v>
      </c>
      <c r="F343" s="58" t="str">
        <f t="shared" ca="1" si="26"/>
        <v>OK</v>
      </c>
      <c r="G343" s="60">
        <v>338</v>
      </c>
      <c r="H343" s="84">
        <v>43217</v>
      </c>
      <c r="I343" s="59">
        <v>43217</v>
      </c>
      <c r="J343" s="56" t="s">
        <v>1283</v>
      </c>
      <c r="K343" s="57" t="s">
        <v>62</v>
      </c>
      <c r="L343" s="57" t="s">
        <v>149</v>
      </c>
      <c r="M343" s="60" t="s">
        <v>92</v>
      </c>
      <c r="N343" s="56" t="s">
        <v>150</v>
      </c>
      <c r="O343" s="271"/>
      <c r="P343" s="60" t="s">
        <v>36</v>
      </c>
      <c r="Q343" s="61" t="s">
        <v>170</v>
      </c>
      <c r="R343" s="61" t="s">
        <v>45</v>
      </c>
      <c r="S343" s="289" t="str">
        <f>+'EVCA sectoralclassification 1'!E223</f>
        <v>Biotechnology</v>
      </c>
      <c r="T343" s="62" t="s">
        <v>41</v>
      </c>
      <c r="U343" s="60" t="s">
        <v>1285</v>
      </c>
      <c r="V343" s="424" t="s">
        <v>39</v>
      </c>
      <c r="W343" s="289"/>
      <c r="X343" s="488">
        <v>43223</v>
      </c>
      <c r="Y343" s="481"/>
      <c r="Z343" s="284"/>
    </row>
    <row r="344" spans="2:26" ht="42.45" hidden="1" customHeight="1" x14ac:dyDescent="0.3">
      <c r="B344" s="56" t="str">
        <f t="shared" ca="1" si="25"/>
        <v>VERO</v>
      </c>
      <c r="C344" s="57" t="b">
        <f t="shared" si="27"/>
        <v>1</v>
      </c>
      <c r="D344" s="57" t="b">
        <f>+IF(Q344='Convalida dati'!$B$16,AND('Dealflow centrale'!V344&lt;&gt;"",I344&lt;&gt;""),IF(AND('Dealflow centrale'!Q344='Convalida dati'!$B$17,'Dealflow centrale'!I344=""),OR('Dealflow centrale'!V344="",V344='Convalida dati'!$D$8),"FALSO"))</f>
        <v>1</v>
      </c>
      <c r="E344" s="57" t="b">
        <f>+IF(OR(T344='Convalida dati'!$F$4,T344='Convalida dati'!$F$5,T344='Convalida dati'!$F$8),OR('Dealflow centrale'!V344='Convalida dati'!$D$5,V344='Convalida dati'!$D$6,V344='Convalida dati'!$D$7),IF(OR('Dealflow centrale'!T344='Convalida dati'!$F$9,'Dealflow centrale'!T344='Convalida dati'!$F$7),OR('Dealflow centrale'!V344='Convalida dati'!$D$4,'Dealflow centrale'!V344='Convalida dati'!$D$5,'Dealflow centrale'!V344='Convalida dati'!$D$6),IF(T344="",OR(V344="",V344='Convalida dati'!$D$8),"FALSO")))</f>
        <v>1</v>
      </c>
      <c r="F344" s="58" t="str">
        <f t="shared" ca="1" si="26"/>
        <v>OK</v>
      </c>
      <c r="G344" s="66">
        <v>339</v>
      </c>
      <c r="H344" s="85">
        <v>43133</v>
      </c>
      <c r="I344" s="63">
        <v>43133</v>
      </c>
      <c r="J344" s="64" t="s">
        <v>1284</v>
      </c>
      <c r="K344" s="65" t="s">
        <v>62</v>
      </c>
      <c r="L344" s="76" t="s">
        <v>165</v>
      </c>
      <c r="M344" s="78" t="s">
        <v>90</v>
      </c>
      <c r="N344" s="64"/>
      <c r="O344" s="272" t="s">
        <v>2110</v>
      </c>
      <c r="P344" s="66" t="s">
        <v>35</v>
      </c>
      <c r="Q344" s="67" t="s">
        <v>170</v>
      </c>
      <c r="R344" s="67" t="s">
        <v>53</v>
      </c>
      <c r="S344" s="288" t="str">
        <f>+'EVCA sectoralclassification 1'!E116</f>
        <v>Transportation: other</v>
      </c>
      <c r="T344" s="68" t="s">
        <v>167</v>
      </c>
      <c r="U344" s="66" t="s">
        <v>218</v>
      </c>
      <c r="V344" s="423" t="s">
        <v>38</v>
      </c>
      <c r="W344" s="288"/>
      <c r="X344" s="489">
        <v>43223</v>
      </c>
      <c r="Y344" s="480"/>
      <c r="Z344" s="69"/>
    </row>
    <row r="345" spans="2:26" ht="42.45" hidden="1" customHeight="1" x14ac:dyDescent="0.3">
      <c r="B345" s="56" t="str">
        <f t="shared" ca="1" si="25"/>
        <v>VERO</v>
      </c>
      <c r="C345" s="57" t="b">
        <f t="shared" si="27"/>
        <v>1</v>
      </c>
      <c r="D345" s="57" t="b">
        <f>+IF(Q345='Convalida dati'!$B$16,AND('Dealflow centrale'!V345&lt;&gt;"",I345&lt;&gt;""),IF(AND('Dealflow centrale'!Q345='Convalida dati'!$B$17,'Dealflow centrale'!I345=""),OR('Dealflow centrale'!V345="",V345='Convalida dati'!$D$8),"FALSO"))</f>
        <v>1</v>
      </c>
      <c r="E345" s="57" t="b">
        <f>+IF(OR(T345='Convalida dati'!$F$4,T345='Convalida dati'!$F$5,T345='Convalida dati'!$F$8),OR('Dealflow centrale'!V345='Convalida dati'!$D$5,V345='Convalida dati'!$D$6,V345='Convalida dati'!$D$7),IF(OR('Dealflow centrale'!T345='Convalida dati'!$F$9,'Dealflow centrale'!T345='Convalida dati'!$F$7),OR('Dealflow centrale'!V345='Convalida dati'!$D$4,'Dealflow centrale'!V345='Convalida dati'!$D$5,'Dealflow centrale'!V345='Convalida dati'!$D$6),IF(T345="",OR(V345="",V345='Convalida dati'!$D$8),"FALSO")))</f>
        <v>1</v>
      </c>
      <c r="F345" s="58" t="str">
        <f t="shared" ca="1" si="26"/>
        <v>OK</v>
      </c>
      <c r="G345" s="60">
        <v>340</v>
      </c>
      <c r="H345" s="84">
        <v>43222</v>
      </c>
      <c r="I345" s="59">
        <v>43222</v>
      </c>
      <c r="J345" s="56" t="s">
        <v>1286</v>
      </c>
      <c r="K345" s="57" t="s">
        <v>62</v>
      </c>
      <c r="L345" s="70" t="s">
        <v>165</v>
      </c>
      <c r="M345" s="72" t="s">
        <v>90</v>
      </c>
      <c r="N345" s="56"/>
      <c r="O345" s="73" t="s">
        <v>2117</v>
      </c>
      <c r="P345" s="60" t="s">
        <v>83</v>
      </c>
      <c r="Q345" s="61" t="s">
        <v>170</v>
      </c>
      <c r="R345" s="61" t="s">
        <v>48</v>
      </c>
      <c r="S345" s="289" t="str">
        <f>+'EVCA sectoralclassification 1'!E200</f>
        <v>Internet technologies</v>
      </c>
      <c r="T345" s="62" t="s">
        <v>167</v>
      </c>
      <c r="U345" s="60" t="s">
        <v>218</v>
      </c>
      <c r="V345" s="424" t="s">
        <v>38</v>
      </c>
      <c r="W345" s="289"/>
      <c r="X345" s="488">
        <v>43781</v>
      </c>
      <c r="Y345" s="483" t="s">
        <v>2772</v>
      </c>
      <c r="Z345" s="80"/>
    </row>
    <row r="346" spans="2:26" ht="42.45" hidden="1" customHeight="1" x14ac:dyDescent="0.3">
      <c r="B346" s="56" t="str">
        <f t="shared" ca="1" si="25"/>
        <v>VERO</v>
      </c>
      <c r="C346" s="57" t="b">
        <f t="shared" si="27"/>
        <v>1</v>
      </c>
      <c r="D346" s="57" t="b">
        <f>+IF(Q346='Convalida dati'!$B$16,AND('Dealflow centrale'!V346&lt;&gt;"",I346&lt;&gt;""),IF(AND('Dealflow centrale'!Q346='Convalida dati'!$B$17,'Dealflow centrale'!I346=""),OR('Dealflow centrale'!V346="",V346='Convalida dati'!$D$8),"FALSO"))</f>
        <v>1</v>
      </c>
      <c r="E346" s="57" t="b">
        <f>+IF(OR(T346='Convalida dati'!$F$4,T346='Convalida dati'!$F$5,T346='Convalida dati'!$F$8),OR('Dealflow centrale'!V346='Convalida dati'!$D$5,V346='Convalida dati'!$D$6,V346='Convalida dati'!$D$7),IF(OR('Dealflow centrale'!T346='Convalida dati'!$F$9,'Dealflow centrale'!T346='Convalida dati'!$F$7),OR('Dealflow centrale'!V346='Convalida dati'!$D$4,'Dealflow centrale'!V346='Convalida dati'!$D$5,'Dealflow centrale'!V346='Convalida dati'!$D$6),IF(T346="",OR(V346="",V346='Convalida dati'!$D$8),"FALSO")))</f>
        <v>1</v>
      </c>
      <c r="F346" s="58" t="str">
        <f t="shared" ca="1" si="26"/>
        <v>OK</v>
      </c>
      <c r="G346" s="66">
        <v>341</v>
      </c>
      <c r="H346" s="85">
        <v>43223</v>
      </c>
      <c r="I346" s="63">
        <v>43223</v>
      </c>
      <c r="J346" s="64" t="s">
        <v>1289</v>
      </c>
      <c r="K346" s="65" t="s">
        <v>62</v>
      </c>
      <c r="L346" s="76" t="s">
        <v>117</v>
      </c>
      <c r="M346" s="78" t="s">
        <v>95</v>
      </c>
      <c r="N346" s="64"/>
      <c r="O346" s="272" t="s">
        <v>1312</v>
      </c>
      <c r="P346" s="66" t="s">
        <v>35</v>
      </c>
      <c r="Q346" s="67" t="s">
        <v>170</v>
      </c>
      <c r="R346" s="67" t="s">
        <v>49</v>
      </c>
      <c r="S346" s="288" t="str">
        <f>+'EVCA sectoralclassification 1'!E214</f>
        <v>Systems software</v>
      </c>
      <c r="T346" s="68" t="s">
        <v>167</v>
      </c>
      <c r="U346" s="66" t="s">
        <v>218</v>
      </c>
      <c r="V346" s="423" t="s">
        <v>38</v>
      </c>
      <c r="W346" s="288"/>
      <c r="X346" s="490">
        <v>43230</v>
      </c>
      <c r="Y346" s="480"/>
      <c r="Z346" s="69"/>
    </row>
    <row r="347" spans="2:26" ht="42.45" hidden="1" customHeight="1" x14ac:dyDescent="0.3">
      <c r="B347" s="56" t="str">
        <f t="shared" ca="1" si="25"/>
        <v>VERO</v>
      </c>
      <c r="C347" s="57" t="b">
        <f t="shared" si="27"/>
        <v>1</v>
      </c>
      <c r="D347" s="57" t="b">
        <f>+IF(Q347='Convalida dati'!$B$16,AND('Dealflow centrale'!V347&lt;&gt;"",I347&lt;&gt;""),IF(AND('Dealflow centrale'!Q347='Convalida dati'!$B$17,'Dealflow centrale'!I347=""),OR('Dealflow centrale'!V347="",V347='Convalida dati'!$D$8),"FALSO"))</f>
        <v>1</v>
      </c>
      <c r="E347" s="57" t="b">
        <f>+IF(OR(T347='Convalida dati'!$F$4,T347='Convalida dati'!$F$5,T347='Convalida dati'!$F$8),OR('Dealflow centrale'!V347='Convalida dati'!$D$5,V347='Convalida dati'!$D$6,V347='Convalida dati'!$D$7),IF(OR('Dealflow centrale'!T347='Convalida dati'!$F$9,'Dealflow centrale'!T347='Convalida dati'!$F$7),OR('Dealflow centrale'!V347='Convalida dati'!$D$4,'Dealflow centrale'!V347='Convalida dati'!$D$5,'Dealflow centrale'!V347='Convalida dati'!$D$6),IF(T347="",OR(V347="",V347='Convalida dati'!$D$8),"FALSO")))</f>
        <v>1</v>
      </c>
      <c r="F347" s="58" t="str">
        <f t="shared" ca="1" si="26"/>
        <v>OK</v>
      </c>
      <c r="G347" s="60">
        <v>342</v>
      </c>
      <c r="H347" s="84">
        <v>43223</v>
      </c>
      <c r="I347" s="59">
        <v>43223</v>
      </c>
      <c r="J347" s="56" t="s">
        <v>1290</v>
      </c>
      <c r="K347" s="57" t="s">
        <v>62</v>
      </c>
      <c r="L347" s="70" t="s">
        <v>149</v>
      </c>
      <c r="M347" s="72" t="s">
        <v>92</v>
      </c>
      <c r="N347" s="56"/>
      <c r="O347" s="73" t="s">
        <v>1312</v>
      </c>
      <c r="P347" s="60" t="s">
        <v>35</v>
      </c>
      <c r="Q347" s="61" t="s">
        <v>170</v>
      </c>
      <c r="R347" s="61" t="s">
        <v>49</v>
      </c>
      <c r="S347" s="289" t="str">
        <f>+'EVCA sectoralclassification 1'!E215</f>
        <v>Software: other</v>
      </c>
      <c r="T347" s="62" t="s">
        <v>167</v>
      </c>
      <c r="U347" s="60" t="s">
        <v>218</v>
      </c>
      <c r="V347" s="424" t="s">
        <v>38</v>
      </c>
      <c r="W347" s="289"/>
      <c r="X347" s="488">
        <v>43230</v>
      </c>
      <c r="Y347" s="481"/>
      <c r="Z347" s="284"/>
    </row>
    <row r="348" spans="2:26" ht="42.45" hidden="1" customHeight="1" x14ac:dyDescent="0.3">
      <c r="B348" s="56" t="str">
        <f t="shared" ca="1" si="25"/>
        <v>VERO</v>
      </c>
      <c r="C348" s="57" t="b">
        <f t="shared" si="27"/>
        <v>1</v>
      </c>
      <c r="D348" s="57" t="b">
        <f>+IF(Q348='Convalida dati'!$B$16,AND('Dealflow centrale'!V348&lt;&gt;"",I348&lt;&gt;""),IF(AND('Dealflow centrale'!Q348='Convalida dati'!$B$17,'Dealflow centrale'!I348=""),OR('Dealflow centrale'!V348="",V348='Convalida dati'!$D$8),"FALSO"))</f>
        <v>1</v>
      </c>
      <c r="E348" s="57" t="b">
        <f>+IF(OR(T348='Convalida dati'!$F$4,T348='Convalida dati'!$F$5,T348='Convalida dati'!$F$8),OR('Dealflow centrale'!V348='Convalida dati'!$D$5,V348='Convalida dati'!$D$6,V348='Convalida dati'!$D$7),IF(OR('Dealflow centrale'!T348='Convalida dati'!$F$9,'Dealflow centrale'!T348='Convalida dati'!$F$7),OR('Dealflow centrale'!V348='Convalida dati'!$D$4,'Dealflow centrale'!V348='Convalida dati'!$D$5,'Dealflow centrale'!V348='Convalida dati'!$D$6),IF(T348="",OR(V348="",V348='Convalida dati'!$D$8),"FALSO")))</f>
        <v>1</v>
      </c>
      <c r="F348" s="58" t="str">
        <f t="shared" ca="1" si="26"/>
        <v>OK</v>
      </c>
      <c r="G348" s="66">
        <v>343</v>
      </c>
      <c r="H348" s="85">
        <v>43223</v>
      </c>
      <c r="I348" s="63">
        <v>43901</v>
      </c>
      <c r="J348" s="64" t="s">
        <v>1291</v>
      </c>
      <c r="K348" s="65" t="s">
        <v>62</v>
      </c>
      <c r="L348" s="76" t="s">
        <v>149</v>
      </c>
      <c r="M348" s="78" t="s">
        <v>92</v>
      </c>
      <c r="N348" s="77"/>
      <c r="O348" s="272" t="s">
        <v>1292</v>
      </c>
      <c r="P348" s="66" t="s">
        <v>35</v>
      </c>
      <c r="Q348" s="67" t="s">
        <v>170</v>
      </c>
      <c r="R348" s="67" t="s">
        <v>49</v>
      </c>
      <c r="S348" s="288" t="str">
        <f>+'EVCA sectoralclassification 1'!E214</f>
        <v>Systems software</v>
      </c>
      <c r="T348" s="68" t="s">
        <v>167</v>
      </c>
      <c r="U348" s="66" t="s">
        <v>218</v>
      </c>
      <c r="V348" s="423" t="s">
        <v>38</v>
      </c>
      <c r="W348" s="288"/>
      <c r="X348" s="489">
        <v>43230</v>
      </c>
      <c r="Y348" s="482"/>
      <c r="Z348" s="74"/>
    </row>
    <row r="349" spans="2:26" ht="42.45" hidden="1" customHeight="1" x14ac:dyDescent="0.3">
      <c r="B349" s="56" t="str">
        <f t="shared" ca="1" si="25"/>
        <v>VERO</v>
      </c>
      <c r="C349" s="57" t="b">
        <f t="shared" si="27"/>
        <v>1</v>
      </c>
      <c r="D349" s="57" t="b">
        <f>+IF(Q349='Convalida dati'!$B$16,AND('Dealflow centrale'!V349&lt;&gt;"",I349&lt;&gt;""),IF(AND('Dealflow centrale'!Q349='Convalida dati'!$B$17,'Dealflow centrale'!I349=""),OR('Dealflow centrale'!V349="",V349='Convalida dati'!$D$8),"FALSO"))</f>
        <v>1</v>
      </c>
      <c r="E349" s="57" t="b">
        <f>+IF(OR(T349='Convalida dati'!$F$4,T349='Convalida dati'!$F$5,T349='Convalida dati'!$F$8),OR('Dealflow centrale'!V349='Convalida dati'!$D$5,V349='Convalida dati'!$D$6,V349='Convalida dati'!$D$7),IF(OR('Dealflow centrale'!T349='Convalida dati'!$F$9,'Dealflow centrale'!T349='Convalida dati'!$F$7),OR('Dealflow centrale'!V349='Convalida dati'!$D$4,'Dealflow centrale'!V349='Convalida dati'!$D$5,'Dealflow centrale'!V349='Convalida dati'!$D$6),IF(T349="",OR(V349="",V349='Convalida dati'!$D$8),"FALSO")))</f>
        <v>1</v>
      </c>
      <c r="F349" s="58" t="str">
        <f t="shared" ca="1" si="26"/>
        <v>OK</v>
      </c>
      <c r="G349" s="60">
        <v>344</v>
      </c>
      <c r="H349" s="282">
        <v>43224</v>
      </c>
      <c r="I349" s="59">
        <v>44008</v>
      </c>
      <c r="J349" s="75" t="s">
        <v>1293</v>
      </c>
      <c r="K349" s="57" t="s">
        <v>62</v>
      </c>
      <c r="L349" s="70" t="s">
        <v>165</v>
      </c>
      <c r="M349" s="72" t="s">
        <v>90</v>
      </c>
      <c r="N349" s="56"/>
      <c r="O349" s="73" t="s">
        <v>2110</v>
      </c>
      <c r="P349" s="60" t="s">
        <v>35</v>
      </c>
      <c r="Q349" s="61" t="s">
        <v>170</v>
      </c>
      <c r="R349" s="61" t="s">
        <v>48</v>
      </c>
      <c r="S349" s="289" t="str">
        <f>+'EVCA sectoralclassification 1'!E200</f>
        <v>Internet technologies</v>
      </c>
      <c r="T349" s="62" t="s">
        <v>166</v>
      </c>
      <c r="U349" s="60" t="s">
        <v>218</v>
      </c>
      <c r="V349" s="424" t="s">
        <v>38</v>
      </c>
      <c r="W349" s="289"/>
      <c r="X349" s="488">
        <v>43230</v>
      </c>
      <c r="Y349" s="481"/>
      <c r="Z349" s="284"/>
    </row>
    <row r="350" spans="2:26" ht="42.45" hidden="1" customHeight="1" x14ac:dyDescent="0.3">
      <c r="B350" s="56" t="str">
        <f t="shared" ca="1" si="25"/>
        <v>VERO</v>
      </c>
      <c r="C350" s="57" t="b">
        <f t="shared" si="27"/>
        <v>1</v>
      </c>
      <c r="D350" s="57" t="b">
        <f>+IF(Q350='Convalida dati'!$B$16,AND('Dealflow centrale'!V350&lt;&gt;"",I350&lt;&gt;""),IF(AND('Dealflow centrale'!Q350='Convalida dati'!$B$17,'Dealflow centrale'!I350=""),OR('Dealflow centrale'!V350="",V350='Convalida dati'!$D$8),"FALSO"))</f>
        <v>1</v>
      </c>
      <c r="E350" s="57" t="b">
        <f>+IF(OR(T350='Convalida dati'!$F$4,T350='Convalida dati'!$F$5,T350='Convalida dati'!$F$8),OR('Dealflow centrale'!V350='Convalida dati'!$D$5,V350='Convalida dati'!$D$6,V350='Convalida dati'!$D$7),IF(OR('Dealflow centrale'!T350='Convalida dati'!$F$9,'Dealflow centrale'!T350='Convalida dati'!$F$7),OR('Dealflow centrale'!V350='Convalida dati'!$D$4,'Dealflow centrale'!V350='Convalida dati'!$D$5,'Dealflow centrale'!V350='Convalida dati'!$D$6),IF(T350="",OR(V350="",V350='Convalida dati'!$D$8),"FALSO")))</f>
        <v>1</v>
      </c>
      <c r="F350" s="58" t="str">
        <f t="shared" ca="1" si="26"/>
        <v>OK</v>
      </c>
      <c r="G350" s="66">
        <v>345</v>
      </c>
      <c r="H350" s="85">
        <v>43227</v>
      </c>
      <c r="I350" s="63">
        <v>43227</v>
      </c>
      <c r="J350" s="64" t="s">
        <v>1294</v>
      </c>
      <c r="K350" s="65" t="s">
        <v>62</v>
      </c>
      <c r="L350" s="76" t="s">
        <v>192</v>
      </c>
      <c r="M350" s="78" t="s">
        <v>95</v>
      </c>
      <c r="N350" s="64" t="s">
        <v>2046</v>
      </c>
      <c r="O350" s="270"/>
      <c r="P350" s="66" t="s">
        <v>36</v>
      </c>
      <c r="Q350" s="67" t="s">
        <v>170</v>
      </c>
      <c r="R350" s="67" t="s">
        <v>49</v>
      </c>
      <c r="S350" s="288" t="str">
        <f>+'EVCA sectoralclassification 1'!E214</f>
        <v>Systems software</v>
      </c>
      <c r="T350" s="68" t="s">
        <v>167</v>
      </c>
      <c r="U350" s="66" t="s">
        <v>797</v>
      </c>
      <c r="V350" s="423" t="s">
        <v>39</v>
      </c>
      <c r="W350" s="288"/>
      <c r="X350" s="489">
        <v>43230</v>
      </c>
      <c r="Y350" s="482"/>
      <c r="Z350" s="74"/>
    </row>
    <row r="351" spans="2:26" ht="42.45" hidden="1" customHeight="1" x14ac:dyDescent="0.3">
      <c r="B351" s="56" t="str">
        <f t="shared" ca="1" si="25"/>
        <v>VERO</v>
      </c>
      <c r="C351" s="57" t="b">
        <f t="shared" si="27"/>
        <v>1</v>
      </c>
      <c r="D351" s="57" t="b">
        <f>+IF(Q351='Convalida dati'!$B$16,AND('Dealflow centrale'!V351&lt;&gt;"",I351&lt;&gt;""),IF(AND('Dealflow centrale'!Q351='Convalida dati'!$B$17,'Dealflow centrale'!I351=""),OR('Dealflow centrale'!V351="",V351='Convalida dati'!$D$8),"FALSO"))</f>
        <v>1</v>
      </c>
      <c r="E351" s="57" t="b">
        <f>+IF(OR(T351='Convalida dati'!$F$4,T351='Convalida dati'!$F$5,T351='Convalida dati'!$F$8),OR('Dealflow centrale'!V351='Convalida dati'!$D$5,V351='Convalida dati'!$D$6,V351='Convalida dati'!$D$7),IF(OR('Dealflow centrale'!T351='Convalida dati'!$F$9,'Dealflow centrale'!T351='Convalida dati'!$F$7),OR('Dealflow centrale'!V351='Convalida dati'!$D$4,'Dealflow centrale'!V351='Convalida dati'!$D$5,'Dealflow centrale'!V351='Convalida dati'!$D$6),IF(T351="",OR(V351="",V351='Convalida dati'!$D$8),"FALSO")))</f>
        <v>1</v>
      </c>
      <c r="F351" s="58" t="str">
        <f t="shared" ca="1" si="26"/>
        <v>OK</v>
      </c>
      <c r="G351" s="60">
        <v>346</v>
      </c>
      <c r="H351" s="282">
        <v>43227</v>
      </c>
      <c r="I351" s="59">
        <v>43227</v>
      </c>
      <c r="J351" s="75" t="s">
        <v>1306</v>
      </c>
      <c r="K351" s="57" t="s">
        <v>62</v>
      </c>
      <c r="L351" s="70" t="s">
        <v>192</v>
      </c>
      <c r="M351" s="72" t="s">
        <v>95</v>
      </c>
      <c r="N351" s="75" t="s">
        <v>2046</v>
      </c>
      <c r="O351" s="73"/>
      <c r="P351" s="60" t="s">
        <v>36</v>
      </c>
      <c r="Q351" s="61" t="s">
        <v>170</v>
      </c>
      <c r="R351" s="61" t="s">
        <v>47</v>
      </c>
      <c r="S351" s="289" t="str">
        <f>+'EVCA sectoralclassification 1'!E53</f>
        <v>Business and industrial products</v>
      </c>
      <c r="T351" s="62" t="s">
        <v>40</v>
      </c>
      <c r="U351" s="60" t="s">
        <v>797</v>
      </c>
      <c r="V351" s="424" t="s">
        <v>39</v>
      </c>
      <c r="W351" s="289"/>
      <c r="X351" s="488">
        <v>43230</v>
      </c>
      <c r="Y351" s="483"/>
      <c r="Z351" s="80"/>
    </row>
    <row r="352" spans="2:26" ht="42.45" hidden="1" customHeight="1" x14ac:dyDescent="0.3">
      <c r="B352" s="56" t="str">
        <f t="shared" ca="1" si="25"/>
        <v>VERO</v>
      </c>
      <c r="C352" s="57" t="b">
        <f t="shared" si="27"/>
        <v>1</v>
      </c>
      <c r="D352" s="57" t="b">
        <f>+IF(Q352='Convalida dati'!$B$16,AND('Dealflow centrale'!V352&lt;&gt;"",I352&lt;&gt;""),IF(AND('Dealflow centrale'!Q352='Convalida dati'!$B$17,'Dealflow centrale'!I352=""),OR('Dealflow centrale'!V352="",V352='Convalida dati'!$D$8),"FALSO"))</f>
        <v>1</v>
      </c>
      <c r="E352" s="57" t="b">
        <f>+IF(OR(T352='Convalida dati'!$F$4,T352='Convalida dati'!$F$5,T352='Convalida dati'!$F$8),OR('Dealflow centrale'!V352='Convalida dati'!$D$5,V352='Convalida dati'!$D$6,V352='Convalida dati'!$D$7),IF(OR('Dealflow centrale'!T352='Convalida dati'!$F$9,'Dealflow centrale'!T352='Convalida dati'!$F$7),OR('Dealflow centrale'!V352='Convalida dati'!$D$4,'Dealflow centrale'!V352='Convalida dati'!$D$5,'Dealflow centrale'!V352='Convalida dati'!$D$6),IF(T352="",OR(V352="",V352='Convalida dati'!$D$8),"FALSO")))</f>
        <v>1</v>
      </c>
      <c r="F352" s="58" t="str">
        <f t="shared" ca="1" si="26"/>
        <v>OK</v>
      </c>
      <c r="G352" s="66">
        <v>347</v>
      </c>
      <c r="H352" s="85">
        <v>43227</v>
      </c>
      <c r="I352" s="296">
        <v>43227</v>
      </c>
      <c r="J352" s="77" t="s">
        <v>1295</v>
      </c>
      <c r="K352" s="65" t="s">
        <v>62</v>
      </c>
      <c r="L352" s="76" t="s">
        <v>192</v>
      </c>
      <c r="M352" s="78" t="s">
        <v>95</v>
      </c>
      <c r="N352" s="64" t="s">
        <v>2046</v>
      </c>
      <c r="O352" s="270"/>
      <c r="P352" s="66" t="s">
        <v>36</v>
      </c>
      <c r="Q352" s="67" t="s">
        <v>170</v>
      </c>
      <c r="R352" s="67" t="s">
        <v>51</v>
      </c>
      <c r="S352" s="288" t="str">
        <f>+'EVCA sectoralclassification 1'!E40</f>
        <v>Chemical and materials: other</v>
      </c>
      <c r="T352" s="68" t="s">
        <v>40</v>
      </c>
      <c r="U352" s="66" t="s">
        <v>797</v>
      </c>
      <c r="V352" s="423" t="s">
        <v>39</v>
      </c>
      <c r="W352" s="288"/>
      <c r="X352" s="489">
        <v>43230</v>
      </c>
      <c r="Y352" s="480"/>
      <c r="Z352" s="69"/>
    </row>
    <row r="353" spans="2:26" ht="42.45" hidden="1" customHeight="1" x14ac:dyDescent="0.3">
      <c r="B353" s="56" t="str">
        <f t="shared" ca="1" si="25"/>
        <v>VERO</v>
      </c>
      <c r="C353" s="57" t="b">
        <f t="shared" si="27"/>
        <v>1</v>
      </c>
      <c r="D353" s="57" t="b">
        <f>+IF(Q353='Convalida dati'!$B$16,AND('Dealflow centrale'!V353&lt;&gt;"",I353&lt;&gt;""),IF(AND('Dealflow centrale'!Q353='Convalida dati'!$B$17,'Dealflow centrale'!I353=""),OR('Dealflow centrale'!V353="",V353='Convalida dati'!$D$8),"FALSO"))</f>
        <v>1</v>
      </c>
      <c r="E353" s="57" t="b">
        <f>+IF(OR(T353='Convalida dati'!$F$4,T353='Convalida dati'!$F$5,T353='Convalida dati'!$F$8),OR('Dealflow centrale'!V353='Convalida dati'!$D$5,V353='Convalida dati'!$D$6,V353='Convalida dati'!$D$7),IF(OR('Dealflow centrale'!T353='Convalida dati'!$F$9,'Dealflow centrale'!T353='Convalida dati'!$F$7),OR('Dealflow centrale'!V353='Convalida dati'!$D$4,'Dealflow centrale'!V353='Convalida dati'!$D$5,'Dealflow centrale'!V353='Convalida dati'!$D$6),IF(T353="",OR(V353="",V353='Convalida dati'!$D$8),"FALSO")))</f>
        <v>1</v>
      </c>
      <c r="F353" s="58" t="str">
        <f t="shared" ca="1" si="26"/>
        <v>OK</v>
      </c>
      <c r="G353" s="60">
        <v>348</v>
      </c>
      <c r="H353" s="84">
        <v>43228</v>
      </c>
      <c r="I353" s="59">
        <v>43228</v>
      </c>
      <c r="J353" s="75" t="s">
        <v>1307</v>
      </c>
      <c r="K353" s="57" t="s">
        <v>62</v>
      </c>
      <c r="L353" s="70" t="s">
        <v>192</v>
      </c>
      <c r="M353" s="72" t="s">
        <v>95</v>
      </c>
      <c r="N353" s="56" t="s">
        <v>2046</v>
      </c>
      <c r="O353" s="73"/>
      <c r="P353" s="60" t="s">
        <v>36</v>
      </c>
      <c r="Q353" s="61" t="s">
        <v>170</v>
      </c>
      <c r="R353" s="61" t="s">
        <v>51</v>
      </c>
      <c r="S353" s="289" t="str">
        <f>+'EVCA sectoralclassification 1'!E48</f>
        <v>Business and industrial products</v>
      </c>
      <c r="T353" s="62" t="s">
        <v>40</v>
      </c>
      <c r="U353" s="60" t="s">
        <v>797</v>
      </c>
      <c r="V353" s="424" t="s">
        <v>39</v>
      </c>
      <c r="W353" s="289"/>
      <c r="X353" s="488">
        <v>43230</v>
      </c>
      <c r="Y353" s="481"/>
      <c r="Z353" s="284"/>
    </row>
    <row r="354" spans="2:26" ht="42.45" hidden="1" customHeight="1" x14ac:dyDescent="0.3">
      <c r="B354" s="56" t="str">
        <f t="shared" ca="1" si="25"/>
        <v>VERO</v>
      </c>
      <c r="C354" s="57" t="b">
        <f t="shared" si="27"/>
        <v>1</v>
      </c>
      <c r="D354" s="57" t="b">
        <f>+IF(Q354='Convalida dati'!$B$16,AND('Dealflow centrale'!V354&lt;&gt;"",I354&lt;&gt;""),IF(AND('Dealflow centrale'!Q354='Convalida dati'!$B$17,'Dealflow centrale'!I354=""),OR('Dealflow centrale'!V354="",V354='Convalida dati'!$D$8),"FALSO"))</f>
        <v>1</v>
      </c>
      <c r="E354" s="57" t="b">
        <f>+IF(OR(T354='Convalida dati'!$F$4,T354='Convalida dati'!$F$5,T354='Convalida dati'!$F$8),OR('Dealflow centrale'!V354='Convalida dati'!$D$5,V354='Convalida dati'!$D$6,V354='Convalida dati'!$D$7),IF(OR('Dealflow centrale'!T354='Convalida dati'!$F$9,'Dealflow centrale'!T354='Convalida dati'!$F$7),OR('Dealflow centrale'!V354='Convalida dati'!$D$4,'Dealflow centrale'!V354='Convalida dati'!$D$5,'Dealflow centrale'!V354='Convalida dati'!$D$6),IF(T354="",OR(V354="",V354='Convalida dati'!$D$8),"FALSO")))</f>
        <v>1</v>
      </c>
      <c r="F354" s="58" t="str">
        <f t="shared" ca="1" si="26"/>
        <v>OK</v>
      </c>
      <c r="G354" s="66">
        <v>349</v>
      </c>
      <c r="H354" s="85">
        <v>43228</v>
      </c>
      <c r="I354" s="63">
        <v>43228</v>
      </c>
      <c r="J354" s="64" t="s">
        <v>1296</v>
      </c>
      <c r="K354" s="65" t="s">
        <v>62</v>
      </c>
      <c r="L354" s="65" t="s">
        <v>192</v>
      </c>
      <c r="M354" s="66" t="s">
        <v>95</v>
      </c>
      <c r="N354" s="64" t="s">
        <v>2046</v>
      </c>
      <c r="O354" s="270"/>
      <c r="P354" s="66" t="s">
        <v>36</v>
      </c>
      <c r="Q354" s="67" t="s">
        <v>170</v>
      </c>
      <c r="R354" s="67" t="s">
        <v>49</v>
      </c>
      <c r="S354" s="288" t="str">
        <f>+'EVCA sectoralclassification 1'!E215</f>
        <v>Software: other</v>
      </c>
      <c r="T354" s="68" t="s">
        <v>40</v>
      </c>
      <c r="U354" s="66" t="s">
        <v>797</v>
      </c>
      <c r="V354" s="423" t="s">
        <v>39</v>
      </c>
      <c r="W354" s="288"/>
      <c r="X354" s="489">
        <v>43230</v>
      </c>
      <c r="Y354" s="480"/>
      <c r="Z354" s="69"/>
    </row>
    <row r="355" spans="2:26" ht="42.45" hidden="1" customHeight="1" x14ac:dyDescent="0.3">
      <c r="B355" s="56" t="str">
        <f t="shared" ca="1" si="25"/>
        <v>VERO</v>
      </c>
      <c r="C355" s="57" t="b">
        <f t="shared" si="27"/>
        <v>1</v>
      </c>
      <c r="D355" s="57" t="b">
        <f>+IF(Q355='Convalida dati'!$B$16,AND('Dealflow centrale'!V355&lt;&gt;"",I355&lt;&gt;""),IF(AND('Dealflow centrale'!Q355='Convalida dati'!$B$17,'Dealflow centrale'!I355=""),OR('Dealflow centrale'!V355="",V355='Convalida dati'!$D$8),"FALSO"))</f>
        <v>1</v>
      </c>
      <c r="E355" s="57" t="b">
        <f>+IF(OR(T355='Convalida dati'!$F$4,T355='Convalida dati'!$F$5,T355='Convalida dati'!$F$8),OR('Dealflow centrale'!V355='Convalida dati'!$D$5,V355='Convalida dati'!$D$6,V355='Convalida dati'!$D$7),IF(OR('Dealflow centrale'!T355='Convalida dati'!$F$9,'Dealflow centrale'!T355='Convalida dati'!$F$7),OR('Dealflow centrale'!V355='Convalida dati'!$D$4,'Dealflow centrale'!V355='Convalida dati'!$D$5,'Dealflow centrale'!V355='Convalida dati'!$D$6),IF(T355="",OR(V355="",V355='Convalida dati'!$D$8),"FALSO")))</f>
        <v>1</v>
      </c>
      <c r="F355" s="58" t="str">
        <f t="shared" ca="1" si="26"/>
        <v>OK</v>
      </c>
      <c r="G355" s="60">
        <v>350</v>
      </c>
      <c r="H355" s="84">
        <v>43228</v>
      </c>
      <c r="I355" s="59">
        <v>43228</v>
      </c>
      <c r="J355" s="56" t="s">
        <v>1297</v>
      </c>
      <c r="K355" s="57" t="s">
        <v>62</v>
      </c>
      <c r="L355" s="70" t="s">
        <v>165</v>
      </c>
      <c r="M355" s="72" t="s">
        <v>90</v>
      </c>
      <c r="N355" s="56"/>
      <c r="O355" s="73" t="s">
        <v>2110</v>
      </c>
      <c r="P355" s="60" t="s">
        <v>35</v>
      </c>
      <c r="Q355" s="61" t="s">
        <v>170</v>
      </c>
      <c r="R355" s="61" t="s">
        <v>48</v>
      </c>
      <c r="S355" s="289" t="str">
        <f>+'EVCA sectoralclassification 1'!E199</f>
        <v>Internet technologies</v>
      </c>
      <c r="T355" s="62" t="s">
        <v>166</v>
      </c>
      <c r="U355" s="60" t="s">
        <v>218</v>
      </c>
      <c r="V355" s="424" t="s">
        <v>38</v>
      </c>
      <c r="W355" s="289"/>
      <c r="X355" s="488">
        <v>43230</v>
      </c>
      <c r="Y355" s="481"/>
      <c r="Z355" s="284"/>
    </row>
    <row r="356" spans="2:26" ht="42.45" hidden="1" customHeight="1" x14ac:dyDescent="0.3">
      <c r="B356" s="56" t="str">
        <f t="shared" ca="1" si="25"/>
        <v>VERO</v>
      </c>
      <c r="C356" s="57" t="b">
        <f t="shared" si="27"/>
        <v>1</v>
      </c>
      <c r="D356" s="57" t="b">
        <f>+IF(Q356='Convalida dati'!$B$16,AND('Dealflow centrale'!V356&lt;&gt;"",I356&lt;&gt;""),IF(AND('Dealflow centrale'!Q356='Convalida dati'!$B$17,'Dealflow centrale'!I356=""),OR('Dealflow centrale'!V356="",V356='Convalida dati'!$D$8),"FALSO"))</f>
        <v>1</v>
      </c>
      <c r="E356" s="57" t="b">
        <f>+IF(OR(T356='Convalida dati'!$F$4,T356='Convalida dati'!$F$5,T356='Convalida dati'!$F$8),OR('Dealflow centrale'!V356='Convalida dati'!$D$5,V356='Convalida dati'!$D$6,V356='Convalida dati'!$D$7),IF(OR('Dealflow centrale'!T356='Convalida dati'!$F$9,'Dealflow centrale'!T356='Convalida dati'!$F$7),OR('Dealflow centrale'!V356='Convalida dati'!$D$4,'Dealflow centrale'!V356='Convalida dati'!$D$5,'Dealflow centrale'!V356='Convalida dati'!$D$6),IF(T356="",OR(V356="",V356='Convalida dati'!$D$8),"FALSO")))</f>
        <v>1</v>
      </c>
      <c r="F356" s="58" t="str">
        <f t="shared" ca="1" si="26"/>
        <v>OK</v>
      </c>
      <c r="G356" s="66">
        <v>351</v>
      </c>
      <c r="H356" s="85">
        <v>43228</v>
      </c>
      <c r="I356" s="63">
        <v>43228</v>
      </c>
      <c r="J356" s="77" t="s">
        <v>1298</v>
      </c>
      <c r="K356" s="65" t="s">
        <v>62</v>
      </c>
      <c r="L356" s="76" t="s">
        <v>802</v>
      </c>
      <c r="M356" s="78" t="s">
        <v>99</v>
      </c>
      <c r="N356" s="64"/>
      <c r="O356" s="272" t="s">
        <v>1055</v>
      </c>
      <c r="P356" s="66" t="s">
        <v>84</v>
      </c>
      <c r="Q356" s="67" t="s">
        <v>170</v>
      </c>
      <c r="R356" s="67" t="s">
        <v>50</v>
      </c>
      <c r="S356" s="288" t="str">
        <f>+'EVCA sectoralclassification 1'!E59</f>
        <v>Industrial measurement, sensing and control</v>
      </c>
      <c r="T356" s="68" t="s">
        <v>41</v>
      </c>
      <c r="U356" s="66" t="s">
        <v>811</v>
      </c>
      <c r="V356" s="423" t="s">
        <v>39</v>
      </c>
      <c r="W356" s="288"/>
      <c r="X356" s="489">
        <v>43230</v>
      </c>
      <c r="Y356" s="480"/>
      <c r="Z356" s="69"/>
    </row>
    <row r="357" spans="2:26" ht="42.45" hidden="1" customHeight="1" x14ac:dyDescent="0.3">
      <c r="B357" s="56" t="str">
        <f t="shared" ca="1" si="25"/>
        <v>VERO</v>
      </c>
      <c r="C357" s="57" t="b">
        <f t="shared" si="27"/>
        <v>1</v>
      </c>
      <c r="D357" s="57" t="b">
        <f>+IF(Q357='Convalida dati'!$B$16,AND('Dealflow centrale'!V357&lt;&gt;"",I357&lt;&gt;""),IF(AND('Dealflow centrale'!Q357='Convalida dati'!$B$17,'Dealflow centrale'!I357=""),OR('Dealflow centrale'!V357="",V357='Convalida dati'!$D$8),"FALSO"))</f>
        <v>1</v>
      </c>
      <c r="E357" s="57" t="b">
        <f>+IF(OR(T357='Convalida dati'!$F$4,T357='Convalida dati'!$F$5,T357='Convalida dati'!$F$8),OR('Dealflow centrale'!V357='Convalida dati'!$D$9,V357='Convalida dati'!$D$6,V357='Convalida dati'!$D$7,V357='Convalida dati'!$D$11),IF(OR('Dealflow centrale'!T357='Convalida dati'!$F$6,'Dealflow centrale'!T357='Convalida dati'!$F$7),OR('Dealflow centrale'!V357='Convalida dati'!$D$10,'Dealflow centrale'!V357='Convalida dati'!$D$9,'Dealflow centrale'!V357='Convalida dati'!$D$6),IF(T357="",OR(V357="",V357='Convalida dati'!$D$8),"FALSO")))</f>
        <v>1</v>
      </c>
      <c r="F357" s="58" t="str">
        <f t="shared" ca="1" si="26"/>
        <v>OK</v>
      </c>
      <c r="G357" s="60">
        <v>352</v>
      </c>
      <c r="H357" s="84">
        <v>43228</v>
      </c>
      <c r="I357" s="59">
        <v>43228</v>
      </c>
      <c r="J357" s="56" t="s">
        <v>1299</v>
      </c>
      <c r="K357" s="57" t="s">
        <v>62</v>
      </c>
      <c r="L357" s="70" t="s">
        <v>192</v>
      </c>
      <c r="M357" s="72" t="s">
        <v>95</v>
      </c>
      <c r="N357" s="279" t="s">
        <v>2046</v>
      </c>
      <c r="O357" s="271"/>
      <c r="P357" s="60" t="s">
        <v>36</v>
      </c>
      <c r="Q357" s="61" t="s">
        <v>170</v>
      </c>
      <c r="R357" s="61" t="s">
        <v>49</v>
      </c>
      <c r="S357" s="289" t="str">
        <f>+'EVCA sectoralclassification 1'!E214</f>
        <v>Systems software</v>
      </c>
      <c r="T357" s="62" t="s">
        <v>166</v>
      </c>
      <c r="U357" s="60" t="s">
        <v>797</v>
      </c>
      <c r="V357" s="429" t="s">
        <v>3913</v>
      </c>
      <c r="W357" s="460"/>
      <c r="X357" s="488">
        <v>44810</v>
      </c>
      <c r="Y357" s="483" t="s">
        <v>5172</v>
      </c>
      <c r="Z357" s="80"/>
    </row>
    <row r="358" spans="2:26" ht="42.45" hidden="1" customHeight="1" x14ac:dyDescent="0.3">
      <c r="B358" s="56" t="str">
        <f t="shared" ca="1" si="25"/>
        <v>VERO</v>
      </c>
      <c r="C358" s="57" t="b">
        <f t="shared" si="27"/>
        <v>1</v>
      </c>
      <c r="D358" s="57" t="b">
        <f>+IF(Q358='Convalida dati'!$B$16,AND('Dealflow centrale'!V358&lt;&gt;"",I358&lt;&gt;""),IF(AND('Dealflow centrale'!Q358='Convalida dati'!$B$17,'Dealflow centrale'!I358=""),OR('Dealflow centrale'!V358="",V358='Convalida dati'!$D$8),"FALSO"))</f>
        <v>1</v>
      </c>
      <c r="E358" s="57" t="b">
        <f>+IF(OR(T358='Convalida dati'!$F$4,T358='Convalida dati'!$F$5,T358='Convalida dati'!$F$8),OR('Dealflow centrale'!V358='Convalida dati'!$D$5,V358='Convalida dati'!$D$6,V358='Convalida dati'!$D$7),IF(OR('Dealflow centrale'!T358='Convalida dati'!$F$9,'Dealflow centrale'!T358='Convalida dati'!$F$7),OR('Dealflow centrale'!V358='Convalida dati'!$D$4,'Dealflow centrale'!V358='Convalida dati'!$D$5,'Dealflow centrale'!V358='Convalida dati'!$D$6),IF(T358="",OR(V358="",V358='Convalida dati'!$D$8),"FALSO")))</f>
        <v>1</v>
      </c>
      <c r="F358" s="58" t="str">
        <f t="shared" ca="1" si="26"/>
        <v>OK</v>
      </c>
      <c r="G358" s="66">
        <v>353</v>
      </c>
      <c r="H358" s="85">
        <v>43229</v>
      </c>
      <c r="I358" s="63">
        <v>43229</v>
      </c>
      <c r="J358" s="64" t="s">
        <v>1300</v>
      </c>
      <c r="K358" s="65" t="s">
        <v>62</v>
      </c>
      <c r="L358" s="76" t="s">
        <v>190</v>
      </c>
      <c r="M358" s="66" t="s">
        <v>99</v>
      </c>
      <c r="N358" s="64"/>
      <c r="O358" s="272" t="s">
        <v>1302</v>
      </c>
      <c r="P358" s="78" t="s">
        <v>34</v>
      </c>
      <c r="Q358" s="67" t="s">
        <v>170</v>
      </c>
      <c r="R358" s="67" t="s">
        <v>48</v>
      </c>
      <c r="S358" s="288" t="str">
        <f>+'EVCA sectoralclassification 1'!E199</f>
        <v>Internet technologies</v>
      </c>
      <c r="T358" s="68" t="s">
        <v>41</v>
      </c>
      <c r="U358" s="66" t="s">
        <v>218</v>
      </c>
      <c r="V358" s="423" t="s">
        <v>174</v>
      </c>
      <c r="W358" s="288"/>
      <c r="X358" s="489">
        <v>43230</v>
      </c>
      <c r="Y358" s="480"/>
      <c r="Z358" s="69"/>
    </row>
    <row r="359" spans="2:26" ht="42.45" hidden="1" customHeight="1" x14ac:dyDescent="0.3">
      <c r="B359" s="56" t="str">
        <f t="shared" ca="1" si="25"/>
        <v>VERO</v>
      </c>
      <c r="C359" s="57" t="b">
        <f t="shared" si="27"/>
        <v>1</v>
      </c>
      <c r="D359" s="57" t="b">
        <f>+IF(Q359='Convalida dati'!$B$16,AND('Dealflow centrale'!V359&lt;&gt;"",I359&lt;&gt;""),IF(AND('Dealflow centrale'!Q359='Convalida dati'!$B$17,'Dealflow centrale'!I359=""),OR('Dealflow centrale'!V359="",V359='Convalida dati'!$D$8),"FALSO"))</f>
        <v>1</v>
      </c>
      <c r="E359" s="57" t="b">
        <f>+IF(OR(T359='Convalida dati'!$F$4,T359='Convalida dati'!$F$5,T359='Convalida dati'!$F$8),OR('Dealflow centrale'!V359='Convalida dati'!$D$5,V359='Convalida dati'!$D$6,V359='Convalida dati'!$D$7),IF(OR('Dealflow centrale'!T359='Convalida dati'!$F$9,'Dealflow centrale'!T359='Convalida dati'!$F$7),OR('Dealflow centrale'!V359='Convalida dati'!$D$4,'Dealflow centrale'!V359='Convalida dati'!$D$5,'Dealflow centrale'!V359='Convalida dati'!$D$6),IF(T359="",OR(V359="",V359='Convalida dati'!$D$8),"FALSO")))</f>
        <v>1</v>
      </c>
      <c r="F359" s="58" t="str">
        <f t="shared" ca="1" si="26"/>
        <v>OK</v>
      </c>
      <c r="G359" s="60">
        <v>354</v>
      </c>
      <c r="H359" s="84">
        <v>43229</v>
      </c>
      <c r="I359" s="59">
        <v>43229</v>
      </c>
      <c r="J359" s="56" t="s">
        <v>1301</v>
      </c>
      <c r="K359" s="57" t="s">
        <v>62</v>
      </c>
      <c r="L359" s="70" t="s">
        <v>202</v>
      </c>
      <c r="M359" s="72" t="s">
        <v>89</v>
      </c>
      <c r="N359" s="56"/>
      <c r="O359" s="271" t="s">
        <v>1303</v>
      </c>
      <c r="P359" s="60" t="s">
        <v>34</v>
      </c>
      <c r="Q359" s="61" t="s">
        <v>170</v>
      </c>
      <c r="R359" s="61" t="s">
        <v>45</v>
      </c>
      <c r="S359" s="289" t="str">
        <f>+'EVCA sectoralclassification 1'!E223</f>
        <v>Biotechnology</v>
      </c>
      <c r="T359" s="62" t="s">
        <v>41</v>
      </c>
      <c r="U359" s="60" t="s">
        <v>1304</v>
      </c>
      <c r="V359" s="424" t="s">
        <v>39</v>
      </c>
      <c r="W359" s="289"/>
      <c r="X359" s="488">
        <v>43230</v>
      </c>
      <c r="Y359" s="483"/>
      <c r="Z359" s="80"/>
    </row>
    <row r="360" spans="2:26" ht="42.45" hidden="1" customHeight="1" x14ac:dyDescent="0.3">
      <c r="B360" s="56" t="str">
        <f t="shared" ca="1" si="25"/>
        <v>VERO</v>
      </c>
      <c r="C360" s="57" t="b">
        <f t="shared" si="27"/>
        <v>1</v>
      </c>
      <c r="D360" s="57" t="b">
        <f>+IF(Q360='Convalida dati'!$B$16,AND('Dealflow centrale'!V360&lt;&gt;"",I360&lt;&gt;""),IF(AND('Dealflow centrale'!Q360='Convalida dati'!$B$17,'Dealflow centrale'!I360=""),OR('Dealflow centrale'!V360="",V360='Convalida dati'!$D$8),"FALSO"))</f>
        <v>1</v>
      </c>
      <c r="E360" s="57" t="b">
        <f>+IF(OR(T360='Convalida dati'!$F$4,T360='Convalida dati'!$F$5,T360='Convalida dati'!$F$8),OR('Dealflow centrale'!V360='Convalida dati'!$D$5,V360='Convalida dati'!$D$6,V360='Convalida dati'!$D$7),IF(OR('Dealflow centrale'!T360='Convalida dati'!$F$9,'Dealflow centrale'!T360='Convalida dati'!$F$7),OR('Dealflow centrale'!V360='Convalida dati'!$D$4,'Dealflow centrale'!V360='Convalida dati'!$D$5,'Dealflow centrale'!V360='Convalida dati'!$D$6),IF(T360="",OR(V360="",V360='Convalida dati'!$D$8),"FALSO")))</f>
        <v>1</v>
      </c>
      <c r="F360" s="58" t="str">
        <f t="shared" ca="1" si="26"/>
        <v>OK</v>
      </c>
      <c r="G360" s="66">
        <v>355</v>
      </c>
      <c r="H360" s="85">
        <v>43229</v>
      </c>
      <c r="I360" s="63">
        <v>43229</v>
      </c>
      <c r="J360" s="64" t="s">
        <v>1305</v>
      </c>
      <c r="K360" s="65" t="s">
        <v>62</v>
      </c>
      <c r="L360" s="76" t="s">
        <v>149</v>
      </c>
      <c r="M360" s="78" t="s">
        <v>92</v>
      </c>
      <c r="N360" s="77" t="s">
        <v>184</v>
      </c>
      <c r="O360" s="270"/>
      <c r="P360" s="66" t="s">
        <v>36</v>
      </c>
      <c r="Q360" s="67" t="s">
        <v>170</v>
      </c>
      <c r="R360" s="67" t="s">
        <v>48</v>
      </c>
      <c r="S360" s="288" t="str">
        <f>+'EVCA sectoralclassification 1'!E199</f>
        <v>Internet technologies</v>
      </c>
      <c r="T360" s="68" t="s">
        <v>167</v>
      </c>
      <c r="U360" s="66" t="s">
        <v>218</v>
      </c>
      <c r="V360" s="423" t="s">
        <v>38</v>
      </c>
      <c r="W360" s="288"/>
      <c r="X360" s="489">
        <v>43230</v>
      </c>
      <c r="Y360" s="480"/>
      <c r="Z360" s="69"/>
    </row>
    <row r="361" spans="2:26" ht="42.45" hidden="1" customHeight="1" x14ac:dyDescent="0.3">
      <c r="B361" s="56" t="str">
        <f t="shared" ca="1" si="25"/>
        <v>VERO</v>
      </c>
      <c r="C361" s="57" t="b">
        <f t="shared" si="27"/>
        <v>1</v>
      </c>
      <c r="D361" s="57" t="b">
        <f>+IF(Q361='Convalida dati'!$B$16,AND('Dealflow centrale'!V361&lt;&gt;"",I361&lt;&gt;""),IF(AND('Dealflow centrale'!Q361='Convalida dati'!$B$17,'Dealflow centrale'!I361=""),OR('Dealflow centrale'!V361="",V361='Convalida dati'!$D$8),"FALSO"))</f>
        <v>1</v>
      </c>
      <c r="E361" s="57" t="b">
        <f>+IF(OR(T361='Convalida dati'!$F$4,T361='Convalida dati'!$F$5,T361='Convalida dati'!$F$8),OR('Dealflow centrale'!V361='Convalida dati'!$D$9,V361='Convalida dati'!$D$6,V361='Convalida dati'!$D$7),IF(OR('Dealflow centrale'!T361='Convalida dati'!$F$6,'Dealflow centrale'!T361='Convalida dati'!$F$7),OR('Dealflow centrale'!V361='Convalida dati'!$D$12,'Dealflow centrale'!V361='Convalida dati'!$D$9,'Dealflow centrale'!V361='Convalida dati'!$D$6),IF(T361="",OR(V361="",V361='Convalida dati'!$D$8),"FALSO")))</f>
        <v>1</v>
      </c>
      <c r="F361" s="58" t="str">
        <f t="shared" ca="1" si="26"/>
        <v>OK</v>
      </c>
      <c r="G361" s="60">
        <v>356</v>
      </c>
      <c r="H361" s="84">
        <v>43229</v>
      </c>
      <c r="I361" s="59">
        <v>43229</v>
      </c>
      <c r="J361" s="75" t="s">
        <v>1308</v>
      </c>
      <c r="K361" s="57" t="s">
        <v>62</v>
      </c>
      <c r="L361" s="70" t="s">
        <v>202</v>
      </c>
      <c r="M361" s="72" t="s">
        <v>89</v>
      </c>
      <c r="N361" s="75" t="s">
        <v>182</v>
      </c>
      <c r="O361" s="271"/>
      <c r="P361" s="72" t="s">
        <v>36</v>
      </c>
      <c r="Q361" s="61" t="s">
        <v>170</v>
      </c>
      <c r="R361" s="61" t="s">
        <v>49</v>
      </c>
      <c r="S361" s="289" t="str">
        <f>+'EVCA sectoralclassification 1'!E214</f>
        <v>Systems software</v>
      </c>
      <c r="T361" s="62" t="s">
        <v>167</v>
      </c>
      <c r="U361" s="60" t="s">
        <v>887</v>
      </c>
      <c r="V361" s="425" t="s">
        <v>5177</v>
      </c>
      <c r="W361" s="461"/>
      <c r="X361" s="488">
        <v>45468</v>
      </c>
      <c r="Y361" s="483" t="s">
        <v>6542</v>
      </c>
      <c r="Z361" s="284"/>
    </row>
    <row r="362" spans="2:26" ht="42.45" hidden="1" customHeight="1" x14ac:dyDescent="0.3">
      <c r="B362" s="56" t="str">
        <f t="shared" ca="1" si="25"/>
        <v>VERO</v>
      </c>
      <c r="C362" s="57" t="b">
        <f t="shared" si="27"/>
        <v>1</v>
      </c>
      <c r="D362" s="57" t="b">
        <f>+IF(Q362='Convalida dati'!$B$16,AND('Dealflow centrale'!V362&lt;&gt;"",I362&lt;&gt;""),IF(AND('Dealflow centrale'!Q362='Convalida dati'!$B$17,'Dealflow centrale'!I362=""),OR('Dealflow centrale'!V362="",V362='Convalida dati'!$D$8),"FALSO"))</f>
        <v>1</v>
      </c>
      <c r="E362" s="57" t="b">
        <f>+IF(OR(T362='Convalida dati'!$F$4,T362='Convalida dati'!$F$5,T362='Convalida dati'!$F$8),OR('Dealflow centrale'!V362='Convalida dati'!$D$5,V362='Convalida dati'!$D$6,V362='Convalida dati'!$D$7),IF(OR('Dealflow centrale'!T362='Convalida dati'!$F$9,'Dealflow centrale'!T362='Convalida dati'!$F$7),OR('Dealflow centrale'!V362='Convalida dati'!$D$4,'Dealflow centrale'!V362='Convalida dati'!$D$5,'Dealflow centrale'!V362='Convalida dati'!$D$6),IF(T362="",OR(V362="",V362='Convalida dati'!$D$8),"FALSO")))</f>
        <v>1</v>
      </c>
      <c r="F362" s="58" t="str">
        <f t="shared" ca="1" si="26"/>
        <v>OK</v>
      </c>
      <c r="G362" s="66">
        <v>357</v>
      </c>
      <c r="H362" s="85">
        <v>43229</v>
      </c>
      <c r="I362" s="63">
        <v>43229</v>
      </c>
      <c r="J362" s="77" t="s">
        <v>1309</v>
      </c>
      <c r="K362" s="65" t="s">
        <v>62</v>
      </c>
      <c r="L362" s="76" t="s">
        <v>202</v>
      </c>
      <c r="M362" s="78" t="s">
        <v>89</v>
      </c>
      <c r="N362" s="77" t="s">
        <v>182</v>
      </c>
      <c r="O362" s="270"/>
      <c r="P362" s="78" t="s">
        <v>36</v>
      </c>
      <c r="Q362" s="67" t="s">
        <v>170</v>
      </c>
      <c r="R362" s="67" t="s">
        <v>51</v>
      </c>
      <c r="S362" s="288" t="str">
        <f>+'EVCA sectoralclassification 1'!E46</f>
        <v>Business and industrial products</v>
      </c>
      <c r="T362" s="68" t="s">
        <v>41</v>
      </c>
      <c r="U362" s="66" t="s">
        <v>1311</v>
      </c>
      <c r="V362" s="423" t="s">
        <v>39</v>
      </c>
      <c r="W362" s="288"/>
      <c r="X362" s="489">
        <v>43230</v>
      </c>
      <c r="Y362" s="480"/>
      <c r="Z362" s="69"/>
    </row>
    <row r="363" spans="2:26" ht="42.45" hidden="1" customHeight="1" x14ac:dyDescent="0.3">
      <c r="B363" s="56" t="str">
        <f t="shared" ca="1" si="25"/>
        <v>VERO</v>
      </c>
      <c r="C363" s="57" t="b">
        <f t="shared" si="27"/>
        <v>1</v>
      </c>
      <c r="D363" s="57" t="b">
        <f>+IF(Q363='Convalida dati'!$B$16,AND('Dealflow centrale'!V363&lt;&gt;"",I363&lt;&gt;""),IF(AND('Dealflow centrale'!Q363='Convalida dati'!$B$17,'Dealflow centrale'!I363=""),OR('Dealflow centrale'!V363="",V363='Convalida dati'!$D$8),"FALSO"))</f>
        <v>1</v>
      </c>
      <c r="E363" s="57" t="b">
        <f>+IF(OR(T363='Convalida dati'!$F$4,T363='Convalida dati'!$F$5,T363='Convalida dati'!$F$8),OR('Dealflow centrale'!V363='Convalida dati'!$D$5,V363='Convalida dati'!$D$6,V363='Convalida dati'!$D$7),IF(OR('Dealflow centrale'!T363='Convalida dati'!$F$9,'Dealflow centrale'!T363='Convalida dati'!$F$7),OR('Dealflow centrale'!V363='Convalida dati'!$D$4,'Dealflow centrale'!V363='Convalida dati'!$D$5,'Dealflow centrale'!V363='Convalida dati'!$D$6),IF(T363="",OR(V363="",V363='Convalida dati'!$D$8),"FALSO")))</f>
        <v>1</v>
      </c>
      <c r="F363" s="58" t="str">
        <f t="shared" ca="1" si="26"/>
        <v>OK</v>
      </c>
      <c r="G363" s="60">
        <v>358</v>
      </c>
      <c r="H363" s="84">
        <v>43230</v>
      </c>
      <c r="I363" s="59">
        <v>43230</v>
      </c>
      <c r="J363" s="75" t="s">
        <v>1310</v>
      </c>
      <c r="K363" s="57" t="s">
        <v>62</v>
      </c>
      <c r="L363" s="70" t="s">
        <v>183</v>
      </c>
      <c r="M363" s="72" t="s">
        <v>98</v>
      </c>
      <c r="N363" s="75" t="s">
        <v>182</v>
      </c>
      <c r="O363" s="271"/>
      <c r="P363" s="72" t="s">
        <v>36</v>
      </c>
      <c r="Q363" s="61" t="s">
        <v>170</v>
      </c>
      <c r="R363" s="61" t="s">
        <v>51</v>
      </c>
      <c r="S363" s="289" t="s">
        <v>369</v>
      </c>
      <c r="T363" s="62" t="s">
        <v>166</v>
      </c>
      <c r="U363" s="60" t="s">
        <v>221</v>
      </c>
      <c r="V363" s="424" t="s">
        <v>38</v>
      </c>
      <c r="W363" s="289"/>
      <c r="X363" s="488">
        <v>43601</v>
      </c>
      <c r="Y363" s="483" t="s">
        <v>2322</v>
      </c>
      <c r="Z363" s="80"/>
    </row>
    <row r="364" spans="2:26" ht="42.45" hidden="1" customHeight="1" x14ac:dyDescent="0.3">
      <c r="B364" s="56" t="str">
        <f t="shared" ca="1" si="25"/>
        <v>VERO</v>
      </c>
      <c r="C364" s="57" t="b">
        <f t="shared" si="27"/>
        <v>1</v>
      </c>
      <c r="D364" s="57" t="b">
        <f>+IF(Q364='Convalida dati'!$B$16,AND('Dealflow centrale'!V364&lt;&gt;"",I364&lt;&gt;""),IF(AND('Dealflow centrale'!Q364='Convalida dati'!$B$17,'Dealflow centrale'!I364=""),OR('Dealflow centrale'!V364="",V364='Convalida dati'!$D$8),"FALSO"))</f>
        <v>1</v>
      </c>
      <c r="E364" s="57" t="b">
        <f>+IF(OR(T364='Convalida dati'!$F$4,T364='Convalida dati'!$F$5,T364='Convalida dati'!$F$8),OR('Dealflow centrale'!V364='Convalida dati'!$D$5,V364='Convalida dati'!$D$6,V364='Convalida dati'!$D$7),IF(OR('Dealflow centrale'!T364='Convalida dati'!$F$9,'Dealflow centrale'!T364='Convalida dati'!$F$7),OR('Dealflow centrale'!V364='Convalida dati'!$D$4,'Dealflow centrale'!V364='Convalida dati'!$D$5,'Dealflow centrale'!V364='Convalida dati'!$D$6),IF(T364="",OR(V364="",V364='Convalida dati'!$D$8),"FALSO")))</f>
        <v>1</v>
      </c>
      <c r="F364" s="58" t="str">
        <f t="shared" ca="1" si="26"/>
        <v>OK</v>
      </c>
      <c r="G364" s="66">
        <v>359</v>
      </c>
      <c r="H364" s="85">
        <v>43230</v>
      </c>
      <c r="I364" s="63">
        <v>43230</v>
      </c>
      <c r="J364" s="64" t="s">
        <v>1313</v>
      </c>
      <c r="K364" s="65" t="s">
        <v>62</v>
      </c>
      <c r="L364" s="76" t="s">
        <v>149</v>
      </c>
      <c r="M364" s="78" t="s">
        <v>92</v>
      </c>
      <c r="N364" s="64"/>
      <c r="O364" s="272" t="s">
        <v>1327</v>
      </c>
      <c r="P364" s="66" t="s">
        <v>37</v>
      </c>
      <c r="Q364" s="67" t="s">
        <v>170</v>
      </c>
      <c r="R364" s="67" t="s">
        <v>48</v>
      </c>
      <c r="S364" s="288" t="str">
        <f>+'EVCA sectoralclassification 1'!E199</f>
        <v>Internet technologies</v>
      </c>
      <c r="T364" s="68" t="s">
        <v>167</v>
      </c>
      <c r="U364" s="66" t="s">
        <v>218</v>
      </c>
      <c r="V364" s="423" t="s">
        <v>38</v>
      </c>
      <c r="W364" s="288"/>
      <c r="X364" s="489">
        <v>43237</v>
      </c>
      <c r="Y364" s="480"/>
      <c r="Z364" s="69"/>
    </row>
    <row r="365" spans="2:26" ht="42.45" hidden="1" customHeight="1" x14ac:dyDescent="0.3">
      <c r="B365" s="56" t="str">
        <f t="shared" ref="B365:B402" ca="1" si="28">IF(AND(+H365&lt;=X365,X365&lt;=TODAY()),"VERO","FALSO")</f>
        <v>VERO</v>
      </c>
      <c r="C365" s="57" t="b">
        <f t="shared" ref="C365:C402" si="29">+(AND(G365&lt;&gt;"",H365&lt;&gt;"",J365&lt;&gt;"",K365&lt;&gt;"",L365&lt;&gt;"",M365&lt;&gt;"",P365&lt;&gt;"",Q365&lt;&gt;""))</f>
        <v>1</v>
      </c>
      <c r="D365" s="57" t="b">
        <f>+IF(Q365='Convalida dati'!$B$16,AND('Dealflow centrale'!V365&lt;&gt;"",I365&lt;&gt;""),IF(AND('Dealflow centrale'!Q365='Convalida dati'!$B$17,'Dealflow centrale'!I365=""),OR('Dealflow centrale'!V365="",V365='Convalida dati'!$D$8),"FALSO"))</f>
        <v>1</v>
      </c>
      <c r="E365" s="57" t="b">
        <f>+IF(OR(T365='Convalida dati'!$F$4,T365='Convalida dati'!$F$5,T365='Convalida dati'!$F$8),OR('Dealflow centrale'!V365='Convalida dati'!$D$5,V365='Convalida dati'!$D$6,V365='Convalida dati'!$D$7),IF(OR('Dealflow centrale'!T365='Convalida dati'!$F$9,'Dealflow centrale'!T365='Convalida dati'!$F$7),OR('Dealflow centrale'!V365='Convalida dati'!$D$4,'Dealflow centrale'!V365='Convalida dati'!$D$5,'Dealflow centrale'!V365='Convalida dati'!$D$6),IF(T365="",OR(V365="",V365='Convalida dati'!$D$8),"FALSO")))</f>
        <v>1</v>
      </c>
      <c r="F365" s="58" t="str">
        <f t="shared" ca="1" si="26"/>
        <v>OK</v>
      </c>
      <c r="G365" s="60">
        <v>360</v>
      </c>
      <c r="H365" s="84">
        <v>43230</v>
      </c>
      <c r="I365" s="59">
        <v>43252</v>
      </c>
      <c r="J365" s="56" t="s">
        <v>1314</v>
      </c>
      <c r="K365" s="57" t="s">
        <v>62</v>
      </c>
      <c r="L365" s="70" t="s">
        <v>231</v>
      </c>
      <c r="M365" s="72" t="s">
        <v>91</v>
      </c>
      <c r="N365" s="56"/>
      <c r="O365" s="271" t="s">
        <v>1328</v>
      </c>
      <c r="P365" s="60" t="s">
        <v>34</v>
      </c>
      <c r="Q365" s="61" t="s">
        <v>170</v>
      </c>
      <c r="R365" s="61" t="s">
        <v>51</v>
      </c>
      <c r="S365" s="289" t="str">
        <f>+'EVCA sectoralclassification 1'!E42</f>
        <v>Business and industrial products</v>
      </c>
      <c r="T365" s="62" t="s">
        <v>41</v>
      </c>
      <c r="U365" s="60" t="s">
        <v>218</v>
      </c>
      <c r="V365" s="424" t="s">
        <v>174</v>
      </c>
      <c r="W365" s="289"/>
      <c r="X365" s="488">
        <v>43258</v>
      </c>
      <c r="Y365" s="481"/>
      <c r="Z365" s="284"/>
    </row>
    <row r="366" spans="2:26" ht="42.45" hidden="1" customHeight="1" x14ac:dyDescent="0.3">
      <c r="B366" s="56" t="str">
        <f t="shared" ca="1" si="28"/>
        <v>VERO</v>
      </c>
      <c r="C366" s="57" t="b">
        <f t="shared" si="29"/>
        <v>1</v>
      </c>
      <c r="D366" s="57" t="b">
        <f>+IF(Q366='Convalida dati'!$B$16,AND('Dealflow centrale'!V366&lt;&gt;"",I366&lt;&gt;""),IF(AND('Dealflow centrale'!Q366='Convalida dati'!$B$17,'Dealflow centrale'!I366=""),OR('Dealflow centrale'!V366="",V366='Convalida dati'!$D$8),"FALSO"))</f>
        <v>1</v>
      </c>
      <c r="E366" s="57" t="b">
        <f>+IF(OR(T366='Convalida dati'!$F$4,T366='Convalida dati'!$F$5,T366='Convalida dati'!$F$8),OR('Dealflow centrale'!V366='Convalida dati'!$D$5,V366='Convalida dati'!$D$6,V366='Convalida dati'!$D$7),IF(OR('Dealflow centrale'!T366='Convalida dati'!$F$9,'Dealflow centrale'!T366='Convalida dati'!$F$7),OR('Dealflow centrale'!V366='Convalida dati'!$D$4,'Dealflow centrale'!V366='Convalida dati'!$D$5,'Dealflow centrale'!V366='Convalida dati'!$D$6),IF(T366="",OR(V366="",V366='Convalida dati'!$D$8),"FALSO")))</f>
        <v>1</v>
      </c>
      <c r="F366" s="58" t="str">
        <f t="shared" ca="1" si="26"/>
        <v>OK</v>
      </c>
      <c r="G366" s="66">
        <v>361</v>
      </c>
      <c r="H366" s="85">
        <v>43231</v>
      </c>
      <c r="I366" s="63">
        <v>43237</v>
      </c>
      <c r="J366" s="77" t="s">
        <v>1315</v>
      </c>
      <c r="K366" s="65" t="s">
        <v>62</v>
      </c>
      <c r="L366" s="76" t="s">
        <v>206</v>
      </c>
      <c r="M366" s="78" t="s">
        <v>206</v>
      </c>
      <c r="N366" s="64"/>
      <c r="O366" s="270" t="s">
        <v>1329</v>
      </c>
      <c r="P366" s="66" t="s">
        <v>34</v>
      </c>
      <c r="Q366" s="67" t="s">
        <v>170</v>
      </c>
      <c r="R366" s="67" t="s">
        <v>51</v>
      </c>
      <c r="S366" s="288" t="s">
        <v>369</v>
      </c>
      <c r="T366" s="68" t="s">
        <v>41</v>
      </c>
      <c r="U366" s="66" t="s">
        <v>218</v>
      </c>
      <c r="V366" s="423" t="s">
        <v>174</v>
      </c>
      <c r="W366" s="288"/>
      <c r="X366" s="489">
        <v>43243</v>
      </c>
      <c r="Y366" s="480"/>
      <c r="Z366" s="69"/>
    </row>
    <row r="367" spans="2:26" ht="42.45" hidden="1" customHeight="1" x14ac:dyDescent="0.3">
      <c r="B367" s="56" t="str">
        <f t="shared" ca="1" si="28"/>
        <v>VERO</v>
      </c>
      <c r="C367" s="57" t="b">
        <f t="shared" si="29"/>
        <v>1</v>
      </c>
      <c r="D367" s="57" t="b">
        <f>+IF(Q367='Convalida dati'!$B$16,AND('Dealflow centrale'!V367&lt;&gt;"",I367&lt;&gt;""),IF(AND('Dealflow centrale'!Q367='Convalida dati'!$B$17,'Dealflow centrale'!I367=""),OR('Dealflow centrale'!V367="",V367='Convalida dati'!$D$8),"FALSO"))</f>
        <v>1</v>
      </c>
      <c r="E367" s="57" t="b">
        <f>+IF(OR(T367='Convalida dati'!$F$4,T367='Convalida dati'!$F$5,T367='Convalida dati'!$F$8),OR('Dealflow centrale'!V367='Convalida dati'!$D$5,V367='Convalida dati'!$D$6,V367='Convalida dati'!$D$7),IF(OR('Dealflow centrale'!T367='Convalida dati'!$F$9,'Dealflow centrale'!T367='Convalida dati'!$F$7),OR('Dealflow centrale'!V367='Convalida dati'!$D$4,'Dealflow centrale'!V367='Convalida dati'!$D$5,'Dealflow centrale'!V367='Convalida dati'!$D$6),IF(T367="",OR(V367="",V367='Convalida dati'!$D$8),"FALSO")))</f>
        <v>1</v>
      </c>
      <c r="F367" s="58" t="str">
        <f t="shared" ca="1" si="26"/>
        <v>OK</v>
      </c>
      <c r="G367" s="60">
        <v>362</v>
      </c>
      <c r="H367" s="84">
        <v>43231</v>
      </c>
      <c r="I367" s="59">
        <v>43231</v>
      </c>
      <c r="J367" s="56" t="s">
        <v>1316</v>
      </c>
      <c r="K367" s="57" t="s">
        <v>62</v>
      </c>
      <c r="L367" s="70" t="s">
        <v>165</v>
      </c>
      <c r="M367" s="72" t="s">
        <v>90</v>
      </c>
      <c r="N367" s="56"/>
      <c r="O367" s="271" t="s">
        <v>1330</v>
      </c>
      <c r="P367" s="60" t="s">
        <v>37</v>
      </c>
      <c r="Q367" s="61" t="s">
        <v>170</v>
      </c>
      <c r="R367" s="61" t="s">
        <v>49</v>
      </c>
      <c r="S367" s="289" t="str">
        <f>+'EVCA sectoralclassification 1'!E214</f>
        <v>Systems software</v>
      </c>
      <c r="T367" s="62" t="s">
        <v>41</v>
      </c>
      <c r="U367" s="60" t="s">
        <v>218</v>
      </c>
      <c r="V367" s="424" t="s">
        <v>174</v>
      </c>
      <c r="W367" s="289"/>
      <c r="X367" s="488">
        <v>43237</v>
      </c>
      <c r="Y367" s="483"/>
      <c r="Z367" s="80"/>
    </row>
    <row r="368" spans="2:26" ht="42.45" hidden="1" customHeight="1" x14ac:dyDescent="0.3">
      <c r="B368" s="56" t="str">
        <f t="shared" ca="1" si="28"/>
        <v>VERO</v>
      </c>
      <c r="C368" s="57" t="b">
        <f t="shared" si="29"/>
        <v>1</v>
      </c>
      <c r="D368" s="57" t="b">
        <f>+IF(Q368='Convalida dati'!$B$16,AND('Dealflow centrale'!V368&lt;&gt;"",I368&lt;&gt;""),IF(AND('Dealflow centrale'!Q368='Convalida dati'!$B$17,'Dealflow centrale'!I368=""),OR('Dealflow centrale'!V368="",V368='Convalida dati'!$D$8),"FALSO"))</f>
        <v>1</v>
      </c>
      <c r="E368" s="57" t="b">
        <f>+IF(OR(T368='Convalida dati'!$F$4,T368='Convalida dati'!$F$5,T368='Convalida dati'!$F$8),OR('Dealflow centrale'!V368='Convalida dati'!$D$5,V368='Convalida dati'!$D$6,V368='Convalida dati'!$D$7),IF(OR('Dealflow centrale'!T368='Convalida dati'!$F$9,'Dealflow centrale'!T368='Convalida dati'!$F$7),OR('Dealflow centrale'!V368='Convalida dati'!$D$4,'Dealflow centrale'!V368='Convalida dati'!$D$5,'Dealflow centrale'!V368='Convalida dati'!$D$6),IF(T368="",OR(V368="",V368='Convalida dati'!$D$8),"FALSO")))</f>
        <v>1</v>
      </c>
      <c r="F368" s="58" t="str">
        <f t="shared" ca="1" si="26"/>
        <v>OK</v>
      </c>
      <c r="G368" s="66">
        <v>363</v>
      </c>
      <c r="H368" s="85">
        <v>43231</v>
      </c>
      <c r="I368" s="63">
        <v>43231</v>
      </c>
      <c r="J368" s="64" t="s">
        <v>1317</v>
      </c>
      <c r="K368" s="65" t="s">
        <v>62</v>
      </c>
      <c r="L368" s="76" t="s">
        <v>206</v>
      </c>
      <c r="M368" s="78" t="s">
        <v>206</v>
      </c>
      <c r="N368" s="64"/>
      <c r="O368" s="272" t="s">
        <v>1331</v>
      </c>
      <c r="P368" s="66" t="s">
        <v>35</v>
      </c>
      <c r="Q368" s="67" t="s">
        <v>170</v>
      </c>
      <c r="R368" s="67" t="s">
        <v>53</v>
      </c>
      <c r="S368" s="288" t="str">
        <f>+'EVCA sectoralclassification 1'!E89</f>
        <v>Business and industrial services</v>
      </c>
      <c r="T368" s="68" t="s">
        <v>41</v>
      </c>
      <c r="U368" s="66" t="s">
        <v>218</v>
      </c>
      <c r="V368" s="423" t="s">
        <v>174</v>
      </c>
      <c r="W368" s="288"/>
      <c r="X368" s="489">
        <v>43237</v>
      </c>
      <c r="Y368" s="480"/>
      <c r="Z368" s="69"/>
    </row>
    <row r="369" spans="2:26" ht="42.45" hidden="1" customHeight="1" x14ac:dyDescent="0.3">
      <c r="B369" s="56" t="str">
        <f t="shared" ca="1" si="28"/>
        <v>VERO</v>
      </c>
      <c r="C369" s="57" t="b">
        <f t="shared" si="29"/>
        <v>1</v>
      </c>
      <c r="D369" s="57" t="b">
        <f>+IF(Q369='Convalida dati'!$B$16,AND('Dealflow centrale'!V369&lt;&gt;"",I369&lt;&gt;""),IF(AND('Dealflow centrale'!Q369='Convalida dati'!$B$17,'Dealflow centrale'!I369=""),OR('Dealflow centrale'!V369="",V369='Convalida dati'!$D$8),"FALSO"))</f>
        <v>1</v>
      </c>
      <c r="E369" s="57" t="b">
        <f>+IF(OR(T369='Convalida dati'!$F$4,T369='Convalida dati'!$F$5,T369='Convalida dati'!$F$8),OR('Dealflow centrale'!V369='Convalida dati'!$D$5,V369='Convalida dati'!$D$6,V369='Convalida dati'!$D$7),IF(OR('Dealflow centrale'!T369='Convalida dati'!$F$9,'Dealflow centrale'!T369='Convalida dati'!$F$7),OR('Dealflow centrale'!V369='Convalida dati'!$D$4,'Dealflow centrale'!V369='Convalida dati'!$D$5,'Dealflow centrale'!V369='Convalida dati'!$D$6),IF(T369="",OR(V369="",V369='Convalida dati'!$D$8),"FALSO")))</f>
        <v>1</v>
      </c>
      <c r="F369" s="58" t="str">
        <f t="shared" ca="1" si="26"/>
        <v>OK</v>
      </c>
      <c r="G369" s="60">
        <v>364</v>
      </c>
      <c r="H369" s="84">
        <v>43234</v>
      </c>
      <c r="I369" s="59"/>
      <c r="J369" s="56" t="s">
        <v>1318</v>
      </c>
      <c r="K369" s="57" t="s">
        <v>64</v>
      </c>
      <c r="L369" s="70" t="s">
        <v>895</v>
      </c>
      <c r="M369" s="72" t="s">
        <v>161</v>
      </c>
      <c r="N369" s="56"/>
      <c r="O369" s="73" t="s">
        <v>1332</v>
      </c>
      <c r="P369" s="60" t="s">
        <v>35</v>
      </c>
      <c r="Q369" s="61" t="s">
        <v>67</v>
      </c>
      <c r="R369" s="61"/>
      <c r="S369" s="289"/>
      <c r="T369" s="62"/>
      <c r="U369" s="60"/>
      <c r="V369" s="424" t="s">
        <v>781</v>
      </c>
      <c r="W369" s="289"/>
      <c r="X369" s="488">
        <v>43384</v>
      </c>
      <c r="Y369" s="481"/>
      <c r="Z369" s="284"/>
    </row>
    <row r="370" spans="2:26" ht="42.45" hidden="1" customHeight="1" x14ac:dyDescent="0.3">
      <c r="B370" s="56" t="str">
        <f t="shared" ca="1" si="28"/>
        <v>VERO</v>
      </c>
      <c r="C370" s="57" t="b">
        <f t="shared" si="29"/>
        <v>1</v>
      </c>
      <c r="D370" s="57" t="b">
        <f>+IF(Q370='Convalida dati'!$B$16,AND('Dealflow centrale'!V370&lt;&gt;"",I370&lt;&gt;""),IF(AND('Dealflow centrale'!Q370='Convalida dati'!$B$17,'Dealflow centrale'!I370=""),OR('Dealflow centrale'!V370="",V370='Convalida dati'!$D$8),"FALSO"))</f>
        <v>1</v>
      </c>
      <c r="E370" s="57" t="b">
        <f>+IF(OR(T370='Convalida dati'!$F$4,T370='Convalida dati'!$F$5,T370='Convalida dati'!$F$8),OR('Dealflow centrale'!V370='Convalida dati'!$D$5,V370='Convalida dati'!$D$6,V370='Convalida dati'!$D$7),IF(OR('Dealflow centrale'!T370='Convalida dati'!$F$9,'Dealflow centrale'!T370='Convalida dati'!$F$7),OR('Dealflow centrale'!V370='Convalida dati'!$D$4,'Dealflow centrale'!V370='Convalida dati'!$D$5,'Dealflow centrale'!V370='Convalida dati'!$D$6),IF(T370="",OR(V370="",V370='Convalida dati'!$D$8),"FALSO")))</f>
        <v>1</v>
      </c>
      <c r="F370" s="58" t="str">
        <f t="shared" ca="1" si="26"/>
        <v>OK</v>
      </c>
      <c r="G370" s="66">
        <v>365</v>
      </c>
      <c r="H370" s="85">
        <v>43234</v>
      </c>
      <c r="I370" s="63">
        <v>43234</v>
      </c>
      <c r="J370" s="77" t="s">
        <v>1319</v>
      </c>
      <c r="K370" s="76" t="s">
        <v>62</v>
      </c>
      <c r="L370" s="76" t="s">
        <v>192</v>
      </c>
      <c r="M370" s="78" t="s">
        <v>95</v>
      </c>
      <c r="N370" s="77" t="s">
        <v>2046</v>
      </c>
      <c r="O370" s="272"/>
      <c r="P370" s="78" t="s">
        <v>36</v>
      </c>
      <c r="Q370" s="67" t="s">
        <v>170</v>
      </c>
      <c r="R370" s="67" t="s">
        <v>51</v>
      </c>
      <c r="S370" s="288" t="str">
        <f>+'EVCA sectoralclassification 1'!E56</f>
        <v>Business and industrial products</v>
      </c>
      <c r="T370" s="68" t="s">
        <v>40</v>
      </c>
      <c r="U370" s="66" t="s">
        <v>797</v>
      </c>
      <c r="V370" s="423" t="s">
        <v>39</v>
      </c>
      <c r="W370" s="288"/>
      <c r="X370" s="489">
        <v>43237</v>
      </c>
      <c r="Y370" s="482"/>
      <c r="Z370" s="74"/>
    </row>
    <row r="371" spans="2:26" ht="42.45" hidden="1" customHeight="1" x14ac:dyDescent="0.3">
      <c r="B371" s="56" t="str">
        <f t="shared" ca="1" si="28"/>
        <v>VERO</v>
      </c>
      <c r="C371" s="57" t="b">
        <f t="shared" si="29"/>
        <v>1</v>
      </c>
      <c r="D371" s="57" t="b">
        <f>+IF(Q371='Convalida dati'!$B$16,AND('Dealflow centrale'!V371&lt;&gt;"",I371&lt;&gt;""),IF(AND('Dealflow centrale'!Q371='Convalida dati'!$B$17,'Dealflow centrale'!I371=""),OR('Dealflow centrale'!V371="",V371='Convalida dati'!$D$8),"FALSO"))</f>
        <v>1</v>
      </c>
      <c r="E371" s="57" t="b">
        <f>+IF(OR(T371='Convalida dati'!$F$4,T371='Convalida dati'!$F$5,T371='Convalida dati'!$F$8),OR('Dealflow centrale'!V371='Convalida dati'!$D$5,V371='Convalida dati'!$D$6,V371='Convalida dati'!$D$7),IF(OR('Dealflow centrale'!T371='Convalida dati'!$F$9,'Dealflow centrale'!T371='Convalida dati'!$F$7),OR('Dealflow centrale'!V371='Convalida dati'!$D$4,'Dealflow centrale'!V371='Convalida dati'!$D$5,'Dealflow centrale'!V371='Convalida dati'!$D$6),IF(T371="",OR(V371="",V371='Convalida dati'!$D$8),"FALSO")))</f>
        <v>1</v>
      </c>
      <c r="F371" s="58" t="str">
        <f t="shared" ca="1" si="26"/>
        <v>OK</v>
      </c>
      <c r="G371" s="60">
        <v>366</v>
      </c>
      <c r="H371" s="84">
        <v>43234</v>
      </c>
      <c r="I371" s="59">
        <v>43234</v>
      </c>
      <c r="J371" s="56" t="s">
        <v>1320</v>
      </c>
      <c r="K371" s="57" t="s">
        <v>62</v>
      </c>
      <c r="L371" s="70" t="s">
        <v>192</v>
      </c>
      <c r="M371" s="72" t="s">
        <v>95</v>
      </c>
      <c r="N371" s="56" t="s">
        <v>2046</v>
      </c>
      <c r="O371" s="271"/>
      <c r="P371" s="60" t="s">
        <v>36</v>
      </c>
      <c r="Q371" s="61" t="s">
        <v>170</v>
      </c>
      <c r="R371" s="61" t="s">
        <v>46</v>
      </c>
      <c r="S371" s="289" t="str">
        <f>+'EVCA sectoralclassification 1'!E162</f>
        <v>Alternative energy</v>
      </c>
      <c r="T371" s="62" t="s">
        <v>40</v>
      </c>
      <c r="U371" s="60" t="s">
        <v>797</v>
      </c>
      <c r="V371" s="424" t="s">
        <v>39</v>
      </c>
      <c r="W371" s="289"/>
      <c r="X371" s="488">
        <v>43237</v>
      </c>
      <c r="Y371" s="481"/>
      <c r="Z371" s="284"/>
    </row>
    <row r="372" spans="2:26" ht="42.45" hidden="1" customHeight="1" x14ac:dyDescent="0.3">
      <c r="B372" s="56" t="str">
        <f t="shared" ca="1" si="28"/>
        <v>VERO</v>
      </c>
      <c r="C372" s="57" t="b">
        <f t="shared" si="29"/>
        <v>1</v>
      </c>
      <c r="D372" s="57" t="b">
        <f>+IF(Q372='Convalida dati'!$B$16,AND('Dealflow centrale'!V372&lt;&gt;"",I372&lt;&gt;""),IF(AND('Dealflow centrale'!Q372='Convalida dati'!$B$17,'Dealflow centrale'!I372=""),OR('Dealflow centrale'!V372="",V372='Convalida dati'!$D$8),"FALSO"))</f>
        <v>1</v>
      </c>
      <c r="E372" s="57" t="b">
        <f>+IF(OR(T372='Convalida dati'!$F$4,T372='Convalida dati'!$F$5,T372='Convalida dati'!$F$8),OR('Dealflow centrale'!V372='Convalida dati'!$D$5,V372='Convalida dati'!$D$6,V372='Convalida dati'!$D$7),IF(OR('Dealflow centrale'!T372='Convalida dati'!$F$9,'Dealflow centrale'!T372='Convalida dati'!$F$7),OR('Dealflow centrale'!V372='Convalida dati'!$D$4,'Dealflow centrale'!V372='Convalida dati'!$D$5,'Dealflow centrale'!V372='Convalida dati'!$D$6),IF(T372="",OR(V372="",V372='Convalida dati'!$D$8),"FALSO")))</f>
        <v>1</v>
      </c>
      <c r="F372" s="58" t="str">
        <f t="shared" ca="1" si="26"/>
        <v>OK</v>
      </c>
      <c r="G372" s="66">
        <v>367</v>
      </c>
      <c r="H372" s="85">
        <v>43234</v>
      </c>
      <c r="I372" s="63">
        <v>43234</v>
      </c>
      <c r="J372" s="64" t="s">
        <v>1321</v>
      </c>
      <c r="K372" s="65" t="s">
        <v>62</v>
      </c>
      <c r="L372" s="76" t="s">
        <v>192</v>
      </c>
      <c r="M372" s="78" t="s">
        <v>95</v>
      </c>
      <c r="N372" s="64" t="s">
        <v>2046</v>
      </c>
      <c r="O372" s="272"/>
      <c r="P372" s="78" t="s">
        <v>36</v>
      </c>
      <c r="Q372" s="67" t="s">
        <v>170</v>
      </c>
      <c r="R372" s="67" t="s">
        <v>51</v>
      </c>
      <c r="S372" s="288" t="str">
        <f>+'EVCA sectoralclassification 1'!E58</f>
        <v>Business and industrial products</v>
      </c>
      <c r="T372" s="68" t="s">
        <v>40</v>
      </c>
      <c r="U372" s="66" t="s">
        <v>797</v>
      </c>
      <c r="V372" s="423" t="s">
        <v>39</v>
      </c>
      <c r="W372" s="288"/>
      <c r="X372" s="489">
        <v>43237</v>
      </c>
      <c r="Y372" s="482"/>
      <c r="Z372" s="74"/>
    </row>
    <row r="373" spans="2:26" ht="42.45" hidden="1" customHeight="1" x14ac:dyDescent="0.3">
      <c r="B373" s="56" t="str">
        <f t="shared" ca="1" si="28"/>
        <v>VERO</v>
      </c>
      <c r="C373" s="57" t="b">
        <f t="shared" si="29"/>
        <v>1</v>
      </c>
      <c r="D373" s="57" t="b">
        <f>+IF(Q373='Convalida dati'!$B$16,AND('Dealflow centrale'!V373&lt;&gt;"",I373&lt;&gt;""),IF(AND('Dealflow centrale'!Q373='Convalida dati'!$B$17,'Dealflow centrale'!I373=""),OR('Dealflow centrale'!V373="",V373='Convalida dati'!$D$8),"FALSO"))</f>
        <v>1</v>
      </c>
      <c r="E373" s="57" t="b">
        <f>+IF(OR(T373='Convalida dati'!$F$4,T373='Convalida dati'!$F$5,T373='Convalida dati'!$F$8),OR('Dealflow centrale'!V373='Convalida dati'!$D$5,V373='Convalida dati'!$D$6,V373='Convalida dati'!$D$7),IF(OR('Dealflow centrale'!T373='Convalida dati'!$F$9,'Dealflow centrale'!T373='Convalida dati'!$F$7),OR('Dealflow centrale'!V373='Convalida dati'!$D$4,'Dealflow centrale'!V373='Convalida dati'!$D$5,'Dealflow centrale'!V373='Convalida dati'!$D$6),IF(T373="",OR(V373="",V373='Convalida dati'!$D$8),"FALSO")))</f>
        <v>1</v>
      </c>
      <c r="F373" s="58" t="str">
        <f t="shared" ca="1" si="26"/>
        <v>OK</v>
      </c>
      <c r="G373" s="60">
        <v>368</v>
      </c>
      <c r="H373" s="84">
        <v>43234</v>
      </c>
      <c r="I373" s="59">
        <v>43234</v>
      </c>
      <c r="J373" s="75" t="s">
        <v>1322</v>
      </c>
      <c r="K373" s="70" t="s">
        <v>62</v>
      </c>
      <c r="L373" s="70" t="s">
        <v>69</v>
      </c>
      <c r="M373" s="72" t="s">
        <v>70</v>
      </c>
      <c r="N373" s="56"/>
      <c r="O373" s="73" t="s">
        <v>1336</v>
      </c>
      <c r="P373" s="60" t="s">
        <v>34</v>
      </c>
      <c r="Q373" s="61" t="s">
        <v>170</v>
      </c>
      <c r="R373" s="61" t="s">
        <v>49</v>
      </c>
      <c r="S373" s="289" t="str">
        <f>+'EVCA sectoralclassification 1'!E203</f>
        <v>Consumer electronics</v>
      </c>
      <c r="T373" s="62" t="s">
        <v>166</v>
      </c>
      <c r="U373" s="60" t="s">
        <v>218</v>
      </c>
      <c r="V373" s="424" t="s">
        <v>38</v>
      </c>
      <c r="W373" s="289"/>
      <c r="X373" s="488">
        <v>43237</v>
      </c>
      <c r="Y373" s="481"/>
      <c r="Z373" s="284"/>
    </row>
    <row r="374" spans="2:26" ht="42.45" hidden="1" customHeight="1" x14ac:dyDescent="0.3">
      <c r="B374" s="56" t="str">
        <f t="shared" ca="1" si="28"/>
        <v>VERO</v>
      </c>
      <c r="C374" s="57" t="b">
        <f t="shared" si="29"/>
        <v>1</v>
      </c>
      <c r="D374" s="57" t="b">
        <f>+IF(Q374='Convalida dati'!$B$16,AND('Dealflow centrale'!V374&lt;&gt;"",I374&lt;&gt;""),IF(AND('Dealflow centrale'!Q374='Convalida dati'!$B$17,'Dealflow centrale'!I374=""),OR('Dealflow centrale'!V374="",V374='Convalida dati'!$D$8),"FALSO"))</f>
        <v>1</v>
      </c>
      <c r="E374" s="57" t="b">
        <f>+IF(OR(T374='Convalida dati'!$F$4,T374='Convalida dati'!$F$5,T374='Convalida dati'!$F$8),OR('Dealflow centrale'!V374='Convalida dati'!$D$5,V374='Convalida dati'!$D$6,V374='Convalida dati'!$D$7),IF(OR('Dealflow centrale'!T374='Convalida dati'!$F$9,'Dealflow centrale'!T374='Convalida dati'!$F$7),OR('Dealflow centrale'!V374='Convalida dati'!$D$4,'Dealflow centrale'!V374='Convalida dati'!$D$5,'Dealflow centrale'!V374='Convalida dati'!$D$6),IF(T374="",OR(V374="",V374='Convalida dati'!$D$8),"FALSO")))</f>
        <v>1</v>
      </c>
      <c r="F374" s="58" t="str">
        <f t="shared" ca="1" si="26"/>
        <v>OK</v>
      </c>
      <c r="G374" s="66">
        <v>369</v>
      </c>
      <c r="H374" s="85">
        <v>43234</v>
      </c>
      <c r="I374" s="63">
        <v>43238</v>
      </c>
      <c r="J374" s="64" t="s">
        <v>1323</v>
      </c>
      <c r="K374" s="65" t="s">
        <v>62</v>
      </c>
      <c r="L374" s="76" t="s">
        <v>1248</v>
      </c>
      <c r="M374" s="78" t="s">
        <v>70</v>
      </c>
      <c r="N374" s="64"/>
      <c r="O374" s="270" t="s">
        <v>1333</v>
      </c>
      <c r="P374" s="66" t="s">
        <v>34</v>
      </c>
      <c r="Q374" s="67" t="s">
        <v>170</v>
      </c>
      <c r="R374" s="67" t="s">
        <v>53</v>
      </c>
      <c r="S374" s="288" t="str">
        <f>+'EVCA sectoralclassification 1'!E89</f>
        <v>Business and industrial services</v>
      </c>
      <c r="T374" s="68" t="s">
        <v>166</v>
      </c>
      <c r="U374" s="66" t="s">
        <v>218</v>
      </c>
      <c r="V374" s="423" t="s">
        <v>174</v>
      </c>
      <c r="W374" s="288"/>
      <c r="X374" s="489">
        <v>43243</v>
      </c>
      <c r="Y374" s="482" t="s">
        <v>1343</v>
      </c>
      <c r="Z374" s="74"/>
    </row>
    <row r="375" spans="2:26" ht="42.45" hidden="1" customHeight="1" x14ac:dyDescent="0.3">
      <c r="B375" s="56" t="str">
        <f t="shared" ca="1" si="28"/>
        <v>VERO</v>
      </c>
      <c r="C375" s="57" t="b">
        <f t="shared" si="29"/>
        <v>1</v>
      </c>
      <c r="D375" s="57" t="b">
        <f>+IF(Q375='Convalida dati'!$B$16,AND('Dealflow centrale'!V375&lt;&gt;"",I375&lt;&gt;""),IF(AND('Dealflow centrale'!Q375='Convalida dati'!$B$17,'Dealflow centrale'!I375=""),OR('Dealflow centrale'!V375="",V375='Convalida dati'!$D$8),"FALSO"))</f>
        <v>1</v>
      </c>
      <c r="E375" s="57" t="b">
        <f>+IF(OR(T375='Convalida dati'!$F$4,T375='Convalida dati'!$F$5,T375='Convalida dati'!$F$8),OR('Dealflow centrale'!V375='Convalida dati'!$D$5,V375='Convalida dati'!$D$6,V375='Convalida dati'!$D$7),IF(OR('Dealflow centrale'!T375='Convalida dati'!$F$9,'Dealflow centrale'!T375='Convalida dati'!$F$7),OR('Dealflow centrale'!V375='Convalida dati'!$D$4,'Dealflow centrale'!V375='Convalida dati'!$D$5,'Dealflow centrale'!V375='Convalida dati'!$D$6),IF(T375="",OR(V375="",V375='Convalida dati'!$D$8),"FALSO")))</f>
        <v>1</v>
      </c>
      <c r="F375" s="58" t="str">
        <f t="shared" ca="1" si="26"/>
        <v>OK</v>
      </c>
      <c r="G375" s="60">
        <v>370</v>
      </c>
      <c r="H375" s="84">
        <v>43235</v>
      </c>
      <c r="I375" s="59">
        <v>43235</v>
      </c>
      <c r="J375" s="56" t="s">
        <v>1324</v>
      </c>
      <c r="K375" s="57" t="s">
        <v>62</v>
      </c>
      <c r="L375" s="70" t="s">
        <v>206</v>
      </c>
      <c r="M375" s="72" t="s">
        <v>206</v>
      </c>
      <c r="N375" s="56"/>
      <c r="O375" s="73" t="s">
        <v>1334</v>
      </c>
      <c r="P375" s="60" t="s">
        <v>35</v>
      </c>
      <c r="Q375" s="61" t="s">
        <v>170</v>
      </c>
      <c r="R375" s="61" t="s">
        <v>51</v>
      </c>
      <c r="S375" s="289" t="str">
        <f>+'EVCA sectoralclassification 1'!E37</f>
        <v>Chemical and materials: services</v>
      </c>
      <c r="T375" s="62" t="s">
        <v>41</v>
      </c>
      <c r="U375" s="60" t="s">
        <v>218</v>
      </c>
      <c r="V375" s="424" t="s">
        <v>174</v>
      </c>
      <c r="W375" s="289"/>
      <c r="X375" s="488">
        <v>43237</v>
      </c>
      <c r="Y375" s="483"/>
      <c r="Z375" s="80"/>
    </row>
    <row r="376" spans="2:26" ht="42.45" hidden="1" customHeight="1" x14ac:dyDescent="0.3">
      <c r="B376" s="56" t="str">
        <f t="shared" ca="1" si="28"/>
        <v>VERO</v>
      </c>
      <c r="C376" s="57" t="b">
        <f t="shared" si="29"/>
        <v>1</v>
      </c>
      <c r="D376" s="57" t="b">
        <f>+IF(Q376='Convalida dati'!$B$16,AND('Dealflow centrale'!V376&lt;&gt;"",I376&lt;&gt;""),IF(AND('Dealflow centrale'!Q376='Convalida dati'!$B$17,'Dealflow centrale'!I376=""),OR('Dealflow centrale'!V376="",V376='Convalida dati'!$D$8),"FALSO"))</f>
        <v>1</v>
      </c>
      <c r="E376" s="57" t="b">
        <f>+IF(OR(T376='Convalida dati'!$F$4,T376='Convalida dati'!$F$5,T376='Convalida dati'!$F$8),OR('Dealflow centrale'!V376='Convalida dati'!$D$5,V376='Convalida dati'!$D$6,V376='Convalida dati'!$D$7),IF(OR('Dealflow centrale'!T376='Convalida dati'!$F$9,'Dealflow centrale'!T376='Convalida dati'!$F$7),OR('Dealflow centrale'!V376='Convalida dati'!$D$4,'Dealflow centrale'!V376='Convalida dati'!$D$5,'Dealflow centrale'!V376='Convalida dati'!$D$6),IF(T376="",OR(V376="",V376='Convalida dati'!$D$8),"FALSO")))</f>
        <v>1</v>
      </c>
      <c r="F376" s="58" t="str">
        <f t="shared" ca="1" si="26"/>
        <v>OK</v>
      </c>
      <c r="G376" s="66">
        <v>371</v>
      </c>
      <c r="H376" s="273">
        <v>43236</v>
      </c>
      <c r="I376" s="296">
        <v>43233</v>
      </c>
      <c r="J376" s="77" t="s">
        <v>1325</v>
      </c>
      <c r="K376" s="65" t="s">
        <v>62</v>
      </c>
      <c r="L376" s="76" t="s">
        <v>149</v>
      </c>
      <c r="M376" s="78" t="s">
        <v>92</v>
      </c>
      <c r="N376" s="77" t="s">
        <v>111</v>
      </c>
      <c r="O376" s="270"/>
      <c r="P376" s="66" t="s">
        <v>36</v>
      </c>
      <c r="Q376" s="67" t="s">
        <v>170</v>
      </c>
      <c r="R376" s="67" t="s">
        <v>48</v>
      </c>
      <c r="S376" s="288" t="str">
        <f>+'EVCA sectoralclassification 1'!E199</f>
        <v>Internet technologies</v>
      </c>
      <c r="T376" s="68" t="s">
        <v>166</v>
      </c>
      <c r="U376" s="66" t="s">
        <v>218</v>
      </c>
      <c r="V376" s="423" t="s">
        <v>38</v>
      </c>
      <c r="W376" s="288"/>
      <c r="X376" s="489">
        <v>43237</v>
      </c>
      <c r="Y376" s="480"/>
      <c r="Z376" s="69"/>
    </row>
    <row r="377" spans="2:26" ht="42.45" hidden="1" customHeight="1" x14ac:dyDescent="0.3">
      <c r="B377" s="56" t="str">
        <f t="shared" ca="1" si="28"/>
        <v>VERO</v>
      </c>
      <c r="C377" s="57" t="b">
        <f t="shared" si="29"/>
        <v>1</v>
      </c>
      <c r="D377" s="57" t="b">
        <f>+IF(Q377='Convalida dati'!$B$16,AND('Dealflow centrale'!V377&lt;&gt;"",I377&lt;&gt;""),IF(AND('Dealflow centrale'!Q377='Convalida dati'!$B$17,'Dealflow centrale'!I377=""),OR('Dealflow centrale'!V377="",V377='Convalida dati'!$D$8),"FALSO"))</f>
        <v>1</v>
      </c>
      <c r="E377" s="57" t="b">
        <f>+IF(OR(T377='Convalida dati'!$F$4,T377='Convalida dati'!$F$5,T377='Convalida dati'!$F$8),OR('Dealflow centrale'!V377='Convalida dati'!$D$5,V377='Convalida dati'!$D$6,V377='Convalida dati'!$D$7),IF(OR('Dealflow centrale'!T377='Convalida dati'!$F$9,'Dealflow centrale'!T377='Convalida dati'!$F$7),OR('Dealflow centrale'!V377='Convalida dati'!$D$4,'Dealflow centrale'!V377='Convalida dati'!$D$5,'Dealflow centrale'!V377='Convalida dati'!$D$6),IF(T377="",OR(V377="",V377='Convalida dati'!$D$8),"FALSO")))</f>
        <v>1</v>
      </c>
      <c r="F377" s="58" t="str">
        <f t="shared" ca="1" si="26"/>
        <v>OK</v>
      </c>
      <c r="G377" s="60">
        <v>372</v>
      </c>
      <c r="H377" s="84">
        <v>43235</v>
      </c>
      <c r="I377" s="59">
        <v>43235</v>
      </c>
      <c r="J377" s="56" t="s">
        <v>1326</v>
      </c>
      <c r="K377" s="57" t="s">
        <v>62</v>
      </c>
      <c r="L377" s="70" t="s">
        <v>206</v>
      </c>
      <c r="M377" s="72" t="s">
        <v>206</v>
      </c>
      <c r="N377" s="56"/>
      <c r="O377" s="271" t="s">
        <v>1335</v>
      </c>
      <c r="P377" s="60" t="s">
        <v>34</v>
      </c>
      <c r="Q377" s="61" t="s">
        <v>170</v>
      </c>
      <c r="R377" s="61" t="s">
        <v>53</v>
      </c>
      <c r="S377" s="289" t="str">
        <f>+'EVCA sectoralclassification 1'!E74</f>
        <v>Business and industrial services</v>
      </c>
      <c r="T377" s="62" t="s">
        <v>41</v>
      </c>
      <c r="U377" s="60" t="s">
        <v>218</v>
      </c>
      <c r="V377" s="424" t="s">
        <v>174</v>
      </c>
      <c r="W377" s="289"/>
      <c r="X377" s="488">
        <v>43237</v>
      </c>
      <c r="Y377" s="481"/>
      <c r="Z377" s="284"/>
    </row>
    <row r="378" spans="2:26" ht="42.45" hidden="1" customHeight="1" x14ac:dyDescent="0.3">
      <c r="B378" s="56" t="str">
        <f t="shared" ca="1" si="28"/>
        <v>VERO</v>
      </c>
      <c r="C378" s="57" t="b">
        <f t="shared" si="29"/>
        <v>1</v>
      </c>
      <c r="D378" s="57" t="b">
        <f>+IF(Q378='Convalida dati'!$B$16,AND('Dealflow centrale'!V378&lt;&gt;"",I378&lt;&gt;""),IF(AND('Dealflow centrale'!Q378='Convalida dati'!$B$17,'Dealflow centrale'!I378=""),OR('Dealflow centrale'!V378="",V378='Convalida dati'!$D$8),"FALSO"))</f>
        <v>1</v>
      </c>
      <c r="E378" s="57" t="b">
        <f>+IF(OR(T378='Convalida dati'!$F$4,T378='Convalida dati'!$F$5,T378='Convalida dati'!$F$8),OR('Dealflow centrale'!V378='Convalida dati'!$D$5,V378='Convalida dati'!$D$6,V378='Convalida dati'!$D$7),IF(OR('Dealflow centrale'!T378='Convalida dati'!$F$9,'Dealflow centrale'!T378='Convalida dati'!$F$7),OR('Dealflow centrale'!V378='Convalida dati'!$D$4,'Dealflow centrale'!V378='Convalida dati'!$D$5,'Dealflow centrale'!V378='Convalida dati'!$D$6),IF(T378="",OR(V378="",V378='Convalida dati'!$D$8),"FALSO")))</f>
        <v>1</v>
      </c>
      <c r="F378" s="58" t="str">
        <f t="shared" ca="1" si="26"/>
        <v>OK</v>
      </c>
      <c r="G378" s="66">
        <v>373</v>
      </c>
      <c r="H378" s="85">
        <v>43229</v>
      </c>
      <c r="I378" s="63">
        <v>43239</v>
      </c>
      <c r="J378" s="77" t="s">
        <v>1360</v>
      </c>
      <c r="K378" s="65" t="s">
        <v>62</v>
      </c>
      <c r="L378" s="76" t="s">
        <v>149</v>
      </c>
      <c r="M378" s="78" t="s">
        <v>92</v>
      </c>
      <c r="N378" s="64"/>
      <c r="O378" s="272" t="s">
        <v>897</v>
      </c>
      <c r="P378" s="66" t="s">
        <v>34</v>
      </c>
      <c r="Q378" s="67" t="s">
        <v>170</v>
      </c>
      <c r="R378" s="67" t="s">
        <v>45</v>
      </c>
      <c r="S378" s="288" t="str">
        <f>+'EVCA sectoralclassification 1'!E223</f>
        <v>Biotechnology</v>
      </c>
      <c r="T378" s="68" t="s">
        <v>41</v>
      </c>
      <c r="U378" s="66" t="s">
        <v>218</v>
      </c>
      <c r="V378" s="423" t="s">
        <v>174</v>
      </c>
      <c r="W378" s="288"/>
      <c r="X378" s="489">
        <v>43243</v>
      </c>
      <c r="Y378" s="480"/>
      <c r="Z378" s="69"/>
    </row>
    <row r="379" spans="2:26" ht="42.45" hidden="1" customHeight="1" x14ac:dyDescent="0.3">
      <c r="B379" s="56" t="str">
        <f t="shared" ca="1" si="28"/>
        <v>VERO</v>
      </c>
      <c r="C379" s="57" t="b">
        <f t="shared" si="29"/>
        <v>1</v>
      </c>
      <c r="D379" s="57" t="b">
        <f>+IF(Q379='Convalida dati'!$B$16,AND('Dealflow centrale'!V379&lt;&gt;"",I379&lt;&gt;""),IF(AND('Dealflow centrale'!Q379='Convalida dati'!$B$17,'Dealflow centrale'!I379=""),OR('Dealflow centrale'!V379="",V379='Convalida dati'!$D$8),"FALSO"))</f>
        <v>1</v>
      </c>
      <c r="E379" s="57" t="b">
        <f>+IF(OR(T379='Convalida dati'!$F$4,T379='Convalida dati'!$F$5,T379='Convalida dati'!$F$8),OR('Dealflow centrale'!V379='Convalida dati'!$D$5,V379='Convalida dati'!$D$6,V379='Convalida dati'!$D$7),IF(OR('Dealflow centrale'!T379='Convalida dati'!$F$9,'Dealflow centrale'!T379='Convalida dati'!$F$7),OR('Dealflow centrale'!V379='Convalida dati'!$D$4,'Dealflow centrale'!V379='Convalida dati'!$D$5,'Dealflow centrale'!V379='Convalida dati'!$D$6),IF(T379="",OR(V379="",V379='Convalida dati'!$D$8),"FALSO")))</f>
        <v>1</v>
      </c>
      <c r="F379" s="58" t="str">
        <f t="shared" ca="1" si="26"/>
        <v>OK</v>
      </c>
      <c r="G379" s="60">
        <v>374</v>
      </c>
      <c r="H379" s="84">
        <v>43236</v>
      </c>
      <c r="I379" s="59">
        <v>43237</v>
      </c>
      <c r="J379" s="56" t="s">
        <v>1338</v>
      </c>
      <c r="K379" s="57" t="s">
        <v>62</v>
      </c>
      <c r="L379" s="70" t="s">
        <v>165</v>
      </c>
      <c r="M379" s="72" t="s">
        <v>90</v>
      </c>
      <c r="N379" s="56"/>
      <c r="O379" s="73" t="s">
        <v>1337</v>
      </c>
      <c r="P379" s="60" t="s">
        <v>83</v>
      </c>
      <c r="Q379" s="61" t="s">
        <v>170</v>
      </c>
      <c r="R379" s="61" t="s">
        <v>51</v>
      </c>
      <c r="S379" s="289" t="str">
        <f>+'EVCA sectoralclassification 1'!E53</f>
        <v>Business and industrial products</v>
      </c>
      <c r="T379" s="62" t="s">
        <v>166</v>
      </c>
      <c r="U379" s="60" t="s">
        <v>218</v>
      </c>
      <c r="V379" s="424" t="s">
        <v>38</v>
      </c>
      <c r="W379" s="289"/>
      <c r="X379" s="488">
        <v>43237</v>
      </c>
      <c r="Y379" s="481"/>
      <c r="Z379" s="284"/>
    </row>
    <row r="380" spans="2:26" ht="42.45" hidden="1" customHeight="1" x14ac:dyDescent="0.3">
      <c r="B380" s="56" t="str">
        <f t="shared" ca="1" si="28"/>
        <v>VERO</v>
      </c>
      <c r="C380" s="57" t="b">
        <f t="shared" si="29"/>
        <v>1</v>
      </c>
      <c r="D380" s="57" t="b">
        <f>+IF(Q380='Convalida dati'!$B$16,AND('Dealflow centrale'!V380&lt;&gt;"",I380&lt;&gt;""),IF(AND('Dealflow centrale'!Q380='Convalida dati'!$B$17,'Dealflow centrale'!I380=""),OR('Dealflow centrale'!V380="",V380='Convalida dati'!$D$8),"FALSO"))</f>
        <v>1</v>
      </c>
      <c r="E380" s="57" t="b">
        <f>+IF(OR(T380='Convalida dati'!$F$4,T380='Convalida dati'!$F$5,T380='Convalida dati'!$F$8),OR('Dealflow centrale'!V380='Convalida dati'!$D$5,V380='Convalida dati'!$D$6,V380='Convalida dati'!$D$7),IF(OR('Dealflow centrale'!T380='Convalida dati'!$F$9,'Dealflow centrale'!T380='Convalida dati'!$F$7),OR('Dealflow centrale'!V380='Convalida dati'!$D$4,'Dealflow centrale'!V380='Convalida dati'!$D$5,'Dealflow centrale'!V380='Convalida dati'!$D$6),IF(T380="",OR(V380="",V380='Convalida dati'!$D$8),"FALSO")))</f>
        <v>1</v>
      </c>
      <c r="F380" s="58" t="str">
        <f t="shared" ca="1" si="26"/>
        <v>OK</v>
      </c>
      <c r="G380" s="66">
        <v>375</v>
      </c>
      <c r="H380" s="85">
        <v>43237</v>
      </c>
      <c r="I380" s="63">
        <v>43237</v>
      </c>
      <c r="J380" s="77" t="s">
        <v>1339</v>
      </c>
      <c r="K380" s="65" t="s">
        <v>62</v>
      </c>
      <c r="L380" s="76" t="s">
        <v>239</v>
      </c>
      <c r="M380" s="78" t="s">
        <v>89</v>
      </c>
      <c r="N380" s="64"/>
      <c r="O380" s="272" t="s">
        <v>1340</v>
      </c>
      <c r="P380" s="66" t="s">
        <v>34</v>
      </c>
      <c r="Q380" s="67" t="s">
        <v>170</v>
      </c>
      <c r="R380" s="67" t="s">
        <v>48</v>
      </c>
      <c r="S380" s="288" t="str">
        <f>+'EVCA sectoralclassification 1'!E200</f>
        <v>Internet technologies</v>
      </c>
      <c r="T380" s="68" t="s">
        <v>41</v>
      </c>
      <c r="U380" s="66" t="s">
        <v>218</v>
      </c>
      <c r="V380" s="423" t="s">
        <v>174</v>
      </c>
      <c r="W380" s="288"/>
      <c r="X380" s="489">
        <v>43243</v>
      </c>
      <c r="Y380" s="480"/>
      <c r="Z380" s="69"/>
    </row>
    <row r="381" spans="2:26" ht="42.45" hidden="1" customHeight="1" x14ac:dyDescent="0.3">
      <c r="B381" s="56" t="str">
        <f t="shared" ca="1" si="28"/>
        <v>VERO</v>
      </c>
      <c r="C381" s="57" t="b">
        <f t="shared" si="29"/>
        <v>1</v>
      </c>
      <c r="D381" s="57" t="b">
        <f>+IF(Q381='Convalida dati'!$B$16,AND('Dealflow centrale'!V381&lt;&gt;"",I381&lt;&gt;""),IF(AND('Dealflow centrale'!Q381='Convalida dati'!$B$17,'Dealflow centrale'!I381=""),OR('Dealflow centrale'!V381="",V381='Convalida dati'!$D$8),"FALSO"))</f>
        <v>1</v>
      </c>
      <c r="E381" s="57" t="b">
        <f>+IF(OR(T381='Convalida dati'!$F$4,T381='Convalida dati'!$F$5,T381='Convalida dati'!$F$8),OR('Dealflow centrale'!V381='Convalida dati'!$D$5,V381='Convalida dati'!$D$6,V381='Convalida dati'!$D$7),IF(OR('Dealflow centrale'!T381='Convalida dati'!$F$9,'Dealflow centrale'!T381='Convalida dati'!$F$7),OR('Dealflow centrale'!V381='Convalida dati'!$D$4,'Dealflow centrale'!V381='Convalida dati'!$D$5,'Dealflow centrale'!V381='Convalida dati'!$D$6),IF(T381="",OR(V381="",V381='Convalida dati'!$D$8),"FALSO")))</f>
        <v>1</v>
      </c>
      <c r="F381" s="58" t="str">
        <f t="shared" ca="1" si="26"/>
        <v>OK</v>
      </c>
      <c r="G381" s="60">
        <v>376</v>
      </c>
      <c r="H381" s="84">
        <v>43237</v>
      </c>
      <c r="I381" s="59">
        <v>43237</v>
      </c>
      <c r="J381" s="56" t="s">
        <v>1341</v>
      </c>
      <c r="K381" s="57" t="s">
        <v>62</v>
      </c>
      <c r="L381" s="70" t="s">
        <v>891</v>
      </c>
      <c r="M381" s="60" t="s">
        <v>100</v>
      </c>
      <c r="N381" s="75" t="s">
        <v>182</v>
      </c>
      <c r="O381" s="271"/>
      <c r="P381" s="72" t="s">
        <v>36</v>
      </c>
      <c r="Q381" s="61" t="s">
        <v>170</v>
      </c>
      <c r="R381" s="61" t="s">
        <v>45</v>
      </c>
      <c r="S381" s="289" t="str">
        <f>+'EVCA sectoralclassification 1'!E223</f>
        <v>Biotechnology</v>
      </c>
      <c r="T381" s="62" t="s">
        <v>40</v>
      </c>
      <c r="U381" s="60" t="s">
        <v>1342</v>
      </c>
      <c r="V381" s="424" t="s">
        <v>39</v>
      </c>
      <c r="W381" s="289"/>
      <c r="X381" s="488">
        <v>43243</v>
      </c>
      <c r="Y381" s="481"/>
      <c r="Z381" s="284"/>
    </row>
    <row r="382" spans="2:26" ht="42.45" hidden="1" customHeight="1" x14ac:dyDescent="0.3">
      <c r="B382" s="56" t="str">
        <f t="shared" ca="1" si="28"/>
        <v>VERO</v>
      </c>
      <c r="C382" s="57" t="b">
        <f t="shared" si="29"/>
        <v>1</v>
      </c>
      <c r="D382" s="57" t="b">
        <f>+IF(Q382='Convalida dati'!$B$16,AND('Dealflow centrale'!V382&lt;&gt;"",I382&lt;&gt;""),IF(AND('Dealflow centrale'!Q382='Convalida dati'!$B$17,'Dealflow centrale'!I382=""),OR('Dealflow centrale'!V382="",V382='Convalida dati'!$D$8),"FALSO"))</f>
        <v>1</v>
      </c>
      <c r="E382" s="57" t="b">
        <f>+IF(OR(T382='Convalida dati'!$F$4,T382='Convalida dati'!$F$5,T382='Convalida dati'!$F$8),OR('Dealflow centrale'!V382='Convalida dati'!$D$5,V382='Convalida dati'!$D$6,V382='Convalida dati'!$D$7),IF(OR('Dealflow centrale'!T382='Convalida dati'!$F$9,'Dealflow centrale'!T382='Convalida dati'!$F$7),OR('Dealflow centrale'!V382='Convalida dati'!$D$4,'Dealflow centrale'!V382='Convalida dati'!$D$5,'Dealflow centrale'!V382='Convalida dati'!$D$6),IF(T382="",OR(V382="",V382='Convalida dati'!$D$8),"FALSO")))</f>
        <v>1</v>
      </c>
      <c r="F382" s="58" t="str">
        <f t="shared" ca="1" si="26"/>
        <v>OK</v>
      </c>
      <c r="G382" s="66">
        <v>377</v>
      </c>
      <c r="H382" s="85">
        <v>43241</v>
      </c>
      <c r="I382" s="63"/>
      <c r="J382" s="77" t="s">
        <v>1344</v>
      </c>
      <c r="K382" s="65" t="s">
        <v>62</v>
      </c>
      <c r="L382" s="76" t="s">
        <v>149</v>
      </c>
      <c r="M382" s="78" t="s">
        <v>92</v>
      </c>
      <c r="N382" s="64"/>
      <c r="O382" s="270" t="s">
        <v>1351</v>
      </c>
      <c r="P382" s="66" t="s">
        <v>34</v>
      </c>
      <c r="Q382" s="67" t="s">
        <v>67</v>
      </c>
      <c r="R382" s="67"/>
      <c r="S382" s="288"/>
      <c r="T382" s="68"/>
      <c r="U382" s="66"/>
      <c r="V382" s="423" t="s">
        <v>781</v>
      </c>
      <c r="W382" s="288"/>
      <c r="X382" s="489">
        <v>43384</v>
      </c>
      <c r="Y382" s="482"/>
      <c r="Z382" s="74"/>
    </row>
    <row r="383" spans="2:26" ht="42.45" hidden="1" customHeight="1" x14ac:dyDescent="0.3">
      <c r="B383" s="56" t="str">
        <f t="shared" ca="1" si="28"/>
        <v>VERO</v>
      </c>
      <c r="C383" s="57" t="b">
        <f t="shared" si="29"/>
        <v>1</v>
      </c>
      <c r="D383" s="57" t="b">
        <f>+IF(Q383='Convalida dati'!$B$16,AND('Dealflow centrale'!V383&lt;&gt;"",I383&lt;&gt;""),IF(AND('Dealflow centrale'!Q383='Convalida dati'!$B$17,'Dealflow centrale'!I383=""),OR('Dealflow centrale'!V383="",V383='Convalida dati'!$D$8),"FALSO"))</f>
        <v>1</v>
      </c>
      <c r="E383" s="57" t="b">
        <f>+IF(OR(T383='Convalida dati'!$F$4,T383='Convalida dati'!$F$5,T383='Convalida dati'!$F$8),OR('Dealflow centrale'!V383='Convalida dati'!$D$5,V383='Convalida dati'!$D$6,V383='Convalida dati'!$D$7),IF(OR('Dealflow centrale'!T383='Convalida dati'!$F$9,'Dealflow centrale'!T383='Convalida dati'!$F$7),OR('Dealflow centrale'!V383='Convalida dati'!$D$4,'Dealflow centrale'!V383='Convalida dati'!$D$5,'Dealflow centrale'!V383='Convalida dati'!$D$6),IF(T383="",OR(V383="",V383='Convalida dati'!$D$8),"FALSO")))</f>
        <v>1</v>
      </c>
      <c r="F383" s="58" t="str">
        <f t="shared" ca="1" si="26"/>
        <v>OK</v>
      </c>
      <c r="G383" s="60">
        <v>378</v>
      </c>
      <c r="H383" s="84">
        <v>43241</v>
      </c>
      <c r="I383" s="59">
        <v>43241</v>
      </c>
      <c r="J383" s="56" t="s">
        <v>1345</v>
      </c>
      <c r="K383" s="57" t="s">
        <v>62</v>
      </c>
      <c r="L383" s="70" t="s">
        <v>192</v>
      </c>
      <c r="M383" s="72" t="s">
        <v>95</v>
      </c>
      <c r="N383" s="75" t="s">
        <v>2046</v>
      </c>
      <c r="O383" s="73"/>
      <c r="P383" s="60" t="s">
        <v>36</v>
      </c>
      <c r="Q383" s="61" t="s">
        <v>170</v>
      </c>
      <c r="R383" s="61" t="s">
        <v>52</v>
      </c>
      <c r="S383" s="289" t="str">
        <f>+'EVCA sectoralclassification 1'!E234</f>
        <v>Healthcare: other</v>
      </c>
      <c r="T383" s="62" t="s">
        <v>40</v>
      </c>
      <c r="U383" s="60" t="s">
        <v>797</v>
      </c>
      <c r="V383" s="424" t="s">
        <v>39</v>
      </c>
      <c r="W383" s="289"/>
      <c r="X383" s="488">
        <v>43243</v>
      </c>
      <c r="Y383" s="481"/>
      <c r="Z383" s="284"/>
    </row>
    <row r="384" spans="2:26" ht="42.45" hidden="1" customHeight="1" x14ac:dyDescent="0.3">
      <c r="B384" s="56" t="str">
        <f t="shared" ca="1" si="28"/>
        <v>VERO</v>
      </c>
      <c r="C384" s="57" t="b">
        <f t="shared" si="29"/>
        <v>1</v>
      </c>
      <c r="D384" s="57" t="b">
        <f>+IF(Q384='Convalida dati'!$B$16,AND('Dealflow centrale'!V384&lt;&gt;"",I384&lt;&gt;""),IF(AND('Dealflow centrale'!Q384='Convalida dati'!$B$17,'Dealflow centrale'!I384=""),OR('Dealflow centrale'!V384="",V384='Convalida dati'!$D$8),"FALSO"))</f>
        <v>1</v>
      </c>
      <c r="E384" s="57" t="b">
        <f>+IF(OR(T384='Convalida dati'!$F$4,T384='Convalida dati'!$F$5,T384='Convalida dati'!$F$8),OR('Dealflow centrale'!V384='Convalida dati'!$D$5,V384='Convalida dati'!$D$6,V384='Convalida dati'!$D$7),IF(OR('Dealflow centrale'!T384='Convalida dati'!$F$9,'Dealflow centrale'!T384='Convalida dati'!$F$7),OR('Dealflow centrale'!V384='Convalida dati'!$D$4,'Dealflow centrale'!V384='Convalida dati'!$D$5,'Dealflow centrale'!V384='Convalida dati'!$D$6),IF(T384="",OR(V384="",V384='Convalida dati'!$D$8),"FALSO")))</f>
        <v>1</v>
      </c>
      <c r="F384" s="58" t="str">
        <f t="shared" ca="1" si="26"/>
        <v>OK</v>
      </c>
      <c r="G384" s="66">
        <v>379</v>
      </c>
      <c r="H384" s="85">
        <v>43241</v>
      </c>
      <c r="I384" s="63">
        <v>43241</v>
      </c>
      <c r="J384" s="64" t="s">
        <v>1346</v>
      </c>
      <c r="K384" s="65" t="s">
        <v>62</v>
      </c>
      <c r="L384" s="76" t="s">
        <v>192</v>
      </c>
      <c r="M384" s="78" t="s">
        <v>95</v>
      </c>
      <c r="N384" s="64" t="s">
        <v>2046</v>
      </c>
      <c r="O384" s="272"/>
      <c r="P384" s="66" t="s">
        <v>36</v>
      </c>
      <c r="Q384" s="67" t="s">
        <v>170</v>
      </c>
      <c r="R384" s="67" t="s">
        <v>52</v>
      </c>
      <c r="S384" s="288" t="str">
        <f>+'EVCA sectoralclassification 1'!E231</f>
        <v>Medical devices and supplies</v>
      </c>
      <c r="T384" s="68" t="s">
        <v>40</v>
      </c>
      <c r="U384" s="66" t="s">
        <v>797</v>
      </c>
      <c r="V384" s="423" t="s">
        <v>39</v>
      </c>
      <c r="W384" s="288"/>
      <c r="X384" s="489">
        <v>43243</v>
      </c>
      <c r="Y384" s="480"/>
      <c r="Z384" s="69"/>
    </row>
    <row r="385" spans="2:26" ht="42.45" hidden="1" customHeight="1" x14ac:dyDescent="0.3">
      <c r="B385" s="56" t="str">
        <f t="shared" ca="1" si="28"/>
        <v>VERO</v>
      </c>
      <c r="C385" s="57" t="b">
        <f t="shared" si="29"/>
        <v>1</v>
      </c>
      <c r="D385" s="57" t="b">
        <f>+IF(Q385='Convalida dati'!$B$16,AND('Dealflow centrale'!V385&lt;&gt;"",I385&lt;&gt;""),IF(AND('Dealflow centrale'!Q385='Convalida dati'!$B$17,'Dealflow centrale'!I385=""),OR('Dealflow centrale'!V385="",V385='Convalida dati'!$D$8),"FALSO"))</f>
        <v>1</v>
      </c>
      <c r="E385" s="57" t="b">
        <f>+IF(OR(T385='Convalida dati'!$F$4,T385='Convalida dati'!$F$5,T385='Convalida dati'!$F$8),OR('Dealflow centrale'!V385='Convalida dati'!$D$5,V385='Convalida dati'!$D$6,V385='Convalida dati'!$D$7),IF(OR('Dealflow centrale'!T385='Convalida dati'!$F$9,'Dealflow centrale'!T385='Convalida dati'!$F$7),OR('Dealflow centrale'!V385='Convalida dati'!$D$4,'Dealflow centrale'!V385='Convalida dati'!$D$5,'Dealflow centrale'!V385='Convalida dati'!$D$6),IF(T385="",OR(V385="",V385='Convalida dati'!$D$8),"FALSO")))</f>
        <v>1</v>
      </c>
      <c r="F385" s="58" t="str">
        <f t="shared" ca="1" si="26"/>
        <v>OK</v>
      </c>
      <c r="G385" s="60">
        <v>380</v>
      </c>
      <c r="H385" s="84">
        <v>43241</v>
      </c>
      <c r="I385" s="59">
        <v>43241</v>
      </c>
      <c r="J385" s="56" t="s">
        <v>1347</v>
      </c>
      <c r="K385" s="57" t="s">
        <v>64</v>
      </c>
      <c r="L385" s="70" t="s">
        <v>206</v>
      </c>
      <c r="M385" s="60" t="s">
        <v>1352</v>
      </c>
      <c r="N385" s="56"/>
      <c r="O385" s="271" t="s">
        <v>1353</v>
      </c>
      <c r="P385" s="60" t="s">
        <v>34</v>
      </c>
      <c r="Q385" s="61" t="s">
        <v>170</v>
      </c>
      <c r="R385" s="61" t="s">
        <v>51</v>
      </c>
      <c r="S385" s="289" t="str">
        <f>+'EVCA sectoralclassification 1'!E43</f>
        <v>Business and industrial products</v>
      </c>
      <c r="T385" s="62" t="s">
        <v>41</v>
      </c>
      <c r="U385" s="60" t="s">
        <v>218</v>
      </c>
      <c r="V385" s="424" t="s">
        <v>174</v>
      </c>
      <c r="W385" s="289"/>
      <c r="X385" s="488">
        <v>43243</v>
      </c>
      <c r="Y385" s="481"/>
      <c r="Z385" s="284"/>
    </row>
    <row r="386" spans="2:26" ht="42.45" hidden="1" customHeight="1" x14ac:dyDescent="0.3">
      <c r="B386" s="56" t="str">
        <f t="shared" ca="1" si="28"/>
        <v>VERO</v>
      </c>
      <c r="C386" s="57" t="b">
        <f t="shared" si="29"/>
        <v>1</v>
      </c>
      <c r="D386" s="57" t="b">
        <f>+IF(Q386='Convalida dati'!$B$16,AND('Dealflow centrale'!V386&lt;&gt;"",I386&lt;&gt;""),IF(AND('Dealflow centrale'!Q386='Convalida dati'!$B$17,'Dealflow centrale'!I386=""),OR('Dealflow centrale'!V386="",V386='Convalida dati'!$D$8),"FALSO"))</f>
        <v>1</v>
      </c>
      <c r="E386" s="57" t="b">
        <f>+IF(OR(T386='Convalida dati'!$F$4,T386='Convalida dati'!$F$5,T386='Convalida dati'!$F$8),OR('Dealflow centrale'!V386='Convalida dati'!$D$5,V386='Convalida dati'!$D$6,V386='Convalida dati'!$D$7),IF(OR('Dealflow centrale'!T386='Convalida dati'!$F$9,'Dealflow centrale'!T386='Convalida dati'!$F$7),OR('Dealflow centrale'!V386='Convalida dati'!$D$4,'Dealflow centrale'!V386='Convalida dati'!$D$5,'Dealflow centrale'!V386='Convalida dati'!$D$6),IF(T386="",OR(V386="",V386='Convalida dati'!$D$8),"FALSO")))</f>
        <v>1</v>
      </c>
      <c r="F386" s="58" t="str">
        <f t="shared" ca="1" si="26"/>
        <v>OK</v>
      </c>
      <c r="G386" s="66">
        <v>381</v>
      </c>
      <c r="H386" s="85">
        <v>43241</v>
      </c>
      <c r="I386" s="63">
        <v>43241</v>
      </c>
      <c r="J386" s="64" t="s">
        <v>1348</v>
      </c>
      <c r="K386" s="65" t="s">
        <v>62</v>
      </c>
      <c r="L386" s="76" t="s">
        <v>192</v>
      </c>
      <c r="M386" s="78" t="s">
        <v>95</v>
      </c>
      <c r="N386" s="64" t="s">
        <v>2046</v>
      </c>
      <c r="O386" s="272"/>
      <c r="P386" s="66" t="s">
        <v>36</v>
      </c>
      <c r="Q386" s="67" t="s">
        <v>170</v>
      </c>
      <c r="R386" s="67" t="s">
        <v>46</v>
      </c>
      <c r="S386" s="288" t="str">
        <f>+'EVCA sectoralclassification 1'!E178</f>
        <v>Environmental services</v>
      </c>
      <c r="T386" s="68" t="s">
        <v>40</v>
      </c>
      <c r="U386" s="66" t="s">
        <v>797</v>
      </c>
      <c r="V386" s="423" t="s">
        <v>39</v>
      </c>
      <c r="W386" s="288"/>
      <c r="X386" s="489">
        <v>43243</v>
      </c>
      <c r="Y386" s="480"/>
      <c r="Z386" s="69"/>
    </row>
    <row r="387" spans="2:26" ht="42.45" hidden="1" customHeight="1" x14ac:dyDescent="0.3">
      <c r="B387" s="56" t="str">
        <f t="shared" ca="1" si="28"/>
        <v>VERO</v>
      </c>
      <c r="C387" s="57" t="b">
        <f t="shared" si="29"/>
        <v>1</v>
      </c>
      <c r="D387" s="57" t="b">
        <f>+IF(Q387='Convalida dati'!$B$16,AND('Dealflow centrale'!V387&lt;&gt;"",I387&lt;&gt;""),IF(AND('Dealflow centrale'!Q387='Convalida dati'!$B$17,'Dealflow centrale'!I387=""),OR('Dealflow centrale'!V387="",V387='Convalida dati'!$D$8),"FALSO"))</f>
        <v>1</v>
      </c>
      <c r="E387" s="57" t="b">
        <f>+IF(OR(T387='Convalida dati'!$F$4,T387='Convalida dati'!$F$5,T387='Convalida dati'!$F$8),OR('Dealflow centrale'!V387='Convalida dati'!$D$5,V387='Convalida dati'!$D$6,V387='Convalida dati'!$D$7),IF(OR('Dealflow centrale'!T387='Convalida dati'!$F$9,'Dealflow centrale'!T387='Convalida dati'!$F$7),OR('Dealflow centrale'!V387='Convalida dati'!$D$4,'Dealflow centrale'!V387='Convalida dati'!$D$5,'Dealflow centrale'!V387='Convalida dati'!$D$6),IF(T387="",OR(V387="",V387='Convalida dati'!$D$8),"FALSO")))</f>
        <v>1</v>
      </c>
      <c r="F387" s="58" t="str">
        <f t="shared" ca="1" si="26"/>
        <v>OK</v>
      </c>
      <c r="G387" s="60">
        <v>382</v>
      </c>
      <c r="H387" s="84">
        <v>43242</v>
      </c>
      <c r="I387" s="59">
        <v>43242</v>
      </c>
      <c r="J387" s="56" t="s">
        <v>1349</v>
      </c>
      <c r="K387" s="57" t="s">
        <v>62</v>
      </c>
      <c r="L387" s="70" t="s">
        <v>202</v>
      </c>
      <c r="M387" s="72" t="s">
        <v>89</v>
      </c>
      <c r="N387" s="56"/>
      <c r="O387" s="73" t="s">
        <v>782</v>
      </c>
      <c r="P387" s="60" t="s">
        <v>84</v>
      </c>
      <c r="Q387" s="61" t="s">
        <v>170</v>
      </c>
      <c r="R387" s="61" t="s">
        <v>49</v>
      </c>
      <c r="S387" s="289" t="str">
        <f>+'EVCA sectoralclassification 1'!E214</f>
        <v>Systems software</v>
      </c>
      <c r="T387" s="62" t="s">
        <v>40</v>
      </c>
      <c r="U387" s="60" t="s">
        <v>887</v>
      </c>
      <c r="V387" s="424" t="s">
        <v>39</v>
      </c>
      <c r="W387" s="289"/>
      <c r="X387" s="488">
        <v>43243</v>
      </c>
      <c r="Y387" s="481"/>
      <c r="Z387" s="284"/>
    </row>
    <row r="388" spans="2:26" ht="42.45" hidden="1" customHeight="1" x14ac:dyDescent="0.3">
      <c r="B388" s="56" t="str">
        <f t="shared" ca="1" si="28"/>
        <v>VERO</v>
      </c>
      <c r="C388" s="57" t="b">
        <f t="shared" si="29"/>
        <v>1</v>
      </c>
      <c r="D388" s="57" t="b">
        <f>+IF(Q388='Convalida dati'!$B$16,AND('Dealflow centrale'!V388&lt;&gt;"",I388&lt;&gt;""),IF(AND('Dealflow centrale'!Q388='Convalida dati'!$B$17,'Dealflow centrale'!I388=""),OR('Dealflow centrale'!V388="",V388='Convalida dati'!$D$8),"FALSO"))</f>
        <v>1</v>
      </c>
      <c r="E388" s="57" t="b">
        <f>+IF(OR(T388='Convalida dati'!$F$4,T388='Convalida dati'!$F$5,T388='Convalida dati'!$F$8),OR('Dealflow centrale'!V388='Convalida dati'!$D$5,V388='Convalida dati'!$D$6,V388='Convalida dati'!$D$7),IF(OR('Dealflow centrale'!T388='Convalida dati'!$F$9,'Dealflow centrale'!T388='Convalida dati'!$F$7),OR('Dealflow centrale'!V388='Convalida dati'!$D$4,'Dealflow centrale'!V388='Convalida dati'!$D$5,'Dealflow centrale'!V388='Convalida dati'!$D$6),IF(T388="",OR(V388="",V388='Convalida dati'!$D$8),"FALSO")))</f>
        <v>1</v>
      </c>
      <c r="F388" s="58" t="str">
        <f t="shared" ca="1" si="26"/>
        <v>OK</v>
      </c>
      <c r="G388" s="66">
        <v>383</v>
      </c>
      <c r="H388" s="85">
        <v>43242</v>
      </c>
      <c r="I388" s="63">
        <v>43242</v>
      </c>
      <c r="J388" s="64" t="s">
        <v>1350</v>
      </c>
      <c r="K388" s="65" t="s">
        <v>62</v>
      </c>
      <c r="L388" s="76" t="s">
        <v>239</v>
      </c>
      <c r="M388" s="78" t="s">
        <v>89</v>
      </c>
      <c r="N388" s="64"/>
      <c r="O388" s="272" t="s">
        <v>1354</v>
      </c>
      <c r="P388" s="66" t="s">
        <v>35</v>
      </c>
      <c r="Q388" s="67" t="s">
        <v>170</v>
      </c>
      <c r="R388" s="67" t="s">
        <v>45</v>
      </c>
      <c r="S388" s="288" t="str">
        <f>+'EVCA sectoralclassification 1'!E223</f>
        <v>Biotechnology</v>
      </c>
      <c r="T388" s="68" t="s">
        <v>40</v>
      </c>
      <c r="U388" s="66" t="s">
        <v>218</v>
      </c>
      <c r="V388" s="423" t="s">
        <v>174</v>
      </c>
      <c r="W388" s="288"/>
      <c r="X388" s="489">
        <v>43243</v>
      </c>
      <c r="Y388" s="482"/>
      <c r="Z388" s="74"/>
    </row>
    <row r="389" spans="2:26" ht="42.45" hidden="1" customHeight="1" x14ac:dyDescent="0.3">
      <c r="B389" s="56" t="str">
        <f t="shared" ca="1" si="28"/>
        <v>VERO</v>
      </c>
      <c r="C389" s="57" t="b">
        <f t="shared" si="29"/>
        <v>1</v>
      </c>
      <c r="D389" s="57" t="b">
        <f>+IF(Q389='Convalida dati'!$B$16,AND('Dealflow centrale'!V389&lt;&gt;"",I389&lt;&gt;""),IF(AND('Dealflow centrale'!Q389='Convalida dati'!$B$17,'Dealflow centrale'!I389=""),OR('Dealflow centrale'!V389="",V389='Convalida dati'!$D$8),"FALSO"))</f>
        <v>1</v>
      </c>
      <c r="E389" s="57" t="b">
        <f>+IF(OR(T389='Convalida dati'!$F$4,T389='Convalida dati'!$F$5,T389='Convalida dati'!$F$8),OR('Dealflow centrale'!V389='Convalida dati'!$D$9,V389='Convalida dati'!$D$6,V389='Convalida dati'!$D$7),IF(OR('Dealflow centrale'!T389='Convalida dati'!$F$6,'Dealflow centrale'!T389='Convalida dati'!$F$7),OR('Dealflow centrale'!V389='Convalida dati'!$D$12,'Dealflow centrale'!V389='Convalida dati'!$D$9,'Dealflow centrale'!V389='Convalida dati'!$D$6),IF(T389="",OR(V389="",V389='Convalida dati'!$D$8),"FALSO")))</f>
        <v>1</v>
      </c>
      <c r="F389" s="58" t="str">
        <f t="shared" ca="1" si="26"/>
        <v>OK</v>
      </c>
      <c r="G389" s="60">
        <v>384</v>
      </c>
      <c r="H389" s="84">
        <v>43242</v>
      </c>
      <c r="I389" s="59">
        <v>45083</v>
      </c>
      <c r="J389" s="56" t="s">
        <v>1355</v>
      </c>
      <c r="K389" s="57" t="s">
        <v>62</v>
      </c>
      <c r="L389" s="70" t="s">
        <v>1197</v>
      </c>
      <c r="M389" s="72" t="s">
        <v>96</v>
      </c>
      <c r="N389" s="56"/>
      <c r="O389" s="73" t="s">
        <v>1356</v>
      </c>
      <c r="P389" s="60" t="s">
        <v>84</v>
      </c>
      <c r="Q389" s="61" t="s">
        <v>170</v>
      </c>
      <c r="R389" s="61" t="s">
        <v>49</v>
      </c>
      <c r="S389" s="289" t="str">
        <f>'EVCA sectoralclassification'!E214</f>
        <v>Systems software</v>
      </c>
      <c r="T389" s="62" t="s">
        <v>166</v>
      </c>
      <c r="U389" s="60" t="s">
        <v>218</v>
      </c>
      <c r="V389" s="425" t="s">
        <v>5177</v>
      </c>
      <c r="W389" s="461"/>
      <c r="X389" s="488">
        <v>45468</v>
      </c>
      <c r="Y389" s="483" t="s">
        <v>6543</v>
      </c>
      <c r="Z389" s="80"/>
    </row>
    <row r="390" spans="2:26" ht="42.45" hidden="1" customHeight="1" x14ac:dyDescent="0.3">
      <c r="B390" s="56" t="str">
        <f t="shared" ca="1" si="28"/>
        <v>VERO</v>
      </c>
      <c r="C390" s="57" t="b">
        <f t="shared" si="29"/>
        <v>1</v>
      </c>
      <c r="D390" s="57" t="b">
        <f>+IF(Q390='Convalida dati'!$B$16,AND('Dealflow centrale'!V390&lt;&gt;"",I390&lt;&gt;""),IF(AND('Dealflow centrale'!Q390='Convalida dati'!$B$17,'Dealflow centrale'!I390=""),OR('Dealflow centrale'!V390="",V390='Convalida dati'!$D$8),"FALSO"))</f>
        <v>1</v>
      </c>
      <c r="E390" s="57" t="b">
        <f>+IF(OR(T390='Convalida dati'!$F$4,T390='Convalida dati'!$F$5,T390='Convalida dati'!$F$8),OR('Dealflow centrale'!V390='Convalida dati'!$D$5,V390='Convalida dati'!$D$6,V390='Convalida dati'!$D$7),IF(OR('Dealflow centrale'!T390='Convalida dati'!$F$9,'Dealflow centrale'!T390='Convalida dati'!$F$7),OR('Dealflow centrale'!V390='Convalida dati'!$D$4,'Dealflow centrale'!V390='Convalida dati'!$D$5,'Dealflow centrale'!V390='Convalida dati'!$D$6),IF(T390="",OR(V390="",V390='Convalida dati'!$D$8),"FALSO")))</f>
        <v>1</v>
      </c>
      <c r="F390" s="58" t="str">
        <f t="shared" ref="F390:F453" ca="1" si="30">+IF(AND(B390="VERO",C390=TRUE,D390=TRUE,E390=TRUE),"OK","ERRORE")</f>
        <v>OK</v>
      </c>
      <c r="G390" s="66">
        <v>385</v>
      </c>
      <c r="H390" s="85">
        <v>43242</v>
      </c>
      <c r="I390" s="63">
        <v>43242</v>
      </c>
      <c r="J390" s="64" t="s">
        <v>1357</v>
      </c>
      <c r="K390" s="76" t="s">
        <v>62</v>
      </c>
      <c r="L390" s="76" t="s">
        <v>701</v>
      </c>
      <c r="M390" s="78" t="s">
        <v>103</v>
      </c>
      <c r="N390" s="64"/>
      <c r="O390" s="272" t="s">
        <v>1358</v>
      </c>
      <c r="P390" s="66" t="s">
        <v>34</v>
      </c>
      <c r="Q390" s="67" t="s">
        <v>170</v>
      </c>
      <c r="R390" s="280" t="s">
        <v>48</v>
      </c>
      <c r="S390" s="288" t="str">
        <f>+'EVCA sectoralclassification 1'!E200</f>
        <v>Internet technologies</v>
      </c>
      <c r="T390" s="68" t="s">
        <v>167</v>
      </c>
      <c r="U390" s="66" t="s">
        <v>218</v>
      </c>
      <c r="V390" s="423" t="s">
        <v>38</v>
      </c>
      <c r="W390" s="288"/>
      <c r="X390" s="489">
        <v>43243</v>
      </c>
      <c r="Y390" s="480"/>
      <c r="Z390" s="69"/>
    </row>
    <row r="391" spans="2:26" ht="42.45" hidden="1" customHeight="1" x14ac:dyDescent="0.3">
      <c r="B391" s="56" t="str">
        <f t="shared" ca="1" si="28"/>
        <v>VERO</v>
      </c>
      <c r="C391" s="57" t="b">
        <f t="shared" si="29"/>
        <v>1</v>
      </c>
      <c r="D391" s="57" t="b">
        <f>+IF(Q391='Convalida dati'!$B$16,AND('Dealflow centrale'!V391&lt;&gt;"",I391&lt;&gt;""),IF(AND('Dealflow centrale'!Q391='Convalida dati'!$B$17,'Dealflow centrale'!I391=""),OR('Dealflow centrale'!V391="",V391='Convalida dati'!$D$8),"FALSO"))</f>
        <v>1</v>
      </c>
      <c r="E391" s="57" t="b">
        <f>+IF(OR(T391='Convalida dati'!$F$4,T391='Convalida dati'!$F$5,T391='Convalida dati'!$F$8),OR('Dealflow centrale'!V391='Convalida dati'!$D$5,V391='Convalida dati'!$D$6,V391='Convalida dati'!$D$7),IF(OR('Dealflow centrale'!T391='Convalida dati'!$F$9,'Dealflow centrale'!T391='Convalida dati'!$F$7),OR('Dealflow centrale'!V391='Convalida dati'!$D$4,'Dealflow centrale'!V391='Convalida dati'!$D$5,'Dealflow centrale'!V391='Convalida dati'!$D$6),IF(T391="",OR(V391="",V391='Convalida dati'!$D$8),"FALSO")))</f>
        <v>1</v>
      </c>
      <c r="F391" s="58" t="str">
        <f t="shared" ca="1" si="30"/>
        <v>OK</v>
      </c>
      <c r="G391" s="60">
        <v>386</v>
      </c>
      <c r="H391" s="84">
        <v>43243</v>
      </c>
      <c r="I391" s="59">
        <v>43243</v>
      </c>
      <c r="J391" s="56" t="s">
        <v>1359</v>
      </c>
      <c r="K391" s="57" t="s">
        <v>62</v>
      </c>
      <c r="L391" s="70" t="s">
        <v>773</v>
      </c>
      <c r="M391" s="72" t="s">
        <v>98</v>
      </c>
      <c r="N391" s="56"/>
      <c r="O391" s="73" t="s">
        <v>3910</v>
      </c>
      <c r="P391" s="60" t="s">
        <v>83</v>
      </c>
      <c r="Q391" s="61" t="s">
        <v>170</v>
      </c>
      <c r="R391" s="61" t="s">
        <v>49</v>
      </c>
      <c r="S391" s="289" t="str">
        <f>+'EVCA sectoralclassification 1'!E203</f>
        <v>Consumer electronics</v>
      </c>
      <c r="T391" s="62" t="s">
        <v>166</v>
      </c>
      <c r="U391" s="60" t="s">
        <v>218</v>
      </c>
      <c r="V391" s="424" t="s">
        <v>38</v>
      </c>
      <c r="W391" s="289"/>
      <c r="X391" s="488">
        <v>43243</v>
      </c>
      <c r="Y391" s="481"/>
      <c r="Z391" s="284"/>
    </row>
    <row r="392" spans="2:26" ht="42.45" hidden="1" customHeight="1" x14ac:dyDescent="0.3">
      <c r="B392" s="56" t="str">
        <f t="shared" ca="1" si="28"/>
        <v>VERO</v>
      </c>
      <c r="C392" s="57" t="b">
        <f t="shared" si="29"/>
        <v>1</v>
      </c>
      <c r="D392" s="57" t="b">
        <f>+IF(Q392='Convalida dati'!$B$16,AND('Dealflow centrale'!V392&lt;&gt;"",I392&lt;&gt;""),IF(AND('Dealflow centrale'!Q392='Convalida dati'!$B$17,'Dealflow centrale'!I392=""),OR('Dealflow centrale'!V392="",V392='Convalida dati'!$D$8),"FALSO"))</f>
        <v>1</v>
      </c>
      <c r="E392" s="57" t="b">
        <f>+IF(OR(T392='Convalida dati'!$F$4,T392='Convalida dati'!$F$5,T392='Convalida dati'!$F$8),OR('Dealflow centrale'!V392='Convalida dati'!$D$5,V392='Convalida dati'!$D$6,V392='Convalida dati'!$D$7),IF(OR('Dealflow centrale'!T392='Convalida dati'!$F$9,'Dealflow centrale'!T392='Convalida dati'!$F$7),OR('Dealflow centrale'!V392='Convalida dati'!$D$4,'Dealflow centrale'!V392='Convalida dati'!$D$5,'Dealflow centrale'!V392='Convalida dati'!$D$6),IF(T392="",OR(V392="",V392='Convalida dati'!$D$8),"FALSO")))</f>
        <v>1</v>
      </c>
      <c r="F392" s="58" t="str">
        <f t="shared" ca="1" si="30"/>
        <v>OK</v>
      </c>
      <c r="G392" s="66">
        <v>387</v>
      </c>
      <c r="H392" s="85">
        <v>43244</v>
      </c>
      <c r="I392" s="63">
        <v>43254</v>
      </c>
      <c r="J392" s="64" t="s">
        <v>1361</v>
      </c>
      <c r="K392" s="76" t="s">
        <v>62</v>
      </c>
      <c r="L392" s="76" t="s">
        <v>192</v>
      </c>
      <c r="M392" s="78" t="s">
        <v>95</v>
      </c>
      <c r="N392" s="64"/>
      <c r="O392" s="270" t="s">
        <v>1368</v>
      </c>
      <c r="P392" s="66" t="s">
        <v>34</v>
      </c>
      <c r="Q392" s="67" t="s">
        <v>170</v>
      </c>
      <c r="R392" s="67" t="s">
        <v>48</v>
      </c>
      <c r="S392" s="288" t="str">
        <f>+'EVCA sectoralclassification 1'!E199</f>
        <v>Internet technologies</v>
      </c>
      <c r="T392" s="68" t="s">
        <v>166</v>
      </c>
      <c r="U392" s="66" t="s">
        <v>218</v>
      </c>
      <c r="V392" s="423" t="s">
        <v>38</v>
      </c>
      <c r="W392" s="288"/>
      <c r="X392" s="489">
        <v>43258</v>
      </c>
      <c r="Y392" s="480"/>
      <c r="Z392" s="69"/>
    </row>
    <row r="393" spans="2:26" ht="42.45" hidden="1" customHeight="1" x14ac:dyDescent="0.3">
      <c r="B393" s="56" t="str">
        <f t="shared" ca="1" si="28"/>
        <v>VERO</v>
      </c>
      <c r="C393" s="57" t="b">
        <f t="shared" si="29"/>
        <v>1</v>
      </c>
      <c r="D393" s="57" t="b">
        <f>+IF(Q393='Convalida dati'!$B$16,AND('Dealflow centrale'!V393&lt;&gt;"",I393&lt;&gt;""),IF(AND('Dealflow centrale'!Q393='Convalida dati'!$B$17,'Dealflow centrale'!I393=""),OR('Dealflow centrale'!V393="",V393='Convalida dati'!$D$8),"FALSO"))</f>
        <v>1</v>
      </c>
      <c r="E393" s="57" t="b">
        <f>+IF(OR(T393='Convalida dati'!$F$4,T393='Convalida dati'!$F$5,T393='Convalida dati'!$F$8),OR('Dealflow centrale'!V393='Convalida dati'!$D$5,V393='Convalida dati'!$D$6,V393='Convalida dati'!$D$7),IF(OR('Dealflow centrale'!T393='Convalida dati'!$F$9,'Dealflow centrale'!T393='Convalida dati'!$F$7),OR('Dealflow centrale'!V393='Convalida dati'!$D$4,'Dealflow centrale'!V393='Convalida dati'!$D$5,'Dealflow centrale'!V393='Convalida dati'!$D$6),IF(T393="",OR(V393="",V393='Convalida dati'!$D$8),"FALSO")))</f>
        <v>1</v>
      </c>
      <c r="F393" s="58" t="str">
        <f t="shared" ca="1" si="30"/>
        <v>OK</v>
      </c>
      <c r="G393" s="60">
        <v>388</v>
      </c>
      <c r="H393" s="84">
        <v>43243</v>
      </c>
      <c r="I393" s="59">
        <v>43243</v>
      </c>
      <c r="J393" s="56" t="s">
        <v>1362</v>
      </c>
      <c r="K393" s="57" t="s">
        <v>62</v>
      </c>
      <c r="L393" s="70" t="s">
        <v>149</v>
      </c>
      <c r="M393" s="72" t="s">
        <v>92</v>
      </c>
      <c r="N393" s="56"/>
      <c r="O393" s="271" t="s">
        <v>1369</v>
      </c>
      <c r="P393" s="60" t="s">
        <v>34</v>
      </c>
      <c r="Q393" s="61" t="s">
        <v>170</v>
      </c>
      <c r="R393" s="61" t="s">
        <v>49</v>
      </c>
      <c r="S393" s="289" t="str">
        <f>+'EVCA sectoralclassification 1'!E203</f>
        <v>Consumer electronics</v>
      </c>
      <c r="T393" s="62" t="s">
        <v>166</v>
      </c>
      <c r="U393" s="60" t="s">
        <v>218</v>
      </c>
      <c r="V393" s="424" t="s">
        <v>38</v>
      </c>
      <c r="W393" s="289"/>
      <c r="X393" s="488">
        <v>43251</v>
      </c>
      <c r="Y393" s="483"/>
      <c r="Z393" s="80"/>
    </row>
    <row r="394" spans="2:26" ht="42.45" hidden="1" customHeight="1" x14ac:dyDescent="0.3">
      <c r="B394" s="56" t="str">
        <f t="shared" ca="1" si="28"/>
        <v>VERO</v>
      </c>
      <c r="C394" s="57" t="b">
        <f t="shared" si="29"/>
        <v>1</v>
      </c>
      <c r="D394" s="57" t="b">
        <f>+IF(Q394='Convalida dati'!$B$16,AND('Dealflow centrale'!V394&lt;&gt;"",I394&lt;&gt;""),IF(AND('Dealflow centrale'!Q394='Convalida dati'!$B$17,'Dealflow centrale'!I394=""),OR('Dealflow centrale'!V394="",V394='Convalida dati'!$D$8),"FALSO"))</f>
        <v>1</v>
      </c>
      <c r="E394" s="57" t="b">
        <f>+IF(OR(T394='Convalida dati'!$F$4,T394='Convalida dati'!$F$5,T394='Convalida dati'!$F$8),OR('Dealflow centrale'!V394='Convalida dati'!$D$5,V394='Convalida dati'!$D$6,V394='Convalida dati'!$D$7),IF(OR('Dealflow centrale'!T394='Convalida dati'!$F$9,'Dealflow centrale'!T394='Convalida dati'!$F$7),OR('Dealflow centrale'!V394='Convalida dati'!$D$4,'Dealflow centrale'!V394='Convalida dati'!$D$5,'Dealflow centrale'!V394='Convalida dati'!$D$6),IF(T394="",OR(V394="",V394='Convalida dati'!$D$8),"FALSO")))</f>
        <v>1</v>
      </c>
      <c r="F394" s="58" t="str">
        <f t="shared" ca="1" si="30"/>
        <v>OK</v>
      </c>
      <c r="G394" s="66">
        <v>389</v>
      </c>
      <c r="H394" s="85">
        <v>43244</v>
      </c>
      <c r="I394" s="63">
        <v>43244</v>
      </c>
      <c r="J394" s="64" t="s">
        <v>1363</v>
      </c>
      <c r="K394" s="65" t="s">
        <v>62</v>
      </c>
      <c r="L394" s="76" t="s">
        <v>165</v>
      </c>
      <c r="M394" s="78" t="s">
        <v>90</v>
      </c>
      <c r="N394" s="64"/>
      <c r="O394" s="272" t="s">
        <v>1370</v>
      </c>
      <c r="P394" s="66" t="s">
        <v>35</v>
      </c>
      <c r="Q394" s="67" t="s">
        <v>170</v>
      </c>
      <c r="R394" s="67" t="s">
        <v>47</v>
      </c>
      <c r="S394" s="288" t="str">
        <f>+'EVCA sectoralclassification 1'!E50</f>
        <v>Business and industrial products</v>
      </c>
      <c r="T394" s="68" t="s">
        <v>166</v>
      </c>
      <c r="U394" s="66" t="s">
        <v>218</v>
      </c>
      <c r="V394" s="423" t="s">
        <v>174</v>
      </c>
      <c r="W394" s="288"/>
      <c r="X394" s="489">
        <v>43251</v>
      </c>
      <c r="Y394" s="482" t="s">
        <v>1343</v>
      </c>
      <c r="Z394" s="74"/>
    </row>
    <row r="395" spans="2:26" ht="42.45" hidden="1" customHeight="1" x14ac:dyDescent="0.3">
      <c r="B395" s="56" t="str">
        <f t="shared" ca="1" si="28"/>
        <v>VERO</v>
      </c>
      <c r="C395" s="57" t="b">
        <f t="shared" si="29"/>
        <v>1</v>
      </c>
      <c r="D395" s="57" t="b">
        <f>+IF(Q395='Convalida dati'!$B$16,AND('Dealflow centrale'!V395&lt;&gt;"",I395&lt;&gt;""),IF(AND('Dealflow centrale'!Q395='Convalida dati'!$B$17,'Dealflow centrale'!I395=""),OR('Dealflow centrale'!V395="",V395='Convalida dati'!$D$8),"FALSO"))</f>
        <v>1</v>
      </c>
      <c r="E395" s="57" t="b">
        <f>+IF(OR(T395='Convalida dati'!$F$4,T395='Convalida dati'!$F$5,T395='Convalida dati'!$F$8),OR('Dealflow centrale'!V395='Convalida dati'!$D$5,V395='Convalida dati'!$D$6,V395='Convalida dati'!$D$7),IF(OR('Dealflow centrale'!T395='Convalida dati'!$F$9,'Dealflow centrale'!T395='Convalida dati'!$F$7),OR('Dealflow centrale'!V395='Convalida dati'!$D$4,'Dealflow centrale'!V395='Convalida dati'!$D$5,'Dealflow centrale'!V395='Convalida dati'!$D$6),IF(T395="",OR(V395="",V395='Convalida dati'!$D$8),"FALSO")))</f>
        <v>1</v>
      </c>
      <c r="F395" s="58" t="str">
        <f t="shared" ca="1" si="30"/>
        <v>OK</v>
      </c>
      <c r="G395" s="60">
        <v>390</v>
      </c>
      <c r="H395" s="84">
        <v>43244</v>
      </c>
      <c r="I395" s="59">
        <v>43244</v>
      </c>
      <c r="J395" s="56" t="s">
        <v>1364</v>
      </c>
      <c r="K395" s="57" t="s">
        <v>62</v>
      </c>
      <c r="L395" s="70" t="s">
        <v>1372</v>
      </c>
      <c r="M395" s="72" t="s">
        <v>98</v>
      </c>
      <c r="N395" s="56"/>
      <c r="O395" s="73" t="s">
        <v>1371</v>
      </c>
      <c r="P395" s="60" t="s">
        <v>109</v>
      </c>
      <c r="Q395" s="61" t="s">
        <v>170</v>
      </c>
      <c r="R395" s="61" t="s">
        <v>51</v>
      </c>
      <c r="S395" s="289" t="str">
        <f>+'EVCA sectoralclassification 1'!E126</f>
        <v>Consumer products manufacturing</v>
      </c>
      <c r="T395" s="62" t="s">
        <v>167</v>
      </c>
      <c r="U395" s="60" t="s">
        <v>218</v>
      </c>
      <c r="V395" s="424" t="s">
        <v>38</v>
      </c>
      <c r="W395" s="289"/>
      <c r="X395" s="488">
        <v>43251</v>
      </c>
      <c r="Y395" s="481"/>
      <c r="Z395" s="284"/>
    </row>
    <row r="396" spans="2:26" ht="42.45" hidden="1" customHeight="1" x14ac:dyDescent="0.3">
      <c r="B396" s="56" t="str">
        <f t="shared" ca="1" si="28"/>
        <v>VERO</v>
      </c>
      <c r="C396" s="57" t="b">
        <f t="shared" si="29"/>
        <v>1</v>
      </c>
      <c r="D396" s="57" t="b">
        <f>+IF(Q396='Convalida dati'!$B$16,AND('Dealflow centrale'!V396&lt;&gt;"",I396&lt;&gt;""),IF(AND('Dealflow centrale'!Q396='Convalida dati'!$B$17,'Dealflow centrale'!I396=""),OR('Dealflow centrale'!V396="",V396='Convalida dati'!$D$8),"FALSO"))</f>
        <v>1</v>
      </c>
      <c r="E396" s="57" t="b">
        <f>+IF(OR(T396='Convalida dati'!$F$4,T396='Convalida dati'!$F$5,T396='Convalida dati'!$F$8),OR('Dealflow centrale'!V396='Convalida dati'!$D$5,V396='Convalida dati'!$D$6,V396='Convalida dati'!$D$7),IF(OR('Dealflow centrale'!T396='Convalida dati'!$F$9,'Dealflow centrale'!T396='Convalida dati'!$F$7),OR('Dealflow centrale'!V396='Convalida dati'!$D$4,'Dealflow centrale'!V396='Convalida dati'!$D$5,'Dealflow centrale'!V396='Convalida dati'!$D$6),IF(T396="",OR(V396="",V396='Convalida dati'!$D$8),"FALSO")))</f>
        <v>1</v>
      </c>
      <c r="F396" s="58" t="str">
        <f t="shared" ca="1" si="30"/>
        <v>OK</v>
      </c>
      <c r="G396" s="66">
        <v>391</v>
      </c>
      <c r="H396" s="85">
        <v>43244</v>
      </c>
      <c r="I396" s="63">
        <v>43244</v>
      </c>
      <c r="J396" s="64" t="s">
        <v>1365</v>
      </c>
      <c r="K396" s="65" t="s">
        <v>62</v>
      </c>
      <c r="L396" s="76" t="s">
        <v>149</v>
      </c>
      <c r="M396" s="66" t="s">
        <v>92</v>
      </c>
      <c r="N396" s="77" t="s">
        <v>118</v>
      </c>
      <c r="O396" s="270"/>
      <c r="P396" s="66" t="s">
        <v>36</v>
      </c>
      <c r="Q396" s="67" t="s">
        <v>170</v>
      </c>
      <c r="R396" s="67" t="s">
        <v>53</v>
      </c>
      <c r="S396" s="288" t="str">
        <f>+'EVCA sectoralclassification 1'!E201</f>
        <v>Communication: other</v>
      </c>
      <c r="T396" s="68" t="s">
        <v>167</v>
      </c>
      <c r="U396" s="66" t="s">
        <v>218</v>
      </c>
      <c r="V396" s="423" t="s">
        <v>38</v>
      </c>
      <c r="W396" s="288"/>
      <c r="X396" s="489">
        <v>43251</v>
      </c>
      <c r="Y396" s="480"/>
      <c r="Z396" s="69"/>
    </row>
    <row r="397" spans="2:26" ht="42.45" hidden="1" customHeight="1" x14ac:dyDescent="0.3">
      <c r="B397" s="56" t="str">
        <f t="shared" ca="1" si="28"/>
        <v>VERO</v>
      </c>
      <c r="C397" s="57" t="b">
        <f t="shared" si="29"/>
        <v>1</v>
      </c>
      <c r="D397" s="57" t="b">
        <f>+IF(Q397='Convalida dati'!$B$16,AND('Dealflow centrale'!V397&lt;&gt;"",I397&lt;&gt;""),IF(AND('Dealflow centrale'!Q397='Convalida dati'!$B$17,'Dealflow centrale'!I397=""),OR('Dealflow centrale'!V397="",V397='Convalida dati'!$D$8),"FALSO"))</f>
        <v>1</v>
      </c>
      <c r="E397" s="57" t="b">
        <f>+IF(OR(T397='Convalida dati'!$F$4,T397='Convalida dati'!$F$5,T397='Convalida dati'!$F$8),OR('Dealflow centrale'!V397='Convalida dati'!$D$5,V397='Convalida dati'!$D$6,V397='Convalida dati'!$D$7),IF(OR('Dealflow centrale'!T397='Convalida dati'!$F$9,'Dealflow centrale'!T397='Convalida dati'!$F$7),OR('Dealflow centrale'!V397='Convalida dati'!$D$4,'Dealflow centrale'!V397='Convalida dati'!$D$5,'Dealflow centrale'!V397='Convalida dati'!$D$6),IF(T397="",OR(V397="",V397='Convalida dati'!$D$8),"FALSO")))</f>
        <v>1</v>
      </c>
      <c r="F397" s="58" t="str">
        <f t="shared" ca="1" si="30"/>
        <v>OK</v>
      </c>
      <c r="G397" s="60">
        <v>392</v>
      </c>
      <c r="H397" s="84">
        <v>43250</v>
      </c>
      <c r="I397" s="59">
        <v>43250</v>
      </c>
      <c r="J397" s="75" t="s">
        <v>1489</v>
      </c>
      <c r="K397" s="57" t="s">
        <v>62</v>
      </c>
      <c r="L397" s="70" t="s">
        <v>206</v>
      </c>
      <c r="M397" s="72" t="s">
        <v>93</v>
      </c>
      <c r="N397" s="56"/>
      <c r="O397" s="73" t="s">
        <v>1373</v>
      </c>
      <c r="P397" s="60" t="s">
        <v>35</v>
      </c>
      <c r="Q397" s="61" t="s">
        <v>170</v>
      </c>
      <c r="R397" s="61" t="s">
        <v>47</v>
      </c>
      <c r="S397" s="294" t="str">
        <f>+'EVCA sectoralclassification 1'!E53</f>
        <v>Business and industrial products</v>
      </c>
      <c r="T397" s="61" t="s">
        <v>167</v>
      </c>
      <c r="U397" s="60" t="s">
        <v>218</v>
      </c>
      <c r="V397" s="424" t="s">
        <v>38</v>
      </c>
      <c r="W397" s="289"/>
      <c r="X397" s="488">
        <v>43251</v>
      </c>
      <c r="Y397" s="483"/>
      <c r="Z397" s="80"/>
    </row>
    <row r="398" spans="2:26" ht="42.45" hidden="1" customHeight="1" x14ac:dyDescent="0.3">
      <c r="B398" s="56" t="str">
        <f t="shared" ca="1" si="28"/>
        <v>VERO</v>
      </c>
      <c r="C398" s="57" t="b">
        <f t="shared" si="29"/>
        <v>1</v>
      </c>
      <c r="D398" s="57" t="b">
        <f>+IF(Q398='Convalida dati'!$B$16,AND('Dealflow centrale'!V398&lt;&gt;"",I398&lt;&gt;""),IF(AND('Dealflow centrale'!Q398='Convalida dati'!$B$17,'Dealflow centrale'!I398=""),OR('Dealflow centrale'!V398="",V398='Convalida dati'!$D$8),"FALSO"))</f>
        <v>1</v>
      </c>
      <c r="E398" s="57" t="b">
        <f>+IF(OR(T398='Convalida dati'!$F$4,T398='Convalida dati'!$F$5,T398='Convalida dati'!$F$8),OR('Dealflow centrale'!V398='Convalida dati'!$D$5,V398='Convalida dati'!$D$6,V398='Convalida dati'!$D$7),IF(OR('Dealflow centrale'!T398='Convalida dati'!$F$9,'Dealflow centrale'!T398='Convalida dati'!$F$7),OR('Dealflow centrale'!V398='Convalida dati'!$D$4,'Dealflow centrale'!V398='Convalida dati'!$D$5,'Dealflow centrale'!V398='Convalida dati'!$D$6),IF(T398="",OR(V398="",V398='Convalida dati'!$D$8),"FALSO")))</f>
        <v>1</v>
      </c>
      <c r="F398" s="58" t="str">
        <f t="shared" ca="1" si="30"/>
        <v>OK</v>
      </c>
      <c r="G398" s="66">
        <v>393</v>
      </c>
      <c r="H398" s="85">
        <v>43249</v>
      </c>
      <c r="I398" s="63">
        <v>43249</v>
      </c>
      <c r="J398" s="64" t="s">
        <v>1366</v>
      </c>
      <c r="K398" s="65" t="s">
        <v>62</v>
      </c>
      <c r="L398" s="76" t="s">
        <v>206</v>
      </c>
      <c r="M398" s="78" t="s">
        <v>206</v>
      </c>
      <c r="N398" s="64"/>
      <c r="O398" s="270"/>
      <c r="P398" s="66" t="s">
        <v>34</v>
      </c>
      <c r="Q398" s="67" t="s">
        <v>170</v>
      </c>
      <c r="R398" s="67" t="s">
        <v>43</v>
      </c>
      <c r="S398" s="288" t="str">
        <f>+'EVCA sectoralclassification 1'!E16</f>
        <v>Agriculture: other</v>
      </c>
      <c r="T398" s="68" t="s">
        <v>41</v>
      </c>
      <c r="U398" s="66" t="s">
        <v>218</v>
      </c>
      <c r="V398" s="423" t="s">
        <v>174</v>
      </c>
      <c r="W398" s="288"/>
      <c r="X398" s="489">
        <v>43251</v>
      </c>
      <c r="Y398" s="480"/>
      <c r="Z398" s="69"/>
    </row>
    <row r="399" spans="2:26" ht="42.45" hidden="1" customHeight="1" x14ac:dyDescent="0.3">
      <c r="B399" s="56" t="str">
        <f t="shared" ca="1" si="28"/>
        <v>VERO</v>
      </c>
      <c r="C399" s="57" t="b">
        <f t="shared" si="29"/>
        <v>1</v>
      </c>
      <c r="D399" s="57" t="b">
        <f>+IF(Q399='Convalida dati'!$B$16,AND('Dealflow centrale'!V399&lt;&gt;"",I399&lt;&gt;""),IF(AND('Dealflow centrale'!Q399='Convalida dati'!$B$17,'Dealflow centrale'!I399=""),OR('Dealflow centrale'!V399="",V399='Convalida dati'!$D$8),"FALSO"))</f>
        <v>1</v>
      </c>
      <c r="E399" s="57" t="b">
        <f>+IF(OR(T399='Convalida dati'!$F$4,T399='Convalida dati'!$F$5,T399='Convalida dati'!$F$8),OR('Dealflow centrale'!V399='Convalida dati'!$D$5,V399='Convalida dati'!$D$6,V399='Convalida dati'!$D$7),IF(OR('Dealflow centrale'!T399='Convalida dati'!$F$9,'Dealflow centrale'!T399='Convalida dati'!$F$7),OR('Dealflow centrale'!V399='Convalida dati'!$D$4,'Dealflow centrale'!V399='Convalida dati'!$D$5,'Dealflow centrale'!V399='Convalida dati'!$D$6),IF(T399="",OR(V399="",V399='Convalida dati'!$D$8),"FALSO")))</f>
        <v>1</v>
      </c>
      <c r="F399" s="58" t="str">
        <f t="shared" ca="1" si="30"/>
        <v>OK</v>
      </c>
      <c r="G399" s="60">
        <v>394</v>
      </c>
      <c r="H399" s="84">
        <v>43250</v>
      </c>
      <c r="I399" s="59">
        <v>43250</v>
      </c>
      <c r="J399" s="56" t="s">
        <v>1367</v>
      </c>
      <c r="K399" s="70" t="s">
        <v>62</v>
      </c>
      <c r="L399" s="70" t="s">
        <v>707</v>
      </c>
      <c r="M399" s="72" t="s">
        <v>89</v>
      </c>
      <c r="N399" s="56" t="s">
        <v>112</v>
      </c>
      <c r="O399" s="73"/>
      <c r="P399" s="60" t="s">
        <v>36</v>
      </c>
      <c r="Q399" s="61" t="s">
        <v>170</v>
      </c>
      <c r="R399" s="61" t="s">
        <v>49</v>
      </c>
      <c r="S399" s="293" t="s">
        <v>649</v>
      </c>
      <c r="T399" s="62" t="s">
        <v>41</v>
      </c>
      <c r="U399" s="60" t="s">
        <v>222</v>
      </c>
      <c r="V399" s="424" t="s">
        <v>39</v>
      </c>
      <c r="W399" s="289"/>
      <c r="X399" s="488">
        <v>43251</v>
      </c>
      <c r="Y399" s="481"/>
      <c r="Z399" s="284"/>
    </row>
    <row r="400" spans="2:26" ht="42.45" hidden="1" customHeight="1" x14ac:dyDescent="0.3">
      <c r="B400" s="56" t="str">
        <f t="shared" ca="1" si="28"/>
        <v>VERO</v>
      </c>
      <c r="C400" s="57" t="b">
        <f t="shared" si="29"/>
        <v>1</v>
      </c>
      <c r="D400" s="57" t="b">
        <f>+IF(Q400='Convalida dati'!$B$16,AND('Dealflow centrale'!V400&lt;&gt;"",I400&lt;&gt;""),IF(AND('Dealflow centrale'!Q400='Convalida dati'!$B$17,'Dealflow centrale'!I400=""),OR('Dealflow centrale'!V400="",V400='Convalida dati'!$D$8),"FALSO"))</f>
        <v>1</v>
      </c>
      <c r="E400" s="57" t="b">
        <f>+IF(OR(T400='Convalida dati'!$F$4,T400='Convalida dati'!$F$5,T400='Convalida dati'!$F$8),OR('Dealflow centrale'!V400='Convalida dati'!$D$5,V400='Convalida dati'!$D$6,V400='Convalida dati'!$D$7),IF(OR('Dealflow centrale'!T400='Convalida dati'!$F$9,'Dealflow centrale'!T400='Convalida dati'!$F$7),OR('Dealflow centrale'!V400='Convalida dati'!$D$4,'Dealflow centrale'!V400='Convalida dati'!$D$5,'Dealflow centrale'!V400='Convalida dati'!$D$6),IF(T400="",OR(V400="",V400='Convalida dati'!$D$8),"FALSO")))</f>
        <v>1</v>
      </c>
      <c r="F400" s="58" t="str">
        <f t="shared" ca="1" si="30"/>
        <v>OK</v>
      </c>
      <c r="G400" s="66">
        <v>395</v>
      </c>
      <c r="H400" s="85">
        <v>43250</v>
      </c>
      <c r="I400" s="63">
        <v>43250</v>
      </c>
      <c r="J400" s="77" t="s">
        <v>1375</v>
      </c>
      <c r="K400" s="65" t="s">
        <v>62</v>
      </c>
      <c r="L400" s="76" t="s">
        <v>1270</v>
      </c>
      <c r="M400" s="78" t="s">
        <v>92</v>
      </c>
      <c r="N400" s="64"/>
      <c r="O400" s="272" t="s">
        <v>1376</v>
      </c>
      <c r="P400" s="66" t="s">
        <v>34</v>
      </c>
      <c r="Q400" s="67" t="s">
        <v>170</v>
      </c>
      <c r="R400" s="67" t="s">
        <v>49</v>
      </c>
      <c r="S400" s="288" t="s">
        <v>649</v>
      </c>
      <c r="T400" s="68" t="s">
        <v>41</v>
      </c>
      <c r="U400" s="66" t="s">
        <v>218</v>
      </c>
      <c r="V400" s="423" t="s">
        <v>174</v>
      </c>
      <c r="W400" s="288"/>
      <c r="X400" s="489">
        <v>43251</v>
      </c>
      <c r="Y400" s="480"/>
      <c r="Z400" s="69"/>
    </row>
    <row r="401" spans="2:26" ht="42.45" hidden="1" customHeight="1" x14ac:dyDescent="0.3">
      <c r="B401" s="56" t="str">
        <f t="shared" ca="1" si="28"/>
        <v>VERO</v>
      </c>
      <c r="C401" s="57" t="b">
        <f t="shared" si="29"/>
        <v>1</v>
      </c>
      <c r="D401" s="57" t="b">
        <f>+IF(Q401='Convalida dati'!$B$16,AND('Dealflow centrale'!V401&lt;&gt;"",I401&lt;&gt;""),IF(AND('Dealflow centrale'!Q401='Convalida dati'!$B$17,'Dealflow centrale'!I401=""),OR('Dealflow centrale'!V401="",V401='Convalida dati'!$D$8),"FALSO"))</f>
        <v>1</v>
      </c>
      <c r="E401" s="57" t="b">
        <f>+IF(OR(T401='Convalida dati'!$F$4,T401='Convalida dati'!$F$5,T401='Convalida dati'!$F$8),OR('Dealflow centrale'!V401='Convalida dati'!$D$5,V401='Convalida dati'!$D$6,V401='Convalida dati'!$D$7),IF(OR('Dealflow centrale'!T401='Convalida dati'!$F$9,'Dealflow centrale'!T401='Convalida dati'!$F$7),OR('Dealflow centrale'!V401='Convalida dati'!$D$4,'Dealflow centrale'!V401='Convalida dati'!$D$5,'Dealflow centrale'!V401='Convalida dati'!$D$6),IF(T401="",OR(V401="",V401='Convalida dati'!$D$8),"FALSO")))</f>
        <v>1</v>
      </c>
      <c r="F401" s="58" t="str">
        <f t="shared" ca="1" si="30"/>
        <v>OK</v>
      </c>
      <c r="G401" s="60">
        <v>396</v>
      </c>
      <c r="H401" s="84">
        <v>43251</v>
      </c>
      <c r="I401" s="59">
        <v>43251</v>
      </c>
      <c r="J401" s="75" t="s">
        <v>1377</v>
      </c>
      <c r="K401" s="57" t="s">
        <v>62</v>
      </c>
      <c r="L401" s="70" t="s">
        <v>202</v>
      </c>
      <c r="M401" s="72" t="s">
        <v>89</v>
      </c>
      <c r="N401" s="75" t="s">
        <v>82</v>
      </c>
      <c r="O401" s="271"/>
      <c r="P401" s="60" t="s">
        <v>36</v>
      </c>
      <c r="Q401" s="61" t="s">
        <v>170</v>
      </c>
      <c r="R401" s="61" t="s">
        <v>42</v>
      </c>
      <c r="S401" s="289" t="str">
        <f>+'EVCA sectoralclassification 1'!E116</f>
        <v>Transportation: other</v>
      </c>
      <c r="T401" s="62" t="s">
        <v>167</v>
      </c>
      <c r="U401" s="60" t="s">
        <v>218</v>
      </c>
      <c r="V401" s="424" t="s">
        <v>38</v>
      </c>
      <c r="W401" s="289"/>
      <c r="X401" s="488">
        <v>43258</v>
      </c>
      <c r="Y401" s="481"/>
      <c r="Z401" s="284"/>
    </row>
    <row r="402" spans="2:26" ht="42.45" hidden="1" customHeight="1" x14ac:dyDescent="0.3">
      <c r="B402" s="56" t="str">
        <f t="shared" ca="1" si="28"/>
        <v>VERO</v>
      </c>
      <c r="C402" s="57" t="b">
        <f t="shared" si="29"/>
        <v>1</v>
      </c>
      <c r="D402" s="57" t="b">
        <f>+IF(Q402='Convalida dati'!$B$16,AND('Dealflow centrale'!V402&lt;&gt;"",I402&lt;&gt;""),IF(AND('Dealflow centrale'!Q402='Convalida dati'!$B$17,'Dealflow centrale'!I402=""),OR('Dealflow centrale'!V402="",V402='Convalida dati'!$D$8),"FALSO"))</f>
        <v>1</v>
      </c>
      <c r="E402" s="57" t="b">
        <f>+IF(OR(T402='Convalida dati'!$F$4,T402='Convalida dati'!$F$5,T402='Convalida dati'!$F$8),OR('Dealflow centrale'!V402='Convalida dati'!$D$5,V402='Convalida dati'!$D$6,V402='Convalida dati'!$D$7),IF(OR('Dealflow centrale'!T402='Convalida dati'!$F$9,'Dealflow centrale'!T402='Convalida dati'!$F$7),OR('Dealflow centrale'!V402='Convalida dati'!$D$4,'Dealflow centrale'!V402='Convalida dati'!$D$5,'Dealflow centrale'!V402='Convalida dati'!$D$6),IF(T402="",OR(V402="",V402='Convalida dati'!$D$8),"FALSO")))</f>
        <v>1</v>
      </c>
      <c r="F402" s="58" t="str">
        <f t="shared" ca="1" si="30"/>
        <v>OK</v>
      </c>
      <c r="G402" s="66">
        <v>397</v>
      </c>
      <c r="H402" s="85">
        <v>43255</v>
      </c>
      <c r="I402" s="63">
        <v>43255</v>
      </c>
      <c r="J402" s="64" t="s">
        <v>1378</v>
      </c>
      <c r="K402" s="65" t="s">
        <v>62</v>
      </c>
      <c r="L402" s="76" t="s">
        <v>206</v>
      </c>
      <c r="M402" s="78" t="s">
        <v>206</v>
      </c>
      <c r="N402" s="64"/>
      <c r="O402" s="272" t="s">
        <v>1397</v>
      </c>
      <c r="P402" s="66" t="s">
        <v>35</v>
      </c>
      <c r="Q402" s="67" t="s">
        <v>170</v>
      </c>
      <c r="R402" s="67" t="s">
        <v>49</v>
      </c>
      <c r="S402" s="288" t="str">
        <f>+'EVCA sectoralclassification 1'!E218</f>
        <v>Computer related services: other</v>
      </c>
      <c r="T402" s="68" t="s">
        <v>41</v>
      </c>
      <c r="U402" s="66" t="s">
        <v>218</v>
      </c>
      <c r="V402" s="423" t="s">
        <v>174</v>
      </c>
      <c r="W402" s="288"/>
      <c r="X402" s="488">
        <v>43258</v>
      </c>
      <c r="Y402" s="482" t="s">
        <v>1398</v>
      </c>
      <c r="Z402" s="74"/>
    </row>
    <row r="403" spans="2:26" ht="42.45" hidden="1" customHeight="1" x14ac:dyDescent="0.3">
      <c r="B403" s="56" t="str">
        <f t="shared" ref="B403:B466" ca="1" si="31">IF(AND(+H403&lt;=X403,X403&lt;=TODAY()),"VERO","FALSO")</f>
        <v>VERO</v>
      </c>
      <c r="C403" s="57" t="b">
        <f t="shared" ref="C403:C466" si="32">+(AND(G403&lt;&gt;"",H403&lt;&gt;"",J403&lt;&gt;"",K403&lt;&gt;"",L403&lt;&gt;"",M403&lt;&gt;"",P403&lt;&gt;"",Q403&lt;&gt;""))</f>
        <v>1</v>
      </c>
      <c r="D403" s="57" t="b">
        <f>+IF(Q403='Convalida dati'!$B$16,AND('Dealflow centrale'!V403&lt;&gt;"",I403&lt;&gt;""),IF(AND('Dealflow centrale'!Q403='Convalida dati'!$B$17,'Dealflow centrale'!I403=""),OR('Dealflow centrale'!V403="",V403='Convalida dati'!$D$8),"FALSO"))</f>
        <v>1</v>
      </c>
      <c r="E403" s="57" t="b">
        <f>+IF(OR(T403='Convalida dati'!$F$4,T403='Convalida dati'!$F$5,T403='Convalida dati'!$F$8),OR('Dealflow centrale'!V403='Convalida dati'!$D$5,V403='Convalida dati'!$D$6,V403='Convalida dati'!$D$7),IF(OR('Dealflow centrale'!T403='Convalida dati'!$F$9,'Dealflow centrale'!T403='Convalida dati'!$F$7),OR('Dealflow centrale'!V403='Convalida dati'!$D$4,'Dealflow centrale'!V403='Convalida dati'!$D$5,'Dealflow centrale'!V403='Convalida dati'!$D$6),IF(T403="",OR(V403="",V403='Convalida dati'!$D$8),"FALSO")))</f>
        <v>1</v>
      </c>
      <c r="F403" s="58" t="str">
        <f t="shared" ca="1" si="30"/>
        <v>OK</v>
      </c>
      <c r="G403" s="60">
        <v>398</v>
      </c>
      <c r="H403" s="84">
        <v>43251</v>
      </c>
      <c r="I403" s="59"/>
      <c r="J403" s="56" t="s">
        <v>1379</v>
      </c>
      <c r="K403" s="57" t="s">
        <v>62</v>
      </c>
      <c r="L403" s="70" t="s">
        <v>846</v>
      </c>
      <c r="M403" s="72" t="s">
        <v>105</v>
      </c>
      <c r="N403" s="56"/>
      <c r="O403" s="73" t="s">
        <v>1380</v>
      </c>
      <c r="P403" s="60" t="s">
        <v>34</v>
      </c>
      <c r="Q403" s="61" t="s">
        <v>67</v>
      </c>
      <c r="R403" s="61"/>
      <c r="S403" s="293"/>
      <c r="T403" s="62"/>
      <c r="U403" s="60"/>
      <c r="V403" s="424" t="s">
        <v>781</v>
      </c>
      <c r="W403" s="289"/>
      <c r="X403" s="488">
        <v>43384</v>
      </c>
      <c r="Y403" s="481"/>
      <c r="Z403" s="284"/>
    </row>
    <row r="404" spans="2:26" ht="42.45" hidden="1" customHeight="1" x14ac:dyDescent="0.3">
      <c r="B404" s="56" t="str">
        <f t="shared" ca="1" si="31"/>
        <v>VERO</v>
      </c>
      <c r="C404" s="57" t="b">
        <f t="shared" si="32"/>
        <v>1</v>
      </c>
      <c r="D404" s="57" t="b">
        <f>+IF(Q404='Convalida dati'!$B$16,AND('Dealflow centrale'!V404&lt;&gt;"",I404&lt;&gt;""),IF(AND('Dealflow centrale'!Q404='Convalida dati'!$B$17,'Dealflow centrale'!I404=""),OR('Dealflow centrale'!V404="",V404='Convalida dati'!$D$8),"FALSO"))</f>
        <v>1</v>
      </c>
      <c r="E404" s="57" t="b">
        <f>+IF(OR(T404='Convalida dati'!$F$4,T404='Convalida dati'!$F$5,T404='Convalida dati'!$F$8),OR('Dealflow centrale'!V404='Convalida dati'!$D$5,V404='Convalida dati'!$D$6,V404='Convalida dati'!$D$7),IF(OR('Dealflow centrale'!T404='Convalida dati'!$F$9,'Dealflow centrale'!T404='Convalida dati'!$F$7),OR('Dealflow centrale'!V404='Convalida dati'!$D$4,'Dealflow centrale'!V404='Convalida dati'!$D$5,'Dealflow centrale'!V404='Convalida dati'!$D$6),IF(T404="",OR(V404="",V404='Convalida dati'!$D$8),"FALSO")))</f>
        <v>1</v>
      </c>
      <c r="F404" s="58" t="str">
        <f t="shared" ca="1" si="30"/>
        <v>OK</v>
      </c>
      <c r="G404" s="66">
        <v>399</v>
      </c>
      <c r="H404" s="85">
        <v>43251</v>
      </c>
      <c r="I404" s="63">
        <v>43251</v>
      </c>
      <c r="J404" s="64" t="s">
        <v>1382</v>
      </c>
      <c r="K404" s="65" t="s">
        <v>62</v>
      </c>
      <c r="L404" s="76" t="s">
        <v>69</v>
      </c>
      <c r="M404" s="78" t="s">
        <v>70</v>
      </c>
      <c r="N404" s="64"/>
      <c r="O404" s="270" t="s">
        <v>1381</v>
      </c>
      <c r="P404" s="66" t="s">
        <v>35</v>
      </c>
      <c r="Q404" s="67" t="s">
        <v>170</v>
      </c>
      <c r="R404" s="67" t="s">
        <v>49</v>
      </c>
      <c r="S404" s="288" t="str">
        <f>+'EVCA sectoralclassification 1'!E215</f>
        <v>Software: other</v>
      </c>
      <c r="T404" s="68" t="s">
        <v>166</v>
      </c>
      <c r="U404" s="66" t="s">
        <v>218</v>
      </c>
      <c r="V404" s="423" t="s">
        <v>38</v>
      </c>
      <c r="W404" s="288"/>
      <c r="X404" s="489">
        <v>43258</v>
      </c>
      <c r="Y404" s="480"/>
      <c r="Z404" s="69"/>
    </row>
    <row r="405" spans="2:26" ht="42.45" hidden="1" customHeight="1" x14ac:dyDescent="0.3">
      <c r="B405" s="56" t="str">
        <f t="shared" ca="1" si="31"/>
        <v>VERO</v>
      </c>
      <c r="C405" s="57" t="b">
        <f t="shared" si="32"/>
        <v>1</v>
      </c>
      <c r="D405" s="57" t="b">
        <f>+IF(Q405='Convalida dati'!$B$16,AND('Dealflow centrale'!V405&lt;&gt;"",I405&lt;&gt;""),IF(AND('Dealflow centrale'!Q405='Convalida dati'!$B$17,'Dealflow centrale'!I405=""),OR('Dealflow centrale'!V405="",V405='Convalida dati'!$D$8),"FALSO"))</f>
        <v>1</v>
      </c>
      <c r="E405" s="57" t="b">
        <f>+IF(OR(T405='Convalida dati'!$F$4,T405='Convalida dati'!$F$5,T405='Convalida dati'!$F$8),OR('Dealflow centrale'!V405='Convalida dati'!$D$5,V405='Convalida dati'!$D$6,V405='Convalida dati'!$D$7),IF(OR('Dealflow centrale'!T405='Convalida dati'!$F$9,'Dealflow centrale'!T405='Convalida dati'!$F$7),OR('Dealflow centrale'!V405='Convalida dati'!$D$4,'Dealflow centrale'!V405='Convalida dati'!$D$5,'Dealflow centrale'!V405='Convalida dati'!$D$6),IF(T405="",OR(V405="",V405='Convalida dati'!$D$8),"FALSO")))</f>
        <v>1</v>
      </c>
      <c r="F405" s="58" t="str">
        <f t="shared" ca="1" si="30"/>
        <v>OK</v>
      </c>
      <c r="G405" s="60">
        <v>400</v>
      </c>
      <c r="H405" s="84">
        <v>43251</v>
      </c>
      <c r="I405" s="59">
        <v>43251</v>
      </c>
      <c r="J405" s="56" t="s">
        <v>1384</v>
      </c>
      <c r="K405" s="57" t="s">
        <v>62</v>
      </c>
      <c r="L405" s="70" t="s">
        <v>206</v>
      </c>
      <c r="M405" s="72" t="s">
        <v>206</v>
      </c>
      <c r="N405" s="56"/>
      <c r="O405" s="73" t="s">
        <v>1383</v>
      </c>
      <c r="P405" s="60" t="s">
        <v>34</v>
      </c>
      <c r="Q405" s="61" t="s">
        <v>170</v>
      </c>
      <c r="R405" s="61" t="s">
        <v>44</v>
      </c>
      <c r="S405" s="293" t="str">
        <f>+'EVCA sectoralclassification 1'!E46</f>
        <v>Business and industrial products</v>
      </c>
      <c r="T405" s="62" t="s">
        <v>41</v>
      </c>
      <c r="U405" s="60" t="s">
        <v>218</v>
      </c>
      <c r="V405" s="424" t="s">
        <v>174</v>
      </c>
      <c r="W405" s="289"/>
      <c r="X405" s="488">
        <v>43258</v>
      </c>
      <c r="Y405" s="481"/>
      <c r="Z405" s="284"/>
    </row>
    <row r="406" spans="2:26" ht="42.45" hidden="1" customHeight="1" x14ac:dyDescent="0.3">
      <c r="B406" s="56" t="str">
        <f t="shared" ca="1" si="31"/>
        <v>VERO</v>
      </c>
      <c r="C406" s="57" t="b">
        <f t="shared" si="32"/>
        <v>1</v>
      </c>
      <c r="D406" s="57" t="b">
        <f>+IF(Q406='Convalida dati'!$B$16,AND('Dealflow centrale'!V406&lt;&gt;"",I406&lt;&gt;""),IF(AND('Dealflow centrale'!Q406='Convalida dati'!$B$17,'Dealflow centrale'!I406=""),OR('Dealflow centrale'!V406="",V406='Convalida dati'!$D$8),"FALSO"))</f>
        <v>1</v>
      </c>
      <c r="E406" s="57" t="b">
        <f>+IF(OR(T406='Convalida dati'!$F$4,T406='Convalida dati'!$F$5,T406='Convalida dati'!$F$8),OR('Dealflow centrale'!V406='Convalida dati'!$D$5,V406='Convalida dati'!$D$6,V406='Convalida dati'!$D$7),IF(OR('Dealflow centrale'!T406='Convalida dati'!$F$9,'Dealflow centrale'!T406='Convalida dati'!$F$7),OR('Dealflow centrale'!V406='Convalida dati'!$D$4,'Dealflow centrale'!V406='Convalida dati'!$D$5,'Dealflow centrale'!V406='Convalida dati'!$D$6),IF(T406="",OR(V406="",V406='Convalida dati'!$D$8),"FALSO")))</f>
        <v>1</v>
      </c>
      <c r="F406" s="58" t="str">
        <f t="shared" ca="1" si="30"/>
        <v>OK</v>
      </c>
      <c r="G406" s="66">
        <v>401</v>
      </c>
      <c r="H406" s="85">
        <v>43251</v>
      </c>
      <c r="I406" s="63">
        <v>43251</v>
      </c>
      <c r="J406" s="64" t="s">
        <v>1385</v>
      </c>
      <c r="K406" s="65" t="s">
        <v>62</v>
      </c>
      <c r="L406" s="76" t="s">
        <v>206</v>
      </c>
      <c r="M406" s="78" t="s">
        <v>206</v>
      </c>
      <c r="N406" s="64"/>
      <c r="O406" s="270" t="s">
        <v>1386</v>
      </c>
      <c r="P406" s="66" t="s">
        <v>34</v>
      </c>
      <c r="Q406" s="67" t="s">
        <v>170</v>
      </c>
      <c r="R406" s="67" t="s">
        <v>48</v>
      </c>
      <c r="S406" s="288" t="str">
        <f>+'EVCA sectoralclassification 1'!E200</f>
        <v>Internet technologies</v>
      </c>
      <c r="T406" s="68" t="s">
        <v>41</v>
      </c>
      <c r="U406" s="66" t="s">
        <v>218</v>
      </c>
      <c r="V406" s="423" t="s">
        <v>174</v>
      </c>
      <c r="W406" s="288"/>
      <c r="X406" s="489">
        <v>43258</v>
      </c>
      <c r="Y406" s="480"/>
      <c r="Z406" s="69"/>
    </row>
    <row r="407" spans="2:26" ht="42.45" hidden="1" customHeight="1" x14ac:dyDescent="0.3">
      <c r="B407" s="56" t="str">
        <f t="shared" ca="1" si="31"/>
        <v>VERO</v>
      </c>
      <c r="C407" s="57" t="b">
        <f t="shared" si="32"/>
        <v>1</v>
      </c>
      <c r="D407" s="57" t="b">
        <f>+IF(Q407='Convalida dati'!$B$16,AND('Dealflow centrale'!V407&lt;&gt;"",I407&lt;&gt;""),IF(AND('Dealflow centrale'!Q407='Convalida dati'!$B$17,'Dealflow centrale'!I407=""),OR('Dealflow centrale'!V407="",V407='Convalida dati'!$D$8),"FALSO"))</f>
        <v>1</v>
      </c>
      <c r="E407" s="57" t="b">
        <f>+IF(OR(T407='Convalida dati'!$F$4,T407='Convalida dati'!$F$5,T407='Convalida dati'!$F$8),OR('Dealflow centrale'!V407='Convalida dati'!$D$5,V407='Convalida dati'!$D$6,V407='Convalida dati'!$D$7),IF(OR('Dealflow centrale'!T407='Convalida dati'!$F$9,'Dealflow centrale'!T407='Convalida dati'!$F$7),OR('Dealflow centrale'!V407='Convalida dati'!$D$4,'Dealflow centrale'!V407='Convalida dati'!$D$5,'Dealflow centrale'!V407='Convalida dati'!$D$6),IF(T407="",OR(V407="",V407='Convalida dati'!$D$8),"FALSO")))</f>
        <v>1</v>
      </c>
      <c r="F407" s="58" t="str">
        <f t="shared" ca="1" si="30"/>
        <v>OK</v>
      </c>
      <c r="G407" s="60">
        <v>402</v>
      </c>
      <c r="H407" s="84">
        <v>43252</v>
      </c>
      <c r="I407" s="59">
        <v>43252</v>
      </c>
      <c r="J407" s="56" t="s">
        <v>1387</v>
      </c>
      <c r="K407" s="57" t="s">
        <v>62</v>
      </c>
      <c r="L407" s="70" t="s">
        <v>165</v>
      </c>
      <c r="M407" s="72" t="s">
        <v>90</v>
      </c>
      <c r="N407" s="56"/>
      <c r="O407" s="73" t="s">
        <v>1374</v>
      </c>
      <c r="P407" s="60" t="s">
        <v>37</v>
      </c>
      <c r="Q407" s="61" t="s">
        <v>170</v>
      </c>
      <c r="R407" s="61" t="s">
        <v>49</v>
      </c>
      <c r="S407" s="293" t="str">
        <f>+'EVCA sectoralclassification 1'!E215</f>
        <v>Software: other</v>
      </c>
      <c r="T407" s="62" t="s">
        <v>166</v>
      </c>
      <c r="U407" s="60" t="s">
        <v>1388</v>
      </c>
      <c r="V407" s="424" t="s">
        <v>39</v>
      </c>
      <c r="W407" s="289"/>
      <c r="X407" s="488">
        <v>43258</v>
      </c>
      <c r="Y407" s="481"/>
      <c r="Z407" s="284"/>
    </row>
    <row r="408" spans="2:26" ht="42.45" hidden="1" customHeight="1" x14ac:dyDescent="0.3">
      <c r="B408" s="56" t="str">
        <f t="shared" ca="1" si="31"/>
        <v>VERO</v>
      </c>
      <c r="C408" s="57" t="b">
        <f t="shared" si="32"/>
        <v>1</v>
      </c>
      <c r="D408" s="57" t="b">
        <f>+IF(Q408='Convalida dati'!$B$16,AND('Dealflow centrale'!V408&lt;&gt;"",I408&lt;&gt;""),IF(AND('Dealflow centrale'!Q408='Convalida dati'!$B$17,'Dealflow centrale'!I408=""),OR('Dealflow centrale'!V408="",V408='Convalida dati'!$D$8),"FALSO"))</f>
        <v>1</v>
      </c>
      <c r="E408" s="57" t="b">
        <f>+IF(OR(T408='Convalida dati'!$F$4,T408='Convalida dati'!$F$5,T408='Convalida dati'!$F$8),OR('Dealflow centrale'!V408='Convalida dati'!$D$5,V408='Convalida dati'!$D$6,V408='Convalida dati'!$D$7),IF(OR('Dealflow centrale'!T408='Convalida dati'!$F$9,'Dealflow centrale'!T408='Convalida dati'!$F$7),OR('Dealflow centrale'!V408='Convalida dati'!$D$4,'Dealflow centrale'!V408='Convalida dati'!$D$5,'Dealflow centrale'!V408='Convalida dati'!$D$6),IF(T408="",OR(V408="",V408='Convalida dati'!$D$8),"FALSO")))</f>
        <v>1</v>
      </c>
      <c r="F408" s="58" t="str">
        <f t="shared" ca="1" si="30"/>
        <v>OK</v>
      </c>
      <c r="G408" s="66">
        <v>403</v>
      </c>
      <c r="H408" s="85">
        <v>43252</v>
      </c>
      <c r="I408" s="63">
        <v>43252</v>
      </c>
      <c r="J408" s="64" t="s">
        <v>1389</v>
      </c>
      <c r="K408" s="65" t="s">
        <v>62</v>
      </c>
      <c r="L408" s="76" t="s">
        <v>891</v>
      </c>
      <c r="M408" s="78" t="s">
        <v>100</v>
      </c>
      <c r="N408" s="64"/>
      <c r="O408" s="270" t="s">
        <v>1390</v>
      </c>
      <c r="P408" s="66" t="s">
        <v>34</v>
      </c>
      <c r="Q408" s="67" t="s">
        <v>170</v>
      </c>
      <c r="R408" s="67" t="s">
        <v>49</v>
      </c>
      <c r="S408" s="288" t="str">
        <f>+'EVCA sectoralclassification 1'!E215</f>
        <v>Software: other</v>
      </c>
      <c r="T408" s="68" t="s">
        <v>167</v>
      </c>
      <c r="U408" s="66" t="s">
        <v>218</v>
      </c>
      <c r="V408" s="423" t="s">
        <v>38</v>
      </c>
      <c r="W408" s="288"/>
      <c r="X408" s="489">
        <v>43258</v>
      </c>
      <c r="Y408" s="480"/>
      <c r="Z408" s="69"/>
    </row>
    <row r="409" spans="2:26" ht="42.45" hidden="1" customHeight="1" x14ac:dyDescent="0.3">
      <c r="B409" s="56" t="str">
        <f t="shared" ca="1" si="31"/>
        <v>VERO</v>
      </c>
      <c r="C409" s="57" t="b">
        <f t="shared" si="32"/>
        <v>1</v>
      </c>
      <c r="D409" s="57" t="b">
        <f>+IF(Q409='Convalida dati'!$B$16,AND('Dealflow centrale'!V409&lt;&gt;"",I409&lt;&gt;""),IF(AND('Dealflow centrale'!Q409='Convalida dati'!$B$17,'Dealflow centrale'!I409=""),OR('Dealflow centrale'!V409="",V409='Convalida dati'!$D$8),"FALSO"))</f>
        <v>1</v>
      </c>
      <c r="E409" s="57" t="b">
        <f>+IF(OR(T409='Convalida dati'!$F$4,T409='Convalida dati'!$F$5,T409='Convalida dati'!$F$8),OR('Dealflow centrale'!V409='Convalida dati'!$D$5,V409='Convalida dati'!$D$6,V409='Convalida dati'!$D$7),IF(OR('Dealflow centrale'!T409='Convalida dati'!$F$9,'Dealflow centrale'!T409='Convalida dati'!$F$7),OR('Dealflow centrale'!V409='Convalida dati'!$D$4,'Dealflow centrale'!V409='Convalida dati'!$D$5,'Dealflow centrale'!V409='Convalida dati'!$D$6),IF(T409="",OR(V409="",V409='Convalida dati'!$D$8),"FALSO")))</f>
        <v>1</v>
      </c>
      <c r="F409" s="58" t="str">
        <f t="shared" ca="1" si="30"/>
        <v>OK</v>
      </c>
      <c r="G409" s="60">
        <v>404</v>
      </c>
      <c r="H409" s="84">
        <v>43253</v>
      </c>
      <c r="I409" s="59">
        <v>43253</v>
      </c>
      <c r="J409" s="56" t="s">
        <v>1391</v>
      </c>
      <c r="K409" s="57" t="s">
        <v>62</v>
      </c>
      <c r="L409" s="70" t="s">
        <v>202</v>
      </c>
      <c r="M409" s="72" t="s">
        <v>89</v>
      </c>
      <c r="N409" s="75" t="s">
        <v>112</v>
      </c>
      <c r="O409" s="73"/>
      <c r="P409" s="60" t="s">
        <v>36</v>
      </c>
      <c r="Q409" s="61" t="s">
        <v>170</v>
      </c>
      <c r="R409" s="61" t="s">
        <v>51</v>
      </c>
      <c r="S409" s="289" t="str">
        <f>+'EVCA sectoralclassification 1'!E121</f>
        <v>Consumer products manufacturing</v>
      </c>
      <c r="T409" s="62" t="s">
        <v>41</v>
      </c>
      <c r="U409" s="60" t="s">
        <v>218</v>
      </c>
      <c r="V409" s="424" t="s">
        <v>174</v>
      </c>
      <c r="W409" s="289"/>
      <c r="X409" s="488">
        <v>43258</v>
      </c>
      <c r="Y409" s="481"/>
      <c r="Z409" s="284"/>
    </row>
    <row r="410" spans="2:26" ht="42.45" hidden="1" customHeight="1" x14ac:dyDescent="0.3">
      <c r="B410" s="56" t="str">
        <f t="shared" ca="1" si="31"/>
        <v>VERO</v>
      </c>
      <c r="C410" s="57" t="b">
        <f t="shared" si="32"/>
        <v>1</v>
      </c>
      <c r="D410" s="57" t="b">
        <f>+IF(Q410='Convalida dati'!$B$16,AND('Dealflow centrale'!V410&lt;&gt;"",I410&lt;&gt;""),IF(AND('Dealflow centrale'!Q410='Convalida dati'!$B$17,'Dealflow centrale'!I410=""),OR('Dealflow centrale'!V410="",V410='Convalida dati'!$D$8),"FALSO"))</f>
        <v>1</v>
      </c>
      <c r="E410" s="57" t="b">
        <f>+IF(OR(T410='Convalida dati'!$F$4,T410='Convalida dati'!$F$5,T410='Convalida dati'!$F$8),OR('Dealflow centrale'!V410='Convalida dati'!$D$5,V410='Convalida dati'!$D$6,V410='Convalida dati'!$D$7),IF(OR('Dealflow centrale'!T410='Convalida dati'!$F$9,'Dealflow centrale'!T410='Convalida dati'!$F$7),OR('Dealflow centrale'!V410='Convalida dati'!$D$4,'Dealflow centrale'!V410='Convalida dati'!$D$5,'Dealflow centrale'!V410='Convalida dati'!$D$6),IF(T410="",OR(V410="",V410='Convalida dati'!$D$8),"FALSO")))</f>
        <v>1</v>
      </c>
      <c r="F410" s="58" t="str">
        <f t="shared" ca="1" si="30"/>
        <v>OK</v>
      </c>
      <c r="G410" s="66">
        <v>405</v>
      </c>
      <c r="H410" s="85">
        <v>43255</v>
      </c>
      <c r="I410" s="296">
        <v>43255</v>
      </c>
      <c r="J410" s="77" t="s">
        <v>1392</v>
      </c>
      <c r="K410" s="65" t="s">
        <v>62</v>
      </c>
      <c r="L410" s="76" t="s">
        <v>165</v>
      </c>
      <c r="M410" s="78" t="s">
        <v>90</v>
      </c>
      <c r="N410" s="64" t="s">
        <v>112</v>
      </c>
      <c r="O410" s="272"/>
      <c r="P410" s="66" t="s">
        <v>36</v>
      </c>
      <c r="Q410" s="67" t="s">
        <v>170</v>
      </c>
      <c r="R410" s="67" t="s">
        <v>49</v>
      </c>
      <c r="S410" s="288" t="str">
        <f>+'EVCA sectoralclassification 1'!E215</f>
        <v>Software: other</v>
      </c>
      <c r="T410" s="68" t="s">
        <v>166</v>
      </c>
      <c r="U410" s="66" t="s">
        <v>834</v>
      </c>
      <c r="V410" s="423" t="s">
        <v>39</v>
      </c>
      <c r="W410" s="288"/>
      <c r="X410" s="489">
        <v>43258</v>
      </c>
      <c r="Y410" s="480"/>
      <c r="Z410" s="69"/>
    </row>
    <row r="411" spans="2:26" ht="42.45" hidden="1" customHeight="1" x14ac:dyDescent="0.3">
      <c r="B411" s="56" t="str">
        <f t="shared" ca="1" si="31"/>
        <v>VERO</v>
      </c>
      <c r="C411" s="57" t="b">
        <f t="shared" si="32"/>
        <v>1</v>
      </c>
      <c r="D411" s="57" t="b">
        <f>+IF(Q411='Convalida dati'!$B$16,AND('Dealflow centrale'!V411&lt;&gt;"",I411&lt;&gt;""),IF(AND('Dealflow centrale'!Q411='Convalida dati'!$B$17,'Dealflow centrale'!I411=""),OR('Dealflow centrale'!V411="",V411='Convalida dati'!$D$8),"FALSO"))</f>
        <v>1</v>
      </c>
      <c r="E411" s="57" t="b">
        <f>+IF(OR(T411='Convalida dati'!$F$4,T411='Convalida dati'!$F$5,T411='Convalida dati'!$F$8),OR('Dealflow centrale'!V411='Convalida dati'!$D$5,V411='Convalida dati'!$D$6,V411='Convalida dati'!$D$7),IF(OR('Dealflow centrale'!T411='Convalida dati'!$F$9,'Dealflow centrale'!T411='Convalida dati'!$F$7),OR('Dealflow centrale'!V411='Convalida dati'!$D$4,'Dealflow centrale'!V411='Convalida dati'!$D$5,'Dealflow centrale'!V411='Convalida dati'!$D$6),IF(T411="",OR(V411="",V411='Convalida dati'!$D$8),"FALSO")))</f>
        <v>1</v>
      </c>
      <c r="F411" s="58" t="str">
        <f t="shared" ca="1" si="30"/>
        <v>OK</v>
      </c>
      <c r="G411" s="60">
        <v>406</v>
      </c>
      <c r="H411" s="84">
        <v>43255</v>
      </c>
      <c r="I411" s="59">
        <v>43255</v>
      </c>
      <c r="J411" s="75" t="s">
        <v>1394</v>
      </c>
      <c r="K411" s="57" t="s">
        <v>62</v>
      </c>
      <c r="L411" s="70" t="s">
        <v>773</v>
      </c>
      <c r="M411" s="72" t="s">
        <v>98</v>
      </c>
      <c r="N411" s="56"/>
      <c r="O411" s="73" t="s">
        <v>1393</v>
      </c>
      <c r="P411" s="60" t="s">
        <v>169</v>
      </c>
      <c r="Q411" s="61" t="s">
        <v>170</v>
      </c>
      <c r="R411" s="61" t="s">
        <v>51</v>
      </c>
      <c r="S411" s="293" t="str">
        <f>+'EVCA sectoralclassification 1'!E77</f>
        <v>Business and industrial services</v>
      </c>
      <c r="T411" s="62" t="s">
        <v>40</v>
      </c>
      <c r="U411" s="60" t="s">
        <v>1393</v>
      </c>
      <c r="V411" s="424" t="s">
        <v>39</v>
      </c>
      <c r="W411" s="289"/>
      <c r="X411" s="488">
        <v>43258</v>
      </c>
      <c r="Y411" s="481"/>
      <c r="Z411" s="284"/>
    </row>
    <row r="412" spans="2:26" ht="42.45" hidden="1" customHeight="1" x14ac:dyDescent="0.3">
      <c r="B412" s="56" t="str">
        <f t="shared" ca="1" si="31"/>
        <v>VERO</v>
      </c>
      <c r="C412" s="57" t="b">
        <f t="shared" si="32"/>
        <v>1</v>
      </c>
      <c r="D412" s="57" t="b">
        <f>+IF(Q412='Convalida dati'!$B$16,AND('Dealflow centrale'!V412&lt;&gt;"",I412&lt;&gt;""),IF(AND('Dealflow centrale'!Q412='Convalida dati'!$B$17,'Dealflow centrale'!I412=""),OR('Dealflow centrale'!V412="",V412='Convalida dati'!$D$8),"FALSO"))</f>
        <v>1</v>
      </c>
      <c r="E412" s="57" t="b">
        <f>+IF(OR(T412='Convalida dati'!$F$4,T412='Convalida dati'!$F$5,T412='Convalida dati'!$F$8),OR('Dealflow centrale'!V412='Convalida dati'!$D$5,V412='Convalida dati'!$D$6,V412='Convalida dati'!$D$7),IF(OR('Dealflow centrale'!T412='Convalida dati'!$F$9,'Dealflow centrale'!T412='Convalida dati'!$F$7),OR('Dealflow centrale'!V412='Convalida dati'!$D$4,'Dealflow centrale'!V412='Convalida dati'!$D$5,'Dealflow centrale'!V412='Convalida dati'!$D$6),IF(T412="",OR(V412="",V412='Convalida dati'!$D$8),"FALSO")))</f>
        <v>1</v>
      </c>
      <c r="F412" s="58" t="str">
        <f t="shared" ca="1" si="30"/>
        <v>OK</v>
      </c>
      <c r="G412" s="66">
        <v>407</v>
      </c>
      <c r="H412" s="85">
        <v>43256</v>
      </c>
      <c r="I412" s="63"/>
      <c r="J412" s="64" t="s">
        <v>1396</v>
      </c>
      <c r="K412" s="65" t="s">
        <v>62</v>
      </c>
      <c r="L412" s="76" t="s">
        <v>202</v>
      </c>
      <c r="M412" s="78" t="s">
        <v>89</v>
      </c>
      <c r="N412" s="64"/>
      <c r="O412" s="270" t="s">
        <v>1395</v>
      </c>
      <c r="P412" s="66" t="s">
        <v>34</v>
      </c>
      <c r="Q412" s="67" t="s">
        <v>67</v>
      </c>
      <c r="R412" s="67"/>
      <c r="S412" s="288"/>
      <c r="T412" s="68"/>
      <c r="U412" s="66"/>
      <c r="V412" s="423" t="s">
        <v>781</v>
      </c>
      <c r="W412" s="288"/>
      <c r="X412" s="489">
        <v>43384</v>
      </c>
      <c r="Y412" s="480"/>
      <c r="Z412" s="69"/>
    </row>
    <row r="413" spans="2:26" ht="42.45" hidden="1" customHeight="1" x14ac:dyDescent="0.3">
      <c r="B413" s="56" t="str">
        <f t="shared" ca="1" si="31"/>
        <v>VERO</v>
      </c>
      <c r="C413" s="57" t="b">
        <f t="shared" si="32"/>
        <v>1</v>
      </c>
      <c r="D413" s="57" t="b">
        <f>+IF(Q413='Convalida dati'!$B$16,AND('Dealflow centrale'!V413&lt;&gt;"",I413&lt;&gt;""),IF(AND('Dealflow centrale'!Q413='Convalida dati'!$B$17,'Dealflow centrale'!I413=""),OR('Dealflow centrale'!V413="",V413='Convalida dati'!$D$8),"FALSO"))</f>
        <v>1</v>
      </c>
      <c r="E413" s="57" t="b">
        <f>+IF(OR(T413='Convalida dati'!$F$4,T413='Convalida dati'!$F$5,T413='Convalida dati'!$F$8),OR('Dealflow centrale'!V413='Convalida dati'!$D$5,V413='Convalida dati'!$D$6,V413='Convalida dati'!$D$7),IF(OR('Dealflow centrale'!T413='Convalida dati'!$F$9,'Dealflow centrale'!T413='Convalida dati'!$F$7),OR('Dealflow centrale'!V413='Convalida dati'!$D$4,'Dealflow centrale'!V413='Convalida dati'!$D$5,'Dealflow centrale'!V413='Convalida dati'!$D$6),IF(T413="",OR(V413="",V413='Convalida dati'!$D$8),"FALSO")))</f>
        <v>1</v>
      </c>
      <c r="F413" s="58" t="str">
        <f t="shared" ca="1" si="30"/>
        <v>OK</v>
      </c>
      <c r="G413" s="60">
        <v>408</v>
      </c>
      <c r="H413" s="84">
        <v>43257</v>
      </c>
      <c r="I413" s="59">
        <v>43257</v>
      </c>
      <c r="J413" s="75" t="s">
        <v>1399</v>
      </c>
      <c r="K413" s="57" t="s">
        <v>64</v>
      </c>
      <c r="L413" s="70" t="s">
        <v>1401</v>
      </c>
      <c r="M413" s="72" t="s">
        <v>1402</v>
      </c>
      <c r="N413" s="56"/>
      <c r="O413" s="73" t="s">
        <v>1400</v>
      </c>
      <c r="P413" s="60" t="s">
        <v>34</v>
      </c>
      <c r="Q413" s="61" t="s">
        <v>170</v>
      </c>
      <c r="R413" s="61" t="s">
        <v>49</v>
      </c>
      <c r="S413" s="293" t="str">
        <f>+'EVCA sectoralclassification 1'!E215</f>
        <v>Software: other</v>
      </c>
      <c r="T413" s="62" t="s">
        <v>41</v>
      </c>
      <c r="U413" s="60" t="s">
        <v>218</v>
      </c>
      <c r="V413" s="424" t="s">
        <v>174</v>
      </c>
      <c r="W413" s="289"/>
      <c r="X413" s="488">
        <v>43258</v>
      </c>
      <c r="Y413" s="483"/>
      <c r="Z413" s="80"/>
    </row>
    <row r="414" spans="2:26" ht="42.45" hidden="1" customHeight="1" x14ac:dyDescent="0.3">
      <c r="B414" s="56" t="str">
        <f t="shared" ca="1" si="31"/>
        <v>VERO</v>
      </c>
      <c r="C414" s="57" t="b">
        <f t="shared" si="32"/>
        <v>1</v>
      </c>
      <c r="D414" s="57" t="b">
        <f>+IF(Q414='Convalida dati'!$B$16,AND('Dealflow centrale'!V414&lt;&gt;"",I414&lt;&gt;""),IF(AND('Dealflow centrale'!Q414='Convalida dati'!$B$17,'Dealflow centrale'!I414=""),OR('Dealflow centrale'!V414="",V414='Convalida dati'!$D$8),"FALSO"))</f>
        <v>1</v>
      </c>
      <c r="E414" s="57" t="b">
        <f>+IF(OR(T414='Convalida dati'!$F$4,T414='Convalida dati'!$F$5,T414='Convalida dati'!$F$8),OR('Dealflow centrale'!V414='Convalida dati'!$D$5,V414='Convalida dati'!$D$6,V414='Convalida dati'!$D$7),IF(OR('Dealflow centrale'!T414='Convalida dati'!$F$9,'Dealflow centrale'!T414='Convalida dati'!$F$7),OR('Dealflow centrale'!V414='Convalida dati'!$D$4,'Dealflow centrale'!V414='Convalida dati'!$D$5,'Dealflow centrale'!V414='Convalida dati'!$D$6),IF(T414="",OR(V414="",V414='Convalida dati'!$D$8),"FALSO")))</f>
        <v>1</v>
      </c>
      <c r="F414" s="58" t="str">
        <f t="shared" ca="1" si="30"/>
        <v>OK</v>
      </c>
      <c r="G414" s="66">
        <v>409</v>
      </c>
      <c r="H414" s="85">
        <v>43256</v>
      </c>
      <c r="I414" s="296">
        <v>43256</v>
      </c>
      <c r="J414" s="77" t="s">
        <v>1403</v>
      </c>
      <c r="K414" s="65" t="s">
        <v>62</v>
      </c>
      <c r="L414" s="76" t="s">
        <v>1404</v>
      </c>
      <c r="M414" s="78" t="s">
        <v>87</v>
      </c>
      <c r="N414" s="64"/>
      <c r="O414" s="272" t="s">
        <v>1405</v>
      </c>
      <c r="P414" s="66" t="s">
        <v>34</v>
      </c>
      <c r="Q414" s="67" t="s">
        <v>170</v>
      </c>
      <c r="R414" s="67" t="s">
        <v>45</v>
      </c>
      <c r="S414" s="288" t="str">
        <f>+'EVCA sectoralclassification 1'!E223</f>
        <v>Biotechnology</v>
      </c>
      <c r="T414" s="68" t="s">
        <v>41</v>
      </c>
      <c r="U414" s="66" t="s">
        <v>218</v>
      </c>
      <c r="V414" s="423" t="s">
        <v>174</v>
      </c>
      <c r="W414" s="288"/>
      <c r="X414" s="489">
        <v>43258</v>
      </c>
      <c r="Y414" s="480"/>
      <c r="Z414" s="69"/>
    </row>
    <row r="415" spans="2:26" ht="42.45" hidden="1" customHeight="1" x14ac:dyDescent="0.3">
      <c r="B415" s="56" t="str">
        <f t="shared" ca="1" si="31"/>
        <v>VERO</v>
      </c>
      <c r="C415" s="57" t="b">
        <f t="shared" si="32"/>
        <v>1</v>
      </c>
      <c r="D415" s="57" t="b">
        <f>+IF(Q415='Convalida dati'!$B$16,AND('Dealflow centrale'!V415&lt;&gt;"",I415&lt;&gt;""),IF(AND('Dealflow centrale'!Q415='Convalida dati'!$B$17,'Dealflow centrale'!I415=""),OR('Dealflow centrale'!V415="",V415='Convalida dati'!$D$8),"FALSO"))</f>
        <v>1</v>
      </c>
      <c r="E415" s="57" t="b">
        <f>+IF(OR(T415='Convalida dati'!$F$4,T415='Convalida dati'!$F$5,T415='Convalida dati'!$F$8),OR('Dealflow centrale'!V415='Convalida dati'!$D$5,V415='Convalida dati'!$D$6,V415='Convalida dati'!$D$7),IF(OR('Dealflow centrale'!T415='Convalida dati'!$F$9,'Dealflow centrale'!T415='Convalida dati'!$F$7),OR('Dealflow centrale'!V415='Convalida dati'!$D$4,'Dealflow centrale'!V415='Convalida dati'!$D$5,'Dealflow centrale'!V415='Convalida dati'!$D$6),IF(T415="",OR(V415="",V415='Convalida dati'!$D$8),"FALSO")))</f>
        <v>1</v>
      </c>
      <c r="F415" s="58" t="str">
        <f t="shared" ca="1" si="30"/>
        <v>OK</v>
      </c>
      <c r="G415" s="60">
        <v>410</v>
      </c>
      <c r="H415" s="84">
        <v>43257</v>
      </c>
      <c r="I415" s="59">
        <v>43257</v>
      </c>
      <c r="J415" s="56" t="s">
        <v>1406</v>
      </c>
      <c r="K415" s="57" t="s">
        <v>62</v>
      </c>
      <c r="L415" s="70" t="s">
        <v>1008</v>
      </c>
      <c r="M415" s="72" t="s">
        <v>92</v>
      </c>
      <c r="N415" s="56"/>
      <c r="O415" s="73" t="s">
        <v>1407</v>
      </c>
      <c r="P415" s="60" t="s">
        <v>34</v>
      </c>
      <c r="Q415" s="61" t="s">
        <v>170</v>
      </c>
      <c r="R415" s="61" t="s">
        <v>53</v>
      </c>
      <c r="S415" s="293" t="str">
        <f>+'EVCA sectoralclassification 1'!E193</f>
        <v>Communications and networking services</v>
      </c>
      <c r="T415" s="62" t="s">
        <v>41</v>
      </c>
      <c r="U415" s="60" t="s">
        <v>218</v>
      </c>
      <c r="V415" s="424" t="s">
        <v>174</v>
      </c>
      <c r="W415" s="289"/>
      <c r="X415" s="488">
        <v>43258</v>
      </c>
      <c r="Y415" s="481"/>
      <c r="Z415" s="284"/>
    </row>
    <row r="416" spans="2:26" ht="42.45" hidden="1" customHeight="1" x14ac:dyDescent="0.3">
      <c r="B416" s="56" t="str">
        <f t="shared" ca="1" si="31"/>
        <v>VERO</v>
      </c>
      <c r="C416" s="57" t="b">
        <f t="shared" si="32"/>
        <v>1</v>
      </c>
      <c r="D416" s="57" t="b">
        <f>+IF(Q416='Convalida dati'!$B$16,AND('Dealflow centrale'!V416&lt;&gt;"",I416&lt;&gt;""),IF(AND('Dealflow centrale'!Q416='Convalida dati'!$B$17,'Dealflow centrale'!I416=""),OR('Dealflow centrale'!V416="",V416='Convalida dati'!$D$8),"FALSO"))</f>
        <v>1</v>
      </c>
      <c r="E416" s="57" t="b">
        <f>+IF(OR(T416='Convalida dati'!$F$4,T416='Convalida dati'!$F$5,T416='Convalida dati'!$F$8),OR('Dealflow centrale'!V416='Convalida dati'!$D$5,V416='Convalida dati'!$D$6,V416='Convalida dati'!$D$7),IF(OR('Dealflow centrale'!T416='Convalida dati'!$F$9,'Dealflow centrale'!T416='Convalida dati'!$F$7),OR('Dealflow centrale'!V416='Convalida dati'!$D$4,'Dealflow centrale'!V416='Convalida dati'!$D$5,'Dealflow centrale'!V416='Convalida dati'!$D$6),IF(T416="",OR(V416="",V416='Convalida dati'!$D$8),"FALSO")))</f>
        <v>1</v>
      </c>
      <c r="F416" s="58" t="str">
        <f t="shared" ca="1" si="30"/>
        <v>OK</v>
      </c>
      <c r="G416" s="66">
        <v>411</v>
      </c>
      <c r="H416" s="85">
        <v>43257</v>
      </c>
      <c r="I416" s="63">
        <v>43257</v>
      </c>
      <c r="J416" s="77" t="s">
        <v>1408</v>
      </c>
      <c r="K416" s="65" t="s">
        <v>64</v>
      </c>
      <c r="L416" s="76" t="s">
        <v>895</v>
      </c>
      <c r="M416" s="78" t="s">
        <v>161</v>
      </c>
      <c r="N416" s="77" t="s">
        <v>111</v>
      </c>
      <c r="O416" s="270"/>
      <c r="P416" s="66" t="s">
        <v>36</v>
      </c>
      <c r="Q416" s="67" t="s">
        <v>170</v>
      </c>
      <c r="R416" s="67" t="s">
        <v>48</v>
      </c>
      <c r="S416" s="288" t="str">
        <f>+'EVCA sectoralclassification 1'!E200</f>
        <v>Internet technologies</v>
      </c>
      <c r="T416" s="68" t="s">
        <v>166</v>
      </c>
      <c r="U416" s="66" t="s">
        <v>218</v>
      </c>
      <c r="V416" s="423" t="s">
        <v>38</v>
      </c>
      <c r="W416" s="288"/>
      <c r="X416" s="489">
        <v>43258</v>
      </c>
      <c r="Y416" s="480"/>
      <c r="Z416" s="69"/>
    </row>
    <row r="417" spans="2:26" ht="42.45" hidden="1" customHeight="1" x14ac:dyDescent="0.3">
      <c r="B417" s="56" t="str">
        <f t="shared" ca="1" si="31"/>
        <v>VERO</v>
      </c>
      <c r="C417" s="57" t="b">
        <f t="shared" si="32"/>
        <v>1</v>
      </c>
      <c r="D417" s="57" t="b">
        <f>+IF(Q417='Convalida dati'!$B$16,AND('Dealflow centrale'!V417&lt;&gt;"",I417&lt;&gt;""),IF(AND('Dealflow centrale'!Q417='Convalida dati'!$B$17,'Dealflow centrale'!I417=""),OR('Dealflow centrale'!V417="",V417='Convalida dati'!$D$8),"FALSO"))</f>
        <v>1</v>
      </c>
      <c r="E417" s="57" t="b">
        <f>+IF(OR(T417='Convalida dati'!$F$4,T417='Convalida dati'!$F$5,T417='Convalida dati'!$F$8),OR('Dealflow centrale'!V417='Convalida dati'!$D$5,V417='Convalida dati'!$D$6,V417='Convalida dati'!$D$7),IF(OR('Dealflow centrale'!T417='Convalida dati'!$F$9,'Dealflow centrale'!T417='Convalida dati'!$F$7),OR('Dealflow centrale'!V417='Convalida dati'!$D$4,'Dealflow centrale'!V417='Convalida dati'!$D$5,'Dealflow centrale'!V417='Convalida dati'!$D$6),IF(T417="",OR(V417="",V417='Convalida dati'!$D$8),"FALSO")))</f>
        <v>1</v>
      </c>
      <c r="F417" s="58" t="str">
        <f t="shared" ca="1" si="30"/>
        <v>OK</v>
      </c>
      <c r="G417" s="60">
        <v>412</v>
      </c>
      <c r="H417" s="84">
        <v>43257</v>
      </c>
      <c r="I417" s="59">
        <v>43265</v>
      </c>
      <c r="J417" s="56" t="s">
        <v>1409</v>
      </c>
      <c r="K417" s="57" t="s">
        <v>62</v>
      </c>
      <c r="L417" s="70" t="s">
        <v>202</v>
      </c>
      <c r="M417" s="72" t="s">
        <v>89</v>
      </c>
      <c r="N417" s="56"/>
      <c r="O417" s="73" t="s">
        <v>1410</v>
      </c>
      <c r="P417" s="60" t="s">
        <v>34</v>
      </c>
      <c r="Q417" s="61" t="s">
        <v>170</v>
      </c>
      <c r="R417" s="61" t="s">
        <v>43</v>
      </c>
      <c r="S417" s="293" t="str">
        <f>+'EVCA sectoralclassification 1'!E118</f>
        <v>Consumer products manufacturing</v>
      </c>
      <c r="T417" s="62" t="s">
        <v>41</v>
      </c>
      <c r="U417" s="60" t="s">
        <v>218</v>
      </c>
      <c r="V417" s="424" t="s">
        <v>174</v>
      </c>
      <c r="W417" s="289"/>
      <c r="X417" s="488">
        <v>43272</v>
      </c>
      <c r="Y417" s="481"/>
      <c r="Z417" s="284"/>
    </row>
    <row r="418" spans="2:26" ht="42.45" hidden="1" customHeight="1" x14ac:dyDescent="0.3">
      <c r="B418" s="56" t="str">
        <f t="shared" ca="1" si="31"/>
        <v>VERO</v>
      </c>
      <c r="C418" s="57" t="b">
        <f t="shared" si="32"/>
        <v>1</v>
      </c>
      <c r="D418" s="57" t="b">
        <f>+IF(Q418='Convalida dati'!$B$16,AND('Dealflow centrale'!V418&lt;&gt;"",I418&lt;&gt;""),IF(AND('Dealflow centrale'!Q418='Convalida dati'!$B$17,'Dealflow centrale'!I418=""),OR('Dealflow centrale'!V418="",V418='Convalida dati'!$D$8),"FALSO"))</f>
        <v>1</v>
      </c>
      <c r="E418" s="57" t="b">
        <f>+IF(OR(T418='Convalida dati'!$F$4,T418='Convalida dati'!$F$5,T418='Convalida dati'!$F$8),OR('Dealflow centrale'!V418='Convalida dati'!$D$5,V418='Convalida dati'!$D$6,V418='Convalida dati'!$D$7),IF(OR('Dealflow centrale'!T418='Convalida dati'!$F$9,'Dealflow centrale'!T418='Convalida dati'!$F$7),OR('Dealflow centrale'!V418='Convalida dati'!$D$4,'Dealflow centrale'!V418='Convalida dati'!$D$5,'Dealflow centrale'!V418='Convalida dati'!$D$6),IF(T418="",OR(V418="",V418='Convalida dati'!$D$8),"FALSO")))</f>
        <v>1</v>
      </c>
      <c r="F418" s="58" t="str">
        <f t="shared" ca="1" si="30"/>
        <v>OK</v>
      </c>
      <c r="G418" s="66">
        <v>413</v>
      </c>
      <c r="H418" s="85">
        <v>43258</v>
      </c>
      <c r="I418" s="63">
        <v>43258</v>
      </c>
      <c r="J418" s="77" t="s">
        <v>1411</v>
      </c>
      <c r="K418" s="65" t="s">
        <v>62</v>
      </c>
      <c r="L418" s="76" t="s">
        <v>165</v>
      </c>
      <c r="M418" s="78" t="s">
        <v>90</v>
      </c>
      <c r="N418" s="64"/>
      <c r="O418" s="272" t="s">
        <v>1429</v>
      </c>
      <c r="P418" s="78" t="s">
        <v>83</v>
      </c>
      <c r="Q418" s="67" t="s">
        <v>170</v>
      </c>
      <c r="R418" s="67" t="s">
        <v>49</v>
      </c>
      <c r="S418" s="288" t="str">
        <f>+'EVCA sectoralclassification 1'!E214</f>
        <v>Systems software</v>
      </c>
      <c r="T418" s="68" t="s">
        <v>166</v>
      </c>
      <c r="U418" s="66" t="s">
        <v>218</v>
      </c>
      <c r="V418" s="423" t="s">
        <v>38</v>
      </c>
      <c r="W418" s="288"/>
      <c r="X418" s="489">
        <v>43265</v>
      </c>
      <c r="Y418" s="480"/>
      <c r="Z418" s="69"/>
    </row>
    <row r="419" spans="2:26" ht="42.45" hidden="1" customHeight="1" x14ac:dyDescent="0.3">
      <c r="B419" s="56" t="str">
        <f t="shared" ca="1" si="31"/>
        <v>VERO</v>
      </c>
      <c r="C419" s="57" t="b">
        <f t="shared" si="32"/>
        <v>1</v>
      </c>
      <c r="D419" s="57" t="b">
        <f>+IF(Q419='Convalida dati'!$B$16,AND('Dealflow centrale'!V419&lt;&gt;"",I419&lt;&gt;""),IF(AND('Dealflow centrale'!Q419='Convalida dati'!$B$17,'Dealflow centrale'!I419=""),OR('Dealflow centrale'!V419="",V419='Convalida dati'!$D$8),"FALSO"))</f>
        <v>1</v>
      </c>
      <c r="E419" s="57" t="b">
        <f>+IF(OR(T419='Convalida dati'!$F$4,T419='Convalida dati'!$F$5,T419='Convalida dati'!$F$8),OR('Dealflow centrale'!V419='Convalida dati'!$D$5,V419='Convalida dati'!$D$6,V419='Convalida dati'!$D$7),IF(OR('Dealflow centrale'!T419='Convalida dati'!$F$9,'Dealflow centrale'!T419='Convalida dati'!$F$7),OR('Dealflow centrale'!V419='Convalida dati'!$D$4,'Dealflow centrale'!V419='Convalida dati'!$D$5,'Dealflow centrale'!V419='Convalida dati'!$D$6),IF(T419="",OR(V419="",V419='Convalida dati'!$D$8),"FALSO")))</f>
        <v>1</v>
      </c>
      <c r="F419" s="58" t="str">
        <f t="shared" ca="1" si="30"/>
        <v>OK</v>
      </c>
      <c r="G419" s="60">
        <v>414</v>
      </c>
      <c r="H419" s="282">
        <v>43258</v>
      </c>
      <c r="I419" s="59">
        <v>43258</v>
      </c>
      <c r="J419" s="75" t="s">
        <v>1413</v>
      </c>
      <c r="K419" s="57" t="s">
        <v>62</v>
      </c>
      <c r="L419" s="70" t="s">
        <v>1008</v>
      </c>
      <c r="M419" s="72" t="s">
        <v>92</v>
      </c>
      <c r="N419" s="56"/>
      <c r="O419" s="73" t="s">
        <v>1412</v>
      </c>
      <c r="P419" s="60" t="s">
        <v>34</v>
      </c>
      <c r="Q419" s="61" t="s">
        <v>170</v>
      </c>
      <c r="R419" s="61" t="s">
        <v>47</v>
      </c>
      <c r="S419" s="293" t="str">
        <f>+'EVCA sectoralclassification 1'!E144</f>
        <v>Consumer goods: other</v>
      </c>
      <c r="T419" s="62" t="s">
        <v>166</v>
      </c>
      <c r="U419" s="60" t="s">
        <v>218</v>
      </c>
      <c r="V419" s="424" t="s">
        <v>174</v>
      </c>
      <c r="W419" s="289"/>
      <c r="X419" s="491">
        <v>43265</v>
      </c>
      <c r="Y419" s="483" t="s">
        <v>1129</v>
      </c>
      <c r="Z419" s="80"/>
    </row>
    <row r="420" spans="2:26" ht="42.45" hidden="1" customHeight="1" x14ac:dyDescent="0.3">
      <c r="B420" s="56" t="str">
        <f t="shared" ca="1" si="31"/>
        <v>VERO</v>
      </c>
      <c r="C420" s="57" t="b">
        <f t="shared" si="32"/>
        <v>1</v>
      </c>
      <c r="D420" s="57" t="b">
        <f>+IF(Q420='Convalida dati'!$B$16,AND('Dealflow centrale'!V420&lt;&gt;"",I420&lt;&gt;""),IF(AND('Dealflow centrale'!Q420='Convalida dati'!$B$17,'Dealflow centrale'!I420=""),OR('Dealflow centrale'!V420="",V420='Convalida dati'!$D$8),"FALSO"))</f>
        <v>1</v>
      </c>
      <c r="E420" s="57" t="b">
        <f>+IF(OR(T420='Convalida dati'!$F$4,T420='Convalida dati'!$F$5,T420='Convalida dati'!$F$8),OR('Dealflow centrale'!V420='Convalida dati'!$D$5,V420='Convalida dati'!$D$6,V420='Convalida dati'!$D$7),IF(OR('Dealflow centrale'!T420='Convalida dati'!$F$9,'Dealflow centrale'!T420='Convalida dati'!$F$7),OR('Dealflow centrale'!V420='Convalida dati'!$D$4,'Dealflow centrale'!V420='Convalida dati'!$D$5,'Dealflow centrale'!V420='Convalida dati'!$D$6),IF(T420="",OR(V420="",V420='Convalida dati'!$D$8),"FALSO")))</f>
        <v>1</v>
      </c>
      <c r="F420" s="58" t="str">
        <f t="shared" ca="1" si="30"/>
        <v>OK</v>
      </c>
      <c r="G420" s="66">
        <v>415</v>
      </c>
      <c r="H420" s="85">
        <v>43259</v>
      </c>
      <c r="I420" s="63">
        <v>43259</v>
      </c>
      <c r="J420" s="64" t="s">
        <v>1414</v>
      </c>
      <c r="K420" s="65" t="s">
        <v>62</v>
      </c>
      <c r="L420" s="76" t="s">
        <v>165</v>
      </c>
      <c r="M420" s="78" t="s">
        <v>90</v>
      </c>
      <c r="N420" s="64"/>
      <c r="O420" s="272" t="s">
        <v>1429</v>
      </c>
      <c r="P420" s="66" t="s">
        <v>83</v>
      </c>
      <c r="Q420" s="67" t="s">
        <v>170</v>
      </c>
      <c r="R420" s="67" t="s">
        <v>49</v>
      </c>
      <c r="S420" s="288" t="str">
        <f>+'EVCA sectoralclassification 1'!E214</f>
        <v>Systems software</v>
      </c>
      <c r="T420" s="68" t="s">
        <v>167</v>
      </c>
      <c r="U420" s="66" t="s">
        <v>218</v>
      </c>
      <c r="V420" s="423" t="s">
        <v>38</v>
      </c>
      <c r="W420" s="288"/>
      <c r="X420" s="489">
        <v>43265</v>
      </c>
      <c r="Y420" s="480"/>
      <c r="Z420" s="69"/>
    </row>
    <row r="421" spans="2:26" ht="42.45" hidden="1" customHeight="1" x14ac:dyDescent="0.3">
      <c r="B421" s="56" t="str">
        <f t="shared" ca="1" si="31"/>
        <v>VERO</v>
      </c>
      <c r="C421" s="57" t="b">
        <f t="shared" si="32"/>
        <v>1</v>
      </c>
      <c r="D421" s="57" t="b">
        <f>+IF(Q421='Convalida dati'!$B$16,AND('Dealflow centrale'!V421&lt;&gt;"",I421&lt;&gt;""),IF(AND('Dealflow centrale'!Q421='Convalida dati'!$B$17,'Dealflow centrale'!I421=""),OR('Dealflow centrale'!V421="",V421='Convalida dati'!$D$8),"FALSO"))</f>
        <v>1</v>
      </c>
      <c r="E421" s="57" t="b">
        <f>+IF(OR(T421='Convalida dati'!$F$4,T421='Convalida dati'!$F$5,T421='Convalida dati'!$F$8),OR('Dealflow centrale'!V421='Convalida dati'!$D$5,V421='Convalida dati'!$D$6,V421='Convalida dati'!$D$7),IF(OR('Dealflow centrale'!T421='Convalida dati'!$F$9,'Dealflow centrale'!T421='Convalida dati'!$F$7),OR('Dealflow centrale'!V421='Convalida dati'!$D$4,'Dealflow centrale'!V421='Convalida dati'!$D$5,'Dealflow centrale'!V421='Convalida dati'!$D$6),IF(T421="",OR(V421="",V421='Convalida dati'!$D$8),"FALSO")))</f>
        <v>1</v>
      </c>
      <c r="F421" s="58" t="str">
        <f t="shared" ca="1" si="30"/>
        <v>OK</v>
      </c>
      <c r="G421" s="60">
        <v>416</v>
      </c>
      <c r="H421" s="84">
        <v>43259</v>
      </c>
      <c r="I421" s="59">
        <v>43259</v>
      </c>
      <c r="J421" s="75" t="s">
        <v>1416</v>
      </c>
      <c r="K421" s="57" t="s">
        <v>64</v>
      </c>
      <c r="L421" s="70" t="s">
        <v>1417</v>
      </c>
      <c r="M421" s="72" t="s">
        <v>1418</v>
      </c>
      <c r="N421" s="56"/>
      <c r="O421" s="73" t="s">
        <v>1415</v>
      </c>
      <c r="P421" s="60" t="s">
        <v>35</v>
      </c>
      <c r="Q421" s="61" t="s">
        <v>170</v>
      </c>
      <c r="R421" s="61" t="s">
        <v>49</v>
      </c>
      <c r="S421" s="293" t="str">
        <f>+'EVCA sectoralclassification 1'!E214</f>
        <v>Systems software</v>
      </c>
      <c r="T421" s="62" t="s">
        <v>167</v>
      </c>
      <c r="U421" s="60" t="s">
        <v>218</v>
      </c>
      <c r="V421" s="424" t="s">
        <v>174</v>
      </c>
      <c r="W421" s="289"/>
      <c r="X421" s="488">
        <v>43265</v>
      </c>
      <c r="Y421" s="483" t="s">
        <v>1419</v>
      </c>
      <c r="Z421" s="80"/>
    </row>
    <row r="422" spans="2:26" ht="42.45" hidden="1" customHeight="1" x14ac:dyDescent="0.3">
      <c r="B422" s="56" t="str">
        <f t="shared" ca="1" si="31"/>
        <v>VERO</v>
      </c>
      <c r="C422" s="57" t="b">
        <f t="shared" si="32"/>
        <v>1</v>
      </c>
      <c r="D422" s="57" t="b">
        <f>+IF(Q422='Convalida dati'!$B$16,AND('Dealflow centrale'!V422&lt;&gt;"",I422&lt;&gt;""),IF(AND('Dealflow centrale'!Q422='Convalida dati'!$B$17,'Dealflow centrale'!I422=""),OR('Dealflow centrale'!V422="",V422='Convalida dati'!$D$8),"FALSO"))</f>
        <v>1</v>
      </c>
      <c r="E422" s="57" t="b">
        <f>+IF(OR(T422='Convalida dati'!$F$4,T422='Convalida dati'!$F$5,T422='Convalida dati'!$F$8),OR('Dealflow centrale'!V422='Convalida dati'!$D$5,V422='Convalida dati'!$D$6,V422='Convalida dati'!$D$7),IF(OR('Dealflow centrale'!T422='Convalida dati'!$F$9,'Dealflow centrale'!T422='Convalida dati'!$F$7),OR('Dealflow centrale'!V422='Convalida dati'!$D$4,'Dealflow centrale'!V422='Convalida dati'!$D$5,'Dealflow centrale'!V422='Convalida dati'!$D$6),IF(T422="",OR(V422="",V422='Convalida dati'!$D$8),"FALSO")))</f>
        <v>1</v>
      </c>
      <c r="F422" s="58" t="str">
        <f t="shared" ca="1" si="30"/>
        <v>OK</v>
      </c>
      <c r="G422" s="66">
        <v>417</v>
      </c>
      <c r="H422" s="85">
        <v>43257</v>
      </c>
      <c r="I422" s="63">
        <v>43259</v>
      </c>
      <c r="J422" s="77" t="s">
        <v>1420</v>
      </c>
      <c r="K422" s="65" t="s">
        <v>62</v>
      </c>
      <c r="L422" s="76" t="s">
        <v>1421</v>
      </c>
      <c r="M422" s="78" t="s">
        <v>89</v>
      </c>
      <c r="N422" s="64"/>
      <c r="O422" s="272" t="s">
        <v>1374</v>
      </c>
      <c r="P422" s="66" t="s">
        <v>37</v>
      </c>
      <c r="Q422" s="67" t="s">
        <v>170</v>
      </c>
      <c r="R422" s="67" t="s">
        <v>51</v>
      </c>
      <c r="S422" s="288" t="str">
        <f>+'EVCA sectoralclassification 1'!E41</f>
        <v>Business and industrial products</v>
      </c>
      <c r="T422" s="68" t="s">
        <v>166</v>
      </c>
      <c r="U422" s="66" t="s">
        <v>218</v>
      </c>
      <c r="V422" s="423" t="s">
        <v>38</v>
      </c>
      <c r="W422" s="288"/>
      <c r="X422" s="489">
        <v>43265</v>
      </c>
      <c r="Y422" s="480"/>
      <c r="Z422" s="69"/>
    </row>
    <row r="423" spans="2:26" ht="42.45" hidden="1" customHeight="1" x14ac:dyDescent="0.3">
      <c r="B423" s="56" t="str">
        <f t="shared" ca="1" si="31"/>
        <v>VERO</v>
      </c>
      <c r="C423" s="57" t="b">
        <f t="shared" si="32"/>
        <v>1</v>
      </c>
      <c r="D423" s="57" t="b">
        <f>+IF(Q423='Convalida dati'!$B$16,AND('Dealflow centrale'!V423&lt;&gt;"",I423&lt;&gt;""),IF(AND('Dealflow centrale'!Q423='Convalida dati'!$B$17,'Dealflow centrale'!I423=""),OR('Dealflow centrale'!V423="",V423='Convalida dati'!$D$8),"FALSO"))</f>
        <v>1</v>
      </c>
      <c r="E423" s="57" t="b">
        <f>+IF(OR(T423='Convalida dati'!$F$4,T423='Convalida dati'!$F$5,T423='Convalida dati'!$F$8),OR('Dealflow centrale'!V423='Convalida dati'!$D$5,V423='Convalida dati'!$D$6,V423='Convalida dati'!$D$7),IF(OR('Dealflow centrale'!T423='Convalida dati'!$F$9,'Dealflow centrale'!T423='Convalida dati'!$F$7),OR('Dealflow centrale'!V423='Convalida dati'!$D$4,'Dealflow centrale'!V423='Convalida dati'!$D$5,'Dealflow centrale'!V423='Convalida dati'!$D$6),IF(T423="",OR(V423="",V423='Convalida dati'!$D$8),"FALSO")))</f>
        <v>1</v>
      </c>
      <c r="F423" s="58" t="str">
        <f t="shared" ca="1" si="30"/>
        <v>OK</v>
      </c>
      <c r="G423" s="60">
        <v>418</v>
      </c>
      <c r="H423" s="84">
        <v>43262</v>
      </c>
      <c r="I423" s="59">
        <v>43262</v>
      </c>
      <c r="J423" s="70" t="s">
        <v>1422</v>
      </c>
      <c r="K423" s="57" t="s">
        <v>62</v>
      </c>
      <c r="L423" s="70" t="s">
        <v>891</v>
      </c>
      <c r="M423" s="72" t="s">
        <v>100</v>
      </c>
      <c r="N423" s="56"/>
      <c r="O423" s="73" t="s">
        <v>1374</v>
      </c>
      <c r="P423" s="60" t="s">
        <v>37</v>
      </c>
      <c r="Q423" s="61" t="s">
        <v>170</v>
      </c>
      <c r="R423" s="61" t="s">
        <v>49</v>
      </c>
      <c r="S423" s="293" t="str">
        <f>+'EVCA sectoralclassification 1'!E214</f>
        <v>Systems software</v>
      </c>
      <c r="T423" s="62" t="s">
        <v>166</v>
      </c>
      <c r="U423" s="60" t="s">
        <v>1342</v>
      </c>
      <c r="V423" s="424" t="s">
        <v>39</v>
      </c>
      <c r="W423" s="289"/>
      <c r="X423" s="488">
        <v>43265</v>
      </c>
      <c r="Y423" s="481"/>
      <c r="Z423" s="284"/>
    </row>
    <row r="424" spans="2:26" ht="42.45" hidden="1" customHeight="1" x14ac:dyDescent="0.3">
      <c r="B424" s="56" t="str">
        <f t="shared" ca="1" si="31"/>
        <v>VERO</v>
      </c>
      <c r="C424" s="57" t="b">
        <f t="shared" si="32"/>
        <v>1</v>
      </c>
      <c r="D424" s="57" t="b">
        <f>+IF(Q424='Convalida dati'!$B$16,AND('Dealflow centrale'!V424&lt;&gt;"",I424&lt;&gt;""),IF(AND('Dealflow centrale'!Q424='Convalida dati'!$B$17,'Dealflow centrale'!I424=""),OR('Dealflow centrale'!V424="",V424='Convalida dati'!$D$8),"FALSO"))</f>
        <v>1</v>
      </c>
      <c r="E424" s="57" t="b">
        <f>+IF(OR(T424='Convalida dati'!$F$4,T424='Convalida dati'!$F$5,T424='Convalida dati'!$F$8),OR('Dealflow centrale'!V424='Convalida dati'!$D$5,V424='Convalida dati'!$D$6,V424='Convalida dati'!$D$7),IF(OR('Dealflow centrale'!T424='Convalida dati'!$F$9,'Dealflow centrale'!T424='Convalida dati'!$F$7),OR('Dealflow centrale'!V424='Convalida dati'!$D$4,'Dealflow centrale'!V424='Convalida dati'!$D$5,'Dealflow centrale'!V424='Convalida dati'!$D$6),IF(T424="",OR(V424="",V424='Convalida dati'!$D$8),"FALSO")))</f>
        <v>1</v>
      </c>
      <c r="F424" s="58" t="str">
        <f t="shared" ca="1" si="30"/>
        <v>OK</v>
      </c>
      <c r="G424" s="66">
        <v>419</v>
      </c>
      <c r="H424" s="85">
        <v>43263</v>
      </c>
      <c r="I424" s="63">
        <v>43263</v>
      </c>
      <c r="J424" s="77" t="s">
        <v>1423</v>
      </c>
      <c r="K424" s="65" t="s">
        <v>62</v>
      </c>
      <c r="L424" s="76" t="s">
        <v>149</v>
      </c>
      <c r="M424" s="78" t="s">
        <v>92</v>
      </c>
      <c r="N424" s="77"/>
      <c r="O424" s="270" t="s">
        <v>1424</v>
      </c>
      <c r="P424" s="78" t="s">
        <v>34</v>
      </c>
      <c r="Q424" s="67" t="s">
        <v>170</v>
      </c>
      <c r="R424" s="67" t="s">
        <v>47</v>
      </c>
      <c r="S424" s="288" t="str">
        <f>+'EVCA sectoralclassification 1'!E124</f>
        <v>Consumer products manufacturing</v>
      </c>
      <c r="T424" s="68" t="s">
        <v>167</v>
      </c>
      <c r="U424" s="66" t="s">
        <v>218</v>
      </c>
      <c r="V424" s="423" t="s">
        <v>174</v>
      </c>
      <c r="W424" s="288"/>
      <c r="X424" s="489">
        <v>43265</v>
      </c>
      <c r="Y424" s="480" t="s">
        <v>1129</v>
      </c>
      <c r="Z424" s="69"/>
    </row>
    <row r="425" spans="2:26" ht="42.45" hidden="1" customHeight="1" x14ac:dyDescent="0.3">
      <c r="B425" s="56" t="str">
        <f t="shared" ca="1" si="31"/>
        <v>VERO</v>
      </c>
      <c r="C425" s="57" t="b">
        <f t="shared" si="32"/>
        <v>1</v>
      </c>
      <c r="D425" s="57" t="b">
        <f>+IF(Q425='Convalida dati'!$B$16,AND('Dealflow centrale'!V425&lt;&gt;"",I425&lt;&gt;""),IF(AND('Dealflow centrale'!Q425='Convalida dati'!$B$17,'Dealflow centrale'!I425=""),OR('Dealflow centrale'!V425="",V425='Convalida dati'!$D$8),"FALSO"))</f>
        <v>1</v>
      </c>
      <c r="E425" s="57" t="b">
        <f>+IF(OR(T425='Convalida dati'!$F$4,T425='Convalida dati'!$F$5,T425='Convalida dati'!$F$8),OR('Dealflow centrale'!V425='Convalida dati'!$D$5,V425='Convalida dati'!$D$6,V425='Convalida dati'!$D$7),IF(OR('Dealflow centrale'!T425='Convalida dati'!$F$9,'Dealflow centrale'!T425='Convalida dati'!$F$7),OR('Dealflow centrale'!V425='Convalida dati'!$D$4,'Dealflow centrale'!V425='Convalida dati'!$D$5,'Dealflow centrale'!V425='Convalida dati'!$D$6),IF(T425="",OR(V425="",V425='Convalida dati'!$D$8),"FALSO")))</f>
        <v>1</v>
      </c>
      <c r="F425" s="58" t="str">
        <f t="shared" ca="1" si="30"/>
        <v>OK</v>
      </c>
      <c r="G425" s="60">
        <v>420</v>
      </c>
      <c r="H425" s="84">
        <v>43264</v>
      </c>
      <c r="I425" s="59">
        <v>43264</v>
      </c>
      <c r="J425" s="75" t="s">
        <v>1425</v>
      </c>
      <c r="K425" s="57" t="s">
        <v>62</v>
      </c>
      <c r="L425" s="70" t="s">
        <v>206</v>
      </c>
      <c r="M425" s="72" t="s">
        <v>206</v>
      </c>
      <c r="N425" s="75"/>
      <c r="O425" s="271" t="s">
        <v>1427</v>
      </c>
      <c r="P425" s="72" t="s">
        <v>34</v>
      </c>
      <c r="Q425" s="61" t="s">
        <v>170</v>
      </c>
      <c r="R425" s="61" t="s">
        <v>52</v>
      </c>
      <c r="S425" s="289" t="s">
        <v>681</v>
      </c>
      <c r="T425" s="62" t="s">
        <v>41</v>
      </c>
      <c r="U425" s="60" t="s">
        <v>218</v>
      </c>
      <c r="V425" s="424" t="s">
        <v>174</v>
      </c>
      <c r="W425" s="289"/>
      <c r="X425" s="488">
        <v>43265</v>
      </c>
      <c r="Y425" s="481"/>
      <c r="Z425" s="284"/>
    </row>
    <row r="426" spans="2:26" ht="42.45" hidden="1" customHeight="1" x14ac:dyDescent="0.3">
      <c r="B426" s="56" t="str">
        <f t="shared" ca="1" si="31"/>
        <v>VERO</v>
      </c>
      <c r="C426" s="57" t="b">
        <f t="shared" si="32"/>
        <v>1</v>
      </c>
      <c r="D426" s="57" t="b">
        <f>+IF(Q426='Convalida dati'!$B$16,AND('Dealflow centrale'!V426&lt;&gt;"",I426&lt;&gt;""),IF(AND('Dealflow centrale'!Q426='Convalida dati'!$B$17,'Dealflow centrale'!I426=""),OR('Dealflow centrale'!V426="",V426='Convalida dati'!$D$8),"FALSO"))</f>
        <v>1</v>
      </c>
      <c r="E426" s="57" t="b">
        <f>+IF(OR(T426='Convalida dati'!$F$4,T426='Convalida dati'!$F$5,T426='Convalida dati'!$F$8),OR('Dealflow centrale'!V426='Convalida dati'!$D$5,V426='Convalida dati'!$D$6,V426='Convalida dati'!$D$7),IF(OR('Dealflow centrale'!T426='Convalida dati'!$F$9,'Dealflow centrale'!T426='Convalida dati'!$F$7),OR('Dealflow centrale'!V426='Convalida dati'!$D$4,'Dealflow centrale'!V426='Convalida dati'!$D$5,'Dealflow centrale'!V426='Convalida dati'!$D$6),IF(T426="",OR(V426="",V426='Convalida dati'!$D$8),"FALSO")))</f>
        <v>1</v>
      </c>
      <c r="F426" s="58" t="str">
        <f t="shared" ca="1" si="30"/>
        <v>OK</v>
      </c>
      <c r="G426" s="66">
        <v>421</v>
      </c>
      <c r="H426" s="85">
        <v>43264</v>
      </c>
      <c r="I426" s="63">
        <v>43264</v>
      </c>
      <c r="J426" s="64" t="s">
        <v>1426</v>
      </c>
      <c r="K426" s="65" t="s">
        <v>62</v>
      </c>
      <c r="L426" s="76" t="s">
        <v>206</v>
      </c>
      <c r="M426" s="78" t="s">
        <v>206</v>
      </c>
      <c r="N426" s="64"/>
      <c r="O426" s="272" t="s">
        <v>1428</v>
      </c>
      <c r="P426" s="66" t="s">
        <v>34</v>
      </c>
      <c r="Q426" s="67" t="s">
        <v>170</v>
      </c>
      <c r="R426" s="67" t="s">
        <v>48</v>
      </c>
      <c r="S426" s="288" t="s">
        <v>614</v>
      </c>
      <c r="T426" s="68" t="s">
        <v>41</v>
      </c>
      <c r="U426" s="66" t="s">
        <v>218</v>
      </c>
      <c r="V426" s="423" t="s">
        <v>174</v>
      </c>
      <c r="W426" s="288"/>
      <c r="X426" s="489">
        <v>43265</v>
      </c>
      <c r="Y426" s="480"/>
      <c r="Z426" s="69"/>
    </row>
    <row r="427" spans="2:26" ht="42.45" hidden="1" customHeight="1" x14ac:dyDescent="0.3">
      <c r="B427" s="56" t="str">
        <f t="shared" ca="1" si="31"/>
        <v>VERO</v>
      </c>
      <c r="C427" s="57" t="b">
        <f t="shared" si="32"/>
        <v>1</v>
      </c>
      <c r="D427" s="57" t="b">
        <f>+IF(Q427='Convalida dati'!$B$16,AND('Dealflow centrale'!V427&lt;&gt;"",I427&lt;&gt;""),IF(AND('Dealflow centrale'!Q427='Convalida dati'!$B$17,'Dealflow centrale'!I427=""),OR('Dealflow centrale'!V427="",V427='Convalida dati'!$D$8),"FALSO"))</f>
        <v>1</v>
      </c>
      <c r="E427" s="57" t="b">
        <f>+IF(OR(T427='Convalida dati'!$F$4,T427='Convalida dati'!$F$5,T427='Convalida dati'!$F$8),OR('Dealflow centrale'!V427='Convalida dati'!$D$5,V427='Convalida dati'!$D$6,V427='Convalida dati'!$D$7),IF(OR('Dealflow centrale'!T427='Convalida dati'!$F$9,'Dealflow centrale'!T427='Convalida dati'!$F$7),OR('Dealflow centrale'!V427='Convalida dati'!$D$4,'Dealflow centrale'!V427='Convalida dati'!$D$5,'Dealflow centrale'!V427='Convalida dati'!$D$6),IF(T427="",OR(V427="",V427='Convalida dati'!$D$8),"FALSO")))</f>
        <v>1</v>
      </c>
      <c r="F427" s="58" t="str">
        <f t="shared" ca="1" si="30"/>
        <v>OK</v>
      </c>
      <c r="G427" s="60">
        <v>422</v>
      </c>
      <c r="H427" s="84">
        <v>43265</v>
      </c>
      <c r="I427" s="59">
        <v>43265</v>
      </c>
      <c r="J427" s="56" t="s">
        <v>1430</v>
      </c>
      <c r="K427" s="57" t="s">
        <v>62</v>
      </c>
      <c r="L427" s="70" t="s">
        <v>206</v>
      </c>
      <c r="M427" s="72" t="s">
        <v>206</v>
      </c>
      <c r="N427" s="56"/>
      <c r="O427" s="271" t="s">
        <v>1436</v>
      </c>
      <c r="P427" s="60" t="s">
        <v>35</v>
      </c>
      <c r="Q427" s="61" t="s">
        <v>170</v>
      </c>
      <c r="R427" s="61" t="s">
        <v>51</v>
      </c>
      <c r="S427" s="289" t="str">
        <f>+'EVCA sectoralclassification 1'!E46</f>
        <v>Business and industrial products</v>
      </c>
      <c r="T427" s="62" t="s">
        <v>147</v>
      </c>
      <c r="U427" s="60" t="s">
        <v>218</v>
      </c>
      <c r="V427" s="424" t="s">
        <v>147</v>
      </c>
      <c r="W427" s="289"/>
      <c r="X427" s="488">
        <v>43272</v>
      </c>
      <c r="Y427" s="481"/>
      <c r="Z427" s="284"/>
    </row>
    <row r="428" spans="2:26" ht="42.45" hidden="1" customHeight="1" x14ac:dyDescent="0.3">
      <c r="B428" s="56" t="str">
        <f t="shared" ca="1" si="31"/>
        <v>VERO</v>
      </c>
      <c r="C428" s="57" t="b">
        <f t="shared" si="32"/>
        <v>1</v>
      </c>
      <c r="D428" s="57" t="b">
        <f>+IF(Q428='Convalida dati'!$B$16,AND('Dealflow centrale'!V428&lt;&gt;"",I428&lt;&gt;""),IF(AND('Dealflow centrale'!Q428='Convalida dati'!$B$17,'Dealflow centrale'!I428=""),OR('Dealflow centrale'!V428="",V428='Convalida dati'!$D$8),"FALSO"))</f>
        <v>1</v>
      </c>
      <c r="E428" s="57" t="b">
        <f>+IF(OR(T428='Convalida dati'!$F$4,T428='Convalida dati'!$F$5,T428='Convalida dati'!$F$8),OR('Dealflow centrale'!V428='Convalida dati'!$D$5,V428='Convalida dati'!$D$6,V428='Convalida dati'!$D$7),IF(OR('Dealflow centrale'!T428='Convalida dati'!$F$9,'Dealflow centrale'!T428='Convalida dati'!$F$7),OR('Dealflow centrale'!V428='Convalida dati'!$D$4,'Dealflow centrale'!V428='Convalida dati'!$D$5,'Dealflow centrale'!V428='Convalida dati'!$D$6),IF(T428="",OR(V428="",V428='Convalida dati'!$D$8),"FALSO")))</f>
        <v>1</v>
      </c>
      <c r="F428" s="58" t="str">
        <f t="shared" ca="1" si="30"/>
        <v>OK</v>
      </c>
      <c r="G428" s="66">
        <v>423</v>
      </c>
      <c r="H428" s="85">
        <v>43264</v>
      </c>
      <c r="I428" s="63">
        <v>43264</v>
      </c>
      <c r="J428" s="77" t="s">
        <v>1431</v>
      </c>
      <c r="K428" s="65" t="s">
        <v>62</v>
      </c>
      <c r="L428" s="76" t="s">
        <v>192</v>
      </c>
      <c r="M428" s="78" t="s">
        <v>95</v>
      </c>
      <c r="N428" s="64"/>
      <c r="O428" s="270" t="s">
        <v>1437</v>
      </c>
      <c r="P428" s="66" t="s">
        <v>34</v>
      </c>
      <c r="Q428" s="67" t="s">
        <v>170</v>
      </c>
      <c r="R428" s="67" t="s">
        <v>51</v>
      </c>
      <c r="S428" s="288" t="str">
        <f>+'EVCA sectoralclassification 1'!E46</f>
        <v>Business and industrial products</v>
      </c>
      <c r="T428" s="68" t="s">
        <v>166</v>
      </c>
      <c r="U428" s="66" t="s">
        <v>218</v>
      </c>
      <c r="V428" s="423" t="s">
        <v>174</v>
      </c>
      <c r="W428" s="288"/>
      <c r="X428" s="489">
        <v>43272</v>
      </c>
      <c r="Y428" s="480" t="s">
        <v>1129</v>
      </c>
      <c r="Z428" s="69"/>
    </row>
    <row r="429" spans="2:26" ht="42.45" hidden="1" customHeight="1" x14ac:dyDescent="0.3">
      <c r="B429" s="56" t="str">
        <f t="shared" ca="1" si="31"/>
        <v>VERO</v>
      </c>
      <c r="C429" s="57" t="b">
        <f t="shared" si="32"/>
        <v>1</v>
      </c>
      <c r="D429" s="57" t="b">
        <f>+IF(Q429='Convalida dati'!$B$16,AND('Dealflow centrale'!V429&lt;&gt;"",I429&lt;&gt;""),IF(AND('Dealflow centrale'!Q429='Convalida dati'!$B$17,'Dealflow centrale'!I429=""),OR('Dealflow centrale'!V429="",V429='Convalida dati'!$D$8),"FALSO"))</f>
        <v>1</v>
      </c>
      <c r="E429" s="57" t="b">
        <f>+IF(OR(T429='Convalida dati'!$F$4,T429='Convalida dati'!$F$5,T429='Convalida dati'!$F$8),OR('Dealflow centrale'!V429='Convalida dati'!$D$5,V429='Convalida dati'!$D$6,V429='Convalida dati'!$D$7),IF(OR('Dealflow centrale'!T429='Convalida dati'!$F$9,'Dealflow centrale'!T429='Convalida dati'!$F$7),OR('Dealflow centrale'!V429='Convalida dati'!$D$4,'Dealflow centrale'!V429='Convalida dati'!$D$5,'Dealflow centrale'!V429='Convalida dati'!$D$6),IF(T429="",OR(V429="",V429='Convalida dati'!$D$8),"FALSO")))</f>
        <v>1</v>
      </c>
      <c r="F429" s="58" t="str">
        <f t="shared" ca="1" si="30"/>
        <v>OK</v>
      </c>
      <c r="G429" s="60">
        <v>424</v>
      </c>
      <c r="H429" s="84">
        <v>43271</v>
      </c>
      <c r="I429" s="59">
        <v>43271</v>
      </c>
      <c r="J429" s="56" t="s">
        <v>1432</v>
      </c>
      <c r="K429" s="57" t="s">
        <v>62</v>
      </c>
      <c r="L429" s="70" t="s">
        <v>165</v>
      </c>
      <c r="M429" s="72" t="s">
        <v>90</v>
      </c>
      <c r="N429" s="56" t="s">
        <v>150</v>
      </c>
      <c r="O429" s="271"/>
      <c r="P429" s="60" t="s">
        <v>36</v>
      </c>
      <c r="Q429" s="61" t="s">
        <v>170</v>
      </c>
      <c r="R429" s="61" t="s">
        <v>49</v>
      </c>
      <c r="S429" s="289" t="str">
        <f>+'EVCA sectoralclassification 1'!E214</f>
        <v>Systems software</v>
      </c>
      <c r="T429" s="62" t="s">
        <v>166</v>
      </c>
      <c r="U429" s="60" t="s">
        <v>218</v>
      </c>
      <c r="V429" s="424" t="s">
        <v>38</v>
      </c>
      <c r="W429" s="289"/>
      <c r="X429" s="488">
        <v>43272</v>
      </c>
      <c r="Y429" s="483"/>
      <c r="Z429" s="80"/>
    </row>
    <row r="430" spans="2:26" ht="42.45" hidden="1" customHeight="1" x14ac:dyDescent="0.3">
      <c r="B430" s="56" t="str">
        <f t="shared" ca="1" si="31"/>
        <v>VERO</v>
      </c>
      <c r="C430" s="57" t="b">
        <f t="shared" si="32"/>
        <v>1</v>
      </c>
      <c r="D430" s="57" t="b">
        <f>+IF(Q430='Convalida dati'!$B$16,AND('Dealflow centrale'!V430&lt;&gt;"",I430&lt;&gt;""),IF(AND('Dealflow centrale'!Q430='Convalida dati'!$B$17,'Dealflow centrale'!I430=""),OR('Dealflow centrale'!V430="",V430='Convalida dati'!$D$8),"FALSO"))</f>
        <v>1</v>
      </c>
      <c r="E430" s="57" t="b">
        <f>+IF(OR(T430='Convalida dati'!$F$4,T430='Convalida dati'!$F$5,T430='Convalida dati'!$F$8),OR('Dealflow centrale'!V430='Convalida dati'!$D$5,V430='Convalida dati'!$D$6,V430='Convalida dati'!$D$7),IF(OR('Dealflow centrale'!T430='Convalida dati'!$F$9,'Dealflow centrale'!T430='Convalida dati'!$F$7),OR('Dealflow centrale'!V430='Convalida dati'!$D$4,'Dealflow centrale'!V430='Convalida dati'!$D$5,'Dealflow centrale'!V430='Convalida dati'!$D$6),IF(T430="",OR(V430="",V430='Convalida dati'!$D$8),"FALSO")))</f>
        <v>1</v>
      </c>
      <c r="F430" s="58" t="str">
        <f t="shared" ca="1" si="30"/>
        <v>OK</v>
      </c>
      <c r="G430" s="66">
        <v>425</v>
      </c>
      <c r="H430" s="85">
        <v>43271</v>
      </c>
      <c r="I430" s="63">
        <v>43271</v>
      </c>
      <c r="J430" s="64" t="s">
        <v>1433</v>
      </c>
      <c r="K430" s="65" t="s">
        <v>62</v>
      </c>
      <c r="L430" s="76" t="s">
        <v>149</v>
      </c>
      <c r="M430" s="78" t="s">
        <v>92</v>
      </c>
      <c r="N430" s="64"/>
      <c r="O430" s="272" t="s">
        <v>3910</v>
      </c>
      <c r="P430" s="66" t="s">
        <v>83</v>
      </c>
      <c r="Q430" s="67" t="s">
        <v>170</v>
      </c>
      <c r="R430" s="67" t="s">
        <v>49</v>
      </c>
      <c r="S430" s="288" t="str">
        <f>+'EVCA sectoralclassification 1'!E215</f>
        <v>Software: other</v>
      </c>
      <c r="T430" s="68" t="s">
        <v>166</v>
      </c>
      <c r="U430" s="66" t="s">
        <v>837</v>
      </c>
      <c r="V430" s="423" t="s">
        <v>39</v>
      </c>
      <c r="W430" s="288"/>
      <c r="X430" s="489">
        <v>43272</v>
      </c>
      <c r="Y430" s="480"/>
      <c r="Z430" s="69"/>
    </row>
    <row r="431" spans="2:26" ht="42.45" hidden="1" customHeight="1" x14ac:dyDescent="0.3">
      <c r="B431" s="56" t="str">
        <f t="shared" ca="1" si="31"/>
        <v>VERO</v>
      </c>
      <c r="C431" s="57" t="b">
        <f t="shared" si="32"/>
        <v>1</v>
      </c>
      <c r="D431" s="57" t="b">
        <f>+IF(Q431='Convalida dati'!$B$16,AND('Dealflow centrale'!V431&lt;&gt;"",I431&lt;&gt;""),IF(AND('Dealflow centrale'!Q431='Convalida dati'!$B$17,'Dealflow centrale'!I431=""),OR('Dealflow centrale'!V431="",V431='Convalida dati'!$D$8),"FALSO"))</f>
        <v>1</v>
      </c>
      <c r="E431" s="57" t="b">
        <f>+IF(OR(T431='Convalida dati'!$F$4,T431='Convalida dati'!$F$5,T431='Convalida dati'!$F$8),OR('Dealflow centrale'!V431='Convalida dati'!$D$5,V431='Convalida dati'!$D$6,V431='Convalida dati'!$D$7),IF(OR('Dealflow centrale'!T431='Convalida dati'!$F$9,'Dealflow centrale'!T431='Convalida dati'!$F$7),OR('Dealflow centrale'!V431='Convalida dati'!$D$4,'Dealflow centrale'!V431='Convalida dati'!$D$5,'Dealflow centrale'!V431='Convalida dati'!$D$6),IF(T431="",OR(V431="",V431='Convalida dati'!$D$8),"FALSO")))</f>
        <v>1</v>
      </c>
      <c r="F431" s="58" t="str">
        <f t="shared" ca="1" si="30"/>
        <v>OK</v>
      </c>
      <c r="G431" s="60">
        <v>426</v>
      </c>
      <c r="H431" s="84">
        <v>43265</v>
      </c>
      <c r="I431" s="59">
        <v>43265</v>
      </c>
      <c r="J431" s="56" t="s">
        <v>1434</v>
      </c>
      <c r="K431" s="57" t="s">
        <v>62</v>
      </c>
      <c r="L431" s="70" t="s">
        <v>1438</v>
      </c>
      <c r="M431" s="72" t="s">
        <v>96</v>
      </c>
      <c r="N431" s="56"/>
      <c r="O431" s="73" t="s">
        <v>1439</v>
      </c>
      <c r="P431" s="60" t="s">
        <v>34</v>
      </c>
      <c r="Q431" s="61" t="s">
        <v>170</v>
      </c>
      <c r="R431" s="61" t="s">
        <v>53</v>
      </c>
      <c r="S431" s="289" t="str">
        <f>+'EVCA sectoralclassification 1'!E198</f>
        <v>Telecom carriers</v>
      </c>
      <c r="T431" s="62" t="s">
        <v>167</v>
      </c>
      <c r="U431" s="60" t="s">
        <v>218</v>
      </c>
      <c r="V431" s="424" t="s">
        <v>174</v>
      </c>
      <c r="W431" s="289"/>
      <c r="X431" s="488">
        <v>43272</v>
      </c>
      <c r="Y431" s="481" t="s">
        <v>1129</v>
      </c>
      <c r="Z431" s="284"/>
    </row>
    <row r="432" spans="2:26" ht="42.45" hidden="1" customHeight="1" x14ac:dyDescent="0.3">
      <c r="B432" s="405" t="str">
        <f t="shared" ca="1" si="31"/>
        <v>VERO</v>
      </c>
      <c r="C432" s="406" t="b">
        <f t="shared" si="32"/>
        <v>1</v>
      </c>
      <c r="D432" s="406" t="b">
        <f>+IF(Q432='Convalida dati'!$B$16,AND('Dealflow centrale'!V432&lt;&gt;"",I432&lt;&gt;""),IF(AND('Dealflow centrale'!Q432='Convalida dati'!$B$17,'Dealflow centrale'!I432=""),OR('Dealflow centrale'!V432="",V432='Convalida dati'!$D$8),"FALSO"))</f>
        <v>1</v>
      </c>
      <c r="E432" s="406" t="b">
        <f>+IF(OR(T432='Convalida dati'!$F$4,T432='Convalida dati'!$F$5,T432='Convalida dati'!$F$8),OR('Dealflow centrale'!V432='Convalida dati'!$D$9,V432='Convalida dati'!$D$6,V432='Convalida dati'!$D$7,V432='Convalida dati'!$D$11),IF(OR('Dealflow centrale'!T432='Convalida dati'!$F$6,'Dealflow centrale'!T432='Convalida dati'!$F$7),OR('Dealflow centrale'!V432='Convalida dati'!$D$12,'Dealflow centrale'!V432='Convalida dati'!$D$9,'Dealflow centrale'!V432='Convalida dati'!$D$6),IF(T432="",OR(V432="",V432='Convalida dati'!$D$8),"FALSO")))</f>
        <v>1</v>
      </c>
      <c r="F432" s="407" t="str">
        <f t="shared" ca="1" si="30"/>
        <v>OK</v>
      </c>
      <c r="G432" s="66">
        <v>427</v>
      </c>
      <c r="H432" s="85">
        <v>43265</v>
      </c>
      <c r="I432" s="63">
        <v>43265</v>
      </c>
      <c r="J432" s="77" t="s">
        <v>1435</v>
      </c>
      <c r="K432" s="76" t="s">
        <v>62</v>
      </c>
      <c r="L432" s="76" t="s">
        <v>69</v>
      </c>
      <c r="M432" s="78" t="s">
        <v>70</v>
      </c>
      <c r="N432" s="64"/>
      <c r="O432" s="272" t="s">
        <v>1440</v>
      </c>
      <c r="P432" s="78" t="s">
        <v>34</v>
      </c>
      <c r="Q432" s="67" t="s">
        <v>170</v>
      </c>
      <c r="R432" s="67" t="s">
        <v>51</v>
      </c>
      <c r="S432" s="288" t="s">
        <v>369</v>
      </c>
      <c r="T432" s="68" t="s">
        <v>166</v>
      </c>
      <c r="U432" s="66" t="s">
        <v>218</v>
      </c>
      <c r="V432" s="430" t="s">
        <v>5177</v>
      </c>
      <c r="W432" s="463"/>
      <c r="X432" s="489">
        <v>45616</v>
      </c>
      <c r="Y432" s="482" t="s">
        <v>6971</v>
      </c>
      <c r="Z432" s="74"/>
    </row>
    <row r="433" spans="2:26" ht="42.45" hidden="1" customHeight="1" x14ac:dyDescent="0.3">
      <c r="B433" s="56" t="str">
        <f t="shared" ca="1" si="31"/>
        <v>VERO</v>
      </c>
      <c r="C433" s="57" t="b">
        <f t="shared" si="32"/>
        <v>1</v>
      </c>
      <c r="D433" s="57" t="b">
        <f>+IF(Q433='Convalida dati'!$B$16,AND('Dealflow centrale'!V433&lt;&gt;"",I433&lt;&gt;""),IF(AND('Dealflow centrale'!Q433='Convalida dati'!$B$17,'Dealflow centrale'!I433=""),OR('Dealflow centrale'!V433="",V433='Convalida dati'!$D$8),"FALSO"))</f>
        <v>1</v>
      </c>
      <c r="E433" s="57" t="b">
        <f>+IF(OR(T433='Convalida dati'!$F$4,T433='Convalida dati'!$F$5,T433='Convalida dati'!$F$8),OR('Dealflow centrale'!V433='Convalida dati'!$D$5,V433='Convalida dati'!$D$6,V433='Convalida dati'!$D$7),IF(OR('Dealflow centrale'!T433='Convalida dati'!$F$9,'Dealflow centrale'!T433='Convalida dati'!$F$7),OR('Dealflow centrale'!V433='Convalida dati'!$D$4,'Dealflow centrale'!V433='Convalida dati'!$D$5,'Dealflow centrale'!V433='Convalida dati'!$D$6),IF(T433="",OR(V433="",V433='Convalida dati'!$D$8),"FALSO")))</f>
        <v>1</v>
      </c>
      <c r="F433" s="58" t="str">
        <f t="shared" ca="1" si="30"/>
        <v>OK</v>
      </c>
      <c r="G433" s="60">
        <v>428</v>
      </c>
      <c r="H433" s="84">
        <v>43271</v>
      </c>
      <c r="I433" s="59">
        <v>43271</v>
      </c>
      <c r="J433" s="56" t="s">
        <v>1441</v>
      </c>
      <c r="K433" s="57" t="s">
        <v>62</v>
      </c>
      <c r="L433" s="70" t="s">
        <v>149</v>
      </c>
      <c r="M433" s="72" t="s">
        <v>92</v>
      </c>
      <c r="N433" s="56"/>
      <c r="O433" s="271" t="s">
        <v>1442</v>
      </c>
      <c r="P433" s="60" t="s">
        <v>34</v>
      </c>
      <c r="Q433" s="61" t="s">
        <v>170</v>
      </c>
      <c r="R433" s="61" t="s">
        <v>48</v>
      </c>
      <c r="S433" s="289" t="s">
        <v>614</v>
      </c>
      <c r="T433" s="62" t="s">
        <v>166</v>
      </c>
      <c r="U433" s="60" t="s">
        <v>218</v>
      </c>
      <c r="V433" s="424" t="s">
        <v>38</v>
      </c>
      <c r="W433" s="289"/>
      <c r="X433" s="488">
        <v>43272</v>
      </c>
      <c r="Y433" s="481"/>
      <c r="Z433" s="284"/>
    </row>
    <row r="434" spans="2:26" ht="42.45" hidden="1" customHeight="1" x14ac:dyDescent="0.3">
      <c r="B434" s="56" t="str">
        <f t="shared" ca="1" si="31"/>
        <v>VERO</v>
      </c>
      <c r="C434" s="57" t="b">
        <f t="shared" si="32"/>
        <v>1</v>
      </c>
      <c r="D434" s="57" t="b">
        <f>+IF(Q434='Convalida dati'!$B$16,AND('Dealflow centrale'!V434&lt;&gt;"",I434&lt;&gt;""),IF(AND('Dealflow centrale'!Q434='Convalida dati'!$B$17,'Dealflow centrale'!I434=""),OR('Dealflow centrale'!V434="",V434='Convalida dati'!$D$8),"FALSO"))</f>
        <v>1</v>
      </c>
      <c r="E434" s="57" t="b">
        <f>+IF(OR(T434='Convalida dati'!$F$4,T434='Convalida dati'!$F$5,T434='Convalida dati'!$F$8),OR('Dealflow centrale'!V434='Convalida dati'!$D$5,V434='Convalida dati'!$D$6,V434='Convalida dati'!$D$7),IF(OR('Dealflow centrale'!T434='Convalida dati'!$F$9,'Dealflow centrale'!T434='Convalida dati'!$F$7),OR('Dealflow centrale'!V434='Convalida dati'!$D$4,'Dealflow centrale'!V434='Convalida dati'!$D$5,'Dealflow centrale'!V434='Convalida dati'!$D$6),IF(T434="",OR(V434="",V434='Convalida dati'!$D$8),"FALSO")))</f>
        <v>1</v>
      </c>
      <c r="F434" s="58" t="str">
        <f t="shared" ca="1" si="30"/>
        <v>OK</v>
      </c>
      <c r="G434" s="66">
        <v>429</v>
      </c>
      <c r="H434" s="85">
        <v>43268</v>
      </c>
      <c r="I434" s="63">
        <v>43279</v>
      </c>
      <c r="J434" s="64" t="s">
        <v>1443</v>
      </c>
      <c r="K434" s="65" t="s">
        <v>62</v>
      </c>
      <c r="L434" s="76" t="s">
        <v>190</v>
      </c>
      <c r="M434" s="78" t="s">
        <v>99</v>
      </c>
      <c r="N434" s="64"/>
      <c r="O434" s="272" t="s">
        <v>1445</v>
      </c>
      <c r="P434" s="78" t="s">
        <v>34</v>
      </c>
      <c r="Q434" s="67" t="s">
        <v>170</v>
      </c>
      <c r="R434" s="67" t="s">
        <v>48</v>
      </c>
      <c r="S434" s="288" t="str">
        <f>+'EVCA sectoralclassification 1'!E199</f>
        <v>Internet technologies</v>
      </c>
      <c r="T434" s="68" t="s">
        <v>41</v>
      </c>
      <c r="U434" s="66" t="s">
        <v>218</v>
      </c>
      <c r="V434" s="423" t="s">
        <v>174</v>
      </c>
      <c r="W434" s="288"/>
      <c r="X434" s="489">
        <v>43349</v>
      </c>
      <c r="Y434" s="482"/>
      <c r="Z434" s="74"/>
    </row>
    <row r="435" spans="2:26" ht="42.45" hidden="1" customHeight="1" x14ac:dyDescent="0.3">
      <c r="B435" s="56" t="str">
        <f t="shared" ca="1" si="31"/>
        <v>VERO</v>
      </c>
      <c r="C435" s="57" t="b">
        <f t="shared" si="32"/>
        <v>1</v>
      </c>
      <c r="D435" s="57" t="b">
        <f>+IF(Q435='Convalida dati'!$B$16,AND('Dealflow centrale'!V435&lt;&gt;"",I435&lt;&gt;""),IF(AND('Dealflow centrale'!Q435='Convalida dati'!$B$17,'Dealflow centrale'!I435=""),OR('Dealflow centrale'!V435="",V435='Convalida dati'!$D$8),"FALSO"))</f>
        <v>1</v>
      </c>
      <c r="E435" s="57" t="b">
        <f>+IF(OR(T435='Convalida dati'!$F$4,T435='Convalida dati'!$F$5,T435='Convalida dati'!$F$8),OR('Dealflow centrale'!V435='Convalida dati'!$D$5,V435='Convalida dati'!$D$6,V435='Convalida dati'!$D$7),IF(OR('Dealflow centrale'!T435='Convalida dati'!$F$9,'Dealflow centrale'!T435='Convalida dati'!$F$7),OR('Dealflow centrale'!V435='Convalida dati'!$D$4,'Dealflow centrale'!V435='Convalida dati'!$D$5,'Dealflow centrale'!V435='Convalida dati'!$D$6),IF(T435="",OR(V435="",V435='Convalida dati'!$D$8),"FALSO")))</f>
        <v>1</v>
      </c>
      <c r="F435" s="58" t="str">
        <f t="shared" ca="1" si="30"/>
        <v>OK</v>
      </c>
      <c r="G435" s="60">
        <v>430</v>
      </c>
      <c r="H435" s="84">
        <v>43270</v>
      </c>
      <c r="I435" s="59">
        <v>43272</v>
      </c>
      <c r="J435" s="75" t="s">
        <v>1444</v>
      </c>
      <c r="K435" s="70" t="s">
        <v>62</v>
      </c>
      <c r="L435" s="70" t="s">
        <v>206</v>
      </c>
      <c r="M435" s="72" t="s">
        <v>206</v>
      </c>
      <c r="N435" s="56"/>
      <c r="O435" s="73"/>
      <c r="P435" s="60" t="s">
        <v>34</v>
      </c>
      <c r="Q435" s="61" t="s">
        <v>170</v>
      </c>
      <c r="R435" s="61" t="s">
        <v>53</v>
      </c>
      <c r="S435" s="289" t="str">
        <f>+'EVCA sectoralclassification 1'!E89</f>
        <v>Business and industrial services</v>
      </c>
      <c r="T435" s="62" t="s">
        <v>166</v>
      </c>
      <c r="U435" s="60" t="s">
        <v>218</v>
      </c>
      <c r="V435" s="424" t="s">
        <v>174</v>
      </c>
      <c r="W435" s="289"/>
      <c r="X435" s="488">
        <v>43279</v>
      </c>
      <c r="Y435" s="481" t="s">
        <v>1462</v>
      </c>
      <c r="Z435" s="284"/>
    </row>
    <row r="436" spans="2:26" ht="42.45" hidden="1" customHeight="1" x14ac:dyDescent="0.3">
      <c r="B436" s="56" t="str">
        <f t="shared" ca="1" si="31"/>
        <v>VERO</v>
      </c>
      <c r="C436" s="57" t="b">
        <f t="shared" si="32"/>
        <v>1</v>
      </c>
      <c r="D436" s="57" t="b">
        <f>+IF(Q436='Convalida dati'!$B$16,AND('Dealflow centrale'!V436&lt;&gt;"",I436&lt;&gt;""),IF(AND('Dealflow centrale'!Q436='Convalida dati'!$B$17,'Dealflow centrale'!I436=""),OR('Dealflow centrale'!V436="",V436='Convalida dati'!$D$8),"FALSO"))</f>
        <v>1</v>
      </c>
      <c r="E436" s="57" t="b">
        <f>+IF(OR(T436='Convalida dati'!$F$4,T436='Convalida dati'!$F$5,T436='Convalida dati'!$F$8),OR('Dealflow centrale'!V436='Convalida dati'!$D$5,V436='Convalida dati'!$D$6,V436='Convalida dati'!$D$7),IF(OR('Dealflow centrale'!T436='Convalida dati'!$F$9,'Dealflow centrale'!T436='Convalida dati'!$F$7),OR('Dealflow centrale'!V436='Convalida dati'!$D$4,'Dealflow centrale'!V436='Convalida dati'!$D$5,'Dealflow centrale'!V436='Convalida dati'!$D$6),IF(T436="",OR(V436="",V436='Convalida dati'!$D$8),"FALSO")))</f>
        <v>1</v>
      </c>
      <c r="F436" s="58" t="str">
        <f t="shared" ca="1" si="30"/>
        <v>OK</v>
      </c>
      <c r="G436" s="66">
        <v>431</v>
      </c>
      <c r="H436" s="85">
        <v>43272</v>
      </c>
      <c r="I436" s="63">
        <v>43272</v>
      </c>
      <c r="J436" s="64" t="s">
        <v>1448</v>
      </c>
      <c r="K436" s="65" t="s">
        <v>62</v>
      </c>
      <c r="L436" s="76" t="s">
        <v>192</v>
      </c>
      <c r="M436" s="78" t="s">
        <v>95</v>
      </c>
      <c r="N436" s="77" t="s">
        <v>2046</v>
      </c>
      <c r="O436" s="270"/>
      <c r="P436" s="66" t="s">
        <v>169</v>
      </c>
      <c r="Q436" s="67" t="s">
        <v>170</v>
      </c>
      <c r="R436" s="67" t="s">
        <v>52</v>
      </c>
      <c r="S436" s="288" t="str">
        <f>+'EVCA sectoralclassification 1'!E232</f>
        <v>Medical devices and supplies</v>
      </c>
      <c r="T436" s="68" t="s">
        <v>41</v>
      </c>
      <c r="U436" s="66" t="s">
        <v>797</v>
      </c>
      <c r="V436" s="423" t="s">
        <v>39</v>
      </c>
      <c r="W436" s="288"/>
      <c r="X436" s="489">
        <v>43279</v>
      </c>
      <c r="Y436" s="482"/>
      <c r="Z436" s="74"/>
    </row>
    <row r="437" spans="2:26" ht="42.45" hidden="1" customHeight="1" x14ac:dyDescent="0.3">
      <c r="B437" s="56" t="str">
        <f t="shared" ca="1" si="31"/>
        <v>VERO</v>
      </c>
      <c r="C437" s="57" t="b">
        <f t="shared" si="32"/>
        <v>1</v>
      </c>
      <c r="D437" s="57" t="b">
        <f>+IF(Q437='Convalida dati'!$B$16,AND('Dealflow centrale'!V437&lt;&gt;"",I437&lt;&gt;""),IF(AND('Dealflow centrale'!Q437='Convalida dati'!$B$17,'Dealflow centrale'!I437=""),OR('Dealflow centrale'!V437="",V437='Convalida dati'!$D$8),"FALSO"))</f>
        <v>1</v>
      </c>
      <c r="E437" s="57" t="b">
        <f>+IF(OR(T437='Convalida dati'!$F$4,T437='Convalida dati'!$F$5,T437='Convalida dati'!$F$8),OR('Dealflow centrale'!V437='Convalida dati'!$D$5,V437='Convalida dati'!$D$6,V437='Convalida dati'!$D$7),IF(OR('Dealflow centrale'!T437='Convalida dati'!$F$9,'Dealflow centrale'!T437='Convalida dati'!$F$7),OR('Dealflow centrale'!V437='Convalida dati'!$D$4,'Dealflow centrale'!V437='Convalida dati'!$D$5,'Dealflow centrale'!V437='Convalida dati'!$D$6),IF(T437="",OR(V437="",V437='Convalida dati'!$D$8),"FALSO")))</f>
        <v>1</v>
      </c>
      <c r="F437" s="58" t="str">
        <f t="shared" ca="1" si="30"/>
        <v>OK</v>
      </c>
      <c r="G437" s="60">
        <v>432</v>
      </c>
      <c r="H437" s="84">
        <v>43272</v>
      </c>
      <c r="I437" s="59">
        <v>43272</v>
      </c>
      <c r="J437" s="56" t="s">
        <v>1449</v>
      </c>
      <c r="K437" s="57" t="s">
        <v>62</v>
      </c>
      <c r="L437" s="70" t="s">
        <v>192</v>
      </c>
      <c r="M437" s="72" t="s">
        <v>95</v>
      </c>
      <c r="N437" s="56" t="s">
        <v>2046</v>
      </c>
      <c r="O437" s="73"/>
      <c r="P437" s="60" t="s">
        <v>169</v>
      </c>
      <c r="Q437" s="61" t="s">
        <v>170</v>
      </c>
      <c r="R437" s="61" t="s">
        <v>52</v>
      </c>
      <c r="S437" s="289" t="str">
        <f>+'EVCA sectoralclassification 1'!E232</f>
        <v>Medical devices and supplies</v>
      </c>
      <c r="T437" s="62" t="s">
        <v>41</v>
      </c>
      <c r="U437" s="60" t="s">
        <v>797</v>
      </c>
      <c r="V437" s="424" t="s">
        <v>39</v>
      </c>
      <c r="W437" s="289"/>
      <c r="X437" s="488">
        <v>43279</v>
      </c>
      <c r="Y437" s="483"/>
      <c r="Z437" s="80"/>
    </row>
    <row r="438" spans="2:26" ht="42.45" hidden="1" customHeight="1" x14ac:dyDescent="0.3">
      <c r="B438" s="56" t="str">
        <f t="shared" ca="1" si="31"/>
        <v>VERO</v>
      </c>
      <c r="C438" s="57" t="b">
        <f t="shared" si="32"/>
        <v>1</v>
      </c>
      <c r="D438" s="57" t="b">
        <f>+IF(Q438='Convalida dati'!$B$16,AND('Dealflow centrale'!V438&lt;&gt;"",I438&lt;&gt;""),IF(AND('Dealflow centrale'!Q438='Convalida dati'!$B$17,'Dealflow centrale'!I438=""),OR('Dealflow centrale'!V438="",V438='Convalida dati'!$D$8),"FALSO"))</f>
        <v>1</v>
      </c>
      <c r="E438" s="57" t="b">
        <f>+IF(OR(T438='Convalida dati'!$F$4,T438='Convalida dati'!$F$5,T438='Convalida dati'!$F$8),OR('Dealflow centrale'!V438='Convalida dati'!$D$5,V438='Convalida dati'!$D$6,V438='Convalida dati'!$D$7),IF(OR('Dealflow centrale'!T438='Convalida dati'!$F$9,'Dealflow centrale'!T438='Convalida dati'!$F$7),OR('Dealflow centrale'!V438='Convalida dati'!$D$4,'Dealflow centrale'!V438='Convalida dati'!$D$5,'Dealflow centrale'!V438='Convalida dati'!$D$6),IF(T438="",OR(V438="",V438='Convalida dati'!$D$8),"FALSO")))</f>
        <v>1</v>
      </c>
      <c r="F438" s="58" t="str">
        <f t="shared" ca="1" si="30"/>
        <v>OK</v>
      </c>
      <c r="G438" s="66">
        <v>433</v>
      </c>
      <c r="H438" s="273">
        <v>43272</v>
      </c>
      <c r="I438" s="296">
        <v>43272</v>
      </c>
      <c r="J438" s="77" t="s">
        <v>1450</v>
      </c>
      <c r="K438" s="65" t="s">
        <v>62</v>
      </c>
      <c r="L438" s="76" t="s">
        <v>192</v>
      </c>
      <c r="M438" s="78" t="s">
        <v>95</v>
      </c>
      <c r="N438" s="77" t="s">
        <v>2046</v>
      </c>
      <c r="O438" s="270"/>
      <c r="P438" s="66" t="s">
        <v>169</v>
      </c>
      <c r="Q438" s="67" t="s">
        <v>170</v>
      </c>
      <c r="R438" s="67" t="s">
        <v>46</v>
      </c>
      <c r="S438" s="288" t="str">
        <f>+'EVCA sectoralclassification 1'!E173</f>
        <v>Energy related services</v>
      </c>
      <c r="T438" s="68" t="s">
        <v>41</v>
      </c>
      <c r="U438" s="66" t="s">
        <v>797</v>
      </c>
      <c r="V438" s="423" t="s">
        <v>39</v>
      </c>
      <c r="W438" s="288"/>
      <c r="X438" s="489">
        <v>43279</v>
      </c>
      <c r="Y438" s="480"/>
      <c r="Z438" s="69"/>
    </row>
    <row r="439" spans="2:26" ht="42.45" hidden="1" customHeight="1" x14ac:dyDescent="0.3">
      <c r="B439" s="56" t="str">
        <f t="shared" ca="1" si="31"/>
        <v>VERO</v>
      </c>
      <c r="C439" s="57" t="b">
        <f t="shared" si="32"/>
        <v>1</v>
      </c>
      <c r="D439" s="57" t="b">
        <f>+IF(Q439='Convalida dati'!$B$16,AND('Dealflow centrale'!V439&lt;&gt;"",I439&lt;&gt;""),IF(AND('Dealflow centrale'!Q439='Convalida dati'!$B$17,'Dealflow centrale'!I439=""),OR('Dealflow centrale'!V439="",V439='Convalida dati'!$D$8),"FALSO"))</f>
        <v>1</v>
      </c>
      <c r="E439" s="57" t="b">
        <f>+IF(OR(T439='Convalida dati'!$F$4,T439='Convalida dati'!$F$5,T439='Convalida dati'!$F$8),OR('Dealflow centrale'!V439='Convalida dati'!$D$5,V439='Convalida dati'!$D$6,V439='Convalida dati'!$D$7),IF(OR('Dealflow centrale'!T439='Convalida dati'!$F$9,'Dealflow centrale'!T439='Convalida dati'!$F$7),OR('Dealflow centrale'!V439='Convalida dati'!$D$4,'Dealflow centrale'!V439='Convalida dati'!$D$5,'Dealflow centrale'!V439='Convalida dati'!$D$6),IF(T439="",OR(V439="",V439='Convalida dati'!$D$8),"FALSO")))</f>
        <v>1</v>
      </c>
      <c r="F439" s="58" t="str">
        <f t="shared" ca="1" si="30"/>
        <v>OK</v>
      </c>
      <c r="G439" s="60">
        <v>434</v>
      </c>
      <c r="H439" s="84">
        <v>43272</v>
      </c>
      <c r="I439" s="59">
        <v>43272</v>
      </c>
      <c r="J439" s="56" t="s">
        <v>1451</v>
      </c>
      <c r="K439" s="57" t="s">
        <v>62</v>
      </c>
      <c r="L439" s="70" t="s">
        <v>192</v>
      </c>
      <c r="M439" s="72" t="s">
        <v>95</v>
      </c>
      <c r="N439" s="56" t="s">
        <v>2046</v>
      </c>
      <c r="O439" s="271"/>
      <c r="P439" s="60" t="s">
        <v>169</v>
      </c>
      <c r="Q439" s="61" t="s">
        <v>170</v>
      </c>
      <c r="R439" s="61" t="s">
        <v>50</v>
      </c>
      <c r="S439" s="289" t="str">
        <f>+'EVCA sectoralclassification 1'!E59</f>
        <v>Industrial measurement, sensing and control</v>
      </c>
      <c r="T439" s="62" t="s">
        <v>41</v>
      </c>
      <c r="U439" s="60" t="s">
        <v>797</v>
      </c>
      <c r="V439" s="424" t="s">
        <v>39</v>
      </c>
      <c r="W439" s="289"/>
      <c r="X439" s="488">
        <v>43279</v>
      </c>
      <c r="Y439" s="481"/>
      <c r="Z439" s="284"/>
    </row>
    <row r="440" spans="2:26" ht="42.45" hidden="1" customHeight="1" x14ac:dyDescent="0.3">
      <c r="B440" s="56" t="str">
        <f t="shared" ca="1" si="31"/>
        <v>VERO</v>
      </c>
      <c r="C440" s="57" t="b">
        <f t="shared" si="32"/>
        <v>1</v>
      </c>
      <c r="D440" s="57" t="b">
        <f>+IF(Q440='Convalida dati'!$B$16,AND('Dealflow centrale'!V440&lt;&gt;"",I440&lt;&gt;""),IF(AND('Dealflow centrale'!Q440='Convalida dati'!$B$17,'Dealflow centrale'!I440=""),OR('Dealflow centrale'!V440="",V440='Convalida dati'!$D$8),"FALSO"))</f>
        <v>1</v>
      </c>
      <c r="E440" s="57" t="b">
        <f>+IF(OR(T440='Convalida dati'!$F$4,T440='Convalida dati'!$F$5,T440='Convalida dati'!$F$8),OR('Dealflow centrale'!V440='Convalida dati'!$D$5,V440='Convalida dati'!$D$6,V440='Convalida dati'!$D$7),IF(OR('Dealflow centrale'!T440='Convalida dati'!$F$9,'Dealflow centrale'!T440='Convalida dati'!$F$7),OR('Dealflow centrale'!V440='Convalida dati'!$D$4,'Dealflow centrale'!V440='Convalida dati'!$D$5,'Dealflow centrale'!V440='Convalida dati'!$D$6),IF(T440="",OR(V440="",V440='Convalida dati'!$D$8),"FALSO")))</f>
        <v>1</v>
      </c>
      <c r="F440" s="58" t="str">
        <f t="shared" ca="1" si="30"/>
        <v>OK</v>
      </c>
      <c r="G440" s="66">
        <v>435</v>
      </c>
      <c r="H440" s="85">
        <v>43272</v>
      </c>
      <c r="I440" s="63">
        <v>43272</v>
      </c>
      <c r="J440" s="77" t="s">
        <v>1452</v>
      </c>
      <c r="K440" s="65" t="s">
        <v>62</v>
      </c>
      <c r="L440" s="76" t="s">
        <v>192</v>
      </c>
      <c r="M440" s="78" t="s">
        <v>95</v>
      </c>
      <c r="N440" s="64" t="s">
        <v>2046</v>
      </c>
      <c r="O440" s="272"/>
      <c r="P440" s="66" t="s">
        <v>169</v>
      </c>
      <c r="Q440" s="67" t="s">
        <v>170</v>
      </c>
      <c r="R440" s="67" t="s">
        <v>52</v>
      </c>
      <c r="S440" s="288" t="str">
        <f>+'EVCA sectoralclassification 1'!E232</f>
        <v>Medical devices and supplies</v>
      </c>
      <c r="T440" s="68" t="s">
        <v>41</v>
      </c>
      <c r="U440" s="66" t="s">
        <v>797</v>
      </c>
      <c r="V440" s="423" t="s">
        <v>39</v>
      </c>
      <c r="W440" s="288"/>
      <c r="X440" s="489">
        <v>43279</v>
      </c>
      <c r="Y440" s="480"/>
      <c r="Z440" s="69"/>
    </row>
    <row r="441" spans="2:26" ht="42.45" hidden="1" customHeight="1" x14ac:dyDescent="0.3">
      <c r="B441" s="56" t="str">
        <f t="shared" ca="1" si="31"/>
        <v>VERO</v>
      </c>
      <c r="C441" s="57" t="b">
        <f t="shared" si="32"/>
        <v>1</v>
      </c>
      <c r="D441" s="57" t="b">
        <f>+IF(Q441='Convalida dati'!$B$16,AND('Dealflow centrale'!V441&lt;&gt;"",I441&lt;&gt;""),IF(AND('Dealflow centrale'!Q441='Convalida dati'!$B$17,'Dealflow centrale'!I441=""),OR('Dealflow centrale'!V441="",V441='Convalida dati'!$D$8),"FALSO"))</f>
        <v>1</v>
      </c>
      <c r="E441" s="57" t="b">
        <f>+IF(OR(T441='Convalida dati'!$F$4,T441='Convalida dati'!$F$5,T441='Convalida dati'!$F$8),OR('Dealflow centrale'!V441='Convalida dati'!$D$5,V441='Convalida dati'!$D$6,V441='Convalida dati'!$D$7),IF(OR('Dealflow centrale'!T441='Convalida dati'!$F$9,'Dealflow centrale'!T441='Convalida dati'!$F$7),OR('Dealflow centrale'!V441='Convalida dati'!$D$4,'Dealflow centrale'!V441='Convalida dati'!$D$5,'Dealflow centrale'!V441='Convalida dati'!$D$6),IF(T441="",OR(V441="",V441='Convalida dati'!$D$8),"FALSO")))</f>
        <v>1</v>
      </c>
      <c r="F441" s="58" t="str">
        <f t="shared" ca="1" si="30"/>
        <v>OK</v>
      </c>
      <c r="G441" s="60">
        <v>436</v>
      </c>
      <c r="H441" s="84">
        <v>43272</v>
      </c>
      <c r="I441" s="59">
        <v>43272</v>
      </c>
      <c r="J441" s="56" t="s">
        <v>1453</v>
      </c>
      <c r="K441" s="57" t="s">
        <v>62</v>
      </c>
      <c r="L441" s="70" t="s">
        <v>192</v>
      </c>
      <c r="M441" s="72" t="s">
        <v>95</v>
      </c>
      <c r="N441" s="56" t="s">
        <v>2046</v>
      </c>
      <c r="O441" s="73"/>
      <c r="P441" s="60" t="s">
        <v>169</v>
      </c>
      <c r="Q441" s="61" t="s">
        <v>170</v>
      </c>
      <c r="R441" s="61" t="s">
        <v>52</v>
      </c>
      <c r="S441" s="289" t="str">
        <f>+'EVCA sectoralclassification 1'!E232</f>
        <v>Medical devices and supplies</v>
      </c>
      <c r="T441" s="62" t="s">
        <v>41</v>
      </c>
      <c r="U441" s="60" t="s">
        <v>797</v>
      </c>
      <c r="V441" s="424" t="s">
        <v>39</v>
      </c>
      <c r="W441" s="289"/>
      <c r="X441" s="488">
        <v>43279</v>
      </c>
      <c r="Y441" s="481"/>
      <c r="Z441" s="284"/>
    </row>
    <row r="442" spans="2:26" ht="42.45" hidden="1" customHeight="1" x14ac:dyDescent="0.3">
      <c r="B442" s="56" t="str">
        <f t="shared" ca="1" si="31"/>
        <v>VERO</v>
      </c>
      <c r="C442" s="57" t="b">
        <f t="shared" si="32"/>
        <v>1</v>
      </c>
      <c r="D442" s="57" t="b">
        <f>+IF(Q442='Convalida dati'!$B$16,AND('Dealflow centrale'!V442&lt;&gt;"",I442&lt;&gt;""),IF(AND('Dealflow centrale'!Q442='Convalida dati'!$B$17,'Dealflow centrale'!I442=""),OR('Dealflow centrale'!V442="",V442='Convalida dati'!$D$8),"FALSO"))</f>
        <v>1</v>
      </c>
      <c r="E442" s="57" t="b">
        <f>+IF(OR(T442='Convalida dati'!$F$4,T442='Convalida dati'!$F$5,T442='Convalida dati'!$F$8),OR('Dealflow centrale'!V442='Convalida dati'!$D$5,V442='Convalida dati'!$D$6,V442='Convalida dati'!$D$7),IF(OR('Dealflow centrale'!T442='Convalida dati'!$F$9,'Dealflow centrale'!T442='Convalida dati'!$F$7),OR('Dealflow centrale'!V442='Convalida dati'!$D$4,'Dealflow centrale'!V442='Convalida dati'!$D$5,'Dealflow centrale'!V442='Convalida dati'!$D$6),IF(T442="",OR(V442="",V442='Convalida dati'!$D$8),"FALSO")))</f>
        <v>1</v>
      </c>
      <c r="F442" s="58" t="str">
        <f t="shared" ca="1" si="30"/>
        <v>OK</v>
      </c>
      <c r="G442" s="66">
        <v>437</v>
      </c>
      <c r="H442" s="85">
        <v>43272</v>
      </c>
      <c r="I442" s="63">
        <v>43272</v>
      </c>
      <c r="J442" s="77" t="s">
        <v>1454</v>
      </c>
      <c r="K442" s="65" t="s">
        <v>62</v>
      </c>
      <c r="L442" s="76" t="s">
        <v>192</v>
      </c>
      <c r="M442" s="78" t="s">
        <v>95</v>
      </c>
      <c r="N442" s="64" t="s">
        <v>2046</v>
      </c>
      <c r="O442" s="272"/>
      <c r="P442" s="66" t="s">
        <v>169</v>
      </c>
      <c r="Q442" s="67" t="s">
        <v>170</v>
      </c>
      <c r="R442" s="67" t="s">
        <v>49</v>
      </c>
      <c r="S442" s="288" t="str">
        <f>+'EVCA sectoralclassification 1'!E214</f>
        <v>Systems software</v>
      </c>
      <c r="T442" s="68" t="s">
        <v>41</v>
      </c>
      <c r="U442" s="66" t="s">
        <v>797</v>
      </c>
      <c r="V442" s="423" t="s">
        <v>39</v>
      </c>
      <c r="W442" s="288"/>
      <c r="X442" s="489">
        <v>43279</v>
      </c>
      <c r="Y442" s="480"/>
      <c r="Z442" s="69"/>
    </row>
    <row r="443" spans="2:26" ht="42.45" hidden="1" customHeight="1" x14ac:dyDescent="0.3">
      <c r="B443" s="56" t="str">
        <f t="shared" ca="1" si="31"/>
        <v>VERO</v>
      </c>
      <c r="C443" s="57" t="b">
        <f t="shared" si="32"/>
        <v>1</v>
      </c>
      <c r="D443" s="57" t="b">
        <f>+IF(Q443='Convalida dati'!$B$16,AND('Dealflow centrale'!V443&lt;&gt;"",I443&lt;&gt;""),IF(AND('Dealflow centrale'!Q443='Convalida dati'!$B$17,'Dealflow centrale'!I443=""),OR('Dealflow centrale'!V443="",V443='Convalida dati'!$D$8),"FALSO"))</f>
        <v>1</v>
      </c>
      <c r="E443" s="57" t="b">
        <f>+IF(OR(T443='Convalida dati'!$F$4,T443='Convalida dati'!$F$5,T443='Convalida dati'!$F$8),OR('Dealflow centrale'!V443='Convalida dati'!$D$9,V443='Convalida dati'!$D$6,V443='Convalida dati'!$D$7,V443='Convalida dati'!$D$11),IF(OR('Dealflow centrale'!T443='Convalida dati'!$F$6,'Dealflow centrale'!T443='Convalida dati'!$F$7),OR('Dealflow centrale'!V443='Convalida dati'!$D$12,'Dealflow centrale'!V443='Convalida dati'!$D$9,'Dealflow centrale'!V443='Convalida dati'!$D$6),IF(T443="",OR(V443="",V443='Convalida dati'!$D$8),"FALSO")))</f>
        <v>1</v>
      </c>
      <c r="F443" s="58" t="str">
        <f t="shared" ca="1" si="30"/>
        <v>OK</v>
      </c>
      <c r="G443" s="60">
        <v>438</v>
      </c>
      <c r="H443" s="84">
        <v>43272</v>
      </c>
      <c r="I443" s="59">
        <v>43272</v>
      </c>
      <c r="J443" s="75" t="s">
        <v>1455</v>
      </c>
      <c r="K443" s="57" t="s">
        <v>62</v>
      </c>
      <c r="L443" s="70" t="s">
        <v>192</v>
      </c>
      <c r="M443" s="60" t="s">
        <v>95</v>
      </c>
      <c r="N443" s="75" t="s">
        <v>2046</v>
      </c>
      <c r="O443" s="271"/>
      <c r="P443" s="72" t="s">
        <v>169</v>
      </c>
      <c r="Q443" s="61" t="s">
        <v>170</v>
      </c>
      <c r="R443" s="61" t="s">
        <v>50</v>
      </c>
      <c r="S443" s="289" t="str">
        <f>+'EVCA sectoralclassification 1'!E59</f>
        <v>Industrial measurement, sensing and control</v>
      </c>
      <c r="T443" s="62" t="s">
        <v>167</v>
      </c>
      <c r="U443" s="60" t="s">
        <v>797</v>
      </c>
      <c r="V443" s="425" t="s">
        <v>5177</v>
      </c>
      <c r="W443" s="461"/>
      <c r="X443" s="488">
        <v>45482</v>
      </c>
      <c r="Y443" s="483" t="s">
        <v>6578</v>
      </c>
      <c r="Z443" s="284"/>
    </row>
    <row r="444" spans="2:26" ht="42.45" hidden="1" customHeight="1" x14ac:dyDescent="0.3">
      <c r="B444" s="56" t="str">
        <f t="shared" ca="1" si="31"/>
        <v>VERO</v>
      </c>
      <c r="C444" s="57" t="b">
        <f t="shared" si="32"/>
        <v>1</v>
      </c>
      <c r="D444" s="57" t="b">
        <f>+IF(Q444='Convalida dati'!$B$16,AND('Dealflow centrale'!V444&lt;&gt;"",I444&lt;&gt;""),IF(AND('Dealflow centrale'!Q444='Convalida dati'!$B$17,'Dealflow centrale'!I444=""),OR('Dealflow centrale'!V444="",V444='Convalida dati'!$D$8),"FALSO"))</f>
        <v>1</v>
      </c>
      <c r="E444" s="57" t="b">
        <f>+IF(OR(T444='Convalida dati'!$F$4,T444='Convalida dati'!$F$5,T444='Convalida dati'!$F$8),OR('Dealflow centrale'!V444='Convalida dati'!$D$5,V444='Convalida dati'!$D$6,V444='Convalida dati'!$D$7),IF(OR('Dealflow centrale'!T444='Convalida dati'!$F$9,'Dealflow centrale'!T444='Convalida dati'!$F$7),OR('Dealflow centrale'!V444='Convalida dati'!$D$4,'Dealflow centrale'!V444='Convalida dati'!$D$5,'Dealflow centrale'!V444='Convalida dati'!$D$6),IF(T444="",OR(V444="",V444='Convalida dati'!$D$8),"FALSO")))</f>
        <v>1</v>
      </c>
      <c r="F444" s="58" t="str">
        <f t="shared" ca="1" si="30"/>
        <v>OK</v>
      </c>
      <c r="G444" s="66">
        <v>439</v>
      </c>
      <c r="H444" s="85">
        <v>43272</v>
      </c>
      <c r="I444" s="63">
        <v>43272</v>
      </c>
      <c r="J444" s="77" t="s">
        <v>1456</v>
      </c>
      <c r="K444" s="65" t="s">
        <v>62</v>
      </c>
      <c r="L444" s="76" t="s">
        <v>192</v>
      </c>
      <c r="M444" s="78" t="s">
        <v>95</v>
      </c>
      <c r="N444" s="64" t="s">
        <v>2046</v>
      </c>
      <c r="O444" s="270"/>
      <c r="P444" s="66" t="s">
        <v>169</v>
      </c>
      <c r="Q444" s="67" t="s">
        <v>170</v>
      </c>
      <c r="R444" s="67" t="s">
        <v>46</v>
      </c>
      <c r="S444" s="288" t="str">
        <f>+'EVCA sectoralclassification 1'!E173</f>
        <v>Energy related services</v>
      </c>
      <c r="T444" s="68" t="s">
        <v>41</v>
      </c>
      <c r="U444" s="66" t="s">
        <v>797</v>
      </c>
      <c r="V444" s="423" t="s">
        <v>39</v>
      </c>
      <c r="W444" s="288"/>
      <c r="X444" s="489">
        <v>43279</v>
      </c>
      <c r="Y444" s="482"/>
      <c r="Z444" s="74"/>
    </row>
    <row r="445" spans="2:26" ht="42.45" hidden="1" customHeight="1" x14ac:dyDescent="0.3">
      <c r="B445" s="56" t="str">
        <f t="shared" ca="1" si="31"/>
        <v>VERO</v>
      </c>
      <c r="C445" s="57" t="b">
        <f t="shared" si="32"/>
        <v>1</v>
      </c>
      <c r="D445" s="57" t="b">
        <f>+IF(Q445='Convalida dati'!$B$16,AND('Dealflow centrale'!V445&lt;&gt;"",I445&lt;&gt;""),IF(AND('Dealflow centrale'!Q445='Convalida dati'!$B$17,'Dealflow centrale'!I445=""),OR('Dealflow centrale'!V445="",V445='Convalida dati'!$D$8),"FALSO"))</f>
        <v>1</v>
      </c>
      <c r="E445" s="57" t="b">
        <f>+IF(OR(T445='Convalida dati'!$F$4,T445='Convalida dati'!$F$5,T445='Convalida dati'!$F$8),OR('Dealflow centrale'!V445='Convalida dati'!$D$5,V445='Convalida dati'!$D$6,V445='Convalida dati'!$D$7),IF(OR('Dealflow centrale'!T445='Convalida dati'!$F$9,'Dealflow centrale'!T445='Convalida dati'!$F$7),OR('Dealflow centrale'!V445='Convalida dati'!$D$4,'Dealflow centrale'!V445='Convalida dati'!$D$5,'Dealflow centrale'!V445='Convalida dati'!$D$6),IF(T445="",OR(V445="",V445='Convalida dati'!$D$8),"FALSO")))</f>
        <v>1</v>
      </c>
      <c r="F445" s="58" t="str">
        <f t="shared" ca="1" si="30"/>
        <v>OK</v>
      </c>
      <c r="G445" s="60">
        <v>440</v>
      </c>
      <c r="H445" s="84">
        <v>43272</v>
      </c>
      <c r="I445" s="59">
        <v>43272</v>
      </c>
      <c r="J445" s="56" t="s">
        <v>1457</v>
      </c>
      <c r="K445" s="57" t="s">
        <v>62</v>
      </c>
      <c r="L445" s="70" t="s">
        <v>192</v>
      </c>
      <c r="M445" s="72" t="s">
        <v>95</v>
      </c>
      <c r="N445" s="56" t="s">
        <v>2046</v>
      </c>
      <c r="O445" s="73"/>
      <c r="P445" s="60" t="s">
        <v>169</v>
      </c>
      <c r="Q445" s="61" t="s">
        <v>170</v>
      </c>
      <c r="R445" s="61" t="s">
        <v>50</v>
      </c>
      <c r="S445" s="289" t="str">
        <f>+'EVCA sectoralclassification 1'!E59</f>
        <v>Industrial measurement, sensing and control</v>
      </c>
      <c r="T445" s="62" t="s">
        <v>41</v>
      </c>
      <c r="U445" s="60" t="s">
        <v>797</v>
      </c>
      <c r="V445" s="424" t="s">
        <v>39</v>
      </c>
      <c r="W445" s="289"/>
      <c r="X445" s="488">
        <v>43279</v>
      </c>
      <c r="Y445" s="481"/>
      <c r="Z445" s="284"/>
    </row>
    <row r="446" spans="2:26" ht="42.45" hidden="1" customHeight="1" x14ac:dyDescent="0.3">
      <c r="B446" s="56" t="str">
        <f t="shared" ca="1" si="31"/>
        <v>VERO</v>
      </c>
      <c r="C446" s="57" t="b">
        <f t="shared" si="32"/>
        <v>1</v>
      </c>
      <c r="D446" s="57" t="b">
        <f>+IF(Q446='Convalida dati'!$B$16,AND('Dealflow centrale'!V446&lt;&gt;"",I446&lt;&gt;""),IF(AND('Dealflow centrale'!Q446='Convalida dati'!$B$17,'Dealflow centrale'!I446=""),OR('Dealflow centrale'!V446="",V446='Convalida dati'!$D$8),"FALSO"))</f>
        <v>1</v>
      </c>
      <c r="E446" s="57" t="b">
        <f>+IF(OR(T446='Convalida dati'!$F$4,T446='Convalida dati'!$F$5,T446='Convalida dati'!$F$8),OR('Dealflow centrale'!V446='Convalida dati'!$D$5,V446='Convalida dati'!$D$6,V446='Convalida dati'!$D$7),IF(OR('Dealflow centrale'!T446='Convalida dati'!$F$9,'Dealflow centrale'!T446='Convalida dati'!$F$7),OR('Dealflow centrale'!V446='Convalida dati'!$D$4,'Dealflow centrale'!V446='Convalida dati'!$D$5,'Dealflow centrale'!V446='Convalida dati'!$D$6),IF(T446="",OR(V446="",V446='Convalida dati'!$D$8),"FALSO")))</f>
        <v>1</v>
      </c>
      <c r="F446" s="58" t="str">
        <f t="shared" ca="1" si="30"/>
        <v>OK</v>
      </c>
      <c r="G446" s="66">
        <v>441</v>
      </c>
      <c r="H446" s="85">
        <v>43272</v>
      </c>
      <c r="I446" s="63">
        <v>43272</v>
      </c>
      <c r="J446" s="64" t="s">
        <v>1458</v>
      </c>
      <c r="K446" s="65" t="s">
        <v>62</v>
      </c>
      <c r="L446" s="76" t="s">
        <v>149</v>
      </c>
      <c r="M446" s="78" t="s">
        <v>92</v>
      </c>
      <c r="N446" s="64"/>
      <c r="O446" s="272" t="s">
        <v>1459</v>
      </c>
      <c r="P446" s="66" t="s">
        <v>34</v>
      </c>
      <c r="Q446" s="67" t="s">
        <v>170</v>
      </c>
      <c r="R446" s="67" t="s">
        <v>53</v>
      </c>
      <c r="S446" s="288" t="str">
        <f>+'EVCA sectoralclassification 1'!E89</f>
        <v>Business and industrial services</v>
      </c>
      <c r="T446" s="68" t="s">
        <v>166</v>
      </c>
      <c r="U446" s="66" t="s">
        <v>218</v>
      </c>
      <c r="V446" s="423" t="s">
        <v>38</v>
      </c>
      <c r="W446" s="288"/>
      <c r="X446" s="489">
        <v>43279</v>
      </c>
      <c r="Y446" s="480"/>
      <c r="Z446" s="69"/>
    </row>
    <row r="447" spans="2:26" ht="42.45" hidden="1" customHeight="1" x14ac:dyDescent="0.3">
      <c r="B447" s="56" t="str">
        <f t="shared" ca="1" si="31"/>
        <v>VERO</v>
      </c>
      <c r="C447" s="57" t="b">
        <f t="shared" si="32"/>
        <v>1</v>
      </c>
      <c r="D447" s="57" t="b">
        <f>+IF(Q447='Convalida dati'!$B$16,AND('Dealflow centrale'!V447&lt;&gt;"",I447&lt;&gt;""),IF(AND('Dealflow centrale'!Q447='Convalida dati'!$B$17,'Dealflow centrale'!I447=""),OR('Dealflow centrale'!V447="",V447='Convalida dati'!$D$8),"FALSO"))</f>
        <v>1</v>
      </c>
      <c r="E447" s="57" t="b">
        <f>+IF(OR(T447='Convalida dati'!$F$4,T447='Convalida dati'!$F$5,T447='Convalida dati'!$F$8),OR('Dealflow centrale'!V447='Convalida dati'!$D$5,V447='Convalida dati'!$D$6,V447='Convalida dati'!$D$7),IF(OR('Dealflow centrale'!T447='Convalida dati'!$F$9,'Dealflow centrale'!T447='Convalida dati'!$F$7),OR('Dealflow centrale'!V447='Convalida dati'!$D$4,'Dealflow centrale'!V447='Convalida dati'!$D$5,'Dealflow centrale'!V447='Convalida dati'!$D$6),IF(T447="",OR(V447="",V447='Convalida dati'!$D$8),"FALSO")))</f>
        <v>1</v>
      </c>
      <c r="F447" s="58" t="str">
        <f t="shared" ca="1" si="30"/>
        <v>OK</v>
      </c>
      <c r="G447" s="60">
        <v>442</v>
      </c>
      <c r="H447" s="84">
        <v>43272</v>
      </c>
      <c r="I447" s="59"/>
      <c r="J447" s="56" t="s">
        <v>1460</v>
      </c>
      <c r="K447" s="57" t="s">
        <v>62</v>
      </c>
      <c r="L447" s="70" t="s">
        <v>149</v>
      </c>
      <c r="M447" s="60" t="s">
        <v>92</v>
      </c>
      <c r="N447" s="56"/>
      <c r="O447" s="271" t="s">
        <v>1461</v>
      </c>
      <c r="P447" s="60" t="s">
        <v>34</v>
      </c>
      <c r="Q447" s="61" t="s">
        <v>67</v>
      </c>
      <c r="R447" s="61"/>
      <c r="S447" s="289"/>
      <c r="T447" s="62"/>
      <c r="U447" s="60"/>
      <c r="V447" s="424" t="s">
        <v>781</v>
      </c>
      <c r="W447" s="289"/>
      <c r="X447" s="488">
        <v>43384</v>
      </c>
      <c r="Y447" s="481"/>
      <c r="Z447" s="284"/>
    </row>
    <row r="448" spans="2:26" ht="42.45" hidden="1" customHeight="1" x14ac:dyDescent="0.3">
      <c r="B448" s="56" t="str">
        <f t="shared" ca="1" si="31"/>
        <v>VERO</v>
      </c>
      <c r="C448" s="57" t="b">
        <f t="shared" si="32"/>
        <v>1</v>
      </c>
      <c r="D448" s="57" t="b">
        <f>+IF(Q448='Convalida dati'!$B$16,AND('Dealflow centrale'!V448&lt;&gt;"",I448&lt;&gt;""),IF(AND('Dealflow centrale'!Q448='Convalida dati'!$B$17,'Dealflow centrale'!I448=""),OR('Dealflow centrale'!V448="",V448='Convalida dati'!$D$8),"FALSO"))</f>
        <v>1</v>
      </c>
      <c r="E448" s="57" t="b">
        <f>+IF(OR(T448='Convalida dati'!$F$4,T448='Convalida dati'!$F$5,T448='Convalida dati'!$F$8),OR('Dealflow centrale'!V448='Convalida dati'!$D$5,V448='Convalida dati'!$D$6,V448='Convalida dati'!$D$7),IF(OR('Dealflow centrale'!T448='Convalida dati'!$F$9,'Dealflow centrale'!T448='Convalida dati'!$F$7),OR('Dealflow centrale'!V448='Convalida dati'!$D$4,'Dealflow centrale'!V448='Convalida dati'!$D$5,'Dealflow centrale'!V448='Convalida dati'!$D$6),IF(T448="",OR(V448="",V448='Convalida dati'!$D$8),"FALSO")))</f>
        <v>1</v>
      </c>
      <c r="F448" s="58" t="str">
        <f t="shared" ca="1" si="30"/>
        <v>OK</v>
      </c>
      <c r="G448" s="66">
        <v>443</v>
      </c>
      <c r="H448" s="85">
        <v>43272</v>
      </c>
      <c r="I448" s="63">
        <v>43272</v>
      </c>
      <c r="J448" s="64" t="s">
        <v>1463</v>
      </c>
      <c r="K448" s="65" t="s">
        <v>64</v>
      </c>
      <c r="L448" s="76" t="s">
        <v>1465</v>
      </c>
      <c r="M448" s="78" t="s">
        <v>1464</v>
      </c>
      <c r="N448" s="64"/>
      <c r="O448" s="272" t="s">
        <v>1468</v>
      </c>
      <c r="P448" s="66" t="s">
        <v>35</v>
      </c>
      <c r="Q448" s="67" t="s">
        <v>170</v>
      </c>
      <c r="R448" s="67" t="s">
        <v>49</v>
      </c>
      <c r="S448" s="288" t="str">
        <f>+'EVCA sectoralclassification 1'!E214</f>
        <v>Systems software</v>
      </c>
      <c r="T448" s="68" t="s">
        <v>167</v>
      </c>
      <c r="U448" s="66" t="s">
        <v>218</v>
      </c>
      <c r="V448" s="423" t="s">
        <v>38</v>
      </c>
      <c r="W448" s="288"/>
      <c r="X448" s="489">
        <v>43279</v>
      </c>
      <c r="Y448" s="480"/>
      <c r="Z448" s="69"/>
    </row>
    <row r="449" spans="2:26" ht="42.45" hidden="1" customHeight="1" x14ac:dyDescent="0.3">
      <c r="B449" s="56" t="str">
        <f t="shared" ca="1" si="31"/>
        <v>VERO</v>
      </c>
      <c r="C449" s="57" t="b">
        <f t="shared" si="32"/>
        <v>1</v>
      </c>
      <c r="D449" s="57" t="b">
        <f>+IF(Q449='Convalida dati'!$B$16,AND('Dealflow centrale'!V449&lt;&gt;"",I449&lt;&gt;""),IF(AND('Dealflow centrale'!Q449='Convalida dati'!$B$17,'Dealflow centrale'!I449=""),OR('Dealflow centrale'!V449="",V449='Convalida dati'!$D$8),"FALSO"))</f>
        <v>1</v>
      </c>
      <c r="E449" s="57" t="b">
        <f>+IF(OR(T449='Convalida dati'!$F$4,T449='Convalida dati'!$F$5,T449='Convalida dati'!$F$8),OR('Dealflow centrale'!V449='Convalida dati'!$D$5,V449='Convalida dati'!$D$6,V449='Convalida dati'!$D$7),IF(OR('Dealflow centrale'!T449='Convalida dati'!$F$9,'Dealflow centrale'!T449='Convalida dati'!$F$7),OR('Dealflow centrale'!V449='Convalida dati'!$D$4,'Dealflow centrale'!V449='Convalida dati'!$D$5,'Dealflow centrale'!V449='Convalida dati'!$D$6),IF(T449="",OR(V449="",V449='Convalida dati'!$D$8),"FALSO")))</f>
        <v>1</v>
      </c>
      <c r="F449" s="58" t="str">
        <f t="shared" ca="1" si="30"/>
        <v>OK</v>
      </c>
      <c r="G449" s="60">
        <v>444</v>
      </c>
      <c r="H449" s="84">
        <v>43272</v>
      </c>
      <c r="I449" s="59">
        <v>43272</v>
      </c>
      <c r="J449" s="56" t="s">
        <v>1467</v>
      </c>
      <c r="K449" s="57" t="s">
        <v>62</v>
      </c>
      <c r="L449" s="70" t="s">
        <v>206</v>
      </c>
      <c r="M449" s="72" t="s">
        <v>206</v>
      </c>
      <c r="N449" s="56"/>
      <c r="O449" s="73" t="s">
        <v>1466</v>
      </c>
      <c r="P449" s="60" t="s">
        <v>35</v>
      </c>
      <c r="Q449" s="61" t="s">
        <v>170</v>
      </c>
      <c r="R449" s="61" t="s">
        <v>43</v>
      </c>
      <c r="S449" s="289" t="str">
        <f>+'EVCA sectoralclassification 1'!E15</f>
        <v>Agriculture: other</v>
      </c>
      <c r="T449" s="62" t="s">
        <v>41</v>
      </c>
      <c r="U449" s="60" t="s">
        <v>218</v>
      </c>
      <c r="V449" s="424" t="s">
        <v>174</v>
      </c>
      <c r="W449" s="289"/>
      <c r="X449" s="488">
        <v>43279</v>
      </c>
      <c r="Y449" s="481"/>
      <c r="Z449" s="284"/>
    </row>
    <row r="450" spans="2:26" ht="42.45" hidden="1" customHeight="1" x14ac:dyDescent="0.3">
      <c r="B450" s="56" t="str">
        <f t="shared" ca="1" si="31"/>
        <v>VERO</v>
      </c>
      <c r="C450" s="57" t="b">
        <f t="shared" si="32"/>
        <v>1</v>
      </c>
      <c r="D450" s="57" t="b">
        <f>+IF(Q450='Convalida dati'!$B$16,AND('Dealflow centrale'!V450&lt;&gt;"",I450&lt;&gt;""),IF(AND('Dealflow centrale'!Q450='Convalida dati'!$B$17,'Dealflow centrale'!I450=""),OR('Dealflow centrale'!V450="",V450='Convalida dati'!$D$8),"FALSO"))</f>
        <v>1</v>
      </c>
      <c r="E450" s="57" t="b">
        <f>+IF(OR(T450='Convalida dati'!$F$4,T450='Convalida dati'!$F$5,T450='Convalida dati'!$F$8),OR('Dealflow centrale'!V450='Convalida dati'!$D$5,V450='Convalida dati'!$D$6,V450='Convalida dati'!$D$7),IF(OR('Dealflow centrale'!T450='Convalida dati'!$F$9,'Dealflow centrale'!T450='Convalida dati'!$F$7),OR('Dealflow centrale'!V450='Convalida dati'!$D$4,'Dealflow centrale'!V450='Convalida dati'!$D$5,'Dealflow centrale'!V450='Convalida dati'!$D$6),IF(T450="",OR(V450="",V450='Convalida dati'!$D$8),"FALSO")))</f>
        <v>1</v>
      </c>
      <c r="F450" s="58" t="str">
        <f t="shared" ca="1" si="30"/>
        <v>OK</v>
      </c>
      <c r="G450" s="66">
        <v>445</v>
      </c>
      <c r="H450" s="85">
        <v>43273</v>
      </c>
      <c r="I450" s="63"/>
      <c r="J450" s="64" t="s">
        <v>1469</v>
      </c>
      <c r="K450" s="65" t="s">
        <v>62</v>
      </c>
      <c r="L450" s="76" t="s">
        <v>206</v>
      </c>
      <c r="M450" s="78" t="s">
        <v>206</v>
      </c>
      <c r="N450" s="64"/>
      <c r="O450" s="272" t="s">
        <v>1470</v>
      </c>
      <c r="P450" s="66" t="s">
        <v>34</v>
      </c>
      <c r="Q450" s="67" t="s">
        <v>67</v>
      </c>
      <c r="R450" s="67"/>
      <c r="S450" s="288"/>
      <c r="T450" s="68"/>
      <c r="U450" s="66"/>
      <c r="V450" s="423" t="s">
        <v>781</v>
      </c>
      <c r="W450" s="288"/>
      <c r="X450" s="489">
        <v>43384</v>
      </c>
      <c r="Y450" s="482"/>
      <c r="Z450" s="74"/>
    </row>
    <row r="451" spans="2:26" ht="42.45" hidden="1" customHeight="1" x14ac:dyDescent="0.3">
      <c r="B451" s="56" t="str">
        <f t="shared" ca="1" si="31"/>
        <v>VERO</v>
      </c>
      <c r="C451" s="57" t="b">
        <f t="shared" si="32"/>
        <v>1</v>
      </c>
      <c r="D451" s="57" t="b">
        <f>+IF(Q451='Convalida dati'!$B$16,AND('Dealflow centrale'!V451&lt;&gt;"",I451&lt;&gt;""),IF(AND('Dealflow centrale'!Q451='Convalida dati'!$B$17,'Dealflow centrale'!I451=""),OR('Dealflow centrale'!V451="",V451='Convalida dati'!$D$8),"FALSO"))</f>
        <v>1</v>
      </c>
      <c r="E451" s="57" t="b">
        <f>+IF(OR(T451='Convalida dati'!$F$4,T451='Convalida dati'!$F$5,T451='Convalida dati'!$F$8),OR('Dealflow centrale'!V451='Convalida dati'!$D$5,V451='Convalida dati'!$D$6,V451='Convalida dati'!$D$7),IF(OR('Dealflow centrale'!T451='Convalida dati'!$F$9,'Dealflow centrale'!T451='Convalida dati'!$F$7),OR('Dealflow centrale'!V451='Convalida dati'!$D$4,'Dealflow centrale'!V451='Convalida dati'!$D$5,'Dealflow centrale'!V451='Convalida dati'!$D$6),IF(T451="",OR(V451="",V451='Convalida dati'!$D$8),"FALSO")))</f>
        <v>1</v>
      </c>
      <c r="F451" s="58" t="str">
        <f t="shared" ca="1" si="30"/>
        <v>OK</v>
      </c>
      <c r="G451" s="60">
        <v>446</v>
      </c>
      <c r="H451" s="84">
        <v>43273</v>
      </c>
      <c r="I451" s="59">
        <v>43273</v>
      </c>
      <c r="J451" s="56" t="s">
        <v>1471</v>
      </c>
      <c r="K451" s="57" t="s">
        <v>62</v>
      </c>
      <c r="L451" s="70" t="s">
        <v>192</v>
      </c>
      <c r="M451" s="72" t="s">
        <v>95</v>
      </c>
      <c r="N451" s="56"/>
      <c r="O451" s="73" t="s">
        <v>797</v>
      </c>
      <c r="P451" s="60" t="s">
        <v>34</v>
      </c>
      <c r="Q451" s="61" t="s">
        <v>170</v>
      </c>
      <c r="R451" s="61" t="s">
        <v>51</v>
      </c>
      <c r="S451" s="289" t="str">
        <f>+'EVCA sectoralclassification 1'!E60</f>
        <v>Industrial measurement, sensing and control</v>
      </c>
      <c r="T451" s="62" t="s">
        <v>40</v>
      </c>
      <c r="U451" s="60" t="s">
        <v>797</v>
      </c>
      <c r="V451" s="424" t="s">
        <v>39</v>
      </c>
      <c r="W451" s="289"/>
      <c r="X451" s="488">
        <v>43279</v>
      </c>
      <c r="Y451" s="483"/>
      <c r="Z451" s="80"/>
    </row>
    <row r="452" spans="2:26" ht="42.45" hidden="1" customHeight="1" x14ac:dyDescent="0.3">
      <c r="B452" s="56" t="str">
        <f t="shared" ca="1" si="31"/>
        <v>VERO</v>
      </c>
      <c r="C452" s="57" t="b">
        <f t="shared" si="32"/>
        <v>1</v>
      </c>
      <c r="D452" s="57" t="b">
        <f>+IF(Q452='Convalida dati'!$B$16,AND('Dealflow centrale'!V452&lt;&gt;"",I452&lt;&gt;""),IF(AND('Dealflow centrale'!Q452='Convalida dati'!$B$17,'Dealflow centrale'!I452=""),OR('Dealflow centrale'!V452="",V452='Convalida dati'!$D$8),"FALSO"))</f>
        <v>1</v>
      </c>
      <c r="E452" s="57" t="b">
        <f>+IF(OR(T452='Convalida dati'!$F$4,T452='Convalida dati'!$F$5,T452='Convalida dati'!$F$8),OR('Dealflow centrale'!V452='Convalida dati'!$D$5,V452='Convalida dati'!$D$6,V452='Convalida dati'!$D$7),IF(OR('Dealflow centrale'!T452='Convalida dati'!$F$9,'Dealflow centrale'!T452='Convalida dati'!$F$7),OR('Dealflow centrale'!V452='Convalida dati'!$D$4,'Dealflow centrale'!V452='Convalida dati'!$D$5,'Dealflow centrale'!V452='Convalida dati'!$D$6),IF(T452="",OR(V452="",V452='Convalida dati'!$D$8),"FALSO")))</f>
        <v>1</v>
      </c>
      <c r="F452" s="58" t="str">
        <f t="shared" ca="1" si="30"/>
        <v>OK</v>
      </c>
      <c r="G452" s="66">
        <v>447</v>
      </c>
      <c r="H452" s="85">
        <v>43273</v>
      </c>
      <c r="I452" s="63">
        <v>43273</v>
      </c>
      <c r="J452" s="64" t="s">
        <v>1473</v>
      </c>
      <c r="K452" s="76" t="s">
        <v>62</v>
      </c>
      <c r="L452" s="76" t="s">
        <v>149</v>
      </c>
      <c r="M452" s="78" t="s">
        <v>92</v>
      </c>
      <c r="N452" s="64"/>
      <c r="O452" s="272" t="s">
        <v>1472</v>
      </c>
      <c r="P452" s="66" t="s">
        <v>34</v>
      </c>
      <c r="Q452" s="67" t="s">
        <v>170</v>
      </c>
      <c r="R452" s="280" t="s">
        <v>53</v>
      </c>
      <c r="S452" s="288" t="str">
        <f>+'EVCA sectoralclassification 1'!E89</f>
        <v>Business and industrial services</v>
      </c>
      <c r="T452" s="68" t="s">
        <v>167</v>
      </c>
      <c r="U452" s="66" t="s">
        <v>218</v>
      </c>
      <c r="V452" s="423" t="s">
        <v>38</v>
      </c>
      <c r="W452" s="288"/>
      <c r="X452" s="489">
        <v>43279</v>
      </c>
      <c r="Y452" s="480"/>
      <c r="Z452" s="69"/>
    </row>
    <row r="453" spans="2:26" ht="42.45" hidden="1" customHeight="1" x14ac:dyDescent="0.3">
      <c r="B453" s="56" t="str">
        <f t="shared" ca="1" si="31"/>
        <v>VERO</v>
      </c>
      <c r="C453" s="57" t="b">
        <f t="shared" si="32"/>
        <v>1</v>
      </c>
      <c r="D453" s="57" t="b">
        <f>+IF(Q453='Convalida dati'!$B$16,AND('Dealflow centrale'!V453&lt;&gt;"",I453&lt;&gt;""),IF(AND('Dealflow centrale'!Q453='Convalida dati'!$B$17,'Dealflow centrale'!I453=""),OR('Dealflow centrale'!V453="",V453='Convalida dati'!$D$8),"FALSO"))</f>
        <v>1</v>
      </c>
      <c r="E453" s="57" t="b">
        <f>+IF(OR(T453='Convalida dati'!$F$4,T453='Convalida dati'!$F$5,T453='Convalida dati'!$F$8),OR('Dealflow centrale'!V453='Convalida dati'!$D$5,V453='Convalida dati'!$D$6,V453='Convalida dati'!$D$7),IF(OR('Dealflow centrale'!T453='Convalida dati'!$F$9,'Dealflow centrale'!T453='Convalida dati'!$F$7),OR('Dealflow centrale'!V453='Convalida dati'!$D$4,'Dealflow centrale'!V453='Convalida dati'!$D$5,'Dealflow centrale'!V453='Convalida dati'!$D$6),IF(T453="",OR(V453="",V453='Convalida dati'!$D$8),"FALSO")))</f>
        <v>1</v>
      </c>
      <c r="F453" s="58" t="str">
        <f t="shared" ca="1" si="30"/>
        <v>OK</v>
      </c>
      <c r="G453" s="60">
        <v>448</v>
      </c>
      <c r="H453" s="84">
        <v>43276</v>
      </c>
      <c r="I453" s="59">
        <v>43276</v>
      </c>
      <c r="J453" s="56" t="s">
        <v>1475</v>
      </c>
      <c r="K453" s="57" t="s">
        <v>62</v>
      </c>
      <c r="L453" s="70" t="s">
        <v>149</v>
      </c>
      <c r="M453" s="72" t="s">
        <v>92</v>
      </c>
      <c r="N453" s="56"/>
      <c r="O453" s="73" t="s">
        <v>1474</v>
      </c>
      <c r="P453" s="60" t="s">
        <v>35</v>
      </c>
      <c r="Q453" s="61" t="s">
        <v>170</v>
      </c>
      <c r="R453" s="61" t="s">
        <v>52</v>
      </c>
      <c r="S453" s="289" t="str">
        <f>+'EVCA sectoralclassification 1'!E232</f>
        <v>Medical devices and supplies</v>
      </c>
      <c r="T453" s="62" t="s">
        <v>167</v>
      </c>
      <c r="U453" s="60" t="s">
        <v>218</v>
      </c>
      <c r="V453" s="424" t="s">
        <v>38</v>
      </c>
      <c r="W453" s="289"/>
      <c r="X453" s="488">
        <v>43279</v>
      </c>
      <c r="Y453" s="481"/>
      <c r="Z453" s="284"/>
    </row>
    <row r="454" spans="2:26" ht="42.45" hidden="1" customHeight="1" x14ac:dyDescent="0.3">
      <c r="B454" s="56" t="str">
        <f t="shared" ca="1" si="31"/>
        <v>VERO</v>
      </c>
      <c r="C454" s="57" t="b">
        <f t="shared" si="32"/>
        <v>1</v>
      </c>
      <c r="D454" s="57" t="b">
        <f>+IF(Q454='Convalida dati'!$B$16,AND('Dealflow centrale'!V454&lt;&gt;"",I454&lt;&gt;""),IF(AND('Dealflow centrale'!Q454='Convalida dati'!$B$17,'Dealflow centrale'!I454=""),OR('Dealflow centrale'!V454="",V454='Convalida dati'!$D$8),"FALSO"))</f>
        <v>1</v>
      </c>
      <c r="E454" s="57" t="b">
        <f>+IF(OR(T454='Convalida dati'!$F$4,T454='Convalida dati'!$F$5,T454='Convalida dati'!$F$8),OR('Dealflow centrale'!V454='Convalida dati'!$D$5,V454='Convalida dati'!$D$6,V454='Convalida dati'!$D$7),IF(OR('Dealflow centrale'!T454='Convalida dati'!$F$9,'Dealflow centrale'!T454='Convalida dati'!$F$7),OR('Dealflow centrale'!V454='Convalida dati'!$D$4,'Dealflow centrale'!V454='Convalida dati'!$D$5,'Dealflow centrale'!V454='Convalida dati'!$D$6),IF(T454="",OR(V454="",V454='Convalida dati'!$D$8),"FALSO")))</f>
        <v>1</v>
      </c>
      <c r="F454" s="58" t="str">
        <f t="shared" ref="F454:F517" ca="1" si="33">+IF(AND(B454="VERO",C454=TRUE,D454=TRUE,E454=TRUE),"OK","ERRORE")</f>
        <v>OK</v>
      </c>
      <c r="G454" s="66">
        <v>449</v>
      </c>
      <c r="H454" s="85">
        <v>43276</v>
      </c>
      <c r="I454" s="63">
        <v>43276</v>
      </c>
      <c r="J454" s="64" t="s">
        <v>1476</v>
      </c>
      <c r="K454" s="76" t="s">
        <v>62</v>
      </c>
      <c r="L454" s="76" t="s">
        <v>764</v>
      </c>
      <c r="M454" s="78" t="s">
        <v>103</v>
      </c>
      <c r="N454" s="64"/>
      <c r="O454" s="270" t="s">
        <v>1477</v>
      </c>
      <c r="P454" s="66" t="s">
        <v>34</v>
      </c>
      <c r="Q454" s="67" t="s">
        <v>170</v>
      </c>
      <c r="R454" s="67" t="s">
        <v>48</v>
      </c>
      <c r="S454" s="288" t="str">
        <f>+'EVCA sectoralclassification 1'!E199</f>
        <v>Internet technologies</v>
      </c>
      <c r="T454" s="68" t="s">
        <v>166</v>
      </c>
      <c r="U454" s="66" t="s">
        <v>218</v>
      </c>
      <c r="V454" s="423" t="s">
        <v>38</v>
      </c>
      <c r="W454" s="288"/>
      <c r="X454" s="489">
        <v>43279</v>
      </c>
      <c r="Y454" s="480"/>
      <c r="Z454" s="69"/>
    </row>
    <row r="455" spans="2:26" ht="42.45" hidden="1" customHeight="1" x14ac:dyDescent="0.3">
      <c r="B455" s="56" t="str">
        <f t="shared" ca="1" si="31"/>
        <v>VERO</v>
      </c>
      <c r="C455" s="57" t="b">
        <f t="shared" si="32"/>
        <v>1</v>
      </c>
      <c r="D455" s="57" t="b">
        <f>+IF(Q455='Convalida dati'!$B$16,AND('Dealflow centrale'!V455&lt;&gt;"",I455&lt;&gt;""),IF(AND('Dealflow centrale'!Q455='Convalida dati'!$B$17,'Dealflow centrale'!I455=""),OR('Dealflow centrale'!V455="",V455='Convalida dati'!$D$8),"FALSO"))</f>
        <v>1</v>
      </c>
      <c r="E455" s="57" t="b">
        <f>+IF(OR(T455='Convalida dati'!$F$4,T455='Convalida dati'!$F$5,T455='Convalida dati'!$F$8),OR('Dealflow centrale'!V455='Convalida dati'!$D$5,V455='Convalida dati'!$D$6,V455='Convalida dati'!$D$7),IF(OR('Dealflow centrale'!T455='Convalida dati'!$F$9,'Dealflow centrale'!T455='Convalida dati'!$F$7),OR('Dealflow centrale'!V455='Convalida dati'!$D$4,'Dealflow centrale'!V455='Convalida dati'!$D$5,'Dealflow centrale'!V455='Convalida dati'!$D$6),IF(T455="",OR(V455="",V455='Convalida dati'!$D$8),"FALSO")))</f>
        <v>1</v>
      </c>
      <c r="F455" s="58" t="str">
        <f t="shared" ca="1" si="33"/>
        <v>OK</v>
      </c>
      <c r="G455" s="60">
        <v>450</v>
      </c>
      <c r="H455" s="84">
        <v>43276</v>
      </c>
      <c r="I455" s="59">
        <v>43276</v>
      </c>
      <c r="J455" s="75" t="s">
        <v>1478</v>
      </c>
      <c r="K455" s="57" t="s">
        <v>62</v>
      </c>
      <c r="L455" s="70" t="s">
        <v>149</v>
      </c>
      <c r="M455" s="72" t="s">
        <v>92</v>
      </c>
      <c r="N455" s="56"/>
      <c r="O455" s="271" t="s">
        <v>1479</v>
      </c>
      <c r="P455" s="60" t="s">
        <v>34</v>
      </c>
      <c r="Q455" s="61" t="s">
        <v>170</v>
      </c>
      <c r="R455" s="61" t="s">
        <v>51</v>
      </c>
      <c r="S455" s="289" t="str">
        <f>+'EVCA sectoralclassification 1'!E118</f>
        <v>Consumer products manufacturing</v>
      </c>
      <c r="T455" s="62" t="s">
        <v>167</v>
      </c>
      <c r="U455" s="60" t="s">
        <v>218</v>
      </c>
      <c r="V455" s="424" t="s">
        <v>38</v>
      </c>
      <c r="W455" s="289"/>
      <c r="X455" s="488">
        <v>43279</v>
      </c>
      <c r="Y455" s="483"/>
      <c r="Z455" s="80"/>
    </row>
    <row r="456" spans="2:26" ht="42.45" hidden="1" customHeight="1" x14ac:dyDescent="0.3">
      <c r="B456" s="56" t="str">
        <f t="shared" ca="1" si="31"/>
        <v>VERO</v>
      </c>
      <c r="C456" s="57" t="b">
        <f t="shared" si="32"/>
        <v>1</v>
      </c>
      <c r="D456" s="57" t="b">
        <f>+IF(Q456='Convalida dati'!$B$16,AND('Dealflow centrale'!V456&lt;&gt;"",I456&lt;&gt;""),IF(AND('Dealflow centrale'!Q456='Convalida dati'!$B$17,'Dealflow centrale'!I456=""),OR('Dealflow centrale'!V456="",V456='Convalida dati'!$D$8),"FALSO"))</f>
        <v>1</v>
      </c>
      <c r="E456" s="57" t="b">
        <f>+IF(OR(T456='Convalida dati'!$F$4,T456='Convalida dati'!$F$5,T456='Convalida dati'!$F$8),OR('Dealflow centrale'!V456='Convalida dati'!$D$5,V456='Convalida dati'!$D$6,V456='Convalida dati'!$D$7),IF(OR('Dealflow centrale'!T456='Convalida dati'!$F$9,'Dealflow centrale'!T456='Convalida dati'!$F$7),OR('Dealflow centrale'!V456='Convalida dati'!$D$4,'Dealflow centrale'!V456='Convalida dati'!$D$5,'Dealflow centrale'!V456='Convalida dati'!$D$6),IF(T456="",OR(V456="",V456='Convalida dati'!$D$8),"FALSO")))</f>
        <v>1</v>
      </c>
      <c r="F456" s="58" t="str">
        <f t="shared" ca="1" si="33"/>
        <v>OK</v>
      </c>
      <c r="G456" s="66">
        <v>451</v>
      </c>
      <c r="H456" s="85">
        <v>43279</v>
      </c>
      <c r="I456" s="63">
        <v>43279</v>
      </c>
      <c r="J456" s="64" t="s">
        <v>1480</v>
      </c>
      <c r="K456" s="65" t="s">
        <v>62</v>
      </c>
      <c r="L456" s="76" t="s">
        <v>194</v>
      </c>
      <c r="M456" s="78" t="s">
        <v>161</v>
      </c>
      <c r="N456" s="64" t="s">
        <v>118</v>
      </c>
      <c r="O456" s="272"/>
      <c r="P456" s="66" t="s">
        <v>36</v>
      </c>
      <c r="Q456" s="67" t="s">
        <v>170</v>
      </c>
      <c r="R456" s="67" t="s">
        <v>47</v>
      </c>
      <c r="S456" s="288" t="str">
        <f>+'EVCA sectoralclassification 1'!E59</f>
        <v>Industrial measurement, sensing and control</v>
      </c>
      <c r="T456" s="68" t="s">
        <v>166</v>
      </c>
      <c r="U456" s="66" t="s">
        <v>218</v>
      </c>
      <c r="V456" s="423" t="s">
        <v>38</v>
      </c>
      <c r="W456" s="288"/>
      <c r="X456" s="489">
        <v>43286</v>
      </c>
      <c r="Y456" s="482"/>
      <c r="Z456" s="74"/>
    </row>
    <row r="457" spans="2:26" ht="42.45" hidden="1" customHeight="1" x14ac:dyDescent="0.3">
      <c r="B457" s="56" t="str">
        <f t="shared" ca="1" si="31"/>
        <v>VERO</v>
      </c>
      <c r="C457" s="57" t="b">
        <f t="shared" si="32"/>
        <v>1</v>
      </c>
      <c r="D457" s="57" t="b">
        <f>+IF(Q457='Convalida dati'!$B$16,AND('Dealflow centrale'!V457&lt;&gt;"",I457&lt;&gt;""),IF(AND('Dealflow centrale'!Q457='Convalida dati'!$B$17,'Dealflow centrale'!I457=""),OR('Dealflow centrale'!V457="",V457='Convalida dati'!$D$8),"FALSO"))</f>
        <v>1</v>
      </c>
      <c r="E457" s="57" t="b">
        <f>+IF(OR(T457='Convalida dati'!$F$4,T457='Convalida dati'!$F$5,T457='Convalida dati'!$F$8),OR('Dealflow centrale'!V457='Convalida dati'!$D$5,V457='Convalida dati'!$D$6,V457='Convalida dati'!$D$7),IF(OR('Dealflow centrale'!T457='Convalida dati'!$F$9,'Dealflow centrale'!T457='Convalida dati'!$F$7),OR('Dealflow centrale'!V457='Convalida dati'!$D$4,'Dealflow centrale'!V457='Convalida dati'!$D$5,'Dealflow centrale'!V457='Convalida dati'!$D$6),IF(T457="",OR(V457="",V457='Convalida dati'!$D$8),"FALSO")))</f>
        <v>1</v>
      </c>
      <c r="F457" s="58" t="str">
        <f t="shared" ca="1" si="33"/>
        <v>OK</v>
      </c>
      <c r="G457" s="60">
        <v>452</v>
      </c>
      <c r="H457" s="84">
        <v>43279</v>
      </c>
      <c r="I457" s="59">
        <v>43279</v>
      </c>
      <c r="J457" s="56" t="s">
        <v>1482</v>
      </c>
      <c r="K457" s="57" t="s">
        <v>62</v>
      </c>
      <c r="L457" s="70" t="s">
        <v>1118</v>
      </c>
      <c r="M457" s="72" t="s">
        <v>95</v>
      </c>
      <c r="N457" s="56"/>
      <c r="O457" s="73" t="s">
        <v>1481</v>
      </c>
      <c r="P457" s="60" t="s">
        <v>34</v>
      </c>
      <c r="Q457" s="61" t="s">
        <v>170</v>
      </c>
      <c r="R457" s="61" t="s">
        <v>53</v>
      </c>
      <c r="S457" s="289" t="str">
        <f>+'EVCA sectoralclassification 1'!E214</f>
        <v>Systems software</v>
      </c>
      <c r="T457" s="62" t="s">
        <v>41</v>
      </c>
      <c r="U457" s="60" t="s">
        <v>218</v>
      </c>
      <c r="V457" s="424" t="s">
        <v>174</v>
      </c>
      <c r="W457" s="289"/>
      <c r="X457" s="488">
        <v>43286</v>
      </c>
      <c r="Y457" s="481"/>
      <c r="Z457" s="284"/>
    </row>
    <row r="458" spans="2:26" ht="42.45" hidden="1" customHeight="1" x14ac:dyDescent="0.3">
      <c r="B458" s="56" t="str">
        <f t="shared" ca="1" si="31"/>
        <v>VERO</v>
      </c>
      <c r="C458" s="57" t="b">
        <f t="shared" si="32"/>
        <v>1</v>
      </c>
      <c r="D458" s="57" t="b">
        <f>+IF(Q458='Convalida dati'!$B$16,AND('Dealflow centrale'!V458&lt;&gt;"",I458&lt;&gt;""),IF(AND('Dealflow centrale'!Q458='Convalida dati'!$B$17,'Dealflow centrale'!I458=""),OR('Dealflow centrale'!V458="",V458='Convalida dati'!$D$8),"FALSO"))</f>
        <v>1</v>
      </c>
      <c r="E458" s="57" t="b">
        <f>+IF(OR(T458='Convalida dati'!$F$4,T458='Convalida dati'!$F$5,T458='Convalida dati'!$F$8),OR('Dealflow centrale'!V458='Convalida dati'!$D$5,V458='Convalida dati'!$D$6,V458='Convalida dati'!$D$7),IF(OR('Dealflow centrale'!T458='Convalida dati'!$F$9,'Dealflow centrale'!T458='Convalida dati'!$F$7),OR('Dealflow centrale'!V458='Convalida dati'!$D$4,'Dealflow centrale'!V458='Convalida dati'!$D$5,'Dealflow centrale'!V458='Convalida dati'!$D$6),IF(T458="",OR(V458="",V458='Convalida dati'!$D$8),"FALSO")))</f>
        <v>1</v>
      </c>
      <c r="F458" s="58" t="str">
        <f t="shared" ca="1" si="33"/>
        <v>OK</v>
      </c>
      <c r="G458" s="66">
        <v>453</v>
      </c>
      <c r="H458" s="85">
        <v>43280</v>
      </c>
      <c r="I458" s="63">
        <v>43280</v>
      </c>
      <c r="J458" s="64" t="s">
        <v>1484</v>
      </c>
      <c r="K458" s="65" t="s">
        <v>62</v>
      </c>
      <c r="L458" s="76" t="s">
        <v>1139</v>
      </c>
      <c r="M458" s="66" t="s">
        <v>70</v>
      </c>
      <c r="N458" s="77"/>
      <c r="O458" s="270" t="s">
        <v>1483</v>
      </c>
      <c r="P458" s="66" t="s">
        <v>35</v>
      </c>
      <c r="Q458" s="67" t="s">
        <v>170</v>
      </c>
      <c r="R458" s="67" t="s">
        <v>49</v>
      </c>
      <c r="S458" s="288" t="str">
        <f>+'EVCA sectoralclassification 1'!E214</f>
        <v>Systems software</v>
      </c>
      <c r="T458" s="68" t="s">
        <v>166</v>
      </c>
      <c r="U458" s="66" t="s">
        <v>218</v>
      </c>
      <c r="V458" s="423" t="s">
        <v>38</v>
      </c>
      <c r="W458" s="288"/>
      <c r="X458" s="489">
        <v>43286</v>
      </c>
      <c r="Y458" s="480"/>
      <c r="Z458" s="69"/>
    </row>
    <row r="459" spans="2:26" ht="42.45" hidden="1" customHeight="1" x14ac:dyDescent="0.3">
      <c r="B459" s="56" t="str">
        <f t="shared" ca="1" si="31"/>
        <v>VERO</v>
      </c>
      <c r="C459" s="57" t="b">
        <f t="shared" si="32"/>
        <v>1</v>
      </c>
      <c r="D459" s="57" t="b">
        <f>+IF(Q459='Convalida dati'!$B$16,AND('Dealflow centrale'!V459&lt;&gt;"",I459&lt;&gt;""),IF(AND('Dealflow centrale'!Q459='Convalida dati'!$B$17,'Dealflow centrale'!I459=""),OR('Dealflow centrale'!V459="",V459='Convalida dati'!$D$8),"FALSO"))</f>
        <v>1</v>
      </c>
      <c r="E459" s="57" t="b">
        <f>+IF(OR(T459='Convalida dati'!$F$4,T459='Convalida dati'!$F$5,T459='Convalida dati'!$F$8),OR('Dealflow centrale'!V459='Convalida dati'!$D$5,V459='Convalida dati'!$D$6,V459='Convalida dati'!$D$7),IF(OR('Dealflow centrale'!T459='Convalida dati'!$F$9,'Dealflow centrale'!T459='Convalida dati'!$F$7),OR('Dealflow centrale'!V459='Convalida dati'!$D$4,'Dealflow centrale'!V459='Convalida dati'!$D$5,'Dealflow centrale'!V459='Convalida dati'!$D$6),IF(T459="",OR(V459="",V459='Convalida dati'!$D$8),"FALSO")))</f>
        <v>1</v>
      </c>
      <c r="F459" s="58" t="str">
        <f t="shared" ca="1" si="33"/>
        <v>OK</v>
      </c>
      <c r="G459" s="60">
        <v>454</v>
      </c>
      <c r="H459" s="84">
        <v>43283</v>
      </c>
      <c r="I459" s="59">
        <v>43283</v>
      </c>
      <c r="J459" s="75" t="s">
        <v>1485</v>
      </c>
      <c r="K459" s="57" t="s">
        <v>62</v>
      </c>
      <c r="L459" s="70" t="s">
        <v>149</v>
      </c>
      <c r="M459" s="72" t="s">
        <v>92</v>
      </c>
      <c r="N459" s="56"/>
      <c r="O459" s="73" t="s">
        <v>1486</v>
      </c>
      <c r="P459" s="60" t="s">
        <v>34</v>
      </c>
      <c r="Q459" s="61" t="s">
        <v>170</v>
      </c>
      <c r="R459" s="61" t="s">
        <v>49</v>
      </c>
      <c r="S459" s="294" t="str">
        <f>+'EVCA sectoralclassification 1'!E214</f>
        <v>Systems software</v>
      </c>
      <c r="T459" s="61" t="s">
        <v>41</v>
      </c>
      <c r="U459" s="60" t="s">
        <v>218</v>
      </c>
      <c r="V459" s="424" t="s">
        <v>174</v>
      </c>
      <c r="W459" s="289"/>
      <c r="X459" s="488">
        <v>43286</v>
      </c>
      <c r="Y459" s="483"/>
      <c r="Z459" s="80"/>
    </row>
    <row r="460" spans="2:26" ht="42.45" hidden="1" customHeight="1" x14ac:dyDescent="0.3">
      <c r="B460" s="56" t="str">
        <f t="shared" ca="1" si="31"/>
        <v>VERO</v>
      </c>
      <c r="C460" s="57" t="b">
        <f t="shared" si="32"/>
        <v>1</v>
      </c>
      <c r="D460" s="57" t="b">
        <f>+IF(Q460='Convalida dati'!$B$16,AND('Dealflow centrale'!V460&lt;&gt;"",I460&lt;&gt;""),IF(AND('Dealflow centrale'!Q460='Convalida dati'!$B$17,'Dealflow centrale'!I460=""),OR('Dealflow centrale'!V460="",V460='Convalida dati'!$D$8),"FALSO"))</f>
        <v>1</v>
      </c>
      <c r="E460" s="57" t="b">
        <f>+IF(OR(T460='Convalida dati'!$F$4,T460='Convalida dati'!$F$5,T460='Convalida dati'!$F$8),OR('Dealflow centrale'!V460='Convalida dati'!$D$5,V460='Convalida dati'!$D$6,V460='Convalida dati'!$D$7),IF(OR('Dealflow centrale'!T460='Convalida dati'!$F$9,'Dealflow centrale'!T460='Convalida dati'!$F$7),OR('Dealflow centrale'!V460='Convalida dati'!$D$4,'Dealflow centrale'!V460='Convalida dati'!$D$5,'Dealflow centrale'!V460='Convalida dati'!$D$6),IF(T460="",OR(V460="",V460='Convalida dati'!$D$8),"FALSO")))</f>
        <v>1</v>
      </c>
      <c r="F460" s="58" t="str">
        <f t="shared" ca="1" si="33"/>
        <v>OK</v>
      </c>
      <c r="G460" s="66">
        <v>455</v>
      </c>
      <c r="H460" s="85">
        <v>43284</v>
      </c>
      <c r="I460" s="63">
        <v>43284</v>
      </c>
      <c r="J460" s="64" t="s">
        <v>1487</v>
      </c>
      <c r="K460" s="65" t="s">
        <v>62</v>
      </c>
      <c r="L460" s="76" t="s">
        <v>149</v>
      </c>
      <c r="M460" s="78" t="s">
        <v>92</v>
      </c>
      <c r="N460" s="64"/>
      <c r="O460" s="270" t="s">
        <v>1488</v>
      </c>
      <c r="P460" s="66" t="s">
        <v>35</v>
      </c>
      <c r="Q460" s="67" t="s">
        <v>170</v>
      </c>
      <c r="R460" s="67" t="s">
        <v>49</v>
      </c>
      <c r="S460" s="288" t="str">
        <f>+'EVCA sectoralclassification 1'!E214</f>
        <v>Systems software</v>
      </c>
      <c r="T460" s="68" t="s">
        <v>167</v>
      </c>
      <c r="U460" s="66" t="s">
        <v>218</v>
      </c>
      <c r="V460" s="423" t="s">
        <v>38</v>
      </c>
      <c r="W460" s="288"/>
      <c r="X460" s="489">
        <v>43286</v>
      </c>
      <c r="Y460" s="480"/>
      <c r="Z460" s="69"/>
    </row>
    <row r="461" spans="2:26" ht="42.45" hidden="1" customHeight="1" x14ac:dyDescent="0.3">
      <c r="B461" s="56" t="str">
        <f t="shared" ca="1" si="31"/>
        <v>VERO</v>
      </c>
      <c r="C461" s="57" t="b">
        <f t="shared" si="32"/>
        <v>1</v>
      </c>
      <c r="D461" s="57" t="b">
        <f>+IF(Q461='Convalida dati'!$B$16,AND('Dealflow centrale'!V461&lt;&gt;"",I461&lt;&gt;""),IF(AND('Dealflow centrale'!Q461='Convalida dati'!$B$17,'Dealflow centrale'!I461=""),OR('Dealflow centrale'!V461="",V461='Convalida dati'!$D$8),"FALSO"))</f>
        <v>1</v>
      </c>
      <c r="E461" s="57" t="b">
        <f>+IF(OR(T461='Convalida dati'!$F$4,T461='Convalida dati'!$F$5,T461='Convalida dati'!$F$8),OR('Dealflow centrale'!V461='Convalida dati'!$D$5,V461='Convalida dati'!$D$6,V461='Convalida dati'!$D$7),IF(OR('Dealflow centrale'!T461='Convalida dati'!$F$9,'Dealflow centrale'!T461='Convalida dati'!$F$7),OR('Dealflow centrale'!V461='Convalida dati'!$D$4,'Dealflow centrale'!V461='Convalida dati'!$D$5,'Dealflow centrale'!V461='Convalida dati'!$D$6),IF(T461="",OR(V461="",V461='Convalida dati'!$D$8),"FALSO")))</f>
        <v>1</v>
      </c>
      <c r="F461" s="58" t="str">
        <f t="shared" ca="1" si="33"/>
        <v>OK</v>
      </c>
      <c r="G461" s="60">
        <v>456</v>
      </c>
      <c r="H461" s="84">
        <v>43281</v>
      </c>
      <c r="I461" s="59">
        <v>43281</v>
      </c>
      <c r="J461" s="56" t="s">
        <v>1490</v>
      </c>
      <c r="K461" s="57" t="s">
        <v>64</v>
      </c>
      <c r="L461" s="70" t="s">
        <v>206</v>
      </c>
      <c r="M461" s="72" t="s">
        <v>206</v>
      </c>
      <c r="N461" s="56"/>
      <c r="O461" s="73" t="s">
        <v>1491</v>
      </c>
      <c r="P461" s="60" t="s">
        <v>35</v>
      </c>
      <c r="Q461" s="61" t="s">
        <v>170</v>
      </c>
      <c r="R461" s="61" t="s">
        <v>44</v>
      </c>
      <c r="S461" s="293" t="str">
        <f>+'EVCA sectoralclassification 1'!E111</f>
        <v>Means of transport: manufacturing and related</v>
      </c>
      <c r="T461" s="62" t="s">
        <v>41</v>
      </c>
      <c r="U461" s="60" t="s">
        <v>218</v>
      </c>
      <c r="V461" s="424" t="s">
        <v>174</v>
      </c>
      <c r="W461" s="289"/>
      <c r="X461" s="488">
        <v>43293</v>
      </c>
      <c r="Y461" s="481"/>
      <c r="Z461" s="284"/>
    </row>
    <row r="462" spans="2:26" ht="42.45" hidden="1" customHeight="1" x14ac:dyDescent="0.3">
      <c r="B462" s="56" t="str">
        <f t="shared" ca="1" si="31"/>
        <v>VERO</v>
      </c>
      <c r="C462" s="57" t="b">
        <f t="shared" si="32"/>
        <v>1</v>
      </c>
      <c r="D462" s="57" t="b">
        <f>+IF(Q462='Convalida dati'!$B$16,AND('Dealflow centrale'!V462&lt;&gt;"",I462&lt;&gt;""),IF(AND('Dealflow centrale'!Q462='Convalida dati'!$B$17,'Dealflow centrale'!I462=""),OR('Dealflow centrale'!V462="",V462='Convalida dati'!$D$8),"FALSO"))</f>
        <v>1</v>
      </c>
      <c r="E462" s="57" t="b">
        <f>+IF(OR(T462='Convalida dati'!$F$4,T462='Convalida dati'!$F$5,T462='Convalida dati'!$F$8),OR('Dealflow centrale'!V462='Convalida dati'!$D$5,V462='Convalida dati'!$D$6,V462='Convalida dati'!$D$7),IF(OR('Dealflow centrale'!T462='Convalida dati'!$F$9,'Dealflow centrale'!T462='Convalida dati'!$F$7),OR('Dealflow centrale'!V462='Convalida dati'!$D$4,'Dealflow centrale'!V462='Convalida dati'!$D$5,'Dealflow centrale'!V462='Convalida dati'!$D$6),IF(T462="",OR(V462="",V462='Convalida dati'!$D$8),"FALSO")))</f>
        <v>1</v>
      </c>
      <c r="F462" s="58" t="str">
        <f t="shared" ca="1" si="33"/>
        <v>OK</v>
      </c>
      <c r="G462" s="66">
        <v>457</v>
      </c>
      <c r="H462" s="85">
        <v>43285</v>
      </c>
      <c r="I462" s="63">
        <v>43285</v>
      </c>
      <c r="J462" s="77" t="s">
        <v>1492</v>
      </c>
      <c r="K462" s="65" t="s">
        <v>62</v>
      </c>
      <c r="L462" s="76" t="s">
        <v>165</v>
      </c>
      <c r="M462" s="78" t="s">
        <v>90</v>
      </c>
      <c r="N462" s="64" t="s">
        <v>111</v>
      </c>
      <c r="O462" s="272"/>
      <c r="P462" s="66" t="s">
        <v>36</v>
      </c>
      <c r="Q462" s="67" t="s">
        <v>170</v>
      </c>
      <c r="R462" s="67" t="s">
        <v>48</v>
      </c>
      <c r="S462" s="288" t="str">
        <f>+'EVCA sectoralclassification 1'!E199</f>
        <v>Internet technologies</v>
      </c>
      <c r="T462" s="68" t="s">
        <v>166</v>
      </c>
      <c r="U462" s="66" t="s">
        <v>218</v>
      </c>
      <c r="V462" s="423" t="s">
        <v>38</v>
      </c>
      <c r="W462" s="288"/>
      <c r="X462" s="489">
        <v>43293</v>
      </c>
      <c r="Y462" s="480"/>
      <c r="Z462" s="69"/>
    </row>
    <row r="463" spans="2:26" ht="42.45" hidden="1" customHeight="1" x14ac:dyDescent="0.3">
      <c r="B463" s="56" t="str">
        <f t="shared" ca="1" si="31"/>
        <v>VERO</v>
      </c>
      <c r="C463" s="57" t="b">
        <f t="shared" si="32"/>
        <v>1</v>
      </c>
      <c r="D463" s="57" t="b">
        <f>+IF(Q463='Convalida dati'!$B$16,AND('Dealflow centrale'!V463&lt;&gt;"",I463&lt;&gt;""),IF(AND('Dealflow centrale'!Q463='Convalida dati'!$B$17,'Dealflow centrale'!I463=""),OR('Dealflow centrale'!V463="",V463='Convalida dati'!$D$8),"FALSO"))</f>
        <v>1</v>
      </c>
      <c r="E463" s="57" t="b">
        <f>+IF(OR(T463='Convalida dati'!$F$4,T463='Convalida dati'!$F$5,T463='Convalida dati'!$F$8),OR('Dealflow centrale'!V463='Convalida dati'!$D$5,V463='Convalida dati'!$D$6,V463='Convalida dati'!$D$7),IF(OR('Dealflow centrale'!T463='Convalida dati'!$F$9,'Dealflow centrale'!T463='Convalida dati'!$F$7),OR('Dealflow centrale'!V463='Convalida dati'!$D$4,'Dealflow centrale'!V463='Convalida dati'!$D$5,'Dealflow centrale'!V463='Convalida dati'!$D$6),IF(T463="",OR(V463="",V463='Convalida dati'!$D$8),"FALSO")))</f>
        <v>1</v>
      </c>
      <c r="F463" s="58" t="str">
        <f t="shared" ca="1" si="33"/>
        <v>OK</v>
      </c>
      <c r="G463" s="60">
        <v>458</v>
      </c>
      <c r="H463" s="84">
        <v>43287</v>
      </c>
      <c r="I463" s="59">
        <v>43287</v>
      </c>
      <c r="J463" s="75" t="s">
        <v>1493</v>
      </c>
      <c r="K463" s="57" t="s">
        <v>64</v>
      </c>
      <c r="L463" s="70" t="s">
        <v>1138</v>
      </c>
      <c r="M463" s="72" t="s">
        <v>909</v>
      </c>
      <c r="N463" s="75"/>
      <c r="O463" s="271" t="s">
        <v>1494</v>
      </c>
      <c r="P463" s="60" t="s">
        <v>35</v>
      </c>
      <c r="Q463" s="61" t="s">
        <v>170</v>
      </c>
      <c r="R463" s="61" t="s">
        <v>46</v>
      </c>
      <c r="S463" s="289" t="str">
        <f>+'EVCA sectoralclassification 1'!E35</f>
        <v>Plastic</v>
      </c>
      <c r="T463" s="62" t="s">
        <v>41</v>
      </c>
      <c r="U463" s="60" t="s">
        <v>218</v>
      </c>
      <c r="V463" s="424" t="s">
        <v>174</v>
      </c>
      <c r="W463" s="289"/>
      <c r="X463" s="488">
        <v>43293</v>
      </c>
      <c r="Y463" s="481"/>
      <c r="Z463" s="284"/>
    </row>
    <row r="464" spans="2:26" ht="42.45" hidden="1" customHeight="1" x14ac:dyDescent="0.3">
      <c r="B464" s="56" t="str">
        <f t="shared" ca="1" si="31"/>
        <v>VERO</v>
      </c>
      <c r="C464" s="57" t="b">
        <f t="shared" si="32"/>
        <v>1</v>
      </c>
      <c r="D464" s="57" t="b">
        <f>+IF(Q464='Convalida dati'!$B$16,AND('Dealflow centrale'!V464&lt;&gt;"",I464&lt;&gt;""),IF(AND('Dealflow centrale'!Q464='Convalida dati'!$B$17,'Dealflow centrale'!I464=""),OR('Dealflow centrale'!V464="",V464='Convalida dati'!$D$8),"FALSO"))</f>
        <v>1</v>
      </c>
      <c r="E464" s="57" t="b">
        <f>+IF(OR(T464='Convalida dati'!$F$4,T464='Convalida dati'!$F$5,T464='Convalida dati'!$F$8),OR('Dealflow centrale'!V464='Convalida dati'!$D$9,V464='Convalida dati'!$D$6,V464='Convalida dati'!$D$7),IF(OR('Dealflow centrale'!T464='Convalida dati'!$F$6,'Dealflow centrale'!T464='Convalida dati'!$F$7),OR('Dealflow centrale'!V464='Convalida dati'!$D$12,'Dealflow centrale'!V464='Convalida dati'!$D$9,'Dealflow centrale'!V464='Convalida dati'!$D$6),IF(T464="",OR(V464="",V464='Convalida dati'!$D$8),"FALSO")))</f>
        <v>1</v>
      </c>
      <c r="F464" s="58" t="str">
        <f t="shared" ca="1" si="33"/>
        <v>OK</v>
      </c>
      <c r="G464" s="66">
        <v>459</v>
      </c>
      <c r="H464" s="85">
        <v>43290</v>
      </c>
      <c r="I464" s="63">
        <v>43290</v>
      </c>
      <c r="J464" s="64" t="s">
        <v>1495</v>
      </c>
      <c r="K464" s="65" t="s">
        <v>62</v>
      </c>
      <c r="L464" s="76" t="s">
        <v>192</v>
      </c>
      <c r="M464" s="78" t="s">
        <v>95</v>
      </c>
      <c r="N464" s="64"/>
      <c r="O464" s="272" t="s">
        <v>1447</v>
      </c>
      <c r="P464" s="66" t="s">
        <v>169</v>
      </c>
      <c r="Q464" s="67" t="s">
        <v>170</v>
      </c>
      <c r="R464" s="67" t="s">
        <v>52</v>
      </c>
      <c r="S464" s="288" t="str">
        <f>+'EVCA sectoralclassification 1'!E232</f>
        <v>Medical devices and supplies</v>
      </c>
      <c r="T464" s="68" t="s">
        <v>166</v>
      </c>
      <c r="U464" s="66" t="s">
        <v>797</v>
      </c>
      <c r="V464" s="430" t="s">
        <v>5177</v>
      </c>
      <c r="W464" s="463"/>
      <c r="X464" s="489">
        <v>45329</v>
      </c>
      <c r="Y464" s="484" t="s">
        <v>6170</v>
      </c>
      <c r="Z464" s="74"/>
    </row>
    <row r="465" spans="2:26" ht="42.45" hidden="1" customHeight="1" x14ac:dyDescent="0.3">
      <c r="B465" s="56" t="str">
        <f t="shared" ca="1" si="31"/>
        <v>VERO</v>
      </c>
      <c r="C465" s="57" t="b">
        <f t="shared" si="32"/>
        <v>1</v>
      </c>
      <c r="D465" s="57" t="b">
        <f>+IF(Q465='Convalida dati'!$B$16,AND('Dealflow centrale'!V465&lt;&gt;"",I465&lt;&gt;""),IF(AND('Dealflow centrale'!Q465='Convalida dati'!$B$17,'Dealflow centrale'!I465=""),OR('Dealflow centrale'!V465="",V465='Convalida dati'!$D$8),"FALSO"))</f>
        <v>1</v>
      </c>
      <c r="E465" s="57" t="b">
        <f>+IF(OR(T465='Convalida dati'!$F$4,T465='Convalida dati'!$F$5,T465='Convalida dati'!$F$8),OR('Dealflow centrale'!V465='Convalida dati'!$D$5,V465='Convalida dati'!$D$6,V465='Convalida dati'!$D$7),IF(OR('Dealflow centrale'!T465='Convalida dati'!$F$9,'Dealflow centrale'!T465='Convalida dati'!$F$7),OR('Dealflow centrale'!V465='Convalida dati'!$D$4,'Dealflow centrale'!V465='Convalida dati'!$D$5,'Dealflow centrale'!V465='Convalida dati'!$D$6),IF(T465="",OR(V465="",V465='Convalida dati'!$D$8),"FALSO")))</f>
        <v>1</v>
      </c>
      <c r="F465" s="58" t="str">
        <f t="shared" ca="1" si="33"/>
        <v>OK</v>
      </c>
      <c r="G465" s="60">
        <v>460</v>
      </c>
      <c r="H465" s="84">
        <v>43291</v>
      </c>
      <c r="I465" s="59">
        <v>43291</v>
      </c>
      <c r="J465" s="56" t="s">
        <v>1496</v>
      </c>
      <c r="K465" s="57" t="s">
        <v>62</v>
      </c>
      <c r="L465" s="70" t="s">
        <v>165</v>
      </c>
      <c r="M465" s="72" t="s">
        <v>90</v>
      </c>
      <c r="N465" s="56"/>
      <c r="O465" s="73" t="s">
        <v>1497</v>
      </c>
      <c r="P465" s="60" t="s">
        <v>34</v>
      </c>
      <c r="Q465" s="61" t="s">
        <v>170</v>
      </c>
      <c r="R465" s="61" t="s">
        <v>53</v>
      </c>
      <c r="S465" s="293" t="str">
        <f>+'EVCA sectoralclassification 1'!E214</f>
        <v>Systems software</v>
      </c>
      <c r="T465" s="62" t="s">
        <v>41</v>
      </c>
      <c r="U465" s="60" t="s">
        <v>218</v>
      </c>
      <c r="V465" s="424" t="s">
        <v>174</v>
      </c>
      <c r="W465" s="289"/>
      <c r="X465" s="488">
        <v>43293</v>
      </c>
      <c r="Y465" s="481"/>
      <c r="Z465" s="284"/>
    </row>
    <row r="466" spans="2:26" ht="42.45" hidden="1" customHeight="1" x14ac:dyDescent="0.3">
      <c r="B466" s="56" t="str">
        <f t="shared" ca="1" si="31"/>
        <v>VERO</v>
      </c>
      <c r="C466" s="57" t="b">
        <f t="shared" si="32"/>
        <v>1</v>
      </c>
      <c r="D466" s="57" t="b">
        <f>+IF(Q466='Convalida dati'!$B$16,AND('Dealflow centrale'!V466&lt;&gt;"",I466&lt;&gt;""),IF(AND('Dealflow centrale'!Q466='Convalida dati'!$B$17,'Dealflow centrale'!I466=""),OR('Dealflow centrale'!V466="",V466='Convalida dati'!$D$8),"FALSO"))</f>
        <v>1</v>
      </c>
      <c r="E466" s="57" t="b">
        <f>+IF(OR(T466='Convalida dati'!$F$4,T466='Convalida dati'!$F$5,T466='Convalida dati'!$F$8),OR('Dealflow centrale'!V466='Convalida dati'!$D$5,V466='Convalida dati'!$D$6,V466='Convalida dati'!$D$7),IF(OR('Dealflow centrale'!T466='Convalida dati'!$F$9,'Dealflow centrale'!T466='Convalida dati'!$F$7),OR('Dealflow centrale'!V466='Convalida dati'!$D$4,'Dealflow centrale'!V466='Convalida dati'!$D$5,'Dealflow centrale'!V466='Convalida dati'!$D$6),IF(T466="",OR(V466="",V466='Convalida dati'!$D$8),"FALSO")))</f>
        <v>1</v>
      </c>
      <c r="F466" s="58" t="str">
        <f t="shared" ca="1" si="33"/>
        <v>OK</v>
      </c>
      <c r="G466" s="66">
        <v>461</v>
      </c>
      <c r="H466" s="85">
        <v>43290</v>
      </c>
      <c r="I466" s="63">
        <v>43290</v>
      </c>
      <c r="J466" s="64" t="s">
        <v>1499</v>
      </c>
      <c r="K466" s="65" t="s">
        <v>62</v>
      </c>
      <c r="L466" s="76" t="s">
        <v>1523</v>
      </c>
      <c r="M466" s="78" t="s">
        <v>93</v>
      </c>
      <c r="N466" s="77" t="s">
        <v>2046</v>
      </c>
      <c r="O466" s="270"/>
      <c r="P466" s="66" t="s">
        <v>36</v>
      </c>
      <c r="Q466" s="67" t="s">
        <v>170</v>
      </c>
      <c r="R466" s="67" t="s">
        <v>49</v>
      </c>
      <c r="S466" s="288" t="s">
        <v>702</v>
      </c>
      <c r="T466" s="68" t="s">
        <v>41</v>
      </c>
      <c r="U466" s="66" t="s">
        <v>1498</v>
      </c>
      <c r="V466" s="423" t="s">
        <v>39</v>
      </c>
      <c r="W466" s="288"/>
      <c r="X466" s="489">
        <v>43293</v>
      </c>
      <c r="Y466" s="480"/>
      <c r="Z466" s="69"/>
    </row>
    <row r="467" spans="2:26" ht="42.45" hidden="1" customHeight="1" x14ac:dyDescent="0.3">
      <c r="B467" s="56" t="str">
        <f t="shared" ref="B467:B480" ca="1" si="34">IF(AND(+H467&lt;=X467,X467&lt;=TODAY()),"VERO","FALSO")</f>
        <v>VERO</v>
      </c>
      <c r="C467" s="57" t="b">
        <f t="shared" ref="C467:C480" si="35">+(AND(G467&lt;&gt;"",H467&lt;&gt;"",J467&lt;&gt;"",K467&lt;&gt;"",L467&lt;&gt;"",M467&lt;&gt;"",P467&lt;&gt;"",Q467&lt;&gt;""))</f>
        <v>1</v>
      </c>
      <c r="D467" s="57" t="b">
        <f>+IF(Q467='Convalida dati'!$B$16,AND('Dealflow centrale'!V467&lt;&gt;"",I467&lt;&gt;""),IF(AND('Dealflow centrale'!Q467='Convalida dati'!$B$17,'Dealflow centrale'!I467=""),OR('Dealflow centrale'!V467="",V467='Convalida dati'!$D$8),"FALSO"))</f>
        <v>1</v>
      </c>
      <c r="E467" s="57" t="b">
        <f>+IF(OR(T467='Convalida dati'!$F$4,T467='Convalida dati'!$F$5,T467='Convalida dati'!$F$8),OR('Dealflow centrale'!V467='Convalida dati'!$D$5,V467='Convalida dati'!$D$6,V467='Convalida dati'!$D$7),IF(OR('Dealflow centrale'!T467='Convalida dati'!$F$9,'Dealflow centrale'!T467='Convalida dati'!$F$7),OR('Dealflow centrale'!V467='Convalida dati'!$D$4,'Dealflow centrale'!V467='Convalida dati'!$D$5,'Dealflow centrale'!V467='Convalida dati'!$D$6),IF(T467="",OR(V467="",V467='Convalida dati'!$D$8),"FALSO")))</f>
        <v>1</v>
      </c>
      <c r="F467" s="58" t="str">
        <f t="shared" ca="1" si="33"/>
        <v>OK</v>
      </c>
      <c r="G467" s="60">
        <v>462</v>
      </c>
      <c r="H467" s="84">
        <v>43290</v>
      </c>
      <c r="I467" s="59">
        <v>43290</v>
      </c>
      <c r="J467" s="56" t="s">
        <v>1500</v>
      </c>
      <c r="K467" s="57" t="s">
        <v>62</v>
      </c>
      <c r="L467" s="70" t="s">
        <v>1523</v>
      </c>
      <c r="M467" s="72" t="s">
        <v>93</v>
      </c>
      <c r="N467" s="56" t="s">
        <v>2046</v>
      </c>
      <c r="O467" s="73"/>
      <c r="P467" s="60" t="s">
        <v>36</v>
      </c>
      <c r="Q467" s="61" t="s">
        <v>170</v>
      </c>
      <c r="R467" s="61" t="s">
        <v>49</v>
      </c>
      <c r="S467" s="293" t="str">
        <f>+'EVCA sectoralclassification 1'!E214</f>
        <v>Systems software</v>
      </c>
      <c r="T467" s="62" t="s">
        <v>40</v>
      </c>
      <c r="U467" s="60" t="s">
        <v>1498</v>
      </c>
      <c r="V467" s="424" t="s">
        <v>39</v>
      </c>
      <c r="W467" s="289"/>
      <c r="X467" s="488">
        <v>43293</v>
      </c>
      <c r="Y467" s="481"/>
      <c r="Z467" s="284"/>
    </row>
    <row r="468" spans="2:26" ht="42.45" hidden="1" customHeight="1" x14ac:dyDescent="0.3">
      <c r="B468" s="56" t="str">
        <f t="shared" ca="1" si="34"/>
        <v>VERO</v>
      </c>
      <c r="C468" s="57" t="b">
        <f t="shared" si="35"/>
        <v>1</v>
      </c>
      <c r="D468" s="57" t="b">
        <f>+IF(Q468='Convalida dati'!$B$16,AND('Dealflow centrale'!V468&lt;&gt;"",I468&lt;&gt;""),IF(AND('Dealflow centrale'!Q468='Convalida dati'!$B$17,'Dealflow centrale'!I468=""),OR('Dealflow centrale'!V468="",V468='Convalida dati'!$D$8),"FALSO"))</f>
        <v>1</v>
      </c>
      <c r="E468" s="57" t="b">
        <f>+IF(OR(T468='Convalida dati'!$F$4,T468='Convalida dati'!$F$5,T468='Convalida dati'!$F$8),OR('Dealflow centrale'!V468='Convalida dati'!$D$5,V468='Convalida dati'!$D$6,V468='Convalida dati'!$D$7),IF(OR('Dealflow centrale'!T468='Convalida dati'!$F$9,'Dealflow centrale'!T468='Convalida dati'!$F$7),OR('Dealflow centrale'!V468='Convalida dati'!$D$4,'Dealflow centrale'!V468='Convalida dati'!$D$5,'Dealflow centrale'!V468='Convalida dati'!$D$6),IF(T468="",OR(V468="",V468='Convalida dati'!$D$8),"FALSO")))</f>
        <v>1</v>
      </c>
      <c r="F468" s="58" t="str">
        <f t="shared" ca="1" si="33"/>
        <v>OK</v>
      </c>
      <c r="G468" s="66">
        <v>463</v>
      </c>
      <c r="H468" s="85">
        <v>43290</v>
      </c>
      <c r="I468" s="63">
        <v>43290</v>
      </c>
      <c r="J468" s="64" t="s">
        <v>1501</v>
      </c>
      <c r="K468" s="65" t="s">
        <v>62</v>
      </c>
      <c r="L468" s="76" t="s">
        <v>1523</v>
      </c>
      <c r="M468" s="78" t="s">
        <v>93</v>
      </c>
      <c r="N468" s="64" t="s">
        <v>2046</v>
      </c>
      <c r="O468" s="270"/>
      <c r="P468" s="66" t="s">
        <v>36</v>
      </c>
      <c r="Q468" s="67" t="s">
        <v>170</v>
      </c>
      <c r="R468" s="67" t="s">
        <v>53</v>
      </c>
      <c r="S468" s="288" t="str">
        <f>+'EVCA sectoralclassification 1'!E234</f>
        <v>Healthcare: other</v>
      </c>
      <c r="T468" s="68" t="s">
        <v>41</v>
      </c>
      <c r="U468" s="66" t="s">
        <v>1498</v>
      </c>
      <c r="V468" s="423" t="s">
        <v>39</v>
      </c>
      <c r="W468" s="288"/>
      <c r="X468" s="489">
        <v>43293</v>
      </c>
      <c r="Y468" s="480"/>
      <c r="Z468" s="69"/>
    </row>
    <row r="469" spans="2:26" ht="42.45" hidden="1" customHeight="1" x14ac:dyDescent="0.3">
      <c r="B469" s="56" t="str">
        <f t="shared" ca="1" si="34"/>
        <v>VERO</v>
      </c>
      <c r="C469" s="57" t="b">
        <f t="shared" si="35"/>
        <v>1</v>
      </c>
      <c r="D469" s="57" t="b">
        <f>+IF(Q469='Convalida dati'!$B$16,AND('Dealflow centrale'!V469&lt;&gt;"",I469&lt;&gt;""),IF(AND('Dealflow centrale'!Q469='Convalida dati'!$B$17,'Dealflow centrale'!I469=""),OR('Dealflow centrale'!V469="",V469='Convalida dati'!$D$8),"FALSO"))</f>
        <v>1</v>
      </c>
      <c r="E469" s="57" t="b">
        <f>+IF(OR(T469='Convalida dati'!$F$4,T469='Convalida dati'!$F$5,T469='Convalida dati'!$F$8),OR('Dealflow centrale'!V469='Convalida dati'!$D$5,V469='Convalida dati'!$D$6,V469='Convalida dati'!$D$7),IF(OR('Dealflow centrale'!T469='Convalida dati'!$F$9,'Dealflow centrale'!T469='Convalida dati'!$F$7),OR('Dealflow centrale'!V469='Convalida dati'!$D$4,'Dealflow centrale'!V469='Convalida dati'!$D$5,'Dealflow centrale'!V469='Convalida dati'!$D$6),IF(T469="",OR(V469="",V469='Convalida dati'!$D$8),"FALSO")))</f>
        <v>1</v>
      </c>
      <c r="F469" s="58" t="str">
        <f t="shared" ca="1" si="33"/>
        <v>OK</v>
      </c>
      <c r="G469" s="66">
        <v>464</v>
      </c>
      <c r="H469" s="85">
        <v>43290</v>
      </c>
      <c r="I469" s="63">
        <v>43290</v>
      </c>
      <c r="J469" s="77" t="s">
        <v>1502</v>
      </c>
      <c r="K469" s="65" t="s">
        <v>62</v>
      </c>
      <c r="L469" s="76" t="s">
        <v>1523</v>
      </c>
      <c r="M469" s="78" t="s">
        <v>93</v>
      </c>
      <c r="N469" s="77" t="s">
        <v>2046</v>
      </c>
      <c r="O469" s="270"/>
      <c r="P469" s="78" t="s">
        <v>36</v>
      </c>
      <c r="Q469" s="67" t="s">
        <v>170</v>
      </c>
      <c r="R469" s="67" t="s">
        <v>49</v>
      </c>
      <c r="S469" s="288" t="s">
        <v>702</v>
      </c>
      <c r="T469" s="68" t="s">
        <v>40</v>
      </c>
      <c r="U469" s="66" t="s">
        <v>1498</v>
      </c>
      <c r="V469" s="423" t="s">
        <v>39</v>
      </c>
      <c r="W469" s="288"/>
      <c r="X469" s="489">
        <v>43293</v>
      </c>
      <c r="Y469" s="480"/>
      <c r="Z469" s="69"/>
    </row>
    <row r="470" spans="2:26" ht="42.45" hidden="1" customHeight="1" x14ac:dyDescent="0.3">
      <c r="B470" s="56" t="str">
        <f t="shared" ca="1" si="34"/>
        <v>VERO</v>
      </c>
      <c r="C470" s="57" t="b">
        <f t="shared" si="35"/>
        <v>1</v>
      </c>
      <c r="D470" s="57" t="b">
        <f>+IF(Q470='Convalida dati'!$B$16,AND('Dealflow centrale'!V470&lt;&gt;"",I470&lt;&gt;""),IF(AND('Dealflow centrale'!Q470='Convalida dati'!$B$17,'Dealflow centrale'!I470=""),OR('Dealflow centrale'!V470="",V470='Convalida dati'!$D$8),"FALSO"))</f>
        <v>1</v>
      </c>
      <c r="E470" s="57" t="b">
        <f>+IF(OR(T470='Convalida dati'!$F$4,T470='Convalida dati'!$F$5,T470='Convalida dati'!$F$8),OR('Dealflow centrale'!V470='Convalida dati'!$D$5,V470='Convalida dati'!$D$6,V470='Convalida dati'!$D$7),IF(OR('Dealflow centrale'!T470='Convalida dati'!$F$9,'Dealflow centrale'!T470='Convalida dati'!$F$7),OR('Dealflow centrale'!V470='Convalida dati'!$D$4,'Dealflow centrale'!V470='Convalida dati'!$D$5,'Dealflow centrale'!V470='Convalida dati'!$D$6),IF(T470="",OR(V470="",V470='Convalida dati'!$D$8),"FALSO")))</f>
        <v>1</v>
      </c>
      <c r="F470" s="58" t="str">
        <f t="shared" ca="1" si="33"/>
        <v>OK</v>
      </c>
      <c r="G470" s="60">
        <v>465</v>
      </c>
      <c r="H470" s="84">
        <v>43290</v>
      </c>
      <c r="I470" s="59">
        <v>43290</v>
      </c>
      <c r="J470" s="75" t="s">
        <v>1503</v>
      </c>
      <c r="K470" s="57" t="s">
        <v>62</v>
      </c>
      <c r="L470" s="70" t="s">
        <v>1523</v>
      </c>
      <c r="M470" s="72" t="s">
        <v>93</v>
      </c>
      <c r="N470" s="75" t="s">
        <v>2046</v>
      </c>
      <c r="O470" s="271"/>
      <c r="P470" s="72" t="s">
        <v>36</v>
      </c>
      <c r="Q470" s="61" t="s">
        <v>170</v>
      </c>
      <c r="R470" s="61" t="s">
        <v>49</v>
      </c>
      <c r="S470" s="289" t="s">
        <v>702</v>
      </c>
      <c r="T470" s="62" t="s">
        <v>41</v>
      </c>
      <c r="U470" s="60" t="s">
        <v>1498</v>
      </c>
      <c r="V470" s="424" t="s">
        <v>39</v>
      </c>
      <c r="W470" s="289"/>
      <c r="X470" s="488">
        <v>43293</v>
      </c>
      <c r="Y470" s="481"/>
      <c r="Z470" s="284"/>
    </row>
    <row r="471" spans="2:26" ht="42.45" hidden="1" customHeight="1" x14ac:dyDescent="0.3">
      <c r="B471" s="56" t="str">
        <f t="shared" ca="1" si="34"/>
        <v>VERO</v>
      </c>
      <c r="C471" s="57" t="b">
        <f t="shared" si="35"/>
        <v>1</v>
      </c>
      <c r="D471" s="57" t="b">
        <f>+IF(Q471='Convalida dati'!$B$16,AND('Dealflow centrale'!V471&lt;&gt;"",I471&lt;&gt;""),IF(AND('Dealflow centrale'!Q471='Convalida dati'!$B$17,'Dealflow centrale'!I471=""),OR('Dealflow centrale'!V471="",V471='Convalida dati'!$D$8),"FALSO"))</f>
        <v>1</v>
      </c>
      <c r="E471" s="57" t="b">
        <f>+IF(OR(T471='Convalida dati'!$F$4,T471='Convalida dati'!$F$5,T471='Convalida dati'!$F$8),OR('Dealflow centrale'!V471='Convalida dati'!$D$5,V471='Convalida dati'!$D$6,V471='Convalida dati'!$D$7),IF(OR('Dealflow centrale'!T471='Convalida dati'!$F$9,'Dealflow centrale'!T471='Convalida dati'!$F$7),OR('Dealflow centrale'!V471='Convalida dati'!$D$4,'Dealflow centrale'!V471='Convalida dati'!$D$5,'Dealflow centrale'!V471='Convalida dati'!$D$6),IF(T471="",OR(V471="",V471='Convalida dati'!$D$8),"FALSO")))</f>
        <v>1</v>
      </c>
      <c r="F471" s="58" t="str">
        <f t="shared" ca="1" si="33"/>
        <v>OK</v>
      </c>
      <c r="G471" s="66">
        <v>466</v>
      </c>
      <c r="H471" s="85">
        <v>43290</v>
      </c>
      <c r="I471" s="63">
        <v>43290</v>
      </c>
      <c r="J471" s="64" t="s">
        <v>1504</v>
      </c>
      <c r="K471" s="65" t="s">
        <v>62</v>
      </c>
      <c r="L471" s="76" t="s">
        <v>1523</v>
      </c>
      <c r="M471" s="78" t="s">
        <v>93</v>
      </c>
      <c r="N471" s="64" t="s">
        <v>2046</v>
      </c>
      <c r="O471" s="272"/>
      <c r="P471" s="66" t="s">
        <v>36</v>
      </c>
      <c r="Q471" s="67" t="s">
        <v>170</v>
      </c>
      <c r="R471" s="67" t="s">
        <v>49</v>
      </c>
      <c r="S471" s="288" t="s">
        <v>702</v>
      </c>
      <c r="T471" s="68" t="s">
        <v>41</v>
      </c>
      <c r="U471" s="66" t="s">
        <v>1498</v>
      </c>
      <c r="V471" s="423" t="s">
        <v>39</v>
      </c>
      <c r="W471" s="288"/>
      <c r="X471" s="489">
        <v>43293</v>
      </c>
      <c r="Y471" s="480"/>
      <c r="Z471" s="69"/>
    </row>
    <row r="472" spans="2:26" ht="42.45" hidden="1" customHeight="1" x14ac:dyDescent="0.3">
      <c r="B472" s="56" t="str">
        <f t="shared" ca="1" si="34"/>
        <v>VERO</v>
      </c>
      <c r="C472" s="57" t="b">
        <f t="shared" si="35"/>
        <v>1</v>
      </c>
      <c r="D472" s="57" t="b">
        <f>+IF(Q472='Convalida dati'!$B$16,AND('Dealflow centrale'!V472&lt;&gt;"",I472&lt;&gt;""),IF(AND('Dealflow centrale'!Q472='Convalida dati'!$B$17,'Dealflow centrale'!I472=""),OR('Dealflow centrale'!V472="",V472='Convalida dati'!$D$8),"FALSO"))</f>
        <v>1</v>
      </c>
      <c r="E472" s="57" t="b">
        <f>+IF(OR(T472='Convalida dati'!$F$4,T472='Convalida dati'!$F$5,T472='Convalida dati'!$F$8),OR('Dealflow centrale'!V472='Convalida dati'!$D$5,V472='Convalida dati'!$D$6,V472='Convalida dati'!$D$7),IF(OR('Dealflow centrale'!T472='Convalida dati'!$F$9,'Dealflow centrale'!T472='Convalida dati'!$F$7),OR('Dealflow centrale'!V472='Convalida dati'!$D$4,'Dealflow centrale'!V472='Convalida dati'!$D$5,'Dealflow centrale'!V472='Convalida dati'!$D$6),IF(T472="",OR(V472="",V472='Convalida dati'!$D$8),"FALSO")))</f>
        <v>1</v>
      </c>
      <c r="F472" s="58" t="str">
        <f t="shared" ca="1" si="33"/>
        <v>OK</v>
      </c>
      <c r="G472" s="60">
        <v>467</v>
      </c>
      <c r="H472" s="84">
        <v>43290</v>
      </c>
      <c r="I472" s="59">
        <v>43290</v>
      </c>
      <c r="J472" s="56" t="s">
        <v>1505</v>
      </c>
      <c r="K472" s="57" t="s">
        <v>62</v>
      </c>
      <c r="L472" s="70" t="s">
        <v>1523</v>
      </c>
      <c r="M472" s="72" t="s">
        <v>93</v>
      </c>
      <c r="N472" s="56" t="s">
        <v>2046</v>
      </c>
      <c r="O472" s="271"/>
      <c r="P472" s="60" t="s">
        <v>36</v>
      </c>
      <c r="Q472" s="61" t="s">
        <v>170</v>
      </c>
      <c r="R472" s="61" t="s">
        <v>46</v>
      </c>
      <c r="S472" s="289" t="str">
        <f>+'EVCA sectoralclassification 1'!E177</f>
        <v>Environmental services</v>
      </c>
      <c r="T472" s="62" t="s">
        <v>40</v>
      </c>
      <c r="U472" s="60" t="s">
        <v>1498</v>
      </c>
      <c r="V472" s="424" t="s">
        <v>39</v>
      </c>
      <c r="W472" s="289"/>
      <c r="X472" s="488">
        <v>43293</v>
      </c>
      <c r="Y472" s="481"/>
      <c r="Z472" s="284"/>
    </row>
    <row r="473" spans="2:26" ht="42.45" hidden="1" customHeight="1" x14ac:dyDescent="0.3">
      <c r="B473" s="56" t="str">
        <f t="shared" ca="1" si="34"/>
        <v>VERO</v>
      </c>
      <c r="C473" s="57" t="b">
        <f t="shared" si="35"/>
        <v>1</v>
      </c>
      <c r="D473" s="57" t="b">
        <f>+IF(Q473='Convalida dati'!$B$16,AND('Dealflow centrale'!V473&lt;&gt;"",I473&lt;&gt;""),IF(AND('Dealflow centrale'!Q473='Convalida dati'!$B$17,'Dealflow centrale'!I473=""),OR('Dealflow centrale'!V473="",V473='Convalida dati'!$D$8),"FALSO"))</f>
        <v>1</v>
      </c>
      <c r="E473" s="57" t="b">
        <f>+IF(OR(T473='Convalida dati'!$F$4,T473='Convalida dati'!$F$5,T473='Convalida dati'!$F$8),OR('Dealflow centrale'!V473='Convalida dati'!$D$5,V473='Convalida dati'!$D$6,V473='Convalida dati'!$D$7),IF(OR('Dealflow centrale'!T473='Convalida dati'!$F$9,'Dealflow centrale'!T473='Convalida dati'!$F$7),OR('Dealflow centrale'!V473='Convalida dati'!$D$4,'Dealflow centrale'!V473='Convalida dati'!$D$5,'Dealflow centrale'!V473='Convalida dati'!$D$6),IF(T473="",OR(V473="",V473='Convalida dati'!$D$8),"FALSO")))</f>
        <v>1</v>
      </c>
      <c r="F473" s="58" t="str">
        <f t="shared" ca="1" si="33"/>
        <v>OK</v>
      </c>
      <c r="G473" s="66">
        <v>468</v>
      </c>
      <c r="H473" s="85">
        <v>43290</v>
      </c>
      <c r="I473" s="63">
        <v>43290</v>
      </c>
      <c r="J473" s="77" t="s">
        <v>1506</v>
      </c>
      <c r="K473" s="65" t="s">
        <v>62</v>
      </c>
      <c r="L473" s="76" t="s">
        <v>1523</v>
      </c>
      <c r="M473" s="78" t="s">
        <v>93</v>
      </c>
      <c r="N473" s="64" t="s">
        <v>2046</v>
      </c>
      <c r="O473" s="270"/>
      <c r="P473" s="66" t="s">
        <v>36</v>
      </c>
      <c r="Q473" s="67" t="s">
        <v>170</v>
      </c>
      <c r="R473" s="67" t="s">
        <v>49</v>
      </c>
      <c r="S473" s="288" t="s">
        <v>702</v>
      </c>
      <c r="T473" s="68" t="s">
        <v>41</v>
      </c>
      <c r="U473" s="66" t="s">
        <v>1498</v>
      </c>
      <c r="V473" s="423" t="s">
        <v>39</v>
      </c>
      <c r="W473" s="288"/>
      <c r="X473" s="489">
        <v>43293</v>
      </c>
      <c r="Y473" s="480"/>
      <c r="Z473" s="69"/>
    </row>
    <row r="474" spans="2:26" ht="42.45" hidden="1" customHeight="1" x14ac:dyDescent="0.3">
      <c r="B474" s="56" t="str">
        <f t="shared" ca="1" si="34"/>
        <v>VERO</v>
      </c>
      <c r="C474" s="57" t="b">
        <f t="shared" si="35"/>
        <v>1</v>
      </c>
      <c r="D474" s="57" t="b">
        <f>+IF(Q474='Convalida dati'!$B$16,AND('Dealflow centrale'!V474&lt;&gt;"",I474&lt;&gt;""),IF(AND('Dealflow centrale'!Q474='Convalida dati'!$B$17,'Dealflow centrale'!I474=""),OR('Dealflow centrale'!V474="",V474='Convalida dati'!$D$8),"FALSO"))</f>
        <v>1</v>
      </c>
      <c r="E474" s="57" t="b">
        <f>+IF(OR(T474='Convalida dati'!$F$4,T474='Convalida dati'!$F$5,T474='Convalida dati'!$F$8),OR('Dealflow centrale'!V474='Convalida dati'!$D$5,V474='Convalida dati'!$D$6,V474='Convalida dati'!$D$7),IF(OR('Dealflow centrale'!T474='Convalida dati'!$F$9,'Dealflow centrale'!T474='Convalida dati'!$F$7),OR('Dealflow centrale'!V474='Convalida dati'!$D$4,'Dealflow centrale'!V474='Convalida dati'!$D$5,'Dealflow centrale'!V474='Convalida dati'!$D$6),IF(T474="",OR(V474="",V474='Convalida dati'!$D$8),"FALSO")))</f>
        <v>1</v>
      </c>
      <c r="F474" s="58" t="str">
        <f t="shared" ca="1" si="33"/>
        <v>OK</v>
      </c>
      <c r="G474" s="60">
        <v>469</v>
      </c>
      <c r="H474" s="84">
        <v>43290</v>
      </c>
      <c r="I474" s="59">
        <v>43290</v>
      </c>
      <c r="J474" s="56" t="s">
        <v>1507</v>
      </c>
      <c r="K474" s="57" t="s">
        <v>62</v>
      </c>
      <c r="L474" s="70" t="s">
        <v>1523</v>
      </c>
      <c r="M474" s="72" t="s">
        <v>93</v>
      </c>
      <c r="N474" s="56" t="s">
        <v>2046</v>
      </c>
      <c r="O474" s="271"/>
      <c r="P474" s="60" t="s">
        <v>36</v>
      </c>
      <c r="Q474" s="61" t="s">
        <v>170</v>
      </c>
      <c r="R474" s="61" t="s">
        <v>53</v>
      </c>
      <c r="S474" s="289" t="str">
        <f>+'EVCA sectoralclassification 1'!E89</f>
        <v>Business and industrial services</v>
      </c>
      <c r="T474" s="62" t="s">
        <v>41</v>
      </c>
      <c r="U474" s="60" t="s">
        <v>1498</v>
      </c>
      <c r="V474" s="424" t="s">
        <v>39</v>
      </c>
      <c r="W474" s="289"/>
      <c r="X474" s="488">
        <v>43293</v>
      </c>
      <c r="Y474" s="483"/>
      <c r="Z474" s="80"/>
    </row>
    <row r="475" spans="2:26" ht="42.45" hidden="1" customHeight="1" x14ac:dyDescent="0.3">
      <c r="B475" s="56" t="str">
        <f t="shared" ca="1" si="34"/>
        <v>VERO</v>
      </c>
      <c r="C475" s="57" t="b">
        <f t="shared" si="35"/>
        <v>1</v>
      </c>
      <c r="D475" s="57" t="b">
        <f>+IF(Q475='Convalida dati'!$B$16,AND('Dealflow centrale'!V475&lt;&gt;"",I475&lt;&gt;""),IF(AND('Dealflow centrale'!Q475='Convalida dati'!$B$17,'Dealflow centrale'!I475=""),OR('Dealflow centrale'!V475="",V475='Convalida dati'!$D$8),"FALSO"))</f>
        <v>1</v>
      </c>
      <c r="E475" s="57" t="b">
        <f>+IF(OR(T475='Convalida dati'!$F$4,T475='Convalida dati'!$F$5,T475='Convalida dati'!$F$8),OR('Dealflow centrale'!V475='Convalida dati'!$D$5,V475='Convalida dati'!$D$6,V475='Convalida dati'!$D$7),IF(OR('Dealflow centrale'!T475='Convalida dati'!$F$9,'Dealflow centrale'!T475='Convalida dati'!$F$7),OR('Dealflow centrale'!V475='Convalida dati'!$D$4,'Dealflow centrale'!V475='Convalida dati'!$D$5,'Dealflow centrale'!V475='Convalida dati'!$D$6),IF(T475="",OR(V475="",V475='Convalida dati'!$D$8),"FALSO")))</f>
        <v>1</v>
      </c>
      <c r="F475" s="58" t="str">
        <f t="shared" ca="1" si="33"/>
        <v>OK</v>
      </c>
      <c r="G475" s="66">
        <v>470</v>
      </c>
      <c r="H475" s="85">
        <v>43290</v>
      </c>
      <c r="I475" s="63">
        <v>43290</v>
      </c>
      <c r="J475" s="64" t="s">
        <v>1508</v>
      </c>
      <c r="K475" s="65" t="s">
        <v>62</v>
      </c>
      <c r="L475" s="76" t="s">
        <v>1523</v>
      </c>
      <c r="M475" s="78" t="s">
        <v>93</v>
      </c>
      <c r="N475" s="64" t="s">
        <v>2046</v>
      </c>
      <c r="O475" s="272"/>
      <c r="P475" s="66" t="s">
        <v>36</v>
      </c>
      <c r="Q475" s="67" t="s">
        <v>170</v>
      </c>
      <c r="R475" s="67" t="s">
        <v>49</v>
      </c>
      <c r="S475" s="288" t="s">
        <v>702</v>
      </c>
      <c r="T475" s="68" t="s">
        <v>41</v>
      </c>
      <c r="U475" s="66" t="s">
        <v>1498</v>
      </c>
      <c r="V475" s="423" t="s">
        <v>39</v>
      </c>
      <c r="W475" s="288"/>
      <c r="X475" s="489">
        <v>43293</v>
      </c>
      <c r="Y475" s="480"/>
      <c r="Z475" s="69"/>
    </row>
    <row r="476" spans="2:26" ht="42.45" hidden="1" customHeight="1" x14ac:dyDescent="0.3">
      <c r="B476" s="56" t="str">
        <f t="shared" ca="1" si="34"/>
        <v>VERO</v>
      </c>
      <c r="C476" s="57" t="b">
        <f t="shared" si="35"/>
        <v>1</v>
      </c>
      <c r="D476" s="57" t="b">
        <f>+IF(Q476='Convalida dati'!$B$16,AND('Dealflow centrale'!V476&lt;&gt;"",I476&lt;&gt;""),IF(AND('Dealflow centrale'!Q476='Convalida dati'!$B$17,'Dealflow centrale'!I476=""),OR('Dealflow centrale'!V476="",V476='Convalida dati'!$D$8),"FALSO"))</f>
        <v>1</v>
      </c>
      <c r="E476" s="57" t="b">
        <f>+IF(OR(T476='Convalida dati'!$F$4,T476='Convalida dati'!$F$5,T476='Convalida dati'!$F$8),OR('Dealflow centrale'!V476='Convalida dati'!$D$5,V476='Convalida dati'!$D$6,V476='Convalida dati'!$D$7),IF(OR('Dealflow centrale'!T476='Convalida dati'!$F$9,'Dealflow centrale'!T476='Convalida dati'!$F$7),OR('Dealflow centrale'!V476='Convalida dati'!$D$4,'Dealflow centrale'!V476='Convalida dati'!$D$5,'Dealflow centrale'!V476='Convalida dati'!$D$6),IF(T476="",OR(V476="",V476='Convalida dati'!$D$8),"FALSO")))</f>
        <v>1</v>
      </c>
      <c r="F476" s="58" t="str">
        <f t="shared" ca="1" si="33"/>
        <v>OK</v>
      </c>
      <c r="G476" s="60">
        <v>471</v>
      </c>
      <c r="H476" s="84">
        <v>43290</v>
      </c>
      <c r="I476" s="59">
        <v>43290</v>
      </c>
      <c r="J476" s="56" t="s">
        <v>1509</v>
      </c>
      <c r="K476" s="57" t="s">
        <v>62</v>
      </c>
      <c r="L476" s="70" t="s">
        <v>1523</v>
      </c>
      <c r="M476" s="72" t="s">
        <v>93</v>
      </c>
      <c r="N476" s="56" t="s">
        <v>2046</v>
      </c>
      <c r="O476" s="73"/>
      <c r="P476" s="60" t="s">
        <v>36</v>
      </c>
      <c r="Q476" s="61" t="s">
        <v>170</v>
      </c>
      <c r="R476" s="61" t="s">
        <v>49</v>
      </c>
      <c r="S476" s="289" t="s">
        <v>626</v>
      </c>
      <c r="T476" s="62" t="s">
        <v>41</v>
      </c>
      <c r="U476" s="60" t="s">
        <v>1498</v>
      </c>
      <c r="V476" s="424" t="s">
        <v>39</v>
      </c>
      <c r="W476" s="289"/>
      <c r="X476" s="488">
        <v>43293</v>
      </c>
      <c r="Y476" s="481"/>
      <c r="Z476" s="284"/>
    </row>
    <row r="477" spans="2:26" ht="42.45" hidden="1" customHeight="1" x14ac:dyDescent="0.3">
      <c r="B477" s="56" t="str">
        <f t="shared" ca="1" si="34"/>
        <v>VERO</v>
      </c>
      <c r="C477" s="57" t="b">
        <f t="shared" si="35"/>
        <v>1</v>
      </c>
      <c r="D477" s="57" t="b">
        <f>+IF(Q477='Convalida dati'!$B$16,AND('Dealflow centrale'!V477&lt;&gt;"",I477&lt;&gt;""),IF(AND('Dealflow centrale'!Q477='Convalida dati'!$B$17,'Dealflow centrale'!I477=""),OR('Dealflow centrale'!V477="",V477='Convalida dati'!$D$8),"FALSO"))</f>
        <v>1</v>
      </c>
      <c r="E477" s="57" t="b">
        <f>+IF(OR(T477='Convalida dati'!$F$4,T477='Convalida dati'!$F$5,T477='Convalida dati'!$F$8),OR('Dealflow centrale'!V477='Convalida dati'!$D$5,V477='Convalida dati'!$D$6,V477='Convalida dati'!$D$7),IF(OR('Dealflow centrale'!T477='Convalida dati'!$F$9,'Dealflow centrale'!T477='Convalida dati'!$F$7),OR('Dealflow centrale'!V477='Convalida dati'!$D$4,'Dealflow centrale'!V477='Convalida dati'!$D$5,'Dealflow centrale'!V477='Convalida dati'!$D$6),IF(T477="",OR(V477="",V477='Convalida dati'!$D$8),"FALSO")))</f>
        <v>1</v>
      </c>
      <c r="F477" s="58" t="str">
        <f t="shared" ca="1" si="33"/>
        <v>OK</v>
      </c>
      <c r="G477" s="66">
        <v>472</v>
      </c>
      <c r="H477" s="85">
        <v>43290</v>
      </c>
      <c r="I477" s="63">
        <v>43290</v>
      </c>
      <c r="J477" s="77" t="s">
        <v>1510</v>
      </c>
      <c r="K477" s="76" t="s">
        <v>62</v>
      </c>
      <c r="L477" s="76" t="s">
        <v>1523</v>
      </c>
      <c r="M477" s="78" t="s">
        <v>93</v>
      </c>
      <c r="N477" s="64" t="s">
        <v>2046</v>
      </c>
      <c r="O477" s="272"/>
      <c r="P477" s="78" t="s">
        <v>36</v>
      </c>
      <c r="Q477" s="67" t="s">
        <v>170</v>
      </c>
      <c r="R477" s="67" t="s">
        <v>51</v>
      </c>
      <c r="S477" s="288" t="str">
        <f>+'EVCA sectoralclassification 1'!E33</f>
        <v>Materials</v>
      </c>
      <c r="T477" s="68" t="s">
        <v>41</v>
      </c>
      <c r="U477" s="66" t="s">
        <v>1498</v>
      </c>
      <c r="V477" s="423" t="s">
        <v>39</v>
      </c>
      <c r="W477" s="288"/>
      <c r="X477" s="489">
        <v>43293</v>
      </c>
      <c r="Y477" s="482"/>
      <c r="Z477" s="74"/>
    </row>
    <row r="478" spans="2:26" ht="42.45" hidden="1" customHeight="1" x14ac:dyDescent="0.3">
      <c r="B478" s="56" t="str">
        <f t="shared" ca="1" si="34"/>
        <v>VERO</v>
      </c>
      <c r="C478" s="57" t="b">
        <f t="shared" si="35"/>
        <v>1</v>
      </c>
      <c r="D478" s="57" t="b">
        <f>+IF(Q478='Convalida dati'!$B$16,AND('Dealflow centrale'!V478&lt;&gt;"",I478&lt;&gt;""),IF(AND('Dealflow centrale'!Q478='Convalida dati'!$B$17,'Dealflow centrale'!I478=""),OR('Dealflow centrale'!V478="",V478='Convalida dati'!$D$8),"FALSO"))</f>
        <v>1</v>
      </c>
      <c r="E478" s="57" t="b">
        <f>+IF(OR(T478='Convalida dati'!$F$4,T478='Convalida dati'!$F$5,T478='Convalida dati'!$F$8),OR('Dealflow centrale'!V478='Convalida dati'!$D$5,V478='Convalida dati'!$D$6,V478='Convalida dati'!$D$7),IF(OR('Dealflow centrale'!T478='Convalida dati'!$F$9,'Dealflow centrale'!T478='Convalida dati'!$F$7),OR('Dealflow centrale'!V478='Convalida dati'!$D$4,'Dealflow centrale'!V478='Convalida dati'!$D$5,'Dealflow centrale'!V478='Convalida dati'!$D$6),IF(T478="",OR(V478="",V478='Convalida dati'!$D$8),"FALSO")))</f>
        <v>1</v>
      </c>
      <c r="F478" s="58" t="str">
        <f t="shared" ca="1" si="33"/>
        <v>OK</v>
      </c>
      <c r="G478" s="60">
        <v>473</v>
      </c>
      <c r="H478" s="84">
        <v>43290</v>
      </c>
      <c r="I478" s="59">
        <v>43290</v>
      </c>
      <c r="J478" s="56" t="s">
        <v>1511</v>
      </c>
      <c r="K478" s="57" t="s">
        <v>62</v>
      </c>
      <c r="L478" s="70" t="s">
        <v>1523</v>
      </c>
      <c r="M478" s="72" t="s">
        <v>93</v>
      </c>
      <c r="N478" s="56" t="s">
        <v>2046</v>
      </c>
      <c r="O478" s="271"/>
      <c r="P478" s="60" t="s">
        <v>36</v>
      </c>
      <c r="Q478" s="61" t="s">
        <v>170</v>
      </c>
      <c r="R478" s="61" t="s">
        <v>49</v>
      </c>
      <c r="S478" s="289" t="s">
        <v>702</v>
      </c>
      <c r="T478" s="62" t="s">
        <v>41</v>
      </c>
      <c r="U478" s="60" t="s">
        <v>1498</v>
      </c>
      <c r="V478" s="424" t="s">
        <v>39</v>
      </c>
      <c r="W478" s="289"/>
      <c r="X478" s="488">
        <v>43293</v>
      </c>
      <c r="Y478" s="481"/>
      <c r="Z478" s="284"/>
    </row>
    <row r="479" spans="2:26" ht="42.45" hidden="1" customHeight="1" x14ac:dyDescent="0.3">
      <c r="B479" s="56" t="str">
        <f t="shared" ca="1" si="34"/>
        <v>VERO</v>
      </c>
      <c r="C479" s="57" t="b">
        <f t="shared" si="35"/>
        <v>1</v>
      </c>
      <c r="D479" s="57" t="b">
        <f>+IF(Q479='Convalida dati'!$B$16,AND('Dealflow centrale'!V479&lt;&gt;"",I479&lt;&gt;""),IF(AND('Dealflow centrale'!Q479='Convalida dati'!$B$17,'Dealflow centrale'!I479=""),OR('Dealflow centrale'!V479="",V479='Convalida dati'!$D$8),"FALSO"))</f>
        <v>1</v>
      </c>
      <c r="E479" s="57" t="b">
        <f>+IF(OR(T479='Convalida dati'!$F$4,T479='Convalida dati'!$F$5,T479='Convalida dati'!$F$8),OR('Dealflow centrale'!V479='Convalida dati'!$D$5,V479='Convalida dati'!$D$6,V479='Convalida dati'!$D$7),IF(OR('Dealflow centrale'!T479='Convalida dati'!$F$9,'Dealflow centrale'!T479='Convalida dati'!$F$7),OR('Dealflow centrale'!V479='Convalida dati'!$D$4,'Dealflow centrale'!V479='Convalida dati'!$D$5,'Dealflow centrale'!V479='Convalida dati'!$D$6),IF(T479="",OR(V479="",V479='Convalida dati'!$D$8),"FALSO")))</f>
        <v>1</v>
      </c>
      <c r="F479" s="58" t="str">
        <f t="shared" ca="1" si="33"/>
        <v>OK</v>
      </c>
      <c r="G479" s="66">
        <v>474</v>
      </c>
      <c r="H479" s="85">
        <v>43290</v>
      </c>
      <c r="I479" s="63">
        <v>43290</v>
      </c>
      <c r="J479" s="64" t="s">
        <v>1512</v>
      </c>
      <c r="K479" s="65" t="s">
        <v>62</v>
      </c>
      <c r="L479" s="76" t="s">
        <v>1523</v>
      </c>
      <c r="M479" s="78" t="s">
        <v>93</v>
      </c>
      <c r="N479" s="64" t="s">
        <v>2046</v>
      </c>
      <c r="O479" s="272"/>
      <c r="P479" s="78" t="s">
        <v>36</v>
      </c>
      <c r="Q479" s="67" t="s">
        <v>170</v>
      </c>
      <c r="R479" s="67" t="s">
        <v>49</v>
      </c>
      <c r="S479" s="288" t="s">
        <v>702</v>
      </c>
      <c r="T479" s="68" t="s">
        <v>41</v>
      </c>
      <c r="U479" s="66" t="s">
        <v>1498</v>
      </c>
      <c r="V479" s="423" t="s">
        <v>39</v>
      </c>
      <c r="W479" s="288"/>
      <c r="X479" s="489">
        <v>43293</v>
      </c>
      <c r="Y479" s="482"/>
      <c r="Z479" s="74"/>
    </row>
    <row r="480" spans="2:26" ht="42.45" hidden="1" customHeight="1" x14ac:dyDescent="0.3">
      <c r="B480" s="56" t="str">
        <f t="shared" ca="1" si="34"/>
        <v>VERO</v>
      </c>
      <c r="C480" s="57" t="b">
        <f t="shared" si="35"/>
        <v>1</v>
      </c>
      <c r="D480" s="57" t="b">
        <f>+IF(Q480='Convalida dati'!$B$16,AND('Dealflow centrale'!V480&lt;&gt;"",I480&lt;&gt;""),IF(AND('Dealflow centrale'!Q480='Convalida dati'!$B$17,'Dealflow centrale'!I480=""),OR('Dealflow centrale'!V480="",V480='Convalida dati'!$D$8),"FALSO"))</f>
        <v>1</v>
      </c>
      <c r="E480" s="57" t="b">
        <f>+IF(OR(T480='Convalida dati'!$F$4,T480='Convalida dati'!$F$5,T480='Convalida dati'!$F$8),OR('Dealflow centrale'!V480='Convalida dati'!$D$5,V480='Convalida dati'!$D$6,V480='Convalida dati'!$D$7),IF(OR('Dealflow centrale'!T480='Convalida dati'!$F$9,'Dealflow centrale'!T480='Convalida dati'!$F$7),OR('Dealflow centrale'!V480='Convalida dati'!$D$4,'Dealflow centrale'!V480='Convalida dati'!$D$5,'Dealflow centrale'!V480='Convalida dati'!$D$6),IF(T480="",OR(V480="",V480='Convalida dati'!$D$8),"FALSO")))</f>
        <v>1</v>
      </c>
      <c r="F480" s="58" t="str">
        <f t="shared" ca="1" si="33"/>
        <v>OK</v>
      </c>
      <c r="G480" s="60">
        <v>475</v>
      </c>
      <c r="H480" s="84">
        <v>43290</v>
      </c>
      <c r="I480" s="59">
        <v>43290</v>
      </c>
      <c r="J480" s="75" t="s">
        <v>1513</v>
      </c>
      <c r="K480" s="70" t="s">
        <v>62</v>
      </c>
      <c r="L480" s="70" t="s">
        <v>1523</v>
      </c>
      <c r="M480" s="72" t="s">
        <v>93</v>
      </c>
      <c r="N480" s="56" t="s">
        <v>2046</v>
      </c>
      <c r="O480" s="73"/>
      <c r="P480" s="60" t="s">
        <v>36</v>
      </c>
      <c r="Q480" s="61" t="s">
        <v>170</v>
      </c>
      <c r="R480" s="61" t="s">
        <v>53</v>
      </c>
      <c r="S480" s="289" t="str">
        <f>+'EVCA sectoralclassification 1'!E198</f>
        <v>Telecom carriers</v>
      </c>
      <c r="T480" s="62" t="s">
        <v>41</v>
      </c>
      <c r="U480" s="60" t="s">
        <v>1498</v>
      </c>
      <c r="V480" s="424" t="s">
        <v>39</v>
      </c>
      <c r="W480" s="289"/>
      <c r="X480" s="488">
        <v>43293</v>
      </c>
      <c r="Y480" s="481"/>
      <c r="Z480" s="284"/>
    </row>
    <row r="481" spans="2:26" ht="42.45" hidden="1" customHeight="1" x14ac:dyDescent="0.3">
      <c r="B481" s="56" t="str">
        <f t="shared" ref="B481:B493" ca="1" si="36">IF(AND(+H481&lt;=X481,X481&lt;=TODAY()),"VERO","FALSO")</f>
        <v>VERO</v>
      </c>
      <c r="C481" s="57" t="b">
        <f t="shared" ref="C481:C493" si="37">+(AND(G481&lt;&gt;"",H481&lt;&gt;"",J481&lt;&gt;"",K481&lt;&gt;"",L481&lt;&gt;"",M481&lt;&gt;"",P481&lt;&gt;"",Q481&lt;&gt;""))</f>
        <v>1</v>
      </c>
      <c r="D481" s="57" t="b">
        <f>+IF(Q481='Convalida dati'!$B$16,AND('Dealflow centrale'!V481&lt;&gt;"",I481&lt;&gt;""),IF(AND('Dealflow centrale'!Q481='Convalida dati'!$B$17,'Dealflow centrale'!I481=""),OR('Dealflow centrale'!V481="",V481='Convalida dati'!$D$8),"FALSO"))</f>
        <v>1</v>
      </c>
      <c r="E481" s="57" t="b">
        <f>+IF(OR(T481='Convalida dati'!$F$4,T481='Convalida dati'!$F$5,T481='Convalida dati'!$F$8),OR('Dealflow centrale'!V481='Convalida dati'!$D$5,V481='Convalida dati'!$D$6,V481='Convalida dati'!$D$7),IF(OR('Dealflow centrale'!T481='Convalida dati'!$F$9,'Dealflow centrale'!T481='Convalida dati'!$F$7),OR('Dealflow centrale'!V481='Convalida dati'!$D$4,'Dealflow centrale'!V481='Convalida dati'!$D$5,'Dealflow centrale'!V481='Convalida dati'!$D$6),IF(T481="",OR(V481="",V481='Convalida dati'!$D$8),"FALSO")))</f>
        <v>1</v>
      </c>
      <c r="F481" s="58" t="str">
        <f t="shared" ca="1" si="33"/>
        <v>OK</v>
      </c>
      <c r="G481" s="66">
        <v>476</v>
      </c>
      <c r="H481" s="85">
        <v>43290</v>
      </c>
      <c r="I481" s="63">
        <v>43290</v>
      </c>
      <c r="J481" s="64" t="s">
        <v>1514</v>
      </c>
      <c r="K481" s="65" t="s">
        <v>62</v>
      </c>
      <c r="L481" s="76" t="s">
        <v>1523</v>
      </c>
      <c r="M481" s="78" t="s">
        <v>93</v>
      </c>
      <c r="N481" s="64" t="s">
        <v>2046</v>
      </c>
      <c r="O481" s="270"/>
      <c r="P481" s="66" t="s">
        <v>36</v>
      </c>
      <c r="Q481" s="67" t="s">
        <v>170</v>
      </c>
      <c r="R481" s="67" t="s">
        <v>43</v>
      </c>
      <c r="S481" s="288" t="str">
        <f>+'EVCA sectoralclassification 1'!E15</f>
        <v>Agriculture: other</v>
      </c>
      <c r="T481" s="68" t="s">
        <v>41</v>
      </c>
      <c r="U481" s="66" t="s">
        <v>1498</v>
      </c>
      <c r="V481" s="423" t="s">
        <v>39</v>
      </c>
      <c r="W481" s="288"/>
      <c r="X481" s="489">
        <v>43293</v>
      </c>
      <c r="Y481" s="482"/>
      <c r="Z481" s="74"/>
    </row>
    <row r="482" spans="2:26" ht="42.45" hidden="1" customHeight="1" x14ac:dyDescent="0.3">
      <c r="B482" s="56" t="str">
        <f t="shared" ca="1" si="36"/>
        <v>VERO</v>
      </c>
      <c r="C482" s="57" t="b">
        <f t="shared" si="37"/>
        <v>1</v>
      </c>
      <c r="D482" s="57" t="b">
        <f>+IF(Q482='Convalida dati'!$B$16,AND('Dealflow centrale'!V482&lt;&gt;"",I482&lt;&gt;""),IF(AND('Dealflow centrale'!Q482='Convalida dati'!$B$17,'Dealflow centrale'!I482=""),OR('Dealflow centrale'!V482="",V482='Convalida dati'!$D$8),"FALSO"))</f>
        <v>1</v>
      </c>
      <c r="E482" s="57" t="b">
        <f>+IF(OR(T482='Convalida dati'!$F$4,T482='Convalida dati'!$F$5,T482='Convalida dati'!$F$8),OR('Dealflow centrale'!V482='Convalida dati'!$D$5,V482='Convalida dati'!$D$6,V482='Convalida dati'!$D$7),IF(OR('Dealflow centrale'!T482='Convalida dati'!$F$9,'Dealflow centrale'!T482='Convalida dati'!$F$7),OR('Dealflow centrale'!V482='Convalida dati'!$D$4,'Dealflow centrale'!V482='Convalida dati'!$D$5,'Dealflow centrale'!V482='Convalida dati'!$D$6),IF(T482="",OR(V482="",V482='Convalida dati'!$D$8),"FALSO")))</f>
        <v>1</v>
      </c>
      <c r="F482" s="58" t="str">
        <f t="shared" ca="1" si="33"/>
        <v>OK</v>
      </c>
      <c r="G482" s="60">
        <v>477</v>
      </c>
      <c r="H482" s="84">
        <v>43290</v>
      </c>
      <c r="I482" s="59">
        <v>43290</v>
      </c>
      <c r="J482" s="56" t="s">
        <v>1515</v>
      </c>
      <c r="K482" s="57" t="s">
        <v>62</v>
      </c>
      <c r="L482" s="70" t="s">
        <v>1523</v>
      </c>
      <c r="M482" s="72" t="s">
        <v>93</v>
      </c>
      <c r="N482" s="56" t="s">
        <v>2046</v>
      </c>
      <c r="O482" s="73"/>
      <c r="P482" s="60" t="s">
        <v>36</v>
      </c>
      <c r="Q482" s="61" t="s">
        <v>170</v>
      </c>
      <c r="R482" s="61" t="s">
        <v>49</v>
      </c>
      <c r="S482" s="289" t="s">
        <v>702</v>
      </c>
      <c r="T482" s="62" t="s">
        <v>41</v>
      </c>
      <c r="U482" s="60" t="s">
        <v>1498</v>
      </c>
      <c r="V482" s="424" t="s">
        <v>39</v>
      </c>
      <c r="W482" s="289"/>
      <c r="X482" s="488">
        <v>43293</v>
      </c>
      <c r="Y482" s="483"/>
      <c r="Z482" s="80"/>
    </row>
    <row r="483" spans="2:26" ht="42.45" hidden="1" customHeight="1" x14ac:dyDescent="0.3">
      <c r="B483" s="56" t="str">
        <f t="shared" ca="1" si="36"/>
        <v>VERO</v>
      </c>
      <c r="C483" s="57" t="b">
        <f t="shared" si="37"/>
        <v>1</v>
      </c>
      <c r="D483" s="57" t="b">
        <f>+IF(Q483='Convalida dati'!$B$16,AND('Dealflow centrale'!V483&lt;&gt;"",I483&lt;&gt;""),IF(AND('Dealflow centrale'!Q483='Convalida dati'!$B$17,'Dealflow centrale'!I483=""),OR('Dealflow centrale'!V483="",V483='Convalida dati'!$D$8),"FALSO"))</f>
        <v>1</v>
      </c>
      <c r="E483" s="57" t="b">
        <f>+IF(OR(T483='Convalida dati'!$F$4,T483='Convalida dati'!$F$5,T483='Convalida dati'!$F$8),OR('Dealflow centrale'!V483='Convalida dati'!$D$5,V483='Convalida dati'!$D$6,V483='Convalida dati'!$D$7),IF(OR('Dealflow centrale'!T483='Convalida dati'!$F$9,'Dealflow centrale'!T483='Convalida dati'!$F$7),OR('Dealflow centrale'!V483='Convalida dati'!$D$4,'Dealflow centrale'!V483='Convalida dati'!$D$5,'Dealflow centrale'!V483='Convalida dati'!$D$6),IF(T483="",OR(V483="",V483='Convalida dati'!$D$8),"FALSO")))</f>
        <v>1</v>
      </c>
      <c r="F483" s="58" t="str">
        <f t="shared" ca="1" si="33"/>
        <v>OK</v>
      </c>
      <c r="G483" s="66">
        <v>478</v>
      </c>
      <c r="H483" s="273">
        <v>43290</v>
      </c>
      <c r="I483" s="296">
        <v>43290</v>
      </c>
      <c r="J483" s="77" t="s">
        <v>1516</v>
      </c>
      <c r="K483" s="65" t="s">
        <v>62</v>
      </c>
      <c r="L483" s="76" t="s">
        <v>1523</v>
      </c>
      <c r="M483" s="78" t="s">
        <v>93</v>
      </c>
      <c r="N483" s="77" t="s">
        <v>2046</v>
      </c>
      <c r="O483" s="270"/>
      <c r="P483" s="66" t="s">
        <v>36</v>
      </c>
      <c r="Q483" s="67" t="s">
        <v>170</v>
      </c>
      <c r="R483" s="67" t="s">
        <v>49</v>
      </c>
      <c r="S483" s="288" t="s">
        <v>702</v>
      </c>
      <c r="T483" s="68" t="s">
        <v>41</v>
      </c>
      <c r="U483" s="66" t="s">
        <v>1498</v>
      </c>
      <c r="V483" s="423" t="s">
        <v>39</v>
      </c>
      <c r="W483" s="288"/>
      <c r="X483" s="489">
        <v>43293</v>
      </c>
      <c r="Y483" s="480"/>
      <c r="Z483" s="69"/>
    </row>
    <row r="484" spans="2:26" ht="42.45" hidden="1" customHeight="1" x14ac:dyDescent="0.3">
      <c r="B484" s="56" t="str">
        <f t="shared" ca="1" si="36"/>
        <v>VERO</v>
      </c>
      <c r="C484" s="57" t="b">
        <f t="shared" si="37"/>
        <v>1</v>
      </c>
      <c r="D484" s="57" t="b">
        <f>+IF(Q484='Convalida dati'!$B$16,AND('Dealflow centrale'!V484&lt;&gt;"",I484&lt;&gt;""),IF(AND('Dealflow centrale'!Q484='Convalida dati'!$B$17,'Dealflow centrale'!I484=""),OR('Dealflow centrale'!V484="",V484='Convalida dati'!$D$8),"FALSO"))</f>
        <v>1</v>
      </c>
      <c r="E484" s="57" t="b">
        <f>+IF(OR(T484='Convalida dati'!$F$4,T484='Convalida dati'!$F$5,T484='Convalida dati'!$F$8),OR('Dealflow centrale'!V484='Convalida dati'!$D$5,V484='Convalida dati'!$D$6,V484='Convalida dati'!$D$7),IF(OR('Dealflow centrale'!T484='Convalida dati'!$F$9,'Dealflow centrale'!T484='Convalida dati'!$F$7),OR('Dealflow centrale'!V484='Convalida dati'!$D$4,'Dealflow centrale'!V484='Convalida dati'!$D$5,'Dealflow centrale'!V484='Convalida dati'!$D$6),IF(T484="",OR(V484="",V484='Convalida dati'!$D$8),"FALSO")))</f>
        <v>1</v>
      </c>
      <c r="F484" s="58" t="str">
        <f t="shared" ca="1" si="33"/>
        <v>OK</v>
      </c>
      <c r="G484" s="60">
        <v>479</v>
      </c>
      <c r="H484" s="84">
        <v>43290</v>
      </c>
      <c r="I484" s="59">
        <v>43290</v>
      </c>
      <c r="J484" s="56" t="s">
        <v>1517</v>
      </c>
      <c r="K484" s="57" t="s">
        <v>62</v>
      </c>
      <c r="L484" s="70" t="s">
        <v>1523</v>
      </c>
      <c r="M484" s="72" t="s">
        <v>93</v>
      </c>
      <c r="N484" s="56" t="s">
        <v>2046</v>
      </c>
      <c r="O484" s="271"/>
      <c r="P484" s="60" t="s">
        <v>36</v>
      </c>
      <c r="Q484" s="61" t="s">
        <v>170</v>
      </c>
      <c r="R484" s="61" t="s">
        <v>49</v>
      </c>
      <c r="S484" s="289" t="s">
        <v>702</v>
      </c>
      <c r="T484" s="62" t="s">
        <v>41</v>
      </c>
      <c r="U484" s="60" t="s">
        <v>1498</v>
      </c>
      <c r="V484" s="424" t="s">
        <v>39</v>
      </c>
      <c r="W484" s="289"/>
      <c r="X484" s="488">
        <v>43293</v>
      </c>
      <c r="Y484" s="481"/>
      <c r="Z484" s="284"/>
    </row>
    <row r="485" spans="2:26" ht="42.45" hidden="1" customHeight="1" x14ac:dyDescent="0.3">
      <c r="B485" s="56" t="str">
        <f t="shared" ca="1" si="36"/>
        <v>VERO</v>
      </c>
      <c r="C485" s="57" t="b">
        <f t="shared" si="37"/>
        <v>1</v>
      </c>
      <c r="D485" s="57" t="b">
        <f>+IF(Q485='Convalida dati'!$B$16,AND('Dealflow centrale'!V485&lt;&gt;"",I485&lt;&gt;""),IF(AND('Dealflow centrale'!Q485='Convalida dati'!$B$17,'Dealflow centrale'!I485=""),OR('Dealflow centrale'!V485="",V485='Convalida dati'!$D$8),"FALSO"))</f>
        <v>1</v>
      </c>
      <c r="E485" s="57" t="b">
        <f>+IF(OR(T485='Convalida dati'!$F$4,T485='Convalida dati'!$F$5,T485='Convalida dati'!$F$8),OR('Dealflow centrale'!V485='Convalida dati'!$D$5,V485='Convalida dati'!$D$6,V485='Convalida dati'!$D$7),IF(OR('Dealflow centrale'!T485='Convalida dati'!$F$9,'Dealflow centrale'!T485='Convalida dati'!$F$7),OR('Dealflow centrale'!V485='Convalida dati'!$D$4,'Dealflow centrale'!V485='Convalida dati'!$D$5,'Dealflow centrale'!V485='Convalida dati'!$D$6),IF(T485="",OR(V485="",V485='Convalida dati'!$D$8),"FALSO")))</f>
        <v>1</v>
      </c>
      <c r="F485" s="58" t="str">
        <f t="shared" ca="1" si="33"/>
        <v>OK</v>
      </c>
      <c r="G485" s="66">
        <v>480</v>
      </c>
      <c r="H485" s="85">
        <v>43290</v>
      </c>
      <c r="I485" s="63">
        <v>43290</v>
      </c>
      <c r="J485" s="77" t="s">
        <v>1518</v>
      </c>
      <c r="K485" s="65" t="s">
        <v>62</v>
      </c>
      <c r="L485" s="76" t="s">
        <v>1523</v>
      </c>
      <c r="M485" s="78" t="s">
        <v>93</v>
      </c>
      <c r="N485" s="64" t="s">
        <v>2046</v>
      </c>
      <c r="O485" s="272"/>
      <c r="P485" s="66" t="s">
        <v>36</v>
      </c>
      <c r="Q485" s="67" t="s">
        <v>170</v>
      </c>
      <c r="R485" s="67" t="s">
        <v>46</v>
      </c>
      <c r="S485" s="288" t="str">
        <f>+'EVCA sectoralclassification 1'!E179</f>
        <v>Energy: other</v>
      </c>
      <c r="T485" s="68" t="s">
        <v>41</v>
      </c>
      <c r="U485" s="66" t="s">
        <v>1498</v>
      </c>
      <c r="V485" s="423" t="s">
        <v>39</v>
      </c>
      <c r="W485" s="288"/>
      <c r="X485" s="489">
        <v>43293</v>
      </c>
      <c r="Y485" s="480"/>
      <c r="Z485" s="69"/>
    </row>
    <row r="486" spans="2:26" ht="42.45" hidden="1" customHeight="1" x14ac:dyDescent="0.3">
      <c r="B486" s="56" t="str">
        <f t="shared" ca="1" si="36"/>
        <v>VERO</v>
      </c>
      <c r="C486" s="57" t="b">
        <f t="shared" si="37"/>
        <v>1</v>
      </c>
      <c r="D486" s="57" t="b">
        <f>+IF(Q486='Convalida dati'!$B$16,AND('Dealflow centrale'!V486&lt;&gt;"",I486&lt;&gt;""),IF(AND('Dealflow centrale'!Q486='Convalida dati'!$B$17,'Dealflow centrale'!I486=""),OR('Dealflow centrale'!V486="",V486='Convalida dati'!$D$8),"FALSO"))</f>
        <v>1</v>
      </c>
      <c r="E486" s="57" t="b">
        <f>+IF(OR(T486='Convalida dati'!$F$4,T486='Convalida dati'!$F$5,T486='Convalida dati'!$F$8),OR('Dealflow centrale'!V486='Convalida dati'!$D$5,V486='Convalida dati'!$D$6,V486='Convalida dati'!$D$7),IF(OR('Dealflow centrale'!T486='Convalida dati'!$F$9,'Dealflow centrale'!T486='Convalida dati'!$F$7),OR('Dealflow centrale'!V486='Convalida dati'!$D$4,'Dealflow centrale'!V486='Convalida dati'!$D$5,'Dealflow centrale'!V486='Convalida dati'!$D$6),IF(T486="",OR(V486="",V486='Convalida dati'!$D$8),"FALSO")))</f>
        <v>1</v>
      </c>
      <c r="F486" s="58" t="str">
        <f t="shared" ca="1" si="33"/>
        <v>OK</v>
      </c>
      <c r="G486" s="60">
        <v>481</v>
      </c>
      <c r="H486" s="84">
        <v>43290</v>
      </c>
      <c r="I486" s="59">
        <v>43290</v>
      </c>
      <c r="J486" s="56" t="s">
        <v>1519</v>
      </c>
      <c r="K486" s="57" t="s">
        <v>62</v>
      </c>
      <c r="L486" s="70" t="s">
        <v>1523</v>
      </c>
      <c r="M486" s="72" t="s">
        <v>93</v>
      </c>
      <c r="N486" s="56" t="s">
        <v>2046</v>
      </c>
      <c r="O486" s="73"/>
      <c r="P486" s="60" t="s">
        <v>36</v>
      </c>
      <c r="Q486" s="61" t="s">
        <v>170</v>
      </c>
      <c r="R486" s="61" t="s">
        <v>49</v>
      </c>
      <c r="S486" s="289" t="s">
        <v>702</v>
      </c>
      <c r="T486" s="62" t="s">
        <v>41</v>
      </c>
      <c r="U486" s="60" t="s">
        <v>1498</v>
      </c>
      <c r="V486" s="424" t="s">
        <v>39</v>
      </c>
      <c r="W486" s="289"/>
      <c r="X486" s="488">
        <v>43293</v>
      </c>
      <c r="Y486" s="481"/>
      <c r="Z486" s="284"/>
    </row>
    <row r="487" spans="2:26" ht="42.45" hidden="1" customHeight="1" x14ac:dyDescent="0.3">
      <c r="B487" s="56" t="str">
        <f t="shared" ca="1" si="36"/>
        <v>VERO</v>
      </c>
      <c r="C487" s="57" t="b">
        <f t="shared" si="37"/>
        <v>1</v>
      </c>
      <c r="D487" s="57" t="b">
        <f>+IF(Q487='Convalida dati'!$B$16,AND('Dealflow centrale'!V487&lt;&gt;"",I487&lt;&gt;""),IF(AND('Dealflow centrale'!Q487='Convalida dati'!$B$17,'Dealflow centrale'!I487=""),OR('Dealflow centrale'!V487="",V487='Convalida dati'!$D$8),"FALSO"))</f>
        <v>1</v>
      </c>
      <c r="E487" s="57" t="b">
        <f>+IF(OR(T487='Convalida dati'!$F$4,T487='Convalida dati'!$F$5,T487='Convalida dati'!$F$8),OR('Dealflow centrale'!V487='Convalida dati'!$D$5,V487='Convalida dati'!$D$6,V487='Convalida dati'!$D$7),IF(OR('Dealflow centrale'!T487='Convalida dati'!$F$9,'Dealflow centrale'!T487='Convalida dati'!$F$7),OR('Dealflow centrale'!V487='Convalida dati'!$D$4,'Dealflow centrale'!V487='Convalida dati'!$D$5,'Dealflow centrale'!V487='Convalida dati'!$D$6),IF(T487="",OR(V487="",V487='Convalida dati'!$D$8),"FALSO")))</f>
        <v>1</v>
      </c>
      <c r="F487" s="58" t="str">
        <f t="shared" ca="1" si="33"/>
        <v>OK</v>
      </c>
      <c r="G487" s="66">
        <v>482</v>
      </c>
      <c r="H487" s="85">
        <v>43290</v>
      </c>
      <c r="I487" s="63">
        <v>43290</v>
      </c>
      <c r="J487" s="77" t="s">
        <v>1520</v>
      </c>
      <c r="K487" s="65" t="s">
        <v>62</v>
      </c>
      <c r="L487" s="76" t="s">
        <v>1523</v>
      </c>
      <c r="M487" s="78" t="s">
        <v>93</v>
      </c>
      <c r="N487" s="64" t="s">
        <v>2046</v>
      </c>
      <c r="O487" s="272"/>
      <c r="P487" s="66" t="s">
        <v>36</v>
      </c>
      <c r="Q487" s="67" t="s">
        <v>170</v>
      </c>
      <c r="R487" s="67" t="s">
        <v>46</v>
      </c>
      <c r="S487" s="288" t="s">
        <v>574</v>
      </c>
      <c r="T487" s="68" t="s">
        <v>41</v>
      </c>
      <c r="U487" s="66" t="s">
        <v>1498</v>
      </c>
      <c r="V487" s="423" t="s">
        <v>39</v>
      </c>
      <c r="W487" s="288"/>
      <c r="X487" s="489">
        <v>43293</v>
      </c>
      <c r="Y487" s="480"/>
      <c r="Z487" s="69"/>
    </row>
    <row r="488" spans="2:26" ht="42.45" hidden="1" customHeight="1" x14ac:dyDescent="0.3">
      <c r="B488" s="56" t="str">
        <f t="shared" ca="1" si="36"/>
        <v>VERO</v>
      </c>
      <c r="C488" s="57" t="b">
        <f t="shared" si="37"/>
        <v>1</v>
      </c>
      <c r="D488" s="57" t="b">
        <f>+IF(Q488='Convalida dati'!$B$16,AND('Dealflow centrale'!V488&lt;&gt;"",I488&lt;&gt;""),IF(AND('Dealflow centrale'!Q488='Convalida dati'!$B$17,'Dealflow centrale'!I488=""),OR('Dealflow centrale'!V488="",V488='Convalida dati'!$D$8),"FALSO"))</f>
        <v>1</v>
      </c>
      <c r="E488" s="57" t="b">
        <f>+IF(OR(T488='Convalida dati'!$F$4,T488='Convalida dati'!$F$5,T488='Convalida dati'!$F$8),OR('Dealflow centrale'!V488='Convalida dati'!$D$5,V488='Convalida dati'!$D$6,V488='Convalida dati'!$D$7),IF(OR('Dealflow centrale'!T488='Convalida dati'!$F$9,'Dealflow centrale'!T488='Convalida dati'!$F$7),OR('Dealflow centrale'!V488='Convalida dati'!$D$4,'Dealflow centrale'!V488='Convalida dati'!$D$5,'Dealflow centrale'!V488='Convalida dati'!$D$6),IF(T488="",OR(V488="",V488='Convalida dati'!$D$8),"FALSO")))</f>
        <v>1</v>
      </c>
      <c r="F488" s="58" t="str">
        <f t="shared" ca="1" si="33"/>
        <v>OK</v>
      </c>
      <c r="G488" s="60">
        <v>483</v>
      </c>
      <c r="H488" s="84">
        <v>43290</v>
      </c>
      <c r="I488" s="59">
        <v>43290</v>
      </c>
      <c r="J488" s="56" t="s">
        <v>1521</v>
      </c>
      <c r="K488" s="57" t="s">
        <v>62</v>
      </c>
      <c r="L488" s="70" t="s">
        <v>1523</v>
      </c>
      <c r="M488" s="60" t="s">
        <v>93</v>
      </c>
      <c r="N488" s="75" t="s">
        <v>2046</v>
      </c>
      <c r="O488" s="271"/>
      <c r="P488" s="72" t="s">
        <v>36</v>
      </c>
      <c r="Q488" s="61" t="s">
        <v>170</v>
      </c>
      <c r="R488" s="61" t="s">
        <v>52</v>
      </c>
      <c r="S488" s="289" t="str">
        <f>+'EVCA sectoralclassification 1'!E228</f>
        <v>Medical information systems</v>
      </c>
      <c r="T488" s="62" t="s">
        <v>41</v>
      </c>
      <c r="U488" s="60" t="s">
        <v>1498</v>
      </c>
      <c r="V488" s="424" t="s">
        <v>39</v>
      </c>
      <c r="W488" s="289"/>
      <c r="X488" s="488">
        <v>43293</v>
      </c>
      <c r="Y488" s="481"/>
      <c r="Z488" s="284"/>
    </row>
    <row r="489" spans="2:26" ht="42.45" hidden="1" customHeight="1" x14ac:dyDescent="0.3">
      <c r="B489" s="56" t="str">
        <f t="shared" ca="1" si="36"/>
        <v>VERO</v>
      </c>
      <c r="C489" s="57" t="b">
        <f t="shared" si="37"/>
        <v>1</v>
      </c>
      <c r="D489" s="57" t="b">
        <f>+IF(Q489='Convalida dati'!$B$16,AND('Dealflow centrale'!V489&lt;&gt;"",I489&lt;&gt;""),IF(AND('Dealflow centrale'!Q489='Convalida dati'!$B$17,'Dealflow centrale'!I489=""),OR('Dealflow centrale'!V489="",V489='Convalida dati'!$D$8),"FALSO"))</f>
        <v>1</v>
      </c>
      <c r="E489" s="57" t="b">
        <f>+IF(OR(T489='Convalida dati'!$F$4,T489='Convalida dati'!$F$5,T489='Convalida dati'!$F$8),OR('Dealflow centrale'!V489='Convalida dati'!$D$5,V489='Convalida dati'!$D$6,V489='Convalida dati'!$D$7),IF(OR('Dealflow centrale'!T489='Convalida dati'!$F$9,'Dealflow centrale'!T489='Convalida dati'!$F$7),OR('Dealflow centrale'!V489='Convalida dati'!$D$4,'Dealflow centrale'!V489='Convalida dati'!$D$5,'Dealflow centrale'!V489='Convalida dati'!$D$6),IF(T489="",OR(V489="",V489='Convalida dati'!$D$8),"FALSO")))</f>
        <v>1</v>
      </c>
      <c r="F489" s="58" t="str">
        <f t="shared" ca="1" si="33"/>
        <v>OK</v>
      </c>
      <c r="G489" s="66">
        <v>484</v>
      </c>
      <c r="H489" s="85">
        <v>43290</v>
      </c>
      <c r="I489" s="63">
        <v>43290</v>
      </c>
      <c r="J489" s="77" t="s">
        <v>1522</v>
      </c>
      <c r="K489" s="65" t="s">
        <v>62</v>
      </c>
      <c r="L489" s="76" t="s">
        <v>1523</v>
      </c>
      <c r="M489" s="78" t="s">
        <v>93</v>
      </c>
      <c r="N489" s="64" t="s">
        <v>2046</v>
      </c>
      <c r="O489" s="270"/>
      <c r="P489" s="66" t="s">
        <v>36</v>
      </c>
      <c r="Q489" s="67" t="s">
        <v>170</v>
      </c>
      <c r="R489" s="67" t="s">
        <v>49</v>
      </c>
      <c r="S489" s="288" t="s">
        <v>702</v>
      </c>
      <c r="T489" s="68" t="s">
        <v>41</v>
      </c>
      <c r="U489" s="66" t="s">
        <v>1498</v>
      </c>
      <c r="V489" s="423" t="s">
        <v>39</v>
      </c>
      <c r="W489" s="288"/>
      <c r="X489" s="489">
        <v>43293</v>
      </c>
      <c r="Y489" s="482"/>
      <c r="Z489" s="74"/>
    </row>
    <row r="490" spans="2:26" ht="42.45" hidden="1" customHeight="1" x14ac:dyDescent="0.3">
      <c r="B490" s="56" t="str">
        <f t="shared" ca="1" si="36"/>
        <v>VERO</v>
      </c>
      <c r="C490" s="57" t="b">
        <f t="shared" si="37"/>
        <v>1</v>
      </c>
      <c r="D490" s="57" t="b">
        <f>+IF(Q490='Convalida dati'!$B$16,AND('Dealflow centrale'!V490&lt;&gt;"",I490&lt;&gt;""),IF(AND('Dealflow centrale'!Q490='Convalida dati'!$B$17,'Dealflow centrale'!I490=""),OR('Dealflow centrale'!V490="",V490='Convalida dati'!$D$8),"FALSO"))</f>
        <v>1</v>
      </c>
      <c r="E490" s="57" t="b">
        <f>+IF(OR(T490='Convalida dati'!$F$4,T490='Convalida dati'!$F$5,T490='Convalida dati'!$F$8),OR('Dealflow centrale'!V490='Convalida dati'!$D$5,V490='Convalida dati'!$D$6,V490='Convalida dati'!$D$7),IF(OR('Dealflow centrale'!T490='Convalida dati'!$F$9,'Dealflow centrale'!T490='Convalida dati'!$F$7),OR('Dealflow centrale'!V490='Convalida dati'!$D$4,'Dealflow centrale'!V490='Convalida dati'!$D$5,'Dealflow centrale'!V490='Convalida dati'!$D$6),IF(T490="",OR(V490="",V490='Convalida dati'!$D$8),"FALSO")))</f>
        <v>1</v>
      </c>
      <c r="F490" s="58" t="str">
        <f t="shared" ca="1" si="33"/>
        <v>OK</v>
      </c>
      <c r="G490" s="60">
        <v>485</v>
      </c>
      <c r="H490" s="84">
        <v>43293</v>
      </c>
      <c r="I490" s="59">
        <v>43293</v>
      </c>
      <c r="J490" s="56" t="s">
        <v>1525</v>
      </c>
      <c r="K490" s="57" t="s">
        <v>62</v>
      </c>
      <c r="L490" s="70" t="s">
        <v>202</v>
      </c>
      <c r="M490" s="72" t="s">
        <v>89</v>
      </c>
      <c r="N490" s="75" t="s">
        <v>182</v>
      </c>
      <c r="O490" s="73"/>
      <c r="P490" s="60" t="s">
        <v>36</v>
      </c>
      <c r="Q490" s="61" t="s">
        <v>170</v>
      </c>
      <c r="R490" s="61" t="s">
        <v>49</v>
      </c>
      <c r="S490" s="289" t="s">
        <v>702</v>
      </c>
      <c r="T490" s="62" t="s">
        <v>40</v>
      </c>
      <c r="U490" s="60" t="s">
        <v>1524</v>
      </c>
      <c r="V490" s="424" t="s">
        <v>39</v>
      </c>
      <c r="W490" s="289"/>
      <c r="X490" s="488">
        <v>43300</v>
      </c>
      <c r="Y490" s="481"/>
      <c r="Z490" s="284"/>
    </row>
    <row r="491" spans="2:26" ht="42.45" hidden="1" customHeight="1" x14ac:dyDescent="0.3">
      <c r="B491" s="56" t="str">
        <f t="shared" ca="1" si="36"/>
        <v>VERO</v>
      </c>
      <c r="C491" s="57" t="b">
        <f t="shared" si="37"/>
        <v>1</v>
      </c>
      <c r="D491" s="57" t="b">
        <f>+IF(Q491='Convalida dati'!$B$16,AND('Dealflow centrale'!V491&lt;&gt;"",I491&lt;&gt;""),IF(AND('Dealflow centrale'!Q491='Convalida dati'!$B$17,'Dealflow centrale'!I491=""),OR('Dealflow centrale'!V491="",V491='Convalida dati'!$D$8),"FALSO"))</f>
        <v>1</v>
      </c>
      <c r="E491" s="57" t="b">
        <f>+IF(OR(T491='Convalida dati'!$F$4,T491='Convalida dati'!$F$5,T491='Convalida dati'!$F$8),OR('Dealflow centrale'!V491='Convalida dati'!$D$5,V491='Convalida dati'!$D$6,V491='Convalida dati'!$D$7),IF(OR('Dealflow centrale'!T491='Convalida dati'!$F$9,'Dealflow centrale'!T491='Convalida dati'!$F$7),OR('Dealflow centrale'!V491='Convalida dati'!$D$4,'Dealflow centrale'!V491='Convalida dati'!$D$5,'Dealflow centrale'!V491='Convalida dati'!$D$6),IF(T491="",OR(V491="",V491='Convalida dati'!$D$8),"FALSO")))</f>
        <v>1</v>
      </c>
      <c r="F491" s="58" t="str">
        <f t="shared" ca="1" si="33"/>
        <v>OK</v>
      </c>
      <c r="G491" s="66">
        <v>486</v>
      </c>
      <c r="H491" s="85">
        <v>43293</v>
      </c>
      <c r="I491" s="63">
        <v>43293</v>
      </c>
      <c r="J491" s="64" t="s">
        <v>1526</v>
      </c>
      <c r="K491" s="65" t="s">
        <v>62</v>
      </c>
      <c r="L491" s="76" t="s">
        <v>202</v>
      </c>
      <c r="M491" s="78" t="s">
        <v>89</v>
      </c>
      <c r="N491" s="64" t="s">
        <v>182</v>
      </c>
      <c r="O491" s="272"/>
      <c r="P491" s="66" t="s">
        <v>36</v>
      </c>
      <c r="Q491" s="67" t="s">
        <v>170</v>
      </c>
      <c r="R491" s="67" t="s">
        <v>51</v>
      </c>
      <c r="S491" s="288" t="str">
        <f>+'EVCA sectoralclassification 1'!E52</f>
        <v>Business and industrial products</v>
      </c>
      <c r="T491" s="68" t="s">
        <v>40</v>
      </c>
      <c r="U491" s="66" t="s">
        <v>1524</v>
      </c>
      <c r="V491" s="423" t="s">
        <v>39</v>
      </c>
      <c r="W491" s="288"/>
      <c r="X491" s="489">
        <v>43300</v>
      </c>
      <c r="Y491" s="480"/>
      <c r="Z491" s="69"/>
    </row>
    <row r="492" spans="2:26" ht="42.45" hidden="1" customHeight="1" x14ac:dyDescent="0.3">
      <c r="B492" s="56" t="str">
        <f t="shared" ca="1" si="36"/>
        <v>VERO</v>
      </c>
      <c r="C492" s="57" t="b">
        <f t="shared" si="37"/>
        <v>1</v>
      </c>
      <c r="D492" s="57" t="b">
        <f>+IF(Q492='Convalida dati'!$B$16,AND('Dealflow centrale'!V492&lt;&gt;"",I492&lt;&gt;""),IF(AND('Dealflow centrale'!Q492='Convalida dati'!$B$17,'Dealflow centrale'!I492=""),OR('Dealflow centrale'!V492="",V492='Convalida dati'!$D$8),"FALSO"))</f>
        <v>1</v>
      </c>
      <c r="E492" s="57" t="b">
        <f>+IF(OR(T492='Convalida dati'!$F$4,T492='Convalida dati'!$F$5,T492='Convalida dati'!$F$8),OR('Dealflow centrale'!V492='Convalida dati'!$D$5,V492='Convalida dati'!$D$6,V492='Convalida dati'!$D$7),IF(OR('Dealflow centrale'!T492='Convalida dati'!$F$9,'Dealflow centrale'!T492='Convalida dati'!$F$7),OR('Dealflow centrale'!V492='Convalida dati'!$D$4,'Dealflow centrale'!V492='Convalida dati'!$D$5,'Dealflow centrale'!V492='Convalida dati'!$D$6),IF(T492="",OR(V492="",V492='Convalida dati'!$D$8),"FALSO")))</f>
        <v>1</v>
      </c>
      <c r="F492" s="58" t="str">
        <f t="shared" ca="1" si="33"/>
        <v>OK</v>
      </c>
      <c r="G492" s="60">
        <v>487</v>
      </c>
      <c r="H492" s="84">
        <v>43293</v>
      </c>
      <c r="I492" s="59">
        <v>43293</v>
      </c>
      <c r="J492" s="56" t="s">
        <v>1527</v>
      </c>
      <c r="K492" s="57" t="s">
        <v>62</v>
      </c>
      <c r="L492" s="70" t="s">
        <v>202</v>
      </c>
      <c r="M492" s="60" t="s">
        <v>89</v>
      </c>
      <c r="N492" s="56" t="s">
        <v>182</v>
      </c>
      <c r="O492" s="271"/>
      <c r="P492" s="60" t="s">
        <v>36</v>
      </c>
      <c r="Q492" s="61" t="s">
        <v>170</v>
      </c>
      <c r="R492" s="61" t="s">
        <v>49</v>
      </c>
      <c r="S492" s="289" t="str">
        <f>+'EVCA sectoralclassification 1'!E214</f>
        <v>Systems software</v>
      </c>
      <c r="T492" s="62" t="s">
        <v>40</v>
      </c>
      <c r="U492" s="60" t="s">
        <v>1524</v>
      </c>
      <c r="V492" s="424" t="s">
        <v>39</v>
      </c>
      <c r="W492" s="289"/>
      <c r="X492" s="488">
        <v>43300</v>
      </c>
      <c r="Y492" s="481"/>
      <c r="Z492" s="284"/>
    </row>
    <row r="493" spans="2:26" ht="42.45" hidden="1" customHeight="1" x14ac:dyDescent="0.3">
      <c r="B493" s="56" t="str">
        <f t="shared" ca="1" si="36"/>
        <v>VERO</v>
      </c>
      <c r="C493" s="57" t="b">
        <f t="shared" si="37"/>
        <v>1</v>
      </c>
      <c r="D493" s="57" t="b">
        <f>+IF(Q493='Convalida dati'!$B$16,AND('Dealflow centrale'!V493&lt;&gt;"",I493&lt;&gt;""),IF(AND('Dealflow centrale'!Q493='Convalida dati'!$B$17,'Dealflow centrale'!I493=""),OR('Dealflow centrale'!V493="",V493='Convalida dati'!$D$8),"FALSO"))</f>
        <v>1</v>
      </c>
      <c r="E493" s="57" t="b">
        <f>+IF(OR(T493='Convalida dati'!$F$4,T493='Convalida dati'!$F$5,T493='Convalida dati'!$F$8),OR('Dealflow centrale'!V493='Convalida dati'!$D$5,V493='Convalida dati'!$D$6,V493='Convalida dati'!$D$7),IF(OR('Dealflow centrale'!T493='Convalida dati'!$F$9,'Dealflow centrale'!T493='Convalida dati'!$F$7),OR('Dealflow centrale'!V493='Convalida dati'!$D$4,'Dealflow centrale'!V493='Convalida dati'!$D$5,'Dealflow centrale'!V493='Convalida dati'!$D$6),IF(T493="",OR(V493="",V493='Convalida dati'!$D$8),"FALSO")))</f>
        <v>1</v>
      </c>
      <c r="F493" s="58" t="str">
        <f t="shared" ca="1" si="33"/>
        <v>OK</v>
      </c>
      <c r="G493" s="66">
        <v>488</v>
      </c>
      <c r="H493" s="85">
        <v>43292</v>
      </c>
      <c r="I493" s="63">
        <v>43292</v>
      </c>
      <c r="J493" s="64" t="s">
        <v>1528</v>
      </c>
      <c r="K493" s="65" t="s">
        <v>62</v>
      </c>
      <c r="L493" s="76" t="s">
        <v>1529</v>
      </c>
      <c r="M493" s="78" t="s">
        <v>97</v>
      </c>
      <c r="N493" s="64"/>
      <c r="O493" s="272" t="s">
        <v>1530</v>
      </c>
      <c r="P493" s="66" t="s">
        <v>34</v>
      </c>
      <c r="Q493" s="67" t="s">
        <v>170</v>
      </c>
      <c r="R493" s="67" t="s">
        <v>48</v>
      </c>
      <c r="S493" s="288" t="str">
        <f>+'EVCA sectoralclassification 1'!E199</f>
        <v>Internet technologies</v>
      </c>
      <c r="T493" s="68" t="s">
        <v>41</v>
      </c>
      <c r="U493" s="66" t="s">
        <v>218</v>
      </c>
      <c r="V493" s="423" t="s">
        <v>174</v>
      </c>
      <c r="W493" s="288"/>
      <c r="X493" s="489">
        <v>43300</v>
      </c>
      <c r="Y493" s="480"/>
      <c r="Z493" s="69"/>
    </row>
    <row r="494" spans="2:26" ht="42.45" hidden="1" customHeight="1" x14ac:dyDescent="0.3">
      <c r="B494" s="56" t="str">
        <f t="shared" ref="B494:B501" ca="1" si="38">IF(AND(+H494&lt;=X494,X494&lt;=TODAY()),"VERO","FALSO")</f>
        <v>VERO</v>
      </c>
      <c r="C494" s="57" t="b">
        <f t="shared" ref="C494:C501" si="39">+(AND(G494&lt;&gt;"",H494&lt;&gt;"",J494&lt;&gt;"",K494&lt;&gt;"",L494&lt;&gt;"",M494&lt;&gt;"",P494&lt;&gt;"",Q494&lt;&gt;""))</f>
        <v>1</v>
      </c>
      <c r="D494" s="57" t="b">
        <f>+IF(Q494='Convalida dati'!$B$16,AND('Dealflow centrale'!V494&lt;&gt;"",I494&lt;&gt;""),IF(AND('Dealflow centrale'!Q494='Convalida dati'!$B$17,'Dealflow centrale'!I494=""),OR('Dealflow centrale'!V494="",V494='Convalida dati'!$D$8),"FALSO"))</f>
        <v>1</v>
      </c>
      <c r="E494" s="57" t="b">
        <f>+IF(OR(T494='Convalida dati'!$F$4,T494='Convalida dati'!$F$5,T494='Convalida dati'!$F$8),OR('Dealflow centrale'!V494='Convalida dati'!$D$5,V494='Convalida dati'!$D$6,V494='Convalida dati'!$D$7),IF(OR('Dealflow centrale'!T494='Convalida dati'!$F$9,'Dealflow centrale'!T494='Convalida dati'!$F$7),OR('Dealflow centrale'!V494='Convalida dati'!$D$4,'Dealflow centrale'!V494='Convalida dati'!$D$5,'Dealflow centrale'!V494='Convalida dati'!$D$6),IF(T494="",OR(V494="",V494='Convalida dati'!$D$8),"FALSO")))</f>
        <v>1</v>
      </c>
      <c r="F494" s="58" t="str">
        <f t="shared" ca="1" si="33"/>
        <v>OK</v>
      </c>
      <c r="G494" s="60">
        <v>489</v>
      </c>
      <c r="H494" s="84">
        <v>43298</v>
      </c>
      <c r="I494" s="59"/>
      <c r="J494" s="56" t="s">
        <v>1531</v>
      </c>
      <c r="K494" s="57" t="s">
        <v>62</v>
      </c>
      <c r="L494" s="70" t="s">
        <v>165</v>
      </c>
      <c r="M494" s="72" t="s">
        <v>90</v>
      </c>
      <c r="N494" s="56"/>
      <c r="O494" s="73" t="s">
        <v>1532</v>
      </c>
      <c r="P494" s="60" t="s">
        <v>34</v>
      </c>
      <c r="Q494" s="61" t="s">
        <v>67</v>
      </c>
      <c r="R494" s="61"/>
      <c r="S494" s="289"/>
      <c r="T494" s="62"/>
      <c r="U494" s="60"/>
      <c r="V494" s="424" t="s">
        <v>781</v>
      </c>
      <c r="W494" s="289"/>
      <c r="X494" s="488">
        <v>43384</v>
      </c>
      <c r="Y494" s="481"/>
      <c r="Z494" s="284"/>
    </row>
    <row r="495" spans="2:26" ht="42.45" hidden="1" customHeight="1" x14ac:dyDescent="0.3">
      <c r="B495" s="56" t="str">
        <f t="shared" ca="1" si="38"/>
        <v>VERO</v>
      </c>
      <c r="C495" s="57" t="b">
        <f t="shared" si="39"/>
        <v>1</v>
      </c>
      <c r="D495" s="57" t="b">
        <f>+IF(Q495='Convalida dati'!$B$16,AND('Dealflow centrale'!V495&lt;&gt;"",I495&lt;&gt;""),IF(AND('Dealflow centrale'!Q495='Convalida dati'!$B$17,'Dealflow centrale'!I495=""),OR('Dealflow centrale'!V495="",V495='Convalida dati'!$D$8),"FALSO"))</f>
        <v>1</v>
      </c>
      <c r="E495" s="57" t="b">
        <f>+IF(OR(T495='Convalida dati'!$F$4,T495='Convalida dati'!$F$5,T495='Convalida dati'!$F$8),OR('Dealflow centrale'!V495='Convalida dati'!$D$5,V495='Convalida dati'!$D$6,V495='Convalida dati'!$D$7),IF(OR('Dealflow centrale'!T495='Convalida dati'!$F$9,'Dealflow centrale'!T495='Convalida dati'!$F$7),OR('Dealflow centrale'!V495='Convalida dati'!$D$4,'Dealflow centrale'!V495='Convalida dati'!$D$5,'Dealflow centrale'!V495='Convalida dati'!$D$6),IF(T495="",OR(V495="",V495='Convalida dati'!$D$8),"FALSO")))</f>
        <v>1</v>
      </c>
      <c r="F495" s="58" t="str">
        <f t="shared" ca="1" si="33"/>
        <v>OK</v>
      </c>
      <c r="G495" s="66">
        <v>490</v>
      </c>
      <c r="H495" s="85">
        <v>43300</v>
      </c>
      <c r="I495" s="63">
        <v>43300</v>
      </c>
      <c r="J495" s="64" t="s">
        <v>1533</v>
      </c>
      <c r="K495" s="65" t="s">
        <v>62</v>
      </c>
      <c r="L495" s="76" t="s">
        <v>149</v>
      </c>
      <c r="M495" s="78" t="s">
        <v>92</v>
      </c>
      <c r="N495" s="64"/>
      <c r="O495" s="272" t="s">
        <v>1534</v>
      </c>
      <c r="P495" s="66" t="s">
        <v>37</v>
      </c>
      <c r="Q495" s="67" t="s">
        <v>170</v>
      </c>
      <c r="R495" s="67" t="s">
        <v>48</v>
      </c>
      <c r="S495" s="288" t="str">
        <f>+'EVCA sectoralclassification 1'!E199</f>
        <v>Internet technologies</v>
      </c>
      <c r="T495" s="68" t="s">
        <v>167</v>
      </c>
      <c r="U495" s="66" t="s">
        <v>218</v>
      </c>
      <c r="V495" s="423" t="s">
        <v>38</v>
      </c>
      <c r="W495" s="288"/>
      <c r="X495" s="489">
        <v>43300</v>
      </c>
      <c r="Y495" s="482"/>
      <c r="Z495" s="74"/>
    </row>
    <row r="496" spans="2:26" ht="42.45" hidden="1" customHeight="1" x14ac:dyDescent="0.3">
      <c r="B496" s="56" t="str">
        <f t="shared" ca="1" si="38"/>
        <v>VERO</v>
      </c>
      <c r="C496" s="57" t="b">
        <f t="shared" si="39"/>
        <v>1</v>
      </c>
      <c r="D496" s="57" t="b">
        <f>+IF(Q496='Convalida dati'!$B$16,AND('Dealflow centrale'!V496&lt;&gt;"",I496&lt;&gt;""),IF(AND('Dealflow centrale'!Q496='Convalida dati'!$B$17,'Dealflow centrale'!I496=""),OR('Dealflow centrale'!V496="",V496='Convalida dati'!$D$8),"FALSO"))</f>
        <v>1</v>
      </c>
      <c r="E496" s="57" t="b">
        <f>+IF(OR(T496='Convalida dati'!$F$4,T496='Convalida dati'!$F$5,T496='Convalida dati'!$F$8),OR('Dealflow centrale'!V496='Convalida dati'!$D$5,V496='Convalida dati'!$D$6,V496='Convalida dati'!$D$7),IF(OR('Dealflow centrale'!T496='Convalida dati'!$F$9,'Dealflow centrale'!T496='Convalida dati'!$F$7),OR('Dealflow centrale'!V496='Convalida dati'!$D$4,'Dealflow centrale'!V496='Convalida dati'!$D$5,'Dealflow centrale'!V496='Convalida dati'!$D$6),IF(T496="",OR(V496="",V496='Convalida dati'!$D$8),"FALSO")))</f>
        <v>1</v>
      </c>
      <c r="F496" s="58" t="str">
        <f t="shared" ca="1" si="33"/>
        <v>OK</v>
      </c>
      <c r="G496" s="60">
        <v>491</v>
      </c>
      <c r="H496" s="84">
        <v>43300</v>
      </c>
      <c r="I496" s="59">
        <v>43300</v>
      </c>
      <c r="J496" s="56" t="s">
        <v>1535</v>
      </c>
      <c r="K496" s="57" t="s">
        <v>62</v>
      </c>
      <c r="L496" s="70" t="s">
        <v>149</v>
      </c>
      <c r="M496" s="72" t="s">
        <v>92</v>
      </c>
      <c r="N496" s="75" t="s">
        <v>2046</v>
      </c>
      <c r="O496" s="73"/>
      <c r="P496" s="60" t="s">
        <v>36</v>
      </c>
      <c r="Q496" s="61" t="s">
        <v>170</v>
      </c>
      <c r="R496" s="61" t="s">
        <v>53</v>
      </c>
      <c r="S496" s="289" t="str">
        <f>+'EVCA sectoralclassification 1'!E116</f>
        <v>Transportation: other</v>
      </c>
      <c r="T496" s="62" t="s">
        <v>41</v>
      </c>
      <c r="U496" s="60" t="s">
        <v>970</v>
      </c>
      <c r="V496" s="424" t="s">
        <v>39</v>
      </c>
      <c r="W496" s="289"/>
      <c r="X496" s="488">
        <v>43307</v>
      </c>
      <c r="Y496" s="483"/>
      <c r="Z496" s="80"/>
    </row>
    <row r="497" spans="2:26" ht="42.45" hidden="1" customHeight="1" x14ac:dyDescent="0.3">
      <c r="B497" s="56" t="str">
        <f t="shared" ca="1" si="38"/>
        <v>VERO</v>
      </c>
      <c r="C497" s="57" t="b">
        <f t="shared" si="39"/>
        <v>1</v>
      </c>
      <c r="D497" s="57" t="b">
        <f>+IF(Q497='Convalida dati'!$B$16,AND('Dealflow centrale'!V497&lt;&gt;"",I497&lt;&gt;""),IF(AND('Dealflow centrale'!Q497='Convalida dati'!$B$17,'Dealflow centrale'!I497=""),OR('Dealflow centrale'!V497="",V497='Convalida dati'!$D$8),"FALSO"))</f>
        <v>1</v>
      </c>
      <c r="E497" s="57" t="b">
        <f>+IF(OR(T497='Convalida dati'!$F$4,T497='Convalida dati'!$F$5,T497='Convalida dati'!$F$8),OR('Dealflow centrale'!V497='Convalida dati'!$D$5,V497='Convalida dati'!$D$6,V497='Convalida dati'!$D$7),IF(OR('Dealflow centrale'!T497='Convalida dati'!$F$9,'Dealflow centrale'!T497='Convalida dati'!$F$7),OR('Dealflow centrale'!V497='Convalida dati'!$D$4,'Dealflow centrale'!V497='Convalida dati'!$D$5,'Dealflow centrale'!V497='Convalida dati'!$D$6),IF(T497="",OR(V497="",V497='Convalida dati'!$D$8),"FALSO")))</f>
        <v>1</v>
      </c>
      <c r="F497" s="58" t="str">
        <f t="shared" ca="1" si="33"/>
        <v>OK</v>
      </c>
      <c r="G497" s="66">
        <v>492</v>
      </c>
      <c r="H497" s="85">
        <v>43300</v>
      </c>
      <c r="I497" s="63">
        <f>+H497</f>
        <v>43300</v>
      </c>
      <c r="J497" s="64" t="s">
        <v>1536</v>
      </c>
      <c r="K497" s="76" t="s">
        <v>62</v>
      </c>
      <c r="L497" s="76" t="s">
        <v>149</v>
      </c>
      <c r="M497" s="78" t="s">
        <v>92</v>
      </c>
      <c r="N497" s="64" t="s">
        <v>2046</v>
      </c>
      <c r="O497" s="272"/>
      <c r="P497" s="66" t="s">
        <v>36</v>
      </c>
      <c r="Q497" s="67" t="s">
        <v>170</v>
      </c>
      <c r="R497" s="280" t="s">
        <v>49</v>
      </c>
      <c r="S497" s="288" t="str">
        <f>+'EVCA sectoralclassification 1'!E214</f>
        <v>Systems software</v>
      </c>
      <c r="T497" s="68" t="s">
        <v>166</v>
      </c>
      <c r="U497" s="66" t="s">
        <v>1285</v>
      </c>
      <c r="V497" s="423" t="s">
        <v>39</v>
      </c>
      <c r="W497" s="288"/>
      <c r="X497" s="489">
        <v>43307</v>
      </c>
      <c r="Y497" s="480"/>
      <c r="Z497" s="69"/>
    </row>
    <row r="498" spans="2:26" ht="42.45" hidden="1" customHeight="1" x14ac:dyDescent="0.3">
      <c r="B498" s="56" t="str">
        <f t="shared" ca="1" si="38"/>
        <v>VERO</v>
      </c>
      <c r="C498" s="57" t="b">
        <f t="shared" si="39"/>
        <v>1</v>
      </c>
      <c r="D498" s="57" t="b">
        <f>+IF(Q498='Convalida dati'!$B$16,AND('Dealflow centrale'!V498&lt;&gt;"",I498&lt;&gt;""),IF(AND('Dealflow centrale'!Q498='Convalida dati'!$B$17,'Dealflow centrale'!I498=""),OR('Dealflow centrale'!V498="",V498='Convalida dati'!$D$8),"FALSO"))</f>
        <v>1</v>
      </c>
      <c r="E498" s="57" t="b">
        <f>+IF(OR(T498='Convalida dati'!$F$4,T498='Convalida dati'!$F$5,T498='Convalida dati'!$F$8),OR('Dealflow centrale'!V498='Convalida dati'!$D$5,V498='Convalida dati'!$D$6,V498='Convalida dati'!$D$7),IF(OR('Dealflow centrale'!T498='Convalida dati'!$F$9,'Dealflow centrale'!T498='Convalida dati'!$F$7),OR('Dealflow centrale'!V498='Convalida dati'!$D$4,'Dealflow centrale'!V498='Convalida dati'!$D$5,'Dealflow centrale'!V498='Convalida dati'!$D$6),IF(T498="",OR(V498="",V498='Convalida dati'!$D$8),"FALSO")))</f>
        <v>1</v>
      </c>
      <c r="F498" s="58" t="str">
        <f t="shared" ca="1" si="33"/>
        <v>OK</v>
      </c>
      <c r="G498" s="60">
        <v>493</v>
      </c>
      <c r="H498" s="84">
        <v>43300</v>
      </c>
      <c r="I498" s="59">
        <v>43300</v>
      </c>
      <c r="J498" s="56" t="s">
        <v>1537</v>
      </c>
      <c r="K498" s="57" t="s">
        <v>62</v>
      </c>
      <c r="L498" s="70" t="s">
        <v>149</v>
      </c>
      <c r="M498" s="72" t="s">
        <v>92</v>
      </c>
      <c r="N498" s="56" t="s">
        <v>2046</v>
      </c>
      <c r="O498" s="73"/>
      <c r="P498" s="60" t="s">
        <v>36</v>
      </c>
      <c r="Q498" s="61" t="s">
        <v>170</v>
      </c>
      <c r="R498" s="61" t="s">
        <v>48</v>
      </c>
      <c r="S498" s="289" t="str">
        <f>+'EVCA sectoralclassification 1'!E199</f>
        <v>Internet technologies</v>
      </c>
      <c r="T498" s="62" t="s">
        <v>166</v>
      </c>
      <c r="U498" s="60" t="s">
        <v>970</v>
      </c>
      <c r="V498" s="424" t="s">
        <v>39</v>
      </c>
      <c r="W498" s="289"/>
      <c r="X498" s="488">
        <v>43307</v>
      </c>
      <c r="Y498" s="481"/>
      <c r="Z498" s="284"/>
    </row>
    <row r="499" spans="2:26" ht="42.45" hidden="1" customHeight="1" x14ac:dyDescent="0.3">
      <c r="B499" s="56" t="str">
        <f t="shared" ca="1" si="38"/>
        <v>VERO</v>
      </c>
      <c r="C499" s="57" t="b">
        <f t="shared" si="39"/>
        <v>1</v>
      </c>
      <c r="D499" s="57" t="b">
        <f>+IF(Q499='Convalida dati'!$B$16,AND('Dealflow centrale'!V499&lt;&gt;"",I499&lt;&gt;""),IF(AND('Dealflow centrale'!Q499='Convalida dati'!$B$17,'Dealflow centrale'!I499=""),OR('Dealflow centrale'!V499="",V499='Convalida dati'!$D$8),"FALSO"))</f>
        <v>1</v>
      </c>
      <c r="E499" s="57" t="b">
        <f>+IF(OR(T499='Convalida dati'!$F$4,T499='Convalida dati'!$F$5,T499='Convalida dati'!$F$8),OR('Dealflow centrale'!V499='Convalida dati'!$D$5,V499='Convalida dati'!$D$6,V499='Convalida dati'!$D$7),IF(OR('Dealflow centrale'!T499='Convalida dati'!$F$9,'Dealflow centrale'!T499='Convalida dati'!$F$7),OR('Dealflow centrale'!V499='Convalida dati'!$D$4,'Dealflow centrale'!V499='Convalida dati'!$D$5,'Dealflow centrale'!V499='Convalida dati'!$D$6),IF(T499="",OR(V499="",V499='Convalida dati'!$D$8),"FALSO")))</f>
        <v>1</v>
      </c>
      <c r="F499" s="58" t="str">
        <f t="shared" ca="1" si="33"/>
        <v>OK</v>
      </c>
      <c r="G499" s="66">
        <v>494</v>
      </c>
      <c r="H499" s="85">
        <v>43300</v>
      </c>
      <c r="I499" s="63">
        <f>+H499</f>
        <v>43300</v>
      </c>
      <c r="J499" s="64" t="s">
        <v>1538</v>
      </c>
      <c r="K499" s="76" t="s">
        <v>62</v>
      </c>
      <c r="L499" s="76" t="s">
        <v>149</v>
      </c>
      <c r="M499" s="78" t="s">
        <v>92</v>
      </c>
      <c r="N499" s="64"/>
      <c r="O499" s="270" t="s">
        <v>1542</v>
      </c>
      <c r="P499" s="66" t="s">
        <v>35</v>
      </c>
      <c r="Q499" s="67" t="s">
        <v>170</v>
      </c>
      <c r="R499" s="67" t="s">
        <v>49</v>
      </c>
      <c r="S499" s="288" t="str">
        <f>+'EVCA sectoralclassification 1'!E214</f>
        <v>Systems software</v>
      </c>
      <c r="T499" s="68" t="s">
        <v>166</v>
      </c>
      <c r="U499" s="66" t="s">
        <v>218</v>
      </c>
      <c r="V499" s="423" t="s">
        <v>174</v>
      </c>
      <c r="W499" s="288"/>
      <c r="X499" s="489">
        <v>43307</v>
      </c>
      <c r="Y499" s="480" t="s">
        <v>1539</v>
      </c>
      <c r="Z499" s="69"/>
    </row>
    <row r="500" spans="2:26" ht="42.45" hidden="1" customHeight="1" x14ac:dyDescent="0.3">
      <c r="B500" s="56" t="str">
        <f t="shared" ca="1" si="38"/>
        <v>VERO</v>
      </c>
      <c r="C500" s="57" t="b">
        <f t="shared" si="39"/>
        <v>1</v>
      </c>
      <c r="D500" s="57" t="b">
        <f>+IF(Q500='Convalida dati'!$B$16,AND('Dealflow centrale'!V500&lt;&gt;"",I500&lt;&gt;""),IF(AND('Dealflow centrale'!Q500='Convalida dati'!$B$17,'Dealflow centrale'!I500=""),OR('Dealflow centrale'!V500="",V500='Convalida dati'!$D$8),"FALSO"))</f>
        <v>1</v>
      </c>
      <c r="E500" s="57" t="b">
        <f>+IF(OR(T500='Convalida dati'!$F$4,T500='Convalida dati'!$F$5,T500='Convalida dati'!$F$8),OR('Dealflow centrale'!V500='Convalida dati'!$D$5,V500='Convalida dati'!$D$6,V500='Convalida dati'!$D$7),IF(OR('Dealflow centrale'!T500='Convalida dati'!$F$9,'Dealflow centrale'!T500='Convalida dati'!$F$7),OR('Dealflow centrale'!V500='Convalida dati'!$D$4,'Dealflow centrale'!V500='Convalida dati'!$D$5,'Dealflow centrale'!V500='Convalida dati'!$D$6),IF(T500="",OR(V500="",V500='Convalida dati'!$D$8),"FALSO")))</f>
        <v>1</v>
      </c>
      <c r="F500" s="58" t="str">
        <f t="shared" ca="1" si="33"/>
        <v>OK</v>
      </c>
      <c r="G500" s="60">
        <v>495</v>
      </c>
      <c r="H500" s="84">
        <v>43300</v>
      </c>
      <c r="I500" s="59">
        <v>43300</v>
      </c>
      <c r="J500" s="56" t="s">
        <v>1543</v>
      </c>
      <c r="K500" s="57" t="s">
        <v>62</v>
      </c>
      <c r="L500" s="70" t="s">
        <v>165</v>
      </c>
      <c r="M500" s="72" t="s">
        <v>90</v>
      </c>
      <c r="N500" s="56"/>
      <c r="O500" s="271" t="s">
        <v>982</v>
      </c>
      <c r="P500" s="60" t="s">
        <v>36</v>
      </c>
      <c r="Q500" s="61" t="s">
        <v>170</v>
      </c>
      <c r="R500" s="61" t="s">
        <v>49</v>
      </c>
      <c r="S500" s="289" t="str">
        <f>+'EVCA sectoralclassification 1'!E215</f>
        <v>Software: other</v>
      </c>
      <c r="T500" s="62" t="s">
        <v>41</v>
      </c>
      <c r="U500" s="60" t="s">
        <v>218</v>
      </c>
      <c r="V500" s="424" t="s">
        <v>174</v>
      </c>
      <c r="W500" s="289"/>
      <c r="X500" s="488">
        <v>43307</v>
      </c>
      <c r="Y500" s="483"/>
      <c r="Z500" s="80"/>
    </row>
    <row r="501" spans="2:26" ht="42.45" hidden="1" customHeight="1" x14ac:dyDescent="0.3">
      <c r="B501" s="56" t="str">
        <f t="shared" ca="1" si="38"/>
        <v>VERO</v>
      </c>
      <c r="C501" s="57" t="b">
        <f t="shared" si="39"/>
        <v>1</v>
      </c>
      <c r="D501" s="57" t="b">
        <f>+IF(Q501='Convalida dati'!$B$16,AND('Dealflow centrale'!V501&lt;&gt;"",I501&lt;&gt;""),IF(AND('Dealflow centrale'!Q501='Convalida dati'!$B$17,'Dealflow centrale'!I501=""),OR('Dealflow centrale'!V501="",V501='Convalida dati'!$D$8),"FALSO"))</f>
        <v>1</v>
      </c>
      <c r="E501" s="57" t="b">
        <f>+IF(OR(T501='Convalida dati'!$F$4,T501='Convalida dati'!$F$5,T501='Convalida dati'!$F$8),OR('Dealflow centrale'!V501='Convalida dati'!$D$5,V501='Convalida dati'!$D$6,V501='Convalida dati'!$D$7),IF(OR('Dealflow centrale'!T501='Convalida dati'!$F$9,'Dealflow centrale'!T501='Convalida dati'!$F$7),OR('Dealflow centrale'!V501='Convalida dati'!$D$4,'Dealflow centrale'!V501='Convalida dati'!$D$5,'Dealflow centrale'!V501='Convalida dati'!$D$6),IF(T501="",OR(V501="",V501='Convalida dati'!$D$8),"FALSO")))</f>
        <v>1</v>
      </c>
      <c r="F501" s="58" t="str">
        <f t="shared" ca="1" si="33"/>
        <v>OK</v>
      </c>
      <c r="G501" s="66">
        <v>496</v>
      </c>
      <c r="H501" s="85">
        <v>43304</v>
      </c>
      <c r="I501" s="63"/>
      <c r="J501" s="64" t="s">
        <v>1540</v>
      </c>
      <c r="K501" s="65" t="s">
        <v>62</v>
      </c>
      <c r="L501" s="76" t="s">
        <v>1246</v>
      </c>
      <c r="M501" s="78" t="s">
        <v>100</v>
      </c>
      <c r="N501" s="64"/>
      <c r="O501" s="272" t="s">
        <v>1541</v>
      </c>
      <c r="P501" s="66" t="s">
        <v>34</v>
      </c>
      <c r="Q501" s="67" t="s">
        <v>67</v>
      </c>
      <c r="R501" s="67"/>
      <c r="S501" s="288"/>
      <c r="T501" s="68"/>
      <c r="U501" s="66"/>
      <c r="V501" s="423" t="s">
        <v>781</v>
      </c>
      <c r="W501" s="288"/>
      <c r="X501" s="489">
        <v>43384</v>
      </c>
      <c r="Y501" s="482"/>
      <c r="Z501" s="74"/>
    </row>
    <row r="502" spans="2:26" ht="42.45" hidden="1" customHeight="1" x14ac:dyDescent="0.3">
      <c r="B502" s="56" t="str">
        <f t="shared" ref="B502:B512" ca="1" si="40">IF(AND(+H502&lt;=X502,X502&lt;=TODAY()),"VERO","FALSO")</f>
        <v>VERO</v>
      </c>
      <c r="C502" s="57" t="b">
        <f t="shared" ref="C502:C512" si="41">+(AND(G502&lt;&gt;"",H502&lt;&gt;"",J502&lt;&gt;"",K502&lt;&gt;"",L502&lt;&gt;"",M502&lt;&gt;"",P502&lt;&gt;"",Q502&lt;&gt;""))</f>
        <v>1</v>
      </c>
      <c r="D502" s="57" t="b">
        <f>+IF(Q502='Convalida dati'!$B$16,AND('Dealflow centrale'!V502&lt;&gt;"",I502&lt;&gt;""),IF(AND('Dealflow centrale'!Q502='Convalida dati'!$B$17,'Dealflow centrale'!I502=""),OR('Dealflow centrale'!V502="",V502='Convalida dati'!$D$8),"FALSO"))</f>
        <v>1</v>
      </c>
      <c r="E502" s="57" t="b">
        <f>+IF(OR(T502='Convalida dati'!$F$4,T502='Convalida dati'!$F$5,T502='Convalida dati'!$F$8),OR('Dealflow centrale'!V502='Convalida dati'!$D$5,V502='Convalida dati'!$D$6,V502='Convalida dati'!$D$7),IF(OR('Dealflow centrale'!T502='Convalida dati'!$F$9,'Dealflow centrale'!T502='Convalida dati'!$F$7),OR('Dealflow centrale'!V502='Convalida dati'!$D$4,'Dealflow centrale'!V502='Convalida dati'!$D$5,'Dealflow centrale'!V502='Convalida dati'!$D$6),IF(T502="",OR(V502="",V502='Convalida dati'!$D$8),"FALSO")))</f>
        <v>1</v>
      </c>
      <c r="F502" s="58" t="str">
        <f t="shared" ca="1" si="33"/>
        <v>OK</v>
      </c>
      <c r="G502" s="60">
        <v>497</v>
      </c>
      <c r="H502" s="84">
        <v>43307</v>
      </c>
      <c r="I502" s="59">
        <v>43307</v>
      </c>
      <c r="J502" s="56" t="s">
        <v>1544</v>
      </c>
      <c r="K502" s="57" t="s">
        <v>62</v>
      </c>
      <c r="L502" s="70" t="s">
        <v>149</v>
      </c>
      <c r="M502" s="72" t="s">
        <v>92</v>
      </c>
      <c r="N502" s="56" t="s">
        <v>112</v>
      </c>
      <c r="O502" s="73"/>
      <c r="P502" s="60" t="s">
        <v>36</v>
      </c>
      <c r="Q502" s="61" t="s">
        <v>170</v>
      </c>
      <c r="R502" s="61" t="s">
        <v>49</v>
      </c>
      <c r="S502" s="289" t="str">
        <f>+'EVCA sectoralclassification 1'!E204</f>
        <v>Consumer electronics</v>
      </c>
      <c r="T502" s="62" t="s">
        <v>166</v>
      </c>
      <c r="U502" s="60" t="s">
        <v>218</v>
      </c>
      <c r="V502" s="424" t="s">
        <v>38</v>
      </c>
      <c r="W502" s="289"/>
      <c r="X502" s="488">
        <v>43314</v>
      </c>
      <c r="Y502" s="481"/>
      <c r="Z502" s="284"/>
    </row>
    <row r="503" spans="2:26" ht="42.45" hidden="1" customHeight="1" x14ac:dyDescent="0.3">
      <c r="B503" s="56" t="str">
        <f t="shared" ca="1" si="40"/>
        <v>VERO</v>
      </c>
      <c r="C503" s="57" t="b">
        <f t="shared" si="41"/>
        <v>1</v>
      </c>
      <c r="D503" s="57" t="b">
        <f>+IF(Q503='Convalida dati'!$B$16,AND('Dealflow centrale'!V503&lt;&gt;"",I503&lt;&gt;""),IF(AND('Dealflow centrale'!Q503='Convalida dati'!$B$17,'Dealflow centrale'!I503=""),OR('Dealflow centrale'!V503="",V503='Convalida dati'!$D$8),"FALSO"))</f>
        <v>1</v>
      </c>
      <c r="E503" s="57" t="b">
        <f>+IF(OR(T503='Convalida dati'!$F$4,T503='Convalida dati'!$F$5,T503='Convalida dati'!$F$8),OR('Dealflow centrale'!V503='Convalida dati'!$D$5,V503='Convalida dati'!$D$6,V503='Convalida dati'!$D$7),IF(OR('Dealflow centrale'!T503='Convalida dati'!$F$9,'Dealflow centrale'!T503='Convalida dati'!$F$7),OR('Dealflow centrale'!V503='Convalida dati'!$D$4,'Dealflow centrale'!V503='Convalida dati'!$D$5,'Dealflow centrale'!V503='Convalida dati'!$D$6),IF(T503="",OR(V503="",V503='Convalida dati'!$D$8),"FALSO")))</f>
        <v>1</v>
      </c>
      <c r="F503" s="58" t="str">
        <f t="shared" ca="1" si="33"/>
        <v>OK</v>
      </c>
      <c r="G503" s="66">
        <v>498</v>
      </c>
      <c r="H503" s="85">
        <v>43307</v>
      </c>
      <c r="I503" s="63">
        <v>43307</v>
      </c>
      <c r="J503" s="64" t="s">
        <v>1545</v>
      </c>
      <c r="K503" s="65" t="s">
        <v>64</v>
      </c>
      <c r="L503" s="76" t="s">
        <v>1546</v>
      </c>
      <c r="M503" s="66" t="s">
        <v>161</v>
      </c>
      <c r="N503" s="77" t="s">
        <v>118</v>
      </c>
      <c r="O503" s="270"/>
      <c r="P503" s="66" t="s">
        <v>36</v>
      </c>
      <c r="Q503" s="67" t="s">
        <v>170</v>
      </c>
      <c r="R503" s="67" t="s">
        <v>49</v>
      </c>
      <c r="S503" s="288" t="str">
        <f>+'EVCA sectoralclassification 1'!E232</f>
        <v>Medical devices and supplies</v>
      </c>
      <c r="T503" s="68" t="s">
        <v>166</v>
      </c>
      <c r="U503" s="66" t="s">
        <v>218</v>
      </c>
      <c r="V503" s="423" t="s">
        <v>38</v>
      </c>
      <c r="W503" s="288"/>
      <c r="X503" s="489">
        <v>43314</v>
      </c>
      <c r="Y503" s="480"/>
      <c r="Z503" s="69"/>
    </row>
    <row r="504" spans="2:26" ht="42.45" hidden="1" customHeight="1" x14ac:dyDescent="0.3">
      <c r="B504" s="56" t="str">
        <f t="shared" ca="1" si="40"/>
        <v>VERO</v>
      </c>
      <c r="C504" s="57" t="b">
        <f t="shared" si="41"/>
        <v>1</v>
      </c>
      <c r="D504" s="57" t="b">
        <f>+IF(Q504='Convalida dati'!$B$16,AND('Dealflow centrale'!V504&lt;&gt;"",I504&lt;&gt;""),IF(AND('Dealflow centrale'!Q504='Convalida dati'!$B$17,'Dealflow centrale'!I504=""),OR('Dealflow centrale'!V504="",V504='Convalida dati'!$D$8),"FALSO"))</f>
        <v>1</v>
      </c>
      <c r="E504" s="57" t="b">
        <f>+IF(OR(T504='Convalida dati'!$F$4,T504='Convalida dati'!$F$5,T504='Convalida dati'!$F$8),OR('Dealflow centrale'!V504='Convalida dati'!$D$5,V504='Convalida dati'!$D$6,V504='Convalida dati'!$D$7),IF(OR('Dealflow centrale'!T504='Convalida dati'!$F$9,'Dealflow centrale'!T504='Convalida dati'!$F$7),OR('Dealflow centrale'!V504='Convalida dati'!$D$4,'Dealflow centrale'!V504='Convalida dati'!$D$5,'Dealflow centrale'!V504='Convalida dati'!$D$6),IF(T504="",OR(V504="",V504='Convalida dati'!$D$8),"FALSO")))</f>
        <v>1</v>
      </c>
      <c r="F504" s="58" t="str">
        <f t="shared" ca="1" si="33"/>
        <v>OK</v>
      </c>
      <c r="G504" s="60">
        <v>499</v>
      </c>
      <c r="H504" s="84">
        <v>43309</v>
      </c>
      <c r="I504" s="59">
        <v>43309</v>
      </c>
      <c r="J504" s="75" t="s">
        <v>1547</v>
      </c>
      <c r="K504" s="57" t="s">
        <v>62</v>
      </c>
      <c r="L504" s="70" t="s">
        <v>1548</v>
      </c>
      <c r="M504" s="72" t="s">
        <v>93</v>
      </c>
      <c r="N504" s="56"/>
      <c r="O504" s="73" t="s">
        <v>1549</v>
      </c>
      <c r="P504" s="60" t="s">
        <v>35</v>
      </c>
      <c r="Q504" s="61" t="s">
        <v>170</v>
      </c>
      <c r="R504" s="61" t="s">
        <v>48</v>
      </c>
      <c r="S504" s="294" t="str">
        <f>+'EVCA sectoralclassification 1'!E199</f>
        <v>Internet technologies</v>
      </c>
      <c r="T504" s="61" t="s">
        <v>41</v>
      </c>
      <c r="U504" s="60" t="s">
        <v>218</v>
      </c>
      <c r="V504" s="424" t="s">
        <v>174</v>
      </c>
      <c r="W504" s="289"/>
      <c r="X504" s="488">
        <v>43314</v>
      </c>
      <c r="Y504" s="483"/>
      <c r="Z504" s="80"/>
    </row>
    <row r="505" spans="2:26" ht="42.45" hidden="1" customHeight="1" x14ac:dyDescent="0.3">
      <c r="B505" s="56" t="str">
        <f t="shared" ca="1" si="40"/>
        <v>VERO</v>
      </c>
      <c r="C505" s="57" t="b">
        <f t="shared" si="41"/>
        <v>1</v>
      </c>
      <c r="D505" s="57" t="b">
        <f>+IF(Q505='Convalida dati'!$B$16,AND('Dealflow centrale'!V505&lt;&gt;"",I505&lt;&gt;""),IF(AND('Dealflow centrale'!Q505='Convalida dati'!$B$17,'Dealflow centrale'!I505=""),OR('Dealflow centrale'!V505="",V505='Convalida dati'!$D$8),"FALSO"))</f>
        <v>1</v>
      </c>
      <c r="E505" s="57" t="b">
        <f>+IF(OR(T505='Convalida dati'!$F$4,T505='Convalida dati'!$F$5,T505='Convalida dati'!$F$8),OR('Dealflow centrale'!V505='Convalida dati'!$D$5,V505='Convalida dati'!$D$6,V505='Convalida dati'!$D$7),IF(OR('Dealflow centrale'!T505='Convalida dati'!$F$9,'Dealflow centrale'!T505='Convalida dati'!$F$7),OR('Dealflow centrale'!V505='Convalida dati'!$D$4,'Dealflow centrale'!V505='Convalida dati'!$D$5,'Dealflow centrale'!V505='Convalida dati'!$D$6),IF(T505="",OR(V505="",V505='Convalida dati'!$D$8),"FALSO")))</f>
        <v>1</v>
      </c>
      <c r="F505" s="58" t="str">
        <f t="shared" ca="1" si="33"/>
        <v>OK</v>
      </c>
      <c r="G505" s="66">
        <v>500</v>
      </c>
      <c r="H505" s="85">
        <v>43310</v>
      </c>
      <c r="I505" s="63"/>
      <c r="J505" s="64" t="s">
        <v>1551</v>
      </c>
      <c r="K505" s="65" t="s">
        <v>62</v>
      </c>
      <c r="L505" s="76" t="s">
        <v>764</v>
      </c>
      <c r="M505" s="78" t="s">
        <v>103</v>
      </c>
      <c r="N505" s="64"/>
      <c r="O505" s="270" t="s">
        <v>1550</v>
      </c>
      <c r="P505" s="66" t="s">
        <v>34</v>
      </c>
      <c r="Q505" s="67" t="s">
        <v>67</v>
      </c>
      <c r="R505" s="67"/>
      <c r="S505" s="288"/>
      <c r="T505" s="68"/>
      <c r="U505" s="66"/>
      <c r="V505" s="423" t="s">
        <v>781</v>
      </c>
      <c r="W505" s="288"/>
      <c r="X505" s="489">
        <v>43384</v>
      </c>
      <c r="Y505" s="480"/>
      <c r="Z505" s="69"/>
    </row>
    <row r="506" spans="2:26" ht="42.45" hidden="1" customHeight="1" x14ac:dyDescent="0.3">
      <c r="B506" s="56" t="str">
        <f t="shared" ca="1" si="40"/>
        <v>VERO</v>
      </c>
      <c r="C506" s="57" t="b">
        <f t="shared" si="41"/>
        <v>1</v>
      </c>
      <c r="D506" s="57" t="b">
        <f>+IF(Q506='Convalida dati'!$B$16,AND('Dealflow centrale'!V506&lt;&gt;"",I506&lt;&gt;""),IF(AND('Dealflow centrale'!Q506='Convalida dati'!$B$17,'Dealflow centrale'!I506=""),OR('Dealflow centrale'!V506="",V506='Convalida dati'!$D$8),"FALSO"))</f>
        <v>1</v>
      </c>
      <c r="E506" s="57" t="b">
        <f>+IF(OR(T506='Convalida dati'!$F$4,T506='Convalida dati'!$F$5,T506='Convalida dati'!$F$8),OR('Dealflow centrale'!V506='Convalida dati'!$D$5,V506='Convalida dati'!$D$6,V506='Convalida dati'!$D$7),IF(OR('Dealflow centrale'!T506='Convalida dati'!$F$9,'Dealflow centrale'!T506='Convalida dati'!$F$7),OR('Dealflow centrale'!V506='Convalida dati'!$D$4,'Dealflow centrale'!V506='Convalida dati'!$D$5,'Dealflow centrale'!V506='Convalida dati'!$D$6),IF(T506="",OR(V506="",V506='Convalida dati'!$D$8),"FALSO")))</f>
        <v>1</v>
      </c>
      <c r="F506" s="58" t="str">
        <f t="shared" ca="1" si="33"/>
        <v>OK</v>
      </c>
      <c r="G506" s="60">
        <v>501</v>
      </c>
      <c r="H506" s="84">
        <v>43311</v>
      </c>
      <c r="I506" s="59"/>
      <c r="J506" s="56" t="s">
        <v>1552</v>
      </c>
      <c r="K506" s="57" t="s">
        <v>62</v>
      </c>
      <c r="L506" s="70" t="s">
        <v>206</v>
      </c>
      <c r="M506" s="72" t="s">
        <v>206</v>
      </c>
      <c r="N506" s="56"/>
      <c r="O506" s="73" t="s">
        <v>1553</v>
      </c>
      <c r="P506" s="60" t="s">
        <v>34</v>
      </c>
      <c r="Q506" s="61" t="s">
        <v>67</v>
      </c>
      <c r="R506" s="61"/>
      <c r="S506" s="293"/>
      <c r="T506" s="62"/>
      <c r="U506" s="60"/>
      <c r="V506" s="424" t="s">
        <v>781</v>
      </c>
      <c r="W506" s="289"/>
      <c r="X506" s="488">
        <v>43384</v>
      </c>
      <c r="Y506" s="481"/>
      <c r="Z506" s="284"/>
    </row>
    <row r="507" spans="2:26" ht="42.45" hidden="1" customHeight="1" x14ac:dyDescent="0.3">
      <c r="B507" s="56" t="str">
        <f t="shared" ca="1" si="40"/>
        <v>VERO</v>
      </c>
      <c r="C507" s="57" t="b">
        <f t="shared" si="41"/>
        <v>1</v>
      </c>
      <c r="D507" s="57" t="b">
        <f>+IF(Q507='Convalida dati'!$B$16,AND('Dealflow centrale'!V507&lt;&gt;"",I507&lt;&gt;""),IF(AND('Dealflow centrale'!Q507='Convalida dati'!$B$17,'Dealflow centrale'!I507=""),OR('Dealflow centrale'!V507="",V507='Convalida dati'!$D$8),"FALSO"))</f>
        <v>1</v>
      </c>
      <c r="E507" s="57" t="b">
        <f>+IF(OR(T507='Convalida dati'!$F$4,T507='Convalida dati'!$F$5,T507='Convalida dati'!$F$8),OR('Dealflow centrale'!V507='Convalida dati'!$D$5,V507='Convalida dati'!$D$6,V507='Convalida dati'!$D$7),IF(OR('Dealflow centrale'!T507='Convalida dati'!$F$9,'Dealflow centrale'!T507='Convalida dati'!$F$7),OR('Dealflow centrale'!V507='Convalida dati'!$D$4,'Dealflow centrale'!V507='Convalida dati'!$D$5,'Dealflow centrale'!V507='Convalida dati'!$D$6),IF(T507="",OR(V507="",V507='Convalida dati'!$D$8),"FALSO")))</f>
        <v>1</v>
      </c>
      <c r="F507" s="58" t="str">
        <f t="shared" ca="1" si="33"/>
        <v>OK</v>
      </c>
      <c r="G507" s="66">
        <v>502</v>
      </c>
      <c r="H507" s="85">
        <v>43311</v>
      </c>
      <c r="I507" s="63">
        <v>43311</v>
      </c>
      <c r="J507" s="77" t="s">
        <v>1554</v>
      </c>
      <c r="K507" s="65" t="s">
        <v>64</v>
      </c>
      <c r="L507" s="76" t="s">
        <v>194</v>
      </c>
      <c r="M507" s="78" t="s">
        <v>161</v>
      </c>
      <c r="N507" s="64"/>
      <c r="O507" s="272" t="s">
        <v>3910</v>
      </c>
      <c r="P507" s="66" t="s">
        <v>83</v>
      </c>
      <c r="Q507" s="67" t="s">
        <v>170</v>
      </c>
      <c r="R507" s="67" t="s">
        <v>49</v>
      </c>
      <c r="S507" s="288" t="str">
        <f>+'EVCA sectoralclassification 1'!E214</f>
        <v>Systems software</v>
      </c>
      <c r="T507" s="68" t="s">
        <v>166</v>
      </c>
      <c r="U507" s="66" t="s">
        <v>218</v>
      </c>
      <c r="V507" s="423" t="s">
        <v>38</v>
      </c>
      <c r="W507" s="288"/>
      <c r="X507" s="489">
        <v>43314</v>
      </c>
      <c r="Y507" s="480"/>
      <c r="Z507" s="69"/>
    </row>
    <row r="508" spans="2:26" ht="42.45" hidden="1" customHeight="1" x14ac:dyDescent="0.3">
      <c r="B508" s="56" t="str">
        <f t="shared" ca="1" si="40"/>
        <v>VERO</v>
      </c>
      <c r="C508" s="57" t="b">
        <f t="shared" si="41"/>
        <v>1</v>
      </c>
      <c r="D508" s="57" t="b">
        <f>+IF(Q508='Convalida dati'!$B$16,AND('Dealflow centrale'!V508&lt;&gt;"",I508&lt;&gt;""),IF(AND('Dealflow centrale'!Q508='Convalida dati'!$B$17,'Dealflow centrale'!I508=""),OR('Dealflow centrale'!V508="",V508='Convalida dati'!$D$8),"FALSO"))</f>
        <v>1</v>
      </c>
      <c r="E508" s="57" t="b">
        <f>+IF(OR(T508='Convalida dati'!$F$4,T508='Convalida dati'!$F$5,T508='Convalida dati'!$F$8),OR('Dealflow centrale'!V508='Convalida dati'!$D$5,V508='Convalida dati'!$D$6,V508='Convalida dati'!$D$7),IF(OR('Dealflow centrale'!T508='Convalida dati'!$F$9,'Dealflow centrale'!T508='Convalida dati'!$F$7),OR('Dealflow centrale'!V508='Convalida dati'!$D$4,'Dealflow centrale'!V508='Convalida dati'!$D$5,'Dealflow centrale'!V508='Convalida dati'!$D$6),IF(T508="",OR(V508="",V508='Convalida dati'!$D$8),"FALSO")))</f>
        <v>1</v>
      </c>
      <c r="F508" s="58" t="str">
        <f t="shared" ca="1" si="33"/>
        <v>OK</v>
      </c>
      <c r="G508" s="60">
        <v>503</v>
      </c>
      <c r="H508" s="84">
        <v>43312</v>
      </c>
      <c r="I508" s="59"/>
      <c r="J508" s="75" t="s">
        <v>1555</v>
      </c>
      <c r="K508" s="57" t="s">
        <v>62</v>
      </c>
      <c r="L508" s="70" t="s">
        <v>1557</v>
      </c>
      <c r="M508" s="72" t="s">
        <v>101</v>
      </c>
      <c r="N508" s="75"/>
      <c r="O508" s="271" t="s">
        <v>1556</v>
      </c>
      <c r="P508" s="60" t="s">
        <v>35</v>
      </c>
      <c r="Q508" s="61" t="s">
        <v>67</v>
      </c>
      <c r="R508" s="61"/>
      <c r="S508" s="289"/>
      <c r="T508" s="62"/>
      <c r="U508" s="60"/>
      <c r="V508" s="424" t="s">
        <v>781</v>
      </c>
      <c r="W508" s="289"/>
      <c r="X508" s="488">
        <v>43384</v>
      </c>
      <c r="Y508" s="481"/>
      <c r="Z508" s="284"/>
    </row>
    <row r="509" spans="2:26" ht="42.45" hidden="1" customHeight="1" x14ac:dyDescent="0.3">
      <c r="B509" s="56" t="str">
        <f t="shared" ca="1" si="40"/>
        <v>VERO</v>
      </c>
      <c r="C509" s="57" t="b">
        <f t="shared" si="41"/>
        <v>1</v>
      </c>
      <c r="D509" s="57" t="b">
        <f>+IF(Q509='Convalida dati'!$B$16,AND('Dealflow centrale'!V509&lt;&gt;"",I509&lt;&gt;""),IF(AND('Dealflow centrale'!Q509='Convalida dati'!$B$17,'Dealflow centrale'!I509=""),OR('Dealflow centrale'!V509="",V509='Convalida dati'!$D$8),"FALSO"))</f>
        <v>1</v>
      </c>
      <c r="E509" s="57" t="b">
        <f>+IF(OR(T509='Convalida dati'!$F$4,T509='Convalida dati'!$F$5,T509='Convalida dati'!$F$8),OR('Dealflow centrale'!V509='Convalida dati'!$D$5,V509='Convalida dati'!$D$6,V509='Convalida dati'!$D$7),IF(OR('Dealflow centrale'!T509='Convalida dati'!$F$9,'Dealflow centrale'!T509='Convalida dati'!$F$7),OR('Dealflow centrale'!V509='Convalida dati'!$D$4,'Dealflow centrale'!V509='Convalida dati'!$D$5,'Dealflow centrale'!V509='Convalida dati'!$D$6),IF(T509="",OR(V509="",V509='Convalida dati'!$D$8),"FALSO")))</f>
        <v>1</v>
      </c>
      <c r="F509" s="58" t="str">
        <f t="shared" ca="1" si="33"/>
        <v>OK</v>
      </c>
      <c r="G509" s="66">
        <v>504</v>
      </c>
      <c r="H509" s="85">
        <v>43312</v>
      </c>
      <c r="I509" s="63">
        <v>43312</v>
      </c>
      <c r="J509" s="64" t="s">
        <v>1558</v>
      </c>
      <c r="K509" s="65" t="s">
        <v>62</v>
      </c>
      <c r="L509" s="76" t="s">
        <v>206</v>
      </c>
      <c r="M509" s="78" t="s">
        <v>206</v>
      </c>
      <c r="N509" s="64" t="s">
        <v>115</v>
      </c>
      <c r="O509" s="272"/>
      <c r="P509" s="66" t="s">
        <v>36</v>
      </c>
      <c r="Q509" s="67" t="s">
        <v>170</v>
      </c>
      <c r="R509" s="67" t="s">
        <v>49</v>
      </c>
      <c r="S509" s="288" t="str">
        <f>+'EVCA sectoralclassification 1'!E214</f>
        <v>Systems software</v>
      </c>
      <c r="T509" s="68" t="s">
        <v>41</v>
      </c>
      <c r="U509" s="66" t="s">
        <v>218</v>
      </c>
      <c r="V509" s="423" t="s">
        <v>174</v>
      </c>
      <c r="W509" s="288"/>
      <c r="X509" s="488">
        <v>43314</v>
      </c>
      <c r="Y509" s="482"/>
      <c r="Z509" s="74"/>
    </row>
    <row r="510" spans="2:26" ht="42.45" hidden="1" customHeight="1" x14ac:dyDescent="0.3">
      <c r="B510" s="56" t="str">
        <f t="shared" ca="1" si="40"/>
        <v>VERO</v>
      </c>
      <c r="C510" s="57" t="b">
        <f t="shared" si="41"/>
        <v>1</v>
      </c>
      <c r="D510" s="57" t="b">
        <f>+IF(Q510='Convalida dati'!$B$16,AND('Dealflow centrale'!V510&lt;&gt;"",I510&lt;&gt;""),IF(AND('Dealflow centrale'!Q510='Convalida dati'!$B$17,'Dealflow centrale'!I510=""),OR('Dealflow centrale'!V510="",V510='Convalida dati'!$D$8),"FALSO"))</f>
        <v>1</v>
      </c>
      <c r="E510" s="57" t="b">
        <f>+IF(OR(T510='Convalida dati'!$F$4,T510='Convalida dati'!$F$5,T510='Convalida dati'!$F$8),OR('Dealflow centrale'!V510='Convalida dati'!$D$9,V510='Convalida dati'!$D$6,V510='Convalida dati'!$D$7,V510='Convalida dati'!$D$11),IF(OR('Dealflow centrale'!T510='Convalida dati'!$F$6,'Dealflow centrale'!T510='Convalida dati'!$F$7),OR('Dealflow centrale'!V510='Convalida dati'!$D$12,'Dealflow centrale'!V510='Convalida dati'!$D$9,'Dealflow centrale'!V510='Convalida dati'!$D$6),IF(T510="",OR(V510="",V510='Convalida dati'!$D$8),"FALSO")))</f>
        <v>1</v>
      </c>
      <c r="F510" s="58" t="str">
        <f t="shared" ca="1" si="33"/>
        <v>OK</v>
      </c>
      <c r="G510" s="60">
        <v>505</v>
      </c>
      <c r="H510" s="84">
        <v>43312</v>
      </c>
      <c r="I510" s="59">
        <v>45553</v>
      </c>
      <c r="J510" s="56" t="s">
        <v>1559</v>
      </c>
      <c r="K510" s="57" t="s">
        <v>62</v>
      </c>
      <c r="L510" s="70" t="s">
        <v>165</v>
      </c>
      <c r="M510" s="72" t="s">
        <v>90</v>
      </c>
      <c r="N510" s="56"/>
      <c r="O510" s="73" t="s">
        <v>1560</v>
      </c>
      <c r="P510" s="60" t="s">
        <v>34</v>
      </c>
      <c r="Q510" s="61" t="s">
        <v>170</v>
      </c>
      <c r="R510" s="385" t="s">
        <v>53</v>
      </c>
      <c r="S510" s="388" t="str">
        <f>'EVCA sectoralclassification'!E108</f>
        <v>Transportation services</v>
      </c>
      <c r="T510" s="62" t="s">
        <v>167</v>
      </c>
      <c r="U510" s="60" t="s">
        <v>218</v>
      </c>
      <c r="V510" s="431" t="s">
        <v>5177</v>
      </c>
      <c r="W510" s="464"/>
      <c r="X510" s="488">
        <v>45554</v>
      </c>
      <c r="Y510" s="483" t="s">
        <v>6753</v>
      </c>
      <c r="Z510" s="284"/>
    </row>
    <row r="511" spans="2:26" ht="42.45" hidden="1" customHeight="1" x14ac:dyDescent="0.3">
      <c r="B511" s="56" t="str">
        <f t="shared" ca="1" si="40"/>
        <v>VERO</v>
      </c>
      <c r="C511" s="57" t="b">
        <f t="shared" si="41"/>
        <v>1</v>
      </c>
      <c r="D511" s="57" t="b">
        <f>+IF(Q511='Convalida dati'!$B$16,AND('Dealflow centrale'!V511&lt;&gt;"",I511&lt;&gt;""),IF(AND('Dealflow centrale'!Q511='Convalida dati'!$B$17,'Dealflow centrale'!I511=""),OR('Dealflow centrale'!V511="",V511='Convalida dati'!$D$8),"FALSO"))</f>
        <v>1</v>
      </c>
      <c r="E511" s="57" t="b">
        <f>+IF(OR(T511='Convalida dati'!$F$4,T511='Convalida dati'!$F$5,T511='Convalida dati'!$F$8),OR('Dealflow centrale'!V511='Convalida dati'!$D$5,V511='Convalida dati'!$D$6,V511='Convalida dati'!$D$7),IF(OR('Dealflow centrale'!T511='Convalida dati'!$F$9,'Dealflow centrale'!T511='Convalida dati'!$F$7),OR('Dealflow centrale'!V511='Convalida dati'!$D$4,'Dealflow centrale'!V511='Convalida dati'!$D$5,'Dealflow centrale'!V511='Convalida dati'!$D$6),IF(T511="",OR(V511="",V511='Convalida dati'!$D$8),"FALSO")))</f>
        <v>1</v>
      </c>
      <c r="F511" s="58" t="str">
        <f t="shared" ca="1" si="33"/>
        <v>OK</v>
      </c>
      <c r="G511" s="66">
        <v>506</v>
      </c>
      <c r="H511" s="85">
        <v>43332</v>
      </c>
      <c r="I511" s="63">
        <v>43332</v>
      </c>
      <c r="J511" s="292" t="s">
        <v>1563</v>
      </c>
      <c r="K511" s="65" t="s">
        <v>62</v>
      </c>
      <c r="L511" s="76" t="s">
        <v>773</v>
      </c>
      <c r="M511" s="78" t="s">
        <v>98</v>
      </c>
      <c r="N511" s="64"/>
      <c r="O511" s="272" t="s">
        <v>1561</v>
      </c>
      <c r="P511" s="66" t="s">
        <v>84</v>
      </c>
      <c r="Q511" s="67" t="s">
        <v>170</v>
      </c>
      <c r="R511" s="67" t="s">
        <v>52</v>
      </c>
      <c r="S511" s="288" t="str">
        <f>+'EVCA sectoralclassification 1'!E232</f>
        <v>Medical devices and supplies</v>
      </c>
      <c r="T511" s="68" t="s">
        <v>41</v>
      </c>
      <c r="U511" s="66" t="s">
        <v>218</v>
      </c>
      <c r="V511" s="423" t="s">
        <v>174</v>
      </c>
      <c r="W511" s="288"/>
      <c r="X511" s="489">
        <v>43349</v>
      </c>
      <c r="Y511" s="482" t="s">
        <v>1566</v>
      </c>
      <c r="Z511" s="74"/>
    </row>
    <row r="512" spans="2:26" ht="42.45" hidden="1" customHeight="1" x14ac:dyDescent="0.3">
      <c r="B512" s="56" t="str">
        <f t="shared" ca="1" si="40"/>
        <v>VERO</v>
      </c>
      <c r="C512" s="57" t="b">
        <f t="shared" si="41"/>
        <v>1</v>
      </c>
      <c r="D512" s="57" t="b">
        <f>+IF(Q512='Convalida dati'!$B$16,AND('Dealflow centrale'!V512&lt;&gt;"",I512&lt;&gt;""),IF(AND('Dealflow centrale'!Q512='Convalida dati'!$B$17,'Dealflow centrale'!I512=""),OR('Dealflow centrale'!V512="",V512='Convalida dati'!$D$8),"FALSO"))</f>
        <v>1</v>
      </c>
      <c r="E512" s="57" t="b">
        <f>+IF(OR(T512='Convalida dati'!$F$4,T512='Convalida dati'!$F$5,T512='Convalida dati'!$F$8),OR('Dealflow centrale'!V512='Convalida dati'!$D$5,V512='Convalida dati'!$D$6,V512='Convalida dati'!$D$7),IF(OR('Dealflow centrale'!T512='Convalida dati'!$F$9,'Dealflow centrale'!T512='Convalida dati'!$F$7),OR('Dealflow centrale'!V512='Convalida dati'!$D$4,'Dealflow centrale'!V512='Convalida dati'!$D$5,'Dealflow centrale'!V512='Convalida dati'!$D$6),IF(T512="",OR(V512="",V512='Convalida dati'!$D$8),"FALSO")))</f>
        <v>1</v>
      </c>
      <c r="F512" s="58" t="str">
        <f t="shared" ca="1" si="33"/>
        <v>OK</v>
      </c>
      <c r="G512" s="60">
        <v>507</v>
      </c>
      <c r="H512" s="84">
        <v>43341</v>
      </c>
      <c r="I512" s="59">
        <v>43341</v>
      </c>
      <c r="J512" s="56" t="s">
        <v>1564</v>
      </c>
      <c r="K512" s="57" t="s">
        <v>62</v>
      </c>
      <c r="L512" s="70" t="s">
        <v>1193</v>
      </c>
      <c r="M512" s="72" t="s">
        <v>92</v>
      </c>
      <c r="N512" s="56"/>
      <c r="O512" s="73" t="s">
        <v>3910</v>
      </c>
      <c r="P512" s="60" t="s">
        <v>83</v>
      </c>
      <c r="Q512" s="61" t="s">
        <v>170</v>
      </c>
      <c r="R512" s="61" t="s">
        <v>53</v>
      </c>
      <c r="S512" s="293" t="str">
        <f>+'EVCA sectoralclassification 1'!E89</f>
        <v>Business and industrial services</v>
      </c>
      <c r="T512" s="62" t="s">
        <v>166</v>
      </c>
      <c r="U512" s="60" t="s">
        <v>218</v>
      </c>
      <c r="V512" s="424" t="s">
        <v>38</v>
      </c>
      <c r="W512" s="289"/>
      <c r="X512" s="488">
        <v>43349</v>
      </c>
      <c r="Y512" s="483" t="s">
        <v>1565</v>
      </c>
      <c r="Z512" s="80"/>
    </row>
    <row r="513" spans="2:26" ht="42.45" hidden="1" customHeight="1" x14ac:dyDescent="0.3">
      <c r="B513" s="56" t="str">
        <f t="shared" ref="B513:B524" ca="1" si="42">IF(AND(+H513&lt;=X513,X513&lt;=TODAY()),"VERO","FALSO")</f>
        <v>VERO</v>
      </c>
      <c r="C513" s="57" t="b">
        <f t="shared" ref="C513:C524" si="43">+(AND(G513&lt;&gt;"",H513&lt;&gt;"",J513&lt;&gt;"",K513&lt;&gt;"",L513&lt;&gt;"",M513&lt;&gt;"",P513&lt;&gt;"",Q513&lt;&gt;""))</f>
        <v>1</v>
      </c>
      <c r="D513" s="57" t="b">
        <f>+IF(Q513='Convalida dati'!$B$16,AND('Dealflow centrale'!V513&lt;&gt;"",I513&lt;&gt;""),IF(AND('Dealflow centrale'!Q513='Convalida dati'!$B$17,'Dealflow centrale'!I513=""),OR('Dealflow centrale'!V513="",V513='Convalida dati'!$D$8),"FALSO"))</f>
        <v>1</v>
      </c>
      <c r="E513" s="57" t="b">
        <f>+IF(OR(T513='Convalida dati'!$F$4,T513='Convalida dati'!$F$5,T513='Convalida dati'!$F$8),OR('Dealflow centrale'!V513='Convalida dati'!$D$5,V513='Convalida dati'!$D$6,V513='Convalida dati'!$D$7),IF(OR('Dealflow centrale'!T513='Convalida dati'!$F$9,'Dealflow centrale'!T513='Convalida dati'!$F$7),OR('Dealflow centrale'!V513='Convalida dati'!$D$4,'Dealflow centrale'!V513='Convalida dati'!$D$5,'Dealflow centrale'!V513='Convalida dati'!$D$6),IF(T513="",OR(V513="",V513='Convalida dati'!$D$8),"FALSO")))</f>
        <v>1</v>
      </c>
      <c r="F513" s="58" t="str">
        <f t="shared" ca="1" si="33"/>
        <v>OK</v>
      </c>
      <c r="G513" s="66">
        <v>508</v>
      </c>
      <c r="H513" s="85">
        <v>43341</v>
      </c>
      <c r="I513" s="63">
        <v>43341</v>
      </c>
      <c r="J513" s="64" t="s">
        <v>1567</v>
      </c>
      <c r="K513" s="65" t="s">
        <v>62</v>
      </c>
      <c r="L513" s="76" t="s">
        <v>1568</v>
      </c>
      <c r="M513" s="78" t="s">
        <v>87</v>
      </c>
      <c r="N513" s="64"/>
      <c r="O513" s="65" t="s">
        <v>1562</v>
      </c>
      <c r="P513" s="66" t="s">
        <v>84</v>
      </c>
      <c r="Q513" s="67" t="s">
        <v>170</v>
      </c>
      <c r="R513" s="67" t="s">
        <v>48</v>
      </c>
      <c r="S513" s="288" t="str">
        <f>+'EVCA sectoralclassification 1'!E199</f>
        <v>Internet technologies</v>
      </c>
      <c r="T513" s="68" t="s">
        <v>166</v>
      </c>
      <c r="U513" s="66" t="s">
        <v>218</v>
      </c>
      <c r="V513" s="423" t="s">
        <v>38</v>
      </c>
      <c r="W513" s="288"/>
      <c r="X513" s="489">
        <v>43349</v>
      </c>
      <c r="Y513" s="480"/>
      <c r="Z513" s="69"/>
    </row>
    <row r="514" spans="2:26" ht="42.45" hidden="1" customHeight="1" x14ac:dyDescent="0.3">
      <c r="B514" s="56" t="str">
        <f t="shared" ca="1" si="42"/>
        <v>VERO</v>
      </c>
      <c r="C514" s="57" t="b">
        <f t="shared" si="43"/>
        <v>1</v>
      </c>
      <c r="D514" s="57" t="b">
        <f>+IF(Q514='Convalida dati'!$B$16,AND('Dealflow centrale'!V514&lt;&gt;"",I514&lt;&gt;""),IF(AND('Dealflow centrale'!Q514='Convalida dati'!$B$17,'Dealflow centrale'!I514=""),OR('Dealflow centrale'!V514="",V514='Convalida dati'!$D$8),"FALSO"))</f>
        <v>1</v>
      </c>
      <c r="E514" s="57" t="b">
        <f>+IF(OR(T514='Convalida dati'!$F$4,T514='Convalida dati'!$F$5,T514='Convalida dati'!$F$8),OR('Dealflow centrale'!V514='Convalida dati'!$D$5,V514='Convalida dati'!$D$6,V514='Convalida dati'!$D$7),IF(OR('Dealflow centrale'!T514='Convalida dati'!$F$9,'Dealflow centrale'!T514='Convalida dati'!$F$7),OR('Dealflow centrale'!V514='Convalida dati'!$D$4,'Dealflow centrale'!V514='Convalida dati'!$D$5,'Dealflow centrale'!V514='Convalida dati'!$D$6),IF(T514="",OR(V514="",V514='Convalida dati'!$D$8),"FALSO")))</f>
        <v>1</v>
      </c>
      <c r="F514" s="58" t="str">
        <f t="shared" ca="1" si="33"/>
        <v>OK</v>
      </c>
      <c r="G514" s="60">
        <v>509</v>
      </c>
      <c r="H514" s="84">
        <v>43341</v>
      </c>
      <c r="I514" s="59"/>
      <c r="J514" s="75" t="s">
        <v>1569</v>
      </c>
      <c r="K514" s="57" t="s">
        <v>62</v>
      </c>
      <c r="L514" s="70" t="s">
        <v>165</v>
      </c>
      <c r="M514" s="72" t="s">
        <v>90</v>
      </c>
      <c r="N514" s="75"/>
      <c r="O514" s="271" t="s">
        <v>1570</v>
      </c>
      <c r="P514" s="60" t="s">
        <v>34</v>
      </c>
      <c r="Q514" s="61" t="s">
        <v>67</v>
      </c>
      <c r="R514" s="61"/>
      <c r="S514" s="289"/>
      <c r="T514" s="62"/>
      <c r="U514" s="60"/>
      <c r="V514" s="424" t="s">
        <v>781</v>
      </c>
      <c r="W514" s="289"/>
      <c r="X514" s="488">
        <v>43454</v>
      </c>
      <c r="Y514" s="481"/>
      <c r="Z514" s="284"/>
    </row>
    <row r="515" spans="2:26" ht="42.45" hidden="1" customHeight="1" x14ac:dyDescent="0.3">
      <c r="B515" s="56" t="str">
        <f t="shared" ca="1" si="42"/>
        <v>VERO</v>
      </c>
      <c r="C515" s="57" t="b">
        <f t="shared" si="43"/>
        <v>1</v>
      </c>
      <c r="D515" s="57" t="b">
        <f>+IF(Q515='Convalida dati'!$B$16,AND('Dealflow centrale'!V515&lt;&gt;"",I515&lt;&gt;""),IF(AND('Dealflow centrale'!Q515='Convalida dati'!$B$17,'Dealflow centrale'!I515=""),OR('Dealflow centrale'!V515="",V515='Convalida dati'!$D$8),"FALSO"))</f>
        <v>1</v>
      </c>
      <c r="E515" s="57" t="b">
        <f>+IF(OR(T515='Convalida dati'!$F$4,T515='Convalida dati'!$F$5,T515='Convalida dati'!$F$8),OR('Dealflow centrale'!V515='Convalida dati'!$D$5,V515='Convalida dati'!$D$6,V515='Convalida dati'!$D$7),IF(OR('Dealflow centrale'!T515='Convalida dati'!$F$9,'Dealflow centrale'!T515='Convalida dati'!$F$7),OR('Dealflow centrale'!V515='Convalida dati'!$D$4,'Dealflow centrale'!V515='Convalida dati'!$D$5,'Dealflow centrale'!V515='Convalida dati'!$D$6),IF(T515="",OR(V515="",V515='Convalida dati'!$D$8),"FALSO")))</f>
        <v>1</v>
      </c>
      <c r="F515" s="58" t="str">
        <f t="shared" ca="1" si="33"/>
        <v>OK</v>
      </c>
      <c r="G515" s="66">
        <v>510</v>
      </c>
      <c r="H515" s="85">
        <v>43341</v>
      </c>
      <c r="I515" s="63">
        <v>43454</v>
      </c>
      <c r="J515" s="77" t="s">
        <v>1571</v>
      </c>
      <c r="K515" s="65" t="s">
        <v>62</v>
      </c>
      <c r="L515" s="76" t="s">
        <v>202</v>
      </c>
      <c r="M515" s="78" t="s">
        <v>89</v>
      </c>
      <c r="N515" s="64"/>
      <c r="O515" s="272" t="s">
        <v>1572</v>
      </c>
      <c r="P515" s="66" t="s">
        <v>34</v>
      </c>
      <c r="Q515" s="67" t="s">
        <v>170</v>
      </c>
      <c r="R515" s="67" t="s">
        <v>46</v>
      </c>
      <c r="S515" s="288" t="str">
        <f>+'EVCA sectoralclassification 1'!E163</f>
        <v>Alternative energy</v>
      </c>
      <c r="T515" s="68" t="s">
        <v>41</v>
      </c>
      <c r="U515" s="66" t="s">
        <v>218</v>
      </c>
      <c r="V515" s="423" t="s">
        <v>174</v>
      </c>
      <c r="W515" s="288"/>
      <c r="X515" s="489">
        <v>43475</v>
      </c>
      <c r="Y515" s="482" t="s">
        <v>1942</v>
      </c>
      <c r="Z515" s="74"/>
    </row>
    <row r="516" spans="2:26" ht="42.45" hidden="1" customHeight="1" x14ac:dyDescent="0.3">
      <c r="B516" s="56" t="str">
        <f t="shared" ca="1" si="42"/>
        <v>VERO</v>
      </c>
      <c r="C516" s="57" t="b">
        <f t="shared" si="43"/>
        <v>1</v>
      </c>
      <c r="D516" s="57" t="b">
        <f>+IF(Q516='Convalida dati'!$B$16,AND('Dealflow centrale'!V516&lt;&gt;"",I516&lt;&gt;""),IF(AND('Dealflow centrale'!Q516='Convalida dati'!$B$17,'Dealflow centrale'!I516=""),OR('Dealflow centrale'!V516="",V516='Convalida dati'!$D$8),"FALSO"))</f>
        <v>1</v>
      </c>
      <c r="E516" s="57" t="b">
        <f>+IF(OR(T516='Convalida dati'!$F$4,T516='Convalida dati'!$F$5,T516='Convalida dati'!$F$8),OR('Dealflow centrale'!V516='Convalida dati'!$D$5,V516='Convalida dati'!$D$6,V516='Convalida dati'!$D$7),IF(OR('Dealflow centrale'!T516='Convalida dati'!$F$9,'Dealflow centrale'!T516='Convalida dati'!$F$7),OR('Dealflow centrale'!V516='Convalida dati'!$D$4,'Dealflow centrale'!V516='Convalida dati'!$D$5,'Dealflow centrale'!V516='Convalida dati'!$D$6),IF(T516="",OR(V516="",V516='Convalida dati'!$D$8),"FALSO")))</f>
        <v>1</v>
      </c>
      <c r="F516" s="58" t="str">
        <f t="shared" ca="1" si="33"/>
        <v>OK</v>
      </c>
      <c r="G516" s="60">
        <v>511</v>
      </c>
      <c r="H516" s="84">
        <v>43342</v>
      </c>
      <c r="I516" s="59">
        <v>43349</v>
      </c>
      <c r="J516" s="75" t="s">
        <v>1573</v>
      </c>
      <c r="K516" s="57" t="s">
        <v>62</v>
      </c>
      <c r="L516" s="70" t="s">
        <v>206</v>
      </c>
      <c r="M516" s="72" t="s">
        <v>206</v>
      </c>
      <c r="N516" s="56"/>
      <c r="O516" s="73" t="s">
        <v>1574</v>
      </c>
      <c r="P516" s="60" t="s">
        <v>34</v>
      </c>
      <c r="Q516" s="61" t="s">
        <v>170</v>
      </c>
      <c r="R516" s="61" t="s">
        <v>43</v>
      </c>
      <c r="S516" s="293" t="str">
        <f>+'EVCA sectoralclassification 1'!E15</f>
        <v>Agriculture: other</v>
      </c>
      <c r="T516" s="62" t="s">
        <v>166</v>
      </c>
      <c r="U516" s="60" t="s">
        <v>218</v>
      </c>
      <c r="V516" s="424" t="s">
        <v>38</v>
      </c>
      <c r="W516" s="289"/>
      <c r="X516" s="488">
        <v>43356</v>
      </c>
      <c r="Y516" s="481"/>
      <c r="Z516" s="284"/>
    </row>
    <row r="517" spans="2:26" ht="42.45" hidden="1" customHeight="1" x14ac:dyDescent="0.3">
      <c r="B517" s="56" t="str">
        <f t="shared" ca="1" si="42"/>
        <v>VERO</v>
      </c>
      <c r="C517" s="57" t="b">
        <f t="shared" si="43"/>
        <v>1</v>
      </c>
      <c r="D517" s="57" t="b">
        <f>+IF(Q517='Convalida dati'!$B$16,AND('Dealflow centrale'!V517&lt;&gt;"",I517&lt;&gt;""),IF(AND('Dealflow centrale'!Q517='Convalida dati'!$B$17,'Dealflow centrale'!I517=""),OR('Dealflow centrale'!V517="",V517='Convalida dati'!$D$8),"FALSO"))</f>
        <v>1</v>
      </c>
      <c r="E517" s="57" t="b">
        <f>+IF(OR(T517='Convalida dati'!$F$4,T517='Convalida dati'!$F$5,T517='Convalida dati'!$F$8),OR('Dealflow centrale'!V517='Convalida dati'!$D$5,V517='Convalida dati'!$D$6,V517='Convalida dati'!$D$7),IF(OR('Dealflow centrale'!T517='Convalida dati'!$F$9,'Dealflow centrale'!T517='Convalida dati'!$F$7),OR('Dealflow centrale'!V517='Convalida dati'!$D$4,'Dealflow centrale'!V517='Convalida dati'!$D$5,'Dealflow centrale'!V517='Convalida dati'!$D$6),IF(T517="",OR(V517="",V517='Convalida dati'!$D$8),"FALSO")))</f>
        <v>1</v>
      </c>
      <c r="F517" s="58" t="str">
        <f t="shared" ca="1" si="33"/>
        <v>OK</v>
      </c>
      <c r="G517" s="66">
        <v>512</v>
      </c>
      <c r="H517" s="85">
        <v>43346</v>
      </c>
      <c r="I517" s="63">
        <v>43346</v>
      </c>
      <c r="J517" s="292" t="s">
        <v>1575</v>
      </c>
      <c r="K517" s="65" t="s">
        <v>62</v>
      </c>
      <c r="L517" s="76" t="s">
        <v>231</v>
      </c>
      <c r="M517" s="78" t="s">
        <v>91</v>
      </c>
      <c r="N517" s="64"/>
      <c r="O517" s="272" t="s">
        <v>1576</v>
      </c>
      <c r="P517" s="66" t="s">
        <v>35</v>
      </c>
      <c r="Q517" s="67" t="s">
        <v>170</v>
      </c>
      <c r="R517" s="67" t="s">
        <v>49</v>
      </c>
      <c r="S517" s="288" t="str">
        <f>+'EVCA sectoralclassification 1'!E215</f>
        <v>Software: other</v>
      </c>
      <c r="T517" s="68" t="s">
        <v>167</v>
      </c>
      <c r="U517" s="66" t="s">
        <v>218</v>
      </c>
      <c r="V517" s="423" t="s">
        <v>38</v>
      </c>
      <c r="W517" s="288"/>
      <c r="X517" s="489">
        <v>43349</v>
      </c>
      <c r="Y517" s="480"/>
      <c r="Z517" s="69"/>
    </row>
    <row r="518" spans="2:26" ht="42.45" hidden="1" customHeight="1" x14ac:dyDescent="0.3">
      <c r="B518" s="56" t="str">
        <f t="shared" ca="1" si="42"/>
        <v>VERO</v>
      </c>
      <c r="C518" s="57" t="b">
        <f t="shared" si="43"/>
        <v>1</v>
      </c>
      <c r="D518" s="57" t="b">
        <f>+IF(Q518='Convalida dati'!$B$16,AND('Dealflow centrale'!V518&lt;&gt;"",I518&lt;&gt;""),IF(AND('Dealflow centrale'!Q518='Convalida dati'!$B$17,'Dealflow centrale'!I518=""),OR('Dealflow centrale'!V518="",V518='Convalida dati'!$D$8),"FALSO"))</f>
        <v>1</v>
      </c>
      <c r="E518" s="57" t="b">
        <f>+IF(OR(T518='Convalida dati'!$F$4,T518='Convalida dati'!$F$5,T518='Convalida dati'!$F$8),OR('Dealflow centrale'!V518='Convalida dati'!$D$5,V518='Convalida dati'!$D$6,V518='Convalida dati'!$D$7),IF(OR('Dealflow centrale'!T518='Convalida dati'!$F$9,'Dealflow centrale'!T518='Convalida dati'!$F$7),OR('Dealflow centrale'!V518='Convalida dati'!$D$4,'Dealflow centrale'!V518='Convalida dati'!$D$5,'Dealflow centrale'!V518='Convalida dati'!$D$6),IF(T518="",OR(V518="",V518='Convalida dati'!$D$8),"FALSO")))</f>
        <v>1</v>
      </c>
      <c r="F518" s="58" t="str">
        <f t="shared" ref="F518:F581" ca="1" si="44">+IF(AND(B518="VERO",C518=TRUE,D518=TRUE,E518=TRUE),"OK","ERRORE")</f>
        <v>OK</v>
      </c>
      <c r="G518" s="60">
        <v>513</v>
      </c>
      <c r="H518" s="84">
        <v>43346</v>
      </c>
      <c r="I518" s="59">
        <v>43346</v>
      </c>
      <c r="J518" s="75" t="s">
        <v>1577</v>
      </c>
      <c r="K518" s="57" t="s">
        <v>62</v>
      </c>
      <c r="L518" s="70" t="s">
        <v>1197</v>
      </c>
      <c r="M518" s="72" t="s">
        <v>96</v>
      </c>
      <c r="N518" s="75"/>
      <c r="O518" s="271" t="s">
        <v>1578</v>
      </c>
      <c r="P518" s="60" t="s">
        <v>83</v>
      </c>
      <c r="Q518" s="61" t="s">
        <v>170</v>
      </c>
      <c r="R518" s="61" t="s">
        <v>53</v>
      </c>
      <c r="S518" s="289" t="str">
        <f>+'EVCA sectoralclassification 1'!E184</f>
        <v>Real estate</v>
      </c>
      <c r="T518" s="62" t="s">
        <v>41</v>
      </c>
      <c r="U518" s="60" t="s">
        <v>218</v>
      </c>
      <c r="V518" s="424" t="s">
        <v>174</v>
      </c>
      <c r="W518" s="289"/>
      <c r="X518" s="488">
        <v>43349</v>
      </c>
      <c r="Y518" s="481"/>
      <c r="Z518" s="284"/>
    </row>
    <row r="519" spans="2:26" ht="42.45" hidden="1" customHeight="1" x14ac:dyDescent="0.3">
      <c r="B519" s="56" t="str">
        <f t="shared" ca="1" si="42"/>
        <v>VERO</v>
      </c>
      <c r="C519" s="57" t="b">
        <f t="shared" si="43"/>
        <v>1</v>
      </c>
      <c r="D519" s="57" t="b">
        <f>+IF(Q519='Convalida dati'!$B$16,AND('Dealflow centrale'!V519&lt;&gt;"",I519&lt;&gt;""),IF(AND('Dealflow centrale'!Q519='Convalida dati'!$B$17,'Dealflow centrale'!I519=""),OR('Dealflow centrale'!V519="",V519='Convalida dati'!$D$8),"FALSO"))</f>
        <v>1</v>
      </c>
      <c r="E519" s="57" t="b">
        <f>+IF(OR(T519='Convalida dati'!$F$4,T519='Convalida dati'!$F$5,T519='Convalida dati'!$F$8),OR('Dealflow centrale'!V519='Convalida dati'!$D$5,V519='Convalida dati'!$D$6,V519='Convalida dati'!$D$7),IF(OR('Dealflow centrale'!T519='Convalida dati'!$F$9,'Dealflow centrale'!T519='Convalida dati'!$F$7),OR('Dealflow centrale'!V519='Convalida dati'!$D$4,'Dealflow centrale'!V519='Convalida dati'!$D$5,'Dealflow centrale'!V519='Convalida dati'!$D$6),IF(T519="",OR(V519="",V519='Convalida dati'!$D$8),"FALSO")))</f>
        <v>1</v>
      </c>
      <c r="F519" s="58" t="str">
        <f t="shared" ca="1" si="44"/>
        <v>OK</v>
      </c>
      <c r="G519" s="66">
        <v>514</v>
      </c>
      <c r="H519" s="85">
        <v>43346</v>
      </c>
      <c r="I519" s="63">
        <v>43346</v>
      </c>
      <c r="J519" s="77" t="s">
        <v>1580</v>
      </c>
      <c r="K519" s="65" t="s">
        <v>62</v>
      </c>
      <c r="L519" s="76" t="s">
        <v>1581</v>
      </c>
      <c r="M519" s="78" t="s">
        <v>90</v>
      </c>
      <c r="N519" s="64"/>
      <c r="O519" s="272" t="s">
        <v>1579</v>
      </c>
      <c r="P519" s="66" t="s">
        <v>35</v>
      </c>
      <c r="Q519" s="67" t="s">
        <v>170</v>
      </c>
      <c r="R519" s="67" t="s">
        <v>47</v>
      </c>
      <c r="S519" s="288" t="str">
        <f>+'EVCA sectoralclassification 1'!E123</f>
        <v>Consumer products manufacturing</v>
      </c>
      <c r="T519" s="68" t="s">
        <v>166</v>
      </c>
      <c r="U519" s="66" t="s">
        <v>218</v>
      </c>
      <c r="V519" s="423" t="s">
        <v>38</v>
      </c>
      <c r="W519" s="288"/>
      <c r="X519" s="489">
        <v>43671</v>
      </c>
      <c r="Y519" s="482" t="s">
        <v>2583</v>
      </c>
      <c r="Z519" s="74"/>
    </row>
    <row r="520" spans="2:26" ht="42.45" hidden="1" customHeight="1" x14ac:dyDescent="0.3">
      <c r="B520" s="56" t="str">
        <f t="shared" ca="1" si="42"/>
        <v>VERO</v>
      </c>
      <c r="C520" s="57" t="b">
        <f t="shared" si="43"/>
        <v>1</v>
      </c>
      <c r="D520" s="57" t="b">
        <f>+IF(Q520='Convalida dati'!$B$16,AND('Dealflow centrale'!V520&lt;&gt;"",I520&lt;&gt;""),IF(AND('Dealflow centrale'!Q520='Convalida dati'!$B$17,'Dealflow centrale'!I520=""),OR('Dealflow centrale'!V520="",V520='Convalida dati'!$D$8),"FALSO"))</f>
        <v>1</v>
      </c>
      <c r="E520" s="57" t="b">
        <f>+IF(OR(T520='Convalida dati'!$F$4,T520='Convalida dati'!$F$5,T520='Convalida dati'!$F$8),OR('Dealflow centrale'!V520='Convalida dati'!$D$5,V520='Convalida dati'!$D$6,V520='Convalida dati'!$D$7),IF(OR('Dealflow centrale'!T520='Convalida dati'!$F$9,'Dealflow centrale'!T520='Convalida dati'!$F$7),OR('Dealflow centrale'!V520='Convalida dati'!$D$4,'Dealflow centrale'!V520='Convalida dati'!$D$5,'Dealflow centrale'!V520='Convalida dati'!$D$6),IF(T520="",OR(V520="",V520='Convalida dati'!$D$8),"FALSO")))</f>
        <v>1</v>
      </c>
      <c r="F520" s="58" t="str">
        <f t="shared" ca="1" si="44"/>
        <v>OK</v>
      </c>
      <c r="G520" s="60">
        <v>515</v>
      </c>
      <c r="H520" s="84">
        <v>43346</v>
      </c>
      <c r="I520" s="59">
        <v>43346</v>
      </c>
      <c r="J520" s="75" t="s">
        <v>1582</v>
      </c>
      <c r="K520" s="57" t="s">
        <v>62</v>
      </c>
      <c r="L520" s="70" t="s">
        <v>192</v>
      </c>
      <c r="M520" s="72" t="s">
        <v>95</v>
      </c>
      <c r="N520" s="75" t="s">
        <v>2046</v>
      </c>
      <c r="O520" s="73"/>
      <c r="P520" s="72" t="s">
        <v>36</v>
      </c>
      <c r="Q520" s="61" t="s">
        <v>170</v>
      </c>
      <c r="R520" s="61" t="s">
        <v>52</v>
      </c>
      <c r="S520" s="293" t="str">
        <f>+'EVCA sectoralclassification 1'!E231</f>
        <v>Medical devices and supplies</v>
      </c>
      <c r="T520" s="62" t="s">
        <v>40</v>
      </c>
      <c r="U520" s="72" t="s">
        <v>797</v>
      </c>
      <c r="V520" s="424" t="s">
        <v>39</v>
      </c>
      <c r="W520" s="289"/>
      <c r="X520" s="488">
        <v>43349</v>
      </c>
      <c r="Y520" s="481"/>
      <c r="Z520" s="284"/>
    </row>
    <row r="521" spans="2:26" ht="42.45" hidden="1" customHeight="1" x14ac:dyDescent="0.3">
      <c r="B521" s="56" t="str">
        <f t="shared" ca="1" si="42"/>
        <v>VERO</v>
      </c>
      <c r="C521" s="57" t="b">
        <f t="shared" si="43"/>
        <v>1</v>
      </c>
      <c r="D521" s="57" t="b">
        <f>+IF(Q521='Convalida dati'!$B$16,AND('Dealflow centrale'!V521&lt;&gt;"",I521&lt;&gt;""),IF(AND('Dealflow centrale'!Q521='Convalida dati'!$B$17,'Dealflow centrale'!I521=""),OR('Dealflow centrale'!V521="",V521='Convalida dati'!$D$8),"FALSO"))</f>
        <v>1</v>
      </c>
      <c r="E521" s="57" t="b">
        <f>+IF(OR(T521='Convalida dati'!$F$4,T521='Convalida dati'!$F$5,T521='Convalida dati'!$F$8),OR('Dealflow centrale'!V521='Convalida dati'!$D$5,V521='Convalida dati'!$D$6,V521='Convalida dati'!$D$7),IF(OR('Dealflow centrale'!T521='Convalida dati'!$F$9,'Dealflow centrale'!T521='Convalida dati'!$F$7),OR('Dealflow centrale'!V521='Convalida dati'!$D$4,'Dealflow centrale'!V521='Convalida dati'!$D$5,'Dealflow centrale'!V521='Convalida dati'!$D$6),IF(T521="",OR(V521="",V521='Convalida dati'!$D$8),"FALSO")))</f>
        <v>1</v>
      </c>
      <c r="F521" s="58" t="str">
        <f t="shared" ca="1" si="44"/>
        <v>OK</v>
      </c>
      <c r="G521" s="66">
        <v>516</v>
      </c>
      <c r="H521" s="85">
        <v>43347</v>
      </c>
      <c r="I521" s="63"/>
      <c r="J521" s="292" t="s">
        <v>1583</v>
      </c>
      <c r="K521" s="76" t="s">
        <v>62</v>
      </c>
      <c r="L521" s="76" t="s">
        <v>1586</v>
      </c>
      <c r="M521" s="78" t="s">
        <v>93</v>
      </c>
      <c r="N521" s="64"/>
      <c r="O521" s="272"/>
      <c r="P521" s="66" t="s">
        <v>34</v>
      </c>
      <c r="Q521" s="67" t="s">
        <v>67</v>
      </c>
      <c r="R521" s="67"/>
      <c r="S521" s="288"/>
      <c r="T521" s="68"/>
      <c r="U521" s="66"/>
      <c r="V521" s="423" t="s">
        <v>781</v>
      </c>
      <c r="W521" s="288"/>
      <c r="X521" s="489">
        <v>43454</v>
      </c>
      <c r="Y521" s="480"/>
      <c r="Z521" s="69"/>
    </row>
    <row r="522" spans="2:26" ht="42.45" hidden="1" customHeight="1" x14ac:dyDescent="0.3">
      <c r="B522" s="56" t="str">
        <f t="shared" ca="1" si="42"/>
        <v>VERO</v>
      </c>
      <c r="C522" s="57" t="b">
        <f t="shared" si="43"/>
        <v>1</v>
      </c>
      <c r="D522" s="57" t="b">
        <f>+IF(Q522='Convalida dati'!$B$16,AND('Dealflow centrale'!V522&lt;&gt;"",I522&lt;&gt;""),IF(AND('Dealflow centrale'!Q522='Convalida dati'!$B$17,'Dealflow centrale'!I522=""),OR('Dealflow centrale'!V522="",V522='Convalida dati'!$D$8),"FALSO"))</f>
        <v>1</v>
      </c>
      <c r="E522" s="57" t="b">
        <f>+IF(OR(T522='Convalida dati'!$F$4,T522='Convalida dati'!$F$5,T522='Convalida dati'!$F$8),OR('Dealflow centrale'!V522='Convalida dati'!$D$5,V522='Convalida dati'!$D$6,V522='Convalida dati'!$D$7),IF(OR('Dealflow centrale'!T522='Convalida dati'!$F$9,'Dealflow centrale'!T522='Convalida dati'!$F$7),OR('Dealflow centrale'!V522='Convalida dati'!$D$4,'Dealflow centrale'!V522='Convalida dati'!$D$5,'Dealflow centrale'!V522='Convalida dati'!$D$6),IF(T522="",OR(V522="",V522='Convalida dati'!$D$8),"FALSO")))</f>
        <v>1</v>
      </c>
      <c r="F522" s="58" t="str">
        <f t="shared" ca="1" si="44"/>
        <v>OK</v>
      </c>
      <c r="G522" s="60">
        <v>517</v>
      </c>
      <c r="H522" s="84">
        <v>43347</v>
      </c>
      <c r="I522" s="59"/>
      <c r="J522" s="56" t="s">
        <v>1584</v>
      </c>
      <c r="K522" s="57" t="s">
        <v>62</v>
      </c>
      <c r="L522" s="70" t="s">
        <v>1110</v>
      </c>
      <c r="M522" s="72" t="s">
        <v>93</v>
      </c>
      <c r="N522" s="56"/>
      <c r="O522" s="73" t="s">
        <v>1587</v>
      </c>
      <c r="P522" s="60" t="s">
        <v>34</v>
      </c>
      <c r="Q522" s="61" t="s">
        <v>67</v>
      </c>
      <c r="R522" s="61"/>
      <c r="S522" s="293"/>
      <c r="T522" s="62"/>
      <c r="U522" s="60"/>
      <c r="V522" s="424" t="s">
        <v>781</v>
      </c>
      <c r="W522" s="289"/>
      <c r="X522" s="488">
        <v>43454</v>
      </c>
      <c r="Y522" s="483"/>
      <c r="Z522" s="80"/>
    </row>
    <row r="523" spans="2:26" ht="42.45" hidden="1" customHeight="1" x14ac:dyDescent="0.3">
      <c r="B523" s="56" t="str">
        <f t="shared" ca="1" si="42"/>
        <v>VERO</v>
      </c>
      <c r="C523" s="57" t="b">
        <f t="shared" si="43"/>
        <v>1</v>
      </c>
      <c r="D523" s="57" t="b">
        <f>+IF(Q523='Convalida dati'!$B$16,AND('Dealflow centrale'!V523&lt;&gt;"",I523&lt;&gt;""),IF(AND('Dealflow centrale'!Q523='Convalida dati'!$B$17,'Dealflow centrale'!I523=""),OR('Dealflow centrale'!V523="",V523='Convalida dati'!$D$8),"FALSO"))</f>
        <v>1</v>
      </c>
      <c r="E523" s="57" t="b">
        <f>+IF(OR(T523='Convalida dati'!$F$4,T523='Convalida dati'!$F$5,T523='Convalida dati'!$F$8),OR('Dealflow centrale'!V523='Convalida dati'!$D$5,V523='Convalida dati'!$D$6,V523='Convalida dati'!$D$7),IF(OR('Dealflow centrale'!T523='Convalida dati'!$F$9,'Dealflow centrale'!T523='Convalida dati'!$F$7),OR('Dealflow centrale'!V523='Convalida dati'!$D$4,'Dealflow centrale'!V523='Convalida dati'!$D$5,'Dealflow centrale'!V523='Convalida dati'!$D$6),IF(T523="",OR(V523="",V523='Convalida dati'!$D$8),"FALSO")))</f>
        <v>1</v>
      </c>
      <c r="F523" s="58" t="str">
        <f t="shared" ca="1" si="44"/>
        <v>OK</v>
      </c>
      <c r="G523" s="66">
        <v>518</v>
      </c>
      <c r="H523" s="85">
        <v>43347</v>
      </c>
      <c r="I523" s="63">
        <v>43363</v>
      </c>
      <c r="J523" s="64" t="s">
        <v>1585</v>
      </c>
      <c r="K523" s="76" t="s">
        <v>62</v>
      </c>
      <c r="L523" s="76" t="s">
        <v>165</v>
      </c>
      <c r="M523" s="78" t="s">
        <v>90</v>
      </c>
      <c r="N523" s="64"/>
      <c r="O523" s="65" t="s">
        <v>1588</v>
      </c>
      <c r="P523" s="66" t="s">
        <v>34</v>
      </c>
      <c r="Q523" s="67" t="s">
        <v>170</v>
      </c>
      <c r="R523" s="67" t="s">
        <v>46</v>
      </c>
      <c r="S523" s="288" t="str">
        <f>+'EVCA sectoralclassification 1'!E179</f>
        <v>Energy: other</v>
      </c>
      <c r="T523" s="68" t="s">
        <v>41</v>
      </c>
      <c r="U523" s="66" t="s">
        <v>218</v>
      </c>
      <c r="V523" s="423" t="s">
        <v>174</v>
      </c>
      <c r="W523" s="288"/>
      <c r="X523" s="489">
        <v>43370</v>
      </c>
      <c r="Y523" s="482"/>
      <c r="Z523" s="74"/>
    </row>
    <row r="524" spans="2:26" ht="42.45" hidden="1" customHeight="1" x14ac:dyDescent="0.3">
      <c r="B524" s="56" t="str">
        <f t="shared" ca="1" si="42"/>
        <v>VERO</v>
      </c>
      <c r="C524" s="57" t="b">
        <f t="shared" si="43"/>
        <v>1</v>
      </c>
      <c r="D524" s="57" t="b">
        <f>+IF(Q524='Convalida dati'!$B$16,AND('Dealflow centrale'!V524&lt;&gt;"",I524&lt;&gt;""),IF(AND('Dealflow centrale'!Q524='Convalida dati'!$B$17,'Dealflow centrale'!I524=""),OR('Dealflow centrale'!V524="",V524='Convalida dati'!$D$8),"FALSO"))</f>
        <v>1</v>
      </c>
      <c r="E524" s="57" t="b">
        <f>+IF(OR(T524='Convalida dati'!$F$4,T524='Convalida dati'!$F$5,T524='Convalida dati'!$F$8),OR('Dealflow centrale'!V524='Convalida dati'!$D$5,V524='Convalida dati'!$D$6,V524='Convalida dati'!$D$7),IF(OR('Dealflow centrale'!T524='Convalida dati'!$F$9,'Dealflow centrale'!T524='Convalida dati'!$F$7),OR('Dealflow centrale'!V524='Convalida dati'!$D$4,'Dealflow centrale'!V524='Convalida dati'!$D$5,'Dealflow centrale'!V524='Convalida dati'!$D$6),IF(T524="",OR(V524="",V524='Convalida dati'!$D$8),"FALSO")))</f>
        <v>1</v>
      </c>
      <c r="F524" s="58" t="str">
        <f t="shared" ca="1" si="44"/>
        <v>OK</v>
      </c>
      <c r="G524" s="60">
        <v>519</v>
      </c>
      <c r="H524" s="84">
        <v>43339</v>
      </c>
      <c r="I524" s="59">
        <v>43339</v>
      </c>
      <c r="J524" s="75" t="s">
        <v>1600</v>
      </c>
      <c r="K524" s="57" t="s">
        <v>64</v>
      </c>
      <c r="L524" s="70" t="s">
        <v>194</v>
      </c>
      <c r="M524" s="72" t="s">
        <v>161</v>
      </c>
      <c r="N524" s="75"/>
      <c r="O524" s="73" t="s">
        <v>1599</v>
      </c>
      <c r="P524" s="60" t="s">
        <v>35</v>
      </c>
      <c r="Q524" s="61" t="s">
        <v>170</v>
      </c>
      <c r="R524" s="61" t="s">
        <v>46</v>
      </c>
      <c r="S524" s="289" t="s">
        <v>574</v>
      </c>
      <c r="T524" s="62" t="s">
        <v>167</v>
      </c>
      <c r="U524" s="60" t="s">
        <v>218</v>
      </c>
      <c r="V524" s="424" t="s">
        <v>38</v>
      </c>
      <c r="W524" s="289"/>
      <c r="X524" s="488">
        <v>43349</v>
      </c>
      <c r="Y524" s="481"/>
      <c r="Z524" s="284"/>
    </row>
    <row r="525" spans="2:26" ht="42.45" hidden="1" customHeight="1" x14ac:dyDescent="0.3">
      <c r="B525" s="56" t="str">
        <f t="shared" ref="B525:B549" ca="1" si="45">IF(AND(+H525&lt;=X525,X525&lt;=TODAY()),"VERO","FALSO")</f>
        <v>VERO</v>
      </c>
      <c r="C525" s="57" t="b">
        <f t="shared" ref="C525:C549" si="46">+(AND(G525&lt;&gt;"",H525&lt;&gt;"",J525&lt;&gt;"",K525&lt;&gt;"",L525&lt;&gt;"",M525&lt;&gt;"",P525&lt;&gt;"",Q525&lt;&gt;""))</f>
        <v>1</v>
      </c>
      <c r="D525" s="57" t="b">
        <f>+IF(Q525='Convalida dati'!$B$16,AND('Dealflow centrale'!V525&lt;&gt;"",I525&lt;&gt;""),IF(AND('Dealflow centrale'!Q525='Convalida dati'!$B$17,'Dealflow centrale'!I525=""),OR('Dealflow centrale'!V525="",V525='Convalida dati'!$D$8),"FALSO"))</f>
        <v>1</v>
      </c>
      <c r="E525" s="57" t="b">
        <f>+IF(OR(T525='Convalida dati'!$F$4,T525='Convalida dati'!$F$5,T525='Convalida dati'!$F$8),OR('Dealflow centrale'!V525='Convalida dati'!$D$5,V525='Convalida dati'!$D$6,V525='Convalida dati'!$D$7),IF(OR('Dealflow centrale'!T525='Convalida dati'!$F$9,'Dealflow centrale'!T525='Convalida dati'!$F$7),OR('Dealflow centrale'!V525='Convalida dati'!$D$4,'Dealflow centrale'!V525='Convalida dati'!$D$5,'Dealflow centrale'!V525='Convalida dati'!$D$6),IF(T525="",OR(V525="",V525='Convalida dati'!$D$8),"FALSO")))</f>
        <v>1</v>
      </c>
      <c r="F525" s="58" t="str">
        <f t="shared" ca="1" si="44"/>
        <v>OK</v>
      </c>
      <c r="G525" s="66">
        <v>520</v>
      </c>
      <c r="H525" s="85">
        <v>43347</v>
      </c>
      <c r="I525" s="63">
        <v>43347</v>
      </c>
      <c r="J525" s="64" t="s">
        <v>1589</v>
      </c>
      <c r="K525" s="65" t="s">
        <v>62</v>
      </c>
      <c r="L525" s="76" t="s">
        <v>202</v>
      </c>
      <c r="M525" s="78" t="s">
        <v>89</v>
      </c>
      <c r="N525" s="77" t="s">
        <v>182</v>
      </c>
      <c r="O525" s="272"/>
      <c r="P525" s="66" t="s">
        <v>36</v>
      </c>
      <c r="Q525" s="67" t="s">
        <v>170</v>
      </c>
      <c r="R525" s="67" t="s">
        <v>53</v>
      </c>
      <c r="S525" s="288" t="s">
        <v>393</v>
      </c>
      <c r="T525" s="68" t="s">
        <v>40</v>
      </c>
      <c r="U525" s="66" t="s">
        <v>1311</v>
      </c>
      <c r="V525" s="423" t="s">
        <v>39</v>
      </c>
      <c r="W525" s="288"/>
      <c r="X525" s="489">
        <v>43349</v>
      </c>
      <c r="Y525" s="482"/>
      <c r="Z525" s="74"/>
    </row>
    <row r="526" spans="2:26" ht="42.45" hidden="1" customHeight="1" x14ac:dyDescent="0.3">
      <c r="B526" s="56" t="str">
        <f t="shared" ca="1" si="45"/>
        <v>VERO</v>
      </c>
      <c r="C526" s="57" t="b">
        <f t="shared" si="46"/>
        <v>1</v>
      </c>
      <c r="D526" s="57" t="b">
        <f>+IF(Q526='Convalida dati'!$B$16,AND('Dealflow centrale'!V526&lt;&gt;"",I526&lt;&gt;""),IF(AND('Dealflow centrale'!Q526='Convalida dati'!$B$17,'Dealflow centrale'!I526=""),OR('Dealflow centrale'!V526="",V526='Convalida dati'!$D$8),"FALSO"))</f>
        <v>1</v>
      </c>
      <c r="E526" s="57" t="b">
        <f>+IF(OR(T526='Convalida dati'!$F$4,T526='Convalida dati'!$F$5,T526='Convalida dati'!$F$8),OR('Dealflow centrale'!V526='Convalida dati'!$D$5,V526='Convalida dati'!$D$6,V526='Convalida dati'!$D$7),IF(OR('Dealflow centrale'!T526='Convalida dati'!$F$9,'Dealflow centrale'!T526='Convalida dati'!$F$7),OR('Dealflow centrale'!V526='Convalida dati'!$D$4,'Dealflow centrale'!V526='Convalida dati'!$D$5,'Dealflow centrale'!V526='Convalida dati'!$D$6),IF(T526="",OR(V526="",V526='Convalida dati'!$D$8),"FALSO")))</f>
        <v>1</v>
      </c>
      <c r="F526" s="58" t="str">
        <f t="shared" ca="1" si="44"/>
        <v>OK</v>
      </c>
      <c r="G526" s="60">
        <v>521</v>
      </c>
      <c r="H526" s="84">
        <v>43347</v>
      </c>
      <c r="I526" s="59">
        <v>43347</v>
      </c>
      <c r="J526" s="56" t="s">
        <v>1590</v>
      </c>
      <c r="K526" s="57" t="s">
        <v>62</v>
      </c>
      <c r="L526" s="70" t="s">
        <v>202</v>
      </c>
      <c r="M526" s="72" t="s">
        <v>89</v>
      </c>
      <c r="N526" s="56" t="s">
        <v>182</v>
      </c>
      <c r="O526" s="73"/>
      <c r="P526" s="60" t="s">
        <v>36</v>
      </c>
      <c r="Q526" s="61" t="s">
        <v>170</v>
      </c>
      <c r="R526" s="61" t="s">
        <v>53</v>
      </c>
      <c r="S526" s="293" t="s">
        <v>393</v>
      </c>
      <c r="T526" s="62" t="s">
        <v>40</v>
      </c>
      <c r="U526" s="60" t="s">
        <v>1311</v>
      </c>
      <c r="V526" s="424" t="s">
        <v>39</v>
      </c>
      <c r="W526" s="289"/>
      <c r="X526" s="488">
        <v>43349</v>
      </c>
      <c r="Y526" s="481"/>
      <c r="Z526" s="284"/>
    </row>
    <row r="527" spans="2:26" ht="42.45" hidden="1" customHeight="1" x14ac:dyDescent="0.3">
      <c r="B527" s="56" t="str">
        <f t="shared" ca="1" si="45"/>
        <v>VERO</v>
      </c>
      <c r="C527" s="57" t="b">
        <f t="shared" si="46"/>
        <v>1</v>
      </c>
      <c r="D527" s="57" t="b">
        <f>+IF(Q527='Convalida dati'!$B$16,AND('Dealflow centrale'!V527&lt;&gt;"",I527&lt;&gt;""),IF(AND('Dealflow centrale'!Q527='Convalida dati'!$B$17,'Dealflow centrale'!I527=""),OR('Dealflow centrale'!V527="",V527='Convalida dati'!$D$8),"FALSO"))</f>
        <v>1</v>
      </c>
      <c r="E527" s="57" t="b">
        <f>+IF(OR(T527='Convalida dati'!$F$4,T527='Convalida dati'!$F$5,T527='Convalida dati'!$F$8),OR('Dealflow centrale'!V527='Convalida dati'!$D$5,V527='Convalida dati'!$D$6,V527='Convalida dati'!$D$7),IF(OR('Dealflow centrale'!T527='Convalida dati'!$F$9,'Dealflow centrale'!T527='Convalida dati'!$F$7),OR('Dealflow centrale'!V527='Convalida dati'!$D$4,'Dealflow centrale'!V527='Convalida dati'!$D$5,'Dealflow centrale'!V527='Convalida dati'!$D$6),IF(T527="",OR(V527="",V527='Convalida dati'!$D$8),"FALSO")))</f>
        <v>1</v>
      </c>
      <c r="F527" s="58" t="str">
        <f t="shared" ca="1" si="44"/>
        <v>OK</v>
      </c>
      <c r="G527" s="66">
        <v>522</v>
      </c>
      <c r="H527" s="85">
        <v>43347</v>
      </c>
      <c r="I527" s="63">
        <v>43347</v>
      </c>
      <c r="J527" s="292" t="s">
        <v>1591</v>
      </c>
      <c r="K527" s="65" t="s">
        <v>62</v>
      </c>
      <c r="L527" s="76" t="s">
        <v>202</v>
      </c>
      <c r="M527" s="78" t="s">
        <v>89</v>
      </c>
      <c r="N527" s="64" t="s">
        <v>182</v>
      </c>
      <c r="O527" s="272"/>
      <c r="P527" s="66" t="s">
        <v>36</v>
      </c>
      <c r="Q527" s="67" t="s">
        <v>170</v>
      </c>
      <c r="R527" s="67" t="s">
        <v>53</v>
      </c>
      <c r="S527" s="288" t="s">
        <v>393</v>
      </c>
      <c r="T527" s="68" t="s">
        <v>40</v>
      </c>
      <c r="U527" s="66" t="s">
        <v>1311</v>
      </c>
      <c r="V527" s="423" t="s">
        <v>39</v>
      </c>
      <c r="W527" s="288"/>
      <c r="X527" s="489">
        <v>43349</v>
      </c>
      <c r="Y527" s="480"/>
      <c r="Z527" s="69"/>
    </row>
    <row r="528" spans="2:26" ht="42.45" hidden="1" customHeight="1" x14ac:dyDescent="0.3">
      <c r="B528" s="56" t="str">
        <f t="shared" ca="1" si="45"/>
        <v>VERO</v>
      </c>
      <c r="C528" s="57" t="b">
        <f t="shared" si="46"/>
        <v>1</v>
      </c>
      <c r="D528" s="57" t="b">
        <f>+IF(Q528='Convalida dati'!$B$16,AND('Dealflow centrale'!V528&lt;&gt;"",I528&lt;&gt;""),IF(AND('Dealflow centrale'!Q528='Convalida dati'!$B$17,'Dealflow centrale'!I528=""),OR('Dealflow centrale'!V528="",V528='Convalida dati'!$D$8),"FALSO"))</f>
        <v>1</v>
      </c>
      <c r="E528" s="57" t="b">
        <f>+IF(OR(T528='Convalida dati'!$F$4,T528='Convalida dati'!$F$5,T528='Convalida dati'!$F$8),OR('Dealflow centrale'!V528='Convalida dati'!$D$5,V528='Convalida dati'!$D$6,V528='Convalida dati'!$D$7),IF(OR('Dealflow centrale'!T528='Convalida dati'!$F$9,'Dealflow centrale'!T528='Convalida dati'!$F$7),OR('Dealflow centrale'!V528='Convalida dati'!$D$4,'Dealflow centrale'!V528='Convalida dati'!$D$5,'Dealflow centrale'!V528='Convalida dati'!$D$6),IF(T528="",OR(V528="",V528='Convalida dati'!$D$8),"FALSO")))</f>
        <v>1</v>
      </c>
      <c r="F528" s="58" t="str">
        <f t="shared" ca="1" si="44"/>
        <v>OK</v>
      </c>
      <c r="G528" s="60">
        <v>523</v>
      </c>
      <c r="H528" s="84">
        <v>43347</v>
      </c>
      <c r="I528" s="59">
        <v>43347</v>
      </c>
      <c r="J528" s="56" t="s">
        <v>1592</v>
      </c>
      <c r="K528" s="57" t="s">
        <v>62</v>
      </c>
      <c r="L528" s="70" t="s">
        <v>202</v>
      </c>
      <c r="M528" s="72" t="s">
        <v>89</v>
      </c>
      <c r="N528" s="56" t="s">
        <v>182</v>
      </c>
      <c r="O528" s="73"/>
      <c r="P528" s="60" t="s">
        <v>36</v>
      </c>
      <c r="Q528" s="61" t="s">
        <v>170</v>
      </c>
      <c r="R528" s="61" t="s">
        <v>53</v>
      </c>
      <c r="S528" s="293" t="s">
        <v>393</v>
      </c>
      <c r="T528" s="62" t="s">
        <v>40</v>
      </c>
      <c r="U528" s="60" t="s">
        <v>1311</v>
      </c>
      <c r="V528" s="424" t="s">
        <v>39</v>
      </c>
      <c r="W528" s="289"/>
      <c r="X528" s="488">
        <v>43349</v>
      </c>
      <c r="Y528" s="483"/>
      <c r="Z528" s="80"/>
    </row>
    <row r="529" spans="2:26" ht="42.45" hidden="1" customHeight="1" x14ac:dyDescent="0.3">
      <c r="B529" s="56" t="str">
        <f t="shared" ca="1" si="45"/>
        <v>VERO</v>
      </c>
      <c r="C529" s="57" t="b">
        <f t="shared" si="46"/>
        <v>1</v>
      </c>
      <c r="D529" s="57" t="b">
        <f>+IF(Q529='Convalida dati'!$B$16,AND('Dealflow centrale'!V529&lt;&gt;"",I529&lt;&gt;""),IF(AND('Dealflow centrale'!Q529='Convalida dati'!$B$17,'Dealflow centrale'!I529=""),OR('Dealflow centrale'!V529="",V529='Convalida dati'!$D$8),"FALSO"))</f>
        <v>1</v>
      </c>
      <c r="E529" s="57" t="b">
        <f>+IF(OR(T529='Convalida dati'!$F$4,T529='Convalida dati'!$F$5,T529='Convalida dati'!$F$8),OR('Dealflow centrale'!V529='Convalida dati'!$D$5,V529='Convalida dati'!$D$6,V529='Convalida dati'!$D$7),IF(OR('Dealflow centrale'!T529='Convalida dati'!$F$9,'Dealflow centrale'!T529='Convalida dati'!$F$7),OR('Dealflow centrale'!V529='Convalida dati'!$D$4,'Dealflow centrale'!V529='Convalida dati'!$D$5,'Dealflow centrale'!V529='Convalida dati'!$D$6),IF(T529="",OR(V529="",V529='Convalida dati'!$D$8),"FALSO")))</f>
        <v>1</v>
      </c>
      <c r="F529" s="58" t="str">
        <f t="shared" ca="1" si="44"/>
        <v>OK</v>
      </c>
      <c r="G529" s="66">
        <v>524</v>
      </c>
      <c r="H529" s="85">
        <v>43347</v>
      </c>
      <c r="I529" s="63">
        <v>43347</v>
      </c>
      <c r="J529" s="64" t="s">
        <v>1593</v>
      </c>
      <c r="K529" s="65" t="s">
        <v>62</v>
      </c>
      <c r="L529" s="76" t="s">
        <v>202</v>
      </c>
      <c r="M529" s="78" t="s">
        <v>89</v>
      </c>
      <c r="N529" s="64" t="s">
        <v>182</v>
      </c>
      <c r="O529" s="65"/>
      <c r="P529" s="66" t="s">
        <v>36</v>
      </c>
      <c r="Q529" s="67" t="s">
        <v>170</v>
      </c>
      <c r="R529" s="67" t="s">
        <v>53</v>
      </c>
      <c r="S529" s="288" t="s">
        <v>393</v>
      </c>
      <c r="T529" s="68" t="s">
        <v>40</v>
      </c>
      <c r="U529" s="66" t="s">
        <v>1311</v>
      </c>
      <c r="V529" s="423" t="s">
        <v>39</v>
      </c>
      <c r="W529" s="288"/>
      <c r="X529" s="489">
        <v>43349</v>
      </c>
      <c r="Y529" s="480"/>
      <c r="Z529" s="69"/>
    </row>
    <row r="530" spans="2:26" ht="42.45" hidden="1" customHeight="1" x14ac:dyDescent="0.3">
      <c r="B530" s="56" t="str">
        <f t="shared" ca="1" si="45"/>
        <v>VERO</v>
      </c>
      <c r="C530" s="57" t="b">
        <f t="shared" si="46"/>
        <v>1</v>
      </c>
      <c r="D530" s="57" t="b">
        <f>+IF(Q530='Convalida dati'!$B$16,AND('Dealflow centrale'!V530&lt;&gt;"",I530&lt;&gt;""),IF(AND('Dealflow centrale'!Q530='Convalida dati'!$B$17,'Dealflow centrale'!I530=""),OR('Dealflow centrale'!V530="",V530='Convalida dati'!$D$8),"FALSO"))</f>
        <v>1</v>
      </c>
      <c r="E530" s="57" t="b">
        <f>+IF(OR(T530='Convalida dati'!$F$4,T530='Convalida dati'!$F$5,T530='Convalida dati'!$F$8),OR('Dealflow centrale'!V530='Convalida dati'!$D$5,V530='Convalida dati'!$D$6,V530='Convalida dati'!$D$7),IF(OR('Dealflow centrale'!T530='Convalida dati'!$F$9,'Dealflow centrale'!T530='Convalida dati'!$F$7),OR('Dealflow centrale'!V530='Convalida dati'!$D$4,'Dealflow centrale'!V530='Convalida dati'!$D$5,'Dealflow centrale'!V530='Convalida dati'!$D$6),IF(T530="",OR(V530="",V530='Convalida dati'!$D$8),"FALSO")))</f>
        <v>1</v>
      </c>
      <c r="F530" s="58" t="str">
        <f t="shared" ca="1" si="44"/>
        <v>OK</v>
      </c>
      <c r="G530" s="60">
        <v>525</v>
      </c>
      <c r="H530" s="84">
        <v>43347</v>
      </c>
      <c r="I530" s="59">
        <v>43347</v>
      </c>
      <c r="J530" s="75" t="s">
        <v>1594</v>
      </c>
      <c r="K530" s="57" t="s">
        <v>62</v>
      </c>
      <c r="L530" s="70" t="s">
        <v>202</v>
      </c>
      <c r="M530" s="72" t="s">
        <v>89</v>
      </c>
      <c r="N530" s="75" t="s">
        <v>182</v>
      </c>
      <c r="O530" s="271"/>
      <c r="P530" s="60" t="s">
        <v>36</v>
      </c>
      <c r="Q530" s="61" t="s">
        <v>170</v>
      </c>
      <c r="R530" s="61" t="s">
        <v>53</v>
      </c>
      <c r="S530" s="289" t="s">
        <v>393</v>
      </c>
      <c r="T530" s="62" t="s">
        <v>40</v>
      </c>
      <c r="U530" s="60" t="s">
        <v>1311</v>
      </c>
      <c r="V530" s="424" t="s">
        <v>39</v>
      </c>
      <c r="W530" s="289"/>
      <c r="X530" s="488">
        <v>43349</v>
      </c>
      <c r="Y530" s="481"/>
      <c r="Z530" s="284"/>
    </row>
    <row r="531" spans="2:26" ht="42.45" hidden="1" customHeight="1" x14ac:dyDescent="0.3">
      <c r="B531" s="56" t="str">
        <f t="shared" ca="1" si="45"/>
        <v>VERO</v>
      </c>
      <c r="C531" s="57" t="b">
        <f t="shared" si="46"/>
        <v>1</v>
      </c>
      <c r="D531" s="57" t="b">
        <f>+IF(Q531='Convalida dati'!$B$16,AND('Dealflow centrale'!V531&lt;&gt;"",I531&lt;&gt;""),IF(AND('Dealflow centrale'!Q531='Convalida dati'!$B$17,'Dealflow centrale'!I531=""),OR('Dealflow centrale'!V531="",V531='Convalida dati'!$D$8),"FALSO"))</f>
        <v>1</v>
      </c>
      <c r="E531" s="57" t="b">
        <f>+IF(OR(T531='Convalida dati'!$F$4,T531='Convalida dati'!$F$5,T531='Convalida dati'!$F$8),OR('Dealflow centrale'!V531='Convalida dati'!$D$5,V531='Convalida dati'!$D$6,V531='Convalida dati'!$D$7),IF(OR('Dealflow centrale'!T531='Convalida dati'!$F$9,'Dealflow centrale'!T531='Convalida dati'!$F$7),OR('Dealflow centrale'!V531='Convalida dati'!$D$4,'Dealflow centrale'!V531='Convalida dati'!$D$5,'Dealflow centrale'!V531='Convalida dati'!$D$6),IF(T531="",OR(V531="",V531='Convalida dati'!$D$8),"FALSO")))</f>
        <v>1</v>
      </c>
      <c r="F531" s="58" t="str">
        <f t="shared" ca="1" si="44"/>
        <v>OK</v>
      </c>
      <c r="G531" s="66">
        <v>526</v>
      </c>
      <c r="H531" s="85">
        <v>43347</v>
      </c>
      <c r="I531" s="63">
        <v>43347</v>
      </c>
      <c r="J531" s="64" t="s">
        <v>1595</v>
      </c>
      <c r="K531" s="65" t="s">
        <v>62</v>
      </c>
      <c r="L531" s="76" t="s">
        <v>202</v>
      </c>
      <c r="M531" s="78" t="s">
        <v>89</v>
      </c>
      <c r="N531" s="64" t="s">
        <v>182</v>
      </c>
      <c r="O531" s="272"/>
      <c r="P531" s="66" t="s">
        <v>36</v>
      </c>
      <c r="Q531" s="67" t="s">
        <v>170</v>
      </c>
      <c r="R531" s="67" t="s">
        <v>53</v>
      </c>
      <c r="S531" s="288" t="s">
        <v>393</v>
      </c>
      <c r="T531" s="68" t="s">
        <v>40</v>
      </c>
      <c r="U531" s="66" t="s">
        <v>1311</v>
      </c>
      <c r="V531" s="423" t="s">
        <v>39</v>
      </c>
      <c r="W531" s="288"/>
      <c r="X531" s="489">
        <v>43349</v>
      </c>
      <c r="Y531" s="482"/>
      <c r="Z531" s="74"/>
    </row>
    <row r="532" spans="2:26" ht="42.45" hidden="1" customHeight="1" x14ac:dyDescent="0.3">
      <c r="B532" s="56" t="str">
        <f t="shared" ca="1" si="45"/>
        <v>VERO</v>
      </c>
      <c r="C532" s="57" t="b">
        <f t="shared" si="46"/>
        <v>1</v>
      </c>
      <c r="D532" s="57" t="b">
        <f>+IF(Q532='Convalida dati'!$B$16,AND('Dealflow centrale'!V532&lt;&gt;"",I532&lt;&gt;""),IF(AND('Dealflow centrale'!Q532='Convalida dati'!$B$17,'Dealflow centrale'!I532=""),OR('Dealflow centrale'!V532="",V532='Convalida dati'!$D$8),"FALSO"))</f>
        <v>1</v>
      </c>
      <c r="E532" s="57" t="b">
        <f>+IF(OR(T532='Convalida dati'!$F$4,T532='Convalida dati'!$F$5,T532='Convalida dati'!$F$8),OR('Dealflow centrale'!V532='Convalida dati'!$D$5,V532='Convalida dati'!$D$6,V532='Convalida dati'!$D$7),IF(OR('Dealflow centrale'!T532='Convalida dati'!$F$9,'Dealflow centrale'!T532='Convalida dati'!$F$7),OR('Dealflow centrale'!V532='Convalida dati'!$D$4,'Dealflow centrale'!V532='Convalida dati'!$D$5,'Dealflow centrale'!V532='Convalida dati'!$D$6),IF(T532="",OR(V532="",V532='Convalida dati'!$D$8),"FALSO")))</f>
        <v>1</v>
      </c>
      <c r="F532" s="58" t="str">
        <f t="shared" ca="1" si="44"/>
        <v>OK</v>
      </c>
      <c r="G532" s="60">
        <v>527</v>
      </c>
      <c r="H532" s="84">
        <v>43347</v>
      </c>
      <c r="I532" s="59">
        <v>43347</v>
      </c>
      <c r="J532" s="56" t="s">
        <v>1596</v>
      </c>
      <c r="K532" s="57" t="s">
        <v>62</v>
      </c>
      <c r="L532" s="70" t="s">
        <v>202</v>
      </c>
      <c r="M532" s="72" t="s">
        <v>89</v>
      </c>
      <c r="N532" s="56" t="s">
        <v>182</v>
      </c>
      <c r="O532" s="73"/>
      <c r="P532" s="60" t="s">
        <v>36</v>
      </c>
      <c r="Q532" s="61" t="s">
        <v>170</v>
      </c>
      <c r="R532" s="61" t="s">
        <v>53</v>
      </c>
      <c r="S532" s="293" t="s">
        <v>393</v>
      </c>
      <c r="T532" s="62" t="s">
        <v>40</v>
      </c>
      <c r="U532" s="60" t="s">
        <v>1311</v>
      </c>
      <c r="V532" s="424" t="s">
        <v>39</v>
      </c>
      <c r="W532" s="289"/>
      <c r="X532" s="488">
        <v>43349</v>
      </c>
      <c r="Y532" s="481"/>
      <c r="Z532" s="284"/>
    </row>
    <row r="533" spans="2:26" ht="42.45" hidden="1" customHeight="1" x14ac:dyDescent="0.3">
      <c r="B533" s="56" t="str">
        <f t="shared" ca="1" si="45"/>
        <v>VERO</v>
      </c>
      <c r="C533" s="57" t="b">
        <f t="shared" si="46"/>
        <v>1</v>
      </c>
      <c r="D533" s="57" t="b">
        <f>+IF(Q533='Convalida dati'!$B$16,AND('Dealflow centrale'!V533&lt;&gt;"",I533&lt;&gt;""),IF(AND('Dealflow centrale'!Q533='Convalida dati'!$B$17,'Dealflow centrale'!I533=""),OR('Dealflow centrale'!V533="",V533='Convalida dati'!$D$8),"FALSO"))</f>
        <v>1</v>
      </c>
      <c r="E533" s="57" t="b">
        <f>+IF(OR(T533='Convalida dati'!$F$4,T533='Convalida dati'!$F$5,T533='Convalida dati'!$F$8),OR('Dealflow centrale'!V533='Convalida dati'!$D$5,V533='Convalida dati'!$D$6,V533='Convalida dati'!$D$7),IF(OR('Dealflow centrale'!T533='Convalida dati'!$F$9,'Dealflow centrale'!T533='Convalida dati'!$F$7),OR('Dealflow centrale'!V533='Convalida dati'!$D$4,'Dealflow centrale'!V533='Convalida dati'!$D$5,'Dealflow centrale'!V533='Convalida dati'!$D$6),IF(T533="",OR(V533="",V533='Convalida dati'!$D$8),"FALSO")))</f>
        <v>1</v>
      </c>
      <c r="F533" s="58" t="str">
        <f t="shared" ca="1" si="44"/>
        <v>OK</v>
      </c>
      <c r="G533" s="66">
        <v>528</v>
      </c>
      <c r="H533" s="85">
        <v>43347</v>
      </c>
      <c r="I533" s="63">
        <v>43347</v>
      </c>
      <c r="J533" s="292" t="s">
        <v>1597</v>
      </c>
      <c r="K533" s="65" t="s">
        <v>62</v>
      </c>
      <c r="L533" s="76" t="s">
        <v>202</v>
      </c>
      <c r="M533" s="78" t="s">
        <v>89</v>
      </c>
      <c r="N533" s="64" t="s">
        <v>182</v>
      </c>
      <c r="O533" s="272"/>
      <c r="P533" s="66" t="s">
        <v>36</v>
      </c>
      <c r="Q533" s="67" t="s">
        <v>170</v>
      </c>
      <c r="R533" s="67" t="s">
        <v>53</v>
      </c>
      <c r="S533" s="288" t="s">
        <v>393</v>
      </c>
      <c r="T533" s="68" t="s">
        <v>40</v>
      </c>
      <c r="U533" s="66" t="s">
        <v>1311</v>
      </c>
      <c r="V533" s="423" t="s">
        <v>39</v>
      </c>
      <c r="W533" s="288"/>
      <c r="X533" s="489">
        <v>43349</v>
      </c>
      <c r="Y533" s="480"/>
      <c r="Z533" s="69"/>
    </row>
    <row r="534" spans="2:26" ht="42.45" hidden="1" customHeight="1" x14ac:dyDescent="0.3">
      <c r="B534" s="56" t="str">
        <f t="shared" ca="1" si="45"/>
        <v>VERO</v>
      </c>
      <c r="C534" s="57" t="b">
        <f t="shared" si="46"/>
        <v>1</v>
      </c>
      <c r="D534" s="57" t="b">
        <f>+IF(Q534='Convalida dati'!$B$16,AND('Dealflow centrale'!V534&lt;&gt;"",I534&lt;&gt;""),IF(AND('Dealflow centrale'!Q534='Convalida dati'!$B$17,'Dealflow centrale'!I534=""),OR('Dealflow centrale'!V534="",V534='Convalida dati'!$D$8),"FALSO"))</f>
        <v>1</v>
      </c>
      <c r="E534" s="57" t="b">
        <f>+IF(OR(T534='Convalida dati'!$F$4,T534='Convalida dati'!$F$5,T534='Convalida dati'!$F$8),OR('Dealflow centrale'!V534='Convalida dati'!$D$5,V534='Convalida dati'!$D$6,V534='Convalida dati'!$D$7),IF(OR('Dealflow centrale'!T534='Convalida dati'!$F$9,'Dealflow centrale'!T534='Convalida dati'!$F$7),OR('Dealflow centrale'!V534='Convalida dati'!$D$4,'Dealflow centrale'!V534='Convalida dati'!$D$5,'Dealflow centrale'!V534='Convalida dati'!$D$6),IF(T534="",OR(V534="",V534='Convalida dati'!$D$8),"FALSO")))</f>
        <v>1</v>
      </c>
      <c r="F534" s="58" t="str">
        <f t="shared" ca="1" si="44"/>
        <v>OK</v>
      </c>
      <c r="G534" s="60">
        <v>529</v>
      </c>
      <c r="H534" s="84">
        <v>43347</v>
      </c>
      <c r="I534" s="59">
        <v>43347</v>
      </c>
      <c r="J534" s="56" t="s">
        <v>1598</v>
      </c>
      <c r="K534" s="57" t="s">
        <v>62</v>
      </c>
      <c r="L534" s="70" t="s">
        <v>202</v>
      </c>
      <c r="M534" s="72" t="s">
        <v>89</v>
      </c>
      <c r="N534" s="56" t="s">
        <v>182</v>
      </c>
      <c r="O534" s="73"/>
      <c r="P534" s="60" t="s">
        <v>36</v>
      </c>
      <c r="Q534" s="61" t="s">
        <v>170</v>
      </c>
      <c r="R534" s="61" t="s">
        <v>53</v>
      </c>
      <c r="S534" s="293" t="s">
        <v>393</v>
      </c>
      <c r="T534" s="62" t="s">
        <v>40</v>
      </c>
      <c r="U534" s="60" t="s">
        <v>1311</v>
      </c>
      <c r="V534" s="424" t="s">
        <v>39</v>
      </c>
      <c r="W534" s="289"/>
      <c r="X534" s="488">
        <v>43349</v>
      </c>
      <c r="Y534" s="483"/>
      <c r="Z534" s="80"/>
    </row>
    <row r="535" spans="2:26" ht="42.45" hidden="1" customHeight="1" x14ac:dyDescent="0.3">
      <c r="B535" s="56" t="str">
        <f t="shared" ca="1" si="45"/>
        <v>VERO</v>
      </c>
      <c r="C535" s="57" t="b">
        <f t="shared" si="46"/>
        <v>1</v>
      </c>
      <c r="D535" s="57" t="b">
        <f>+IF(Q535='Convalida dati'!$B$16,AND('Dealflow centrale'!V535&lt;&gt;"",I535&lt;&gt;""),IF(AND('Dealflow centrale'!Q535='Convalida dati'!$B$17,'Dealflow centrale'!I535=""),OR('Dealflow centrale'!V535="",V535='Convalida dati'!$D$8),"FALSO"))</f>
        <v>1</v>
      </c>
      <c r="E535" s="57" t="b">
        <f>+IF(OR(T535='Convalida dati'!$F$4,T535='Convalida dati'!$F$5,T535='Convalida dati'!$F$8),OR('Dealflow centrale'!V535='Convalida dati'!$D$5,V535='Convalida dati'!$D$6,V535='Convalida dati'!$D$7),IF(OR('Dealflow centrale'!T535='Convalida dati'!$F$9,'Dealflow centrale'!T535='Convalida dati'!$F$7),OR('Dealflow centrale'!V535='Convalida dati'!$D$4,'Dealflow centrale'!V535='Convalida dati'!$D$5,'Dealflow centrale'!V535='Convalida dati'!$D$6),IF(T535="",OR(V535="",V535='Convalida dati'!$D$8),"FALSO")))</f>
        <v>1</v>
      </c>
      <c r="F535" s="58" t="str">
        <f t="shared" ca="1" si="44"/>
        <v>OK</v>
      </c>
      <c r="G535" s="66">
        <v>530</v>
      </c>
      <c r="H535" s="85">
        <v>43349</v>
      </c>
      <c r="I535" s="63">
        <v>43349</v>
      </c>
      <c r="J535" s="77" t="s">
        <v>1617</v>
      </c>
      <c r="K535" s="65" t="s">
        <v>62</v>
      </c>
      <c r="L535" s="76" t="s">
        <v>206</v>
      </c>
      <c r="M535" s="78" t="s">
        <v>206</v>
      </c>
      <c r="N535" s="64"/>
      <c r="O535" s="65" t="s">
        <v>1618</v>
      </c>
      <c r="P535" s="66" t="s">
        <v>35</v>
      </c>
      <c r="Q535" s="67" t="s">
        <v>170</v>
      </c>
      <c r="R535" s="67" t="s">
        <v>51</v>
      </c>
      <c r="S535" s="288" t="str">
        <f>+'EVCA sectoralclassification 1'!E57</f>
        <v>Business and industrial products</v>
      </c>
      <c r="T535" s="68" t="s">
        <v>147</v>
      </c>
      <c r="U535" s="66" t="s">
        <v>218</v>
      </c>
      <c r="V535" s="423" t="s">
        <v>147</v>
      </c>
      <c r="W535" s="288"/>
      <c r="X535" s="489">
        <v>43356</v>
      </c>
      <c r="Y535" s="480"/>
      <c r="Z535" s="69"/>
    </row>
    <row r="536" spans="2:26" ht="42.45" hidden="1" customHeight="1" x14ac:dyDescent="0.3">
      <c r="B536" s="56" t="str">
        <f t="shared" ca="1" si="45"/>
        <v>VERO</v>
      </c>
      <c r="C536" s="57" t="b">
        <f t="shared" si="46"/>
        <v>1</v>
      </c>
      <c r="D536" s="57" t="b">
        <f>+IF(Q536='Convalida dati'!$B$16,AND('Dealflow centrale'!V536&lt;&gt;"",I536&lt;&gt;""),IF(AND('Dealflow centrale'!Q536='Convalida dati'!$B$17,'Dealflow centrale'!I536=""),OR('Dealflow centrale'!V536="",V536='Convalida dati'!$D$8),"FALSO"))</f>
        <v>1</v>
      </c>
      <c r="E536" s="57" t="b">
        <f>+IF(OR(T536='Convalida dati'!$F$4,T536='Convalida dati'!$F$5,T536='Convalida dati'!$F$8),OR('Dealflow centrale'!V536='Convalida dati'!$D$5,V536='Convalida dati'!$D$6,V536='Convalida dati'!$D$7),IF(OR('Dealflow centrale'!T536='Convalida dati'!$F$9,'Dealflow centrale'!T536='Convalida dati'!$F$7),OR('Dealflow centrale'!V536='Convalida dati'!$D$4,'Dealflow centrale'!V536='Convalida dati'!$D$5,'Dealflow centrale'!V536='Convalida dati'!$D$6),IF(T536="",OR(V536="",V536='Convalida dati'!$D$8),"FALSO")))</f>
        <v>1</v>
      </c>
      <c r="F536" s="58" t="str">
        <f t="shared" ca="1" si="44"/>
        <v>OK</v>
      </c>
      <c r="G536" s="60">
        <v>531</v>
      </c>
      <c r="H536" s="84">
        <v>43354</v>
      </c>
      <c r="I536" s="59">
        <v>43354</v>
      </c>
      <c r="J536" s="75" t="s">
        <v>1601</v>
      </c>
      <c r="K536" s="57" t="s">
        <v>62</v>
      </c>
      <c r="L536" s="70" t="s">
        <v>192</v>
      </c>
      <c r="M536" s="72" t="s">
        <v>95</v>
      </c>
      <c r="N536" s="75" t="s">
        <v>2046</v>
      </c>
      <c r="O536" s="73"/>
      <c r="P536" s="60" t="s">
        <v>36</v>
      </c>
      <c r="Q536" s="61" t="s">
        <v>170</v>
      </c>
      <c r="R536" s="61" t="s">
        <v>47</v>
      </c>
      <c r="S536" s="289" t="str">
        <f>+'EVCA sectoralclassification 1'!E57</f>
        <v>Business and industrial products</v>
      </c>
      <c r="T536" s="62" t="s">
        <v>40</v>
      </c>
      <c r="U536" s="60" t="s">
        <v>797</v>
      </c>
      <c r="V536" s="424" t="s">
        <v>39</v>
      </c>
      <c r="W536" s="289"/>
      <c r="X536" s="488">
        <v>43356</v>
      </c>
      <c r="Y536" s="481"/>
      <c r="Z536" s="284"/>
    </row>
    <row r="537" spans="2:26" ht="42.45" hidden="1" customHeight="1" x14ac:dyDescent="0.3">
      <c r="B537" s="56" t="str">
        <f t="shared" ca="1" si="45"/>
        <v>VERO</v>
      </c>
      <c r="C537" s="57" t="b">
        <f t="shared" si="46"/>
        <v>1</v>
      </c>
      <c r="D537" s="57" t="b">
        <f>+IF(Q537='Convalida dati'!$B$16,AND('Dealflow centrale'!V537&lt;&gt;"",I537&lt;&gt;""),IF(AND('Dealflow centrale'!Q537='Convalida dati'!$B$17,'Dealflow centrale'!I537=""),OR('Dealflow centrale'!V537="",V537='Convalida dati'!$D$8),"FALSO"))</f>
        <v>1</v>
      </c>
      <c r="E537" s="57" t="b">
        <f>+IF(OR(T537='Convalida dati'!$F$4,T537='Convalida dati'!$F$5,T537='Convalida dati'!$F$8),OR('Dealflow centrale'!V537='Convalida dati'!$D$5,V537='Convalida dati'!$D$6,V537='Convalida dati'!$D$7),IF(OR('Dealflow centrale'!T537='Convalida dati'!$F$9,'Dealflow centrale'!T537='Convalida dati'!$F$7),OR('Dealflow centrale'!V537='Convalida dati'!$D$4,'Dealflow centrale'!V537='Convalida dati'!$D$5,'Dealflow centrale'!V537='Convalida dati'!$D$6),IF(T537="",OR(V537="",V537='Convalida dati'!$D$8),"FALSO")))</f>
        <v>1</v>
      </c>
      <c r="F537" s="58" t="str">
        <f t="shared" ca="1" si="44"/>
        <v>OK</v>
      </c>
      <c r="G537" s="66">
        <v>532</v>
      </c>
      <c r="H537" s="85">
        <v>43354</v>
      </c>
      <c r="I537" s="63">
        <v>43354</v>
      </c>
      <c r="J537" s="64" t="s">
        <v>1602</v>
      </c>
      <c r="K537" s="65" t="s">
        <v>62</v>
      </c>
      <c r="L537" s="76" t="s">
        <v>192</v>
      </c>
      <c r="M537" s="78" t="s">
        <v>95</v>
      </c>
      <c r="N537" s="64" t="s">
        <v>2046</v>
      </c>
      <c r="O537" s="272"/>
      <c r="P537" s="66" t="s">
        <v>36</v>
      </c>
      <c r="Q537" s="67" t="s">
        <v>170</v>
      </c>
      <c r="R537" s="67" t="s">
        <v>46</v>
      </c>
      <c r="S537" s="288" t="str">
        <f>+'EVCA sectoralclassification 1'!E162</f>
        <v>Alternative energy</v>
      </c>
      <c r="T537" s="68" t="s">
        <v>40</v>
      </c>
      <c r="U537" s="66" t="s">
        <v>797</v>
      </c>
      <c r="V537" s="423" t="s">
        <v>39</v>
      </c>
      <c r="W537" s="288"/>
      <c r="X537" s="489">
        <v>43356</v>
      </c>
      <c r="Y537" s="482"/>
      <c r="Z537" s="74"/>
    </row>
    <row r="538" spans="2:26" ht="42.45" hidden="1" customHeight="1" x14ac:dyDescent="0.3">
      <c r="B538" s="56" t="str">
        <f t="shared" ca="1" si="45"/>
        <v>VERO</v>
      </c>
      <c r="C538" s="57" t="b">
        <f t="shared" si="46"/>
        <v>1</v>
      </c>
      <c r="D538" s="57" t="b">
        <f>+IF(Q538='Convalida dati'!$B$16,AND('Dealflow centrale'!V538&lt;&gt;"",I538&lt;&gt;""),IF(AND('Dealflow centrale'!Q538='Convalida dati'!$B$17,'Dealflow centrale'!I538=""),OR('Dealflow centrale'!V538="",V538='Convalida dati'!$D$8),"FALSO"))</f>
        <v>1</v>
      </c>
      <c r="E538" s="57" t="b">
        <f>+IF(OR(T538='Convalida dati'!$F$4,T538='Convalida dati'!$F$5,T538='Convalida dati'!$F$8),OR('Dealflow centrale'!V538='Convalida dati'!$D$5,V538='Convalida dati'!$D$6,V538='Convalida dati'!$D$7),IF(OR('Dealflow centrale'!T538='Convalida dati'!$F$9,'Dealflow centrale'!T538='Convalida dati'!$F$7),OR('Dealflow centrale'!V538='Convalida dati'!$D$4,'Dealflow centrale'!V538='Convalida dati'!$D$5,'Dealflow centrale'!V538='Convalida dati'!$D$6),IF(T538="",OR(V538="",V538='Convalida dati'!$D$8),"FALSO")))</f>
        <v>1</v>
      </c>
      <c r="F538" s="58" t="str">
        <f t="shared" ca="1" si="44"/>
        <v>OK</v>
      </c>
      <c r="G538" s="60">
        <v>533</v>
      </c>
      <c r="H538" s="84">
        <v>43354</v>
      </c>
      <c r="I538" s="59">
        <v>43354</v>
      </c>
      <c r="J538" s="56" t="s">
        <v>1603</v>
      </c>
      <c r="K538" s="57" t="s">
        <v>62</v>
      </c>
      <c r="L538" s="70" t="s">
        <v>192</v>
      </c>
      <c r="M538" s="72" t="s">
        <v>95</v>
      </c>
      <c r="N538" s="56" t="s">
        <v>2046</v>
      </c>
      <c r="O538" s="73"/>
      <c r="P538" s="60" t="s">
        <v>36</v>
      </c>
      <c r="Q538" s="61" t="s">
        <v>170</v>
      </c>
      <c r="R538" s="61" t="s">
        <v>49</v>
      </c>
      <c r="S538" s="293" t="str">
        <f>+'EVCA sectoralclassification 1'!E215</f>
        <v>Software: other</v>
      </c>
      <c r="T538" s="62" t="s">
        <v>40</v>
      </c>
      <c r="U538" s="60" t="s">
        <v>797</v>
      </c>
      <c r="V538" s="424" t="s">
        <v>39</v>
      </c>
      <c r="W538" s="289"/>
      <c r="X538" s="488">
        <v>43356</v>
      </c>
      <c r="Y538" s="481"/>
      <c r="Z538" s="284"/>
    </row>
    <row r="539" spans="2:26" ht="42.45" hidden="1" customHeight="1" x14ac:dyDescent="0.3">
      <c r="B539" s="56" t="str">
        <f t="shared" ca="1" si="45"/>
        <v>VERO</v>
      </c>
      <c r="C539" s="57" t="b">
        <f t="shared" si="46"/>
        <v>1</v>
      </c>
      <c r="D539" s="57" t="b">
        <f>+IF(Q539='Convalida dati'!$B$16,AND('Dealflow centrale'!V539&lt;&gt;"",I539&lt;&gt;""),IF(AND('Dealflow centrale'!Q539='Convalida dati'!$B$17,'Dealflow centrale'!I539=""),OR('Dealflow centrale'!V539="",V539='Convalida dati'!$D$8),"FALSO"))</f>
        <v>1</v>
      </c>
      <c r="E539" s="57" t="b">
        <f>+IF(OR(T539='Convalida dati'!$F$4,T539='Convalida dati'!$F$5,T539='Convalida dati'!$F$8),OR('Dealflow centrale'!V539='Convalida dati'!$D$5,V539='Convalida dati'!$D$6,V539='Convalida dati'!$D$7),IF(OR('Dealflow centrale'!T539='Convalida dati'!$F$9,'Dealflow centrale'!T539='Convalida dati'!$F$7),OR('Dealflow centrale'!V539='Convalida dati'!$D$4,'Dealflow centrale'!V539='Convalida dati'!$D$5,'Dealflow centrale'!V539='Convalida dati'!$D$6),IF(T539="",OR(V539="",V539='Convalida dati'!$D$8),"FALSO")))</f>
        <v>1</v>
      </c>
      <c r="F539" s="58" t="str">
        <f t="shared" ca="1" si="44"/>
        <v>OK</v>
      </c>
      <c r="G539" s="66">
        <v>534</v>
      </c>
      <c r="H539" s="85">
        <v>43354</v>
      </c>
      <c r="I539" s="63">
        <v>43354</v>
      </c>
      <c r="J539" s="292" t="s">
        <v>1604</v>
      </c>
      <c r="K539" s="65" t="s">
        <v>62</v>
      </c>
      <c r="L539" s="76" t="s">
        <v>192</v>
      </c>
      <c r="M539" s="78" t="s">
        <v>95</v>
      </c>
      <c r="N539" s="64" t="s">
        <v>2046</v>
      </c>
      <c r="O539" s="272"/>
      <c r="P539" s="66" t="s">
        <v>36</v>
      </c>
      <c r="Q539" s="67" t="s">
        <v>170</v>
      </c>
      <c r="R539" s="67" t="s">
        <v>51</v>
      </c>
      <c r="S539" s="288" t="s">
        <v>336</v>
      </c>
      <c r="T539" s="68" t="s">
        <v>40</v>
      </c>
      <c r="U539" s="66" t="s">
        <v>797</v>
      </c>
      <c r="V539" s="423" t="s">
        <v>39</v>
      </c>
      <c r="W539" s="288"/>
      <c r="X539" s="489">
        <v>43356</v>
      </c>
      <c r="Y539" s="480"/>
      <c r="Z539" s="69"/>
    </row>
    <row r="540" spans="2:26" ht="42.45" hidden="1" customHeight="1" x14ac:dyDescent="0.3">
      <c r="B540" s="56" t="str">
        <f t="shared" ca="1" si="45"/>
        <v>VERO</v>
      </c>
      <c r="C540" s="57" t="b">
        <f t="shared" si="46"/>
        <v>1</v>
      </c>
      <c r="D540" s="57" t="b">
        <f>+IF(Q540='Convalida dati'!$B$16,AND('Dealflow centrale'!V540&lt;&gt;"",I540&lt;&gt;""),IF(AND('Dealflow centrale'!Q540='Convalida dati'!$B$17,'Dealflow centrale'!I540=""),OR('Dealflow centrale'!V540="",V540='Convalida dati'!$D$8),"FALSO"))</f>
        <v>1</v>
      </c>
      <c r="E540" s="57" t="b">
        <f>+IF(OR(T540='Convalida dati'!$F$4,T540='Convalida dati'!$F$5,T540='Convalida dati'!$F$8),OR('Dealflow centrale'!V540='Convalida dati'!$D$5,V540='Convalida dati'!$D$6,V540='Convalida dati'!$D$7),IF(OR('Dealflow centrale'!T540='Convalida dati'!$F$9,'Dealflow centrale'!T540='Convalida dati'!$F$7),OR('Dealflow centrale'!V540='Convalida dati'!$D$4,'Dealflow centrale'!V540='Convalida dati'!$D$5,'Dealflow centrale'!V540='Convalida dati'!$D$6),IF(T540="",OR(V540="",V540='Convalida dati'!$D$8),"FALSO")))</f>
        <v>1</v>
      </c>
      <c r="F540" s="58" t="str">
        <f t="shared" ca="1" si="44"/>
        <v>OK</v>
      </c>
      <c r="G540" s="60">
        <v>535</v>
      </c>
      <c r="H540" s="84">
        <v>43354</v>
      </c>
      <c r="I540" s="59">
        <v>43354</v>
      </c>
      <c r="J540" s="56" t="s">
        <v>1605</v>
      </c>
      <c r="K540" s="57" t="s">
        <v>62</v>
      </c>
      <c r="L540" s="70" t="s">
        <v>192</v>
      </c>
      <c r="M540" s="72" t="s">
        <v>95</v>
      </c>
      <c r="N540" s="56" t="s">
        <v>2046</v>
      </c>
      <c r="O540" s="73"/>
      <c r="P540" s="60" t="s">
        <v>36</v>
      </c>
      <c r="Q540" s="61" t="s">
        <v>170</v>
      </c>
      <c r="R540" s="61" t="s">
        <v>46</v>
      </c>
      <c r="S540" s="293" t="str">
        <f>+'EVCA sectoralclassification 1'!E162</f>
        <v>Alternative energy</v>
      </c>
      <c r="T540" s="62" t="s">
        <v>40</v>
      </c>
      <c r="U540" s="60" t="s">
        <v>797</v>
      </c>
      <c r="V540" s="424" t="s">
        <v>39</v>
      </c>
      <c r="W540" s="289"/>
      <c r="X540" s="488">
        <v>43356</v>
      </c>
      <c r="Y540" s="483"/>
      <c r="Z540" s="80"/>
    </row>
    <row r="541" spans="2:26" ht="42.45" hidden="1" customHeight="1" x14ac:dyDescent="0.3">
      <c r="B541" s="56" t="str">
        <f t="shared" ca="1" si="45"/>
        <v>VERO</v>
      </c>
      <c r="C541" s="57" t="b">
        <f t="shared" si="46"/>
        <v>1</v>
      </c>
      <c r="D541" s="57" t="b">
        <f>+IF(Q541='Convalida dati'!$B$16,AND('Dealflow centrale'!V541&lt;&gt;"",I541&lt;&gt;""),IF(AND('Dealflow centrale'!Q541='Convalida dati'!$B$17,'Dealflow centrale'!I541=""),OR('Dealflow centrale'!V541="",V541='Convalida dati'!$D$8),"FALSO"))</f>
        <v>1</v>
      </c>
      <c r="E541" s="57" t="b">
        <f>+IF(OR(T541='Convalida dati'!$F$4,T541='Convalida dati'!$F$5,T541='Convalida dati'!$F$8),OR('Dealflow centrale'!V541='Convalida dati'!$D$5,V541='Convalida dati'!$D$6,V541='Convalida dati'!$D$7),IF(OR('Dealflow centrale'!T541='Convalida dati'!$F$9,'Dealflow centrale'!T541='Convalida dati'!$F$7),OR('Dealflow centrale'!V541='Convalida dati'!$D$4,'Dealflow centrale'!V541='Convalida dati'!$D$5,'Dealflow centrale'!V541='Convalida dati'!$D$6),IF(T541="",OR(V541="",V541='Convalida dati'!$D$8),"FALSO")))</f>
        <v>1</v>
      </c>
      <c r="F541" s="58" t="str">
        <f t="shared" ca="1" si="44"/>
        <v>OK</v>
      </c>
      <c r="G541" s="66">
        <v>536</v>
      </c>
      <c r="H541" s="85">
        <v>43354</v>
      </c>
      <c r="I541" s="63">
        <v>43354</v>
      </c>
      <c r="J541" s="64" t="s">
        <v>1606</v>
      </c>
      <c r="K541" s="65" t="s">
        <v>62</v>
      </c>
      <c r="L541" s="76" t="s">
        <v>192</v>
      </c>
      <c r="M541" s="78" t="s">
        <v>95</v>
      </c>
      <c r="N541" s="64" t="s">
        <v>2046</v>
      </c>
      <c r="O541" s="65"/>
      <c r="P541" s="66" t="s">
        <v>36</v>
      </c>
      <c r="Q541" s="67" t="s">
        <v>170</v>
      </c>
      <c r="R541" s="67" t="s">
        <v>49</v>
      </c>
      <c r="S541" s="288" t="str">
        <f>+'EVCA sectoralclassification 1'!E214</f>
        <v>Systems software</v>
      </c>
      <c r="T541" s="68" t="s">
        <v>40</v>
      </c>
      <c r="U541" s="66" t="s">
        <v>797</v>
      </c>
      <c r="V541" s="423" t="s">
        <v>39</v>
      </c>
      <c r="W541" s="288"/>
      <c r="X541" s="489">
        <v>43356</v>
      </c>
      <c r="Y541" s="480"/>
      <c r="Z541" s="69"/>
    </row>
    <row r="542" spans="2:26" ht="42.45" hidden="1" customHeight="1" x14ac:dyDescent="0.3">
      <c r="B542" s="56" t="str">
        <f t="shared" ca="1" si="45"/>
        <v>VERO</v>
      </c>
      <c r="C542" s="57" t="b">
        <f t="shared" si="46"/>
        <v>1</v>
      </c>
      <c r="D542" s="57" t="b">
        <f>+IF(Q542='Convalida dati'!$B$16,AND('Dealflow centrale'!V542&lt;&gt;"",I542&lt;&gt;""),IF(AND('Dealflow centrale'!Q542='Convalida dati'!$B$17,'Dealflow centrale'!I542=""),OR('Dealflow centrale'!V542="",V542='Convalida dati'!$D$8),"FALSO"))</f>
        <v>1</v>
      </c>
      <c r="E542" s="57" t="b">
        <f>+IF(OR(T542='Convalida dati'!$F$4,T542='Convalida dati'!$F$5,T542='Convalida dati'!$F$8),OR('Dealflow centrale'!V542='Convalida dati'!$D$5,V542='Convalida dati'!$D$6,V542='Convalida dati'!$D$7),IF(OR('Dealflow centrale'!T542='Convalida dati'!$F$9,'Dealflow centrale'!T542='Convalida dati'!$F$7),OR('Dealflow centrale'!V542='Convalida dati'!$D$4,'Dealflow centrale'!V542='Convalida dati'!$D$5,'Dealflow centrale'!V542='Convalida dati'!$D$6),IF(T542="",OR(V542="",V542='Convalida dati'!$D$8),"FALSO")))</f>
        <v>1</v>
      </c>
      <c r="F542" s="58" t="str">
        <f t="shared" ca="1" si="44"/>
        <v>OK</v>
      </c>
      <c r="G542" s="60">
        <v>537</v>
      </c>
      <c r="H542" s="84">
        <v>43354</v>
      </c>
      <c r="I542" s="59">
        <v>43354</v>
      </c>
      <c r="J542" s="75" t="s">
        <v>1607</v>
      </c>
      <c r="K542" s="57" t="s">
        <v>62</v>
      </c>
      <c r="L542" s="70" t="s">
        <v>192</v>
      </c>
      <c r="M542" s="72" t="s">
        <v>95</v>
      </c>
      <c r="N542" s="75" t="s">
        <v>2046</v>
      </c>
      <c r="O542" s="271"/>
      <c r="P542" s="60" t="s">
        <v>36</v>
      </c>
      <c r="Q542" s="61" t="s">
        <v>170</v>
      </c>
      <c r="R542" s="61" t="s">
        <v>52</v>
      </c>
      <c r="S542" s="289" t="str">
        <f>+'EVCA sectoralclassification 1'!E232</f>
        <v>Medical devices and supplies</v>
      </c>
      <c r="T542" s="62" t="s">
        <v>40</v>
      </c>
      <c r="U542" s="60" t="s">
        <v>797</v>
      </c>
      <c r="V542" s="424" t="s">
        <v>39</v>
      </c>
      <c r="W542" s="289"/>
      <c r="X542" s="488">
        <v>43356</v>
      </c>
      <c r="Y542" s="481"/>
      <c r="Z542" s="284"/>
    </row>
    <row r="543" spans="2:26" ht="42.45" hidden="1" customHeight="1" x14ac:dyDescent="0.3">
      <c r="B543" s="56" t="str">
        <f t="shared" ca="1" si="45"/>
        <v>VERO</v>
      </c>
      <c r="C543" s="57" t="b">
        <f t="shared" si="46"/>
        <v>1</v>
      </c>
      <c r="D543" s="57" t="b">
        <f>+IF(Q543='Convalida dati'!$B$16,AND('Dealflow centrale'!V543&lt;&gt;"",I543&lt;&gt;""),IF(AND('Dealflow centrale'!Q543='Convalida dati'!$B$17,'Dealflow centrale'!I543=""),OR('Dealflow centrale'!V543="",V543='Convalida dati'!$D$8),"FALSO"))</f>
        <v>1</v>
      </c>
      <c r="E543" s="57" t="b">
        <f>+IF(OR(T543='Convalida dati'!$F$4,T543='Convalida dati'!$F$5,T543='Convalida dati'!$F$8),OR('Dealflow centrale'!V543='Convalida dati'!$D$5,V543='Convalida dati'!$D$6,V543='Convalida dati'!$D$7),IF(OR('Dealflow centrale'!T543='Convalida dati'!$F$9,'Dealflow centrale'!T543='Convalida dati'!$F$7),OR('Dealflow centrale'!V543='Convalida dati'!$D$4,'Dealflow centrale'!V543='Convalida dati'!$D$5,'Dealflow centrale'!V543='Convalida dati'!$D$6),IF(T543="",OR(V543="",V543='Convalida dati'!$D$8),"FALSO")))</f>
        <v>1</v>
      </c>
      <c r="F543" s="58" t="str">
        <f t="shared" ca="1" si="44"/>
        <v>OK</v>
      </c>
      <c r="G543" s="66">
        <v>538</v>
      </c>
      <c r="H543" s="85">
        <v>43354</v>
      </c>
      <c r="I543" s="63">
        <v>43354</v>
      </c>
      <c r="J543" s="64" t="s">
        <v>1608</v>
      </c>
      <c r="K543" s="65" t="s">
        <v>62</v>
      </c>
      <c r="L543" s="76" t="s">
        <v>192</v>
      </c>
      <c r="M543" s="78" t="s">
        <v>95</v>
      </c>
      <c r="N543" s="64" t="s">
        <v>2046</v>
      </c>
      <c r="O543" s="272"/>
      <c r="P543" s="66" t="s">
        <v>36</v>
      </c>
      <c r="Q543" s="67" t="s">
        <v>170</v>
      </c>
      <c r="R543" s="67" t="s">
        <v>46</v>
      </c>
      <c r="S543" s="288" t="s">
        <v>544</v>
      </c>
      <c r="T543" s="68" t="s">
        <v>40</v>
      </c>
      <c r="U543" s="66" t="s">
        <v>797</v>
      </c>
      <c r="V543" s="423" t="s">
        <v>39</v>
      </c>
      <c r="W543" s="288"/>
      <c r="X543" s="488">
        <v>43356</v>
      </c>
      <c r="Y543" s="482"/>
      <c r="Z543" s="74"/>
    </row>
    <row r="544" spans="2:26" ht="42.45" hidden="1" customHeight="1" x14ac:dyDescent="0.3">
      <c r="B544" s="56" t="str">
        <f t="shared" ca="1" si="45"/>
        <v>VERO</v>
      </c>
      <c r="C544" s="57" t="b">
        <f t="shared" si="46"/>
        <v>1</v>
      </c>
      <c r="D544" s="57" t="b">
        <f>+IF(Q544='Convalida dati'!$B$16,AND('Dealflow centrale'!V544&lt;&gt;"",I544&lt;&gt;""),IF(AND('Dealflow centrale'!Q544='Convalida dati'!$B$17,'Dealflow centrale'!I544=""),OR('Dealflow centrale'!V544="",V544='Convalida dati'!$D$8),"FALSO"))</f>
        <v>1</v>
      </c>
      <c r="E544" s="57" t="b">
        <f>+IF(OR(T544='Convalida dati'!$F$4,T544='Convalida dati'!$F$5,T544='Convalida dati'!$F$8),OR('Dealflow centrale'!V544='Convalida dati'!$D$5,V544='Convalida dati'!$D$6,V544='Convalida dati'!$D$7),IF(OR('Dealflow centrale'!T544='Convalida dati'!$F$9,'Dealflow centrale'!T544='Convalida dati'!$F$7),OR('Dealflow centrale'!V544='Convalida dati'!$D$4,'Dealflow centrale'!V544='Convalida dati'!$D$5,'Dealflow centrale'!V544='Convalida dati'!$D$6),IF(T544="",OR(V544="",V544='Convalida dati'!$D$8),"FALSO")))</f>
        <v>1</v>
      </c>
      <c r="F544" s="58" t="str">
        <f t="shared" ca="1" si="44"/>
        <v>OK</v>
      </c>
      <c r="G544" s="60">
        <v>539</v>
      </c>
      <c r="H544" s="84">
        <v>43354</v>
      </c>
      <c r="I544" s="59">
        <v>43354</v>
      </c>
      <c r="J544" s="56" t="s">
        <v>1609</v>
      </c>
      <c r="K544" s="57" t="s">
        <v>62</v>
      </c>
      <c r="L544" s="70" t="s">
        <v>192</v>
      </c>
      <c r="M544" s="72" t="s">
        <v>95</v>
      </c>
      <c r="N544" s="56" t="s">
        <v>2046</v>
      </c>
      <c r="O544" s="73"/>
      <c r="P544" s="60" t="s">
        <v>36</v>
      </c>
      <c r="Q544" s="61" t="s">
        <v>170</v>
      </c>
      <c r="R544" s="61" t="s">
        <v>51</v>
      </c>
      <c r="S544" s="293" t="str">
        <f>+'EVCA sectoralclassification 1'!E33</f>
        <v>Materials</v>
      </c>
      <c r="T544" s="62" t="s">
        <v>40</v>
      </c>
      <c r="U544" s="60" t="s">
        <v>797</v>
      </c>
      <c r="V544" s="424" t="s">
        <v>39</v>
      </c>
      <c r="W544" s="289"/>
      <c r="X544" s="488">
        <v>43356</v>
      </c>
      <c r="Y544" s="481"/>
      <c r="Z544" s="284"/>
    </row>
    <row r="545" spans="2:26" ht="42.45" hidden="1" customHeight="1" x14ac:dyDescent="0.3">
      <c r="B545" s="56" t="str">
        <f t="shared" ca="1" si="45"/>
        <v>VERO</v>
      </c>
      <c r="C545" s="57" t="b">
        <f t="shared" si="46"/>
        <v>1</v>
      </c>
      <c r="D545" s="57" t="b">
        <f>+IF(Q545='Convalida dati'!$B$16,AND('Dealflow centrale'!V545&lt;&gt;"",I545&lt;&gt;""),IF(AND('Dealflow centrale'!Q545='Convalida dati'!$B$17,'Dealflow centrale'!I545=""),OR('Dealflow centrale'!V545="",V545='Convalida dati'!$D$8),"FALSO"))</f>
        <v>1</v>
      </c>
      <c r="E545" s="57" t="b">
        <f>+IF(OR(T545='Convalida dati'!$F$4,T545='Convalida dati'!$F$5,T545='Convalida dati'!$F$8),OR('Dealflow centrale'!V545='Convalida dati'!$D$5,V545='Convalida dati'!$D$6,V545='Convalida dati'!$D$7),IF(OR('Dealflow centrale'!T545='Convalida dati'!$F$9,'Dealflow centrale'!T545='Convalida dati'!$F$7),OR('Dealflow centrale'!V545='Convalida dati'!$D$4,'Dealflow centrale'!V545='Convalida dati'!$D$5,'Dealflow centrale'!V545='Convalida dati'!$D$6),IF(T545="",OR(V545="",V545='Convalida dati'!$D$8),"FALSO")))</f>
        <v>1</v>
      </c>
      <c r="F545" s="58" t="str">
        <f t="shared" ca="1" si="44"/>
        <v>OK</v>
      </c>
      <c r="G545" s="66">
        <v>540</v>
      </c>
      <c r="H545" s="85">
        <v>43354</v>
      </c>
      <c r="I545" s="63">
        <v>43354</v>
      </c>
      <c r="J545" s="292" t="s">
        <v>1610</v>
      </c>
      <c r="K545" s="65" t="s">
        <v>62</v>
      </c>
      <c r="L545" s="76" t="s">
        <v>192</v>
      </c>
      <c r="M545" s="78" t="s">
        <v>95</v>
      </c>
      <c r="N545" s="64" t="s">
        <v>2046</v>
      </c>
      <c r="O545" s="272"/>
      <c r="P545" s="66" t="s">
        <v>36</v>
      </c>
      <c r="Q545" s="67" t="s">
        <v>170</v>
      </c>
      <c r="R545" s="67" t="s">
        <v>43</v>
      </c>
      <c r="S545" s="288" t="str">
        <f>+'EVCA sectoralclassification 1'!E16</f>
        <v>Agriculture: other</v>
      </c>
      <c r="T545" s="68" t="s">
        <v>40</v>
      </c>
      <c r="U545" s="66" t="s">
        <v>797</v>
      </c>
      <c r="V545" s="423" t="s">
        <v>39</v>
      </c>
      <c r="W545" s="288"/>
      <c r="X545" s="489">
        <v>43356</v>
      </c>
      <c r="Y545" s="480"/>
      <c r="Z545" s="69"/>
    </row>
    <row r="546" spans="2:26" ht="42.45" hidden="1" customHeight="1" x14ac:dyDescent="0.3">
      <c r="B546" s="56" t="str">
        <f t="shared" ca="1" si="45"/>
        <v>VERO</v>
      </c>
      <c r="C546" s="57" t="b">
        <f t="shared" si="46"/>
        <v>1</v>
      </c>
      <c r="D546" s="57" t="b">
        <f>+IF(Q546='Convalida dati'!$B$16,AND('Dealflow centrale'!V546&lt;&gt;"",I546&lt;&gt;""),IF(AND('Dealflow centrale'!Q546='Convalida dati'!$B$17,'Dealflow centrale'!I546=""),OR('Dealflow centrale'!V546="",V546='Convalida dati'!$D$8),"FALSO"))</f>
        <v>1</v>
      </c>
      <c r="E546" s="57" t="b">
        <f>+IF(OR(T546='Convalida dati'!$F$4,T546='Convalida dati'!$F$5,T546='Convalida dati'!$F$8),OR('Dealflow centrale'!V546='Convalida dati'!$D$5,V546='Convalida dati'!$D$6,V546='Convalida dati'!$D$7),IF(OR('Dealflow centrale'!T546='Convalida dati'!$F$9,'Dealflow centrale'!T546='Convalida dati'!$F$7),OR('Dealflow centrale'!V546='Convalida dati'!$D$4,'Dealflow centrale'!V546='Convalida dati'!$D$5,'Dealflow centrale'!V546='Convalida dati'!$D$6),IF(T546="",OR(V546="",V546='Convalida dati'!$D$8),"FALSO")))</f>
        <v>1</v>
      </c>
      <c r="F546" s="58" t="str">
        <f t="shared" ca="1" si="44"/>
        <v>OK</v>
      </c>
      <c r="G546" s="60">
        <v>541</v>
      </c>
      <c r="H546" s="84">
        <v>43354</v>
      </c>
      <c r="I546" s="59">
        <v>43354</v>
      </c>
      <c r="J546" s="56" t="s">
        <v>1611</v>
      </c>
      <c r="K546" s="57" t="s">
        <v>62</v>
      </c>
      <c r="L546" s="70" t="s">
        <v>192</v>
      </c>
      <c r="M546" s="72" t="s">
        <v>95</v>
      </c>
      <c r="N546" s="56" t="s">
        <v>2046</v>
      </c>
      <c r="O546" s="73"/>
      <c r="P546" s="60" t="s">
        <v>36</v>
      </c>
      <c r="Q546" s="61" t="s">
        <v>170</v>
      </c>
      <c r="R546" s="61" t="s">
        <v>47</v>
      </c>
      <c r="S546" s="293" t="s">
        <v>336</v>
      </c>
      <c r="T546" s="62" t="s">
        <v>40</v>
      </c>
      <c r="U546" s="60" t="s">
        <v>797</v>
      </c>
      <c r="V546" s="424" t="s">
        <v>39</v>
      </c>
      <c r="W546" s="289"/>
      <c r="X546" s="488">
        <v>43356</v>
      </c>
      <c r="Y546" s="483"/>
      <c r="Z546" s="80"/>
    </row>
    <row r="547" spans="2:26" ht="42.45" hidden="1" customHeight="1" x14ac:dyDescent="0.3">
      <c r="B547" s="56" t="str">
        <f t="shared" ca="1" si="45"/>
        <v>VERO</v>
      </c>
      <c r="C547" s="57" t="b">
        <f t="shared" si="46"/>
        <v>1</v>
      </c>
      <c r="D547" s="57" t="b">
        <f>+IF(Q547='Convalida dati'!$B$16,AND('Dealflow centrale'!V547&lt;&gt;"",I547&lt;&gt;""),IF(AND('Dealflow centrale'!Q547='Convalida dati'!$B$17,'Dealflow centrale'!I547=""),OR('Dealflow centrale'!V547="",V547='Convalida dati'!$D$8),"FALSO"))</f>
        <v>1</v>
      </c>
      <c r="E547" s="57" t="b">
        <f>+IF(OR(T547='Convalida dati'!$F$4,T547='Convalida dati'!$F$5,T547='Convalida dati'!$F$8),OR('Dealflow centrale'!V547='Convalida dati'!$D$5,V547='Convalida dati'!$D$6,V547='Convalida dati'!$D$7),IF(OR('Dealflow centrale'!T547='Convalida dati'!$F$9,'Dealflow centrale'!T547='Convalida dati'!$F$7),OR('Dealflow centrale'!V547='Convalida dati'!$D$4,'Dealflow centrale'!V547='Convalida dati'!$D$5,'Dealflow centrale'!V547='Convalida dati'!$D$6),IF(T547="",OR(V547="",V547='Convalida dati'!$D$8),"FALSO")))</f>
        <v>1</v>
      </c>
      <c r="F547" s="58" t="str">
        <f t="shared" ca="1" si="44"/>
        <v>OK</v>
      </c>
      <c r="G547" s="66">
        <v>542</v>
      </c>
      <c r="H547" s="85">
        <v>43354</v>
      </c>
      <c r="I547" s="63">
        <v>43354</v>
      </c>
      <c r="J547" s="64" t="s">
        <v>1612</v>
      </c>
      <c r="K547" s="65" t="s">
        <v>62</v>
      </c>
      <c r="L547" s="76" t="s">
        <v>192</v>
      </c>
      <c r="M547" s="78" t="s">
        <v>95</v>
      </c>
      <c r="N547" s="64" t="s">
        <v>2046</v>
      </c>
      <c r="O547" s="65"/>
      <c r="P547" s="66" t="s">
        <v>36</v>
      </c>
      <c r="Q547" s="67" t="s">
        <v>170</v>
      </c>
      <c r="R547" s="67" t="s">
        <v>51</v>
      </c>
      <c r="S547" s="288" t="s">
        <v>304</v>
      </c>
      <c r="T547" s="68" t="s">
        <v>40</v>
      </c>
      <c r="U547" s="66" t="s">
        <v>797</v>
      </c>
      <c r="V547" s="423" t="s">
        <v>39</v>
      </c>
      <c r="W547" s="288"/>
      <c r="X547" s="489">
        <v>43356</v>
      </c>
      <c r="Y547" s="480"/>
      <c r="Z547" s="69"/>
    </row>
    <row r="548" spans="2:26" ht="42.45" hidden="1" customHeight="1" x14ac:dyDescent="0.3">
      <c r="B548" s="56" t="str">
        <f t="shared" ca="1" si="45"/>
        <v>VERO</v>
      </c>
      <c r="C548" s="57" t="b">
        <f t="shared" si="46"/>
        <v>1</v>
      </c>
      <c r="D548" s="57" t="b">
        <f>+IF(Q548='Convalida dati'!$B$16,AND('Dealflow centrale'!V548&lt;&gt;"",I548&lt;&gt;""),IF(AND('Dealflow centrale'!Q548='Convalida dati'!$B$17,'Dealflow centrale'!I548=""),OR('Dealflow centrale'!V548="",V548='Convalida dati'!$D$8),"FALSO"))</f>
        <v>1</v>
      </c>
      <c r="E548" s="57" t="b">
        <f>+IF(OR(T548='Convalida dati'!$F$4,T548='Convalida dati'!$F$5,T548='Convalida dati'!$F$8),OR('Dealflow centrale'!V548='Convalida dati'!$D$5,V548='Convalida dati'!$D$6,V548='Convalida dati'!$D$7),IF(OR('Dealflow centrale'!T548='Convalida dati'!$F$9,'Dealflow centrale'!T548='Convalida dati'!$F$7),OR('Dealflow centrale'!V548='Convalida dati'!$D$4,'Dealflow centrale'!V548='Convalida dati'!$D$5,'Dealflow centrale'!V548='Convalida dati'!$D$6),IF(T548="",OR(V548="",V548='Convalida dati'!$D$8),"FALSO")))</f>
        <v>1</v>
      </c>
      <c r="F548" s="58" t="str">
        <f t="shared" ca="1" si="44"/>
        <v>OK</v>
      </c>
      <c r="G548" s="60">
        <v>543</v>
      </c>
      <c r="H548" s="84">
        <v>43354</v>
      </c>
      <c r="I548" s="59">
        <v>43354</v>
      </c>
      <c r="J548" s="75" t="s">
        <v>1613</v>
      </c>
      <c r="K548" s="57" t="s">
        <v>62</v>
      </c>
      <c r="L548" s="70" t="s">
        <v>192</v>
      </c>
      <c r="M548" s="72" t="s">
        <v>95</v>
      </c>
      <c r="N548" s="75" t="s">
        <v>2046</v>
      </c>
      <c r="O548" s="271"/>
      <c r="P548" s="60" t="s">
        <v>36</v>
      </c>
      <c r="Q548" s="61" t="s">
        <v>170</v>
      </c>
      <c r="R548" s="61" t="s">
        <v>52</v>
      </c>
      <c r="S548" s="289" t="s">
        <v>681</v>
      </c>
      <c r="T548" s="62" t="s">
        <v>40</v>
      </c>
      <c r="U548" s="60" t="s">
        <v>797</v>
      </c>
      <c r="V548" s="424" t="s">
        <v>39</v>
      </c>
      <c r="W548" s="289"/>
      <c r="X548" s="488">
        <v>43356</v>
      </c>
      <c r="Y548" s="481"/>
      <c r="Z548" s="284"/>
    </row>
    <row r="549" spans="2:26" ht="42.45" hidden="1" customHeight="1" x14ac:dyDescent="0.3">
      <c r="B549" s="56" t="str">
        <f t="shared" ca="1" si="45"/>
        <v>VERO</v>
      </c>
      <c r="C549" s="57" t="b">
        <f t="shared" si="46"/>
        <v>1</v>
      </c>
      <c r="D549" s="57" t="b">
        <f>+IF(Q549='Convalida dati'!$B$16,AND('Dealflow centrale'!V549&lt;&gt;"",I549&lt;&gt;""),IF(AND('Dealflow centrale'!Q549='Convalida dati'!$B$17,'Dealflow centrale'!I549=""),OR('Dealflow centrale'!V549="",V549='Convalida dati'!$D$8),"FALSO"))</f>
        <v>1</v>
      </c>
      <c r="E549" s="57" t="b">
        <f>+IF(OR(T549='Convalida dati'!$F$4,T549='Convalida dati'!$F$5,T549='Convalida dati'!$F$8),OR('Dealflow centrale'!V549='Convalida dati'!$D$5,V549='Convalida dati'!$D$6,V549='Convalida dati'!$D$7),IF(OR('Dealflow centrale'!T549='Convalida dati'!$F$9,'Dealflow centrale'!T549='Convalida dati'!$F$7),OR('Dealflow centrale'!V549='Convalida dati'!$D$4,'Dealflow centrale'!V549='Convalida dati'!$D$5,'Dealflow centrale'!V549='Convalida dati'!$D$6),IF(T549="",OR(V549="",V549='Convalida dati'!$D$8),"FALSO")))</f>
        <v>1</v>
      </c>
      <c r="F549" s="58" t="str">
        <f t="shared" ca="1" si="44"/>
        <v>OK</v>
      </c>
      <c r="G549" s="66">
        <v>544</v>
      </c>
      <c r="H549" s="85">
        <v>43354</v>
      </c>
      <c r="I549" s="63">
        <v>43354</v>
      </c>
      <c r="J549" s="64" t="s">
        <v>1614</v>
      </c>
      <c r="K549" s="65" t="s">
        <v>62</v>
      </c>
      <c r="L549" s="76" t="s">
        <v>192</v>
      </c>
      <c r="M549" s="78" t="s">
        <v>95</v>
      </c>
      <c r="N549" s="64" t="s">
        <v>2046</v>
      </c>
      <c r="O549" s="272"/>
      <c r="P549" s="66" t="s">
        <v>36</v>
      </c>
      <c r="Q549" s="67" t="s">
        <v>170</v>
      </c>
      <c r="R549" s="67" t="s">
        <v>52</v>
      </c>
      <c r="S549" s="288" t="s">
        <v>681</v>
      </c>
      <c r="T549" s="68" t="s">
        <v>40</v>
      </c>
      <c r="U549" s="66" t="s">
        <v>797</v>
      </c>
      <c r="V549" s="423" t="s">
        <v>39</v>
      </c>
      <c r="W549" s="288"/>
      <c r="X549" s="490">
        <v>43356</v>
      </c>
      <c r="Y549" s="482"/>
      <c r="Z549" s="74"/>
    </row>
    <row r="550" spans="2:26" ht="42.45" hidden="1" customHeight="1" x14ac:dyDescent="0.3">
      <c r="B550" s="56" t="str">
        <f ca="1">IF(AND(+H550&lt;=X550,X550&lt;=TODAY()),"VERO","FALSO")</f>
        <v>VERO</v>
      </c>
      <c r="C550" s="57" t="b">
        <f>+(AND(G550&lt;&gt;"",H550&lt;&gt;"",J550&lt;&gt;"",K550&lt;&gt;"",L550&lt;&gt;"",M550&lt;&gt;"",P550&lt;&gt;"",Q550&lt;&gt;""))</f>
        <v>1</v>
      </c>
      <c r="D550" s="57" t="b">
        <f>+IF(Q550='Convalida dati'!$B$16,AND('Dealflow centrale'!V550&lt;&gt;"",I550&lt;&gt;""),IF(AND('Dealflow centrale'!Q550='Convalida dati'!$B$17,'Dealflow centrale'!I550=""),OR('Dealflow centrale'!V550="",V550='Convalida dati'!$D$8),"FALSO"))</f>
        <v>1</v>
      </c>
      <c r="E550" s="57" t="b">
        <f>+IF(OR(T550='Convalida dati'!$F$4,T550='Convalida dati'!$F$5,T550='Convalida dati'!$F$8),OR('Dealflow centrale'!V550='Convalida dati'!$D$5,V550='Convalida dati'!$D$6,V550='Convalida dati'!$D$7),IF(OR('Dealflow centrale'!T550='Convalida dati'!$F$9,'Dealflow centrale'!T550='Convalida dati'!$F$7),OR('Dealflow centrale'!V550='Convalida dati'!$D$4,'Dealflow centrale'!V550='Convalida dati'!$D$5,'Dealflow centrale'!V550='Convalida dati'!$D$6),IF(T550="",OR(V550="",V550='Convalida dati'!$D$8),"FALSO")))</f>
        <v>1</v>
      </c>
      <c r="F550" s="58" t="str">
        <f t="shared" ca="1" si="44"/>
        <v>OK</v>
      </c>
      <c r="G550" s="60">
        <v>545</v>
      </c>
      <c r="H550" s="84">
        <v>43354</v>
      </c>
      <c r="I550" s="59">
        <v>43354</v>
      </c>
      <c r="J550" s="75" t="s">
        <v>1615</v>
      </c>
      <c r="K550" s="57" t="s">
        <v>62</v>
      </c>
      <c r="L550" s="70" t="s">
        <v>192</v>
      </c>
      <c r="M550" s="72" t="s">
        <v>95</v>
      </c>
      <c r="N550" s="75" t="s">
        <v>2046</v>
      </c>
      <c r="O550" s="271"/>
      <c r="P550" s="60" t="s">
        <v>36</v>
      </c>
      <c r="Q550" s="61" t="s">
        <v>170</v>
      </c>
      <c r="R550" s="61" t="s">
        <v>49</v>
      </c>
      <c r="S550" s="289" t="str">
        <f>+'EVCA sectoralclassification 1'!E214</f>
        <v>Systems software</v>
      </c>
      <c r="T550" s="62" t="s">
        <v>40</v>
      </c>
      <c r="U550" s="60" t="s">
        <v>797</v>
      </c>
      <c r="V550" s="424" t="s">
        <v>39</v>
      </c>
      <c r="W550" s="289"/>
      <c r="X550" s="488">
        <v>43356</v>
      </c>
      <c r="Y550" s="481"/>
      <c r="Z550" s="284"/>
    </row>
    <row r="551" spans="2:26" ht="42.45" hidden="1" customHeight="1" x14ac:dyDescent="0.3">
      <c r="B551" s="56" t="str">
        <f ca="1">IF(AND(+H551&lt;=X551,X551&lt;=TODAY()),"VERO","FALSO")</f>
        <v>VERO</v>
      </c>
      <c r="C551" s="57" t="b">
        <f>+(AND(G551&lt;&gt;"",H551&lt;&gt;"",J551&lt;&gt;"",K551&lt;&gt;"",L551&lt;&gt;"",M551&lt;&gt;"",P551&lt;&gt;"",Q551&lt;&gt;""))</f>
        <v>1</v>
      </c>
      <c r="D551" s="57" t="b">
        <f>+IF(Q551='Convalida dati'!$B$16,AND('Dealflow centrale'!V551&lt;&gt;"",I551&lt;&gt;""),IF(AND('Dealflow centrale'!Q551='Convalida dati'!$B$17,'Dealflow centrale'!I551=""),OR('Dealflow centrale'!V551="",V551='Convalida dati'!$D$8),"FALSO"))</f>
        <v>1</v>
      </c>
      <c r="E551" s="57" t="b">
        <f>+IF(OR(T551='Convalida dati'!$F$4,T551='Convalida dati'!$F$5,T551='Convalida dati'!$F$8),OR('Dealflow centrale'!V551='Convalida dati'!$D$5,V551='Convalida dati'!$D$6,V551='Convalida dati'!$D$7),IF(OR('Dealflow centrale'!T551='Convalida dati'!$F$9,'Dealflow centrale'!T551='Convalida dati'!$F$7),OR('Dealflow centrale'!V551='Convalida dati'!$D$4,'Dealflow centrale'!V551='Convalida dati'!$D$5,'Dealflow centrale'!V551='Convalida dati'!$D$6),IF(T551="",OR(V551="",V551='Convalida dati'!$D$8),"FALSO")))</f>
        <v>1</v>
      </c>
      <c r="F551" s="58" t="str">
        <f t="shared" ca="1" si="44"/>
        <v>OK</v>
      </c>
      <c r="G551" s="66">
        <v>546</v>
      </c>
      <c r="H551" s="85">
        <v>43354</v>
      </c>
      <c r="I551" s="63">
        <v>43354</v>
      </c>
      <c r="J551" s="64" t="s">
        <v>1616</v>
      </c>
      <c r="K551" s="65" t="s">
        <v>62</v>
      </c>
      <c r="L551" s="76" t="s">
        <v>192</v>
      </c>
      <c r="M551" s="78" t="s">
        <v>95</v>
      </c>
      <c r="N551" s="64" t="s">
        <v>2046</v>
      </c>
      <c r="O551" s="272"/>
      <c r="P551" s="66" t="s">
        <v>36</v>
      </c>
      <c r="Q551" s="67" t="s">
        <v>170</v>
      </c>
      <c r="R551" s="67" t="s">
        <v>47</v>
      </c>
      <c r="S551" s="288" t="s">
        <v>336</v>
      </c>
      <c r="T551" s="68" t="s">
        <v>40</v>
      </c>
      <c r="U551" s="66" t="s">
        <v>797</v>
      </c>
      <c r="V551" s="423" t="s">
        <v>39</v>
      </c>
      <c r="W551" s="288"/>
      <c r="X551" s="490">
        <v>43356</v>
      </c>
      <c r="Y551" s="482"/>
      <c r="Z551" s="74"/>
    </row>
    <row r="552" spans="2:26" ht="42.45" hidden="1" customHeight="1" x14ac:dyDescent="0.3">
      <c r="B552" s="56" t="str">
        <f ca="1">IF(AND(+H552&lt;=X552,X552&lt;=TODAY()),"VERO","FALSO")</f>
        <v>VERO</v>
      </c>
      <c r="C552" s="57" t="b">
        <f>+(AND(G552&lt;&gt;"",H552&lt;&gt;"",J552&lt;&gt;"",K552&lt;&gt;"",L552&lt;&gt;"",M552&lt;&gt;"",P552&lt;&gt;"",Q552&lt;&gt;""))</f>
        <v>1</v>
      </c>
      <c r="D552" s="57" t="b">
        <f>+IF(Q552='Convalida dati'!$B$16,AND('Dealflow centrale'!V552&lt;&gt;"",I552&lt;&gt;""),IF(AND('Dealflow centrale'!Q552='Convalida dati'!$B$17,'Dealflow centrale'!I552=""),OR('Dealflow centrale'!V552="",V552='Convalida dati'!$D$8),"FALSO"))</f>
        <v>1</v>
      </c>
      <c r="E552" s="57" t="b">
        <f>+IF(OR(T552='Convalida dati'!$F$4,T552='Convalida dati'!$F$5,T552='Convalida dati'!$F$8),OR('Dealflow centrale'!V552='Convalida dati'!$D$5,V552='Convalida dati'!$D$6,V552='Convalida dati'!$D$7),IF(OR('Dealflow centrale'!T552='Convalida dati'!$F$9,'Dealflow centrale'!T552='Convalida dati'!$F$7),OR('Dealflow centrale'!V552='Convalida dati'!$D$4,'Dealflow centrale'!V552='Convalida dati'!$D$5,'Dealflow centrale'!V552='Convalida dati'!$D$6),IF(T552="",OR(V552="",V552='Convalida dati'!$D$8),"FALSO")))</f>
        <v>1</v>
      </c>
      <c r="F552" s="58" t="str">
        <f t="shared" ca="1" si="44"/>
        <v>OK</v>
      </c>
      <c r="G552" s="60">
        <v>547</v>
      </c>
      <c r="H552" s="84">
        <v>43355</v>
      </c>
      <c r="I552" s="59">
        <v>43361</v>
      </c>
      <c r="J552" s="75" t="s">
        <v>1619</v>
      </c>
      <c r="K552" s="57" t="s">
        <v>62</v>
      </c>
      <c r="L552" s="70" t="s">
        <v>149</v>
      </c>
      <c r="M552" s="72" t="s">
        <v>92</v>
      </c>
      <c r="N552" s="75"/>
      <c r="O552" s="271" t="s">
        <v>1620</v>
      </c>
      <c r="P552" s="60" t="s">
        <v>34</v>
      </c>
      <c r="Q552" s="61" t="s">
        <v>170</v>
      </c>
      <c r="R552" s="61" t="s">
        <v>47</v>
      </c>
      <c r="S552" s="289" t="str">
        <f>+'EVCA sectoralclassification 1'!E64</f>
        <v>Manufacturing: other</v>
      </c>
      <c r="T552" s="62" t="s">
        <v>166</v>
      </c>
      <c r="U552" s="60" t="s">
        <v>218</v>
      </c>
      <c r="V552" s="424" t="s">
        <v>174</v>
      </c>
      <c r="W552" s="289"/>
      <c r="X552" s="488">
        <v>43363</v>
      </c>
      <c r="Y552" s="483" t="s">
        <v>1634</v>
      </c>
      <c r="Z552" s="80"/>
    </row>
    <row r="553" spans="2:26" ht="42.45" hidden="1" customHeight="1" x14ac:dyDescent="0.3">
      <c r="B553" s="56" t="str">
        <f t="shared" ref="B553:B559" ca="1" si="47">IF(AND(+H553&lt;=X553,X553&lt;=TODAY()),"VERO","FALSO")</f>
        <v>VERO</v>
      </c>
      <c r="C553" s="57" t="b">
        <f t="shared" ref="C553:C559" si="48">+(AND(G553&lt;&gt;"",H553&lt;&gt;"",J553&lt;&gt;"",K553&lt;&gt;"",L553&lt;&gt;"",M553&lt;&gt;"",P553&lt;&gt;"",Q553&lt;&gt;""))</f>
        <v>1</v>
      </c>
      <c r="D553" s="57" t="b">
        <f>+IF(Q553='Convalida dati'!$B$16,AND('Dealflow centrale'!V553&lt;&gt;"",I553&lt;&gt;""),IF(AND('Dealflow centrale'!Q553='Convalida dati'!$B$17,'Dealflow centrale'!I553=""),OR('Dealflow centrale'!V553="",V553='Convalida dati'!$D$8),"FALSO"))</f>
        <v>1</v>
      </c>
      <c r="E553" s="57" t="b">
        <f>+IF(OR(T553='Convalida dati'!$F$4,T553='Convalida dati'!$F$5,T553='Convalida dati'!$F$8),OR('Dealflow centrale'!V553='Convalida dati'!$D$5,V553='Convalida dati'!$D$6,V553='Convalida dati'!$D$7),IF(OR('Dealflow centrale'!T553='Convalida dati'!$F$9,'Dealflow centrale'!T553='Convalida dati'!$F$7),OR('Dealflow centrale'!V553='Convalida dati'!$D$4,'Dealflow centrale'!V553='Convalida dati'!$D$5,'Dealflow centrale'!V553='Convalida dati'!$D$6),IF(T553="",OR(V553="",V553='Convalida dati'!$D$8),"FALSO")))</f>
        <v>1</v>
      </c>
      <c r="F553" s="58" t="str">
        <f t="shared" ca="1" si="44"/>
        <v>OK</v>
      </c>
      <c r="G553" s="66">
        <v>548</v>
      </c>
      <c r="H553" s="85">
        <v>43355</v>
      </c>
      <c r="I553" s="63"/>
      <c r="J553" s="64" t="s">
        <v>1621</v>
      </c>
      <c r="K553" s="65" t="s">
        <v>62</v>
      </c>
      <c r="L553" s="76" t="s">
        <v>1568</v>
      </c>
      <c r="M553" s="78" t="s">
        <v>87</v>
      </c>
      <c r="N553" s="64"/>
      <c r="O553" s="272" t="s">
        <v>1622</v>
      </c>
      <c r="P553" s="66" t="s">
        <v>34</v>
      </c>
      <c r="Q553" s="67" t="s">
        <v>67</v>
      </c>
      <c r="R553" s="67"/>
      <c r="S553" s="288"/>
      <c r="T553" s="68"/>
      <c r="U553" s="66"/>
      <c r="V553" s="423" t="s">
        <v>781</v>
      </c>
      <c r="W553" s="288"/>
      <c r="X553" s="490">
        <v>43454</v>
      </c>
      <c r="Y553" s="482"/>
      <c r="Z553" s="74"/>
    </row>
    <row r="554" spans="2:26" ht="42.45" hidden="1" customHeight="1" x14ac:dyDescent="0.3">
      <c r="B554" s="56" t="str">
        <f t="shared" ca="1" si="47"/>
        <v>VERO</v>
      </c>
      <c r="C554" s="57" t="b">
        <f t="shared" si="48"/>
        <v>1</v>
      </c>
      <c r="D554" s="57" t="b">
        <f>+IF(Q554='Convalida dati'!$B$16,AND('Dealflow centrale'!V554&lt;&gt;"",I554&lt;&gt;""),IF(AND('Dealflow centrale'!Q554='Convalida dati'!$B$17,'Dealflow centrale'!I554=""),OR('Dealflow centrale'!V554="",V554='Convalida dati'!$D$8),"FALSO"))</f>
        <v>1</v>
      </c>
      <c r="E554" s="57" t="b">
        <f>+IF(OR(T554='Convalida dati'!$F$4,T554='Convalida dati'!$F$5,T554='Convalida dati'!$F$8),OR('Dealflow centrale'!V554='Convalida dati'!$D$5,V554='Convalida dati'!$D$6,V554='Convalida dati'!$D$7),IF(OR('Dealflow centrale'!T554='Convalida dati'!$F$9,'Dealflow centrale'!T554='Convalida dati'!$F$7),OR('Dealflow centrale'!V554='Convalida dati'!$D$4,'Dealflow centrale'!V554='Convalida dati'!$D$5,'Dealflow centrale'!V554='Convalida dati'!$D$6),IF(T554="",OR(V554="",V554='Convalida dati'!$D$8),"FALSO")))</f>
        <v>1</v>
      </c>
      <c r="F554" s="58" t="str">
        <f t="shared" ca="1" si="44"/>
        <v>OK</v>
      </c>
      <c r="G554" s="60">
        <v>549</v>
      </c>
      <c r="H554" s="84">
        <v>43353</v>
      </c>
      <c r="I554" s="59"/>
      <c r="J554" s="56" t="s">
        <v>1623</v>
      </c>
      <c r="K554" s="57" t="s">
        <v>62</v>
      </c>
      <c r="L554" s="70" t="s">
        <v>846</v>
      </c>
      <c r="M554" s="72" t="s">
        <v>105</v>
      </c>
      <c r="N554" s="56"/>
      <c r="O554" s="73" t="s">
        <v>1625</v>
      </c>
      <c r="P554" s="60" t="s">
        <v>34</v>
      </c>
      <c r="Q554" s="61" t="s">
        <v>67</v>
      </c>
      <c r="R554" s="61"/>
      <c r="S554" s="293"/>
      <c r="T554" s="62"/>
      <c r="U554" s="60"/>
      <c r="V554" s="424" t="s">
        <v>781</v>
      </c>
      <c r="W554" s="289"/>
      <c r="X554" s="488">
        <v>43454</v>
      </c>
      <c r="Y554" s="481"/>
      <c r="Z554" s="284"/>
    </row>
    <row r="555" spans="2:26" ht="42.45" hidden="1" customHeight="1" x14ac:dyDescent="0.3">
      <c r="B555" s="56" t="str">
        <f t="shared" ca="1" si="47"/>
        <v>VERO</v>
      </c>
      <c r="C555" s="57" t="b">
        <f t="shared" si="48"/>
        <v>1</v>
      </c>
      <c r="D555" s="57" t="b">
        <f>+IF(Q555='Convalida dati'!$B$16,AND('Dealflow centrale'!V555&lt;&gt;"",I555&lt;&gt;""),IF(AND('Dealflow centrale'!Q555='Convalida dati'!$B$17,'Dealflow centrale'!I555=""),OR('Dealflow centrale'!V555="",V555='Convalida dati'!$D$8),"FALSO"))</f>
        <v>1</v>
      </c>
      <c r="E555" s="57" t="b">
        <f>+IF(OR(T555='Convalida dati'!$F$4,T555='Convalida dati'!$F$5,T555='Convalida dati'!$F$8),OR('Dealflow centrale'!V555='Convalida dati'!$D$5,V555='Convalida dati'!$D$6,V555='Convalida dati'!$D$7),IF(OR('Dealflow centrale'!T555='Convalida dati'!$F$9,'Dealflow centrale'!T555='Convalida dati'!$F$7),OR('Dealflow centrale'!V555='Convalida dati'!$D$4,'Dealflow centrale'!V555='Convalida dati'!$D$5,'Dealflow centrale'!V555='Convalida dati'!$D$6),IF(T555="",OR(V555="",V555='Convalida dati'!$D$8),"FALSO")))</f>
        <v>1</v>
      </c>
      <c r="F555" s="58" t="str">
        <f t="shared" ca="1" si="44"/>
        <v>OK</v>
      </c>
      <c r="G555" s="66">
        <v>550</v>
      </c>
      <c r="H555" s="85">
        <v>43354</v>
      </c>
      <c r="I555" s="63"/>
      <c r="J555" s="292" t="s">
        <v>1624</v>
      </c>
      <c r="K555" s="65" t="s">
        <v>62</v>
      </c>
      <c r="L555" s="76" t="s">
        <v>183</v>
      </c>
      <c r="M555" s="78" t="s">
        <v>98</v>
      </c>
      <c r="N555" s="64"/>
      <c r="O555" s="272" t="s">
        <v>1626</v>
      </c>
      <c r="P555" s="66" t="s">
        <v>34</v>
      </c>
      <c r="Q555" s="67" t="s">
        <v>67</v>
      </c>
      <c r="R555" s="67"/>
      <c r="S555" s="288"/>
      <c r="T555" s="68"/>
      <c r="U555" s="66"/>
      <c r="V555" s="423" t="s">
        <v>781</v>
      </c>
      <c r="W555" s="288"/>
      <c r="X555" s="489">
        <v>43454</v>
      </c>
      <c r="Y555" s="480"/>
      <c r="Z555" s="69"/>
    </row>
    <row r="556" spans="2:26" ht="42.45" hidden="1" customHeight="1" x14ac:dyDescent="0.3">
      <c r="B556" s="56" t="str">
        <f t="shared" ca="1" si="47"/>
        <v>VERO</v>
      </c>
      <c r="C556" s="57" t="b">
        <f t="shared" si="48"/>
        <v>1</v>
      </c>
      <c r="D556" s="57" t="b">
        <f>+IF(Q556='Convalida dati'!$B$16,AND('Dealflow centrale'!V556&lt;&gt;"",I556&lt;&gt;""),IF(AND('Dealflow centrale'!Q556='Convalida dati'!$B$17,'Dealflow centrale'!I556=""),OR('Dealflow centrale'!V556="",V556='Convalida dati'!$D$8),"FALSO"))</f>
        <v>1</v>
      </c>
      <c r="E556" s="57" t="b">
        <f>+IF(OR(T556='Convalida dati'!$F$4,T556='Convalida dati'!$F$5,T556='Convalida dati'!$F$8),OR('Dealflow centrale'!V556='Convalida dati'!$D$5,V556='Convalida dati'!$D$6,V556='Convalida dati'!$D$7),IF(OR('Dealflow centrale'!T556='Convalida dati'!$F$9,'Dealflow centrale'!T556='Convalida dati'!$F$7),OR('Dealflow centrale'!V556='Convalida dati'!$D$4,'Dealflow centrale'!V556='Convalida dati'!$D$5,'Dealflow centrale'!V556='Convalida dati'!$D$6),IF(T556="",OR(V556="",V556='Convalida dati'!$D$8),"FALSO")))</f>
        <v>1</v>
      </c>
      <c r="F556" s="58" t="str">
        <f t="shared" ca="1" si="44"/>
        <v>OK</v>
      </c>
      <c r="G556" s="60">
        <v>551</v>
      </c>
      <c r="H556" s="84">
        <v>43357</v>
      </c>
      <c r="I556" s="59">
        <v>43357</v>
      </c>
      <c r="J556" s="56" t="s">
        <v>1627</v>
      </c>
      <c r="K556" s="57" t="s">
        <v>62</v>
      </c>
      <c r="L556" s="70" t="s">
        <v>1629</v>
      </c>
      <c r="M556" s="72" t="s">
        <v>70</v>
      </c>
      <c r="N556" s="56"/>
      <c r="O556" s="73" t="s">
        <v>1628</v>
      </c>
      <c r="P556" s="60" t="s">
        <v>37</v>
      </c>
      <c r="Q556" s="61" t="s">
        <v>170</v>
      </c>
      <c r="R556" s="61" t="s">
        <v>48</v>
      </c>
      <c r="S556" s="293" t="str">
        <f>+'EVCA sectoralclassification 1'!E200</f>
        <v>Internet technologies</v>
      </c>
      <c r="T556" s="62" t="s">
        <v>166</v>
      </c>
      <c r="U556" s="60" t="s">
        <v>218</v>
      </c>
      <c r="V556" s="424" t="s">
        <v>38</v>
      </c>
      <c r="W556" s="289"/>
      <c r="X556" s="488">
        <v>43363</v>
      </c>
      <c r="Y556" s="483"/>
      <c r="Z556" s="80"/>
    </row>
    <row r="557" spans="2:26" ht="42.45" hidden="1" customHeight="1" x14ac:dyDescent="0.3">
      <c r="B557" s="56" t="str">
        <f t="shared" ca="1" si="47"/>
        <v>VERO</v>
      </c>
      <c r="C557" s="57" t="b">
        <f t="shared" si="48"/>
        <v>1</v>
      </c>
      <c r="D557" s="57" t="b">
        <f>+IF(Q557='Convalida dati'!$B$16,AND('Dealflow centrale'!V557&lt;&gt;"",I557&lt;&gt;""),IF(AND('Dealflow centrale'!Q557='Convalida dati'!$B$17,'Dealflow centrale'!I557=""),OR('Dealflow centrale'!V557="",V557='Convalida dati'!$D$8),"FALSO"))</f>
        <v>1</v>
      </c>
      <c r="E557" s="57" t="b">
        <f>+IF(OR(T557='Convalida dati'!$F$4,T557='Convalida dati'!$F$5,T557='Convalida dati'!$F$8),OR('Dealflow centrale'!V557='Convalida dati'!$D$5,V557='Convalida dati'!$D$6,V557='Convalida dati'!$D$7),IF(OR('Dealflow centrale'!T557='Convalida dati'!$F$9,'Dealflow centrale'!T557='Convalida dati'!$F$7),OR('Dealflow centrale'!V557='Convalida dati'!$D$4,'Dealflow centrale'!V557='Convalida dati'!$D$5,'Dealflow centrale'!V557='Convalida dati'!$D$6),IF(T557="",OR(V557="",V557='Convalida dati'!$D$8),"FALSO")))</f>
        <v>1</v>
      </c>
      <c r="F557" s="58" t="str">
        <f t="shared" ca="1" si="44"/>
        <v>OK</v>
      </c>
      <c r="G557" s="66">
        <v>552</v>
      </c>
      <c r="H557" s="85">
        <v>43357</v>
      </c>
      <c r="I557" s="63">
        <v>43357</v>
      </c>
      <c r="J557" s="77" t="s">
        <v>1630</v>
      </c>
      <c r="K557" s="76" t="s">
        <v>62</v>
      </c>
      <c r="L557" s="76" t="s">
        <v>891</v>
      </c>
      <c r="M557" s="78" t="s">
        <v>100</v>
      </c>
      <c r="N557" s="64"/>
      <c r="O557" s="272" t="s">
        <v>1628</v>
      </c>
      <c r="P557" s="66" t="s">
        <v>37</v>
      </c>
      <c r="Q557" s="67" t="s">
        <v>170</v>
      </c>
      <c r="R557" s="280" t="s">
        <v>48</v>
      </c>
      <c r="S557" s="288" t="str">
        <f>+'EVCA sectoralclassification 1'!E200</f>
        <v>Internet technologies</v>
      </c>
      <c r="T557" s="68" t="s">
        <v>166</v>
      </c>
      <c r="U557" s="66" t="s">
        <v>218</v>
      </c>
      <c r="V557" s="423" t="s">
        <v>38</v>
      </c>
      <c r="W557" s="288"/>
      <c r="X557" s="489">
        <v>43363</v>
      </c>
      <c r="Y557" s="480"/>
      <c r="Z557" s="69"/>
    </row>
    <row r="558" spans="2:26" ht="42.45" hidden="1" customHeight="1" x14ac:dyDescent="0.3">
      <c r="B558" s="56" t="str">
        <f t="shared" ca="1" si="47"/>
        <v>VERO</v>
      </c>
      <c r="C558" s="57" t="b">
        <f t="shared" si="48"/>
        <v>1</v>
      </c>
      <c r="D558" s="57" t="b">
        <f>+IF(Q558='Convalida dati'!$B$16,AND('Dealflow centrale'!V558&lt;&gt;"",I558&lt;&gt;""),IF(AND('Dealflow centrale'!Q558='Convalida dati'!$B$17,'Dealflow centrale'!I558=""),OR('Dealflow centrale'!V558="",V558='Convalida dati'!$D$8),"FALSO"))</f>
        <v>1</v>
      </c>
      <c r="E558" s="57" t="b">
        <f>+IF(OR(T558='Convalida dati'!$F$4,T558='Convalida dati'!$F$5,T558='Convalida dati'!$F$8),OR('Dealflow centrale'!V558='Convalida dati'!$D$5,V558='Convalida dati'!$D$6,V558='Convalida dati'!$D$7),IF(OR('Dealflow centrale'!T558='Convalida dati'!$F$9,'Dealflow centrale'!T558='Convalida dati'!$F$7),OR('Dealflow centrale'!V558='Convalida dati'!$D$4,'Dealflow centrale'!V558='Convalida dati'!$D$5,'Dealflow centrale'!V558='Convalida dati'!$D$6),IF(T558="",OR(V558="",V558='Convalida dati'!$D$8),"FALSO")))</f>
        <v>1</v>
      </c>
      <c r="F558" s="58" t="str">
        <f t="shared" ca="1" si="44"/>
        <v>OK</v>
      </c>
      <c r="G558" s="60">
        <v>553</v>
      </c>
      <c r="H558" s="84">
        <v>43357</v>
      </c>
      <c r="I558" s="59">
        <v>43357</v>
      </c>
      <c r="J558" s="75" t="s">
        <v>1631</v>
      </c>
      <c r="K558" s="57" t="s">
        <v>62</v>
      </c>
      <c r="L558" s="70" t="s">
        <v>151</v>
      </c>
      <c r="M558" s="72" t="s">
        <v>92</v>
      </c>
      <c r="N558" s="75" t="s">
        <v>1632</v>
      </c>
      <c r="O558" s="73"/>
      <c r="P558" s="60" t="s">
        <v>83</v>
      </c>
      <c r="Q558" s="61" t="s">
        <v>170</v>
      </c>
      <c r="R558" s="61" t="s">
        <v>48</v>
      </c>
      <c r="S558" s="289" t="str">
        <f>+'EVCA sectoralclassification 1'!E200</f>
        <v>Internet technologies</v>
      </c>
      <c r="T558" s="62" t="s">
        <v>166</v>
      </c>
      <c r="U558" s="60" t="s">
        <v>218</v>
      </c>
      <c r="V558" s="424" t="s">
        <v>38</v>
      </c>
      <c r="W558" s="289"/>
      <c r="X558" s="488">
        <v>43363</v>
      </c>
      <c r="Y558" s="481"/>
      <c r="Z558" s="284"/>
    </row>
    <row r="559" spans="2:26" ht="42.45" hidden="1" customHeight="1" x14ac:dyDescent="0.3">
      <c r="B559" s="56" t="str">
        <f t="shared" ca="1" si="47"/>
        <v>VERO</v>
      </c>
      <c r="C559" s="57" t="b">
        <f t="shared" si="48"/>
        <v>1</v>
      </c>
      <c r="D559" s="57" t="b">
        <f>+IF(Q559='Convalida dati'!$B$16,AND('Dealflow centrale'!V559&lt;&gt;"",I559&lt;&gt;""),IF(AND('Dealflow centrale'!Q559='Convalida dati'!$B$17,'Dealflow centrale'!I559=""),OR('Dealflow centrale'!V559="",V559='Convalida dati'!$D$8),"FALSO"))</f>
        <v>1</v>
      </c>
      <c r="E559" s="57" t="b">
        <f>+IF(OR(T559='Convalida dati'!$F$4,T559='Convalida dati'!$F$5,T559='Convalida dati'!$F$8),OR('Dealflow centrale'!V559='Convalida dati'!$D$5,V559='Convalida dati'!$D$6,V559='Convalida dati'!$D$7),IF(OR('Dealflow centrale'!T559='Convalida dati'!$F$9,'Dealflow centrale'!T559='Convalida dati'!$F$7),OR('Dealflow centrale'!V559='Convalida dati'!$D$4,'Dealflow centrale'!V559='Convalida dati'!$D$5,'Dealflow centrale'!V559='Convalida dati'!$D$6),IF(T559="",OR(V559="",V559='Convalida dati'!$D$8),"FALSO")))</f>
        <v>1</v>
      </c>
      <c r="F559" s="58" t="str">
        <f t="shared" ca="1" si="44"/>
        <v>OK</v>
      </c>
      <c r="G559" s="66">
        <v>554</v>
      </c>
      <c r="H559" s="85">
        <v>43357</v>
      </c>
      <c r="I559" s="63">
        <v>43357</v>
      </c>
      <c r="J559" s="77" t="s">
        <v>1633</v>
      </c>
      <c r="K559" s="65" t="s">
        <v>62</v>
      </c>
      <c r="L559" s="76" t="s">
        <v>714</v>
      </c>
      <c r="M559" s="78" t="s">
        <v>105</v>
      </c>
      <c r="N559" s="77" t="s">
        <v>111</v>
      </c>
      <c r="O559" s="272"/>
      <c r="P559" s="66" t="s">
        <v>36</v>
      </c>
      <c r="Q559" s="67" t="s">
        <v>170</v>
      </c>
      <c r="R559" s="67" t="s">
        <v>48</v>
      </c>
      <c r="S559" s="288" t="str">
        <f>+'EVCA sectoralclassification 1'!E200</f>
        <v>Internet technologies</v>
      </c>
      <c r="T559" s="68" t="s">
        <v>166</v>
      </c>
      <c r="U559" s="66" t="s">
        <v>218</v>
      </c>
      <c r="V559" s="423" t="s">
        <v>38</v>
      </c>
      <c r="W559" s="288"/>
      <c r="X559" s="489">
        <v>43363</v>
      </c>
      <c r="Y559" s="482"/>
      <c r="Z559" s="74"/>
    </row>
    <row r="560" spans="2:26" ht="42.45" hidden="1" customHeight="1" x14ac:dyDescent="0.3">
      <c r="B560" s="56" t="str">
        <f ca="1">IF(AND(+H560&lt;=X560,X560&lt;=TODAY()),"VERO","FALSO")</f>
        <v>VERO</v>
      </c>
      <c r="C560" s="57" t="b">
        <f>+(AND(G560&lt;&gt;"",H560&lt;&gt;"",J560&lt;&gt;"",K560&lt;&gt;"",L560&lt;&gt;"",M560&lt;&gt;"",P560&lt;&gt;"",Q560&lt;&gt;""))</f>
        <v>1</v>
      </c>
      <c r="D560" s="57" t="b">
        <f>+IF(Q560='Convalida dati'!$B$16,AND('Dealflow centrale'!V560&lt;&gt;"",I560&lt;&gt;""),IF(AND('Dealflow centrale'!Q560='Convalida dati'!$B$17,'Dealflow centrale'!I560=""),OR('Dealflow centrale'!V560="",V560='Convalida dati'!$D$8),"FALSO"))</f>
        <v>1</v>
      </c>
      <c r="E560" s="57" t="b">
        <f>+IF(OR(T560='Convalida dati'!$F$4,T560='Convalida dati'!$F$5,T560='Convalida dati'!$F$8),OR('Dealflow centrale'!V560='Convalida dati'!$D$5,V560='Convalida dati'!$D$6,V560='Convalida dati'!$D$7),IF(OR('Dealflow centrale'!T560='Convalida dati'!$F$9,'Dealflow centrale'!T560='Convalida dati'!$F$7),OR('Dealflow centrale'!V560='Convalida dati'!$D$4,'Dealflow centrale'!V560='Convalida dati'!$D$5,'Dealflow centrale'!V560='Convalida dati'!$D$6),IF(T560="",OR(V560="",V560='Convalida dati'!$D$8),"FALSO")))</f>
        <v>1</v>
      </c>
      <c r="F560" s="58" t="str">
        <f t="shared" ca="1" si="44"/>
        <v>OK</v>
      </c>
      <c r="G560" s="60">
        <v>555</v>
      </c>
      <c r="H560" s="84">
        <v>43369</v>
      </c>
      <c r="I560" s="59">
        <v>43369</v>
      </c>
      <c r="J560" s="56" t="s">
        <v>1636</v>
      </c>
      <c r="K560" s="57" t="s">
        <v>62</v>
      </c>
      <c r="L560" s="70" t="s">
        <v>149</v>
      </c>
      <c r="M560" s="72" t="s">
        <v>92</v>
      </c>
      <c r="N560" s="56"/>
      <c r="O560" s="73" t="s">
        <v>1635</v>
      </c>
      <c r="P560" s="60" t="s">
        <v>35</v>
      </c>
      <c r="Q560" s="61" t="s">
        <v>170</v>
      </c>
      <c r="R560" s="61" t="s">
        <v>48</v>
      </c>
      <c r="S560" s="293" t="str">
        <f>+'EVCA sectoralclassification 1'!E200</f>
        <v>Internet technologies</v>
      </c>
      <c r="T560" s="62" t="s">
        <v>166</v>
      </c>
      <c r="U560" s="60" t="s">
        <v>218</v>
      </c>
      <c r="V560" s="424" t="s">
        <v>38</v>
      </c>
      <c r="W560" s="289"/>
      <c r="X560" s="488">
        <v>43370</v>
      </c>
      <c r="Y560" s="481"/>
      <c r="Z560" s="284"/>
    </row>
    <row r="561" spans="1:26" ht="42.45" hidden="1" customHeight="1" x14ac:dyDescent="0.3">
      <c r="B561" s="56" t="str">
        <f ca="1">IF(AND(+H561&lt;=X561,X561&lt;=TODAY()),"VERO","FALSO")</f>
        <v>VERO</v>
      </c>
      <c r="C561" s="57" t="b">
        <f>+(AND(G561&lt;&gt;"",H561&lt;&gt;"",J561&lt;&gt;"",K561&lt;&gt;"",L561&lt;&gt;"",M561&lt;&gt;"",P561&lt;&gt;"",Q561&lt;&gt;""))</f>
        <v>1</v>
      </c>
      <c r="D561" s="57" t="b">
        <f>+IF(Q561='Convalida dati'!$B$16,AND('Dealflow centrale'!V561&lt;&gt;"",I561&lt;&gt;""),IF(AND('Dealflow centrale'!Q561='Convalida dati'!$B$17,'Dealflow centrale'!I561=""),OR('Dealflow centrale'!V561="",V561='Convalida dati'!$D$8),"FALSO"))</f>
        <v>1</v>
      </c>
      <c r="E561" s="57" t="b">
        <f>+IF(OR(T561='Convalida dati'!$F$4,T561='Convalida dati'!$F$5,T561='Convalida dati'!$F$8),OR('Dealflow centrale'!V561='Convalida dati'!$D$5,V561='Convalida dati'!$D$6,V561='Convalida dati'!$D$7),IF(OR('Dealflow centrale'!T561='Convalida dati'!$F$9,'Dealflow centrale'!T561='Convalida dati'!$F$7),OR('Dealflow centrale'!V561='Convalida dati'!$D$4,'Dealflow centrale'!V561='Convalida dati'!$D$5,'Dealflow centrale'!V561='Convalida dati'!$D$6),IF(T561="",OR(V561="",V561='Convalida dati'!$D$8),"FALSO")))</f>
        <v>1</v>
      </c>
      <c r="F561" s="58" t="str">
        <f t="shared" ca="1" si="44"/>
        <v>OK</v>
      </c>
      <c r="G561" s="66">
        <v>556</v>
      </c>
      <c r="H561" s="85">
        <v>43369</v>
      </c>
      <c r="I561" s="63">
        <v>43369</v>
      </c>
      <c r="J561" s="292" t="s">
        <v>1638</v>
      </c>
      <c r="K561" s="65" t="s">
        <v>62</v>
      </c>
      <c r="L561" s="76" t="s">
        <v>1529</v>
      </c>
      <c r="M561" s="78" t="s">
        <v>97</v>
      </c>
      <c r="N561" s="77" t="s">
        <v>2046</v>
      </c>
      <c r="O561" s="272"/>
      <c r="P561" s="66" t="s">
        <v>36</v>
      </c>
      <c r="Q561" s="67" t="s">
        <v>170</v>
      </c>
      <c r="R561" s="67" t="s">
        <v>48</v>
      </c>
      <c r="S561" s="288" t="str">
        <f>+'EVCA sectoralclassification 1'!E200</f>
        <v>Internet technologies</v>
      </c>
      <c r="T561" s="68" t="s">
        <v>41</v>
      </c>
      <c r="U561" s="66" t="s">
        <v>1637</v>
      </c>
      <c r="V561" s="423" t="s">
        <v>39</v>
      </c>
      <c r="W561" s="288"/>
      <c r="X561" s="489">
        <v>43370</v>
      </c>
      <c r="Y561" s="480"/>
      <c r="Z561" s="69"/>
    </row>
    <row r="562" spans="1:26" ht="42.45" hidden="1" customHeight="1" x14ac:dyDescent="0.3">
      <c r="B562" s="56" t="str">
        <f ca="1">IF(AND(+H562&lt;=X562,X562&lt;=TODAY()),"VERO","FALSO")</f>
        <v>VERO</v>
      </c>
      <c r="C562" s="57" t="b">
        <f>+(AND(G562&lt;&gt;"",H562&lt;&gt;"",J562&lt;&gt;"",K562&lt;&gt;"",L562&lt;&gt;"",M562&lt;&gt;"",P562&lt;&gt;"",Q562&lt;&gt;""))</f>
        <v>1</v>
      </c>
      <c r="D562" s="57" t="b">
        <f>+IF(Q562='Convalida dati'!$B$16,AND('Dealflow centrale'!V562&lt;&gt;"",I562&lt;&gt;""),IF(AND('Dealflow centrale'!Q562='Convalida dati'!$B$17,'Dealflow centrale'!I562=""),OR('Dealflow centrale'!V562="",V562='Convalida dati'!$D$8),"FALSO"))</f>
        <v>1</v>
      </c>
      <c r="E562" s="57" t="b">
        <f>+IF(OR(T562='Convalida dati'!$F$4,T562='Convalida dati'!$F$5,T562='Convalida dati'!$F$8),OR('Dealflow centrale'!V562='Convalida dati'!$D$5,V562='Convalida dati'!$D$6,V562='Convalida dati'!$D$7),IF(OR('Dealflow centrale'!T562='Convalida dati'!$F$9,'Dealflow centrale'!T562='Convalida dati'!$F$7),OR('Dealflow centrale'!V562='Convalida dati'!$D$4,'Dealflow centrale'!V562='Convalida dati'!$D$5,'Dealflow centrale'!V562='Convalida dati'!$D$6),IF(T562="",OR(V562="",V562='Convalida dati'!$D$8),"FALSO")))</f>
        <v>1</v>
      </c>
      <c r="F562" s="58" t="str">
        <f t="shared" ca="1" si="44"/>
        <v>OK</v>
      </c>
      <c r="G562" s="60">
        <v>557</v>
      </c>
      <c r="H562" s="84">
        <v>43369</v>
      </c>
      <c r="I562" s="59">
        <v>43369</v>
      </c>
      <c r="J562" s="75" t="s">
        <v>1639</v>
      </c>
      <c r="K562" s="57" t="s">
        <v>62</v>
      </c>
      <c r="L562" s="70" t="s">
        <v>1529</v>
      </c>
      <c r="M562" s="72" t="s">
        <v>97</v>
      </c>
      <c r="N562" s="56" t="s">
        <v>2046</v>
      </c>
      <c r="O562" s="73"/>
      <c r="P562" s="60" t="s">
        <v>36</v>
      </c>
      <c r="Q562" s="61" t="s">
        <v>170</v>
      </c>
      <c r="R562" s="61" t="s">
        <v>43</v>
      </c>
      <c r="S562" s="293" t="str">
        <f>+'EVCA sectoralclassification 1'!E223</f>
        <v>Biotechnology</v>
      </c>
      <c r="T562" s="62" t="s">
        <v>40</v>
      </c>
      <c r="U562" s="60" t="s">
        <v>1637</v>
      </c>
      <c r="V562" s="424" t="s">
        <v>39</v>
      </c>
      <c r="W562" s="289"/>
      <c r="X562" s="488">
        <v>43370</v>
      </c>
      <c r="Y562" s="483"/>
      <c r="Z562" s="80"/>
    </row>
    <row r="563" spans="1:26" ht="42.45" hidden="1" customHeight="1" x14ac:dyDescent="0.3">
      <c r="B563" s="56" t="str">
        <f ca="1">IF(AND(+H563&lt;=X563,X563&lt;=TODAY()),"VERO","FALSO")</f>
        <v>VERO</v>
      </c>
      <c r="C563" s="57" t="b">
        <f>+(AND(G563&lt;&gt;"",H563&lt;&gt;"",J563&lt;&gt;"",K563&lt;&gt;"",L563&lt;&gt;"",M563&lt;&gt;"",P563&lt;&gt;"",Q563&lt;&gt;""))</f>
        <v>1</v>
      </c>
      <c r="D563" s="57" t="b">
        <f>+IF(Q563='Convalida dati'!$B$16,AND('Dealflow centrale'!V563&lt;&gt;"",I563&lt;&gt;""),IF(AND('Dealflow centrale'!Q563='Convalida dati'!$B$17,'Dealflow centrale'!I563=""),OR('Dealflow centrale'!V563="",V563='Convalida dati'!$D$8),"FALSO"))</f>
        <v>1</v>
      </c>
      <c r="E563" s="57" t="b">
        <f>+IF(OR(T563='Convalida dati'!$F$4,T563='Convalida dati'!$F$5,T563='Convalida dati'!$F$8),OR('Dealflow centrale'!V563='Convalida dati'!$D$5,V563='Convalida dati'!$D$6,V563='Convalida dati'!$D$7),IF(OR('Dealflow centrale'!T563='Convalida dati'!$F$9,'Dealflow centrale'!T563='Convalida dati'!$F$7),OR('Dealflow centrale'!V563='Convalida dati'!$D$4,'Dealflow centrale'!V563='Convalida dati'!$D$5,'Dealflow centrale'!V563='Convalida dati'!$D$6),IF(T563="",OR(V563="",V563='Convalida dati'!$D$8),"FALSO")))</f>
        <v>1</v>
      </c>
      <c r="F563" s="58" t="str">
        <f t="shared" ca="1" si="44"/>
        <v>OK</v>
      </c>
      <c r="G563" s="66">
        <v>558</v>
      </c>
      <c r="H563" s="85">
        <v>43369</v>
      </c>
      <c r="I563" s="63">
        <v>43369</v>
      </c>
      <c r="J563" s="77" t="s">
        <v>1640</v>
      </c>
      <c r="K563" s="65" t="s">
        <v>62</v>
      </c>
      <c r="L563" s="76" t="s">
        <v>1529</v>
      </c>
      <c r="M563" s="78" t="s">
        <v>97</v>
      </c>
      <c r="N563" s="64" t="s">
        <v>2046</v>
      </c>
      <c r="O563" s="270"/>
      <c r="P563" s="66" t="s">
        <v>36</v>
      </c>
      <c r="Q563" s="67" t="s">
        <v>170</v>
      </c>
      <c r="R563" s="67" t="s">
        <v>53</v>
      </c>
      <c r="S563" s="288" t="str">
        <f>+'EVCA sectoralclassification 1'!E89</f>
        <v>Business and industrial services</v>
      </c>
      <c r="T563" s="68" t="s">
        <v>40</v>
      </c>
      <c r="U563" s="66" t="s">
        <v>1637</v>
      </c>
      <c r="V563" s="423" t="s">
        <v>39</v>
      </c>
      <c r="W563" s="288"/>
      <c r="X563" s="489">
        <v>43370</v>
      </c>
      <c r="Y563" s="480"/>
      <c r="Z563" s="69"/>
    </row>
    <row r="564" spans="1:26" ht="42.45" hidden="1" customHeight="1" x14ac:dyDescent="0.3">
      <c r="B564" s="56" t="str">
        <f t="shared" ref="B564:B615" ca="1" si="49">IF(AND(+H564&lt;=X564,X564&lt;=TODAY()),"VERO","FALSO")</f>
        <v>VERO</v>
      </c>
      <c r="C564" s="57" t="b">
        <f t="shared" ref="C564:C615" si="50">+(AND(G564&lt;&gt;"",H564&lt;&gt;"",J564&lt;&gt;"",K564&lt;&gt;"",L564&lt;&gt;"",M564&lt;&gt;"",P564&lt;&gt;"",Q564&lt;&gt;""))</f>
        <v>1</v>
      </c>
      <c r="D564" s="57" t="b">
        <f>+IF(Q564='Convalida dati'!$B$16,AND('Dealflow centrale'!V564&lt;&gt;"",I564&lt;&gt;""),IF(AND('Dealflow centrale'!Q564='Convalida dati'!$B$17,'Dealflow centrale'!I564=""),OR('Dealflow centrale'!V564="",V564='Convalida dati'!$D$8),"FALSO"))</f>
        <v>1</v>
      </c>
      <c r="E564" s="57" t="b">
        <f>+IF(OR(T564='Convalida dati'!$F$4,T564='Convalida dati'!$F$5,T564='Convalida dati'!$F$8),OR('Dealflow centrale'!V564='Convalida dati'!$D$5,V564='Convalida dati'!$D$6,V564='Convalida dati'!$D$7),IF(OR('Dealflow centrale'!T564='Convalida dati'!$F$9,'Dealflow centrale'!T564='Convalida dati'!$F$7),OR('Dealflow centrale'!V564='Convalida dati'!$D$4,'Dealflow centrale'!V564='Convalida dati'!$D$5,'Dealflow centrale'!V564='Convalida dati'!$D$6),IF(T564="",OR(V564="",V564='Convalida dati'!$D$8),"FALSO")))</f>
        <v>1</v>
      </c>
      <c r="F564" s="58" t="str">
        <f t="shared" ca="1" si="44"/>
        <v>OK</v>
      </c>
      <c r="G564" s="60">
        <v>559</v>
      </c>
      <c r="H564" s="84">
        <v>43369</v>
      </c>
      <c r="I564" s="59">
        <v>43369</v>
      </c>
      <c r="J564" s="75" t="s">
        <v>1641</v>
      </c>
      <c r="K564" s="57" t="s">
        <v>62</v>
      </c>
      <c r="L564" s="70" t="s">
        <v>1529</v>
      </c>
      <c r="M564" s="72" t="s">
        <v>97</v>
      </c>
      <c r="N564" s="75" t="s">
        <v>2046</v>
      </c>
      <c r="O564" s="271"/>
      <c r="P564" s="60" t="s">
        <v>36</v>
      </c>
      <c r="Q564" s="61" t="s">
        <v>170</v>
      </c>
      <c r="R564" s="61" t="s">
        <v>53</v>
      </c>
      <c r="S564" s="289" t="str">
        <f>+'EVCA sectoralclassification 1'!E89</f>
        <v>Business and industrial services</v>
      </c>
      <c r="T564" s="62" t="s">
        <v>40</v>
      </c>
      <c r="U564" s="60" t="s">
        <v>1637</v>
      </c>
      <c r="V564" s="424" t="s">
        <v>39</v>
      </c>
      <c r="W564" s="289"/>
      <c r="X564" s="488">
        <v>43370</v>
      </c>
      <c r="Y564" s="481"/>
      <c r="Z564" s="284"/>
    </row>
    <row r="565" spans="1:26" ht="42.45" hidden="1" customHeight="1" x14ac:dyDescent="0.3">
      <c r="B565" s="56" t="str">
        <f t="shared" ca="1" si="49"/>
        <v>VERO</v>
      </c>
      <c r="C565" s="57" t="b">
        <f t="shared" si="50"/>
        <v>1</v>
      </c>
      <c r="D565" s="57" t="b">
        <f>+IF(Q565='Convalida dati'!$B$16,AND('Dealflow centrale'!V565&lt;&gt;"",I565&lt;&gt;""),IF(AND('Dealflow centrale'!Q565='Convalida dati'!$B$17,'Dealflow centrale'!I565=""),OR('Dealflow centrale'!V565="",V565='Convalida dati'!$D$8),"FALSO"))</f>
        <v>1</v>
      </c>
      <c r="E565" s="57" t="b">
        <f>+IF(OR(T565='Convalida dati'!$F$4,T565='Convalida dati'!$F$5,T565='Convalida dati'!$F$8),OR('Dealflow centrale'!V565='Convalida dati'!$D$5,V565='Convalida dati'!$D$6,V565='Convalida dati'!$D$7),IF(OR('Dealflow centrale'!T565='Convalida dati'!$F$9,'Dealflow centrale'!T565='Convalida dati'!$F$7),OR('Dealflow centrale'!V565='Convalida dati'!$D$4,'Dealflow centrale'!V565='Convalida dati'!$D$5,'Dealflow centrale'!V565='Convalida dati'!$D$6),IF(T565="",OR(V565="",V565='Convalida dati'!$D$8),"FALSO")))</f>
        <v>1</v>
      </c>
      <c r="F565" s="58" t="str">
        <f t="shared" ca="1" si="44"/>
        <v>OK</v>
      </c>
      <c r="G565" s="66">
        <v>560</v>
      </c>
      <c r="H565" s="85">
        <v>43369</v>
      </c>
      <c r="I565" s="63">
        <v>43369</v>
      </c>
      <c r="J565" s="77" t="s">
        <v>1642</v>
      </c>
      <c r="K565" s="65" t="s">
        <v>62</v>
      </c>
      <c r="L565" s="76" t="s">
        <v>1529</v>
      </c>
      <c r="M565" s="78" t="s">
        <v>97</v>
      </c>
      <c r="N565" s="64" t="s">
        <v>2046</v>
      </c>
      <c r="O565" s="272"/>
      <c r="P565" s="66" t="s">
        <v>36</v>
      </c>
      <c r="Q565" s="67" t="s">
        <v>170</v>
      </c>
      <c r="R565" s="67" t="s">
        <v>43</v>
      </c>
      <c r="S565" s="288" t="str">
        <f>+'EVCA sectoralclassification 1'!E15</f>
        <v>Agriculture: other</v>
      </c>
      <c r="T565" s="68" t="s">
        <v>40</v>
      </c>
      <c r="U565" s="66" t="s">
        <v>1637</v>
      </c>
      <c r="V565" s="423" t="s">
        <v>39</v>
      </c>
      <c r="W565" s="288"/>
      <c r="X565" s="489">
        <v>43370</v>
      </c>
      <c r="Y565" s="482"/>
      <c r="Z565" s="74"/>
    </row>
    <row r="566" spans="1:26" ht="42.45" hidden="1" customHeight="1" x14ac:dyDescent="0.3">
      <c r="B566" s="56" t="str">
        <f t="shared" ca="1" si="49"/>
        <v>VERO</v>
      </c>
      <c r="C566" s="57" t="b">
        <f t="shared" si="50"/>
        <v>1</v>
      </c>
      <c r="D566" s="57" t="b">
        <f>+IF(Q566='Convalida dati'!$B$16,AND('Dealflow centrale'!V566&lt;&gt;"",I566&lt;&gt;""),IF(AND('Dealflow centrale'!Q566='Convalida dati'!$B$17,'Dealflow centrale'!I566=""),OR('Dealflow centrale'!V566="",V566='Convalida dati'!$D$8),"FALSO"))</f>
        <v>1</v>
      </c>
      <c r="E566" s="57" t="b">
        <f>+IF(OR(T566='Convalida dati'!$F$4,T566='Convalida dati'!$F$5,T566='Convalida dati'!$F$8),OR('Dealflow centrale'!V566='Convalida dati'!$D$5,V566='Convalida dati'!$D$6,V566='Convalida dati'!$D$7),IF(OR('Dealflow centrale'!T566='Convalida dati'!$F$9,'Dealflow centrale'!T566='Convalida dati'!$F$7),OR('Dealflow centrale'!V566='Convalida dati'!$D$4,'Dealflow centrale'!V566='Convalida dati'!$D$5,'Dealflow centrale'!V566='Convalida dati'!$D$6),IF(T566="",OR(V566="",V566='Convalida dati'!$D$8),"FALSO")))</f>
        <v>1</v>
      </c>
      <c r="F566" s="58" t="str">
        <f t="shared" ca="1" si="44"/>
        <v>OK</v>
      </c>
      <c r="G566" s="60">
        <v>561</v>
      </c>
      <c r="H566" s="84">
        <v>43369</v>
      </c>
      <c r="I566" s="59">
        <v>43369</v>
      </c>
      <c r="J566" s="75" t="s">
        <v>1643</v>
      </c>
      <c r="K566" s="57" t="s">
        <v>62</v>
      </c>
      <c r="L566" s="70" t="s">
        <v>1529</v>
      </c>
      <c r="M566" s="72" t="s">
        <v>97</v>
      </c>
      <c r="N566" s="56" t="s">
        <v>2046</v>
      </c>
      <c r="O566" s="73"/>
      <c r="P566" s="60" t="s">
        <v>36</v>
      </c>
      <c r="Q566" s="61" t="s">
        <v>170</v>
      </c>
      <c r="R566" s="61" t="s">
        <v>53</v>
      </c>
      <c r="S566" s="293" t="str">
        <f>+'EVCA sectoralclassification 1'!E234</f>
        <v>Healthcare: other</v>
      </c>
      <c r="T566" s="62" t="s">
        <v>40</v>
      </c>
      <c r="U566" s="60" t="s">
        <v>1637</v>
      </c>
      <c r="V566" s="424" t="s">
        <v>39</v>
      </c>
      <c r="W566" s="289"/>
      <c r="X566" s="488">
        <v>43370</v>
      </c>
      <c r="Y566" s="481"/>
      <c r="Z566" s="284"/>
    </row>
    <row r="567" spans="1:26" ht="42.45" hidden="1" customHeight="1" x14ac:dyDescent="0.3">
      <c r="B567" s="56" t="str">
        <f t="shared" ca="1" si="49"/>
        <v>VERO</v>
      </c>
      <c r="C567" s="57" t="b">
        <f t="shared" si="50"/>
        <v>1</v>
      </c>
      <c r="D567" s="57" t="b">
        <f>+IF(Q567='Convalida dati'!$B$16,AND('Dealflow centrale'!V567&lt;&gt;"",I567&lt;&gt;""),IF(AND('Dealflow centrale'!Q567='Convalida dati'!$B$17,'Dealflow centrale'!I567=""),OR('Dealflow centrale'!V567="",V567='Convalida dati'!$D$8),"FALSO"))</f>
        <v>1</v>
      </c>
      <c r="E567" s="57" t="b">
        <f>+IF(OR(T567='Convalida dati'!$F$4,T567='Convalida dati'!$F$5,T567='Convalida dati'!$F$8),OR('Dealflow centrale'!V567='Convalida dati'!$D$5,V567='Convalida dati'!$D$6,V567='Convalida dati'!$D$7),IF(OR('Dealflow centrale'!T567='Convalida dati'!$F$9,'Dealflow centrale'!T567='Convalida dati'!$F$7),OR('Dealflow centrale'!V567='Convalida dati'!$D$4,'Dealflow centrale'!V567='Convalida dati'!$D$5,'Dealflow centrale'!V567='Convalida dati'!$D$6),IF(T567="",OR(V567="",V567='Convalida dati'!$D$8),"FALSO")))</f>
        <v>1</v>
      </c>
      <c r="F567" s="58" t="str">
        <f t="shared" ca="1" si="44"/>
        <v>OK</v>
      </c>
      <c r="G567" s="66">
        <v>562</v>
      </c>
      <c r="H567" s="85">
        <v>43363</v>
      </c>
      <c r="I567" s="63">
        <v>43393</v>
      </c>
      <c r="J567" s="292" t="s">
        <v>1645</v>
      </c>
      <c r="K567" s="65" t="s">
        <v>62</v>
      </c>
      <c r="L567" s="76" t="s">
        <v>1646</v>
      </c>
      <c r="M567" s="78" t="s">
        <v>70</v>
      </c>
      <c r="N567" s="64"/>
      <c r="O567" s="272" t="s">
        <v>1644</v>
      </c>
      <c r="P567" s="66" t="s">
        <v>35</v>
      </c>
      <c r="Q567" s="67" t="s">
        <v>170</v>
      </c>
      <c r="R567" s="67" t="s">
        <v>45</v>
      </c>
      <c r="S567" s="288" t="str">
        <f>+'EVCA sectoralclassification 1'!E223</f>
        <v>Biotechnology</v>
      </c>
      <c r="T567" s="68" t="s">
        <v>40</v>
      </c>
      <c r="U567" s="66" t="s">
        <v>218</v>
      </c>
      <c r="V567" s="423" t="s">
        <v>174</v>
      </c>
      <c r="W567" s="288"/>
      <c r="X567" s="489">
        <v>43398</v>
      </c>
      <c r="Y567" s="480"/>
      <c r="Z567" s="69"/>
    </row>
    <row r="568" spans="1:26" ht="42.45" hidden="1" customHeight="1" x14ac:dyDescent="0.3">
      <c r="B568" s="56" t="str">
        <f t="shared" ca="1" si="49"/>
        <v>VERO</v>
      </c>
      <c r="C568" s="57" t="b">
        <f t="shared" si="50"/>
        <v>1</v>
      </c>
      <c r="D568" s="57" t="b">
        <f>+IF(Q568='Convalida dati'!$B$16,AND('Dealflow centrale'!V568&lt;&gt;"",I568&lt;&gt;""),IF(AND('Dealflow centrale'!Q568='Convalida dati'!$B$17,'Dealflow centrale'!I568=""),OR('Dealflow centrale'!V568="",V568='Convalida dati'!$D$8),"FALSO"))</f>
        <v>1</v>
      </c>
      <c r="E568" s="57" t="b">
        <f>+IF(OR(T568='Convalida dati'!$F$4,T568='Convalida dati'!$F$5,T568='Convalida dati'!$F$8),OR('Dealflow centrale'!V568='Convalida dati'!$D$5,V568='Convalida dati'!$D$6,V568='Convalida dati'!$D$7),IF(OR('Dealflow centrale'!T568='Convalida dati'!$F$9,'Dealflow centrale'!T568='Convalida dati'!$F$7),OR('Dealflow centrale'!V568='Convalida dati'!$D$4,'Dealflow centrale'!V568='Convalida dati'!$D$5,'Dealflow centrale'!V568='Convalida dati'!$D$6),IF(T568="",OR(V568="",V568='Convalida dati'!$D$8),"FALSO")))</f>
        <v>1</v>
      </c>
      <c r="F568" s="58" t="str">
        <f t="shared" ca="1" si="44"/>
        <v>OK</v>
      </c>
      <c r="G568" s="60">
        <v>563</v>
      </c>
      <c r="H568" s="84">
        <v>43367</v>
      </c>
      <c r="I568" s="59">
        <v>43367</v>
      </c>
      <c r="J568" s="75" t="s">
        <v>1647</v>
      </c>
      <c r="K568" s="57" t="s">
        <v>62</v>
      </c>
      <c r="L568" s="70" t="s">
        <v>1421</v>
      </c>
      <c r="M568" s="72" t="s">
        <v>89</v>
      </c>
      <c r="N568" s="75" t="s">
        <v>85</v>
      </c>
      <c r="O568" s="73"/>
      <c r="P568" s="60" t="s">
        <v>36</v>
      </c>
      <c r="Q568" s="61" t="s">
        <v>170</v>
      </c>
      <c r="R568" s="61" t="s">
        <v>45</v>
      </c>
      <c r="S568" s="293" t="str">
        <f>+'EVCA sectoralclassification 1'!E223</f>
        <v>Biotechnology</v>
      </c>
      <c r="T568" s="62" t="s">
        <v>41</v>
      </c>
      <c r="U568" s="60" t="s">
        <v>218</v>
      </c>
      <c r="V568" s="424" t="s">
        <v>174</v>
      </c>
      <c r="W568" s="289"/>
      <c r="X568" s="488">
        <v>43370</v>
      </c>
      <c r="Y568" s="483"/>
      <c r="Z568" s="80"/>
    </row>
    <row r="569" spans="1:26" ht="42.45" hidden="1" customHeight="1" x14ac:dyDescent="0.3">
      <c r="B569" s="56" t="str">
        <f t="shared" ca="1" si="49"/>
        <v>VERO</v>
      </c>
      <c r="C569" s="57" t="b">
        <f t="shared" si="50"/>
        <v>1</v>
      </c>
      <c r="D569" s="57" t="b">
        <f>+IF(Q569='Convalida dati'!$B$16,AND('Dealflow centrale'!V569&lt;&gt;"",I569&lt;&gt;""),IF(AND('Dealflow centrale'!Q569='Convalida dati'!$B$17,'Dealflow centrale'!I569=""),OR('Dealflow centrale'!V569="",V569='Convalida dati'!$D$8),"FALSO"))</f>
        <v>1</v>
      </c>
      <c r="E569" s="57" t="b">
        <f>+IF(OR(T569='Convalida dati'!$F$4,T569='Convalida dati'!$F$5,T569='Convalida dati'!$F$8),OR('Dealflow centrale'!V569='Convalida dati'!$D$5,V569='Convalida dati'!$D$6,V569='Convalida dati'!$D$7),IF(OR('Dealflow centrale'!T569='Convalida dati'!$F$9,'Dealflow centrale'!T569='Convalida dati'!$F$7),OR('Dealflow centrale'!V569='Convalida dati'!$D$4,'Dealflow centrale'!V569='Convalida dati'!$D$5,'Dealflow centrale'!V569='Convalida dati'!$D$6),IF(T569="",OR(V569="",V569='Convalida dati'!$D$8),"FALSO")))</f>
        <v>1</v>
      </c>
      <c r="F569" s="58" t="str">
        <f t="shared" ca="1" si="44"/>
        <v>OK</v>
      </c>
      <c r="G569" s="66">
        <v>564</v>
      </c>
      <c r="H569" s="85">
        <v>43370</v>
      </c>
      <c r="I569" s="63">
        <v>43370</v>
      </c>
      <c r="J569" s="77" t="s">
        <v>1648</v>
      </c>
      <c r="K569" s="65" t="s">
        <v>62</v>
      </c>
      <c r="L569" s="76" t="s">
        <v>151</v>
      </c>
      <c r="M569" s="78" t="s">
        <v>92</v>
      </c>
      <c r="N569" s="64"/>
      <c r="O569" s="65" t="s">
        <v>1649</v>
      </c>
      <c r="P569" s="66" t="s">
        <v>34</v>
      </c>
      <c r="Q569" s="67" t="s">
        <v>170</v>
      </c>
      <c r="R569" s="67" t="s">
        <v>49</v>
      </c>
      <c r="S569" s="288" t="str">
        <f>+'EVCA sectoralclassification 1'!E220</f>
        <v>Computer related services: other</v>
      </c>
      <c r="T569" s="68" t="s">
        <v>167</v>
      </c>
      <c r="U569" s="66" t="s">
        <v>218</v>
      </c>
      <c r="V569" s="423" t="s">
        <v>38</v>
      </c>
      <c r="W569" s="288"/>
      <c r="X569" s="489">
        <v>43377</v>
      </c>
      <c r="Y569" s="480"/>
      <c r="Z569" s="69"/>
    </row>
    <row r="570" spans="1:26" ht="42.45" hidden="1" customHeight="1" x14ac:dyDescent="0.3">
      <c r="B570" s="56" t="str">
        <f t="shared" ca="1" si="49"/>
        <v>VERO</v>
      </c>
      <c r="C570" s="57" t="b">
        <f t="shared" si="50"/>
        <v>1</v>
      </c>
      <c r="D570" s="57" t="b">
        <f>+IF(Q570='Convalida dati'!$B$16,AND('Dealflow centrale'!V570&lt;&gt;"",I570&lt;&gt;""),IF(AND('Dealflow centrale'!Q570='Convalida dati'!$B$17,'Dealflow centrale'!I570=""),OR('Dealflow centrale'!V570="",V570='Convalida dati'!$D$8),"FALSO"))</f>
        <v>1</v>
      </c>
      <c r="E570" s="57" t="b">
        <f>+IF(OR(T570='Convalida dati'!$F$4,T570='Convalida dati'!$F$5,T570='Convalida dati'!$F$8),OR('Dealflow centrale'!V570='Convalida dati'!$D$5,V570='Convalida dati'!$D$6,V570='Convalida dati'!$D$7),IF(OR('Dealflow centrale'!T570='Convalida dati'!$F$9,'Dealflow centrale'!T570='Convalida dati'!$F$7),OR('Dealflow centrale'!V570='Convalida dati'!$D$4,'Dealflow centrale'!V570='Convalida dati'!$D$5,'Dealflow centrale'!V570='Convalida dati'!$D$6),IF(T570="",OR(V570="",V570='Convalida dati'!$D$8),"FALSO")))</f>
        <v>1</v>
      </c>
      <c r="F570" s="58" t="str">
        <f t="shared" ca="1" si="44"/>
        <v>OK</v>
      </c>
      <c r="G570" s="60">
        <v>565</v>
      </c>
      <c r="H570" s="84">
        <v>43371</v>
      </c>
      <c r="I570" s="59">
        <v>43371</v>
      </c>
      <c r="J570" s="75" t="s">
        <v>1650</v>
      </c>
      <c r="K570" s="57" t="s">
        <v>62</v>
      </c>
      <c r="L570" s="70" t="s">
        <v>236</v>
      </c>
      <c r="M570" s="72" t="s">
        <v>87</v>
      </c>
      <c r="N570" s="75"/>
      <c r="O570" s="73" t="s">
        <v>1651</v>
      </c>
      <c r="P570" s="72" t="s">
        <v>34</v>
      </c>
      <c r="Q570" s="61" t="s">
        <v>170</v>
      </c>
      <c r="R570" s="61" t="s">
        <v>49</v>
      </c>
      <c r="S570" s="289" t="str">
        <f>+'EVCA sectoralclassification 1'!E203</f>
        <v>Consumer electronics</v>
      </c>
      <c r="T570" s="62" t="s">
        <v>166</v>
      </c>
      <c r="U570" s="60" t="s">
        <v>218</v>
      </c>
      <c r="V570" s="424" t="s">
        <v>38</v>
      </c>
      <c r="W570" s="289"/>
      <c r="X570" s="488">
        <v>43377</v>
      </c>
      <c r="Y570" s="481"/>
      <c r="Z570" s="284"/>
    </row>
    <row r="571" spans="1:26" ht="42.45" hidden="1" customHeight="1" x14ac:dyDescent="0.3">
      <c r="B571" s="56" t="str">
        <f t="shared" ca="1" si="49"/>
        <v>VERO</v>
      </c>
      <c r="C571" s="57" t="b">
        <f t="shared" si="50"/>
        <v>1</v>
      </c>
      <c r="D571" s="57" t="b">
        <f>+IF(Q571='Convalida dati'!$B$16,AND('Dealflow centrale'!V571&lt;&gt;"",I571&lt;&gt;""),IF(AND('Dealflow centrale'!Q571='Convalida dati'!$B$17,'Dealflow centrale'!I571=""),OR('Dealflow centrale'!V571="",V571='Convalida dati'!$D$8),"FALSO"))</f>
        <v>1</v>
      </c>
      <c r="E571" s="57" t="b">
        <f>+IF(OR(T571='Convalida dati'!$F$4,T571='Convalida dati'!$F$5,T571='Convalida dati'!$F$8),OR('Dealflow centrale'!V571='Convalida dati'!$D$5,V571='Convalida dati'!$D$6,V571='Convalida dati'!$D$7),IF(OR('Dealflow centrale'!T571='Convalida dati'!$F$9,'Dealflow centrale'!T571='Convalida dati'!$F$7),OR('Dealflow centrale'!V571='Convalida dati'!$D$4,'Dealflow centrale'!V571='Convalida dati'!$D$5,'Dealflow centrale'!V571='Convalida dati'!$D$6),IF(T571="",OR(V571="",V571='Convalida dati'!$D$8),"FALSO")))</f>
        <v>1</v>
      </c>
      <c r="F571" s="58" t="str">
        <f t="shared" ca="1" si="44"/>
        <v>OK</v>
      </c>
      <c r="G571" s="66">
        <v>566</v>
      </c>
      <c r="H571" s="85">
        <v>43373</v>
      </c>
      <c r="I571" s="63">
        <v>43373</v>
      </c>
      <c r="J571" s="64" t="s">
        <v>1652</v>
      </c>
      <c r="K571" s="65" t="s">
        <v>62</v>
      </c>
      <c r="L571" s="76" t="s">
        <v>206</v>
      </c>
      <c r="M571" s="78" t="s">
        <v>206</v>
      </c>
      <c r="N571" s="64"/>
      <c r="O571" s="272"/>
      <c r="P571" s="66" t="s">
        <v>34</v>
      </c>
      <c r="Q571" s="67" t="s">
        <v>170</v>
      </c>
      <c r="R571" s="67" t="s">
        <v>48</v>
      </c>
      <c r="S571" s="288" t="str">
        <f>+'EVCA sectoralclassification 1'!E199</f>
        <v>Internet technologies</v>
      </c>
      <c r="T571" s="68" t="s">
        <v>41</v>
      </c>
      <c r="U571" s="66" t="s">
        <v>218</v>
      </c>
      <c r="V571" s="423" t="s">
        <v>174</v>
      </c>
      <c r="W571" s="288"/>
      <c r="X571" s="489">
        <v>43377</v>
      </c>
      <c r="Y571" s="482"/>
      <c r="Z571" s="74"/>
    </row>
    <row r="572" spans="1:26" ht="42.45" hidden="1" customHeight="1" x14ac:dyDescent="0.3">
      <c r="B572" s="56" t="str">
        <f t="shared" ca="1" si="49"/>
        <v>VERO</v>
      </c>
      <c r="C572" s="57" t="b">
        <f t="shared" si="50"/>
        <v>1</v>
      </c>
      <c r="D572" s="57" t="b">
        <f>+IF(Q572='Convalida dati'!$B$16,AND('Dealflow centrale'!V572&lt;&gt;"",I572&lt;&gt;""),IF(AND('Dealflow centrale'!Q572='Convalida dati'!$B$17,'Dealflow centrale'!I572=""),OR('Dealflow centrale'!V572="",V572='Convalida dati'!$D$8),"FALSO"))</f>
        <v>1</v>
      </c>
      <c r="E572" s="57" t="b">
        <f>+IF(OR(T572='Convalida dati'!$F$4,T572='Convalida dati'!$F$5,T572='Convalida dati'!$F$8),OR('Dealflow centrale'!V572='Convalida dati'!$D$5,V572='Convalida dati'!$D$6,V572='Convalida dati'!$D$7),IF(OR('Dealflow centrale'!T572='Convalida dati'!$F$9,'Dealflow centrale'!T572='Convalida dati'!$F$7),OR('Dealflow centrale'!V572='Convalida dati'!$D$4,'Dealflow centrale'!V572='Convalida dati'!$D$5,'Dealflow centrale'!V572='Convalida dati'!$D$6),IF(T572="",OR(V572="",V572='Convalida dati'!$D$8),"FALSO")))</f>
        <v>1</v>
      </c>
      <c r="F572" s="58" t="str">
        <f t="shared" ca="1" si="44"/>
        <v>OK</v>
      </c>
      <c r="G572" s="60">
        <v>567</v>
      </c>
      <c r="H572" s="84">
        <v>43375</v>
      </c>
      <c r="I572" s="59">
        <v>43375</v>
      </c>
      <c r="J572" s="56" t="s">
        <v>1653</v>
      </c>
      <c r="K572" s="57" t="s">
        <v>62</v>
      </c>
      <c r="L572" s="70" t="s">
        <v>206</v>
      </c>
      <c r="M572" s="72" t="s">
        <v>206</v>
      </c>
      <c r="N572" s="56"/>
      <c r="O572" s="73" t="s">
        <v>3910</v>
      </c>
      <c r="P572" s="60" t="s">
        <v>83</v>
      </c>
      <c r="Q572" s="61" t="s">
        <v>170</v>
      </c>
      <c r="R572" s="61" t="s">
        <v>53</v>
      </c>
      <c r="S572" s="293" t="str">
        <f>+'EVCA sectoralclassification 1'!E182</f>
        <v>Financial institutions and services</v>
      </c>
      <c r="T572" s="62" t="s">
        <v>166</v>
      </c>
      <c r="U572" s="60" t="s">
        <v>218</v>
      </c>
      <c r="V572" s="424" t="s">
        <v>38</v>
      </c>
      <c r="W572" s="289"/>
      <c r="X572" s="488">
        <v>43377</v>
      </c>
      <c r="Y572" s="481"/>
      <c r="Z572" s="284"/>
    </row>
    <row r="573" spans="1:26" ht="42.45" hidden="1" customHeight="1" x14ac:dyDescent="0.3">
      <c r="B573" s="56" t="str">
        <f t="shared" ca="1" si="49"/>
        <v>VERO</v>
      </c>
      <c r="C573" s="57" t="b">
        <f t="shared" si="50"/>
        <v>1</v>
      </c>
      <c r="D573" s="57" t="b">
        <f>+IF(Q573='Convalida dati'!$B$16,AND('Dealflow centrale'!V573&lt;&gt;"",I573&lt;&gt;""),IF(AND('Dealflow centrale'!Q573='Convalida dati'!$B$17,'Dealflow centrale'!I573=""),OR('Dealflow centrale'!V573="",V573='Convalida dati'!$D$8),"FALSO"))</f>
        <v>1</v>
      </c>
      <c r="E573" s="57" t="b">
        <f>+IF(OR(T573='Convalida dati'!$F$4,T573='Convalida dati'!$F$5,T573='Convalida dati'!$F$8),OR('Dealflow centrale'!V573='Convalida dati'!$D$5,V573='Convalida dati'!$D$6,V573='Convalida dati'!$D$7),IF(OR('Dealflow centrale'!T573='Convalida dati'!$F$9,'Dealflow centrale'!T573='Convalida dati'!$F$7),OR('Dealflow centrale'!V573='Convalida dati'!$D$4,'Dealflow centrale'!V573='Convalida dati'!$D$5,'Dealflow centrale'!V573='Convalida dati'!$D$6),IF(T573="",OR(V573="",V573='Convalida dati'!$D$8),"FALSO")))</f>
        <v>1</v>
      </c>
      <c r="F573" s="58" t="str">
        <f t="shared" ca="1" si="44"/>
        <v>OK</v>
      </c>
      <c r="G573" s="66">
        <v>568</v>
      </c>
      <c r="H573" s="85">
        <v>43375</v>
      </c>
      <c r="I573" s="63">
        <v>43375</v>
      </c>
      <c r="J573" s="292" t="s">
        <v>1655</v>
      </c>
      <c r="K573" s="65" t="s">
        <v>62</v>
      </c>
      <c r="L573" s="76" t="s">
        <v>149</v>
      </c>
      <c r="M573" s="78" t="s">
        <v>92</v>
      </c>
      <c r="N573" s="64"/>
      <c r="O573" s="272" t="s">
        <v>1654</v>
      </c>
      <c r="P573" s="66" t="s">
        <v>34</v>
      </c>
      <c r="Q573" s="280" t="s">
        <v>170</v>
      </c>
      <c r="R573" s="67" t="s">
        <v>53</v>
      </c>
      <c r="S573" s="288" t="str">
        <f>+'EVCA sectoralclassification 1'!E182</f>
        <v>Financial institutions and services</v>
      </c>
      <c r="T573" s="68" t="s">
        <v>167</v>
      </c>
      <c r="U573" s="66" t="s">
        <v>218</v>
      </c>
      <c r="V573" s="423" t="s">
        <v>38</v>
      </c>
      <c r="W573" s="288"/>
      <c r="X573" s="489">
        <v>43377</v>
      </c>
      <c r="Y573" s="482"/>
      <c r="Z573" s="74"/>
    </row>
    <row r="574" spans="1:26" ht="42.45" hidden="1" customHeight="1" x14ac:dyDescent="0.3">
      <c r="A574" s="49" t="s">
        <v>1660</v>
      </c>
      <c r="B574" s="56" t="str">
        <f t="shared" ca="1" si="49"/>
        <v>VERO</v>
      </c>
      <c r="C574" s="57" t="b">
        <f t="shared" si="50"/>
        <v>1</v>
      </c>
      <c r="D574" s="57" t="b">
        <f>+IF(Q574='Convalida dati'!$B$16,AND('Dealflow centrale'!V574&lt;&gt;"",I574&lt;&gt;""),IF(AND('Dealflow centrale'!Q574='Convalida dati'!$B$17,'Dealflow centrale'!I574=""),OR('Dealflow centrale'!V574="",V574='Convalida dati'!$D$8),"FALSO"))</f>
        <v>1</v>
      </c>
      <c r="E574" s="57" t="b">
        <f>+IF(OR(T574='Convalida dati'!$F$4,T574='Convalida dati'!$F$5,T574='Convalida dati'!$F$8),OR('Dealflow centrale'!V574='Convalida dati'!$D$5,V574='Convalida dati'!$D$6,V574='Convalida dati'!$D$7),IF(OR('Dealflow centrale'!T574='Convalida dati'!$F$9,'Dealflow centrale'!T574='Convalida dati'!$F$7),OR('Dealflow centrale'!V574='Convalida dati'!$D$4,'Dealflow centrale'!V574='Convalida dati'!$D$5,'Dealflow centrale'!V574='Convalida dati'!$D$6),IF(T574="",OR(V574="",V574='Convalida dati'!$D$8),"FALSO")))</f>
        <v>1</v>
      </c>
      <c r="F574" s="58" t="str">
        <f t="shared" ca="1" si="44"/>
        <v>OK</v>
      </c>
      <c r="G574" s="60">
        <v>569</v>
      </c>
      <c r="H574" s="84">
        <v>43375</v>
      </c>
      <c r="I574" s="59"/>
      <c r="J574" s="56" t="s">
        <v>1656</v>
      </c>
      <c r="K574" s="57" t="s">
        <v>62</v>
      </c>
      <c r="L574" s="70" t="s">
        <v>1529</v>
      </c>
      <c r="M574" s="72" t="s">
        <v>97</v>
      </c>
      <c r="N574" s="56"/>
      <c r="O574" s="73" t="s">
        <v>1657</v>
      </c>
      <c r="P574" s="60" t="s">
        <v>34</v>
      </c>
      <c r="Q574" s="61" t="s">
        <v>67</v>
      </c>
      <c r="R574" s="61"/>
      <c r="S574" s="293"/>
      <c r="T574" s="62"/>
      <c r="U574" s="60"/>
      <c r="V574" s="424" t="s">
        <v>781</v>
      </c>
      <c r="W574" s="289"/>
      <c r="X574" s="488">
        <v>43454</v>
      </c>
      <c r="Y574" s="483" t="s">
        <v>1940</v>
      </c>
      <c r="Z574" s="80"/>
    </row>
    <row r="575" spans="1:26" ht="42.45" hidden="1" customHeight="1" x14ac:dyDescent="0.3">
      <c r="B575" s="56" t="str">
        <f t="shared" ca="1" si="49"/>
        <v>VERO</v>
      </c>
      <c r="C575" s="57" t="b">
        <f t="shared" si="50"/>
        <v>1</v>
      </c>
      <c r="D575" s="57" t="b">
        <f>+IF(Q575='Convalida dati'!$B$16,AND('Dealflow centrale'!V575&lt;&gt;"",I575&lt;&gt;""),IF(AND('Dealflow centrale'!Q575='Convalida dati'!$B$17,'Dealflow centrale'!I575=""),OR('Dealflow centrale'!V575="",V575='Convalida dati'!$D$8),"FALSO"))</f>
        <v>1</v>
      </c>
      <c r="E575" s="57" t="b">
        <f>+IF(OR(T575='Convalida dati'!$F$4,T575='Convalida dati'!$F$5,T575='Convalida dati'!$F$8),OR('Dealflow centrale'!V575='Convalida dati'!$D$5,V575='Convalida dati'!$D$6,V575='Convalida dati'!$D$7),IF(OR('Dealflow centrale'!T575='Convalida dati'!$F$9,'Dealflow centrale'!T575='Convalida dati'!$F$7),OR('Dealflow centrale'!V575='Convalida dati'!$D$4,'Dealflow centrale'!V575='Convalida dati'!$D$5,'Dealflow centrale'!V575='Convalida dati'!$D$6),IF(T575="",OR(V575="",V575='Convalida dati'!$D$8),"FALSO")))</f>
        <v>1</v>
      </c>
      <c r="F575" s="58" t="str">
        <f t="shared" ca="1" si="44"/>
        <v>OK</v>
      </c>
      <c r="G575" s="66">
        <v>570</v>
      </c>
      <c r="H575" s="273">
        <v>43376</v>
      </c>
      <c r="I575" s="63"/>
      <c r="J575" s="77" t="s">
        <v>1659</v>
      </c>
      <c r="K575" s="65" t="s">
        <v>62</v>
      </c>
      <c r="L575" s="76" t="s">
        <v>149</v>
      </c>
      <c r="M575" s="78" t="s">
        <v>92</v>
      </c>
      <c r="N575" s="64"/>
      <c r="O575" s="76" t="s">
        <v>1658</v>
      </c>
      <c r="P575" s="66" t="s">
        <v>34</v>
      </c>
      <c r="Q575" s="67" t="s">
        <v>67</v>
      </c>
      <c r="R575" s="67"/>
      <c r="S575" s="288"/>
      <c r="T575" s="68"/>
      <c r="U575" s="66"/>
      <c r="V575" s="423" t="s">
        <v>781</v>
      </c>
      <c r="W575" s="288"/>
      <c r="X575" s="489">
        <v>43454</v>
      </c>
      <c r="Y575" s="480"/>
      <c r="Z575" s="69"/>
    </row>
    <row r="576" spans="1:26" ht="42.45" hidden="1" customHeight="1" x14ac:dyDescent="0.3">
      <c r="B576" s="56" t="str">
        <f t="shared" ca="1" si="49"/>
        <v>VERO</v>
      </c>
      <c r="C576" s="57" t="b">
        <f t="shared" si="50"/>
        <v>1</v>
      </c>
      <c r="D576" s="57" t="b">
        <f>+IF(Q576='Convalida dati'!$B$16,AND('Dealflow centrale'!V576&lt;&gt;"",I576&lt;&gt;""),IF(AND('Dealflow centrale'!Q576='Convalida dati'!$B$17,'Dealflow centrale'!I576=""),OR('Dealflow centrale'!V576="",V576='Convalida dati'!$D$8),"FALSO"))</f>
        <v>1</v>
      </c>
      <c r="E576" s="57" t="b">
        <f>+IF(OR(T576='Convalida dati'!$F$4,T576='Convalida dati'!$F$5,T576='Convalida dati'!$F$8),OR('Dealflow centrale'!V576='Convalida dati'!$D$5,V576='Convalida dati'!$D$6,V576='Convalida dati'!$D$7),IF(OR('Dealflow centrale'!T576='Convalida dati'!$F$9,'Dealflow centrale'!T576='Convalida dati'!$F$7),OR('Dealflow centrale'!V576='Convalida dati'!$D$4,'Dealflow centrale'!V576='Convalida dati'!$D$5,'Dealflow centrale'!V576='Convalida dati'!$D$6),IF(T576="",OR(V576="",V576='Convalida dati'!$D$8),"FALSO")))</f>
        <v>1</v>
      </c>
      <c r="F576" s="58" t="str">
        <f t="shared" ca="1" si="44"/>
        <v>OK</v>
      </c>
      <c r="G576" s="60">
        <v>571</v>
      </c>
      <c r="H576" s="84">
        <v>43377</v>
      </c>
      <c r="I576" s="59">
        <v>43377</v>
      </c>
      <c r="J576" s="75" t="s">
        <v>1661</v>
      </c>
      <c r="K576" s="57" t="s">
        <v>62</v>
      </c>
      <c r="L576" s="70" t="s">
        <v>707</v>
      </c>
      <c r="M576" s="72" t="s">
        <v>89</v>
      </c>
      <c r="N576" s="75"/>
      <c r="O576" s="73" t="s">
        <v>1662</v>
      </c>
      <c r="P576" s="60" t="s">
        <v>83</v>
      </c>
      <c r="Q576" s="61" t="s">
        <v>170</v>
      </c>
      <c r="R576" s="61" t="s">
        <v>45</v>
      </c>
      <c r="S576" s="289" t="str">
        <f>+'EVCA sectoralclassification 1'!E223</f>
        <v>Biotechnology</v>
      </c>
      <c r="T576" s="62" t="s">
        <v>41</v>
      </c>
      <c r="U576" s="60" t="s">
        <v>222</v>
      </c>
      <c r="V576" s="424" t="s">
        <v>39</v>
      </c>
      <c r="W576" s="289"/>
      <c r="X576" s="488">
        <v>43377</v>
      </c>
      <c r="Y576" s="481"/>
      <c r="Z576" s="284"/>
    </row>
    <row r="577" spans="2:26" ht="42.45" hidden="1" customHeight="1" x14ac:dyDescent="0.3">
      <c r="B577" s="56" t="str">
        <f t="shared" ca="1" si="49"/>
        <v>VERO</v>
      </c>
      <c r="C577" s="57" t="b">
        <f t="shared" si="50"/>
        <v>1</v>
      </c>
      <c r="D577" s="57" t="b">
        <f>+IF(Q577='Convalida dati'!$B$16,AND('Dealflow centrale'!V577&lt;&gt;"",I577&lt;&gt;""),IF(AND('Dealflow centrale'!Q577='Convalida dati'!$B$17,'Dealflow centrale'!I577=""),OR('Dealflow centrale'!V577="",V577='Convalida dati'!$D$8),"FALSO"))</f>
        <v>1</v>
      </c>
      <c r="E577" s="57" t="b">
        <f>+IF(OR(T577='Convalida dati'!$F$4,T577='Convalida dati'!$F$5,T577='Convalida dati'!$F$8),OR('Dealflow centrale'!V577='Convalida dati'!$D$5,V577='Convalida dati'!$D$6,V577='Convalida dati'!$D$7),IF(OR('Dealflow centrale'!T577='Convalida dati'!$F$9,'Dealflow centrale'!T577='Convalida dati'!$F$7),OR('Dealflow centrale'!V577='Convalida dati'!$D$4,'Dealflow centrale'!V577='Convalida dati'!$D$5,'Dealflow centrale'!V577='Convalida dati'!$D$6),IF(T577="",OR(V577="",V577='Convalida dati'!$D$8),"FALSO")))</f>
        <v>1</v>
      </c>
      <c r="F577" s="58" t="str">
        <f t="shared" ca="1" si="44"/>
        <v>OK</v>
      </c>
      <c r="G577" s="66">
        <v>572</v>
      </c>
      <c r="H577" s="85">
        <v>43377</v>
      </c>
      <c r="I577" s="63">
        <v>43390</v>
      </c>
      <c r="J577" s="77" t="s">
        <v>1663</v>
      </c>
      <c r="K577" s="65" t="s">
        <v>62</v>
      </c>
      <c r="L577" s="76" t="s">
        <v>1246</v>
      </c>
      <c r="M577" s="78" t="s">
        <v>100</v>
      </c>
      <c r="N577" s="64"/>
      <c r="O577" s="272" t="s">
        <v>1064</v>
      </c>
      <c r="P577" s="66" t="s">
        <v>35</v>
      </c>
      <c r="Q577" s="67" t="s">
        <v>170</v>
      </c>
      <c r="R577" s="67" t="s">
        <v>45</v>
      </c>
      <c r="S577" s="288" t="str">
        <f>+'EVCA sectoralclassification 1'!E223</f>
        <v>Biotechnology</v>
      </c>
      <c r="T577" s="68" t="s">
        <v>41</v>
      </c>
      <c r="U577" s="66" t="s">
        <v>218</v>
      </c>
      <c r="V577" s="423" t="s">
        <v>174</v>
      </c>
      <c r="W577" s="288"/>
      <c r="X577" s="489">
        <v>43391</v>
      </c>
      <c r="Y577" s="482"/>
      <c r="Z577" s="74"/>
    </row>
    <row r="578" spans="2:26" ht="42.45" hidden="1" customHeight="1" x14ac:dyDescent="0.3">
      <c r="B578" s="56" t="str">
        <f t="shared" ca="1" si="49"/>
        <v>VERO</v>
      </c>
      <c r="C578" s="57" t="b">
        <f t="shared" si="50"/>
        <v>1</v>
      </c>
      <c r="D578" s="57" t="b">
        <f>+IF(Q578='Convalida dati'!$B$16,AND('Dealflow centrale'!V578&lt;&gt;"",I578&lt;&gt;""),IF(AND('Dealflow centrale'!Q578='Convalida dati'!$B$17,'Dealflow centrale'!I578=""),OR('Dealflow centrale'!V578="",V578='Convalida dati'!$D$8),"FALSO"))</f>
        <v>1</v>
      </c>
      <c r="E578" s="57" t="b">
        <f>+IF(OR(T578='Convalida dati'!$F$4,T578='Convalida dati'!$F$5,T578='Convalida dati'!$F$8),OR('Dealflow centrale'!V578='Convalida dati'!$D$5,V578='Convalida dati'!$D$6,V578='Convalida dati'!$D$7),IF(OR('Dealflow centrale'!T578='Convalida dati'!$F$9,'Dealflow centrale'!T578='Convalida dati'!$F$7),OR('Dealflow centrale'!V578='Convalida dati'!$D$4,'Dealflow centrale'!V578='Convalida dati'!$D$5,'Dealflow centrale'!V578='Convalida dati'!$D$6),IF(T578="",OR(V578="",V578='Convalida dati'!$D$8),"FALSO")))</f>
        <v>1</v>
      </c>
      <c r="F578" s="58" t="str">
        <f t="shared" ca="1" si="44"/>
        <v>OK</v>
      </c>
      <c r="G578" s="60">
        <v>573</v>
      </c>
      <c r="H578" s="84">
        <v>43378</v>
      </c>
      <c r="I578" s="59">
        <v>43378</v>
      </c>
      <c r="J578" s="75" t="s">
        <v>1666</v>
      </c>
      <c r="K578" s="57" t="s">
        <v>62</v>
      </c>
      <c r="L578" s="70" t="s">
        <v>231</v>
      </c>
      <c r="M578" s="72" t="s">
        <v>91</v>
      </c>
      <c r="N578" s="56"/>
      <c r="O578" s="73" t="s">
        <v>1664</v>
      </c>
      <c r="P578" s="60" t="s">
        <v>169</v>
      </c>
      <c r="Q578" s="61" t="s">
        <v>170</v>
      </c>
      <c r="R578" s="61" t="s">
        <v>52</v>
      </c>
      <c r="S578" s="293" t="str">
        <f>+'EVCA sectoralclassification 1'!E231</f>
        <v>Medical devices and supplies</v>
      </c>
      <c r="T578" s="62" t="s">
        <v>41</v>
      </c>
      <c r="U578" s="60" t="s">
        <v>1665</v>
      </c>
      <c r="V578" s="424" t="s">
        <v>39</v>
      </c>
      <c r="W578" s="289"/>
      <c r="X578" s="488">
        <v>43384</v>
      </c>
      <c r="Y578" s="481"/>
      <c r="Z578" s="284"/>
    </row>
    <row r="579" spans="2:26" ht="42.45" hidden="1" customHeight="1" x14ac:dyDescent="0.3">
      <c r="B579" s="56" t="str">
        <f t="shared" ca="1" si="49"/>
        <v>VERO</v>
      </c>
      <c r="C579" s="57" t="b">
        <f t="shared" si="50"/>
        <v>1</v>
      </c>
      <c r="D579" s="57" t="b">
        <f>+IF(Q579='Convalida dati'!$B$16,AND('Dealflow centrale'!V579&lt;&gt;"",I579&lt;&gt;""),IF(AND('Dealflow centrale'!Q579='Convalida dati'!$B$17,'Dealflow centrale'!I579=""),OR('Dealflow centrale'!V579="",V579='Convalida dati'!$D$8),"FALSO"))</f>
        <v>1</v>
      </c>
      <c r="E579" s="57" t="b">
        <f>+IF(OR(T579='Convalida dati'!$F$4,T579='Convalida dati'!$F$5,T579='Convalida dati'!$F$8),OR('Dealflow centrale'!V579='Convalida dati'!$D$5,V579='Convalida dati'!$D$6,V579='Convalida dati'!$D$7),IF(OR('Dealflow centrale'!T579='Convalida dati'!$F$9,'Dealflow centrale'!T579='Convalida dati'!$F$7),OR('Dealflow centrale'!V579='Convalida dati'!$D$4,'Dealflow centrale'!V579='Convalida dati'!$D$5,'Dealflow centrale'!V579='Convalida dati'!$D$6),IF(T579="",OR(V579="",V579='Convalida dati'!$D$8),"FALSO")))</f>
        <v>1</v>
      </c>
      <c r="F579" s="58" t="str">
        <f t="shared" ca="1" si="44"/>
        <v>OK</v>
      </c>
      <c r="G579" s="66">
        <v>574</v>
      </c>
      <c r="H579" s="85">
        <v>43378</v>
      </c>
      <c r="I579" s="63">
        <v>43378</v>
      </c>
      <c r="J579" s="292" t="s">
        <v>1667</v>
      </c>
      <c r="K579" s="65" t="s">
        <v>62</v>
      </c>
      <c r="L579" s="76" t="s">
        <v>149</v>
      </c>
      <c r="M579" s="78" t="s">
        <v>92</v>
      </c>
      <c r="N579" s="64"/>
      <c r="O579" s="272" t="s">
        <v>3910</v>
      </c>
      <c r="P579" s="66" t="s">
        <v>83</v>
      </c>
      <c r="Q579" s="67" t="s">
        <v>170</v>
      </c>
      <c r="R579" s="67" t="s">
        <v>49</v>
      </c>
      <c r="S579" s="288" t="str">
        <f>+'EVCA sectoralclassification 1'!E215</f>
        <v>Software: other</v>
      </c>
      <c r="T579" s="68" t="s">
        <v>166</v>
      </c>
      <c r="U579" s="66" t="s">
        <v>218</v>
      </c>
      <c r="V579" s="423" t="s">
        <v>38</v>
      </c>
      <c r="W579" s="288"/>
      <c r="X579" s="489">
        <v>43384</v>
      </c>
      <c r="Y579" s="480"/>
      <c r="Z579" s="69"/>
    </row>
    <row r="580" spans="2:26" ht="42.45" hidden="1" customHeight="1" x14ac:dyDescent="0.3">
      <c r="B580" s="56" t="str">
        <f t="shared" ca="1" si="49"/>
        <v>VERO</v>
      </c>
      <c r="C580" s="57" t="b">
        <f t="shared" si="50"/>
        <v>1</v>
      </c>
      <c r="D580" s="57" t="b">
        <f>+IF(Q580='Convalida dati'!$B$16,AND('Dealflow centrale'!V580&lt;&gt;"",I580&lt;&gt;""),IF(AND('Dealflow centrale'!Q580='Convalida dati'!$B$17,'Dealflow centrale'!I580=""),OR('Dealflow centrale'!V580="",V580='Convalida dati'!$D$8),"FALSO"))</f>
        <v>1</v>
      </c>
      <c r="E580" s="57" t="b">
        <f>+IF(OR(T580='Convalida dati'!$F$4,T580='Convalida dati'!$F$5,T580='Convalida dati'!$F$8),OR('Dealflow centrale'!V580='Convalida dati'!$D$5,V580='Convalida dati'!$D$6,V580='Convalida dati'!$D$7),IF(OR('Dealflow centrale'!T580='Convalida dati'!$F$9,'Dealflow centrale'!T580='Convalida dati'!$F$7),OR('Dealflow centrale'!V580='Convalida dati'!$D$4,'Dealflow centrale'!V580='Convalida dati'!$D$5,'Dealflow centrale'!V580='Convalida dati'!$D$6),IF(T580="",OR(V580="",V580='Convalida dati'!$D$8),"FALSO")))</f>
        <v>1</v>
      </c>
      <c r="F580" s="58" t="str">
        <f t="shared" ca="1" si="44"/>
        <v>OK</v>
      </c>
      <c r="G580" s="60">
        <v>575</v>
      </c>
      <c r="H580" s="84">
        <v>43381</v>
      </c>
      <c r="I580" s="59">
        <v>43381</v>
      </c>
      <c r="J580" s="75" t="s">
        <v>1668</v>
      </c>
      <c r="K580" s="70" t="s">
        <v>62</v>
      </c>
      <c r="L580" s="70" t="s">
        <v>206</v>
      </c>
      <c r="M580" s="72" t="s">
        <v>206</v>
      </c>
      <c r="N580" s="56"/>
      <c r="O580" s="73" t="s">
        <v>3911</v>
      </c>
      <c r="P580" s="60" t="s">
        <v>34</v>
      </c>
      <c r="Q580" s="61" t="s">
        <v>170</v>
      </c>
      <c r="R580" s="61" t="s">
        <v>48</v>
      </c>
      <c r="S580" s="293" t="str">
        <f>+'EVCA sectoralclassification 1'!E200</f>
        <v>Internet technologies</v>
      </c>
      <c r="T580" s="62" t="s">
        <v>41</v>
      </c>
      <c r="U580" s="60" t="s">
        <v>218</v>
      </c>
      <c r="V580" s="424" t="s">
        <v>174</v>
      </c>
      <c r="W580" s="289"/>
      <c r="X580" s="488">
        <v>43384</v>
      </c>
      <c r="Y580" s="483"/>
      <c r="Z580" s="80"/>
    </row>
    <row r="581" spans="2:26" ht="42.45" hidden="1" customHeight="1" x14ac:dyDescent="0.3">
      <c r="B581" s="56" t="str">
        <f t="shared" ca="1" si="49"/>
        <v>VERO</v>
      </c>
      <c r="C581" s="57" t="b">
        <f t="shared" si="50"/>
        <v>1</v>
      </c>
      <c r="D581" s="57" t="b">
        <f>+IF(Q581='Convalida dati'!$B$16,AND('Dealflow centrale'!V581&lt;&gt;"",I581&lt;&gt;""),IF(AND('Dealflow centrale'!Q581='Convalida dati'!$B$17,'Dealflow centrale'!I581=""),OR('Dealflow centrale'!V581="",V581='Convalida dati'!$D$8),"FALSO"))</f>
        <v>1</v>
      </c>
      <c r="E581" s="57" t="b">
        <f>+IF(OR(T581='Convalida dati'!$F$4,T581='Convalida dati'!$F$5,T581='Convalida dati'!$F$8),OR('Dealflow centrale'!V581='Convalida dati'!$D$5,V581='Convalida dati'!$D$6,V581='Convalida dati'!$D$7),IF(OR('Dealflow centrale'!T581='Convalida dati'!$F$9,'Dealflow centrale'!T581='Convalida dati'!$F$7),OR('Dealflow centrale'!V581='Convalida dati'!$D$4,'Dealflow centrale'!V581='Convalida dati'!$D$5,'Dealflow centrale'!V581='Convalida dati'!$D$6),IF(T581="",OR(V581="",V581='Convalida dati'!$D$8),"FALSO")))</f>
        <v>1</v>
      </c>
      <c r="F581" s="58" t="str">
        <f t="shared" ca="1" si="44"/>
        <v>OK</v>
      </c>
      <c r="G581" s="66">
        <v>576</v>
      </c>
      <c r="H581" s="85">
        <v>43381</v>
      </c>
      <c r="I581" s="63">
        <v>43381</v>
      </c>
      <c r="J581" s="77" t="s">
        <v>1670</v>
      </c>
      <c r="K581" s="65" t="s">
        <v>64</v>
      </c>
      <c r="L581" s="76" t="s">
        <v>1671</v>
      </c>
      <c r="M581" s="78" t="s">
        <v>1672</v>
      </c>
      <c r="N581" s="64"/>
      <c r="O581" s="76" t="s">
        <v>1673</v>
      </c>
      <c r="P581" s="66" t="s">
        <v>34</v>
      </c>
      <c r="Q581" s="67" t="s">
        <v>170</v>
      </c>
      <c r="R581" s="67" t="s">
        <v>48</v>
      </c>
      <c r="S581" s="288" t="str">
        <f>+'EVCA sectoralclassification 1'!E200</f>
        <v>Internet technologies</v>
      </c>
      <c r="T581" s="68" t="s">
        <v>166</v>
      </c>
      <c r="U581" s="66" t="s">
        <v>218</v>
      </c>
      <c r="V581" s="423" t="s">
        <v>174</v>
      </c>
      <c r="W581" s="288"/>
      <c r="X581" s="489">
        <v>43384</v>
      </c>
      <c r="Y581" s="482" t="s">
        <v>1696</v>
      </c>
      <c r="Z581" s="74"/>
    </row>
    <row r="582" spans="2:26" ht="42.45" hidden="1" customHeight="1" x14ac:dyDescent="0.3">
      <c r="B582" s="56" t="str">
        <f t="shared" ca="1" si="49"/>
        <v>VERO</v>
      </c>
      <c r="C582" s="57" t="b">
        <f t="shared" si="50"/>
        <v>1</v>
      </c>
      <c r="D582" s="57" t="b">
        <f>+IF(Q582='Convalida dati'!$B$16,AND('Dealflow centrale'!V582&lt;&gt;"",I582&lt;&gt;""),IF(AND('Dealflow centrale'!Q582='Convalida dati'!$B$17,'Dealflow centrale'!I582=""),OR('Dealflow centrale'!V582="",V582='Convalida dati'!$D$8),"FALSO"))</f>
        <v>1</v>
      </c>
      <c r="E582" s="57" t="b">
        <f>+IF(OR(T582='Convalida dati'!$F$4,T582='Convalida dati'!$F$5,T582='Convalida dati'!$F$8),OR('Dealflow centrale'!V582='Convalida dati'!$D$5,V582='Convalida dati'!$D$6,V582='Convalida dati'!$D$7),IF(OR('Dealflow centrale'!T582='Convalida dati'!$F$9,'Dealflow centrale'!T582='Convalida dati'!$F$7),OR('Dealflow centrale'!V582='Convalida dati'!$D$4,'Dealflow centrale'!V582='Convalida dati'!$D$5,'Dealflow centrale'!V582='Convalida dati'!$D$6),IF(T582="",OR(V582="",V582='Convalida dati'!$D$8),"FALSO")))</f>
        <v>1</v>
      </c>
      <c r="F582" s="58" t="str">
        <f t="shared" ref="F582:F645" ca="1" si="51">+IF(AND(B582="VERO",C582=TRUE,D582=TRUE,E582=TRUE),"OK","ERRORE")</f>
        <v>OK</v>
      </c>
      <c r="G582" s="60">
        <v>577</v>
      </c>
      <c r="H582" s="84">
        <v>43381</v>
      </c>
      <c r="I582" s="59">
        <v>44019</v>
      </c>
      <c r="J582" s="75" t="s">
        <v>1675</v>
      </c>
      <c r="K582" s="57" t="s">
        <v>62</v>
      </c>
      <c r="L582" s="70" t="s">
        <v>149</v>
      </c>
      <c r="M582" s="72" t="s">
        <v>92</v>
      </c>
      <c r="N582" s="75"/>
      <c r="O582" s="73" t="s">
        <v>1674</v>
      </c>
      <c r="P582" s="60" t="s">
        <v>35</v>
      </c>
      <c r="Q582" s="61" t="s">
        <v>170</v>
      </c>
      <c r="R582" s="61" t="s">
        <v>47</v>
      </c>
      <c r="S582" s="289" t="str">
        <f>+'EVCA sectoralclassification 1'!E121</f>
        <v>Consumer products manufacturing</v>
      </c>
      <c r="T582" s="62" t="s">
        <v>167</v>
      </c>
      <c r="U582" s="60" t="s">
        <v>218</v>
      </c>
      <c r="V582" s="424" t="s">
        <v>38</v>
      </c>
      <c r="W582" s="289"/>
      <c r="X582" s="488">
        <v>44021</v>
      </c>
      <c r="Y582" s="483" t="s">
        <v>3539</v>
      </c>
      <c r="Z582" s="80"/>
    </row>
    <row r="583" spans="2:26" ht="42.45" hidden="1" customHeight="1" x14ac:dyDescent="0.3">
      <c r="B583" s="56" t="str">
        <f t="shared" ca="1" si="49"/>
        <v>VERO</v>
      </c>
      <c r="C583" s="57" t="b">
        <f t="shared" si="50"/>
        <v>1</v>
      </c>
      <c r="D583" s="57" t="b">
        <f>+IF(Q583='Convalida dati'!$B$16,AND('Dealflow centrale'!V583&lt;&gt;"",I583&lt;&gt;""),IF(AND('Dealflow centrale'!Q583='Convalida dati'!$B$17,'Dealflow centrale'!I583=""),OR('Dealflow centrale'!V583="",V583='Convalida dati'!$D$8),"FALSO"))</f>
        <v>1</v>
      </c>
      <c r="E583" s="57" t="b">
        <f>+IF(OR(T583='Convalida dati'!$F$4,T583='Convalida dati'!$F$5,T583='Convalida dati'!$F$8),OR('Dealflow centrale'!V583='Convalida dati'!$D$5,V583='Convalida dati'!$D$6,V583='Convalida dati'!$D$7),IF(OR('Dealflow centrale'!T583='Convalida dati'!$F$9,'Dealflow centrale'!T583='Convalida dati'!$F$7),OR('Dealflow centrale'!V583='Convalida dati'!$D$4,'Dealflow centrale'!V583='Convalida dati'!$D$5,'Dealflow centrale'!V583='Convalida dati'!$D$6),IF(T583="",OR(V583="",V583='Convalida dati'!$D$8),"FALSO")))</f>
        <v>1</v>
      </c>
      <c r="F583" s="58" t="str">
        <f t="shared" ca="1" si="51"/>
        <v>OK</v>
      </c>
      <c r="G583" s="66">
        <v>578</v>
      </c>
      <c r="H583" s="85">
        <v>43383</v>
      </c>
      <c r="I583" s="63">
        <v>43383</v>
      </c>
      <c r="J583" s="77" t="s">
        <v>1676</v>
      </c>
      <c r="K583" s="76" t="s">
        <v>62</v>
      </c>
      <c r="L583" s="76" t="s">
        <v>1197</v>
      </c>
      <c r="M583" s="78" t="s">
        <v>96</v>
      </c>
      <c r="N583" s="77" t="s">
        <v>111</v>
      </c>
      <c r="O583" s="272"/>
      <c r="P583" s="66" t="s">
        <v>36</v>
      </c>
      <c r="Q583" s="67" t="s">
        <v>170</v>
      </c>
      <c r="R583" s="67" t="s">
        <v>46</v>
      </c>
      <c r="S583" s="288" t="str">
        <f>+'EVCA sectoralclassification 1'!E163</f>
        <v>Alternative energy</v>
      </c>
      <c r="T583" s="68" t="s">
        <v>41</v>
      </c>
      <c r="U583" s="66" t="s">
        <v>218</v>
      </c>
      <c r="V583" s="423" t="s">
        <v>174</v>
      </c>
      <c r="W583" s="288"/>
      <c r="X583" s="489">
        <v>43384</v>
      </c>
      <c r="Y583" s="482"/>
      <c r="Z583" s="74"/>
    </row>
    <row r="584" spans="2:26" ht="42.45" hidden="1" customHeight="1" x14ac:dyDescent="0.3">
      <c r="B584" s="56" t="str">
        <f t="shared" ca="1" si="49"/>
        <v>VERO</v>
      </c>
      <c r="C584" s="57" t="b">
        <f t="shared" si="50"/>
        <v>1</v>
      </c>
      <c r="D584" s="57" t="b">
        <f>+IF(Q584='Convalida dati'!$B$16,AND('Dealflow centrale'!V584&lt;&gt;"",I584&lt;&gt;""),IF(AND('Dealflow centrale'!Q584='Convalida dati'!$B$17,'Dealflow centrale'!I584=""),OR('Dealflow centrale'!V584="",V584='Convalida dati'!$D$8),"FALSO"))</f>
        <v>1</v>
      </c>
      <c r="E584" s="57" t="b">
        <f>+IF(OR(T584='Convalida dati'!$F$4,T584='Convalida dati'!$F$5,T584='Convalida dati'!$F$8),OR('Dealflow centrale'!V584='Convalida dati'!$D$5,V584='Convalida dati'!$D$6,V584='Convalida dati'!$D$7),IF(OR('Dealflow centrale'!T584='Convalida dati'!$F$9,'Dealflow centrale'!T584='Convalida dati'!$F$7),OR('Dealflow centrale'!V584='Convalida dati'!$D$4,'Dealflow centrale'!V584='Convalida dati'!$D$5,'Dealflow centrale'!V584='Convalida dati'!$D$6),IF(T584="",OR(V584="",V584='Convalida dati'!$D$8),"FALSO")))</f>
        <v>1</v>
      </c>
      <c r="F584" s="58" t="str">
        <f t="shared" ca="1" si="51"/>
        <v>OK</v>
      </c>
      <c r="G584" s="60">
        <v>579</v>
      </c>
      <c r="H584" s="84">
        <v>43383</v>
      </c>
      <c r="I584" s="59">
        <v>43383</v>
      </c>
      <c r="J584" s="56" t="s">
        <v>1677</v>
      </c>
      <c r="K584" s="57" t="s">
        <v>62</v>
      </c>
      <c r="L584" s="70" t="s">
        <v>1690</v>
      </c>
      <c r="M584" s="72" t="s">
        <v>99</v>
      </c>
      <c r="N584" s="56"/>
      <c r="O584" s="73" t="s">
        <v>1689</v>
      </c>
      <c r="P584" s="60" t="s">
        <v>169</v>
      </c>
      <c r="Q584" s="61" t="s">
        <v>170</v>
      </c>
      <c r="R584" s="61" t="s">
        <v>52</v>
      </c>
      <c r="S584" s="293" t="str">
        <f>+'EVCA sectoralclassification 1'!E234</f>
        <v>Healthcare: other</v>
      </c>
      <c r="T584" s="62" t="s">
        <v>40</v>
      </c>
      <c r="U584" s="60" t="s">
        <v>818</v>
      </c>
      <c r="V584" s="424" t="s">
        <v>39</v>
      </c>
      <c r="W584" s="289"/>
      <c r="X584" s="488">
        <v>43384</v>
      </c>
      <c r="Y584" s="481"/>
      <c r="Z584" s="284"/>
    </row>
    <row r="585" spans="2:26" ht="42.45" hidden="1" customHeight="1" x14ac:dyDescent="0.3">
      <c r="B585" s="56" t="str">
        <f t="shared" ca="1" si="49"/>
        <v>VERO</v>
      </c>
      <c r="C585" s="57" t="b">
        <f t="shared" si="50"/>
        <v>1</v>
      </c>
      <c r="D585" s="57" t="b">
        <f>+IF(Q585='Convalida dati'!$B$16,AND('Dealflow centrale'!V585&lt;&gt;"",I585&lt;&gt;""),IF(AND('Dealflow centrale'!Q585='Convalida dati'!$B$17,'Dealflow centrale'!I585=""),OR('Dealflow centrale'!V585="",V585='Convalida dati'!$D$8),"FALSO"))</f>
        <v>1</v>
      </c>
      <c r="E585" s="57" t="b">
        <f>+IF(OR(T585='Convalida dati'!$F$4,T585='Convalida dati'!$F$5,T585='Convalida dati'!$F$8),OR('Dealflow centrale'!V585='Convalida dati'!$D$5,V585='Convalida dati'!$D$6,V585='Convalida dati'!$D$7),IF(OR('Dealflow centrale'!T585='Convalida dati'!$F$9,'Dealflow centrale'!T585='Convalida dati'!$F$7),OR('Dealflow centrale'!V585='Convalida dati'!$D$4,'Dealflow centrale'!V585='Convalida dati'!$D$5,'Dealflow centrale'!V585='Convalida dati'!$D$6),IF(T585="",OR(V585="",V585='Convalida dati'!$D$8),"FALSO")))</f>
        <v>1</v>
      </c>
      <c r="F585" s="58" t="str">
        <f t="shared" ca="1" si="51"/>
        <v>OK</v>
      </c>
      <c r="G585" s="66">
        <v>580</v>
      </c>
      <c r="H585" s="85">
        <v>43383</v>
      </c>
      <c r="I585" s="63">
        <v>43383</v>
      </c>
      <c r="J585" s="292" t="s">
        <v>1678</v>
      </c>
      <c r="K585" s="65" t="s">
        <v>62</v>
      </c>
      <c r="L585" s="76" t="s">
        <v>802</v>
      </c>
      <c r="M585" s="78" t="s">
        <v>99</v>
      </c>
      <c r="N585" s="64"/>
      <c r="O585" s="272" t="s">
        <v>1689</v>
      </c>
      <c r="P585" s="66" t="s">
        <v>169</v>
      </c>
      <c r="Q585" s="67" t="s">
        <v>170</v>
      </c>
      <c r="R585" s="67" t="s">
        <v>52</v>
      </c>
      <c r="S585" s="288" t="str">
        <f>+'EVCA sectoralclassification 1'!E234</f>
        <v>Healthcare: other</v>
      </c>
      <c r="T585" s="68" t="s">
        <v>40</v>
      </c>
      <c r="U585" s="66" t="s">
        <v>811</v>
      </c>
      <c r="V585" s="423" t="s">
        <v>39</v>
      </c>
      <c r="W585" s="288"/>
      <c r="X585" s="489">
        <v>43384</v>
      </c>
      <c r="Y585" s="480"/>
      <c r="Z585" s="69"/>
    </row>
    <row r="586" spans="2:26" ht="42.45" hidden="1" customHeight="1" x14ac:dyDescent="0.3">
      <c r="B586" s="56" t="str">
        <f t="shared" ca="1" si="49"/>
        <v>VERO</v>
      </c>
      <c r="C586" s="57" t="b">
        <f t="shared" si="50"/>
        <v>1</v>
      </c>
      <c r="D586" s="57" t="b">
        <f>+IF(Q586='Convalida dati'!$B$16,AND('Dealflow centrale'!V586&lt;&gt;"",I586&lt;&gt;""),IF(AND('Dealflow centrale'!Q586='Convalida dati'!$B$17,'Dealflow centrale'!I586=""),OR('Dealflow centrale'!V586="",V586='Convalida dati'!$D$8),"FALSO"))</f>
        <v>1</v>
      </c>
      <c r="E586" s="57" t="b">
        <f>+IF(OR(T586='Convalida dati'!$F$4,T586='Convalida dati'!$F$5,T586='Convalida dati'!$F$8),OR('Dealflow centrale'!V586='Convalida dati'!$D$5,V586='Convalida dati'!$D$6,V586='Convalida dati'!$D$7),IF(OR('Dealflow centrale'!T586='Convalida dati'!$F$9,'Dealflow centrale'!T586='Convalida dati'!$F$7),OR('Dealflow centrale'!V586='Convalida dati'!$D$4,'Dealflow centrale'!V586='Convalida dati'!$D$5,'Dealflow centrale'!V586='Convalida dati'!$D$6),IF(T586="",OR(V586="",V586='Convalida dati'!$D$8),"FALSO")))</f>
        <v>1</v>
      </c>
      <c r="F586" s="58" t="str">
        <f t="shared" ca="1" si="51"/>
        <v>OK</v>
      </c>
      <c r="G586" s="60">
        <v>581</v>
      </c>
      <c r="H586" s="84">
        <v>43383</v>
      </c>
      <c r="I586" s="59">
        <v>43383</v>
      </c>
      <c r="J586" s="75" t="s">
        <v>1679</v>
      </c>
      <c r="K586" s="57" t="s">
        <v>62</v>
      </c>
      <c r="L586" s="70" t="s">
        <v>190</v>
      </c>
      <c r="M586" s="72" t="s">
        <v>99</v>
      </c>
      <c r="N586" s="56"/>
      <c r="O586" s="73" t="s">
        <v>1689</v>
      </c>
      <c r="P586" s="60" t="s">
        <v>169</v>
      </c>
      <c r="Q586" s="61" t="s">
        <v>170</v>
      </c>
      <c r="R586" s="61" t="s">
        <v>53</v>
      </c>
      <c r="S586" s="293" t="str">
        <f>+'EVCA sectoralclassification 1'!E80</f>
        <v>Business and industrial services</v>
      </c>
      <c r="T586" s="62" t="s">
        <v>40</v>
      </c>
      <c r="U586" s="60" t="s">
        <v>818</v>
      </c>
      <c r="V586" s="424" t="s">
        <v>39</v>
      </c>
      <c r="W586" s="289"/>
      <c r="X586" s="488">
        <v>43384</v>
      </c>
      <c r="Y586" s="483"/>
      <c r="Z586" s="80"/>
    </row>
    <row r="587" spans="2:26" ht="42.45" hidden="1" customHeight="1" x14ac:dyDescent="0.3">
      <c r="B587" s="56" t="str">
        <f t="shared" ca="1" si="49"/>
        <v>VERO</v>
      </c>
      <c r="C587" s="57" t="b">
        <f t="shared" si="50"/>
        <v>1</v>
      </c>
      <c r="D587" s="57" t="b">
        <f>+IF(Q587='Convalida dati'!$B$16,AND('Dealflow centrale'!V587&lt;&gt;"",I587&lt;&gt;""),IF(AND('Dealflow centrale'!Q587='Convalida dati'!$B$17,'Dealflow centrale'!I587=""),OR('Dealflow centrale'!V587="",V587='Convalida dati'!$D$8),"FALSO"))</f>
        <v>1</v>
      </c>
      <c r="E587" s="57" t="b">
        <f>+IF(OR(T587='Convalida dati'!$F$4,T587='Convalida dati'!$F$5,T587='Convalida dati'!$F$8),OR('Dealflow centrale'!V587='Convalida dati'!$D$5,V587='Convalida dati'!$D$6,V587='Convalida dati'!$D$7),IF(OR('Dealflow centrale'!T587='Convalida dati'!$F$9,'Dealflow centrale'!T587='Convalida dati'!$F$7),OR('Dealflow centrale'!V587='Convalida dati'!$D$4,'Dealflow centrale'!V587='Convalida dati'!$D$5,'Dealflow centrale'!V587='Convalida dati'!$D$6),IF(T587="",OR(V587="",V587='Convalida dati'!$D$8),"FALSO")))</f>
        <v>1</v>
      </c>
      <c r="F587" s="58" t="str">
        <f t="shared" ca="1" si="51"/>
        <v>OK</v>
      </c>
      <c r="G587" s="66">
        <v>582</v>
      </c>
      <c r="H587" s="85">
        <v>43383</v>
      </c>
      <c r="I587" s="63">
        <v>43383</v>
      </c>
      <c r="J587" s="77" t="s">
        <v>1680</v>
      </c>
      <c r="K587" s="65" t="s">
        <v>62</v>
      </c>
      <c r="L587" s="76" t="s">
        <v>190</v>
      </c>
      <c r="M587" s="78" t="s">
        <v>99</v>
      </c>
      <c r="N587" s="64"/>
      <c r="O587" s="65" t="s">
        <v>1689</v>
      </c>
      <c r="P587" s="66" t="s">
        <v>169</v>
      </c>
      <c r="Q587" s="67" t="s">
        <v>170</v>
      </c>
      <c r="R587" s="67" t="s">
        <v>51</v>
      </c>
      <c r="S587" s="288" t="str">
        <f>+'EVCA sectoralclassification 1'!E60</f>
        <v>Industrial measurement, sensing and control</v>
      </c>
      <c r="T587" s="68" t="s">
        <v>41</v>
      </c>
      <c r="U587" s="66" t="s">
        <v>218</v>
      </c>
      <c r="V587" s="423" t="s">
        <v>174</v>
      </c>
      <c r="W587" s="288"/>
      <c r="X587" s="489">
        <v>43384</v>
      </c>
      <c r="Y587" s="480"/>
      <c r="Z587" s="69"/>
    </row>
    <row r="588" spans="2:26" ht="42.45" hidden="1" customHeight="1" x14ac:dyDescent="0.3">
      <c r="B588" s="56" t="str">
        <f t="shared" ca="1" si="49"/>
        <v>VERO</v>
      </c>
      <c r="C588" s="57" t="b">
        <f t="shared" si="50"/>
        <v>1</v>
      </c>
      <c r="D588" s="57" t="b">
        <f>+IF(Q588='Convalida dati'!$B$16,AND('Dealflow centrale'!V588&lt;&gt;"",I588&lt;&gt;""),IF(AND('Dealflow centrale'!Q588='Convalida dati'!$B$17,'Dealflow centrale'!I588=""),OR('Dealflow centrale'!V588="",V588='Convalida dati'!$D$8),"FALSO"))</f>
        <v>1</v>
      </c>
      <c r="E588" s="57" t="b">
        <f>+IF(OR(T588='Convalida dati'!$F$4,T588='Convalida dati'!$F$5,T588='Convalida dati'!$F$8),OR('Dealflow centrale'!V588='Convalida dati'!$D$5,V588='Convalida dati'!$D$6,V588='Convalida dati'!$D$7),IF(OR('Dealflow centrale'!T588='Convalida dati'!$F$9,'Dealflow centrale'!T588='Convalida dati'!$F$7),OR('Dealflow centrale'!V588='Convalida dati'!$D$4,'Dealflow centrale'!V588='Convalida dati'!$D$5,'Dealflow centrale'!V588='Convalida dati'!$D$6),IF(T588="",OR(V588="",V588='Convalida dati'!$D$8),"FALSO")))</f>
        <v>1</v>
      </c>
      <c r="F588" s="58" t="str">
        <f t="shared" ca="1" si="51"/>
        <v>OK</v>
      </c>
      <c r="G588" s="60">
        <v>583</v>
      </c>
      <c r="H588" s="84">
        <v>43383</v>
      </c>
      <c r="I588" s="59">
        <v>43383</v>
      </c>
      <c r="J588" s="75" t="s">
        <v>1681</v>
      </c>
      <c r="K588" s="57" t="s">
        <v>62</v>
      </c>
      <c r="L588" s="70" t="s">
        <v>802</v>
      </c>
      <c r="M588" s="72" t="s">
        <v>99</v>
      </c>
      <c r="N588" s="75"/>
      <c r="O588" s="271" t="s">
        <v>1689</v>
      </c>
      <c r="P588" s="60" t="s">
        <v>169</v>
      </c>
      <c r="Q588" s="61" t="s">
        <v>170</v>
      </c>
      <c r="R588" s="61" t="s">
        <v>51</v>
      </c>
      <c r="S588" s="289" t="str">
        <f>+'EVCA sectoralclassification 1'!E22</f>
        <v>Specialty chemicals</v>
      </c>
      <c r="T588" s="62" t="s">
        <v>40</v>
      </c>
      <c r="U588" s="72" t="s">
        <v>218</v>
      </c>
      <c r="V588" s="424" t="s">
        <v>174</v>
      </c>
      <c r="W588" s="289"/>
      <c r="X588" s="488">
        <v>43384</v>
      </c>
      <c r="Y588" s="481"/>
      <c r="Z588" s="284"/>
    </row>
    <row r="589" spans="2:26" ht="42.45" hidden="1" customHeight="1" x14ac:dyDescent="0.3">
      <c r="B589" s="56" t="str">
        <f t="shared" ca="1" si="49"/>
        <v>VERO</v>
      </c>
      <c r="C589" s="57" t="b">
        <f t="shared" si="50"/>
        <v>1</v>
      </c>
      <c r="D589" s="57" t="b">
        <f>+IF(Q589='Convalida dati'!$B$16,AND('Dealflow centrale'!V589&lt;&gt;"",I589&lt;&gt;""),IF(AND('Dealflow centrale'!Q589='Convalida dati'!$B$17,'Dealflow centrale'!I589=""),OR('Dealflow centrale'!V589="",V589='Convalida dati'!$D$8),"FALSO"))</f>
        <v>1</v>
      </c>
      <c r="E589" s="57" t="b">
        <f>+IF(OR(T589='Convalida dati'!$F$4,T589='Convalida dati'!$F$5,T589='Convalida dati'!$F$8),OR('Dealflow centrale'!V589='Convalida dati'!$D$5,V589='Convalida dati'!$D$6,V589='Convalida dati'!$D$7),IF(OR('Dealflow centrale'!T589='Convalida dati'!$F$9,'Dealflow centrale'!T589='Convalida dati'!$F$7),OR('Dealflow centrale'!V589='Convalida dati'!$D$4,'Dealflow centrale'!V589='Convalida dati'!$D$5,'Dealflow centrale'!V589='Convalida dati'!$D$6),IF(T589="",OR(V589="",V589='Convalida dati'!$D$8),"FALSO")))</f>
        <v>1</v>
      </c>
      <c r="F589" s="58" t="str">
        <f t="shared" ca="1" si="51"/>
        <v>OK</v>
      </c>
      <c r="G589" s="66">
        <v>584</v>
      </c>
      <c r="H589" s="85">
        <v>43383</v>
      </c>
      <c r="I589" s="63">
        <v>43383</v>
      </c>
      <c r="J589" s="77" t="s">
        <v>1682</v>
      </c>
      <c r="K589" s="65" t="s">
        <v>62</v>
      </c>
      <c r="L589" s="76" t="s">
        <v>190</v>
      </c>
      <c r="M589" s="78" t="s">
        <v>99</v>
      </c>
      <c r="N589" s="64"/>
      <c r="O589" s="272" t="s">
        <v>1689</v>
      </c>
      <c r="P589" s="66" t="s">
        <v>169</v>
      </c>
      <c r="Q589" s="67" t="s">
        <v>170</v>
      </c>
      <c r="R589" s="67" t="s">
        <v>51</v>
      </c>
      <c r="S589" s="288" t="str">
        <f>+'EVCA sectoralclassification 1'!E52</f>
        <v>Business and industrial products</v>
      </c>
      <c r="T589" s="68" t="s">
        <v>40</v>
      </c>
      <c r="U589" s="66" t="s">
        <v>218</v>
      </c>
      <c r="V589" s="423" t="s">
        <v>174</v>
      </c>
      <c r="W589" s="288"/>
      <c r="X589" s="489">
        <v>43384</v>
      </c>
      <c r="Y589" s="482"/>
      <c r="Z589" s="74"/>
    </row>
    <row r="590" spans="2:26" ht="42.45" hidden="1" customHeight="1" x14ac:dyDescent="0.3">
      <c r="B590" s="56" t="str">
        <f t="shared" ca="1" si="49"/>
        <v>VERO</v>
      </c>
      <c r="C590" s="57" t="b">
        <f t="shared" si="50"/>
        <v>1</v>
      </c>
      <c r="D590" s="57" t="b">
        <f>+IF(Q590='Convalida dati'!$B$16,AND('Dealflow centrale'!V590&lt;&gt;"",I590&lt;&gt;""),IF(AND('Dealflow centrale'!Q590='Convalida dati'!$B$17,'Dealflow centrale'!I590=""),OR('Dealflow centrale'!V590="",V590='Convalida dati'!$D$8),"FALSO"))</f>
        <v>1</v>
      </c>
      <c r="E590" s="57" t="b">
        <f>+IF(OR(T590='Convalida dati'!$F$4,T590='Convalida dati'!$F$5,T590='Convalida dati'!$F$8),OR('Dealflow centrale'!V590='Convalida dati'!$D$5,V590='Convalida dati'!$D$6,V590='Convalida dati'!$D$7),IF(OR('Dealflow centrale'!T590='Convalida dati'!$F$9,'Dealflow centrale'!T590='Convalida dati'!$F$7),OR('Dealflow centrale'!V590='Convalida dati'!$D$4,'Dealflow centrale'!V590='Convalida dati'!$D$5,'Dealflow centrale'!V590='Convalida dati'!$D$6),IF(T590="",OR(V590="",V590='Convalida dati'!$D$8),"FALSO")))</f>
        <v>1</v>
      </c>
      <c r="F590" s="58" t="str">
        <f t="shared" ca="1" si="51"/>
        <v>OK</v>
      </c>
      <c r="G590" s="60">
        <v>585</v>
      </c>
      <c r="H590" s="84">
        <v>43383</v>
      </c>
      <c r="I590" s="59">
        <v>43383</v>
      </c>
      <c r="J590" s="75" t="s">
        <v>1683</v>
      </c>
      <c r="K590" s="57" t="s">
        <v>62</v>
      </c>
      <c r="L590" s="70" t="s">
        <v>802</v>
      </c>
      <c r="M590" s="72" t="s">
        <v>99</v>
      </c>
      <c r="N590" s="56"/>
      <c r="O590" s="73" t="s">
        <v>1689</v>
      </c>
      <c r="P590" s="60" t="s">
        <v>169</v>
      </c>
      <c r="Q590" s="61" t="s">
        <v>170</v>
      </c>
      <c r="R590" s="61" t="s">
        <v>52</v>
      </c>
      <c r="S590" s="293" t="str">
        <f>+'EVCA sectoralclassification 1'!E231</f>
        <v>Medical devices and supplies</v>
      </c>
      <c r="T590" s="62" t="s">
        <v>40</v>
      </c>
      <c r="U590" s="60" t="s">
        <v>811</v>
      </c>
      <c r="V590" s="424" t="s">
        <v>39</v>
      </c>
      <c r="W590" s="289"/>
      <c r="X590" s="488">
        <v>43384</v>
      </c>
      <c r="Y590" s="481"/>
      <c r="Z590" s="284"/>
    </row>
    <row r="591" spans="2:26" ht="42.45" hidden="1" customHeight="1" x14ac:dyDescent="0.3">
      <c r="B591" s="56" t="str">
        <f t="shared" ca="1" si="49"/>
        <v>VERO</v>
      </c>
      <c r="C591" s="57" t="b">
        <f t="shared" si="50"/>
        <v>1</v>
      </c>
      <c r="D591" s="57" t="b">
        <f>+IF(Q591='Convalida dati'!$B$16,AND('Dealflow centrale'!V591&lt;&gt;"",I591&lt;&gt;""),IF(AND('Dealflow centrale'!Q591='Convalida dati'!$B$17,'Dealflow centrale'!I591=""),OR('Dealflow centrale'!V591="",V591='Convalida dati'!$D$8),"FALSO"))</f>
        <v>1</v>
      </c>
      <c r="E591" s="57" t="b">
        <f>+IF(OR(T591='Convalida dati'!$F$4,T591='Convalida dati'!$F$5,T591='Convalida dati'!$F$8),OR('Dealflow centrale'!V591='Convalida dati'!$D$5,V591='Convalida dati'!$D$6,V591='Convalida dati'!$D$7),IF(OR('Dealflow centrale'!T591='Convalida dati'!$F$9,'Dealflow centrale'!T591='Convalida dati'!$F$7),OR('Dealflow centrale'!V591='Convalida dati'!$D$4,'Dealflow centrale'!V591='Convalida dati'!$D$5,'Dealflow centrale'!V591='Convalida dati'!$D$6),IF(T591="",OR(V591="",V591='Convalida dati'!$D$8),"FALSO")))</f>
        <v>1</v>
      </c>
      <c r="F591" s="58" t="str">
        <f t="shared" ca="1" si="51"/>
        <v>OK</v>
      </c>
      <c r="G591" s="66">
        <v>586</v>
      </c>
      <c r="H591" s="85">
        <v>43383</v>
      </c>
      <c r="I591" s="63">
        <v>43383</v>
      </c>
      <c r="J591" s="292" t="s">
        <v>1684</v>
      </c>
      <c r="K591" s="65" t="s">
        <v>62</v>
      </c>
      <c r="L591" s="76" t="s">
        <v>206</v>
      </c>
      <c r="M591" s="78" t="s">
        <v>206</v>
      </c>
      <c r="N591" s="64"/>
      <c r="O591" s="272" t="s">
        <v>1689</v>
      </c>
      <c r="P591" s="66" t="s">
        <v>169</v>
      </c>
      <c r="Q591" s="67" t="s">
        <v>170</v>
      </c>
      <c r="R591" s="67" t="s">
        <v>49</v>
      </c>
      <c r="S591" s="288" t="str">
        <f>+'EVCA sectoralclassification 1'!E202</f>
        <v>Computer systems and peripherals</v>
      </c>
      <c r="T591" s="68" t="s">
        <v>41</v>
      </c>
      <c r="U591" s="66" t="s">
        <v>218</v>
      </c>
      <c r="V591" s="423" t="s">
        <v>174</v>
      </c>
      <c r="W591" s="288"/>
      <c r="X591" s="489">
        <v>43384</v>
      </c>
      <c r="Y591" s="480"/>
      <c r="Z591" s="69"/>
    </row>
    <row r="592" spans="2:26" ht="42.45" hidden="1" customHeight="1" x14ac:dyDescent="0.3">
      <c r="B592" s="56" t="str">
        <f t="shared" ca="1" si="49"/>
        <v>VERO</v>
      </c>
      <c r="C592" s="57" t="b">
        <f t="shared" si="50"/>
        <v>1</v>
      </c>
      <c r="D592" s="57" t="b">
        <f>+IF(Q592='Convalida dati'!$B$16,AND('Dealflow centrale'!V592&lt;&gt;"",I592&lt;&gt;""),IF(AND('Dealflow centrale'!Q592='Convalida dati'!$B$17,'Dealflow centrale'!I592=""),OR('Dealflow centrale'!V592="",V592='Convalida dati'!$D$8),"FALSO"))</f>
        <v>1</v>
      </c>
      <c r="E592" s="57" t="b">
        <f>+IF(OR(T592='Convalida dati'!$F$4,T592='Convalida dati'!$F$5,T592='Convalida dati'!$F$8),OR('Dealflow centrale'!V592='Convalida dati'!$D$5,V592='Convalida dati'!$D$6,V592='Convalida dati'!$D$7),IF(OR('Dealflow centrale'!T592='Convalida dati'!$F$9,'Dealflow centrale'!T592='Convalida dati'!$F$7),OR('Dealflow centrale'!V592='Convalida dati'!$D$4,'Dealflow centrale'!V592='Convalida dati'!$D$5,'Dealflow centrale'!V592='Convalida dati'!$D$6),IF(T592="",OR(V592="",V592='Convalida dati'!$D$8),"FALSO")))</f>
        <v>1</v>
      </c>
      <c r="F592" s="58" t="str">
        <f t="shared" ca="1" si="51"/>
        <v>OK</v>
      </c>
      <c r="G592" s="60">
        <v>587</v>
      </c>
      <c r="H592" s="84">
        <v>43383</v>
      </c>
      <c r="I592" s="59">
        <v>43383</v>
      </c>
      <c r="J592" s="56" t="s">
        <v>1685</v>
      </c>
      <c r="K592" s="57" t="s">
        <v>62</v>
      </c>
      <c r="L592" s="70" t="s">
        <v>206</v>
      </c>
      <c r="M592" s="72" t="s">
        <v>206</v>
      </c>
      <c r="N592" s="56"/>
      <c r="O592" s="73" t="s">
        <v>1689</v>
      </c>
      <c r="P592" s="60" t="s">
        <v>169</v>
      </c>
      <c r="Q592" s="61" t="s">
        <v>170</v>
      </c>
      <c r="R592" s="61" t="s">
        <v>48</v>
      </c>
      <c r="S592" s="293" t="str">
        <f>+'EVCA sectoralclassification 1'!E200</f>
        <v>Internet technologies</v>
      </c>
      <c r="T592" s="62" t="s">
        <v>41</v>
      </c>
      <c r="U592" s="60" t="s">
        <v>218</v>
      </c>
      <c r="V592" s="424" t="s">
        <v>174</v>
      </c>
      <c r="W592" s="289"/>
      <c r="X592" s="488">
        <v>43384</v>
      </c>
      <c r="Y592" s="483"/>
      <c r="Z592" s="80"/>
    </row>
    <row r="593" spans="2:26" ht="42.45" hidden="1" customHeight="1" x14ac:dyDescent="0.3">
      <c r="B593" s="56" t="str">
        <f t="shared" ca="1" si="49"/>
        <v>VERO</v>
      </c>
      <c r="C593" s="57" t="b">
        <f t="shared" si="50"/>
        <v>1</v>
      </c>
      <c r="D593" s="57" t="b">
        <f>+IF(Q593='Convalida dati'!$B$16,AND('Dealflow centrale'!V593&lt;&gt;"",I593&lt;&gt;""),IF(AND('Dealflow centrale'!Q593='Convalida dati'!$B$17,'Dealflow centrale'!I593=""),OR('Dealflow centrale'!V593="",V593='Convalida dati'!$D$8),"FALSO"))</f>
        <v>1</v>
      </c>
      <c r="E593" s="57" t="b">
        <f>+IF(OR(T593='Convalida dati'!$F$4,T593='Convalida dati'!$F$5,T593='Convalida dati'!$F$8),OR('Dealflow centrale'!V593='Convalida dati'!$D$5,V593='Convalida dati'!$D$6,V593='Convalida dati'!$D$7),IF(OR('Dealflow centrale'!T593='Convalida dati'!$F$9,'Dealflow centrale'!T593='Convalida dati'!$F$7),OR('Dealflow centrale'!V593='Convalida dati'!$D$4,'Dealflow centrale'!V593='Convalida dati'!$D$5,'Dealflow centrale'!V593='Convalida dati'!$D$6),IF(T593="",OR(V593="",V593='Convalida dati'!$D$8),"FALSO")))</f>
        <v>1</v>
      </c>
      <c r="F593" s="58" t="str">
        <f t="shared" ca="1" si="51"/>
        <v>OK</v>
      </c>
      <c r="G593" s="66">
        <v>588</v>
      </c>
      <c r="H593" s="85">
        <v>43383</v>
      </c>
      <c r="I593" s="63">
        <v>43383</v>
      </c>
      <c r="J593" s="77" t="s">
        <v>1686</v>
      </c>
      <c r="K593" s="65" t="s">
        <v>62</v>
      </c>
      <c r="L593" s="76" t="s">
        <v>206</v>
      </c>
      <c r="M593" s="78" t="s">
        <v>206</v>
      </c>
      <c r="N593" s="64"/>
      <c r="O593" s="65" t="s">
        <v>1689</v>
      </c>
      <c r="P593" s="66" t="s">
        <v>169</v>
      </c>
      <c r="Q593" s="67" t="s">
        <v>170</v>
      </c>
      <c r="R593" s="67" t="s">
        <v>49</v>
      </c>
      <c r="S593" s="288" t="str">
        <f>+'EVCA sectoralclassification 1'!E215</f>
        <v>Software: other</v>
      </c>
      <c r="T593" s="68" t="s">
        <v>41</v>
      </c>
      <c r="U593" s="66" t="s">
        <v>218</v>
      </c>
      <c r="V593" s="423" t="s">
        <v>174</v>
      </c>
      <c r="W593" s="288"/>
      <c r="X593" s="489">
        <v>43384</v>
      </c>
      <c r="Y593" s="480"/>
      <c r="Z593" s="69"/>
    </row>
    <row r="594" spans="2:26" ht="42.45" hidden="1" customHeight="1" x14ac:dyDescent="0.3">
      <c r="B594" s="56" t="str">
        <f t="shared" ca="1" si="49"/>
        <v>VERO</v>
      </c>
      <c r="C594" s="57" t="b">
        <f t="shared" si="50"/>
        <v>1</v>
      </c>
      <c r="D594" s="57" t="b">
        <f>+IF(Q594='Convalida dati'!$B$16,AND('Dealflow centrale'!V594&lt;&gt;"",I594&lt;&gt;""),IF(AND('Dealflow centrale'!Q594='Convalida dati'!$B$17,'Dealflow centrale'!I594=""),OR('Dealflow centrale'!V594="",V594='Convalida dati'!$D$8),"FALSO"))</f>
        <v>1</v>
      </c>
      <c r="E594" s="57" t="b">
        <f>+IF(OR(T594='Convalida dati'!$F$4,T594='Convalida dati'!$F$5,T594='Convalida dati'!$F$8),OR('Dealflow centrale'!V594='Convalida dati'!$D$5,V594='Convalida dati'!$D$6,V594='Convalida dati'!$D$7),IF(OR('Dealflow centrale'!T594='Convalida dati'!$F$9,'Dealflow centrale'!T594='Convalida dati'!$F$7),OR('Dealflow centrale'!V594='Convalida dati'!$D$4,'Dealflow centrale'!V594='Convalida dati'!$D$5,'Dealflow centrale'!V594='Convalida dati'!$D$6),IF(T594="",OR(V594="",V594='Convalida dati'!$D$8),"FALSO")))</f>
        <v>1</v>
      </c>
      <c r="F594" s="58" t="str">
        <f t="shared" ca="1" si="51"/>
        <v>OK</v>
      </c>
      <c r="G594" s="60">
        <v>589</v>
      </c>
      <c r="H594" s="84">
        <v>43383</v>
      </c>
      <c r="I594" s="59">
        <v>43383</v>
      </c>
      <c r="J594" s="75" t="s">
        <v>1687</v>
      </c>
      <c r="K594" s="57" t="s">
        <v>62</v>
      </c>
      <c r="L594" s="70" t="s">
        <v>190</v>
      </c>
      <c r="M594" s="72" t="s">
        <v>99</v>
      </c>
      <c r="N594" s="75"/>
      <c r="O594" s="73" t="s">
        <v>1689</v>
      </c>
      <c r="P594" s="60" t="s">
        <v>169</v>
      </c>
      <c r="Q594" s="61" t="s">
        <v>170</v>
      </c>
      <c r="R594" s="61" t="s">
        <v>48</v>
      </c>
      <c r="S594" s="293" t="str">
        <f>+'EVCA sectoralclassification 1'!E200</f>
        <v>Internet technologies</v>
      </c>
      <c r="T594" s="62" t="s">
        <v>41</v>
      </c>
      <c r="U594" s="60" t="s">
        <v>218</v>
      </c>
      <c r="V594" s="424" t="s">
        <v>174</v>
      </c>
      <c r="W594" s="289"/>
      <c r="X594" s="488">
        <v>43384</v>
      </c>
      <c r="Y594" s="481"/>
      <c r="Z594" s="284"/>
    </row>
    <row r="595" spans="2:26" ht="42.45" hidden="1" customHeight="1" x14ac:dyDescent="0.3">
      <c r="B595" s="56" t="str">
        <f t="shared" ca="1" si="49"/>
        <v>VERO</v>
      </c>
      <c r="C595" s="57" t="b">
        <f t="shared" si="50"/>
        <v>1</v>
      </c>
      <c r="D595" s="57" t="b">
        <f>+IF(Q595='Convalida dati'!$B$16,AND('Dealflow centrale'!V595&lt;&gt;"",I595&lt;&gt;""),IF(AND('Dealflow centrale'!Q595='Convalida dati'!$B$17,'Dealflow centrale'!I595=""),OR('Dealflow centrale'!V595="",V595='Convalida dati'!$D$8),"FALSO"))</f>
        <v>1</v>
      </c>
      <c r="E595" s="57" t="b">
        <f>+IF(OR(T595='Convalida dati'!$F$4,T595='Convalida dati'!$F$5,T595='Convalida dati'!$F$8),OR('Dealflow centrale'!V595='Convalida dati'!$D$5,V595='Convalida dati'!$D$6,V595='Convalida dati'!$D$7),IF(OR('Dealflow centrale'!T595='Convalida dati'!$F$9,'Dealflow centrale'!T595='Convalida dati'!$F$7),OR('Dealflow centrale'!V595='Convalida dati'!$D$4,'Dealflow centrale'!V595='Convalida dati'!$D$5,'Dealflow centrale'!V595='Convalida dati'!$D$6),IF(T595="",OR(V595="",V595='Convalida dati'!$D$8),"FALSO")))</f>
        <v>1</v>
      </c>
      <c r="F595" s="58" t="str">
        <f t="shared" ca="1" si="51"/>
        <v>OK</v>
      </c>
      <c r="G595" s="66">
        <v>590</v>
      </c>
      <c r="H595" s="85">
        <v>43383</v>
      </c>
      <c r="I595" s="63">
        <v>43383</v>
      </c>
      <c r="J595" s="77" t="s">
        <v>1688</v>
      </c>
      <c r="K595" s="65" t="s">
        <v>62</v>
      </c>
      <c r="L595" s="76" t="s">
        <v>206</v>
      </c>
      <c r="M595" s="78" t="s">
        <v>99</v>
      </c>
      <c r="N595" s="64"/>
      <c r="O595" s="272" t="s">
        <v>1689</v>
      </c>
      <c r="P595" s="66" t="s">
        <v>169</v>
      </c>
      <c r="Q595" s="67" t="s">
        <v>170</v>
      </c>
      <c r="R595" s="67" t="s">
        <v>53</v>
      </c>
      <c r="S595" s="288" t="str">
        <f>+'EVCA sectoralclassification 1'!E82</f>
        <v>Business and industrial services</v>
      </c>
      <c r="T595" s="68" t="s">
        <v>41</v>
      </c>
      <c r="U595" s="66" t="s">
        <v>218</v>
      </c>
      <c r="V595" s="423" t="s">
        <v>174</v>
      </c>
      <c r="W595" s="288"/>
      <c r="X595" s="489">
        <v>43384</v>
      </c>
      <c r="Y595" s="482"/>
      <c r="Z595" s="74"/>
    </row>
    <row r="596" spans="2:26" ht="42.45" hidden="1" customHeight="1" x14ac:dyDescent="0.3">
      <c r="B596" s="56" t="str">
        <f t="shared" ca="1" si="49"/>
        <v>VERO</v>
      </c>
      <c r="C596" s="57" t="b">
        <f t="shared" si="50"/>
        <v>1</v>
      </c>
      <c r="D596" s="57" t="b">
        <f>+IF(Q596='Convalida dati'!$B$16,AND('Dealflow centrale'!V596&lt;&gt;"",I596&lt;&gt;""),IF(AND('Dealflow centrale'!Q596='Convalida dati'!$B$17,'Dealflow centrale'!I596=""),OR('Dealflow centrale'!V596="",V596='Convalida dati'!$D$8),"FALSO"))</f>
        <v>1</v>
      </c>
      <c r="E596" s="57" t="b">
        <f>+IF(OR(T596='Convalida dati'!$F$4,T596='Convalida dati'!$F$5,T596='Convalida dati'!$F$8),OR('Dealflow centrale'!V596='Convalida dati'!$D$5,V596='Convalida dati'!$D$6,V596='Convalida dati'!$D$7),IF(OR('Dealflow centrale'!T596='Convalida dati'!$F$9,'Dealflow centrale'!T596='Convalida dati'!$F$7),OR('Dealflow centrale'!V596='Convalida dati'!$D$4,'Dealflow centrale'!V596='Convalida dati'!$D$5,'Dealflow centrale'!V596='Convalida dati'!$D$6),IF(T596="",OR(V596="",V596='Convalida dati'!$D$8),"FALSO")))</f>
        <v>1</v>
      </c>
      <c r="F596" s="58" t="str">
        <f t="shared" ca="1" si="51"/>
        <v>OK</v>
      </c>
      <c r="G596" s="60">
        <v>591</v>
      </c>
      <c r="H596" s="84">
        <v>43384</v>
      </c>
      <c r="I596" s="59">
        <v>43384</v>
      </c>
      <c r="J596" s="75" t="s">
        <v>1691</v>
      </c>
      <c r="K596" s="57" t="s">
        <v>62</v>
      </c>
      <c r="L596" s="70" t="s">
        <v>190</v>
      </c>
      <c r="M596" s="72" t="s">
        <v>99</v>
      </c>
      <c r="N596" s="56"/>
      <c r="O596" s="73" t="s">
        <v>1689</v>
      </c>
      <c r="P596" s="60" t="s">
        <v>169</v>
      </c>
      <c r="Q596" s="61" t="s">
        <v>170</v>
      </c>
      <c r="R596" s="61" t="s">
        <v>49</v>
      </c>
      <c r="S596" s="293" t="str">
        <f>+'EVCA sectoralclassification 1'!E215</f>
        <v>Software: other</v>
      </c>
      <c r="T596" s="62" t="s">
        <v>41</v>
      </c>
      <c r="U596" s="60" t="s">
        <v>818</v>
      </c>
      <c r="V596" s="424" t="s">
        <v>39</v>
      </c>
      <c r="W596" s="289"/>
      <c r="X596" s="488">
        <v>43384</v>
      </c>
      <c r="Y596" s="481"/>
      <c r="Z596" s="284"/>
    </row>
    <row r="597" spans="2:26" ht="42.45" hidden="1" customHeight="1" x14ac:dyDescent="0.3">
      <c r="B597" s="56" t="str">
        <f t="shared" ca="1" si="49"/>
        <v>VERO</v>
      </c>
      <c r="C597" s="57" t="b">
        <f t="shared" si="50"/>
        <v>1</v>
      </c>
      <c r="D597" s="57" t="b">
        <f>+IF(Q597='Convalida dati'!$B$16,AND('Dealflow centrale'!V597&lt;&gt;"",I597&lt;&gt;""),IF(AND('Dealflow centrale'!Q597='Convalida dati'!$B$17,'Dealflow centrale'!I597=""),OR('Dealflow centrale'!V597="",V597='Convalida dati'!$D$8),"FALSO"))</f>
        <v>1</v>
      </c>
      <c r="E597" s="57" t="b">
        <f>+IF(OR(T597='Convalida dati'!$F$4,T597='Convalida dati'!$F$5,T597='Convalida dati'!$F$8),OR('Dealflow centrale'!V597='Convalida dati'!$D$5,V597='Convalida dati'!$D$6,V597='Convalida dati'!$D$7),IF(OR('Dealflow centrale'!T597='Convalida dati'!$F$9,'Dealflow centrale'!T597='Convalida dati'!$F$7),OR('Dealflow centrale'!V597='Convalida dati'!$D$4,'Dealflow centrale'!V597='Convalida dati'!$D$5,'Dealflow centrale'!V597='Convalida dati'!$D$6),IF(T597="",OR(V597="",V597='Convalida dati'!$D$8),"FALSO")))</f>
        <v>1</v>
      </c>
      <c r="F597" s="58" t="str">
        <f t="shared" ca="1" si="51"/>
        <v>OK</v>
      </c>
      <c r="G597" s="66">
        <v>592</v>
      </c>
      <c r="H597" s="85">
        <v>43384</v>
      </c>
      <c r="I597" s="63">
        <v>43384</v>
      </c>
      <c r="J597" s="292" t="s">
        <v>1692</v>
      </c>
      <c r="K597" s="65" t="s">
        <v>62</v>
      </c>
      <c r="L597" s="76" t="s">
        <v>190</v>
      </c>
      <c r="M597" s="78" t="s">
        <v>99</v>
      </c>
      <c r="N597" s="64"/>
      <c r="O597" s="272" t="s">
        <v>1689</v>
      </c>
      <c r="P597" s="66" t="s">
        <v>169</v>
      </c>
      <c r="Q597" s="67" t="s">
        <v>170</v>
      </c>
      <c r="R597" s="67" t="s">
        <v>49</v>
      </c>
      <c r="S597" s="288" t="str">
        <f>+'EVCA sectoralclassification 1'!E215</f>
        <v>Software: other</v>
      </c>
      <c r="T597" s="68" t="s">
        <v>41</v>
      </c>
      <c r="U597" s="78" t="s">
        <v>818</v>
      </c>
      <c r="V597" s="423" t="s">
        <v>39</v>
      </c>
      <c r="W597" s="288"/>
      <c r="X597" s="489">
        <v>43384</v>
      </c>
      <c r="Y597" s="480"/>
      <c r="Z597" s="69"/>
    </row>
    <row r="598" spans="2:26" ht="42.45" hidden="1" customHeight="1" x14ac:dyDescent="0.3">
      <c r="B598" s="56" t="str">
        <f t="shared" ca="1" si="49"/>
        <v>VERO</v>
      </c>
      <c r="C598" s="57" t="b">
        <f t="shared" si="50"/>
        <v>1</v>
      </c>
      <c r="D598" s="57" t="b">
        <f>+IF(Q598='Convalida dati'!$B$16,AND('Dealflow centrale'!V598&lt;&gt;"",I598&lt;&gt;""),IF(AND('Dealflow centrale'!Q598='Convalida dati'!$B$17,'Dealflow centrale'!I598=""),OR('Dealflow centrale'!V598="",V598='Convalida dati'!$D$8),"FALSO"))</f>
        <v>1</v>
      </c>
      <c r="E598" s="57" t="b">
        <f>+IF(OR(T598='Convalida dati'!$F$4,T598='Convalida dati'!$F$5,T598='Convalida dati'!$F$8),OR('Dealflow centrale'!V598='Convalida dati'!$D$5,V598='Convalida dati'!$D$6,V598='Convalida dati'!$D$7),IF(OR('Dealflow centrale'!T598='Convalida dati'!$F$9,'Dealflow centrale'!T598='Convalida dati'!$F$7),OR('Dealflow centrale'!V598='Convalida dati'!$D$4,'Dealflow centrale'!V598='Convalida dati'!$D$5,'Dealflow centrale'!V598='Convalida dati'!$D$6),IF(T598="",OR(V598="",V598='Convalida dati'!$D$8),"FALSO")))</f>
        <v>1</v>
      </c>
      <c r="F598" s="58" t="str">
        <f t="shared" ca="1" si="51"/>
        <v>OK</v>
      </c>
      <c r="G598" s="60">
        <v>593</v>
      </c>
      <c r="H598" s="84">
        <v>43384</v>
      </c>
      <c r="I598" s="59">
        <v>43384</v>
      </c>
      <c r="J598" s="56" t="s">
        <v>1693</v>
      </c>
      <c r="K598" s="57" t="s">
        <v>62</v>
      </c>
      <c r="L598" s="70" t="s">
        <v>190</v>
      </c>
      <c r="M598" s="72" t="s">
        <v>99</v>
      </c>
      <c r="N598" s="56"/>
      <c r="O598" s="73" t="s">
        <v>1689</v>
      </c>
      <c r="P598" s="60" t="s">
        <v>169</v>
      </c>
      <c r="Q598" s="61" t="s">
        <v>170</v>
      </c>
      <c r="R598" s="61" t="s">
        <v>53</v>
      </c>
      <c r="S598" s="293" t="str">
        <f>+'EVCA sectoralclassification 1'!E85</f>
        <v>Business and industrial services</v>
      </c>
      <c r="T598" s="62" t="s">
        <v>41</v>
      </c>
      <c r="U598" s="72" t="s">
        <v>818</v>
      </c>
      <c r="V598" s="424" t="s">
        <v>39</v>
      </c>
      <c r="W598" s="289"/>
      <c r="X598" s="488">
        <v>43384</v>
      </c>
      <c r="Y598" s="483"/>
      <c r="Z598" s="80"/>
    </row>
    <row r="599" spans="2:26" ht="42.45" hidden="1" customHeight="1" x14ac:dyDescent="0.3">
      <c r="B599" s="56" t="str">
        <f t="shared" ca="1" si="49"/>
        <v>VERO</v>
      </c>
      <c r="C599" s="57" t="b">
        <f t="shared" si="50"/>
        <v>1</v>
      </c>
      <c r="D599" s="57" t="b">
        <f>+IF(Q599='Convalida dati'!$B$16,AND('Dealflow centrale'!V599&lt;&gt;"",I599&lt;&gt;""),IF(AND('Dealflow centrale'!Q599='Convalida dati'!$B$17,'Dealflow centrale'!I599=""),OR('Dealflow centrale'!V599="",V599='Convalida dati'!$D$8),"FALSO"))</f>
        <v>1</v>
      </c>
      <c r="E599" s="57" t="b">
        <f>+IF(OR(T599='Convalida dati'!$F$4,T599='Convalida dati'!$F$5,T599='Convalida dati'!$F$8),OR('Dealflow centrale'!V599='Convalida dati'!$D$5,V599='Convalida dati'!$D$6,V599='Convalida dati'!$D$7),IF(OR('Dealflow centrale'!T599='Convalida dati'!$F$9,'Dealflow centrale'!T599='Convalida dati'!$F$7),OR('Dealflow centrale'!V599='Convalida dati'!$D$4,'Dealflow centrale'!V599='Convalida dati'!$D$5,'Dealflow centrale'!V599='Convalida dati'!$D$6),IF(T599="",OR(V599="",V599='Convalida dati'!$D$8),"FALSO")))</f>
        <v>1</v>
      </c>
      <c r="F599" s="58" t="str">
        <f t="shared" ca="1" si="51"/>
        <v>OK</v>
      </c>
      <c r="G599" s="66">
        <v>594</v>
      </c>
      <c r="H599" s="85">
        <v>43384</v>
      </c>
      <c r="I599" s="63">
        <v>43384</v>
      </c>
      <c r="J599" s="77" t="s">
        <v>1694</v>
      </c>
      <c r="K599" s="65" t="s">
        <v>62</v>
      </c>
      <c r="L599" s="76" t="s">
        <v>190</v>
      </c>
      <c r="M599" s="78" t="s">
        <v>99</v>
      </c>
      <c r="N599" s="64"/>
      <c r="O599" s="65" t="s">
        <v>1689</v>
      </c>
      <c r="P599" s="66" t="s">
        <v>169</v>
      </c>
      <c r="Q599" s="67" t="s">
        <v>170</v>
      </c>
      <c r="R599" s="67" t="s">
        <v>52</v>
      </c>
      <c r="S599" s="288" t="str">
        <f>+'EVCA sectoralclassification 1'!E234</f>
        <v>Healthcare: other</v>
      </c>
      <c r="T599" s="68" t="s">
        <v>41</v>
      </c>
      <c r="U599" s="78" t="s">
        <v>1085</v>
      </c>
      <c r="V599" s="423" t="s">
        <v>39</v>
      </c>
      <c r="W599" s="288"/>
      <c r="X599" s="489">
        <v>43384</v>
      </c>
      <c r="Y599" s="480"/>
      <c r="Z599" s="69"/>
    </row>
    <row r="600" spans="2:26" ht="42.45" hidden="1" customHeight="1" x14ac:dyDescent="0.3">
      <c r="B600" s="56" t="str">
        <f t="shared" ca="1" si="49"/>
        <v>VERO</v>
      </c>
      <c r="C600" s="57" t="b">
        <f t="shared" si="50"/>
        <v>1</v>
      </c>
      <c r="D600" s="57" t="b">
        <f>+IF(Q600='Convalida dati'!$B$16,AND('Dealflow centrale'!V600&lt;&gt;"",I600&lt;&gt;""),IF(AND('Dealflow centrale'!Q600='Convalida dati'!$B$17,'Dealflow centrale'!I600=""),OR('Dealflow centrale'!V600="",V600='Convalida dati'!$D$8),"FALSO"))</f>
        <v>1</v>
      </c>
      <c r="E600" s="57" t="b">
        <f>+IF(OR(T600='Convalida dati'!$F$4,T600='Convalida dati'!$F$5,T600='Convalida dati'!$F$8),OR('Dealflow centrale'!V600='Convalida dati'!$D$5,V600='Convalida dati'!$D$6,V600='Convalida dati'!$D$7),IF(OR('Dealflow centrale'!T600='Convalida dati'!$F$9,'Dealflow centrale'!T600='Convalida dati'!$F$7),OR('Dealflow centrale'!V600='Convalida dati'!$D$4,'Dealflow centrale'!V600='Convalida dati'!$D$5,'Dealflow centrale'!V600='Convalida dati'!$D$6),IF(T600="",OR(V600="",V600='Convalida dati'!$D$8),"FALSO")))</f>
        <v>1</v>
      </c>
      <c r="F600" s="58" t="str">
        <f t="shared" ca="1" si="51"/>
        <v>OK</v>
      </c>
      <c r="G600" s="60">
        <v>595</v>
      </c>
      <c r="H600" s="84">
        <v>43384</v>
      </c>
      <c r="I600" s="59">
        <v>43384</v>
      </c>
      <c r="J600" s="75" t="s">
        <v>1695</v>
      </c>
      <c r="K600" s="57" t="s">
        <v>62</v>
      </c>
      <c r="L600" s="70" t="s">
        <v>190</v>
      </c>
      <c r="M600" s="72" t="s">
        <v>99</v>
      </c>
      <c r="N600" s="56"/>
      <c r="O600" s="73" t="s">
        <v>1689</v>
      </c>
      <c r="P600" s="60" t="s">
        <v>169</v>
      </c>
      <c r="Q600" s="61" t="s">
        <v>170</v>
      </c>
      <c r="R600" s="61" t="s">
        <v>51</v>
      </c>
      <c r="S600" s="293" t="str">
        <f>+'EVCA sectoralclassification 1'!E52</f>
        <v>Business and industrial products</v>
      </c>
      <c r="T600" s="62" t="s">
        <v>41</v>
      </c>
      <c r="U600" s="60" t="s">
        <v>218</v>
      </c>
      <c r="V600" s="424" t="s">
        <v>174</v>
      </c>
      <c r="W600" s="289"/>
      <c r="X600" s="488">
        <v>43384</v>
      </c>
      <c r="Y600" s="481"/>
      <c r="Z600" s="284"/>
    </row>
    <row r="601" spans="2:26" ht="42.45" hidden="1" customHeight="1" x14ac:dyDescent="0.3">
      <c r="B601" s="56" t="str">
        <f t="shared" ca="1" si="49"/>
        <v>VERO</v>
      </c>
      <c r="C601" s="57" t="b">
        <f t="shared" si="50"/>
        <v>1</v>
      </c>
      <c r="D601" s="57" t="b">
        <f>+IF(Q601='Convalida dati'!$B$16,AND('Dealflow centrale'!V601&lt;&gt;"",I601&lt;&gt;""),IF(AND('Dealflow centrale'!Q601='Convalida dati'!$B$17,'Dealflow centrale'!I601=""),OR('Dealflow centrale'!V601="",V601='Convalida dati'!$D$8),"FALSO"))</f>
        <v>1</v>
      </c>
      <c r="E601" s="57" t="b">
        <f>+IF(OR(T601='Convalida dati'!$F$4,T601='Convalida dati'!$F$5,T601='Convalida dati'!$F$8),OR('Dealflow centrale'!V601='Convalida dati'!$D$5,V601='Convalida dati'!$D$6,V601='Convalida dati'!$D$7),IF(OR('Dealflow centrale'!T601='Convalida dati'!$F$9,'Dealflow centrale'!T601='Convalida dati'!$F$7),OR('Dealflow centrale'!V601='Convalida dati'!$D$4,'Dealflow centrale'!V601='Convalida dati'!$D$5,'Dealflow centrale'!V601='Convalida dati'!$D$6),IF(T601="",OR(V601="",V601='Convalida dati'!$D$8),"FALSO")))</f>
        <v>1</v>
      </c>
      <c r="F601" s="58" t="str">
        <f t="shared" ca="1" si="51"/>
        <v>OK</v>
      </c>
      <c r="G601" s="66">
        <v>596</v>
      </c>
      <c r="H601" s="85">
        <v>43384</v>
      </c>
      <c r="I601" s="63">
        <v>43384</v>
      </c>
      <c r="J601" s="292" t="s">
        <v>1697</v>
      </c>
      <c r="K601" s="65" t="s">
        <v>62</v>
      </c>
      <c r="L601" s="76" t="s">
        <v>701</v>
      </c>
      <c r="M601" s="78" t="s">
        <v>103</v>
      </c>
      <c r="N601" s="64"/>
      <c r="O601" s="272" t="s">
        <v>1702</v>
      </c>
      <c r="P601" s="66" t="s">
        <v>34</v>
      </c>
      <c r="Q601" s="67" t="s">
        <v>170</v>
      </c>
      <c r="R601" s="67" t="s">
        <v>52</v>
      </c>
      <c r="S601" s="288" t="str">
        <f>+'EVCA sectoralclassification 1'!E234</f>
        <v>Healthcare: other</v>
      </c>
      <c r="T601" s="68" t="s">
        <v>41</v>
      </c>
      <c r="U601" s="66" t="s">
        <v>218</v>
      </c>
      <c r="V601" s="423" t="s">
        <v>174</v>
      </c>
      <c r="W601" s="288"/>
      <c r="X601" s="489">
        <v>43391</v>
      </c>
      <c r="Y601" s="480"/>
      <c r="Z601" s="69"/>
    </row>
    <row r="602" spans="2:26" ht="42.45" hidden="1" customHeight="1" x14ac:dyDescent="0.3">
      <c r="B602" s="56" t="str">
        <f t="shared" ca="1" si="49"/>
        <v>VERO</v>
      </c>
      <c r="C602" s="57" t="b">
        <f t="shared" si="50"/>
        <v>1</v>
      </c>
      <c r="D602" s="57" t="b">
        <f>+IF(Q602='Convalida dati'!$B$16,AND('Dealflow centrale'!V602&lt;&gt;"",I602&lt;&gt;""),IF(AND('Dealflow centrale'!Q602='Convalida dati'!$B$17,'Dealflow centrale'!I602=""),OR('Dealflow centrale'!V602="",V602='Convalida dati'!$D$8),"FALSO"))</f>
        <v>1</v>
      </c>
      <c r="E602" s="57" t="b">
        <f>+IF(OR(T602='Convalida dati'!$F$4,T602='Convalida dati'!$F$5,T602='Convalida dati'!$F$8),OR('Dealflow centrale'!V602='Convalida dati'!$D$5,V602='Convalida dati'!$D$6,V602='Convalida dati'!$D$7),IF(OR('Dealflow centrale'!T602='Convalida dati'!$F$9,'Dealflow centrale'!T602='Convalida dati'!$F$7),OR('Dealflow centrale'!V602='Convalida dati'!$D$4,'Dealflow centrale'!V602='Convalida dati'!$D$5,'Dealflow centrale'!V602='Convalida dati'!$D$6),IF(T602="",OR(V602="",V602='Convalida dati'!$D$8),"FALSO")))</f>
        <v>1</v>
      </c>
      <c r="F602" s="58" t="str">
        <f t="shared" ca="1" si="51"/>
        <v>OK</v>
      </c>
      <c r="G602" s="60">
        <v>597</v>
      </c>
      <c r="H602" s="84">
        <v>43384</v>
      </c>
      <c r="I602" s="59">
        <v>43384</v>
      </c>
      <c r="J602" s="75" t="s">
        <v>1699</v>
      </c>
      <c r="K602" s="57" t="s">
        <v>62</v>
      </c>
      <c r="L602" s="70" t="s">
        <v>165</v>
      </c>
      <c r="M602" s="72" t="s">
        <v>90</v>
      </c>
      <c r="N602" s="56"/>
      <c r="O602" s="73" t="s">
        <v>1703</v>
      </c>
      <c r="P602" s="60" t="s">
        <v>34</v>
      </c>
      <c r="Q602" s="61" t="s">
        <v>170</v>
      </c>
      <c r="R602" s="61" t="s">
        <v>49</v>
      </c>
      <c r="S602" s="293" t="str">
        <f>+'EVCA sectoralclassification 1'!E215</f>
        <v>Software: other</v>
      </c>
      <c r="T602" s="62" t="s">
        <v>166</v>
      </c>
      <c r="U602" s="60" t="s">
        <v>218</v>
      </c>
      <c r="V602" s="424" t="s">
        <v>38</v>
      </c>
      <c r="W602" s="289"/>
      <c r="X602" s="488">
        <v>43391</v>
      </c>
      <c r="Y602" s="483"/>
      <c r="Z602" s="80"/>
    </row>
    <row r="603" spans="2:26" ht="42.45" hidden="1" customHeight="1" x14ac:dyDescent="0.3">
      <c r="B603" s="56" t="str">
        <f t="shared" ca="1" si="49"/>
        <v>VERO</v>
      </c>
      <c r="C603" s="57" t="b">
        <f t="shared" si="50"/>
        <v>1</v>
      </c>
      <c r="D603" s="57" t="b">
        <f>+IF(Q603='Convalida dati'!$B$16,AND('Dealflow centrale'!V603&lt;&gt;"",I603&lt;&gt;""),IF(AND('Dealflow centrale'!Q603='Convalida dati'!$B$17,'Dealflow centrale'!I603=""),OR('Dealflow centrale'!V603="",V603='Convalida dati'!$D$8),"FALSO"))</f>
        <v>1</v>
      </c>
      <c r="E603" s="57" t="b">
        <f>+IF(OR(T603='Convalida dati'!$F$4,T603='Convalida dati'!$F$5,T603='Convalida dati'!$F$8),OR('Dealflow centrale'!V603='Convalida dati'!$D$5,V603='Convalida dati'!$D$6,V603='Convalida dati'!$D$7),IF(OR('Dealflow centrale'!T603='Convalida dati'!$F$9,'Dealflow centrale'!T603='Convalida dati'!$F$7),OR('Dealflow centrale'!V603='Convalida dati'!$D$4,'Dealflow centrale'!V603='Convalida dati'!$D$5,'Dealflow centrale'!V603='Convalida dati'!$D$6),IF(T603="",OR(V603="",V603='Convalida dati'!$D$8),"FALSO")))</f>
        <v>1</v>
      </c>
      <c r="F603" s="58" t="str">
        <f t="shared" ca="1" si="51"/>
        <v>OK</v>
      </c>
      <c r="G603" s="66">
        <v>598</v>
      </c>
      <c r="H603" s="85">
        <v>43385</v>
      </c>
      <c r="I603" s="63">
        <v>43385</v>
      </c>
      <c r="J603" s="77" t="s">
        <v>1698</v>
      </c>
      <c r="K603" s="65" t="s">
        <v>62</v>
      </c>
      <c r="L603" s="76" t="s">
        <v>1705</v>
      </c>
      <c r="M603" s="78" t="s">
        <v>88</v>
      </c>
      <c r="N603" s="64"/>
      <c r="O603" s="76" t="s">
        <v>1704</v>
      </c>
      <c r="P603" s="66" t="s">
        <v>34</v>
      </c>
      <c r="Q603" s="67" t="s">
        <v>170</v>
      </c>
      <c r="R603" s="67" t="s">
        <v>49</v>
      </c>
      <c r="S603" s="288" t="str">
        <f>+'EVCA sectoralclassification 1'!E215</f>
        <v>Software: other</v>
      </c>
      <c r="T603" s="68" t="s">
        <v>41</v>
      </c>
      <c r="U603" s="78" t="s">
        <v>218</v>
      </c>
      <c r="V603" s="423" t="s">
        <v>174</v>
      </c>
      <c r="W603" s="288"/>
      <c r="X603" s="489">
        <v>43391</v>
      </c>
      <c r="Y603" s="480"/>
      <c r="Z603" s="69"/>
    </row>
    <row r="604" spans="2:26" ht="42.45" hidden="1" customHeight="1" x14ac:dyDescent="0.3">
      <c r="B604" s="56" t="str">
        <f t="shared" ca="1" si="49"/>
        <v>VERO</v>
      </c>
      <c r="C604" s="57" t="b">
        <f t="shared" si="50"/>
        <v>1</v>
      </c>
      <c r="D604" s="57" t="b">
        <f>+IF(Q604='Convalida dati'!$B$16,AND('Dealflow centrale'!V604&lt;&gt;"",I604&lt;&gt;""),IF(AND('Dealflow centrale'!Q604='Convalida dati'!$B$17,'Dealflow centrale'!I604=""),OR('Dealflow centrale'!V604="",V604='Convalida dati'!$D$8),"FALSO"))</f>
        <v>1</v>
      </c>
      <c r="E604" s="57" t="b">
        <f>+IF(OR(T604='Convalida dati'!$F$4,T604='Convalida dati'!$F$5,T604='Convalida dati'!$F$8),OR('Dealflow centrale'!V604='Convalida dati'!$D$5,V604='Convalida dati'!$D$6,V604='Convalida dati'!$D$7),IF(OR('Dealflow centrale'!T604='Convalida dati'!$F$9,'Dealflow centrale'!T604='Convalida dati'!$F$7),OR('Dealflow centrale'!V604='Convalida dati'!$D$4,'Dealflow centrale'!V604='Convalida dati'!$D$5,'Dealflow centrale'!V604='Convalida dati'!$D$6),IF(T604="",OR(V604="",V604='Convalida dati'!$D$8),"FALSO")))</f>
        <v>1</v>
      </c>
      <c r="F604" s="58" t="str">
        <f t="shared" ca="1" si="51"/>
        <v>OK</v>
      </c>
      <c r="G604" s="60">
        <v>599</v>
      </c>
      <c r="H604" s="84">
        <v>43385</v>
      </c>
      <c r="I604" s="59"/>
      <c r="J604" s="75" t="s">
        <v>1700</v>
      </c>
      <c r="K604" s="57" t="s">
        <v>62</v>
      </c>
      <c r="L604" s="70" t="s">
        <v>1707</v>
      </c>
      <c r="M604" s="72" t="s">
        <v>99</v>
      </c>
      <c r="N604" s="56"/>
      <c r="O604" s="73" t="s">
        <v>1706</v>
      </c>
      <c r="P604" s="60" t="s">
        <v>34</v>
      </c>
      <c r="Q604" s="61" t="s">
        <v>67</v>
      </c>
      <c r="R604" s="61"/>
      <c r="S604" s="293"/>
      <c r="T604" s="62"/>
      <c r="U604" s="60"/>
      <c r="V604" s="424" t="s">
        <v>781</v>
      </c>
      <c r="W604" s="289"/>
      <c r="X604" s="488">
        <v>43454</v>
      </c>
      <c r="Y604" s="483"/>
      <c r="Z604" s="80"/>
    </row>
    <row r="605" spans="2:26" ht="42.45" hidden="1" customHeight="1" x14ac:dyDescent="0.3">
      <c r="B605" s="56" t="str">
        <f t="shared" ca="1" si="49"/>
        <v>VERO</v>
      </c>
      <c r="C605" s="57" t="b">
        <f t="shared" si="50"/>
        <v>1</v>
      </c>
      <c r="D605" s="57" t="b">
        <f>+IF(Q605='Convalida dati'!$B$16,AND('Dealflow centrale'!V605&lt;&gt;"",I605&lt;&gt;""),IF(AND('Dealflow centrale'!Q605='Convalida dati'!$B$17,'Dealflow centrale'!I605=""),OR('Dealflow centrale'!V605="",V605='Convalida dati'!$D$8),"FALSO"))</f>
        <v>1</v>
      </c>
      <c r="E605" s="57" t="b">
        <f>+IF(OR(T605='Convalida dati'!$F$4,T605='Convalida dati'!$F$5,T605='Convalida dati'!$F$8),OR('Dealflow centrale'!V605='Convalida dati'!$D$5,V605='Convalida dati'!$D$6,V605='Convalida dati'!$D$7),IF(OR('Dealflow centrale'!T605='Convalida dati'!$F$9,'Dealflow centrale'!T605='Convalida dati'!$F$7),OR('Dealflow centrale'!V605='Convalida dati'!$D$4,'Dealflow centrale'!V605='Convalida dati'!$D$5,'Dealflow centrale'!V605='Convalida dati'!$D$6),IF(T605="",OR(V605="",V605='Convalida dati'!$D$8),"FALSO")))</f>
        <v>1</v>
      </c>
      <c r="F605" s="58" t="str">
        <f t="shared" ca="1" si="51"/>
        <v>OK</v>
      </c>
      <c r="G605" s="66">
        <v>600</v>
      </c>
      <c r="H605" s="85">
        <v>43388</v>
      </c>
      <c r="I605" s="63">
        <v>43403</v>
      </c>
      <c r="J605" s="292" t="s">
        <v>1701</v>
      </c>
      <c r="K605" s="65" t="s">
        <v>62</v>
      </c>
      <c r="L605" s="76" t="s">
        <v>149</v>
      </c>
      <c r="M605" s="78" t="s">
        <v>92</v>
      </c>
      <c r="N605" s="64"/>
      <c r="O605" s="272" t="s">
        <v>1708</v>
      </c>
      <c r="P605" s="66" t="s">
        <v>34</v>
      </c>
      <c r="Q605" s="67" t="s">
        <v>170</v>
      </c>
      <c r="R605" s="67" t="s">
        <v>47</v>
      </c>
      <c r="S605" s="288" t="str">
        <f>+'EVCA sectoralclassification 1'!E54</f>
        <v>Business and industrial products</v>
      </c>
      <c r="T605" s="68" t="s">
        <v>167</v>
      </c>
      <c r="U605" s="66" t="s">
        <v>218</v>
      </c>
      <c r="V605" s="423" t="s">
        <v>174</v>
      </c>
      <c r="W605" s="288"/>
      <c r="X605" s="489">
        <v>43404</v>
      </c>
      <c r="Y605" s="480" t="s">
        <v>1731</v>
      </c>
      <c r="Z605" s="69"/>
    </row>
    <row r="606" spans="2:26" ht="42.45" hidden="1" customHeight="1" x14ac:dyDescent="0.3">
      <c r="B606" s="56" t="str">
        <f t="shared" ca="1" si="49"/>
        <v>VERO</v>
      </c>
      <c r="C606" s="57" t="b">
        <f t="shared" si="50"/>
        <v>1</v>
      </c>
      <c r="D606" s="57" t="b">
        <f>+IF(Q606='Convalida dati'!$B$16,AND('Dealflow centrale'!V606&lt;&gt;"",I606&lt;&gt;""),IF(AND('Dealflow centrale'!Q606='Convalida dati'!$B$17,'Dealflow centrale'!I606=""),OR('Dealflow centrale'!V606="",V606='Convalida dati'!$D$8),"FALSO"))</f>
        <v>1</v>
      </c>
      <c r="E606" s="57" t="b">
        <f>+IF(OR(T606='Convalida dati'!$F$4,T606='Convalida dati'!$F$5,T606='Convalida dati'!$F$8),OR('Dealflow centrale'!V606='Convalida dati'!$D$5,V606='Convalida dati'!$D$6,V606='Convalida dati'!$D$7),IF(OR('Dealflow centrale'!T606='Convalida dati'!$F$9,'Dealflow centrale'!T606='Convalida dati'!$F$7),OR('Dealflow centrale'!V606='Convalida dati'!$D$4,'Dealflow centrale'!V606='Convalida dati'!$D$5,'Dealflow centrale'!V606='Convalida dati'!$D$6),IF(T606="",OR(V606="",V606='Convalida dati'!$D$8),"FALSO")))</f>
        <v>1</v>
      </c>
      <c r="F606" s="58" t="str">
        <f t="shared" ca="1" si="51"/>
        <v>OK</v>
      </c>
      <c r="G606" s="60">
        <v>601</v>
      </c>
      <c r="H606" s="84">
        <v>43391</v>
      </c>
      <c r="I606" s="59">
        <v>43391</v>
      </c>
      <c r="J606" s="75" t="s">
        <v>1710</v>
      </c>
      <c r="K606" s="57" t="s">
        <v>62</v>
      </c>
      <c r="L606" s="70" t="s">
        <v>206</v>
      </c>
      <c r="M606" s="72" t="s">
        <v>206</v>
      </c>
      <c r="N606" s="56"/>
      <c r="O606" s="73" t="s">
        <v>1709</v>
      </c>
      <c r="P606" s="60" t="s">
        <v>34</v>
      </c>
      <c r="Q606" s="61" t="s">
        <v>170</v>
      </c>
      <c r="R606" s="61" t="s">
        <v>53</v>
      </c>
      <c r="S606" s="293" t="str">
        <f>+'EVCA sectoralclassification 1'!E15</f>
        <v>Agriculture: other</v>
      </c>
      <c r="T606" s="62" t="s">
        <v>41</v>
      </c>
      <c r="U606" s="60" t="s">
        <v>218</v>
      </c>
      <c r="V606" s="424" t="s">
        <v>174</v>
      </c>
      <c r="W606" s="289"/>
      <c r="X606" s="491">
        <v>43398</v>
      </c>
      <c r="Y606" s="483"/>
      <c r="Z606" s="80"/>
    </row>
    <row r="607" spans="2:26" ht="42.45" hidden="1" customHeight="1" x14ac:dyDescent="0.3">
      <c r="B607" s="56" t="str">
        <f t="shared" ca="1" si="49"/>
        <v>VERO</v>
      </c>
      <c r="C607" s="57" t="b">
        <f t="shared" si="50"/>
        <v>1</v>
      </c>
      <c r="D607" s="57" t="b">
        <f>+IF(Q607='Convalida dati'!$B$16,AND('Dealflow centrale'!V607&lt;&gt;"",I607&lt;&gt;""),IF(AND('Dealflow centrale'!Q607='Convalida dati'!$B$17,'Dealflow centrale'!I607=""),OR('Dealflow centrale'!V607="",V607='Convalida dati'!$D$8),"FALSO"))</f>
        <v>1</v>
      </c>
      <c r="E607" s="57" t="b">
        <f>+IF(OR(T607='Convalida dati'!$F$4,T607='Convalida dati'!$F$5,T607='Convalida dati'!$F$8),OR('Dealflow centrale'!V607='Convalida dati'!$D$5,V607='Convalida dati'!$D$6,V607='Convalida dati'!$D$7),IF(OR('Dealflow centrale'!T607='Convalida dati'!$F$9,'Dealflow centrale'!T607='Convalida dati'!$F$7),OR('Dealflow centrale'!V607='Convalida dati'!$D$4,'Dealflow centrale'!V607='Convalida dati'!$D$5,'Dealflow centrale'!V607='Convalida dati'!$D$6),IF(T607="",OR(V607="",V607='Convalida dati'!$D$8),"FALSO")))</f>
        <v>1</v>
      </c>
      <c r="F607" s="58" t="str">
        <f t="shared" ca="1" si="51"/>
        <v>OK</v>
      </c>
      <c r="G607" s="66">
        <v>602</v>
      </c>
      <c r="H607" s="85">
        <v>43391</v>
      </c>
      <c r="I607" s="63">
        <v>43391</v>
      </c>
      <c r="J607" s="77" t="s">
        <v>1712</v>
      </c>
      <c r="K607" s="65" t="s">
        <v>62</v>
      </c>
      <c r="L607" s="76" t="s">
        <v>1438</v>
      </c>
      <c r="M607" s="78" t="s">
        <v>96</v>
      </c>
      <c r="N607" s="64" t="s">
        <v>1711</v>
      </c>
      <c r="O607" s="76"/>
      <c r="P607" s="66" t="s">
        <v>36</v>
      </c>
      <c r="Q607" s="67" t="s">
        <v>170</v>
      </c>
      <c r="R607" s="67" t="s">
        <v>53</v>
      </c>
      <c r="S607" s="288" t="str">
        <f>+'EVCA sectoralclassification 1'!E82</f>
        <v>Business and industrial services</v>
      </c>
      <c r="T607" s="68" t="s">
        <v>166</v>
      </c>
      <c r="U607" s="78" t="s">
        <v>218</v>
      </c>
      <c r="V607" s="423" t="s">
        <v>38</v>
      </c>
      <c r="W607" s="288"/>
      <c r="X607" s="489">
        <v>43398</v>
      </c>
      <c r="Y607" s="480"/>
      <c r="Z607" s="69"/>
    </row>
    <row r="608" spans="2:26" ht="42.45" hidden="1" customHeight="1" x14ac:dyDescent="0.3">
      <c r="B608" s="56" t="str">
        <f t="shared" ca="1" si="49"/>
        <v>VERO</v>
      </c>
      <c r="C608" s="57" t="b">
        <f t="shared" si="50"/>
        <v>1</v>
      </c>
      <c r="D608" s="57" t="b">
        <f>+IF(Q608='Convalida dati'!$B$16,AND('Dealflow centrale'!V608&lt;&gt;"",I608&lt;&gt;""),IF(AND('Dealflow centrale'!Q608='Convalida dati'!$B$17,'Dealflow centrale'!I608=""),OR('Dealflow centrale'!V608="",V608='Convalida dati'!$D$8),"FALSO"))</f>
        <v>1</v>
      </c>
      <c r="E608" s="57" t="b">
        <f>+IF(OR(T608='Convalida dati'!$F$4,T608='Convalida dati'!$F$5,T608='Convalida dati'!$F$8),OR('Dealflow centrale'!V608='Convalida dati'!$D$5,V608='Convalida dati'!$D$6,V608='Convalida dati'!$D$7),IF(OR('Dealflow centrale'!T608='Convalida dati'!$F$9,'Dealflow centrale'!T608='Convalida dati'!$F$7),OR('Dealflow centrale'!V608='Convalida dati'!$D$4,'Dealflow centrale'!V608='Convalida dati'!$D$5,'Dealflow centrale'!V608='Convalida dati'!$D$6),IF(T608="",OR(V608="",V608='Convalida dati'!$D$8),"FALSO")))</f>
        <v>1</v>
      </c>
      <c r="F608" s="58" t="str">
        <f t="shared" ca="1" si="51"/>
        <v>OK</v>
      </c>
      <c r="G608" s="60">
        <v>603</v>
      </c>
      <c r="H608" s="84">
        <v>43391</v>
      </c>
      <c r="I608" s="59">
        <v>43391</v>
      </c>
      <c r="J608" s="75" t="s">
        <v>1714</v>
      </c>
      <c r="K608" s="57" t="s">
        <v>64</v>
      </c>
      <c r="L608" s="70" t="s">
        <v>206</v>
      </c>
      <c r="M608" s="72" t="s">
        <v>161</v>
      </c>
      <c r="N608" s="56"/>
      <c r="O608" s="73" t="s">
        <v>1713</v>
      </c>
      <c r="P608" s="60" t="s">
        <v>35</v>
      </c>
      <c r="Q608" s="61" t="s">
        <v>170</v>
      </c>
      <c r="R608" s="61" t="s">
        <v>45</v>
      </c>
      <c r="S608" s="293" t="str">
        <f>+'EVCA sectoralclassification 1'!E223</f>
        <v>Biotechnology</v>
      </c>
      <c r="T608" s="62" t="s">
        <v>41</v>
      </c>
      <c r="U608" s="60" t="s">
        <v>218</v>
      </c>
      <c r="V608" s="424" t="s">
        <v>174</v>
      </c>
      <c r="W608" s="289"/>
      <c r="X608" s="488">
        <v>43398</v>
      </c>
      <c r="Y608" s="483"/>
      <c r="Z608" s="80"/>
    </row>
    <row r="609" spans="2:26" ht="42.45" hidden="1" customHeight="1" x14ac:dyDescent="0.3">
      <c r="B609" s="56" t="str">
        <f t="shared" ca="1" si="49"/>
        <v>VERO</v>
      </c>
      <c r="C609" s="57" t="b">
        <f t="shared" si="50"/>
        <v>1</v>
      </c>
      <c r="D609" s="57" t="b">
        <f>+IF(Q609='Convalida dati'!$B$16,AND('Dealflow centrale'!V609&lt;&gt;"",I609&lt;&gt;""),IF(AND('Dealflow centrale'!Q609='Convalida dati'!$B$17,'Dealflow centrale'!I609=""),OR('Dealflow centrale'!V609="",V609='Convalida dati'!$D$8),"FALSO"))</f>
        <v>1</v>
      </c>
      <c r="E609" s="57" t="b">
        <f>+IF(OR(T609='Convalida dati'!$F$4,T609='Convalida dati'!$F$5,T609='Convalida dati'!$F$8),OR('Dealflow centrale'!V609='Convalida dati'!$D$5,V609='Convalida dati'!$D$6,V609='Convalida dati'!$D$7),IF(OR('Dealflow centrale'!T609='Convalida dati'!$F$9,'Dealflow centrale'!T609='Convalida dati'!$F$7),OR('Dealflow centrale'!V609='Convalida dati'!$D$4,'Dealflow centrale'!V609='Convalida dati'!$D$5,'Dealflow centrale'!V609='Convalida dati'!$D$6),IF(T609="",OR(V609="",V609='Convalida dati'!$D$8),"FALSO")))</f>
        <v>1</v>
      </c>
      <c r="F609" s="58" t="str">
        <f t="shared" ca="1" si="51"/>
        <v>OK</v>
      </c>
      <c r="G609" s="66">
        <v>604</v>
      </c>
      <c r="H609" s="85">
        <v>43392</v>
      </c>
      <c r="I609" s="63">
        <v>43392</v>
      </c>
      <c r="J609" s="292" t="s">
        <v>1716</v>
      </c>
      <c r="K609" s="65" t="s">
        <v>62</v>
      </c>
      <c r="L609" s="76" t="s">
        <v>183</v>
      </c>
      <c r="M609" s="78" t="s">
        <v>98</v>
      </c>
      <c r="N609" s="64"/>
      <c r="O609" s="272" t="s">
        <v>1715</v>
      </c>
      <c r="P609" s="66" t="s">
        <v>34</v>
      </c>
      <c r="Q609" s="67" t="s">
        <v>170</v>
      </c>
      <c r="R609" s="67" t="s">
        <v>48</v>
      </c>
      <c r="S609" s="288" t="str">
        <f>+'EVCA sectoralclassification 1'!E215</f>
        <v>Software: other</v>
      </c>
      <c r="T609" s="68" t="s">
        <v>41</v>
      </c>
      <c r="U609" s="66" t="s">
        <v>218</v>
      </c>
      <c r="V609" s="423" t="s">
        <v>174</v>
      </c>
      <c r="W609" s="288"/>
      <c r="X609" s="489">
        <v>43398</v>
      </c>
      <c r="Y609" s="480"/>
      <c r="Z609" s="69"/>
    </row>
    <row r="610" spans="2:26" ht="42.45" hidden="1" customHeight="1" x14ac:dyDescent="0.3">
      <c r="B610" s="56" t="str">
        <f t="shared" ca="1" si="49"/>
        <v>VERO</v>
      </c>
      <c r="C610" s="57" t="b">
        <f t="shared" si="50"/>
        <v>1</v>
      </c>
      <c r="D610" s="57" t="b">
        <f>+IF(Q610='Convalida dati'!$B$16,AND('Dealflow centrale'!V610&lt;&gt;"",I610&lt;&gt;""),IF(AND('Dealflow centrale'!Q610='Convalida dati'!$B$17,'Dealflow centrale'!I610=""),OR('Dealflow centrale'!V610="",V610='Convalida dati'!$D$8),"FALSO"))</f>
        <v>1</v>
      </c>
      <c r="E610" s="57" t="b">
        <f>+IF(OR(T610='Convalida dati'!$F$4,T610='Convalida dati'!$F$5,T610='Convalida dati'!$F$8),OR('Dealflow centrale'!V610='Convalida dati'!$D$5,V610='Convalida dati'!$D$6,V610='Convalida dati'!$D$7),IF(OR('Dealflow centrale'!T610='Convalida dati'!$F$9,'Dealflow centrale'!T610='Convalida dati'!$F$7),OR('Dealflow centrale'!V610='Convalida dati'!$D$4,'Dealflow centrale'!V610='Convalida dati'!$D$5,'Dealflow centrale'!V610='Convalida dati'!$D$6),IF(T610="",OR(V610="",V610='Convalida dati'!$D$8),"FALSO")))</f>
        <v>1</v>
      </c>
      <c r="F610" s="58" t="str">
        <f t="shared" ca="1" si="51"/>
        <v>OK</v>
      </c>
      <c r="G610" s="60">
        <v>605</v>
      </c>
      <c r="H610" s="84">
        <v>43392</v>
      </c>
      <c r="I610" s="59">
        <v>43392</v>
      </c>
      <c r="J610" s="75" t="s">
        <v>1717</v>
      </c>
      <c r="K610" s="57" t="s">
        <v>62</v>
      </c>
      <c r="L610" s="70" t="s">
        <v>165</v>
      </c>
      <c r="M610" s="72" t="s">
        <v>90</v>
      </c>
      <c r="N610" s="56"/>
      <c r="O610" s="73" t="s">
        <v>1718</v>
      </c>
      <c r="P610" s="72" t="s">
        <v>35</v>
      </c>
      <c r="Q610" s="61" t="s">
        <v>170</v>
      </c>
      <c r="R610" s="61" t="s">
        <v>53</v>
      </c>
      <c r="S610" s="293" t="str">
        <f>+'EVCA sectoralclassification 1'!E181</f>
        <v>Financial institutions and services</v>
      </c>
      <c r="T610" s="62" t="s">
        <v>166</v>
      </c>
      <c r="U610" s="60" t="s">
        <v>218</v>
      </c>
      <c r="V610" s="424" t="s">
        <v>38</v>
      </c>
      <c r="W610" s="289"/>
      <c r="X610" s="488">
        <v>43398</v>
      </c>
      <c r="Y610" s="483"/>
      <c r="Z610" s="80"/>
    </row>
    <row r="611" spans="2:26" ht="42.45" hidden="1" customHeight="1" x14ac:dyDescent="0.3">
      <c r="B611" s="56" t="str">
        <f t="shared" ca="1" si="49"/>
        <v>VERO</v>
      </c>
      <c r="C611" s="57" t="b">
        <f t="shared" si="50"/>
        <v>1</v>
      </c>
      <c r="D611" s="57" t="b">
        <f>+IF(Q611='Convalida dati'!$B$16,AND('Dealflow centrale'!V611&lt;&gt;"",I611&lt;&gt;""),IF(AND('Dealflow centrale'!Q611='Convalida dati'!$B$17,'Dealflow centrale'!I611=""),OR('Dealflow centrale'!V611="",V611='Convalida dati'!$D$8),"FALSO"))</f>
        <v>1</v>
      </c>
      <c r="E611" s="57" t="b">
        <f>+IF(OR(T611='Convalida dati'!$F$4,T611='Convalida dati'!$F$5,T611='Convalida dati'!$F$8),OR('Dealflow centrale'!V611='Convalida dati'!$D$5,V611='Convalida dati'!$D$6,V611='Convalida dati'!$D$7),IF(OR('Dealflow centrale'!T611='Convalida dati'!$F$9,'Dealflow centrale'!T611='Convalida dati'!$F$7),OR('Dealflow centrale'!V611='Convalida dati'!$D$4,'Dealflow centrale'!V611='Convalida dati'!$D$5,'Dealflow centrale'!V611='Convalida dati'!$D$6),IF(T611="",OR(V611="",V611='Convalida dati'!$D$8),"FALSO")))</f>
        <v>1</v>
      </c>
      <c r="F611" s="58" t="str">
        <f t="shared" ca="1" si="51"/>
        <v>OK</v>
      </c>
      <c r="G611" s="66">
        <v>606</v>
      </c>
      <c r="H611" s="85">
        <v>43392</v>
      </c>
      <c r="I611" s="63">
        <v>43392</v>
      </c>
      <c r="J611" s="77" t="s">
        <v>1720</v>
      </c>
      <c r="K611" s="65" t="s">
        <v>62</v>
      </c>
      <c r="L611" s="76" t="s">
        <v>206</v>
      </c>
      <c r="M611" s="78" t="s">
        <v>206</v>
      </c>
      <c r="N611" s="64"/>
      <c r="O611" s="76" t="s">
        <v>1719</v>
      </c>
      <c r="P611" s="66" t="s">
        <v>34</v>
      </c>
      <c r="Q611" s="67" t="s">
        <v>170</v>
      </c>
      <c r="R611" s="67" t="s">
        <v>47</v>
      </c>
      <c r="S611" s="288" t="str">
        <f>+'EVCA sectoralclassification 1'!E121</f>
        <v>Consumer products manufacturing</v>
      </c>
      <c r="T611" s="68" t="s">
        <v>41</v>
      </c>
      <c r="U611" s="78" t="s">
        <v>218</v>
      </c>
      <c r="V611" s="423" t="s">
        <v>174</v>
      </c>
      <c r="W611" s="288"/>
      <c r="X611" s="489">
        <v>43398</v>
      </c>
      <c r="Y611" s="480"/>
      <c r="Z611" s="69"/>
    </row>
    <row r="612" spans="2:26" ht="42.45" hidden="1" customHeight="1" x14ac:dyDescent="0.3">
      <c r="B612" s="56" t="str">
        <f t="shared" ca="1" si="49"/>
        <v>VERO</v>
      </c>
      <c r="C612" s="57" t="b">
        <f t="shared" si="50"/>
        <v>1</v>
      </c>
      <c r="D612" s="57" t="b">
        <f>+IF(Q612='Convalida dati'!$B$16,AND('Dealflow centrale'!V612&lt;&gt;"",I612&lt;&gt;""),IF(AND('Dealflow centrale'!Q612='Convalida dati'!$B$17,'Dealflow centrale'!I612=""),OR('Dealflow centrale'!V612="",V612='Convalida dati'!$D$8),"FALSO"))</f>
        <v>1</v>
      </c>
      <c r="E612" s="57" t="b">
        <f>+IF(OR(T612='Convalida dati'!$F$4,T612='Convalida dati'!$F$5,T612='Convalida dati'!$F$8),OR('Dealflow centrale'!V612='Convalida dati'!$D$5,V612='Convalida dati'!$D$6,V612='Convalida dati'!$D$7),IF(OR('Dealflow centrale'!T612='Convalida dati'!$F$9,'Dealflow centrale'!T612='Convalida dati'!$F$7),OR('Dealflow centrale'!V612='Convalida dati'!$D$4,'Dealflow centrale'!V612='Convalida dati'!$D$5,'Dealflow centrale'!V612='Convalida dati'!$D$6),IF(T612="",OR(V612="",V612='Convalida dati'!$D$8),"FALSO")))</f>
        <v>1</v>
      </c>
      <c r="F612" s="58" t="str">
        <f t="shared" ca="1" si="51"/>
        <v>OK</v>
      </c>
      <c r="G612" s="60">
        <v>607</v>
      </c>
      <c r="H612" s="84">
        <v>43393</v>
      </c>
      <c r="I612" s="59">
        <v>43393</v>
      </c>
      <c r="J612" s="75" t="s">
        <v>1721</v>
      </c>
      <c r="K612" s="57" t="s">
        <v>62</v>
      </c>
      <c r="L612" s="70" t="s">
        <v>192</v>
      </c>
      <c r="M612" s="72" t="s">
        <v>95</v>
      </c>
      <c r="N612" s="56"/>
      <c r="O612" s="73" t="s">
        <v>1722</v>
      </c>
      <c r="P612" s="60" t="s">
        <v>34</v>
      </c>
      <c r="Q612" s="61" t="s">
        <v>170</v>
      </c>
      <c r="R612" s="61" t="s">
        <v>53</v>
      </c>
      <c r="S612" s="293" t="str">
        <f>+'EVCA sectoralclassification 1'!E184</f>
        <v>Real estate</v>
      </c>
      <c r="T612" s="62" t="s">
        <v>41</v>
      </c>
      <c r="U612" s="60" t="s">
        <v>218</v>
      </c>
      <c r="V612" s="424" t="s">
        <v>174</v>
      </c>
      <c r="W612" s="289"/>
      <c r="X612" s="488">
        <v>43398</v>
      </c>
      <c r="Y612" s="483"/>
      <c r="Z612" s="80"/>
    </row>
    <row r="613" spans="2:26" ht="42.45" hidden="1" customHeight="1" x14ac:dyDescent="0.3">
      <c r="B613" s="56" t="str">
        <f t="shared" ca="1" si="49"/>
        <v>VERO</v>
      </c>
      <c r="C613" s="57" t="b">
        <f t="shared" si="50"/>
        <v>1</v>
      </c>
      <c r="D613" s="57" t="b">
        <f>+IF(Q613='Convalida dati'!$B$16,AND('Dealflow centrale'!V613&lt;&gt;"",I613&lt;&gt;""),IF(AND('Dealflow centrale'!Q613='Convalida dati'!$B$17,'Dealflow centrale'!I613=""),OR('Dealflow centrale'!V613="",V613='Convalida dati'!$D$8),"FALSO"))</f>
        <v>1</v>
      </c>
      <c r="E613" s="57" t="b">
        <f>+IF(OR(T613='Convalida dati'!$F$4,T613='Convalida dati'!$F$5,T613='Convalida dati'!$F$8),OR('Dealflow centrale'!V613='Convalida dati'!$D$5,V613='Convalida dati'!$D$6,V613='Convalida dati'!$D$7),IF(OR('Dealflow centrale'!T613='Convalida dati'!$F$9,'Dealflow centrale'!T613='Convalida dati'!$F$7),OR('Dealflow centrale'!V613='Convalida dati'!$D$4,'Dealflow centrale'!V613='Convalida dati'!$D$5,'Dealflow centrale'!V613='Convalida dati'!$D$6),IF(T613="",OR(V613="",V613='Convalida dati'!$D$8),"FALSO")))</f>
        <v>1</v>
      </c>
      <c r="F613" s="58" t="str">
        <f t="shared" ca="1" si="51"/>
        <v>OK</v>
      </c>
      <c r="G613" s="66">
        <v>608</v>
      </c>
      <c r="H613" s="85">
        <v>43395</v>
      </c>
      <c r="I613" s="63">
        <v>43395</v>
      </c>
      <c r="J613" s="292" t="s">
        <v>1723</v>
      </c>
      <c r="K613" s="65" t="s">
        <v>62</v>
      </c>
      <c r="L613" s="76" t="s">
        <v>149</v>
      </c>
      <c r="M613" s="78" t="s">
        <v>92</v>
      </c>
      <c r="N613" s="64"/>
      <c r="O613" s="272" t="s">
        <v>1724</v>
      </c>
      <c r="P613" s="66" t="s">
        <v>35</v>
      </c>
      <c r="Q613" s="67" t="s">
        <v>170</v>
      </c>
      <c r="R613" s="67" t="s">
        <v>47</v>
      </c>
      <c r="S613" s="288" t="str">
        <f>+'EVCA sectoralclassification 1'!E127</f>
        <v>Consumer products manufacturing</v>
      </c>
      <c r="T613" s="68" t="s">
        <v>166</v>
      </c>
      <c r="U613" s="66" t="s">
        <v>218</v>
      </c>
      <c r="V613" s="423" t="s">
        <v>38</v>
      </c>
      <c r="W613" s="288"/>
      <c r="X613" s="489">
        <v>43398</v>
      </c>
      <c r="Y613" s="480"/>
      <c r="Z613" s="69"/>
    </row>
    <row r="614" spans="2:26" ht="42.45" hidden="1" customHeight="1" x14ac:dyDescent="0.3">
      <c r="B614" s="56" t="str">
        <f t="shared" ca="1" si="49"/>
        <v>VERO</v>
      </c>
      <c r="C614" s="57" t="b">
        <f t="shared" si="50"/>
        <v>1</v>
      </c>
      <c r="D614" s="57" t="b">
        <f>+IF(Q614='Convalida dati'!$B$16,AND('Dealflow centrale'!V614&lt;&gt;"",I614&lt;&gt;""),IF(AND('Dealflow centrale'!Q614='Convalida dati'!$B$17,'Dealflow centrale'!I614=""),OR('Dealflow centrale'!V614="",V614='Convalida dati'!$D$8),"FALSO"))</f>
        <v>1</v>
      </c>
      <c r="E614" s="57" t="b">
        <f>+IF(OR(T614='Convalida dati'!$F$4,T614='Convalida dati'!$F$5,T614='Convalida dati'!$F$8),OR('Dealflow centrale'!V614='Convalida dati'!$D$5,V614='Convalida dati'!$D$6,V614='Convalida dati'!$D$7),IF(OR('Dealflow centrale'!T614='Convalida dati'!$F$9,'Dealflow centrale'!T614='Convalida dati'!$F$7),OR('Dealflow centrale'!V614='Convalida dati'!$D$4,'Dealflow centrale'!V614='Convalida dati'!$D$5,'Dealflow centrale'!V614='Convalida dati'!$D$6),IF(T614="",OR(V614="",V614='Convalida dati'!$D$8),"FALSO")))</f>
        <v>1</v>
      </c>
      <c r="F614" s="58" t="str">
        <f t="shared" ca="1" si="51"/>
        <v>OK</v>
      </c>
      <c r="G614" s="60">
        <v>609</v>
      </c>
      <c r="H614" s="84">
        <v>43395</v>
      </c>
      <c r="I614" s="59">
        <v>43395</v>
      </c>
      <c r="J614" s="75" t="s">
        <v>1725</v>
      </c>
      <c r="K614" s="57" t="s">
        <v>62</v>
      </c>
      <c r="L614" s="70" t="s">
        <v>1087</v>
      </c>
      <c r="M614" s="72" t="s">
        <v>92</v>
      </c>
      <c r="N614" s="56"/>
      <c r="O614" s="73" t="s">
        <v>1726</v>
      </c>
      <c r="P614" s="60" t="s">
        <v>34</v>
      </c>
      <c r="Q614" s="61" t="s">
        <v>170</v>
      </c>
      <c r="R614" s="61" t="s">
        <v>48</v>
      </c>
      <c r="S614" s="293" t="str">
        <f>+'EVCA sectoralclassification 1'!E200</f>
        <v>Internet technologies</v>
      </c>
      <c r="T614" s="62" t="s">
        <v>167</v>
      </c>
      <c r="U614" s="60" t="s">
        <v>218</v>
      </c>
      <c r="V614" s="424" t="s">
        <v>38</v>
      </c>
      <c r="W614" s="289"/>
      <c r="X614" s="488">
        <v>43398</v>
      </c>
      <c r="Y614" s="483"/>
      <c r="Z614" s="80"/>
    </row>
    <row r="615" spans="2:26" ht="42.45" hidden="1" customHeight="1" x14ac:dyDescent="0.3">
      <c r="B615" s="56" t="str">
        <f t="shared" ca="1" si="49"/>
        <v>VERO</v>
      </c>
      <c r="C615" s="57" t="b">
        <f t="shared" si="50"/>
        <v>1</v>
      </c>
      <c r="D615" s="57" t="b">
        <f>+IF(Q615='Convalida dati'!$B$16,AND('Dealflow centrale'!V615&lt;&gt;"",I615&lt;&gt;""),IF(AND('Dealflow centrale'!Q615='Convalida dati'!$B$17,'Dealflow centrale'!I615=""),OR('Dealflow centrale'!V615="",V615='Convalida dati'!$D$8),"FALSO"))</f>
        <v>1</v>
      </c>
      <c r="E615" s="57" t="b">
        <f>+IF(OR(T615='Convalida dati'!$F$4,T615='Convalida dati'!$F$5,T615='Convalida dati'!$F$8),OR('Dealflow centrale'!V615='Convalida dati'!$D$5,V615='Convalida dati'!$D$6,V615='Convalida dati'!$D$7),IF(OR('Dealflow centrale'!T615='Convalida dati'!$F$9,'Dealflow centrale'!T615='Convalida dati'!$F$7),OR('Dealflow centrale'!V615='Convalida dati'!$D$4,'Dealflow centrale'!V615='Convalida dati'!$D$5,'Dealflow centrale'!V615='Convalida dati'!$D$6),IF(T615="",OR(V615="",V615='Convalida dati'!$D$8),"FALSO")))</f>
        <v>1</v>
      </c>
      <c r="F615" s="58" t="str">
        <f t="shared" ca="1" si="51"/>
        <v>OK</v>
      </c>
      <c r="G615" s="66">
        <v>610</v>
      </c>
      <c r="H615" s="85">
        <v>43395</v>
      </c>
      <c r="I615" s="63">
        <v>43395</v>
      </c>
      <c r="J615" s="77" t="s">
        <v>1728</v>
      </c>
      <c r="K615" s="65" t="s">
        <v>64</v>
      </c>
      <c r="L615" s="76" t="s">
        <v>206</v>
      </c>
      <c r="M615" s="78" t="s">
        <v>206</v>
      </c>
      <c r="N615" s="64"/>
      <c r="O615" s="76" t="s">
        <v>1727</v>
      </c>
      <c r="P615" s="66" t="s">
        <v>35</v>
      </c>
      <c r="Q615" s="67" t="s">
        <v>170</v>
      </c>
      <c r="R615" s="67" t="s">
        <v>53</v>
      </c>
      <c r="S615" s="288" t="str">
        <f>+'EVCA sectoralclassification 1'!E78</f>
        <v>Business and industrial services</v>
      </c>
      <c r="T615" s="68" t="s">
        <v>167</v>
      </c>
      <c r="U615" s="78" t="s">
        <v>218</v>
      </c>
      <c r="V615" s="423" t="s">
        <v>174</v>
      </c>
      <c r="W615" s="288"/>
      <c r="X615" s="489">
        <v>43398</v>
      </c>
      <c r="Y615" s="480" t="s">
        <v>1731</v>
      </c>
      <c r="Z615" s="69"/>
    </row>
    <row r="616" spans="2:26" ht="42.45" hidden="1" customHeight="1" x14ac:dyDescent="0.3">
      <c r="B616" s="56" t="str">
        <f t="shared" ref="B616:B632" ca="1" si="52">IF(AND(+H616&lt;=X616,X616&lt;=TODAY()),"VERO","FALSO")</f>
        <v>VERO</v>
      </c>
      <c r="C616" s="57" t="b">
        <f t="shared" ref="C616:C632" si="53">+(AND(G616&lt;&gt;"",H616&lt;&gt;"",J616&lt;&gt;"",K616&lt;&gt;"",L616&lt;&gt;"",M616&lt;&gt;"",P616&lt;&gt;"",Q616&lt;&gt;""))</f>
        <v>1</v>
      </c>
      <c r="D616" s="57" t="b">
        <f>+IF(Q616='Convalida dati'!$B$16,AND('Dealflow centrale'!V616&lt;&gt;"",I616&lt;&gt;""),IF(AND('Dealflow centrale'!Q616='Convalida dati'!$B$17,'Dealflow centrale'!I616=""),OR('Dealflow centrale'!V616="",V616='Convalida dati'!$D$8),"FALSO"))</f>
        <v>1</v>
      </c>
      <c r="E616" s="57" t="b">
        <f>+IF(OR(T616='Convalida dati'!$F$4,T616='Convalida dati'!$F$5,T616='Convalida dati'!$F$8),OR('Dealflow centrale'!V616='Convalida dati'!$D$5,V616='Convalida dati'!$D$6,V616='Convalida dati'!$D$7),IF(OR('Dealflow centrale'!T616='Convalida dati'!$F$9,'Dealflow centrale'!T616='Convalida dati'!$F$7),OR('Dealflow centrale'!V616='Convalida dati'!$D$4,'Dealflow centrale'!V616='Convalida dati'!$D$5,'Dealflow centrale'!V616='Convalida dati'!$D$6),IF(T616="",OR(V616="",V616='Convalida dati'!$D$8),"FALSO")))</f>
        <v>1</v>
      </c>
      <c r="F616" s="58" t="str">
        <f t="shared" ca="1" si="51"/>
        <v>OK</v>
      </c>
      <c r="G616" s="60">
        <v>611</v>
      </c>
      <c r="H616" s="84">
        <v>43396</v>
      </c>
      <c r="I616" s="59">
        <v>43396</v>
      </c>
      <c r="J616" s="75" t="s">
        <v>1729</v>
      </c>
      <c r="K616" s="57" t="s">
        <v>62</v>
      </c>
      <c r="L616" s="70" t="s">
        <v>202</v>
      </c>
      <c r="M616" s="72" t="s">
        <v>89</v>
      </c>
      <c r="N616" s="56" t="s">
        <v>184</v>
      </c>
      <c r="O616" s="73"/>
      <c r="P616" s="60" t="s">
        <v>36</v>
      </c>
      <c r="Q616" s="61" t="s">
        <v>170</v>
      </c>
      <c r="R616" s="61" t="s">
        <v>49</v>
      </c>
      <c r="S616" s="293" t="str">
        <f>+'EVCA sectoralclassification 1'!E215</f>
        <v>Software: other</v>
      </c>
      <c r="T616" s="62" t="s">
        <v>166</v>
      </c>
      <c r="U616" s="60" t="s">
        <v>218</v>
      </c>
      <c r="V616" s="424" t="s">
        <v>38</v>
      </c>
      <c r="W616" s="289"/>
      <c r="X616" s="488">
        <v>43398</v>
      </c>
      <c r="Y616" s="483"/>
      <c r="Z616" s="80"/>
    </row>
    <row r="617" spans="2:26" ht="42.45" hidden="1" customHeight="1" x14ac:dyDescent="0.3">
      <c r="B617" s="56" t="str">
        <f t="shared" ca="1" si="52"/>
        <v>VERO</v>
      </c>
      <c r="C617" s="57" t="b">
        <f t="shared" si="53"/>
        <v>1</v>
      </c>
      <c r="D617" s="57" t="b">
        <f>+IF(Q617='Convalida dati'!$B$16,AND('Dealflow centrale'!V617&lt;&gt;"",I617&lt;&gt;""),IF(AND('Dealflow centrale'!Q617='Convalida dati'!$B$17,'Dealflow centrale'!I617=""),OR('Dealflow centrale'!V617="",V617='Convalida dati'!$D$8),"FALSO"))</f>
        <v>1</v>
      </c>
      <c r="E617" s="57" t="b">
        <f>+IF(OR(T617='Convalida dati'!$F$4,T617='Convalida dati'!$F$5,T617='Convalida dati'!$F$8),OR('Dealflow centrale'!V617='Convalida dati'!$D$5,V617='Convalida dati'!$D$6,V617='Convalida dati'!$D$7),IF(OR('Dealflow centrale'!T617='Convalida dati'!$F$9,'Dealflow centrale'!T617='Convalida dati'!$F$7),OR('Dealflow centrale'!V617='Convalida dati'!$D$4,'Dealflow centrale'!V617='Convalida dati'!$D$5,'Dealflow centrale'!V617='Convalida dati'!$D$6),IF(T617="",OR(V617="",V617='Convalida dati'!$D$8),"FALSO")))</f>
        <v>1</v>
      </c>
      <c r="F617" s="58" t="str">
        <f t="shared" ca="1" si="51"/>
        <v>OK</v>
      </c>
      <c r="G617" s="66">
        <v>612</v>
      </c>
      <c r="H617" s="85">
        <v>43396</v>
      </c>
      <c r="I617" s="63"/>
      <c r="J617" s="292" t="s">
        <v>1736</v>
      </c>
      <c r="K617" s="65" t="s">
        <v>62</v>
      </c>
      <c r="L617" s="76" t="s">
        <v>80</v>
      </c>
      <c r="M617" s="78" t="s">
        <v>70</v>
      </c>
      <c r="N617" s="64"/>
      <c r="O617" s="272" t="s">
        <v>1730</v>
      </c>
      <c r="P617" s="66" t="s">
        <v>35</v>
      </c>
      <c r="Q617" s="67" t="s">
        <v>67</v>
      </c>
      <c r="R617" s="67"/>
      <c r="S617" s="288"/>
      <c r="T617" s="68"/>
      <c r="U617" s="66"/>
      <c r="V617" s="423" t="s">
        <v>781</v>
      </c>
      <c r="W617" s="288"/>
      <c r="X617" s="489">
        <v>43454</v>
      </c>
      <c r="Y617" s="480"/>
      <c r="Z617" s="69"/>
    </row>
    <row r="618" spans="2:26" ht="42.45" hidden="1" customHeight="1" x14ac:dyDescent="0.3">
      <c r="B618" s="56" t="str">
        <f t="shared" ca="1" si="52"/>
        <v>VERO</v>
      </c>
      <c r="C618" s="57" t="b">
        <f t="shared" si="53"/>
        <v>1</v>
      </c>
      <c r="D618" s="57" t="b">
        <f>+IF(Q618='Convalida dati'!$B$16,AND('Dealflow centrale'!V618&lt;&gt;"",I618&lt;&gt;""),IF(AND('Dealflow centrale'!Q618='Convalida dati'!$B$17,'Dealflow centrale'!I618=""),OR('Dealflow centrale'!V618="",V618='Convalida dati'!$D$8),"FALSO"))</f>
        <v>1</v>
      </c>
      <c r="E618" s="57" t="b">
        <f>+IF(OR(T618='Convalida dati'!$F$4,T618='Convalida dati'!$F$5,T618='Convalida dati'!$F$8),OR('Dealflow centrale'!V618='Convalida dati'!$D$5,V618='Convalida dati'!$D$6,V618='Convalida dati'!$D$7),IF(OR('Dealflow centrale'!T618='Convalida dati'!$F$9,'Dealflow centrale'!T618='Convalida dati'!$F$7),OR('Dealflow centrale'!V618='Convalida dati'!$D$4,'Dealflow centrale'!V618='Convalida dati'!$D$5,'Dealflow centrale'!V618='Convalida dati'!$D$6),IF(T618="",OR(V618="",V618='Convalida dati'!$D$8),"FALSO")))</f>
        <v>1</v>
      </c>
      <c r="F618" s="58" t="str">
        <f t="shared" ca="1" si="51"/>
        <v>OK</v>
      </c>
      <c r="G618" s="60">
        <v>613</v>
      </c>
      <c r="H618" s="84">
        <v>43394</v>
      </c>
      <c r="I618" s="59">
        <v>43402</v>
      </c>
      <c r="J618" s="75" t="s">
        <v>1732</v>
      </c>
      <c r="K618" s="57" t="s">
        <v>62</v>
      </c>
      <c r="L618" s="70" t="s">
        <v>1734</v>
      </c>
      <c r="M618" s="72" t="s">
        <v>93</v>
      </c>
      <c r="N618" s="56"/>
      <c r="O618" s="73" t="s">
        <v>1733</v>
      </c>
      <c r="P618" s="60" t="s">
        <v>34</v>
      </c>
      <c r="Q618" s="61" t="s">
        <v>170</v>
      </c>
      <c r="R618" s="281" t="s">
        <v>53</v>
      </c>
      <c r="S618" s="293" t="str">
        <f>+'EVCA sectoralclassification 1'!E89</f>
        <v>Business and industrial services</v>
      </c>
      <c r="T618" s="62" t="s">
        <v>41</v>
      </c>
      <c r="U618" s="60" t="s">
        <v>218</v>
      </c>
      <c r="V618" s="424" t="s">
        <v>174</v>
      </c>
      <c r="W618" s="289"/>
      <c r="X618" s="488">
        <v>43404</v>
      </c>
      <c r="Y618" s="483"/>
      <c r="Z618" s="80"/>
    </row>
    <row r="619" spans="2:26" ht="42.45" hidden="1" customHeight="1" x14ac:dyDescent="0.3">
      <c r="B619" s="56" t="str">
        <f t="shared" ca="1" si="52"/>
        <v>VERO</v>
      </c>
      <c r="C619" s="57" t="b">
        <f t="shared" si="53"/>
        <v>1</v>
      </c>
      <c r="D619" s="57" t="b">
        <f>+IF(Q619='Convalida dati'!$B$16,AND('Dealflow centrale'!V619&lt;&gt;"",I619&lt;&gt;""),IF(AND('Dealflow centrale'!Q619='Convalida dati'!$B$17,'Dealflow centrale'!I619=""),OR('Dealflow centrale'!V619="",V619='Convalida dati'!$D$8),"FALSO"))</f>
        <v>1</v>
      </c>
      <c r="E619" s="57" t="b">
        <f>+IF(OR(T619='Convalida dati'!$F$4,T619='Convalida dati'!$F$5,T619='Convalida dati'!$F$8),OR('Dealflow centrale'!V619='Convalida dati'!$D$5,V619='Convalida dati'!$D$6,V619='Convalida dati'!$D$7),IF(OR('Dealflow centrale'!T619='Convalida dati'!$F$9,'Dealflow centrale'!T619='Convalida dati'!$F$7),OR('Dealflow centrale'!V619='Convalida dati'!$D$4,'Dealflow centrale'!V619='Convalida dati'!$D$5,'Dealflow centrale'!V619='Convalida dati'!$D$6),IF(T619="",OR(V619="",V619='Convalida dati'!$D$8),"FALSO")))</f>
        <v>1</v>
      </c>
      <c r="F619" s="58" t="str">
        <f t="shared" ca="1" si="51"/>
        <v>OK</v>
      </c>
      <c r="G619" s="66">
        <v>614</v>
      </c>
      <c r="H619" s="85">
        <v>43397</v>
      </c>
      <c r="I619" s="63">
        <v>43397</v>
      </c>
      <c r="J619" s="77" t="s">
        <v>1735</v>
      </c>
      <c r="K619" s="65" t="s">
        <v>62</v>
      </c>
      <c r="L619" s="76" t="s">
        <v>192</v>
      </c>
      <c r="M619" s="78" t="s">
        <v>95</v>
      </c>
      <c r="N619" s="64"/>
      <c r="O619" s="272" t="s">
        <v>1370</v>
      </c>
      <c r="P619" s="66" t="s">
        <v>35</v>
      </c>
      <c r="Q619" s="67" t="s">
        <v>170</v>
      </c>
      <c r="R619" s="67" t="s">
        <v>53</v>
      </c>
      <c r="S619" s="288" t="str">
        <f>+'EVCA sectoralclassification 1'!E89</f>
        <v>Business and industrial services</v>
      </c>
      <c r="T619" s="68" t="s">
        <v>167</v>
      </c>
      <c r="U619" s="66" t="s">
        <v>218</v>
      </c>
      <c r="V619" s="423" t="s">
        <v>38</v>
      </c>
      <c r="W619" s="288"/>
      <c r="X619" s="489">
        <v>43398</v>
      </c>
      <c r="Y619" s="480"/>
      <c r="Z619" s="69"/>
    </row>
    <row r="620" spans="2:26" ht="42.45" hidden="1" customHeight="1" x14ac:dyDescent="0.3">
      <c r="B620" s="56" t="str">
        <f t="shared" ca="1" si="52"/>
        <v>VERO</v>
      </c>
      <c r="C620" s="57" t="b">
        <f t="shared" si="53"/>
        <v>1</v>
      </c>
      <c r="D620" s="57" t="b">
        <f>+IF(Q620='Convalida dati'!$B$16,AND('Dealflow centrale'!V620&lt;&gt;"",I620&lt;&gt;""),IF(AND('Dealflow centrale'!Q620='Convalida dati'!$B$17,'Dealflow centrale'!I620=""),OR('Dealflow centrale'!V620="",V620='Convalida dati'!$D$8),"FALSO"))</f>
        <v>1</v>
      </c>
      <c r="E620" s="57" t="b">
        <f>+IF(OR(T620='Convalida dati'!$F$4,T620='Convalida dati'!$F$5,T620='Convalida dati'!$F$8),OR('Dealflow centrale'!V620='Convalida dati'!$D$5,V620='Convalida dati'!$D$6,V620='Convalida dati'!$D$7),IF(OR('Dealflow centrale'!T620='Convalida dati'!$F$9,'Dealflow centrale'!T620='Convalida dati'!$F$7),OR('Dealflow centrale'!V620='Convalida dati'!$D$4,'Dealflow centrale'!V620='Convalida dati'!$D$5,'Dealflow centrale'!V620='Convalida dati'!$D$6),IF(T620="",OR(V620="",V620='Convalida dati'!$D$8),"FALSO")))</f>
        <v>1</v>
      </c>
      <c r="F620" s="58" t="str">
        <f t="shared" ca="1" si="51"/>
        <v>OK</v>
      </c>
      <c r="G620" s="60">
        <v>615</v>
      </c>
      <c r="H620" s="84">
        <v>43398</v>
      </c>
      <c r="I620" s="59">
        <v>43398</v>
      </c>
      <c r="J620" s="75" t="s">
        <v>1737</v>
      </c>
      <c r="K620" s="57" t="s">
        <v>62</v>
      </c>
      <c r="L620" s="70" t="s">
        <v>149</v>
      </c>
      <c r="M620" s="72" t="s">
        <v>92</v>
      </c>
      <c r="N620" s="75" t="s">
        <v>118</v>
      </c>
      <c r="O620" s="73"/>
      <c r="P620" s="60" t="s">
        <v>36</v>
      </c>
      <c r="Q620" s="61" t="s">
        <v>170</v>
      </c>
      <c r="R620" s="61" t="s">
        <v>49</v>
      </c>
      <c r="S620" s="293" t="str">
        <f>+'EVCA sectoralclassification 1'!E215</f>
        <v>Software: other</v>
      </c>
      <c r="T620" s="62" t="s">
        <v>166</v>
      </c>
      <c r="U620" s="60" t="s">
        <v>218</v>
      </c>
      <c r="V620" s="424" t="s">
        <v>38</v>
      </c>
      <c r="W620" s="289"/>
      <c r="X620" s="488">
        <v>43404</v>
      </c>
      <c r="Y620" s="483"/>
      <c r="Z620" s="80"/>
    </row>
    <row r="621" spans="2:26" ht="42.45" hidden="1" customHeight="1" x14ac:dyDescent="0.3">
      <c r="B621" s="56" t="str">
        <f t="shared" ref="B621:B629" ca="1" si="54">IF(AND(+H621&lt;=X621,X621&lt;=TODAY()),"VERO","FALSO")</f>
        <v>VERO</v>
      </c>
      <c r="C621" s="57" t="b">
        <f t="shared" ref="C621:C629" si="55">+(AND(G621&lt;&gt;"",H621&lt;&gt;"",J621&lt;&gt;"",K621&lt;&gt;"",L621&lt;&gt;"",M621&lt;&gt;"",P621&lt;&gt;"",Q621&lt;&gt;""))</f>
        <v>1</v>
      </c>
      <c r="D621" s="57" t="b">
        <f>+IF(Q621='Convalida dati'!$B$16,AND('Dealflow centrale'!V621&lt;&gt;"",I621&lt;&gt;""),IF(AND('Dealflow centrale'!Q621='Convalida dati'!$B$17,'Dealflow centrale'!I621=""),OR('Dealflow centrale'!V621="",V621='Convalida dati'!$D$8),"FALSO"))</f>
        <v>1</v>
      </c>
      <c r="E621" s="57" t="b">
        <f>+IF(OR(T621='Convalida dati'!$F$4,T621='Convalida dati'!$F$5,T621='Convalida dati'!$F$8),OR('Dealflow centrale'!V621='Convalida dati'!$D$5,V621='Convalida dati'!$D$6,V621='Convalida dati'!$D$7),IF(OR('Dealflow centrale'!T621='Convalida dati'!$F$9,'Dealflow centrale'!T621='Convalida dati'!$F$7),OR('Dealflow centrale'!V621='Convalida dati'!$D$4,'Dealflow centrale'!V621='Convalida dati'!$D$5,'Dealflow centrale'!V621='Convalida dati'!$D$6),IF(T621="",OR(V621="",V621='Convalida dati'!$D$8),"FALSO")))</f>
        <v>1</v>
      </c>
      <c r="F621" s="58" t="str">
        <f t="shared" ca="1" si="51"/>
        <v>OK</v>
      </c>
      <c r="G621" s="66">
        <v>616</v>
      </c>
      <c r="H621" s="85">
        <v>43399</v>
      </c>
      <c r="I621" s="63">
        <v>43399</v>
      </c>
      <c r="J621" s="292" t="s">
        <v>1738</v>
      </c>
      <c r="K621" s="65" t="s">
        <v>62</v>
      </c>
      <c r="L621" s="76" t="s">
        <v>149</v>
      </c>
      <c r="M621" s="78" t="s">
        <v>92</v>
      </c>
      <c r="N621" s="64"/>
      <c r="O621" s="272" t="s">
        <v>1739</v>
      </c>
      <c r="P621" s="66" t="s">
        <v>34</v>
      </c>
      <c r="Q621" s="67" t="s">
        <v>170</v>
      </c>
      <c r="R621" s="67" t="s">
        <v>49</v>
      </c>
      <c r="S621" s="288" t="str">
        <f>+'EVCA sectoralclassification 1'!E215</f>
        <v>Software: other</v>
      </c>
      <c r="T621" s="68" t="s">
        <v>41</v>
      </c>
      <c r="U621" s="66" t="s">
        <v>218</v>
      </c>
      <c r="V621" s="423" t="s">
        <v>174</v>
      </c>
      <c r="W621" s="288"/>
      <c r="X621" s="489">
        <v>43404</v>
      </c>
      <c r="Y621" s="480"/>
      <c r="Z621" s="69"/>
    </row>
    <row r="622" spans="2:26" ht="42.45" hidden="1" customHeight="1" x14ac:dyDescent="0.3">
      <c r="B622" s="56" t="str">
        <f t="shared" ca="1" si="54"/>
        <v>VERO</v>
      </c>
      <c r="C622" s="57" t="b">
        <f t="shared" si="55"/>
        <v>1</v>
      </c>
      <c r="D622" s="57" t="b">
        <f>+IF(Q622='Convalida dati'!$B$16,AND('Dealflow centrale'!V622&lt;&gt;"",I622&lt;&gt;""),IF(AND('Dealflow centrale'!Q622='Convalida dati'!$B$17,'Dealflow centrale'!I622=""),OR('Dealflow centrale'!V622="",V622='Convalida dati'!$D$8),"FALSO"))</f>
        <v>1</v>
      </c>
      <c r="E622" s="57" t="b">
        <f>+IF(OR(T622='Convalida dati'!$F$4,T622='Convalida dati'!$F$5,T622='Convalida dati'!$F$8),OR('Dealflow centrale'!V622='Convalida dati'!$D$5,V622='Convalida dati'!$D$6,V622='Convalida dati'!$D$7),IF(OR('Dealflow centrale'!T622='Convalida dati'!$F$9,'Dealflow centrale'!T622='Convalida dati'!$F$7),OR('Dealflow centrale'!V622='Convalida dati'!$D$4,'Dealflow centrale'!V622='Convalida dati'!$D$5,'Dealflow centrale'!V622='Convalida dati'!$D$6),IF(T622="",OR(V622="",V622='Convalida dati'!$D$8),"FALSO")))</f>
        <v>1</v>
      </c>
      <c r="F622" s="58" t="str">
        <f t="shared" ca="1" si="51"/>
        <v>OK</v>
      </c>
      <c r="G622" s="60">
        <v>617</v>
      </c>
      <c r="H622" s="84">
        <v>43011</v>
      </c>
      <c r="I622" s="59">
        <v>43399</v>
      </c>
      <c r="J622" s="75" t="s">
        <v>1740</v>
      </c>
      <c r="K622" s="57" t="s">
        <v>62</v>
      </c>
      <c r="L622" s="70" t="s">
        <v>149</v>
      </c>
      <c r="M622" s="72" t="s">
        <v>92</v>
      </c>
      <c r="N622" s="56"/>
      <c r="O622" s="73" t="s">
        <v>1243</v>
      </c>
      <c r="P622" s="60" t="s">
        <v>109</v>
      </c>
      <c r="Q622" s="61" t="s">
        <v>170</v>
      </c>
      <c r="R622" s="61" t="s">
        <v>49</v>
      </c>
      <c r="S622" s="293" t="str">
        <f>+'EVCA sectoralclassification 1'!E215</f>
        <v>Software: other</v>
      </c>
      <c r="T622" s="62" t="s">
        <v>166</v>
      </c>
      <c r="U622" s="72" t="s">
        <v>218</v>
      </c>
      <c r="V622" s="424" t="s">
        <v>38</v>
      </c>
      <c r="W622" s="289"/>
      <c r="X622" s="488">
        <v>43404</v>
      </c>
      <c r="Y622" s="483" t="s">
        <v>1786</v>
      </c>
      <c r="Z622" s="80"/>
    </row>
    <row r="623" spans="2:26" ht="42.45" hidden="1" customHeight="1" x14ac:dyDescent="0.3">
      <c r="B623" s="56" t="str">
        <f t="shared" ca="1" si="54"/>
        <v>VERO</v>
      </c>
      <c r="C623" s="57" t="b">
        <f t="shared" si="55"/>
        <v>1</v>
      </c>
      <c r="D623" s="57" t="b">
        <f>+IF(Q623='Convalida dati'!$B$16,AND('Dealflow centrale'!V623&lt;&gt;"",I623&lt;&gt;""),IF(AND('Dealflow centrale'!Q623='Convalida dati'!$B$17,'Dealflow centrale'!I623=""),OR('Dealflow centrale'!V623="",V623='Convalida dati'!$D$8),"FALSO"))</f>
        <v>1</v>
      </c>
      <c r="E623" s="57" t="b">
        <f>+IF(OR(T623='Convalida dati'!$F$4,T623='Convalida dati'!$F$5,T623='Convalida dati'!$F$8),OR('Dealflow centrale'!V623='Convalida dati'!$D$5,V623='Convalida dati'!$D$6,V623='Convalida dati'!$D$7),IF(OR('Dealflow centrale'!T623='Convalida dati'!$F$9,'Dealflow centrale'!T623='Convalida dati'!$F$7),OR('Dealflow centrale'!V623='Convalida dati'!$D$4,'Dealflow centrale'!V623='Convalida dati'!$D$5,'Dealflow centrale'!V623='Convalida dati'!$D$6),IF(T623="",OR(V623="",V623='Convalida dati'!$D$8),"FALSO")))</f>
        <v>1</v>
      </c>
      <c r="F623" s="58" t="str">
        <f t="shared" ca="1" si="51"/>
        <v>OK</v>
      </c>
      <c r="G623" s="66">
        <v>618</v>
      </c>
      <c r="H623" s="85">
        <v>43402</v>
      </c>
      <c r="I623" s="63">
        <v>43402</v>
      </c>
      <c r="J623" s="77" t="s">
        <v>1741</v>
      </c>
      <c r="K623" s="65" t="s">
        <v>62</v>
      </c>
      <c r="L623" s="76" t="s">
        <v>149</v>
      </c>
      <c r="M623" s="78" t="s">
        <v>92</v>
      </c>
      <c r="N623" s="64"/>
      <c r="O623" s="272" t="s">
        <v>1742</v>
      </c>
      <c r="P623" s="66" t="s">
        <v>34</v>
      </c>
      <c r="Q623" s="280" t="s">
        <v>170</v>
      </c>
      <c r="R623" s="67" t="s">
        <v>53</v>
      </c>
      <c r="S623" s="288" t="str">
        <f>+'EVCA sectoralclassification 1'!E88</f>
        <v>Business and industrial services</v>
      </c>
      <c r="T623" s="68" t="s">
        <v>166</v>
      </c>
      <c r="U623" s="78" t="s">
        <v>218</v>
      </c>
      <c r="V623" s="423" t="s">
        <v>174</v>
      </c>
      <c r="W623" s="288"/>
      <c r="X623" s="489">
        <v>43404</v>
      </c>
      <c r="Y623" s="480" t="s">
        <v>1731</v>
      </c>
      <c r="Z623" s="69"/>
    </row>
    <row r="624" spans="2:26" ht="42.45" hidden="1" customHeight="1" x14ac:dyDescent="0.3">
      <c r="B624" s="56" t="str">
        <f t="shared" ca="1" si="54"/>
        <v>VERO</v>
      </c>
      <c r="C624" s="57" t="b">
        <f t="shared" si="55"/>
        <v>1</v>
      </c>
      <c r="D624" s="57" t="b">
        <f>+IF(Q624='Convalida dati'!$B$16,AND('Dealflow centrale'!V624&lt;&gt;"",I624&lt;&gt;""),IF(AND('Dealflow centrale'!Q624='Convalida dati'!$B$17,'Dealflow centrale'!I624=""),OR('Dealflow centrale'!V624="",V624='Convalida dati'!$D$8),"FALSO"))</f>
        <v>1</v>
      </c>
      <c r="E624" s="57" t="b">
        <f>+IF(OR(T624='Convalida dati'!$F$4,T624='Convalida dati'!$F$5,T624='Convalida dati'!$F$8),OR('Dealflow centrale'!V624='Convalida dati'!$D$5,V624='Convalida dati'!$D$6,V624='Convalida dati'!$D$7),IF(OR('Dealflow centrale'!T624='Convalida dati'!$F$9,'Dealflow centrale'!T624='Convalida dati'!$F$7),OR('Dealflow centrale'!V624='Convalida dati'!$D$4,'Dealflow centrale'!V624='Convalida dati'!$D$5,'Dealflow centrale'!V624='Convalida dati'!$D$6),IF(T624="",OR(V624="",V624='Convalida dati'!$D$8),"FALSO")))</f>
        <v>1</v>
      </c>
      <c r="F624" s="58" t="str">
        <f t="shared" ca="1" si="51"/>
        <v>OK</v>
      </c>
      <c r="G624" s="60">
        <v>619</v>
      </c>
      <c r="H624" s="84">
        <v>43402</v>
      </c>
      <c r="I624" s="59">
        <v>43402</v>
      </c>
      <c r="J624" s="75" t="s">
        <v>1744</v>
      </c>
      <c r="K624" s="57" t="s">
        <v>62</v>
      </c>
      <c r="L624" s="70" t="s">
        <v>1438</v>
      </c>
      <c r="M624" s="72" t="s">
        <v>96</v>
      </c>
      <c r="N624" s="56"/>
      <c r="O624" s="73" t="s">
        <v>1743</v>
      </c>
      <c r="P624" s="60" t="s">
        <v>34</v>
      </c>
      <c r="Q624" s="281" t="s">
        <v>170</v>
      </c>
      <c r="R624" s="61" t="s">
        <v>53</v>
      </c>
      <c r="S624" s="293" t="str">
        <f>+'EVCA sectoralclassification 1'!E119</f>
        <v>Consumer products manufacturing</v>
      </c>
      <c r="T624" s="62" t="s">
        <v>167</v>
      </c>
      <c r="U624" s="60" t="s">
        <v>218</v>
      </c>
      <c r="V624" s="424" t="s">
        <v>174</v>
      </c>
      <c r="W624" s="289"/>
      <c r="X624" s="488">
        <v>43404</v>
      </c>
      <c r="Y624" s="483" t="s">
        <v>1731</v>
      </c>
      <c r="Z624" s="80"/>
    </row>
    <row r="625" spans="2:26" ht="42.45" hidden="1" customHeight="1" x14ac:dyDescent="0.3">
      <c r="B625" s="56" t="str">
        <f t="shared" ca="1" si="54"/>
        <v>VERO</v>
      </c>
      <c r="C625" s="57" t="b">
        <f t="shared" si="55"/>
        <v>1</v>
      </c>
      <c r="D625" s="57" t="b">
        <f>+IF(Q625='Convalida dati'!$B$16,AND('Dealflow centrale'!V625&lt;&gt;"",I625&lt;&gt;""),IF(AND('Dealflow centrale'!Q625='Convalida dati'!$B$17,'Dealflow centrale'!I625=""),OR('Dealflow centrale'!V625="",V625='Convalida dati'!$D$8),"FALSO"))</f>
        <v>1</v>
      </c>
      <c r="E625" s="57" t="b">
        <f>+IF(OR(T625='Convalida dati'!$F$4,T625='Convalida dati'!$F$5,T625='Convalida dati'!$F$8),OR('Dealflow centrale'!V625='Convalida dati'!$D$5,V625='Convalida dati'!$D$6,V625='Convalida dati'!$D$7),IF(OR('Dealflow centrale'!T625='Convalida dati'!$F$9,'Dealflow centrale'!T625='Convalida dati'!$F$7),OR('Dealflow centrale'!V625='Convalida dati'!$D$4,'Dealflow centrale'!V625='Convalida dati'!$D$5,'Dealflow centrale'!V625='Convalida dati'!$D$6),IF(T625="",OR(V625="",V625='Convalida dati'!$D$8),"FALSO")))</f>
        <v>1</v>
      </c>
      <c r="F625" s="58" t="str">
        <f t="shared" ca="1" si="51"/>
        <v>OK</v>
      </c>
      <c r="G625" s="66">
        <v>620</v>
      </c>
      <c r="H625" s="85">
        <v>43402</v>
      </c>
      <c r="I625" s="63">
        <v>43402</v>
      </c>
      <c r="J625" s="292" t="s">
        <v>1746</v>
      </c>
      <c r="K625" s="65" t="s">
        <v>62</v>
      </c>
      <c r="L625" s="76" t="s">
        <v>1707</v>
      </c>
      <c r="M625" s="78" t="s">
        <v>99</v>
      </c>
      <c r="N625" s="64"/>
      <c r="O625" s="272" t="s">
        <v>1745</v>
      </c>
      <c r="P625" s="66" t="s">
        <v>36</v>
      </c>
      <c r="Q625" s="67" t="s">
        <v>170</v>
      </c>
      <c r="R625" s="67" t="s">
        <v>46</v>
      </c>
      <c r="S625" s="288" t="str">
        <f>+'EVCA sectoralclassification 1'!E179</f>
        <v>Energy: other</v>
      </c>
      <c r="T625" s="68" t="s">
        <v>40</v>
      </c>
      <c r="U625" s="78" t="s">
        <v>1773</v>
      </c>
      <c r="V625" s="423" t="s">
        <v>39</v>
      </c>
      <c r="W625" s="288"/>
      <c r="X625" s="489">
        <v>43404</v>
      </c>
      <c r="Y625" s="480"/>
      <c r="Z625" s="69"/>
    </row>
    <row r="626" spans="2:26" ht="42.45" hidden="1" customHeight="1" x14ac:dyDescent="0.3">
      <c r="B626" s="56" t="str">
        <f t="shared" ca="1" si="54"/>
        <v>VERO</v>
      </c>
      <c r="C626" s="57" t="b">
        <f t="shared" si="55"/>
        <v>1</v>
      </c>
      <c r="D626" s="57" t="b">
        <f>+IF(Q626='Convalida dati'!$B$16,AND('Dealflow centrale'!V626&lt;&gt;"",I626&lt;&gt;""),IF(AND('Dealflow centrale'!Q626='Convalida dati'!$B$17,'Dealflow centrale'!I626=""),OR('Dealflow centrale'!V626="",V626='Convalida dati'!$D$8),"FALSO"))</f>
        <v>1</v>
      </c>
      <c r="E626" s="57" t="b">
        <f>+IF(OR(T626='Convalida dati'!$F$4,T626='Convalida dati'!$F$5,T626='Convalida dati'!$F$8),OR('Dealflow centrale'!V626='Convalida dati'!$D$5,V626='Convalida dati'!$D$6,V626='Convalida dati'!$D$7),IF(OR('Dealflow centrale'!T626='Convalida dati'!$F$9,'Dealflow centrale'!T626='Convalida dati'!$F$7),OR('Dealflow centrale'!V626='Convalida dati'!$D$4,'Dealflow centrale'!V626='Convalida dati'!$D$5,'Dealflow centrale'!V626='Convalida dati'!$D$6),IF(T626="",OR(V626="",V626='Convalida dati'!$D$8),"FALSO")))</f>
        <v>1</v>
      </c>
      <c r="F626" s="58" t="str">
        <f t="shared" ca="1" si="51"/>
        <v>OK</v>
      </c>
      <c r="G626" s="60">
        <v>621</v>
      </c>
      <c r="H626" s="84">
        <v>43402</v>
      </c>
      <c r="I626" s="59">
        <v>43402</v>
      </c>
      <c r="J626" s="279" t="s">
        <v>1747</v>
      </c>
      <c r="K626" s="57" t="s">
        <v>62</v>
      </c>
      <c r="L626" s="70" t="s">
        <v>849</v>
      </c>
      <c r="M626" s="72" t="s">
        <v>105</v>
      </c>
      <c r="N626" s="56"/>
      <c r="O626" s="73" t="s">
        <v>1745</v>
      </c>
      <c r="P626" s="60" t="s">
        <v>36</v>
      </c>
      <c r="Q626" s="61" t="s">
        <v>170</v>
      </c>
      <c r="R626" s="61" t="s">
        <v>46</v>
      </c>
      <c r="S626" s="293" t="str">
        <f>+'EVCA sectoralclassification 1'!E179</f>
        <v>Energy: other</v>
      </c>
      <c r="T626" s="62" t="s">
        <v>40</v>
      </c>
      <c r="U626" s="72" t="s">
        <v>848</v>
      </c>
      <c r="V626" s="424" t="s">
        <v>39</v>
      </c>
      <c r="W626" s="289"/>
      <c r="X626" s="488">
        <v>43404</v>
      </c>
      <c r="Y626" s="483"/>
      <c r="Z626" s="80"/>
    </row>
    <row r="627" spans="2:26" ht="42.45" hidden="1" customHeight="1" x14ac:dyDescent="0.3">
      <c r="B627" s="56" t="str">
        <f t="shared" ca="1" si="54"/>
        <v>VERO</v>
      </c>
      <c r="C627" s="57" t="b">
        <f t="shared" si="55"/>
        <v>1</v>
      </c>
      <c r="D627" s="57" t="b">
        <f>+IF(Q627='Convalida dati'!$B$16,AND('Dealflow centrale'!V627&lt;&gt;"",I627&lt;&gt;""),IF(AND('Dealflow centrale'!Q627='Convalida dati'!$B$17,'Dealflow centrale'!I627=""),OR('Dealflow centrale'!V627="",V627='Convalida dati'!$D$8),"FALSO"))</f>
        <v>1</v>
      </c>
      <c r="E627" s="57" t="b">
        <f>+IF(OR(T627='Convalida dati'!$F$4,T627='Convalida dati'!$F$5,T627='Convalida dati'!$F$8),OR('Dealflow centrale'!V627='Convalida dati'!$D$5,V627='Convalida dati'!$D$6,V627='Convalida dati'!$D$7),IF(OR('Dealflow centrale'!T627='Convalida dati'!$F$9,'Dealflow centrale'!T627='Convalida dati'!$F$7),OR('Dealflow centrale'!V627='Convalida dati'!$D$4,'Dealflow centrale'!V627='Convalida dati'!$D$5,'Dealflow centrale'!V627='Convalida dati'!$D$6),IF(T627="",OR(V627="",V627='Convalida dati'!$D$8),"FALSO")))</f>
        <v>1</v>
      </c>
      <c r="F627" s="58" t="str">
        <f t="shared" ca="1" si="51"/>
        <v>OK</v>
      </c>
      <c r="G627" s="66">
        <v>622</v>
      </c>
      <c r="H627" s="85">
        <v>43402</v>
      </c>
      <c r="I627" s="63">
        <v>43402</v>
      </c>
      <c r="J627" s="292" t="s">
        <v>1748</v>
      </c>
      <c r="K627" s="65" t="s">
        <v>62</v>
      </c>
      <c r="L627" s="76" t="s">
        <v>192</v>
      </c>
      <c r="M627" s="78" t="s">
        <v>95</v>
      </c>
      <c r="N627" s="64"/>
      <c r="O627" s="272" t="s">
        <v>1745</v>
      </c>
      <c r="P627" s="66" t="s">
        <v>36</v>
      </c>
      <c r="Q627" s="67" t="s">
        <v>170</v>
      </c>
      <c r="R627" s="67" t="s">
        <v>42</v>
      </c>
      <c r="S627" s="288" t="str">
        <f>+'EVCA sectoralclassification 1'!E116</f>
        <v>Transportation: other</v>
      </c>
      <c r="T627" s="68" t="s">
        <v>40</v>
      </c>
      <c r="U627" s="66" t="s">
        <v>797</v>
      </c>
      <c r="V627" s="423" t="s">
        <v>39</v>
      </c>
      <c r="W627" s="288"/>
      <c r="X627" s="489">
        <v>43404</v>
      </c>
      <c r="Y627" s="480"/>
      <c r="Z627" s="69"/>
    </row>
    <row r="628" spans="2:26" ht="42.45" hidden="1" customHeight="1" x14ac:dyDescent="0.3">
      <c r="B628" s="56" t="str">
        <f t="shared" ca="1" si="54"/>
        <v>VERO</v>
      </c>
      <c r="C628" s="57" t="b">
        <f t="shared" si="55"/>
        <v>1</v>
      </c>
      <c r="D628" s="57" t="b">
        <f>+IF(Q628='Convalida dati'!$B$16,AND('Dealflow centrale'!V628&lt;&gt;"",I628&lt;&gt;""),IF(AND('Dealflow centrale'!Q628='Convalida dati'!$B$17,'Dealflow centrale'!I628=""),OR('Dealflow centrale'!V628="",V628='Convalida dati'!$D$8),"FALSO"))</f>
        <v>1</v>
      </c>
      <c r="E628" s="57" t="b">
        <f>+IF(OR(T628='Convalida dati'!$F$4,T628='Convalida dati'!$F$5,T628='Convalida dati'!$F$8),OR('Dealflow centrale'!V628='Convalida dati'!$D$5,V628='Convalida dati'!$D$6,V628='Convalida dati'!$D$7),IF(OR('Dealflow centrale'!T628='Convalida dati'!$F$9,'Dealflow centrale'!T628='Convalida dati'!$F$7),OR('Dealflow centrale'!V628='Convalida dati'!$D$4,'Dealflow centrale'!V628='Convalida dati'!$D$5,'Dealflow centrale'!V628='Convalida dati'!$D$6),IF(T628="",OR(V628="",V628='Convalida dati'!$D$8),"FALSO")))</f>
        <v>1</v>
      </c>
      <c r="F628" s="58" t="str">
        <f t="shared" ca="1" si="51"/>
        <v>OK</v>
      </c>
      <c r="G628" s="60">
        <v>623</v>
      </c>
      <c r="H628" s="84">
        <v>43402</v>
      </c>
      <c r="I628" s="59">
        <v>43402</v>
      </c>
      <c r="J628" s="279" t="s">
        <v>1749</v>
      </c>
      <c r="K628" s="57" t="s">
        <v>62</v>
      </c>
      <c r="L628" s="70" t="s">
        <v>891</v>
      </c>
      <c r="M628" s="72" t="s">
        <v>100</v>
      </c>
      <c r="N628" s="56"/>
      <c r="O628" s="73" t="s">
        <v>1745</v>
      </c>
      <c r="P628" s="60" t="s">
        <v>36</v>
      </c>
      <c r="Q628" s="61" t="s">
        <v>170</v>
      </c>
      <c r="R628" s="61" t="s">
        <v>49</v>
      </c>
      <c r="S628" s="293" t="str">
        <f>+'EVCA sectoralclassification 1'!E215</f>
        <v>Software: other</v>
      </c>
      <c r="T628" s="62" t="s">
        <v>40</v>
      </c>
      <c r="U628" s="72" t="s">
        <v>984</v>
      </c>
      <c r="V628" s="424" t="s">
        <v>39</v>
      </c>
      <c r="W628" s="289"/>
      <c r="X628" s="488">
        <v>43404</v>
      </c>
      <c r="Y628" s="483"/>
      <c r="Z628" s="80"/>
    </row>
    <row r="629" spans="2:26" ht="42.45" hidden="1" customHeight="1" x14ac:dyDescent="0.3">
      <c r="B629" s="56" t="str">
        <f t="shared" ca="1" si="54"/>
        <v>VERO</v>
      </c>
      <c r="C629" s="57" t="b">
        <f t="shared" si="55"/>
        <v>1</v>
      </c>
      <c r="D629" s="57" t="b">
        <f>+IF(Q629='Convalida dati'!$B$16,AND('Dealflow centrale'!V629&lt;&gt;"",I629&lt;&gt;""),IF(AND('Dealflow centrale'!Q629='Convalida dati'!$B$17,'Dealflow centrale'!I629=""),OR('Dealflow centrale'!V629="",V629='Convalida dati'!$D$8),"FALSO"))</f>
        <v>1</v>
      </c>
      <c r="E629" s="57" t="b">
        <f>+IF(OR(T629='Convalida dati'!$F$4,T629='Convalida dati'!$F$5,T629='Convalida dati'!$F$8),OR('Dealflow centrale'!V629='Convalida dati'!$D$5,V629='Convalida dati'!$D$6,V629='Convalida dati'!$D$7),IF(OR('Dealflow centrale'!T629='Convalida dati'!$F$9,'Dealflow centrale'!T629='Convalida dati'!$F$7),OR('Dealflow centrale'!V629='Convalida dati'!$D$4,'Dealflow centrale'!V629='Convalida dati'!$D$5,'Dealflow centrale'!V629='Convalida dati'!$D$6),IF(T629="",OR(V629="",V629='Convalida dati'!$D$8),"FALSO")))</f>
        <v>1</v>
      </c>
      <c r="F629" s="58" t="str">
        <f t="shared" ca="1" si="51"/>
        <v>OK</v>
      </c>
      <c r="G629" s="66">
        <v>624</v>
      </c>
      <c r="H629" s="85">
        <v>43402</v>
      </c>
      <c r="I629" s="63">
        <v>43402</v>
      </c>
      <c r="J629" s="292" t="s">
        <v>1750</v>
      </c>
      <c r="K629" s="65" t="s">
        <v>62</v>
      </c>
      <c r="L629" s="76" t="s">
        <v>830</v>
      </c>
      <c r="M629" s="78" t="s">
        <v>103</v>
      </c>
      <c r="N629" s="64"/>
      <c r="O629" s="272" t="s">
        <v>1745</v>
      </c>
      <c r="P629" s="66" t="s">
        <v>36</v>
      </c>
      <c r="Q629" s="67" t="s">
        <v>170</v>
      </c>
      <c r="R629" s="67" t="s">
        <v>52</v>
      </c>
      <c r="S629" s="288" t="str">
        <f>+'EVCA sectoralclassification 1'!E231</f>
        <v>Medical devices and supplies</v>
      </c>
      <c r="T629" s="68" t="s">
        <v>40</v>
      </c>
      <c r="U629" s="66" t="s">
        <v>1034</v>
      </c>
      <c r="V629" s="423" t="s">
        <v>39</v>
      </c>
      <c r="W629" s="288"/>
      <c r="X629" s="489">
        <v>43404</v>
      </c>
      <c r="Y629" s="480"/>
      <c r="Z629" s="69"/>
    </row>
    <row r="630" spans="2:26" ht="42.45" hidden="1" customHeight="1" x14ac:dyDescent="0.3">
      <c r="B630" s="56" t="str">
        <f t="shared" ca="1" si="52"/>
        <v>VERO</v>
      </c>
      <c r="C630" s="57" t="b">
        <f t="shared" si="53"/>
        <v>1</v>
      </c>
      <c r="D630" s="57" t="b">
        <f>+IF(Q630='Convalida dati'!$B$16,AND('Dealflow centrale'!V630&lt;&gt;"",I630&lt;&gt;""),IF(AND('Dealflow centrale'!Q630='Convalida dati'!$B$17,'Dealflow centrale'!I630=""),OR('Dealflow centrale'!V630="",V630='Convalida dati'!$D$8),"FALSO"))</f>
        <v>1</v>
      </c>
      <c r="E630" s="57" t="b">
        <f>+IF(OR(T630='Convalida dati'!$F$4,T630='Convalida dati'!$F$5,T630='Convalida dati'!$F$8),OR('Dealflow centrale'!V630='Convalida dati'!$D$5,V630='Convalida dati'!$D$6,V630='Convalida dati'!$D$7),IF(OR('Dealflow centrale'!T630='Convalida dati'!$F$9,'Dealflow centrale'!T630='Convalida dati'!$F$7),OR('Dealflow centrale'!V630='Convalida dati'!$D$4,'Dealflow centrale'!V630='Convalida dati'!$D$5,'Dealflow centrale'!V630='Convalida dati'!$D$6),IF(T630="",OR(V630="",V630='Convalida dati'!$D$8),"FALSO")))</f>
        <v>1</v>
      </c>
      <c r="F630" s="58" t="str">
        <f t="shared" ca="1" si="51"/>
        <v>OK</v>
      </c>
      <c r="G630" s="60">
        <v>625</v>
      </c>
      <c r="H630" s="84">
        <v>43402</v>
      </c>
      <c r="I630" s="59">
        <v>43402</v>
      </c>
      <c r="J630" s="279" t="s">
        <v>1751</v>
      </c>
      <c r="K630" s="57" t="s">
        <v>62</v>
      </c>
      <c r="L630" s="70" t="s">
        <v>192</v>
      </c>
      <c r="M630" s="72" t="s">
        <v>95</v>
      </c>
      <c r="N630" s="56"/>
      <c r="O630" s="73" t="s">
        <v>1745</v>
      </c>
      <c r="P630" s="60" t="s">
        <v>36</v>
      </c>
      <c r="Q630" s="61" t="s">
        <v>170</v>
      </c>
      <c r="R630" s="61" t="s">
        <v>53</v>
      </c>
      <c r="S630" s="293" t="str">
        <f>+'EVCA sectoralclassification 1'!E89</f>
        <v>Business and industrial services</v>
      </c>
      <c r="T630" s="62" t="s">
        <v>40</v>
      </c>
      <c r="U630" s="72" t="s">
        <v>797</v>
      </c>
      <c r="V630" s="424" t="s">
        <v>39</v>
      </c>
      <c r="W630" s="289"/>
      <c r="X630" s="488">
        <v>43404</v>
      </c>
      <c r="Y630" s="483"/>
      <c r="Z630" s="80"/>
    </row>
    <row r="631" spans="2:26" ht="42.45" hidden="1" customHeight="1" x14ac:dyDescent="0.3">
      <c r="B631" s="56" t="str">
        <f t="shared" ca="1" si="52"/>
        <v>VERO</v>
      </c>
      <c r="C631" s="57" t="b">
        <f t="shared" si="53"/>
        <v>1</v>
      </c>
      <c r="D631" s="57" t="b">
        <f>+IF(Q631='Convalida dati'!$B$16,AND('Dealflow centrale'!V631&lt;&gt;"",I631&lt;&gt;""),IF(AND('Dealflow centrale'!Q631='Convalida dati'!$B$17,'Dealflow centrale'!I631=""),OR('Dealflow centrale'!V631="",V631='Convalida dati'!$D$8),"FALSO"))</f>
        <v>1</v>
      </c>
      <c r="E631" s="57" t="b">
        <f>+IF(OR(T631='Convalida dati'!$F$4,T631='Convalida dati'!$F$5,T631='Convalida dati'!$F$8),OR('Dealflow centrale'!V631='Convalida dati'!$D$5,V631='Convalida dati'!$D$6,V631='Convalida dati'!$D$7),IF(OR('Dealflow centrale'!T631='Convalida dati'!$F$9,'Dealflow centrale'!T631='Convalida dati'!$F$7),OR('Dealflow centrale'!V631='Convalida dati'!$D$4,'Dealflow centrale'!V631='Convalida dati'!$D$5,'Dealflow centrale'!V631='Convalida dati'!$D$6),IF(T631="",OR(V631="",V631='Convalida dati'!$D$8),"FALSO")))</f>
        <v>1</v>
      </c>
      <c r="F631" s="58" t="str">
        <f t="shared" ca="1" si="51"/>
        <v>OK</v>
      </c>
      <c r="G631" s="66">
        <v>626</v>
      </c>
      <c r="H631" s="85">
        <v>43402</v>
      </c>
      <c r="I631" s="63">
        <v>43402</v>
      </c>
      <c r="J631" s="292" t="s">
        <v>1752</v>
      </c>
      <c r="K631" s="65" t="s">
        <v>62</v>
      </c>
      <c r="L631" s="76" t="s">
        <v>192</v>
      </c>
      <c r="M631" s="78" t="s">
        <v>95</v>
      </c>
      <c r="N631" s="64"/>
      <c r="O631" s="272" t="s">
        <v>1745</v>
      </c>
      <c r="P631" s="66" t="s">
        <v>36</v>
      </c>
      <c r="Q631" s="67" t="s">
        <v>170</v>
      </c>
      <c r="R631" s="67" t="s">
        <v>52</v>
      </c>
      <c r="S631" s="288" t="str">
        <f>+'EVCA sectoralclassification 1'!E231</f>
        <v>Medical devices and supplies</v>
      </c>
      <c r="T631" s="68" t="s">
        <v>40</v>
      </c>
      <c r="U631" s="66" t="s">
        <v>797</v>
      </c>
      <c r="V631" s="423" t="s">
        <v>39</v>
      </c>
      <c r="W631" s="288"/>
      <c r="X631" s="489">
        <v>43404</v>
      </c>
      <c r="Y631" s="480"/>
      <c r="Z631" s="69"/>
    </row>
    <row r="632" spans="2:26" ht="42.45" hidden="1" customHeight="1" x14ac:dyDescent="0.3">
      <c r="B632" s="56" t="str">
        <f t="shared" ca="1" si="52"/>
        <v>VERO</v>
      </c>
      <c r="C632" s="57" t="b">
        <f t="shared" si="53"/>
        <v>1</v>
      </c>
      <c r="D632" s="57" t="b">
        <f>+IF(Q632='Convalida dati'!$B$16,AND('Dealflow centrale'!V632&lt;&gt;"",I632&lt;&gt;""),IF(AND('Dealflow centrale'!Q632='Convalida dati'!$B$17,'Dealflow centrale'!I632=""),OR('Dealflow centrale'!V632="",V632='Convalida dati'!$D$8),"FALSO"))</f>
        <v>1</v>
      </c>
      <c r="E632" s="57" t="b">
        <f>+IF(OR(T632='Convalida dati'!$F$4,T632='Convalida dati'!$F$5,T632='Convalida dati'!$F$8),OR('Dealflow centrale'!V632='Convalida dati'!$D$5,V632='Convalida dati'!$D$6,V632='Convalida dati'!$D$7),IF(OR('Dealflow centrale'!T632='Convalida dati'!$F$9,'Dealflow centrale'!T632='Convalida dati'!$F$7),OR('Dealflow centrale'!V632='Convalida dati'!$D$4,'Dealflow centrale'!V632='Convalida dati'!$D$5,'Dealflow centrale'!V632='Convalida dati'!$D$6),IF(T632="",OR(V632="",V632='Convalida dati'!$D$8),"FALSO")))</f>
        <v>1</v>
      </c>
      <c r="F632" s="58" t="str">
        <f t="shared" ca="1" si="51"/>
        <v>OK</v>
      </c>
      <c r="G632" s="60">
        <v>627</v>
      </c>
      <c r="H632" s="84">
        <v>43402</v>
      </c>
      <c r="I632" s="59">
        <v>43402</v>
      </c>
      <c r="J632" s="279" t="s">
        <v>1753</v>
      </c>
      <c r="K632" s="57" t="s">
        <v>62</v>
      </c>
      <c r="L632" s="70" t="s">
        <v>830</v>
      </c>
      <c r="M632" s="72" t="s">
        <v>103</v>
      </c>
      <c r="N632" s="56"/>
      <c r="O632" s="73" t="s">
        <v>1745</v>
      </c>
      <c r="P632" s="60" t="s">
        <v>36</v>
      </c>
      <c r="Q632" s="61" t="s">
        <v>170</v>
      </c>
      <c r="R632" s="61" t="s">
        <v>50</v>
      </c>
      <c r="S632" s="293" t="str">
        <f>+'EVCA sectoralclassification 1'!E60</f>
        <v>Industrial measurement, sensing and control</v>
      </c>
      <c r="T632" s="62" t="s">
        <v>40</v>
      </c>
      <c r="U632" s="72" t="s">
        <v>1034</v>
      </c>
      <c r="V632" s="424" t="s">
        <v>39</v>
      </c>
      <c r="W632" s="289"/>
      <c r="X632" s="488">
        <v>43404</v>
      </c>
      <c r="Y632" s="483"/>
      <c r="Z632" s="80"/>
    </row>
    <row r="633" spans="2:26" ht="42.45" hidden="1" customHeight="1" x14ac:dyDescent="0.3">
      <c r="B633" s="56" t="str">
        <f t="shared" ref="B633:B651" ca="1" si="56">IF(AND(+H633&lt;=X633,X633&lt;=TODAY()),"VERO","FALSO")</f>
        <v>VERO</v>
      </c>
      <c r="C633" s="57" t="b">
        <f t="shared" ref="C633:C651" si="57">+(AND(G633&lt;&gt;"",H633&lt;&gt;"",J633&lt;&gt;"",K633&lt;&gt;"",L633&lt;&gt;"",M633&lt;&gt;"",P633&lt;&gt;"",Q633&lt;&gt;""))</f>
        <v>1</v>
      </c>
      <c r="D633" s="57" t="b">
        <f>+IF(Q633='Convalida dati'!$B$16,AND('Dealflow centrale'!V633&lt;&gt;"",I633&lt;&gt;""),IF(AND('Dealflow centrale'!Q633='Convalida dati'!$B$17,'Dealflow centrale'!I633=""),OR('Dealflow centrale'!V633="",V633='Convalida dati'!$D$8),"FALSO"))</f>
        <v>1</v>
      </c>
      <c r="E633" s="57" t="b">
        <f>+IF(OR(T633='Convalida dati'!$F$4,T633='Convalida dati'!$F$5,T633='Convalida dati'!$F$8),OR('Dealflow centrale'!V633='Convalida dati'!$D$5,V633='Convalida dati'!$D$6,V633='Convalida dati'!$D$7),IF(OR('Dealflow centrale'!T633='Convalida dati'!$F$9,'Dealflow centrale'!T633='Convalida dati'!$F$7),OR('Dealflow centrale'!V633='Convalida dati'!$D$4,'Dealflow centrale'!V633='Convalida dati'!$D$5,'Dealflow centrale'!V633='Convalida dati'!$D$6),IF(T633="",OR(V633="",V633='Convalida dati'!$D$8),"FALSO")))</f>
        <v>1</v>
      </c>
      <c r="F633" s="58" t="str">
        <f t="shared" ca="1" si="51"/>
        <v>OK</v>
      </c>
      <c r="G633" s="66">
        <v>628</v>
      </c>
      <c r="H633" s="85">
        <v>43402</v>
      </c>
      <c r="I633" s="63">
        <v>43402</v>
      </c>
      <c r="J633" s="292" t="s">
        <v>1754</v>
      </c>
      <c r="K633" s="65" t="s">
        <v>62</v>
      </c>
      <c r="L633" s="76" t="s">
        <v>192</v>
      </c>
      <c r="M633" s="78" t="s">
        <v>95</v>
      </c>
      <c r="N633" s="64"/>
      <c r="O633" s="272" t="s">
        <v>1745</v>
      </c>
      <c r="P633" s="66" t="s">
        <v>36</v>
      </c>
      <c r="Q633" s="67" t="s">
        <v>170</v>
      </c>
      <c r="R633" s="67" t="s">
        <v>49</v>
      </c>
      <c r="S633" s="288" t="str">
        <f>+'EVCA sectoralclassification 1'!E215</f>
        <v>Software: other</v>
      </c>
      <c r="T633" s="68" t="s">
        <v>40</v>
      </c>
      <c r="U633" s="66" t="s">
        <v>797</v>
      </c>
      <c r="V633" s="423" t="s">
        <v>39</v>
      </c>
      <c r="W633" s="288"/>
      <c r="X633" s="489">
        <v>43404</v>
      </c>
      <c r="Y633" s="480"/>
      <c r="Z633" s="69"/>
    </row>
    <row r="634" spans="2:26" ht="42.45" hidden="1" customHeight="1" x14ac:dyDescent="0.3">
      <c r="B634" s="56" t="str">
        <f t="shared" ca="1" si="56"/>
        <v>VERO</v>
      </c>
      <c r="C634" s="57" t="b">
        <f t="shared" si="57"/>
        <v>1</v>
      </c>
      <c r="D634" s="57" t="b">
        <f>+IF(Q634='Convalida dati'!$B$16,AND('Dealflow centrale'!V634&lt;&gt;"",I634&lt;&gt;""),IF(AND('Dealflow centrale'!Q634='Convalida dati'!$B$17,'Dealflow centrale'!I634=""),OR('Dealflow centrale'!V634="",V634='Convalida dati'!$D$8),"FALSO"))</f>
        <v>1</v>
      </c>
      <c r="E634" s="57" t="b">
        <f>+IF(OR(T634='Convalida dati'!$F$4,T634='Convalida dati'!$F$5,T634='Convalida dati'!$F$8),OR('Dealflow centrale'!V634='Convalida dati'!$D$5,V634='Convalida dati'!$D$6,V634='Convalida dati'!$D$7),IF(OR('Dealflow centrale'!T634='Convalida dati'!$F$9,'Dealflow centrale'!T634='Convalida dati'!$F$7),OR('Dealflow centrale'!V634='Convalida dati'!$D$4,'Dealflow centrale'!V634='Convalida dati'!$D$5,'Dealflow centrale'!V634='Convalida dati'!$D$6),IF(T634="",OR(V634="",V634='Convalida dati'!$D$8),"FALSO")))</f>
        <v>1</v>
      </c>
      <c r="F634" s="58" t="str">
        <f t="shared" ca="1" si="51"/>
        <v>OK</v>
      </c>
      <c r="G634" s="60">
        <v>629</v>
      </c>
      <c r="H634" s="84">
        <v>43402</v>
      </c>
      <c r="I634" s="59">
        <v>43402</v>
      </c>
      <c r="J634" s="279" t="s">
        <v>1755</v>
      </c>
      <c r="K634" s="57" t="s">
        <v>62</v>
      </c>
      <c r="L634" s="70" t="s">
        <v>830</v>
      </c>
      <c r="M634" s="72" t="s">
        <v>103</v>
      </c>
      <c r="N634" s="56"/>
      <c r="O634" s="73" t="s">
        <v>1745</v>
      </c>
      <c r="P634" s="60" t="s">
        <v>36</v>
      </c>
      <c r="Q634" s="61" t="s">
        <v>170</v>
      </c>
      <c r="R634" s="61" t="s">
        <v>53</v>
      </c>
      <c r="S634" s="293" t="str">
        <f>+'EVCA sectoralclassification 1'!E89</f>
        <v>Business and industrial services</v>
      </c>
      <c r="T634" s="62" t="s">
        <v>40</v>
      </c>
      <c r="U634" s="72" t="s">
        <v>1034</v>
      </c>
      <c r="V634" s="424" t="s">
        <v>39</v>
      </c>
      <c r="W634" s="289"/>
      <c r="X634" s="488">
        <v>43404</v>
      </c>
      <c r="Y634" s="483"/>
      <c r="Z634" s="80"/>
    </row>
    <row r="635" spans="2:26" ht="42.45" hidden="1" customHeight="1" x14ac:dyDescent="0.3">
      <c r="B635" s="56" t="str">
        <f t="shared" ca="1" si="56"/>
        <v>VERO</v>
      </c>
      <c r="C635" s="57" t="b">
        <f t="shared" si="57"/>
        <v>1</v>
      </c>
      <c r="D635" s="57" t="b">
        <f>+IF(Q635='Convalida dati'!$B$16,AND('Dealflow centrale'!V635&lt;&gt;"",I635&lt;&gt;""),IF(AND('Dealflow centrale'!Q635='Convalida dati'!$B$17,'Dealflow centrale'!I635=""),OR('Dealflow centrale'!V635="",V635='Convalida dati'!$D$8),"FALSO"))</f>
        <v>1</v>
      </c>
      <c r="E635" s="57" t="b">
        <f>+IF(OR(T635='Convalida dati'!$F$4,T635='Convalida dati'!$F$5,T635='Convalida dati'!$F$8),OR('Dealflow centrale'!V635='Convalida dati'!$D$5,V635='Convalida dati'!$D$6,V635='Convalida dati'!$D$7),IF(OR('Dealflow centrale'!T635='Convalida dati'!$F$9,'Dealflow centrale'!T635='Convalida dati'!$F$7),OR('Dealflow centrale'!V635='Convalida dati'!$D$4,'Dealflow centrale'!V635='Convalida dati'!$D$5,'Dealflow centrale'!V635='Convalida dati'!$D$6),IF(T635="",OR(V635="",V635='Convalida dati'!$D$8),"FALSO")))</f>
        <v>1</v>
      </c>
      <c r="F635" s="58" t="str">
        <f t="shared" ca="1" si="51"/>
        <v>OK</v>
      </c>
      <c r="G635" s="66">
        <v>630</v>
      </c>
      <c r="H635" s="85">
        <v>43402</v>
      </c>
      <c r="I635" s="63">
        <v>43402</v>
      </c>
      <c r="J635" s="292" t="s">
        <v>1756</v>
      </c>
      <c r="K635" s="65" t="s">
        <v>62</v>
      </c>
      <c r="L635" s="76" t="s">
        <v>192</v>
      </c>
      <c r="M635" s="78" t="s">
        <v>95</v>
      </c>
      <c r="N635" s="64"/>
      <c r="O635" s="272" t="s">
        <v>1745</v>
      </c>
      <c r="P635" s="66" t="s">
        <v>36</v>
      </c>
      <c r="Q635" s="67" t="s">
        <v>170</v>
      </c>
      <c r="R635" s="67" t="s">
        <v>49</v>
      </c>
      <c r="S635" s="288" t="str">
        <f>+'EVCA sectoralclassification 1'!E215</f>
        <v>Software: other</v>
      </c>
      <c r="T635" s="68" t="s">
        <v>40</v>
      </c>
      <c r="U635" s="66" t="s">
        <v>797</v>
      </c>
      <c r="V635" s="423" t="s">
        <v>39</v>
      </c>
      <c r="W635" s="288"/>
      <c r="X635" s="489">
        <v>43404</v>
      </c>
      <c r="Y635" s="480"/>
      <c r="Z635" s="69"/>
    </row>
    <row r="636" spans="2:26" ht="42.45" hidden="1" customHeight="1" x14ac:dyDescent="0.3">
      <c r="B636" s="56" t="str">
        <f t="shared" ca="1" si="56"/>
        <v>VERO</v>
      </c>
      <c r="C636" s="57" t="b">
        <f t="shared" si="57"/>
        <v>1</v>
      </c>
      <c r="D636" s="57" t="b">
        <f>+IF(Q636='Convalida dati'!$B$16,AND('Dealflow centrale'!V636&lt;&gt;"",I636&lt;&gt;""),IF(AND('Dealflow centrale'!Q636='Convalida dati'!$B$17,'Dealflow centrale'!I636=""),OR('Dealflow centrale'!V636="",V636='Convalida dati'!$D$8),"FALSO"))</f>
        <v>1</v>
      </c>
      <c r="E636" s="57" t="b">
        <f>+IF(OR(T636='Convalida dati'!$F$4,T636='Convalida dati'!$F$5,T636='Convalida dati'!$F$8),OR('Dealflow centrale'!V636='Convalida dati'!$D$5,V636='Convalida dati'!$D$6,V636='Convalida dati'!$D$7),IF(OR('Dealflow centrale'!T636='Convalida dati'!$F$9,'Dealflow centrale'!T636='Convalida dati'!$F$7),OR('Dealflow centrale'!V636='Convalida dati'!$D$4,'Dealflow centrale'!V636='Convalida dati'!$D$5,'Dealflow centrale'!V636='Convalida dati'!$D$6),IF(T636="",OR(V636="",V636='Convalida dati'!$D$8),"FALSO")))</f>
        <v>1</v>
      </c>
      <c r="F636" s="58" t="str">
        <f t="shared" ca="1" si="51"/>
        <v>OK</v>
      </c>
      <c r="G636" s="60">
        <v>631</v>
      </c>
      <c r="H636" s="84">
        <v>43402</v>
      </c>
      <c r="I636" s="59">
        <v>43402</v>
      </c>
      <c r="J636" s="279" t="s">
        <v>1757</v>
      </c>
      <c r="K636" s="57" t="s">
        <v>62</v>
      </c>
      <c r="L636" s="70" t="s">
        <v>192</v>
      </c>
      <c r="M636" s="72" t="s">
        <v>95</v>
      </c>
      <c r="N636" s="56"/>
      <c r="O636" s="73" t="s">
        <v>1745</v>
      </c>
      <c r="P636" s="60" t="s">
        <v>36</v>
      </c>
      <c r="Q636" s="61" t="s">
        <v>170</v>
      </c>
      <c r="R636" s="61" t="s">
        <v>53</v>
      </c>
      <c r="S636" s="293" t="str">
        <f>+'EVCA sectoralclassification 1'!E89</f>
        <v>Business and industrial services</v>
      </c>
      <c r="T636" s="62" t="s">
        <v>40</v>
      </c>
      <c r="U636" s="72" t="s">
        <v>797</v>
      </c>
      <c r="V636" s="424" t="s">
        <v>39</v>
      </c>
      <c r="W636" s="289"/>
      <c r="X636" s="488">
        <v>43404</v>
      </c>
      <c r="Y636" s="483"/>
      <c r="Z636" s="80"/>
    </row>
    <row r="637" spans="2:26" ht="42.45" hidden="1" customHeight="1" x14ac:dyDescent="0.3">
      <c r="B637" s="56" t="str">
        <f t="shared" ca="1" si="56"/>
        <v>VERO</v>
      </c>
      <c r="C637" s="57" t="b">
        <f t="shared" si="57"/>
        <v>1</v>
      </c>
      <c r="D637" s="57" t="b">
        <f>+IF(Q637='Convalida dati'!$B$16,AND('Dealflow centrale'!V637&lt;&gt;"",I637&lt;&gt;""),IF(AND('Dealflow centrale'!Q637='Convalida dati'!$B$17,'Dealflow centrale'!I637=""),OR('Dealflow centrale'!V637="",V637='Convalida dati'!$D$8),"FALSO"))</f>
        <v>1</v>
      </c>
      <c r="E637" s="57" t="b">
        <f>+IF(OR(T637='Convalida dati'!$F$4,T637='Convalida dati'!$F$5,T637='Convalida dati'!$F$8),OR('Dealflow centrale'!V637='Convalida dati'!$D$5,V637='Convalida dati'!$D$6,V637='Convalida dati'!$D$7),IF(OR('Dealflow centrale'!T637='Convalida dati'!$F$9,'Dealflow centrale'!T637='Convalida dati'!$F$7),OR('Dealflow centrale'!V637='Convalida dati'!$D$4,'Dealflow centrale'!V637='Convalida dati'!$D$5,'Dealflow centrale'!V637='Convalida dati'!$D$6),IF(T637="",OR(V637="",V637='Convalida dati'!$D$8),"FALSO")))</f>
        <v>1</v>
      </c>
      <c r="F637" s="58" t="str">
        <f t="shared" ca="1" si="51"/>
        <v>OK</v>
      </c>
      <c r="G637" s="66">
        <v>632</v>
      </c>
      <c r="H637" s="85">
        <v>43402</v>
      </c>
      <c r="I637" s="63">
        <v>43402</v>
      </c>
      <c r="J637" s="292" t="s">
        <v>1758</v>
      </c>
      <c r="K637" s="65" t="s">
        <v>62</v>
      </c>
      <c r="L637" s="76" t="s">
        <v>1523</v>
      </c>
      <c r="M637" s="78" t="s">
        <v>93</v>
      </c>
      <c r="N637" s="64"/>
      <c r="O637" s="272" t="s">
        <v>1745</v>
      </c>
      <c r="P637" s="66" t="s">
        <v>36</v>
      </c>
      <c r="Q637" s="67" t="s">
        <v>170</v>
      </c>
      <c r="R637" s="67" t="s">
        <v>49</v>
      </c>
      <c r="S637" s="288" t="str">
        <f>+'EVCA sectoralclassification 1'!E215</f>
        <v>Software: other</v>
      </c>
      <c r="T637" s="68" t="s">
        <v>40</v>
      </c>
      <c r="U637" s="66" t="s">
        <v>1498</v>
      </c>
      <c r="V637" s="423" t="s">
        <v>39</v>
      </c>
      <c r="W637" s="288"/>
      <c r="X637" s="489">
        <v>43404</v>
      </c>
      <c r="Y637" s="480"/>
      <c r="Z637" s="69"/>
    </row>
    <row r="638" spans="2:26" ht="42.45" hidden="1" customHeight="1" x14ac:dyDescent="0.3">
      <c r="B638" s="56" t="str">
        <f t="shared" ca="1" si="56"/>
        <v>VERO</v>
      </c>
      <c r="C638" s="57" t="b">
        <f t="shared" si="57"/>
        <v>1</v>
      </c>
      <c r="D638" s="57" t="b">
        <f>+IF(Q638='Convalida dati'!$B$16,AND('Dealflow centrale'!V638&lt;&gt;"",I638&lt;&gt;""),IF(AND('Dealflow centrale'!Q638='Convalida dati'!$B$17,'Dealflow centrale'!I638=""),OR('Dealflow centrale'!V638="",V638='Convalida dati'!$D$8),"FALSO"))</f>
        <v>1</v>
      </c>
      <c r="E638" s="57" t="b">
        <f>+IF(OR(T638='Convalida dati'!$F$4,T638='Convalida dati'!$F$5,T638='Convalida dati'!$F$8),OR('Dealflow centrale'!V638='Convalida dati'!$D$5,V638='Convalida dati'!$D$6,V638='Convalida dati'!$D$7),IF(OR('Dealflow centrale'!T638='Convalida dati'!$F$9,'Dealflow centrale'!T638='Convalida dati'!$F$7),OR('Dealflow centrale'!V638='Convalida dati'!$D$4,'Dealflow centrale'!V638='Convalida dati'!$D$5,'Dealflow centrale'!V638='Convalida dati'!$D$6),IF(T638="",OR(V638="",V638='Convalida dati'!$D$8),"FALSO")))</f>
        <v>1</v>
      </c>
      <c r="F638" s="58" t="str">
        <f t="shared" ca="1" si="51"/>
        <v>OK</v>
      </c>
      <c r="G638" s="60">
        <v>633</v>
      </c>
      <c r="H638" s="84">
        <v>43402</v>
      </c>
      <c r="I638" s="59">
        <v>43402</v>
      </c>
      <c r="J638" s="279" t="s">
        <v>1759</v>
      </c>
      <c r="K638" s="57" t="s">
        <v>62</v>
      </c>
      <c r="L638" s="70" t="s">
        <v>830</v>
      </c>
      <c r="M638" s="72" t="s">
        <v>103</v>
      </c>
      <c r="N638" s="56"/>
      <c r="O638" s="73" t="s">
        <v>1745</v>
      </c>
      <c r="P638" s="60" t="s">
        <v>36</v>
      </c>
      <c r="Q638" s="61" t="s">
        <v>170</v>
      </c>
      <c r="R638" s="61" t="s">
        <v>50</v>
      </c>
      <c r="S638" s="293" t="str">
        <f>+'EVCA sectoralclassification 1'!E60</f>
        <v>Industrial measurement, sensing and control</v>
      </c>
      <c r="T638" s="62" t="s">
        <v>40</v>
      </c>
      <c r="U638" s="72" t="s">
        <v>1034</v>
      </c>
      <c r="V638" s="424" t="s">
        <v>39</v>
      </c>
      <c r="W638" s="289"/>
      <c r="X638" s="488">
        <v>43404</v>
      </c>
      <c r="Y638" s="483"/>
      <c r="Z638" s="80"/>
    </row>
    <row r="639" spans="2:26" ht="42.45" hidden="1" customHeight="1" x14ac:dyDescent="0.3">
      <c r="B639" s="56" t="str">
        <f t="shared" ca="1" si="56"/>
        <v>VERO</v>
      </c>
      <c r="C639" s="57" t="b">
        <f t="shared" si="57"/>
        <v>1</v>
      </c>
      <c r="D639" s="57" t="b">
        <f>+IF(Q639='Convalida dati'!$B$16,AND('Dealflow centrale'!V639&lt;&gt;"",I639&lt;&gt;""),IF(AND('Dealflow centrale'!Q639='Convalida dati'!$B$17,'Dealflow centrale'!I639=""),OR('Dealflow centrale'!V639="",V639='Convalida dati'!$D$8),"FALSO"))</f>
        <v>1</v>
      </c>
      <c r="E639" s="57" t="b">
        <f>+IF(OR(T639='Convalida dati'!$F$4,T639='Convalida dati'!$F$5,T639='Convalida dati'!$F$8),OR('Dealflow centrale'!V639='Convalida dati'!$D$5,V639='Convalida dati'!$D$6,V639='Convalida dati'!$D$7),IF(OR('Dealflow centrale'!T639='Convalida dati'!$F$9,'Dealflow centrale'!T639='Convalida dati'!$F$7),OR('Dealflow centrale'!V639='Convalida dati'!$D$4,'Dealflow centrale'!V639='Convalida dati'!$D$5,'Dealflow centrale'!V639='Convalida dati'!$D$6),IF(T639="",OR(V639="",V639='Convalida dati'!$D$8),"FALSO")))</f>
        <v>1</v>
      </c>
      <c r="F639" s="58" t="str">
        <f t="shared" ca="1" si="51"/>
        <v>OK</v>
      </c>
      <c r="G639" s="66">
        <v>634</v>
      </c>
      <c r="H639" s="85">
        <v>43402</v>
      </c>
      <c r="I639" s="63">
        <v>43402</v>
      </c>
      <c r="J639" s="292" t="s">
        <v>1760</v>
      </c>
      <c r="K639" s="65" t="s">
        <v>62</v>
      </c>
      <c r="L639" s="76" t="s">
        <v>830</v>
      </c>
      <c r="M639" s="78" t="s">
        <v>103</v>
      </c>
      <c r="N639" s="64"/>
      <c r="O639" s="272" t="s">
        <v>1745</v>
      </c>
      <c r="P639" s="66" t="s">
        <v>36</v>
      </c>
      <c r="Q639" s="67" t="s">
        <v>170</v>
      </c>
      <c r="R639" s="67" t="s">
        <v>50</v>
      </c>
      <c r="S639" s="288" t="str">
        <f>+'EVCA sectoralclassification 1'!E60</f>
        <v>Industrial measurement, sensing and control</v>
      </c>
      <c r="T639" s="68" t="s">
        <v>40</v>
      </c>
      <c r="U639" s="66" t="s">
        <v>1034</v>
      </c>
      <c r="V639" s="423" t="s">
        <v>39</v>
      </c>
      <c r="W639" s="288"/>
      <c r="X639" s="489">
        <v>43404</v>
      </c>
      <c r="Y639" s="480"/>
      <c r="Z639" s="69"/>
    </row>
    <row r="640" spans="2:26" ht="42.45" hidden="1" customHeight="1" x14ac:dyDescent="0.3">
      <c r="B640" s="56" t="str">
        <f t="shared" ca="1" si="56"/>
        <v>VERO</v>
      </c>
      <c r="C640" s="57" t="b">
        <f t="shared" si="57"/>
        <v>1</v>
      </c>
      <c r="D640" s="57" t="b">
        <f>+IF(Q640='Convalida dati'!$B$16,AND('Dealflow centrale'!V640&lt;&gt;"",I640&lt;&gt;""),IF(AND('Dealflow centrale'!Q640='Convalida dati'!$B$17,'Dealflow centrale'!I640=""),OR('Dealflow centrale'!V640="",V640='Convalida dati'!$D$8),"FALSO"))</f>
        <v>1</v>
      </c>
      <c r="E640" s="57" t="b">
        <f>+IF(OR(T640='Convalida dati'!$F$4,T640='Convalida dati'!$F$5,T640='Convalida dati'!$F$8),OR('Dealflow centrale'!V640='Convalida dati'!$D$5,V640='Convalida dati'!$D$6,V640='Convalida dati'!$D$7),IF(OR('Dealflow centrale'!T640='Convalida dati'!$F$9,'Dealflow centrale'!T640='Convalida dati'!$F$7),OR('Dealflow centrale'!V640='Convalida dati'!$D$4,'Dealflow centrale'!V640='Convalida dati'!$D$5,'Dealflow centrale'!V640='Convalida dati'!$D$6),IF(T640="",OR(V640="",V640='Convalida dati'!$D$8),"FALSO")))</f>
        <v>1</v>
      </c>
      <c r="F640" s="58" t="str">
        <f t="shared" ca="1" si="51"/>
        <v>OK</v>
      </c>
      <c r="G640" s="60">
        <v>635</v>
      </c>
      <c r="H640" s="84">
        <v>43402</v>
      </c>
      <c r="I640" s="59">
        <v>43402</v>
      </c>
      <c r="J640" s="279" t="s">
        <v>1761</v>
      </c>
      <c r="K640" s="57" t="s">
        <v>62</v>
      </c>
      <c r="L640" s="70" t="s">
        <v>192</v>
      </c>
      <c r="M640" s="72" t="s">
        <v>95</v>
      </c>
      <c r="N640" s="56"/>
      <c r="O640" s="73" t="s">
        <v>1745</v>
      </c>
      <c r="P640" s="60" t="s">
        <v>36</v>
      </c>
      <c r="Q640" s="61" t="s">
        <v>170</v>
      </c>
      <c r="R640" s="61" t="s">
        <v>52</v>
      </c>
      <c r="S640" s="293" t="str">
        <f>+'EVCA sectoralclassification 1'!E231</f>
        <v>Medical devices and supplies</v>
      </c>
      <c r="T640" s="62" t="s">
        <v>40</v>
      </c>
      <c r="U640" s="72" t="s">
        <v>797</v>
      </c>
      <c r="V640" s="424" t="s">
        <v>39</v>
      </c>
      <c r="W640" s="289"/>
      <c r="X640" s="488">
        <v>43404</v>
      </c>
      <c r="Y640" s="483"/>
      <c r="Z640" s="80"/>
    </row>
    <row r="641" spans="2:26" ht="42.45" hidden="1" customHeight="1" x14ac:dyDescent="0.3">
      <c r="B641" s="56" t="str">
        <f t="shared" ca="1" si="56"/>
        <v>VERO</v>
      </c>
      <c r="C641" s="57" t="b">
        <f t="shared" si="57"/>
        <v>1</v>
      </c>
      <c r="D641" s="57" t="b">
        <f>+IF(Q641='Convalida dati'!$B$16,AND('Dealflow centrale'!V641&lt;&gt;"",I641&lt;&gt;""),IF(AND('Dealflow centrale'!Q641='Convalida dati'!$B$17,'Dealflow centrale'!I641=""),OR('Dealflow centrale'!V641="",V641='Convalida dati'!$D$8),"FALSO"))</f>
        <v>1</v>
      </c>
      <c r="E641" s="57" t="b">
        <f>+IF(OR(T641='Convalida dati'!$F$4,T641='Convalida dati'!$F$5,T641='Convalida dati'!$F$8),OR('Dealflow centrale'!V641='Convalida dati'!$D$5,V641='Convalida dati'!$D$6,V641='Convalida dati'!$D$7),IF(OR('Dealflow centrale'!T641='Convalida dati'!$F$9,'Dealflow centrale'!T641='Convalida dati'!$F$7),OR('Dealflow centrale'!V641='Convalida dati'!$D$4,'Dealflow centrale'!V641='Convalida dati'!$D$5,'Dealflow centrale'!V641='Convalida dati'!$D$6),IF(T641="",OR(V641="",V641='Convalida dati'!$D$8),"FALSO")))</f>
        <v>1</v>
      </c>
      <c r="F641" s="58" t="str">
        <f t="shared" ca="1" si="51"/>
        <v>OK</v>
      </c>
      <c r="G641" s="66">
        <v>636</v>
      </c>
      <c r="H641" s="85">
        <v>43402</v>
      </c>
      <c r="I641" s="63">
        <v>43402</v>
      </c>
      <c r="J641" s="292" t="s">
        <v>1762</v>
      </c>
      <c r="K641" s="65" t="s">
        <v>62</v>
      </c>
      <c r="L641" s="76" t="s">
        <v>231</v>
      </c>
      <c r="M641" s="78" t="s">
        <v>91</v>
      </c>
      <c r="N641" s="64"/>
      <c r="O641" s="272" t="s">
        <v>1745</v>
      </c>
      <c r="P641" s="66" t="s">
        <v>36</v>
      </c>
      <c r="Q641" s="67" t="s">
        <v>170</v>
      </c>
      <c r="R641" s="67" t="s">
        <v>52</v>
      </c>
      <c r="S641" s="288" t="str">
        <f>+'EVCA sectoralclassification 1'!E231</f>
        <v>Medical devices and supplies</v>
      </c>
      <c r="T641" s="68" t="s">
        <v>40</v>
      </c>
      <c r="U641" s="78" t="s">
        <v>1810</v>
      </c>
      <c r="V641" s="423" t="s">
        <v>39</v>
      </c>
      <c r="W641" s="288"/>
      <c r="X641" s="489">
        <v>43404</v>
      </c>
      <c r="Y641" s="480"/>
      <c r="Z641" s="69"/>
    </row>
    <row r="642" spans="2:26" ht="42.45" hidden="1" customHeight="1" x14ac:dyDescent="0.3">
      <c r="B642" s="56" t="str">
        <f t="shared" ca="1" si="56"/>
        <v>VERO</v>
      </c>
      <c r="C642" s="57" t="b">
        <f t="shared" si="57"/>
        <v>1</v>
      </c>
      <c r="D642" s="57" t="b">
        <f>+IF(Q642='Convalida dati'!$B$16,AND('Dealflow centrale'!V642&lt;&gt;"",I642&lt;&gt;""),IF(AND('Dealflow centrale'!Q642='Convalida dati'!$B$17,'Dealflow centrale'!I642=""),OR('Dealflow centrale'!V642="",V642='Convalida dati'!$D$8),"FALSO"))</f>
        <v>1</v>
      </c>
      <c r="E642" s="57" t="b">
        <f>+IF(OR(T642='Convalida dati'!$F$4,T642='Convalida dati'!$F$5,T642='Convalida dati'!$F$8),OR('Dealflow centrale'!V642='Convalida dati'!$D$5,V642='Convalida dati'!$D$6,V642='Convalida dati'!$D$7),IF(OR('Dealflow centrale'!T642='Convalida dati'!$F$9,'Dealflow centrale'!T642='Convalida dati'!$F$7),OR('Dealflow centrale'!V642='Convalida dati'!$D$4,'Dealflow centrale'!V642='Convalida dati'!$D$5,'Dealflow centrale'!V642='Convalida dati'!$D$6),IF(T642="",OR(V642="",V642='Convalida dati'!$D$8),"FALSO")))</f>
        <v>1</v>
      </c>
      <c r="F642" s="58" t="str">
        <f t="shared" ca="1" si="51"/>
        <v>OK</v>
      </c>
      <c r="G642" s="60">
        <v>637</v>
      </c>
      <c r="H642" s="84">
        <v>43402</v>
      </c>
      <c r="I642" s="59">
        <v>43402</v>
      </c>
      <c r="J642" s="279" t="s">
        <v>1763</v>
      </c>
      <c r="K642" s="57" t="s">
        <v>62</v>
      </c>
      <c r="L642" s="70" t="s">
        <v>1523</v>
      </c>
      <c r="M642" s="72" t="s">
        <v>93</v>
      </c>
      <c r="N642" s="56"/>
      <c r="O642" s="73" t="s">
        <v>1745</v>
      </c>
      <c r="P642" s="60" t="s">
        <v>36</v>
      </c>
      <c r="Q642" s="61" t="s">
        <v>170</v>
      </c>
      <c r="R642" s="61" t="s">
        <v>46</v>
      </c>
      <c r="S642" s="293" t="str">
        <f>+'EVCA sectoralclassification 1'!E179</f>
        <v>Energy: other</v>
      </c>
      <c r="T642" s="62" t="s">
        <v>40</v>
      </c>
      <c r="U642" s="72" t="s">
        <v>1498</v>
      </c>
      <c r="V642" s="424" t="s">
        <v>39</v>
      </c>
      <c r="W642" s="289"/>
      <c r="X642" s="488">
        <v>43404</v>
      </c>
      <c r="Y642" s="483"/>
      <c r="Z642" s="80"/>
    </row>
    <row r="643" spans="2:26" ht="42.45" hidden="1" customHeight="1" x14ac:dyDescent="0.3">
      <c r="B643" s="56" t="str">
        <f t="shared" ca="1" si="56"/>
        <v>VERO</v>
      </c>
      <c r="C643" s="57" t="b">
        <f t="shared" si="57"/>
        <v>1</v>
      </c>
      <c r="D643" s="57" t="b">
        <f>+IF(Q643='Convalida dati'!$B$16,AND('Dealflow centrale'!V643&lt;&gt;"",I643&lt;&gt;""),IF(AND('Dealflow centrale'!Q643='Convalida dati'!$B$17,'Dealflow centrale'!I643=""),OR('Dealflow centrale'!V643="",V643='Convalida dati'!$D$8),"FALSO"))</f>
        <v>1</v>
      </c>
      <c r="E643" s="57" t="b">
        <f>+IF(OR(T643='Convalida dati'!$F$4,T643='Convalida dati'!$F$5,T643='Convalida dati'!$F$8),OR('Dealflow centrale'!V643='Convalida dati'!$D$5,V643='Convalida dati'!$D$6,V643='Convalida dati'!$D$7),IF(OR('Dealflow centrale'!T643='Convalida dati'!$F$9,'Dealflow centrale'!T643='Convalida dati'!$F$7),OR('Dealflow centrale'!V643='Convalida dati'!$D$4,'Dealflow centrale'!V643='Convalida dati'!$D$5,'Dealflow centrale'!V643='Convalida dati'!$D$6),IF(T643="",OR(V643="",V643='Convalida dati'!$D$8),"FALSO")))</f>
        <v>1</v>
      </c>
      <c r="F643" s="58" t="str">
        <f t="shared" ca="1" si="51"/>
        <v>OK</v>
      </c>
      <c r="G643" s="66">
        <v>638</v>
      </c>
      <c r="H643" s="85">
        <v>43402</v>
      </c>
      <c r="I643" s="63">
        <v>43402</v>
      </c>
      <c r="J643" s="292" t="s">
        <v>1764</v>
      </c>
      <c r="K643" s="65" t="s">
        <v>62</v>
      </c>
      <c r="L643" s="76" t="s">
        <v>231</v>
      </c>
      <c r="M643" s="78" t="s">
        <v>91</v>
      </c>
      <c r="N643" s="64"/>
      <c r="O643" s="272" t="s">
        <v>1745</v>
      </c>
      <c r="P643" s="66" t="s">
        <v>36</v>
      </c>
      <c r="Q643" s="67" t="s">
        <v>170</v>
      </c>
      <c r="R643" s="67" t="s">
        <v>42</v>
      </c>
      <c r="S643" s="288" t="str">
        <f>+'EVCA sectoralclassification 1'!E116</f>
        <v>Transportation: other</v>
      </c>
      <c r="T643" s="68" t="s">
        <v>40</v>
      </c>
      <c r="U643" s="66" t="s">
        <v>797</v>
      </c>
      <c r="V643" s="423" t="s">
        <v>39</v>
      </c>
      <c r="W643" s="288"/>
      <c r="X643" s="489">
        <v>43404</v>
      </c>
      <c r="Y643" s="480"/>
      <c r="Z643" s="69"/>
    </row>
    <row r="644" spans="2:26" ht="42.45" hidden="1" customHeight="1" x14ac:dyDescent="0.3">
      <c r="B644" s="56" t="str">
        <f t="shared" ca="1" si="56"/>
        <v>VERO</v>
      </c>
      <c r="C644" s="57" t="b">
        <f t="shared" si="57"/>
        <v>1</v>
      </c>
      <c r="D644" s="57" t="b">
        <f>+IF(Q644='Convalida dati'!$B$16,AND('Dealflow centrale'!V644&lt;&gt;"",I644&lt;&gt;""),IF(AND('Dealflow centrale'!Q644='Convalida dati'!$B$17,'Dealflow centrale'!I644=""),OR('Dealflow centrale'!V644="",V644='Convalida dati'!$D$8),"FALSO"))</f>
        <v>1</v>
      </c>
      <c r="E644" s="57" t="b">
        <f>+IF(OR(T644='Convalida dati'!$F$4,T644='Convalida dati'!$F$5,T644='Convalida dati'!$F$8),OR('Dealflow centrale'!V644='Convalida dati'!$D$5,V644='Convalida dati'!$D$6,V644='Convalida dati'!$D$7),IF(OR('Dealflow centrale'!T644='Convalida dati'!$F$9,'Dealflow centrale'!T644='Convalida dati'!$F$7),OR('Dealflow centrale'!V644='Convalida dati'!$D$4,'Dealflow centrale'!V644='Convalida dati'!$D$5,'Dealflow centrale'!V644='Convalida dati'!$D$6),IF(T644="",OR(V644="",V644='Convalida dati'!$D$8),"FALSO")))</f>
        <v>1</v>
      </c>
      <c r="F644" s="58" t="str">
        <f t="shared" ca="1" si="51"/>
        <v>OK</v>
      </c>
      <c r="G644" s="60">
        <v>639</v>
      </c>
      <c r="H644" s="84">
        <v>43402</v>
      </c>
      <c r="I644" s="59">
        <v>43402</v>
      </c>
      <c r="J644" s="279" t="s">
        <v>1765</v>
      </c>
      <c r="K644" s="57" t="s">
        <v>62</v>
      </c>
      <c r="L644" s="70" t="s">
        <v>192</v>
      </c>
      <c r="M644" s="72" t="s">
        <v>95</v>
      </c>
      <c r="N644" s="56"/>
      <c r="O644" s="73" t="s">
        <v>1745</v>
      </c>
      <c r="P644" s="60" t="s">
        <v>36</v>
      </c>
      <c r="Q644" s="61" t="s">
        <v>170</v>
      </c>
      <c r="R644" s="61" t="s">
        <v>52</v>
      </c>
      <c r="S644" s="293" t="str">
        <f>+'EVCA sectoralclassification 1'!E231</f>
        <v>Medical devices and supplies</v>
      </c>
      <c r="T644" s="62" t="s">
        <v>40</v>
      </c>
      <c r="U644" s="72" t="s">
        <v>797</v>
      </c>
      <c r="V644" s="424" t="s">
        <v>39</v>
      </c>
      <c r="W644" s="289"/>
      <c r="X644" s="488">
        <v>43404</v>
      </c>
      <c r="Y644" s="483"/>
      <c r="Z644" s="80"/>
    </row>
    <row r="645" spans="2:26" ht="42.45" hidden="1" customHeight="1" x14ac:dyDescent="0.3">
      <c r="B645" s="56" t="str">
        <f t="shared" ca="1" si="56"/>
        <v>VERO</v>
      </c>
      <c r="C645" s="57" t="b">
        <f t="shared" si="57"/>
        <v>1</v>
      </c>
      <c r="D645" s="57" t="b">
        <f>+IF(Q645='Convalida dati'!$B$16,AND('Dealflow centrale'!V645&lt;&gt;"",I645&lt;&gt;""),IF(AND('Dealflow centrale'!Q645='Convalida dati'!$B$17,'Dealflow centrale'!I645=""),OR('Dealflow centrale'!V645="",V645='Convalida dati'!$D$8),"FALSO"))</f>
        <v>1</v>
      </c>
      <c r="E645" s="57" t="b">
        <f>+IF(OR(T645='Convalida dati'!$F$4,T645='Convalida dati'!$F$5,T645='Convalida dati'!$F$8),OR('Dealflow centrale'!V645='Convalida dati'!$D$5,V645='Convalida dati'!$D$6,V645='Convalida dati'!$D$7),IF(OR('Dealflow centrale'!T645='Convalida dati'!$F$9,'Dealflow centrale'!T645='Convalida dati'!$F$7),OR('Dealflow centrale'!V645='Convalida dati'!$D$4,'Dealflow centrale'!V645='Convalida dati'!$D$5,'Dealflow centrale'!V645='Convalida dati'!$D$6),IF(T645="",OR(V645="",V645='Convalida dati'!$D$8),"FALSO")))</f>
        <v>1</v>
      </c>
      <c r="F645" s="58" t="str">
        <f t="shared" ca="1" si="51"/>
        <v>OK</v>
      </c>
      <c r="G645" s="66">
        <v>640</v>
      </c>
      <c r="H645" s="85">
        <v>43402</v>
      </c>
      <c r="I645" s="63">
        <v>43402</v>
      </c>
      <c r="J645" s="292" t="s">
        <v>1766</v>
      </c>
      <c r="K645" s="65" t="s">
        <v>62</v>
      </c>
      <c r="L645" s="76" t="s">
        <v>830</v>
      </c>
      <c r="M645" s="78" t="s">
        <v>103</v>
      </c>
      <c r="N645" s="64"/>
      <c r="O645" s="272" t="s">
        <v>1745</v>
      </c>
      <c r="P645" s="66" t="s">
        <v>36</v>
      </c>
      <c r="Q645" s="67" t="s">
        <v>170</v>
      </c>
      <c r="R645" s="67" t="s">
        <v>50</v>
      </c>
      <c r="S645" s="288" t="str">
        <f>+'EVCA sectoralclassification 1'!E60</f>
        <v>Industrial measurement, sensing and control</v>
      </c>
      <c r="T645" s="68" t="s">
        <v>40</v>
      </c>
      <c r="U645" s="66" t="s">
        <v>1034</v>
      </c>
      <c r="V645" s="423" t="s">
        <v>39</v>
      </c>
      <c r="W645" s="288"/>
      <c r="X645" s="489">
        <v>43404</v>
      </c>
      <c r="Y645" s="480"/>
      <c r="Z645" s="69"/>
    </row>
    <row r="646" spans="2:26" ht="42.45" hidden="1" customHeight="1" x14ac:dyDescent="0.3">
      <c r="B646" s="56" t="str">
        <f t="shared" ca="1" si="56"/>
        <v>VERO</v>
      </c>
      <c r="C646" s="57" t="b">
        <f t="shared" si="57"/>
        <v>1</v>
      </c>
      <c r="D646" s="57" t="b">
        <f>+IF(Q646='Convalida dati'!$B$16,AND('Dealflow centrale'!V646&lt;&gt;"",I646&lt;&gt;""),IF(AND('Dealflow centrale'!Q646='Convalida dati'!$B$17,'Dealflow centrale'!I646=""),OR('Dealflow centrale'!V646="",V646='Convalida dati'!$D$8),"FALSO"))</f>
        <v>1</v>
      </c>
      <c r="E646" s="57" t="b">
        <f>+IF(OR(T646='Convalida dati'!$F$4,T646='Convalida dati'!$F$5,T646='Convalida dati'!$F$8),OR('Dealflow centrale'!V646='Convalida dati'!$D$5,V646='Convalida dati'!$D$6,V646='Convalida dati'!$D$7),IF(OR('Dealflow centrale'!T646='Convalida dati'!$F$9,'Dealflow centrale'!T646='Convalida dati'!$F$7),OR('Dealflow centrale'!V646='Convalida dati'!$D$4,'Dealflow centrale'!V646='Convalida dati'!$D$5,'Dealflow centrale'!V646='Convalida dati'!$D$6),IF(T646="",OR(V646="",V646='Convalida dati'!$D$8),"FALSO")))</f>
        <v>1</v>
      </c>
      <c r="F646" s="58" t="str">
        <f t="shared" ref="F646:F709" ca="1" si="58">+IF(AND(B646="VERO",C646=TRUE,D646=TRUE,E646=TRUE),"OK","ERRORE")</f>
        <v>OK</v>
      </c>
      <c r="G646" s="60">
        <v>641</v>
      </c>
      <c r="H646" s="84">
        <v>43402</v>
      </c>
      <c r="I646" s="59">
        <v>43402</v>
      </c>
      <c r="J646" s="279" t="s">
        <v>1767</v>
      </c>
      <c r="K646" s="57" t="s">
        <v>62</v>
      </c>
      <c r="L646" s="70" t="s">
        <v>1523</v>
      </c>
      <c r="M646" s="72" t="s">
        <v>93</v>
      </c>
      <c r="N646" s="56"/>
      <c r="O646" s="73" t="s">
        <v>1745</v>
      </c>
      <c r="P646" s="60" t="s">
        <v>36</v>
      </c>
      <c r="Q646" s="61" t="s">
        <v>170</v>
      </c>
      <c r="R646" s="61" t="s">
        <v>49</v>
      </c>
      <c r="S646" s="293" t="str">
        <f>+'EVCA sectoralclassification 1'!E215</f>
        <v>Software: other</v>
      </c>
      <c r="T646" s="62" t="s">
        <v>40</v>
      </c>
      <c r="U646" s="72" t="s">
        <v>1498</v>
      </c>
      <c r="V646" s="424" t="s">
        <v>39</v>
      </c>
      <c r="W646" s="289"/>
      <c r="X646" s="488">
        <v>43404</v>
      </c>
      <c r="Y646" s="483"/>
      <c r="Z646" s="80"/>
    </row>
    <row r="647" spans="2:26" ht="42.45" hidden="1" customHeight="1" x14ac:dyDescent="0.3">
      <c r="B647" s="56" t="str">
        <f t="shared" ca="1" si="56"/>
        <v>VERO</v>
      </c>
      <c r="C647" s="57" t="b">
        <f t="shared" si="57"/>
        <v>1</v>
      </c>
      <c r="D647" s="57" t="b">
        <f>+IF(Q647='Convalida dati'!$B$16,AND('Dealflow centrale'!V647&lt;&gt;"",I647&lt;&gt;""),IF(AND('Dealflow centrale'!Q647='Convalida dati'!$B$17,'Dealflow centrale'!I647=""),OR('Dealflow centrale'!V647="",V647='Convalida dati'!$D$8),"FALSO"))</f>
        <v>1</v>
      </c>
      <c r="E647" s="57" t="b">
        <f>+IF(OR(T647='Convalida dati'!$F$4,T647='Convalida dati'!$F$5,T647='Convalida dati'!$F$8),OR('Dealflow centrale'!V647='Convalida dati'!$D$5,V647='Convalida dati'!$D$6,V647='Convalida dati'!$D$7),IF(OR('Dealflow centrale'!T647='Convalida dati'!$F$9,'Dealflow centrale'!T647='Convalida dati'!$F$7),OR('Dealflow centrale'!V647='Convalida dati'!$D$4,'Dealflow centrale'!V647='Convalida dati'!$D$5,'Dealflow centrale'!V647='Convalida dati'!$D$6),IF(T647="",OR(V647="",V647='Convalida dati'!$D$8),"FALSO")))</f>
        <v>1</v>
      </c>
      <c r="F647" s="58" t="str">
        <f t="shared" ca="1" si="58"/>
        <v>OK</v>
      </c>
      <c r="G647" s="66">
        <v>642</v>
      </c>
      <c r="H647" s="85">
        <v>43402</v>
      </c>
      <c r="I647" s="63">
        <v>43402</v>
      </c>
      <c r="J647" s="292" t="s">
        <v>1768</v>
      </c>
      <c r="K647" s="65" t="s">
        <v>62</v>
      </c>
      <c r="L647" s="76" t="s">
        <v>192</v>
      </c>
      <c r="M647" s="78" t="s">
        <v>95</v>
      </c>
      <c r="N647" s="64"/>
      <c r="O647" s="272" t="s">
        <v>1745</v>
      </c>
      <c r="P647" s="66" t="s">
        <v>36</v>
      </c>
      <c r="Q647" s="67" t="s">
        <v>170</v>
      </c>
      <c r="R647" s="67" t="s">
        <v>52</v>
      </c>
      <c r="S647" s="288" t="str">
        <f>+'EVCA sectoralclassification 1'!E231</f>
        <v>Medical devices and supplies</v>
      </c>
      <c r="T647" s="68" t="s">
        <v>40</v>
      </c>
      <c r="U647" s="66" t="s">
        <v>797</v>
      </c>
      <c r="V647" s="423" t="s">
        <v>39</v>
      </c>
      <c r="W647" s="288"/>
      <c r="X647" s="489">
        <v>43404</v>
      </c>
      <c r="Y647" s="480"/>
      <c r="Z647" s="69"/>
    </row>
    <row r="648" spans="2:26" ht="42.45" hidden="1" customHeight="1" x14ac:dyDescent="0.3">
      <c r="B648" s="56" t="str">
        <f t="shared" ca="1" si="56"/>
        <v>VERO</v>
      </c>
      <c r="C648" s="57" t="b">
        <f t="shared" si="57"/>
        <v>1</v>
      </c>
      <c r="D648" s="57" t="b">
        <f>+IF(Q648='Convalida dati'!$B$16,AND('Dealflow centrale'!V648&lt;&gt;"",I648&lt;&gt;""),IF(AND('Dealflow centrale'!Q648='Convalida dati'!$B$17,'Dealflow centrale'!I648=""),OR('Dealflow centrale'!V648="",V648='Convalida dati'!$D$8),"FALSO"))</f>
        <v>1</v>
      </c>
      <c r="E648" s="57" t="b">
        <f>+IF(OR(T648='Convalida dati'!$F$4,T648='Convalida dati'!$F$5,T648='Convalida dati'!$F$8),OR('Dealflow centrale'!V648='Convalida dati'!$D$5,V648='Convalida dati'!$D$6,V648='Convalida dati'!$D$7),IF(OR('Dealflow centrale'!T648='Convalida dati'!$F$9,'Dealflow centrale'!T648='Convalida dati'!$F$7),OR('Dealflow centrale'!V648='Convalida dati'!$D$4,'Dealflow centrale'!V648='Convalida dati'!$D$5,'Dealflow centrale'!V648='Convalida dati'!$D$6),IF(T648="",OR(V648="",V648='Convalida dati'!$D$8),"FALSO")))</f>
        <v>1</v>
      </c>
      <c r="F648" s="58" t="str">
        <f t="shared" ca="1" si="58"/>
        <v>OK</v>
      </c>
      <c r="G648" s="60">
        <v>643</v>
      </c>
      <c r="H648" s="84">
        <v>43402</v>
      </c>
      <c r="I648" s="59">
        <v>43402</v>
      </c>
      <c r="J648" s="279" t="s">
        <v>1769</v>
      </c>
      <c r="K648" s="57" t="s">
        <v>62</v>
      </c>
      <c r="L648" s="70" t="s">
        <v>1523</v>
      </c>
      <c r="M648" s="72" t="s">
        <v>93</v>
      </c>
      <c r="N648" s="56"/>
      <c r="O648" s="73" t="s">
        <v>1745</v>
      </c>
      <c r="P648" s="60" t="s">
        <v>36</v>
      </c>
      <c r="Q648" s="61" t="s">
        <v>170</v>
      </c>
      <c r="R648" s="61" t="s">
        <v>53</v>
      </c>
      <c r="S648" s="293" t="str">
        <f>+'EVCA sectoralclassification 1'!E89</f>
        <v>Business and industrial services</v>
      </c>
      <c r="T648" s="62" t="s">
        <v>40</v>
      </c>
      <c r="U648" s="72" t="s">
        <v>1498</v>
      </c>
      <c r="V648" s="424" t="s">
        <v>39</v>
      </c>
      <c r="W648" s="289"/>
      <c r="X648" s="488">
        <v>43404</v>
      </c>
      <c r="Y648" s="483"/>
      <c r="Z648" s="80"/>
    </row>
    <row r="649" spans="2:26" ht="42.45" hidden="1" customHeight="1" x14ac:dyDescent="0.3">
      <c r="B649" s="56" t="str">
        <f t="shared" ca="1" si="56"/>
        <v>VERO</v>
      </c>
      <c r="C649" s="57" t="b">
        <f t="shared" si="57"/>
        <v>1</v>
      </c>
      <c r="D649" s="57" t="b">
        <f>+IF(Q649='Convalida dati'!$B$16,AND('Dealflow centrale'!V649&lt;&gt;"",I649&lt;&gt;""),IF(AND('Dealflow centrale'!Q649='Convalida dati'!$B$17,'Dealflow centrale'!I649=""),OR('Dealflow centrale'!V649="",V649='Convalida dati'!$D$8),"FALSO"))</f>
        <v>1</v>
      </c>
      <c r="E649" s="57" t="b">
        <f>+IF(OR(T649='Convalida dati'!$F$4,T649='Convalida dati'!$F$5,T649='Convalida dati'!$F$8),OR('Dealflow centrale'!V649='Convalida dati'!$D$5,V649='Convalida dati'!$D$6,V649='Convalida dati'!$D$7),IF(OR('Dealflow centrale'!T649='Convalida dati'!$F$9,'Dealflow centrale'!T649='Convalida dati'!$F$7),OR('Dealflow centrale'!V649='Convalida dati'!$D$4,'Dealflow centrale'!V649='Convalida dati'!$D$5,'Dealflow centrale'!V649='Convalida dati'!$D$6),IF(T649="",OR(V649="",V649='Convalida dati'!$D$8),"FALSO")))</f>
        <v>1</v>
      </c>
      <c r="F649" s="58" t="str">
        <f t="shared" ca="1" si="58"/>
        <v>OK</v>
      </c>
      <c r="G649" s="66">
        <v>644</v>
      </c>
      <c r="H649" s="85">
        <v>43402</v>
      </c>
      <c r="I649" s="63">
        <v>43402</v>
      </c>
      <c r="J649" s="292" t="s">
        <v>1770</v>
      </c>
      <c r="K649" s="65" t="s">
        <v>62</v>
      </c>
      <c r="L649" s="76" t="s">
        <v>231</v>
      </c>
      <c r="M649" s="78" t="s">
        <v>91</v>
      </c>
      <c r="N649" s="64"/>
      <c r="O649" s="272" t="s">
        <v>1745</v>
      </c>
      <c r="P649" s="66" t="s">
        <v>36</v>
      </c>
      <c r="Q649" s="67" t="s">
        <v>170</v>
      </c>
      <c r="R649" s="67" t="s">
        <v>50</v>
      </c>
      <c r="S649" s="288" t="str">
        <f>+'EVCA sectoralclassification 1'!E60</f>
        <v>Industrial measurement, sensing and control</v>
      </c>
      <c r="T649" s="68" t="s">
        <v>40</v>
      </c>
      <c r="U649" s="78" t="s">
        <v>1810</v>
      </c>
      <c r="V649" s="423" t="s">
        <v>39</v>
      </c>
      <c r="W649" s="288"/>
      <c r="X649" s="489">
        <v>43404</v>
      </c>
      <c r="Y649" s="480"/>
      <c r="Z649" s="69"/>
    </row>
    <row r="650" spans="2:26" ht="42.45" hidden="1" customHeight="1" x14ac:dyDescent="0.3">
      <c r="B650" s="56" t="str">
        <f t="shared" ca="1" si="56"/>
        <v>VERO</v>
      </c>
      <c r="C650" s="57" t="b">
        <f t="shared" si="57"/>
        <v>1</v>
      </c>
      <c r="D650" s="57" t="b">
        <f>+IF(Q650='Convalida dati'!$B$16,AND('Dealflow centrale'!V650&lt;&gt;"",I650&lt;&gt;""),IF(AND('Dealflow centrale'!Q650='Convalida dati'!$B$17,'Dealflow centrale'!I650=""),OR('Dealflow centrale'!V650="",V650='Convalida dati'!$D$8),"FALSO"))</f>
        <v>1</v>
      </c>
      <c r="E650" s="57" t="b">
        <f>+IF(OR(T650='Convalida dati'!$F$4,T650='Convalida dati'!$F$5,T650='Convalida dati'!$F$8),OR('Dealflow centrale'!V650='Convalida dati'!$D$5,V650='Convalida dati'!$D$6,V650='Convalida dati'!$D$7),IF(OR('Dealflow centrale'!T650='Convalida dati'!$F$9,'Dealflow centrale'!T650='Convalida dati'!$F$7),OR('Dealflow centrale'!V650='Convalida dati'!$D$4,'Dealflow centrale'!V650='Convalida dati'!$D$5,'Dealflow centrale'!V650='Convalida dati'!$D$6),IF(T650="",OR(V650="",V650='Convalida dati'!$D$8),"FALSO")))</f>
        <v>1</v>
      </c>
      <c r="F650" s="58" t="str">
        <f t="shared" ca="1" si="58"/>
        <v>OK</v>
      </c>
      <c r="G650" s="60">
        <v>645</v>
      </c>
      <c r="H650" s="84">
        <v>43402</v>
      </c>
      <c r="I650" s="59">
        <v>43402</v>
      </c>
      <c r="J650" s="279" t="s">
        <v>1771</v>
      </c>
      <c r="K650" s="57" t="s">
        <v>62</v>
      </c>
      <c r="L650" s="70" t="s">
        <v>192</v>
      </c>
      <c r="M650" s="72" t="s">
        <v>95</v>
      </c>
      <c r="N650" s="56"/>
      <c r="O650" s="73" t="s">
        <v>1745</v>
      </c>
      <c r="P650" s="60" t="s">
        <v>36</v>
      </c>
      <c r="Q650" s="61" t="s">
        <v>170</v>
      </c>
      <c r="R650" s="61" t="s">
        <v>50</v>
      </c>
      <c r="S650" s="293" t="str">
        <f>+'EVCA sectoralclassification 1'!E60</f>
        <v>Industrial measurement, sensing and control</v>
      </c>
      <c r="T650" s="62" t="s">
        <v>40</v>
      </c>
      <c r="U650" s="72" t="s">
        <v>797</v>
      </c>
      <c r="V650" s="424" t="s">
        <v>39</v>
      </c>
      <c r="W650" s="289"/>
      <c r="X650" s="488">
        <v>43404</v>
      </c>
      <c r="Y650" s="483"/>
      <c r="Z650" s="80"/>
    </row>
    <row r="651" spans="2:26" ht="42.45" hidden="1" customHeight="1" x14ac:dyDescent="0.3">
      <c r="B651" s="56" t="str">
        <f t="shared" ca="1" si="56"/>
        <v>VERO</v>
      </c>
      <c r="C651" s="57" t="b">
        <f t="shared" si="57"/>
        <v>1</v>
      </c>
      <c r="D651" s="57" t="b">
        <f>+IF(Q651='Convalida dati'!$B$16,AND('Dealflow centrale'!V651&lt;&gt;"",I651&lt;&gt;""),IF(AND('Dealflow centrale'!Q651='Convalida dati'!$B$17,'Dealflow centrale'!I651=""),OR('Dealflow centrale'!V651="",V651='Convalida dati'!$D$8),"FALSO"))</f>
        <v>1</v>
      </c>
      <c r="E651" s="57" t="b">
        <f>+IF(OR(T651='Convalida dati'!$F$4,T651='Convalida dati'!$F$5,T651='Convalida dati'!$F$8),OR('Dealflow centrale'!V651='Convalida dati'!$D$5,V651='Convalida dati'!$D$6,V651='Convalida dati'!$D$7),IF(OR('Dealflow centrale'!T651='Convalida dati'!$F$9,'Dealflow centrale'!T651='Convalida dati'!$F$7),OR('Dealflow centrale'!V651='Convalida dati'!$D$4,'Dealflow centrale'!V651='Convalida dati'!$D$5,'Dealflow centrale'!V651='Convalida dati'!$D$6),IF(T651="",OR(V651="",V651='Convalida dati'!$D$8),"FALSO")))</f>
        <v>1</v>
      </c>
      <c r="F651" s="58" t="str">
        <f t="shared" ca="1" si="58"/>
        <v>OK</v>
      </c>
      <c r="G651" s="66">
        <v>646</v>
      </c>
      <c r="H651" s="85">
        <v>43402</v>
      </c>
      <c r="I651" s="63">
        <v>43402</v>
      </c>
      <c r="J651" s="292" t="s">
        <v>1772</v>
      </c>
      <c r="K651" s="65" t="s">
        <v>62</v>
      </c>
      <c r="L651" s="76" t="s">
        <v>192</v>
      </c>
      <c r="M651" s="78" t="s">
        <v>95</v>
      </c>
      <c r="N651" s="64"/>
      <c r="O651" s="272" t="s">
        <v>1745</v>
      </c>
      <c r="P651" s="66" t="s">
        <v>36</v>
      </c>
      <c r="Q651" s="67" t="s">
        <v>170</v>
      </c>
      <c r="R651" s="67" t="s">
        <v>50</v>
      </c>
      <c r="S651" s="288" t="str">
        <f>+'EVCA sectoralclassification 1'!E60</f>
        <v>Industrial measurement, sensing and control</v>
      </c>
      <c r="T651" s="68" t="s">
        <v>40</v>
      </c>
      <c r="U651" s="66" t="s">
        <v>797</v>
      </c>
      <c r="V651" s="423" t="s">
        <v>39</v>
      </c>
      <c r="W651" s="288"/>
      <c r="X651" s="489">
        <v>43404</v>
      </c>
      <c r="Y651" s="480"/>
      <c r="Z651" s="69"/>
    </row>
    <row r="652" spans="2:26" ht="42.45" hidden="1" customHeight="1" x14ac:dyDescent="0.3">
      <c r="B652" s="56" t="str">
        <f t="shared" ref="B652:B657" ca="1" si="59">IF(AND(+H652&lt;=X652,X652&lt;=TODAY()),"VERO","FALSO")</f>
        <v>VERO</v>
      </c>
      <c r="C652" s="57" t="b">
        <f t="shared" ref="C652:C657" si="60">+(AND(G652&lt;&gt;"",H652&lt;&gt;"",J652&lt;&gt;"",K652&lt;&gt;"",L652&lt;&gt;"",M652&lt;&gt;"",P652&lt;&gt;"",Q652&lt;&gt;""))</f>
        <v>1</v>
      </c>
      <c r="D652" s="57" t="b">
        <f>+IF(Q652='Convalida dati'!$B$16,AND('Dealflow centrale'!V652&lt;&gt;"",I652&lt;&gt;""),IF(AND('Dealflow centrale'!Q652='Convalida dati'!$B$17,'Dealflow centrale'!I652=""),OR('Dealflow centrale'!V652="",V652='Convalida dati'!$D$8),"FALSO"))</f>
        <v>1</v>
      </c>
      <c r="E652" s="57" t="b">
        <f>+IF(OR(T652='Convalida dati'!$F$4,T652='Convalida dati'!$F$5,T652='Convalida dati'!$F$8),OR('Dealflow centrale'!V652='Convalida dati'!$D$5,V652='Convalida dati'!$D$6,V652='Convalida dati'!$D$7),IF(OR('Dealflow centrale'!T652='Convalida dati'!$F$9,'Dealflow centrale'!T652='Convalida dati'!$F$7),OR('Dealflow centrale'!V652='Convalida dati'!$D$4,'Dealflow centrale'!V652='Convalida dati'!$D$5,'Dealflow centrale'!V652='Convalida dati'!$D$6),IF(T652="",OR(V652="",V652='Convalida dati'!$D$8),"FALSO")))</f>
        <v>1</v>
      </c>
      <c r="F652" s="58" t="str">
        <f t="shared" ca="1" si="58"/>
        <v>OK</v>
      </c>
      <c r="G652" s="60">
        <v>647</v>
      </c>
      <c r="H652" s="84">
        <v>43404</v>
      </c>
      <c r="I652" s="59">
        <v>43411</v>
      </c>
      <c r="J652" s="279" t="s">
        <v>1774</v>
      </c>
      <c r="K652" s="70" t="s">
        <v>62</v>
      </c>
      <c r="L652" s="70" t="s">
        <v>183</v>
      </c>
      <c r="M652" s="72" t="s">
        <v>98</v>
      </c>
      <c r="N652" s="56"/>
      <c r="O652" s="73" t="s">
        <v>1775</v>
      </c>
      <c r="P652" s="60" t="s">
        <v>34</v>
      </c>
      <c r="Q652" s="61" t="s">
        <v>170</v>
      </c>
      <c r="R652" s="61" t="s">
        <v>52</v>
      </c>
      <c r="S652" s="293" t="str">
        <f>+'EVCA sectoralclassification 1'!E230</f>
        <v>Medical equipment and related software</v>
      </c>
      <c r="T652" s="62" t="s">
        <v>40</v>
      </c>
      <c r="U652" s="72" t="s">
        <v>915</v>
      </c>
      <c r="V652" s="424" t="s">
        <v>39</v>
      </c>
      <c r="W652" s="289"/>
      <c r="X652" s="488">
        <v>43412</v>
      </c>
      <c r="Y652" s="483"/>
      <c r="Z652" s="80"/>
    </row>
    <row r="653" spans="2:26" ht="42.45" hidden="1" customHeight="1" x14ac:dyDescent="0.3">
      <c r="B653" s="56" t="str">
        <f t="shared" ca="1" si="59"/>
        <v>VERO</v>
      </c>
      <c r="C653" s="57" t="b">
        <f t="shared" si="60"/>
        <v>1</v>
      </c>
      <c r="D653" s="57" t="b">
        <f>+IF(Q653='Convalida dati'!$B$16,AND('Dealflow centrale'!V653&lt;&gt;"",I653&lt;&gt;""),IF(AND('Dealflow centrale'!Q653='Convalida dati'!$B$17,'Dealflow centrale'!I653=""),OR('Dealflow centrale'!V653="",V653='Convalida dati'!$D$8),"FALSO"))</f>
        <v>1</v>
      </c>
      <c r="E653" s="57" t="b">
        <f>+IF(OR(T653='Convalida dati'!$F$4,T653='Convalida dati'!$F$5,T653='Convalida dati'!$F$8),OR('Dealflow centrale'!V653='Convalida dati'!$D$5,V653='Convalida dati'!$D$6,V653='Convalida dati'!$D$7),IF(OR('Dealflow centrale'!T653='Convalida dati'!$F$9,'Dealflow centrale'!T653='Convalida dati'!$F$7),OR('Dealflow centrale'!V653='Convalida dati'!$D$4,'Dealflow centrale'!V653='Convalida dati'!$D$5,'Dealflow centrale'!V653='Convalida dati'!$D$6),IF(T653="",OR(V653="",V653='Convalida dati'!$D$8),"FALSO")))</f>
        <v>1</v>
      </c>
      <c r="F653" s="58" t="str">
        <f t="shared" ca="1" si="58"/>
        <v>OK</v>
      </c>
      <c r="G653" s="66">
        <v>648</v>
      </c>
      <c r="H653" s="85">
        <v>43405</v>
      </c>
      <c r="I653" s="63">
        <v>43405</v>
      </c>
      <c r="J653" s="292" t="s">
        <v>1776</v>
      </c>
      <c r="K653" s="65" t="s">
        <v>62</v>
      </c>
      <c r="L653" s="76" t="s">
        <v>231</v>
      </c>
      <c r="M653" s="78" t="s">
        <v>91</v>
      </c>
      <c r="N653" s="64"/>
      <c r="O653" s="272" t="s">
        <v>1777</v>
      </c>
      <c r="P653" s="66" t="s">
        <v>34</v>
      </c>
      <c r="Q653" s="67" t="s">
        <v>170</v>
      </c>
      <c r="R653" s="67" t="s">
        <v>48</v>
      </c>
      <c r="S653" s="288" t="str">
        <f>+'EVCA sectoralclassification 1'!E199</f>
        <v>Internet technologies</v>
      </c>
      <c r="T653" s="68" t="s">
        <v>41</v>
      </c>
      <c r="U653" s="66" t="s">
        <v>218</v>
      </c>
      <c r="V653" s="423" t="s">
        <v>174</v>
      </c>
      <c r="W653" s="288"/>
      <c r="X653" s="489">
        <v>43412</v>
      </c>
      <c r="Y653" s="480"/>
      <c r="Z653" s="69"/>
    </row>
    <row r="654" spans="2:26" ht="42.45" hidden="1" customHeight="1" x14ac:dyDescent="0.3">
      <c r="B654" s="56" t="str">
        <f t="shared" ca="1" si="59"/>
        <v>VERO</v>
      </c>
      <c r="C654" s="57" t="b">
        <f t="shared" si="60"/>
        <v>1</v>
      </c>
      <c r="D654" s="57" t="b">
        <f>+IF(Q654='Convalida dati'!$B$16,AND('Dealflow centrale'!V654&lt;&gt;"",I654&lt;&gt;""),IF(AND('Dealflow centrale'!Q654='Convalida dati'!$B$17,'Dealflow centrale'!I654=""),OR('Dealflow centrale'!V654="",V654='Convalida dati'!$D$8),"FALSO"))</f>
        <v>1</v>
      </c>
      <c r="E654" s="57" t="b">
        <f>+IF(OR(T654='Convalida dati'!$F$4,T654='Convalida dati'!$F$5,T654='Convalida dati'!$F$8),OR('Dealflow centrale'!V654='Convalida dati'!$D$5,V654='Convalida dati'!$D$6,V654='Convalida dati'!$D$7),IF(OR('Dealflow centrale'!T654='Convalida dati'!$F$9,'Dealflow centrale'!T654='Convalida dati'!$F$7),OR('Dealflow centrale'!V654='Convalida dati'!$D$4,'Dealflow centrale'!V654='Convalida dati'!$D$5,'Dealflow centrale'!V654='Convalida dati'!$D$6),IF(T654="",OR(V654="",V654='Convalida dati'!$D$8),"FALSO")))</f>
        <v>1</v>
      </c>
      <c r="F654" s="58" t="str">
        <f t="shared" ca="1" si="58"/>
        <v>OK</v>
      </c>
      <c r="G654" s="60">
        <v>649</v>
      </c>
      <c r="H654" s="84">
        <v>43408</v>
      </c>
      <c r="I654" s="59">
        <v>43408</v>
      </c>
      <c r="J654" s="279" t="s">
        <v>1779</v>
      </c>
      <c r="K654" s="57" t="s">
        <v>62</v>
      </c>
      <c r="L654" s="70" t="s">
        <v>69</v>
      </c>
      <c r="M654" s="72" t="s">
        <v>70</v>
      </c>
      <c r="N654" s="56"/>
      <c r="O654" s="73" t="s">
        <v>1778</v>
      </c>
      <c r="P654" s="60" t="s">
        <v>84</v>
      </c>
      <c r="Q654" s="61" t="s">
        <v>170</v>
      </c>
      <c r="R654" s="61" t="s">
        <v>48</v>
      </c>
      <c r="S654" s="293" t="str">
        <f>+'EVCA sectoralclassification 1'!E199</f>
        <v>Internet technologies</v>
      </c>
      <c r="T654" s="62" t="s">
        <v>41</v>
      </c>
      <c r="U654" s="72" t="s">
        <v>218</v>
      </c>
      <c r="V654" s="424" t="s">
        <v>174</v>
      </c>
      <c r="W654" s="289"/>
      <c r="X654" s="488">
        <v>43412</v>
      </c>
      <c r="Y654" s="483"/>
      <c r="Z654" s="80"/>
    </row>
    <row r="655" spans="2:26" ht="42.45" hidden="1" customHeight="1" x14ac:dyDescent="0.3">
      <c r="B655" s="56" t="str">
        <f t="shared" ca="1" si="59"/>
        <v>VERO</v>
      </c>
      <c r="C655" s="57" t="b">
        <f t="shared" si="60"/>
        <v>1</v>
      </c>
      <c r="D655" s="57" t="b">
        <f>+IF(Q655='Convalida dati'!$B$16,AND('Dealflow centrale'!V655&lt;&gt;"",I655&lt;&gt;""),IF(AND('Dealflow centrale'!Q655='Convalida dati'!$B$17,'Dealflow centrale'!I655=""),OR('Dealflow centrale'!V655="",V655='Convalida dati'!$D$8),"FALSO"))</f>
        <v>1</v>
      </c>
      <c r="E655" s="57" t="b">
        <f>+IF(OR(T655='Convalida dati'!$F$4,T655='Convalida dati'!$F$5,T655='Convalida dati'!$F$8),OR('Dealflow centrale'!V655='Convalida dati'!$D$5,V655='Convalida dati'!$D$6,V655='Convalida dati'!$D$7),IF(OR('Dealflow centrale'!T655='Convalida dati'!$F$9,'Dealflow centrale'!T655='Convalida dati'!$F$7),OR('Dealflow centrale'!V655='Convalida dati'!$D$4,'Dealflow centrale'!V655='Convalida dati'!$D$5,'Dealflow centrale'!V655='Convalida dati'!$D$6),IF(T655="",OR(V655="",V655='Convalida dati'!$D$8),"FALSO")))</f>
        <v>1</v>
      </c>
      <c r="F655" s="58" t="str">
        <f t="shared" ca="1" si="58"/>
        <v>OK</v>
      </c>
      <c r="G655" s="66">
        <v>650</v>
      </c>
      <c r="H655" s="85">
        <v>43409</v>
      </c>
      <c r="I655" s="63">
        <v>43409</v>
      </c>
      <c r="J655" s="292" t="s">
        <v>1780</v>
      </c>
      <c r="K655" s="65" t="s">
        <v>62</v>
      </c>
      <c r="L655" s="76" t="s">
        <v>792</v>
      </c>
      <c r="M655" s="78" t="s">
        <v>89</v>
      </c>
      <c r="N655" s="64"/>
      <c r="O655" s="272" t="s">
        <v>1781</v>
      </c>
      <c r="P655" s="66" t="s">
        <v>34</v>
      </c>
      <c r="Q655" s="67" t="s">
        <v>170</v>
      </c>
      <c r="R655" s="67" t="s">
        <v>43</v>
      </c>
      <c r="S655" s="288" t="str">
        <f>+'EVCA sectoralclassification 1'!E16</f>
        <v>Agriculture: other</v>
      </c>
      <c r="T655" s="68" t="s">
        <v>41</v>
      </c>
      <c r="U655" s="66" t="s">
        <v>218</v>
      </c>
      <c r="V655" s="423" t="s">
        <v>174</v>
      </c>
      <c r="W655" s="288"/>
      <c r="X655" s="490">
        <v>43412</v>
      </c>
      <c r="Y655" s="480"/>
      <c r="Z655" s="69"/>
    </row>
    <row r="656" spans="2:26" ht="42.45" hidden="1" customHeight="1" x14ac:dyDescent="0.3">
      <c r="B656" s="56" t="str">
        <f t="shared" ca="1" si="59"/>
        <v>VERO</v>
      </c>
      <c r="C656" s="57" t="b">
        <f t="shared" si="60"/>
        <v>1</v>
      </c>
      <c r="D656" s="57" t="b">
        <f>+IF(Q656='Convalida dati'!$B$16,AND('Dealflow centrale'!V656&lt;&gt;"",I656&lt;&gt;""),IF(AND('Dealflow centrale'!Q656='Convalida dati'!$B$17,'Dealflow centrale'!I656=""),OR('Dealflow centrale'!V656="",V656='Convalida dati'!$D$8),"FALSO"))</f>
        <v>1</v>
      </c>
      <c r="E656" s="57" t="b">
        <f>+IF(OR(T656='Convalida dati'!$F$4,T656='Convalida dati'!$F$5,T656='Convalida dati'!$F$8),OR('Dealflow centrale'!V656='Convalida dati'!$D$5,V656='Convalida dati'!$D$6,V656='Convalida dati'!$D$7),IF(OR('Dealflow centrale'!T656='Convalida dati'!$F$9,'Dealflow centrale'!T656='Convalida dati'!$F$7),OR('Dealflow centrale'!V656='Convalida dati'!$D$4,'Dealflow centrale'!V656='Convalida dati'!$D$5,'Dealflow centrale'!V656='Convalida dati'!$D$6),IF(T656="",OR(V656="",V656='Convalida dati'!$D$8),"FALSO")))</f>
        <v>1</v>
      </c>
      <c r="F656" s="58" t="str">
        <f t="shared" ca="1" si="58"/>
        <v>OK</v>
      </c>
      <c r="G656" s="60">
        <v>651</v>
      </c>
      <c r="H656" s="84">
        <v>43411</v>
      </c>
      <c r="I656" s="59">
        <v>43411</v>
      </c>
      <c r="J656" s="279" t="s">
        <v>1783</v>
      </c>
      <c r="K656" s="57" t="s">
        <v>62</v>
      </c>
      <c r="L656" s="70" t="s">
        <v>206</v>
      </c>
      <c r="M656" s="72" t="s">
        <v>206</v>
      </c>
      <c r="N656" s="56"/>
      <c r="O656" s="73" t="s">
        <v>1782</v>
      </c>
      <c r="P656" s="60" t="s">
        <v>34</v>
      </c>
      <c r="Q656" s="61" t="s">
        <v>170</v>
      </c>
      <c r="R656" s="61" t="s">
        <v>49</v>
      </c>
      <c r="S656" s="293" t="str">
        <f>+'EVCA sectoralclassification 1'!E215</f>
        <v>Software: other</v>
      </c>
      <c r="T656" s="62" t="s">
        <v>41</v>
      </c>
      <c r="U656" s="72" t="s">
        <v>218</v>
      </c>
      <c r="V656" s="424" t="s">
        <v>174</v>
      </c>
      <c r="W656" s="289"/>
      <c r="X656" s="488">
        <v>43412</v>
      </c>
      <c r="Y656" s="483"/>
      <c r="Z656" s="80"/>
    </row>
    <row r="657" spans="2:26" ht="42.45" hidden="1" customHeight="1" x14ac:dyDescent="0.3">
      <c r="B657" s="56" t="str">
        <f t="shared" ca="1" si="59"/>
        <v>VERO</v>
      </c>
      <c r="C657" s="57" t="b">
        <f t="shared" si="60"/>
        <v>1</v>
      </c>
      <c r="D657" s="57" t="b">
        <f>+IF(Q657='Convalida dati'!$B$16,AND('Dealflow centrale'!V657&lt;&gt;"",I657&lt;&gt;""),IF(AND('Dealflow centrale'!Q657='Convalida dati'!$B$17,'Dealflow centrale'!I657=""),OR('Dealflow centrale'!V657="",V657='Convalida dati'!$D$8),"FALSO"))</f>
        <v>1</v>
      </c>
      <c r="E657" s="57" t="b">
        <f>+IF(OR(T657='Convalida dati'!$F$4,T657='Convalida dati'!$F$5,T657='Convalida dati'!$F$8),OR('Dealflow centrale'!V657='Convalida dati'!$D$9,V657='Convalida dati'!$D$6,V657='Convalida dati'!$D$7,V657='Convalida dati'!$D$11),IF(OR('Dealflow centrale'!T657='Convalida dati'!$F$6,'Dealflow centrale'!T657='Convalida dati'!$F$7),OR('Dealflow centrale'!V657='Convalida dati'!$D$12,'Dealflow centrale'!V657='Convalida dati'!$D$9,'Dealflow centrale'!V657='Convalida dati'!$D$6),IF(T657="",OR(V657="",V657='Convalida dati'!$D$8),"FALSO")))</f>
        <v>1</v>
      </c>
      <c r="F657" s="58" t="str">
        <f t="shared" ca="1" si="58"/>
        <v>OK</v>
      </c>
      <c r="G657" s="66">
        <v>652</v>
      </c>
      <c r="H657" s="85">
        <v>43412</v>
      </c>
      <c r="I657" s="63">
        <v>43412</v>
      </c>
      <c r="J657" s="292" t="s">
        <v>1784</v>
      </c>
      <c r="K657" s="65" t="s">
        <v>62</v>
      </c>
      <c r="L657" s="76" t="s">
        <v>69</v>
      </c>
      <c r="M657" s="78" t="s">
        <v>70</v>
      </c>
      <c r="N657" s="64"/>
      <c r="O657" s="272" t="s">
        <v>1785</v>
      </c>
      <c r="P657" s="66" t="s">
        <v>83</v>
      </c>
      <c r="Q657" s="67" t="s">
        <v>170</v>
      </c>
      <c r="R657" s="67" t="s">
        <v>51</v>
      </c>
      <c r="S657" s="288" t="str">
        <f>+'EVCA sectoralclassification 1'!E43</f>
        <v>Business and industrial products</v>
      </c>
      <c r="T657" s="68" t="s">
        <v>167</v>
      </c>
      <c r="U657" s="66" t="s">
        <v>218</v>
      </c>
      <c r="V657" s="427" t="s">
        <v>5177</v>
      </c>
      <c r="W657" s="462"/>
      <c r="X657" s="489">
        <v>45482</v>
      </c>
      <c r="Y657" s="482" t="s">
        <v>6569</v>
      </c>
      <c r="Z657" s="69"/>
    </row>
    <row r="658" spans="2:26" ht="42.45" hidden="1" customHeight="1" x14ac:dyDescent="0.3">
      <c r="B658" s="56" t="str">
        <f t="shared" ref="B658:B664" ca="1" si="61">IF(AND(+H658&lt;=X658,X658&lt;=TODAY()),"VERO","FALSO")</f>
        <v>VERO</v>
      </c>
      <c r="C658" s="57" t="b">
        <f t="shared" ref="C658:C664" si="62">+(AND(G658&lt;&gt;"",H658&lt;&gt;"",J658&lt;&gt;"",K658&lt;&gt;"",L658&lt;&gt;"",M658&lt;&gt;"",P658&lt;&gt;"",Q658&lt;&gt;""))</f>
        <v>1</v>
      </c>
      <c r="D658" s="57" t="b">
        <f>+IF(Q658='Convalida dati'!$B$16,AND('Dealflow centrale'!V658&lt;&gt;"",I658&lt;&gt;""),IF(AND('Dealflow centrale'!Q658='Convalida dati'!$B$17,'Dealflow centrale'!I658=""),OR('Dealflow centrale'!V658="",V658='Convalida dati'!$D$8),"FALSO"))</f>
        <v>1</v>
      </c>
      <c r="E658" s="57" t="b">
        <f>+IF(OR(T658='Convalida dati'!$F$4,T658='Convalida dati'!$F$5,T658='Convalida dati'!$F$8),OR('Dealflow centrale'!V658='Convalida dati'!$D$5,V658='Convalida dati'!$D$6,V658='Convalida dati'!$D$7),IF(OR('Dealflow centrale'!T658='Convalida dati'!$F$9,'Dealflow centrale'!T658='Convalida dati'!$F$7),OR('Dealflow centrale'!V658='Convalida dati'!$D$4,'Dealflow centrale'!V658='Convalida dati'!$D$5,'Dealflow centrale'!V658='Convalida dati'!$D$6),IF(T658="",OR(V658="",V658='Convalida dati'!$D$8),"FALSO")))</f>
        <v>1</v>
      </c>
      <c r="F658" s="58" t="str">
        <f t="shared" ca="1" si="58"/>
        <v>OK</v>
      </c>
      <c r="G658" s="60">
        <v>653</v>
      </c>
      <c r="H658" s="84">
        <v>43412</v>
      </c>
      <c r="I658" s="59">
        <v>43412</v>
      </c>
      <c r="J658" s="279" t="s">
        <v>1787</v>
      </c>
      <c r="K658" s="70" t="s">
        <v>62</v>
      </c>
      <c r="L658" s="70" t="s">
        <v>707</v>
      </c>
      <c r="M658" s="72" t="s">
        <v>89</v>
      </c>
      <c r="N658" s="56"/>
      <c r="O658" s="73" t="s">
        <v>1788</v>
      </c>
      <c r="P658" s="60" t="s">
        <v>34</v>
      </c>
      <c r="Q658" s="61" t="s">
        <v>170</v>
      </c>
      <c r="R658" s="61" t="s">
        <v>47</v>
      </c>
      <c r="S658" s="293" t="str">
        <f>+'EVCA sectoralclassification 1'!E127</f>
        <v>Consumer products manufacturing</v>
      </c>
      <c r="T658" s="62" t="s">
        <v>41</v>
      </c>
      <c r="U658" s="72" t="s">
        <v>218</v>
      </c>
      <c r="V658" s="424" t="s">
        <v>174</v>
      </c>
      <c r="W658" s="289"/>
      <c r="X658" s="488">
        <v>43419</v>
      </c>
      <c r="Y658" s="483"/>
      <c r="Z658" s="80"/>
    </row>
    <row r="659" spans="2:26" ht="42.45" hidden="1" customHeight="1" x14ac:dyDescent="0.3">
      <c r="B659" s="56" t="str">
        <f t="shared" ca="1" si="61"/>
        <v>VERO</v>
      </c>
      <c r="C659" s="57" t="b">
        <f t="shared" si="62"/>
        <v>1</v>
      </c>
      <c r="D659" s="57" t="b">
        <f>+IF(Q659='Convalida dati'!$B$16,AND('Dealflow centrale'!V659&lt;&gt;"",I659&lt;&gt;""),IF(AND('Dealflow centrale'!Q659='Convalida dati'!$B$17,'Dealflow centrale'!I659=""),OR('Dealflow centrale'!V659="",V659='Convalida dati'!$D$8),"FALSO"))</f>
        <v>1</v>
      </c>
      <c r="E659" s="57" t="b">
        <f>+IF(OR(T659='Convalida dati'!$F$4,T659='Convalida dati'!$F$5,T659='Convalida dati'!$F$8),OR('Dealflow centrale'!V659='Convalida dati'!$D$5,V659='Convalida dati'!$D$6,V659='Convalida dati'!$D$7),IF(OR('Dealflow centrale'!T659='Convalida dati'!$F$9,'Dealflow centrale'!T659='Convalida dati'!$F$7),OR('Dealflow centrale'!V659='Convalida dati'!$D$4,'Dealflow centrale'!V659='Convalida dati'!$D$5,'Dealflow centrale'!V659='Convalida dati'!$D$6),IF(T659="",OR(V659="",V659='Convalida dati'!$D$8),"FALSO")))</f>
        <v>1</v>
      </c>
      <c r="F659" s="58" t="str">
        <f t="shared" ca="1" si="58"/>
        <v>OK</v>
      </c>
      <c r="G659" s="66">
        <v>654</v>
      </c>
      <c r="H659" s="85">
        <v>43416</v>
      </c>
      <c r="I659" s="63">
        <v>43416</v>
      </c>
      <c r="J659" s="292" t="s">
        <v>1789</v>
      </c>
      <c r="K659" s="65" t="s">
        <v>62</v>
      </c>
      <c r="L659" s="76" t="s">
        <v>206</v>
      </c>
      <c r="M659" s="78" t="s">
        <v>206</v>
      </c>
      <c r="N659" s="64"/>
      <c r="O659" s="272" t="s">
        <v>1791</v>
      </c>
      <c r="P659" s="66" t="s">
        <v>34</v>
      </c>
      <c r="Q659" s="67" t="s">
        <v>170</v>
      </c>
      <c r="R659" s="67" t="s">
        <v>48</v>
      </c>
      <c r="S659" s="288" t="str">
        <f>+'EVCA sectoralclassification 1'!E199</f>
        <v>Internet technologies</v>
      </c>
      <c r="T659" s="68" t="s">
        <v>41</v>
      </c>
      <c r="U659" s="66" t="s">
        <v>218</v>
      </c>
      <c r="V659" s="423" t="s">
        <v>174</v>
      </c>
      <c r="W659" s="288"/>
      <c r="X659" s="489">
        <v>43419</v>
      </c>
      <c r="Y659" s="480"/>
      <c r="Z659" s="69"/>
    </row>
    <row r="660" spans="2:26" ht="42.45" hidden="1" customHeight="1" x14ac:dyDescent="0.3">
      <c r="B660" s="56" t="str">
        <f t="shared" ca="1" si="61"/>
        <v>VERO</v>
      </c>
      <c r="C660" s="57" t="b">
        <f t="shared" si="62"/>
        <v>1</v>
      </c>
      <c r="D660" s="57" t="b">
        <f>+IF(Q660='Convalida dati'!$B$16,AND('Dealflow centrale'!V660&lt;&gt;"",I660&lt;&gt;""),IF(AND('Dealflow centrale'!Q660='Convalida dati'!$B$17,'Dealflow centrale'!I660=""),OR('Dealflow centrale'!V660="",V660='Convalida dati'!$D$8),"FALSO"))</f>
        <v>1</v>
      </c>
      <c r="E660" s="57" t="b">
        <f>+IF(OR(T660='Convalida dati'!$F$4,T660='Convalida dati'!$F$5,T660='Convalida dati'!$F$8),OR('Dealflow centrale'!V660='Convalida dati'!$D$5,V660='Convalida dati'!$D$6,V660='Convalida dati'!$D$7),IF(OR('Dealflow centrale'!T660='Convalida dati'!$F$9,'Dealflow centrale'!T660='Convalida dati'!$F$7),OR('Dealflow centrale'!V660='Convalida dati'!$D$4,'Dealflow centrale'!V660='Convalida dati'!$D$5,'Dealflow centrale'!V660='Convalida dati'!$D$6),IF(T660="",OR(V660="",V660='Convalida dati'!$D$8),"FALSO")))</f>
        <v>1</v>
      </c>
      <c r="F660" s="58" t="str">
        <f t="shared" ca="1" si="58"/>
        <v>OK</v>
      </c>
      <c r="G660" s="60">
        <v>655</v>
      </c>
      <c r="H660" s="84">
        <v>43416</v>
      </c>
      <c r="I660" s="59">
        <v>43416</v>
      </c>
      <c r="J660" s="279" t="s">
        <v>1796</v>
      </c>
      <c r="K660" s="57" t="s">
        <v>62</v>
      </c>
      <c r="L660" s="70" t="s">
        <v>1421</v>
      </c>
      <c r="M660" s="72" t="s">
        <v>89</v>
      </c>
      <c r="N660" s="56"/>
      <c r="O660" s="73" t="s">
        <v>1790</v>
      </c>
      <c r="P660" s="60" t="s">
        <v>34</v>
      </c>
      <c r="Q660" s="61" t="s">
        <v>170</v>
      </c>
      <c r="R660" s="61" t="s">
        <v>53</v>
      </c>
      <c r="S660" s="293" t="str">
        <f>+'EVCA sectoralclassification 1'!E84</f>
        <v>Business and industrial services</v>
      </c>
      <c r="T660" s="62" t="s">
        <v>41</v>
      </c>
      <c r="U660" s="72" t="s">
        <v>218</v>
      </c>
      <c r="V660" s="424" t="s">
        <v>174</v>
      </c>
      <c r="W660" s="289"/>
      <c r="X660" s="488">
        <v>43419</v>
      </c>
      <c r="Y660" s="483"/>
      <c r="Z660" s="80"/>
    </row>
    <row r="661" spans="2:26" ht="42.45" hidden="1" customHeight="1" x14ac:dyDescent="0.3">
      <c r="B661" s="56" t="str">
        <f t="shared" ca="1" si="61"/>
        <v>VERO</v>
      </c>
      <c r="C661" s="57" t="b">
        <f t="shared" si="62"/>
        <v>1</v>
      </c>
      <c r="D661" s="57" t="b">
        <f>+IF(Q661='Convalida dati'!$B$16,AND('Dealflow centrale'!V661&lt;&gt;"",I661&lt;&gt;""),IF(AND('Dealflow centrale'!Q661='Convalida dati'!$B$17,'Dealflow centrale'!I661=""),OR('Dealflow centrale'!V661="",V661='Convalida dati'!$D$8),"FALSO"))</f>
        <v>1</v>
      </c>
      <c r="E661" s="57" t="b">
        <f>+IF(OR(T661='Convalida dati'!$F$4,T661='Convalida dati'!$F$5,T661='Convalida dati'!$F$8),OR('Dealflow centrale'!V661='Convalida dati'!$D$5,V661='Convalida dati'!$D$6,V661='Convalida dati'!$D$7),IF(OR('Dealflow centrale'!T661='Convalida dati'!$F$9,'Dealflow centrale'!T661='Convalida dati'!$F$7),OR('Dealflow centrale'!V661='Convalida dati'!$D$4,'Dealflow centrale'!V661='Convalida dati'!$D$5,'Dealflow centrale'!V661='Convalida dati'!$D$6),IF(T661="",OR(V661="",V661='Convalida dati'!$D$8),"FALSO")))</f>
        <v>1</v>
      </c>
      <c r="F661" s="58" t="str">
        <f t="shared" ca="1" si="58"/>
        <v>OK</v>
      </c>
      <c r="G661" s="66">
        <v>656</v>
      </c>
      <c r="H661" s="85">
        <v>43417</v>
      </c>
      <c r="I661" s="63">
        <v>43417</v>
      </c>
      <c r="J661" s="292" t="s">
        <v>1793</v>
      </c>
      <c r="K661" s="65" t="s">
        <v>62</v>
      </c>
      <c r="L661" s="76" t="s">
        <v>149</v>
      </c>
      <c r="M661" s="78" t="s">
        <v>92</v>
      </c>
      <c r="N661" s="64"/>
      <c r="O661" s="272" t="s">
        <v>1792</v>
      </c>
      <c r="P661" s="66" t="s">
        <v>34</v>
      </c>
      <c r="Q661" s="67" t="s">
        <v>170</v>
      </c>
      <c r="R661" s="67" t="s">
        <v>49</v>
      </c>
      <c r="S661" s="288" t="str">
        <f>+'EVCA sectoralclassification 1'!E214</f>
        <v>Systems software</v>
      </c>
      <c r="T661" s="68" t="s">
        <v>166</v>
      </c>
      <c r="U661" s="66" t="s">
        <v>218</v>
      </c>
      <c r="V661" s="423" t="s">
        <v>38</v>
      </c>
      <c r="W661" s="288"/>
      <c r="X661" s="490">
        <v>43419</v>
      </c>
      <c r="Y661" s="480"/>
      <c r="Z661" s="69"/>
    </row>
    <row r="662" spans="2:26" ht="42.45" hidden="1" customHeight="1" x14ac:dyDescent="0.3">
      <c r="B662" s="56" t="str">
        <f t="shared" ca="1" si="61"/>
        <v>VERO</v>
      </c>
      <c r="C662" s="57" t="b">
        <f t="shared" si="62"/>
        <v>1</v>
      </c>
      <c r="D662" s="57" t="b">
        <f>+IF(Q662='Convalida dati'!$B$16,AND('Dealflow centrale'!V662&lt;&gt;"",I662&lt;&gt;""),IF(AND('Dealflow centrale'!Q662='Convalida dati'!$B$17,'Dealflow centrale'!I662=""),OR('Dealflow centrale'!V662="",V662='Convalida dati'!$D$8),"FALSO"))</f>
        <v>1</v>
      </c>
      <c r="E662" s="57" t="b">
        <f>+IF(OR(T662='Convalida dati'!$F$4,T662='Convalida dati'!$F$5,T662='Convalida dati'!$F$8),OR('Dealflow centrale'!V662='Convalida dati'!$D$5,V662='Convalida dati'!$D$6,V662='Convalida dati'!$D$7),IF(OR('Dealflow centrale'!T662='Convalida dati'!$F$9,'Dealflow centrale'!T662='Convalida dati'!$F$7),OR('Dealflow centrale'!V662='Convalida dati'!$D$4,'Dealflow centrale'!V662='Convalida dati'!$D$5,'Dealflow centrale'!V662='Convalida dati'!$D$6),IF(T662="",OR(V662="",V662='Convalida dati'!$D$8),"FALSO")))</f>
        <v>1</v>
      </c>
      <c r="F662" s="58" t="str">
        <f t="shared" ca="1" si="58"/>
        <v>OK</v>
      </c>
      <c r="G662" s="60">
        <v>657</v>
      </c>
      <c r="H662" s="84">
        <v>43413</v>
      </c>
      <c r="I662" s="59">
        <v>43413</v>
      </c>
      <c r="J662" s="279" t="s">
        <v>1794</v>
      </c>
      <c r="K662" s="57" t="s">
        <v>62</v>
      </c>
      <c r="L662" s="70" t="s">
        <v>206</v>
      </c>
      <c r="M662" s="72" t="s">
        <v>206</v>
      </c>
      <c r="N662" s="56"/>
      <c r="O662" s="73" t="s">
        <v>1795</v>
      </c>
      <c r="P662" s="60" t="s">
        <v>34</v>
      </c>
      <c r="Q662" s="61" t="s">
        <v>170</v>
      </c>
      <c r="R662" s="61" t="s">
        <v>53</v>
      </c>
      <c r="S662" s="293" t="str">
        <f>+'EVCA sectoralclassification 1'!E184</f>
        <v>Real estate</v>
      </c>
      <c r="T662" s="62" t="s">
        <v>41</v>
      </c>
      <c r="U662" s="72" t="s">
        <v>218</v>
      </c>
      <c r="V662" s="424" t="s">
        <v>174</v>
      </c>
      <c r="W662" s="289"/>
      <c r="X662" s="488">
        <v>43419</v>
      </c>
      <c r="Y662" s="483"/>
      <c r="Z662" s="80"/>
    </row>
    <row r="663" spans="2:26" ht="42.45" hidden="1" customHeight="1" x14ac:dyDescent="0.3">
      <c r="B663" s="56" t="str">
        <f t="shared" ca="1" si="61"/>
        <v>VERO</v>
      </c>
      <c r="C663" s="57" t="b">
        <f t="shared" si="62"/>
        <v>1</v>
      </c>
      <c r="D663" s="57" t="b">
        <f>+IF(Q663='Convalida dati'!$B$16,AND('Dealflow centrale'!V663&lt;&gt;"",I663&lt;&gt;""),IF(AND('Dealflow centrale'!Q663='Convalida dati'!$B$17,'Dealflow centrale'!I663=""),OR('Dealflow centrale'!V663="",V663='Convalida dati'!$D$8),"FALSO"))</f>
        <v>1</v>
      </c>
      <c r="E663" s="57" t="b">
        <f>+IF(OR(T663='Convalida dati'!$F$4,T663='Convalida dati'!$F$5,T663='Convalida dati'!$F$8),OR('Dealflow centrale'!V663='Convalida dati'!$D$5,V663='Convalida dati'!$D$6,V663='Convalida dati'!$D$7),IF(OR('Dealflow centrale'!T663='Convalida dati'!$F$9,'Dealflow centrale'!T663='Convalida dati'!$F$7),OR('Dealflow centrale'!V663='Convalida dati'!$D$4,'Dealflow centrale'!V663='Convalida dati'!$D$5,'Dealflow centrale'!V663='Convalida dati'!$D$6),IF(T663="",OR(V663="",V663='Convalida dati'!$D$8),"FALSO")))</f>
        <v>1</v>
      </c>
      <c r="F663" s="58" t="str">
        <f t="shared" ca="1" si="58"/>
        <v>OK</v>
      </c>
      <c r="G663" s="66">
        <v>658</v>
      </c>
      <c r="H663" s="85">
        <v>43417</v>
      </c>
      <c r="I663" s="63">
        <v>43418</v>
      </c>
      <c r="J663" s="292" t="s">
        <v>1799</v>
      </c>
      <c r="K663" s="65" t="s">
        <v>62</v>
      </c>
      <c r="L663" s="76" t="s">
        <v>1270</v>
      </c>
      <c r="M663" s="78" t="s">
        <v>92</v>
      </c>
      <c r="N663" s="64"/>
      <c r="O663" s="272" t="s">
        <v>1798</v>
      </c>
      <c r="P663" s="66" t="s">
        <v>34</v>
      </c>
      <c r="Q663" s="67" t="s">
        <v>170</v>
      </c>
      <c r="R663" s="67" t="s">
        <v>49</v>
      </c>
      <c r="S663" s="288" t="str">
        <f>+'EVCA sectoralclassification 1'!E215</f>
        <v>Software: other</v>
      </c>
      <c r="T663" s="68" t="s">
        <v>41</v>
      </c>
      <c r="U663" s="66" t="s">
        <v>1797</v>
      </c>
      <c r="V663" s="423" t="s">
        <v>39</v>
      </c>
      <c r="W663" s="288"/>
      <c r="X663" s="489">
        <v>43419</v>
      </c>
      <c r="Y663" s="480"/>
      <c r="Z663" s="69"/>
    </row>
    <row r="664" spans="2:26" ht="42.45" hidden="1" customHeight="1" x14ac:dyDescent="0.3">
      <c r="B664" s="56" t="str">
        <f t="shared" ca="1" si="61"/>
        <v>VERO</v>
      </c>
      <c r="C664" s="57" t="b">
        <f t="shared" si="62"/>
        <v>1</v>
      </c>
      <c r="D664" s="57" t="b">
        <f>+IF(Q664='Convalida dati'!$B$16,AND('Dealflow centrale'!V664&lt;&gt;"",I664&lt;&gt;""),IF(AND('Dealflow centrale'!Q664='Convalida dati'!$B$17,'Dealflow centrale'!I664=""),OR('Dealflow centrale'!V664="",V664='Convalida dati'!$D$8),"FALSO"))</f>
        <v>1</v>
      </c>
      <c r="E664" s="57" t="b">
        <f>+IF(OR(T664='Convalida dati'!$F$4,T664='Convalida dati'!$F$5,T664='Convalida dati'!$F$8),OR('Dealflow centrale'!V664='Convalida dati'!$D$5,V664='Convalida dati'!$D$6,V664='Convalida dati'!$D$7),IF(OR('Dealflow centrale'!T664='Convalida dati'!$F$9,'Dealflow centrale'!T664='Convalida dati'!$F$7),OR('Dealflow centrale'!V664='Convalida dati'!$D$4,'Dealflow centrale'!V664='Convalida dati'!$D$5,'Dealflow centrale'!V664='Convalida dati'!$D$6),IF(T664="",OR(V664="",V664='Convalida dati'!$D$8),"FALSO")))</f>
        <v>1</v>
      </c>
      <c r="F664" s="58" t="str">
        <f t="shared" ca="1" si="58"/>
        <v>OK</v>
      </c>
      <c r="G664" s="60">
        <v>659</v>
      </c>
      <c r="H664" s="84">
        <v>43416</v>
      </c>
      <c r="I664" s="59">
        <v>43417</v>
      </c>
      <c r="J664" s="279" t="s">
        <v>1800</v>
      </c>
      <c r="K664" s="70" t="s">
        <v>62</v>
      </c>
      <c r="L664" s="70" t="s">
        <v>149</v>
      </c>
      <c r="M664" s="72" t="s">
        <v>92</v>
      </c>
      <c r="N664" s="75" t="s">
        <v>184</v>
      </c>
      <c r="O664" s="73"/>
      <c r="P664" s="60" t="s">
        <v>36</v>
      </c>
      <c r="Q664" s="61" t="s">
        <v>170</v>
      </c>
      <c r="R664" s="61" t="s">
        <v>53</v>
      </c>
      <c r="S664" s="293" t="str">
        <f>+'EVCA sectoralclassification 1'!E116</f>
        <v>Transportation: other</v>
      </c>
      <c r="T664" s="62" t="s">
        <v>166</v>
      </c>
      <c r="U664" s="72" t="s">
        <v>218</v>
      </c>
      <c r="V664" s="424" t="s">
        <v>38</v>
      </c>
      <c r="W664" s="289"/>
      <c r="X664" s="488">
        <v>43419</v>
      </c>
      <c r="Y664" s="483"/>
      <c r="Z664" s="80"/>
    </row>
    <row r="665" spans="2:26" ht="42.45" hidden="1" customHeight="1" x14ac:dyDescent="0.3">
      <c r="B665" s="56" t="str">
        <f t="shared" ref="B665:B674" ca="1" si="63">IF(AND(+H665&lt;=X665,X665&lt;=TODAY()),"VERO","FALSO")</f>
        <v>VERO</v>
      </c>
      <c r="C665" s="57" t="b">
        <f t="shared" ref="C665:C674" si="64">+(AND(G665&lt;&gt;"",H665&lt;&gt;"",J665&lt;&gt;"",K665&lt;&gt;"",L665&lt;&gt;"",M665&lt;&gt;"",P665&lt;&gt;"",Q665&lt;&gt;""))</f>
        <v>1</v>
      </c>
      <c r="D665" s="57" t="b">
        <f>+IF(Q665='Convalida dati'!$B$16,AND('Dealflow centrale'!V665&lt;&gt;"",I665&lt;&gt;""),IF(AND('Dealflow centrale'!Q665='Convalida dati'!$B$17,'Dealflow centrale'!I665=""),OR('Dealflow centrale'!V665="",V665='Convalida dati'!$D$8),"FALSO"))</f>
        <v>1</v>
      </c>
      <c r="E665" s="57" t="b">
        <f>+IF(OR(T665='Convalida dati'!$F$4,T665='Convalida dati'!$F$5,T665='Convalida dati'!$F$8),OR('Dealflow centrale'!V665='Convalida dati'!$D$5,V665='Convalida dati'!$D$6,V665='Convalida dati'!$D$7),IF(OR('Dealflow centrale'!T665='Convalida dati'!$F$9,'Dealflow centrale'!T665='Convalida dati'!$F$7),OR('Dealflow centrale'!V665='Convalida dati'!$D$4,'Dealflow centrale'!V665='Convalida dati'!$D$5,'Dealflow centrale'!V665='Convalida dati'!$D$6),IF(T665="",OR(V665="",V665='Convalida dati'!$D$8),"FALSO")))</f>
        <v>1</v>
      </c>
      <c r="F665" s="58" t="str">
        <f t="shared" ca="1" si="58"/>
        <v>OK</v>
      </c>
      <c r="G665" s="66">
        <v>660</v>
      </c>
      <c r="H665" s="85">
        <v>43402</v>
      </c>
      <c r="I665" s="297">
        <v>43402</v>
      </c>
      <c r="J665" s="292" t="s">
        <v>1809</v>
      </c>
      <c r="K665" s="65" t="s">
        <v>62</v>
      </c>
      <c r="L665" s="76" t="s">
        <v>192</v>
      </c>
      <c r="M665" s="78" t="s">
        <v>95</v>
      </c>
      <c r="N665" s="64"/>
      <c r="O665" s="272" t="s">
        <v>1745</v>
      </c>
      <c r="P665" s="66" t="s">
        <v>36</v>
      </c>
      <c r="Q665" s="67" t="s">
        <v>170</v>
      </c>
      <c r="R665" s="67" t="s">
        <v>51</v>
      </c>
      <c r="S665" s="288" t="str">
        <f>+'EVCA sectoralclassification 1'!E57</f>
        <v>Business and industrial products</v>
      </c>
      <c r="T665" s="68" t="s">
        <v>40</v>
      </c>
      <c r="U665" s="66" t="s">
        <v>797</v>
      </c>
      <c r="V665" s="423" t="s">
        <v>39</v>
      </c>
      <c r="W665" s="288"/>
      <c r="X665" s="490">
        <v>43419</v>
      </c>
      <c r="Y665" s="480"/>
      <c r="Z665" s="69"/>
    </row>
    <row r="666" spans="2:26" ht="42.45" hidden="1" customHeight="1" x14ac:dyDescent="0.3">
      <c r="B666" s="56" t="str">
        <f t="shared" ca="1" si="63"/>
        <v>VERO</v>
      </c>
      <c r="C666" s="57" t="b">
        <f t="shared" si="64"/>
        <v>1</v>
      </c>
      <c r="D666" s="57" t="b">
        <f>+IF(Q666='Convalida dati'!$B$16,AND('Dealflow centrale'!V666&lt;&gt;"",I666&lt;&gt;""),IF(AND('Dealflow centrale'!Q666='Convalida dati'!$B$17,'Dealflow centrale'!I666=""),OR('Dealflow centrale'!V666="",V666='Convalida dati'!$D$8),"FALSO"))</f>
        <v>1</v>
      </c>
      <c r="E666" s="57" t="b">
        <f>+IF(OR(T666='Convalida dati'!$F$4,T666='Convalida dati'!$F$5,T666='Convalida dati'!$F$8),OR('Dealflow centrale'!V666='Convalida dati'!$D$5,V666='Convalida dati'!$D$6,V666='Convalida dati'!$D$7),IF(OR('Dealflow centrale'!T666='Convalida dati'!$F$9,'Dealflow centrale'!T666='Convalida dati'!$F$7),OR('Dealflow centrale'!V666='Convalida dati'!$D$4,'Dealflow centrale'!V666='Convalida dati'!$D$5,'Dealflow centrale'!V666='Convalida dati'!$D$6),IF(T666="",OR(V666="",V666='Convalida dati'!$D$8),"FALSO")))</f>
        <v>1</v>
      </c>
      <c r="F666" s="58" t="str">
        <f t="shared" ca="1" si="58"/>
        <v>OK</v>
      </c>
      <c r="G666" s="60">
        <v>661</v>
      </c>
      <c r="H666" s="84">
        <v>43402</v>
      </c>
      <c r="I666" s="298">
        <v>43402</v>
      </c>
      <c r="J666" s="279" t="s">
        <v>1801</v>
      </c>
      <c r="K666" s="57" t="s">
        <v>62</v>
      </c>
      <c r="L666" s="70" t="s">
        <v>830</v>
      </c>
      <c r="M666" s="72" t="s">
        <v>103</v>
      </c>
      <c r="N666" s="56"/>
      <c r="O666" s="73" t="s">
        <v>1745</v>
      </c>
      <c r="P666" s="60" t="s">
        <v>36</v>
      </c>
      <c r="Q666" s="61" t="s">
        <v>170</v>
      </c>
      <c r="R666" s="61" t="s">
        <v>46</v>
      </c>
      <c r="S666" s="293" t="str">
        <f>+'EVCA sectoralclassification 1'!E163</f>
        <v>Alternative energy</v>
      </c>
      <c r="T666" s="62" t="s">
        <v>40</v>
      </c>
      <c r="U666" s="72" t="s">
        <v>1034</v>
      </c>
      <c r="V666" s="424" t="s">
        <v>39</v>
      </c>
      <c r="W666" s="289"/>
      <c r="X666" s="488">
        <v>43419</v>
      </c>
      <c r="Y666" s="483"/>
      <c r="Z666" s="80"/>
    </row>
    <row r="667" spans="2:26" ht="42.45" hidden="1" customHeight="1" x14ac:dyDescent="0.3">
      <c r="B667" s="56" t="str">
        <f t="shared" ca="1" si="63"/>
        <v>VERO</v>
      </c>
      <c r="C667" s="57" t="b">
        <f t="shared" si="64"/>
        <v>1</v>
      </c>
      <c r="D667" s="57" t="b">
        <f>+IF(Q667='Convalida dati'!$B$16,AND('Dealflow centrale'!V667&lt;&gt;"",I667&lt;&gt;""),IF(AND('Dealflow centrale'!Q667='Convalida dati'!$B$17,'Dealflow centrale'!I667=""),OR('Dealflow centrale'!V667="",V667='Convalida dati'!$D$8),"FALSO"))</f>
        <v>1</v>
      </c>
      <c r="E667" s="57" t="b">
        <f>+IF(OR(T667='Convalida dati'!$F$4,T667='Convalida dati'!$F$5,T667='Convalida dati'!$F$8),OR('Dealflow centrale'!V667='Convalida dati'!$D$5,V667='Convalida dati'!$D$6,V667='Convalida dati'!$D$7),IF(OR('Dealflow centrale'!T667='Convalida dati'!$F$9,'Dealflow centrale'!T667='Convalida dati'!$F$7),OR('Dealflow centrale'!V667='Convalida dati'!$D$4,'Dealflow centrale'!V667='Convalida dati'!$D$5,'Dealflow centrale'!V667='Convalida dati'!$D$6),IF(T667="",OR(V667="",V667='Convalida dati'!$D$8),"FALSO")))</f>
        <v>1</v>
      </c>
      <c r="F667" s="58" t="str">
        <f t="shared" ca="1" si="58"/>
        <v>OK</v>
      </c>
      <c r="G667" s="66">
        <v>662</v>
      </c>
      <c r="H667" s="85">
        <v>43404</v>
      </c>
      <c r="I667" s="297">
        <v>43404</v>
      </c>
      <c r="J667" s="292" t="s">
        <v>1802</v>
      </c>
      <c r="K667" s="65" t="s">
        <v>62</v>
      </c>
      <c r="L667" s="76" t="s">
        <v>231</v>
      </c>
      <c r="M667" s="78" t="s">
        <v>91</v>
      </c>
      <c r="N667" s="64"/>
      <c r="O667" s="272" t="s">
        <v>1745</v>
      </c>
      <c r="P667" s="66" t="s">
        <v>36</v>
      </c>
      <c r="Q667" s="67" t="s">
        <v>170</v>
      </c>
      <c r="R667" s="67" t="s">
        <v>46</v>
      </c>
      <c r="S667" s="288" t="str">
        <f>+'EVCA sectoralclassification 1'!E179</f>
        <v>Energy: other</v>
      </c>
      <c r="T667" s="68" t="s">
        <v>40</v>
      </c>
      <c r="U667" s="66" t="s">
        <v>1810</v>
      </c>
      <c r="V667" s="423" t="s">
        <v>39</v>
      </c>
      <c r="W667" s="288"/>
      <c r="X667" s="489">
        <v>43419</v>
      </c>
      <c r="Y667" s="480"/>
      <c r="Z667" s="69"/>
    </row>
    <row r="668" spans="2:26" ht="42.45" hidden="1" customHeight="1" x14ac:dyDescent="0.3">
      <c r="B668" s="56" t="str">
        <f t="shared" ca="1" si="63"/>
        <v>VERO</v>
      </c>
      <c r="C668" s="57" t="b">
        <f t="shared" si="64"/>
        <v>1</v>
      </c>
      <c r="D668" s="57" t="b">
        <f>+IF(Q668='Convalida dati'!$B$16,AND('Dealflow centrale'!V668&lt;&gt;"",I668&lt;&gt;""),IF(AND('Dealflow centrale'!Q668='Convalida dati'!$B$17,'Dealflow centrale'!I668=""),OR('Dealflow centrale'!V668="",V668='Convalida dati'!$D$8),"FALSO"))</f>
        <v>1</v>
      </c>
      <c r="E668" s="57" t="b">
        <f>+IF(OR(T668='Convalida dati'!$F$4,T668='Convalida dati'!$F$5,T668='Convalida dati'!$F$8),OR('Dealflow centrale'!V668='Convalida dati'!$D$5,V668='Convalida dati'!$D$6,V668='Convalida dati'!$D$7),IF(OR('Dealflow centrale'!T668='Convalida dati'!$F$9,'Dealflow centrale'!T668='Convalida dati'!$F$7),OR('Dealflow centrale'!V668='Convalida dati'!$D$4,'Dealflow centrale'!V668='Convalida dati'!$D$5,'Dealflow centrale'!V668='Convalida dati'!$D$6),IF(T668="",OR(V668="",V668='Convalida dati'!$D$8),"FALSO")))</f>
        <v>1</v>
      </c>
      <c r="F668" s="58" t="str">
        <f t="shared" ca="1" si="58"/>
        <v>OK</v>
      </c>
      <c r="G668" s="60">
        <v>663</v>
      </c>
      <c r="H668" s="84">
        <v>43404</v>
      </c>
      <c r="I668" s="298">
        <v>43404</v>
      </c>
      <c r="J668" s="279" t="s">
        <v>1803</v>
      </c>
      <c r="K668" s="70" t="s">
        <v>62</v>
      </c>
      <c r="L668" s="70" t="s">
        <v>830</v>
      </c>
      <c r="M668" s="72" t="s">
        <v>103</v>
      </c>
      <c r="N668" s="56"/>
      <c r="O668" s="73" t="s">
        <v>1745</v>
      </c>
      <c r="P668" s="60" t="s">
        <v>36</v>
      </c>
      <c r="Q668" s="61" t="s">
        <v>170</v>
      </c>
      <c r="R668" s="61" t="s">
        <v>46</v>
      </c>
      <c r="S668" s="293" t="str">
        <f>+'EVCA sectoralclassification 1'!E179</f>
        <v>Energy: other</v>
      </c>
      <c r="T668" s="62" t="s">
        <v>40</v>
      </c>
      <c r="U668" s="72" t="s">
        <v>1034</v>
      </c>
      <c r="V668" s="424" t="s">
        <v>39</v>
      </c>
      <c r="W668" s="289"/>
      <c r="X668" s="488">
        <v>43419</v>
      </c>
      <c r="Y668" s="483"/>
      <c r="Z668" s="80"/>
    </row>
    <row r="669" spans="2:26" ht="42.45" hidden="1" customHeight="1" x14ac:dyDescent="0.3">
      <c r="B669" s="56" t="str">
        <f t="shared" ca="1" si="63"/>
        <v>VERO</v>
      </c>
      <c r="C669" s="57" t="b">
        <f t="shared" si="64"/>
        <v>1</v>
      </c>
      <c r="D669" s="57" t="b">
        <f>+IF(Q669='Convalida dati'!$B$16,AND('Dealflow centrale'!V669&lt;&gt;"",I669&lt;&gt;""),IF(AND('Dealflow centrale'!Q669='Convalida dati'!$B$17,'Dealflow centrale'!I669=""),OR('Dealflow centrale'!V669="",V669='Convalida dati'!$D$8),"FALSO"))</f>
        <v>1</v>
      </c>
      <c r="E669" s="57" t="b">
        <f>+IF(OR(T669='Convalida dati'!$F$4,T669='Convalida dati'!$F$5,T669='Convalida dati'!$F$8),OR('Dealflow centrale'!V669='Convalida dati'!$D$5,V669='Convalida dati'!$D$6,V669='Convalida dati'!$D$7),IF(OR('Dealflow centrale'!T669='Convalida dati'!$F$9,'Dealflow centrale'!T669='Convalida dati'!$F$7),OR('Dealflow centrale'!V669='Convalida dati'!$D$4,'Dealflow centrale'!V669='Convalida dati'!$D$5,'Dealflow centrale'!V669='Convalida dati'!$D$6),IF(T669="",OR(V669="",V669='Convalida dati'!$D$8),"FALSO")))</f>
        <v>1</v>
      </c>
      <c r="F669" s="58" t="str">
        <f t="shared" ca="1" si="58"/>
        <v>OK</v>
      </c>
      <c r="G669" s="66">
        <v>664</v>
      </c>
      <c r="H669" s="85">
        <v>43409</v>
      </c>
      <c r="I669" s="297">
        <v>43409</v>
      </c>
      <c r="J669" s="292" t="s">
        <v>1804</v>
      </c>
      <c r="K669" s="65" t="s">
        <v>62</v>
      </c>
      <c r="L669" s="76" t="s">
        <v>192</v>
      </c>
      <c r="M669" s="78" t="s">
        <v>95</v>
      </c>
      <c r="N669" s="64"/>
      <c r="O669" s="272" t="s">
        <v>1745</v>
      </c>
      <c r="P669" s="66" t="s">
        <v>36</v>
      </c>
      <c r="Q669" s="67" t="s">
        <v>170</v>
      </c>
      <c r="R669" s="67" t="s">
        <v>49</v>
      </c>
      <c r="S669" s="288" t="str">
        <f>+'EVCA sectoralclassification 1'!E215</f>
        <v>Software: other</v>
      </c>
      <c r="T669" s="68" t="s">
        <v>40</v>
      </c>
      <c r="U669" s="66" t="s">
        <v>797</v>
      </c>
      <c r="V669" s="423" t="s">
        <v>39</v>
      </c>
      <c r="W669" s="288"/>
      <c r="X669" s="489">
        <v>43419</v>
      </c>
      <c r="Y669" s="480"/>
      <c r="Z669" s="69"/>
    </row>
    <row r="670" spans="2:26" ht="42.45" hidden="1" customHeight="1" x14ac:dyDescent="0.3">
      <c r="B670" s="56" t="str">
        <f t="shared" ca="1" si="63"/>
        <v>VERO</v>
      </c>
      <c r="C670" s="57" t="b">
        <f t="shared" si="64"/>
        <v>1</v>
      </c>
      <c r="D670" s="57" t="b">
        <f>+IF(Q670='Convalida dati'!$B$16,AND('Dealflow centrale'!V670&lt;&gt;"",I670&lt;&gt;""),IF(AND('Dealflow centrale'!Q670='Convalida dati'!$B$17,'Dealflow centrale'!I670=""),OR('Dealflow centrale'!V670="",V670='Convalida dati'!$D$8),"FALSO"))</f>
        <v>1</v>
      </c>
      <c r="E670" s="57" t="b">
        <f>+IF(OR(T670='Convalida dati'!$F$4,T670='Convalida dati'!$F$5,T670='Convalida dati'!$F$8),OR('Dealflow centrale'!V670='Convalida dati'!$D$5,V670='Convalida dati'!$D$6,V670='Convalida dati'!$D$7),IF(OR('Dealflow centrale'!T670='Convalida dati'!$F$9,'Dealflow centrale'!T670='Convalida dati'!$F$7),OR('Dealflow centrale'!V670='Convalida dati'!$D$4,'Dealflow centrale'!V670='Convalida dati'!$D$5,'Dealflow centrale'!V670='Convalida dati'!$D$6),IF(T670="",OR(V670="",V670='Convalida dati'!$D$8),"FALSO")))</f>
        <v>1</v>
      </c>
      <c r="F670" s="58" t="str">
        <f t="shared" ca="1" si="58"/>
        <v>OK</v>
      </c>
      <c r="G670" s="60">
        <v>665</v>
      </c>
      <c r="H670" s="84">
        <v>43412</v>
      </c>
      <c r="I670" s="298">
        <v>43412</v>
      </c>
      <c r="J670" s="279" t="s">
        <v>1805</v>
      </c>
      <c r="K670" s="57" t="s">
        <v>62</v>
      </c>
      <c r="L670" s="70" t="s">
        <v>192</v>
      </c>
      <c r="M670" s="72" t="s">
        <v>95</v>
      </c>
      <c r="N670" s="56"/>
      <c r="O670" s="73" t="s">
        <v>1745</v>
      </c>
      <c r="P670" s="60" t="s">
        <v>36</v>
      </c>
      <c r="Q670" s="61" t="s">
        <v>170</v>
      </c>
      <c r="R670" s="61" t="s">
        <v>46</v>
      </c>
      <c r="S670" s="293" t="str">
        <f>+'EVCA sectoralclassification 1'!E179</f>
        <v>Energy: other</v>
      </c>
      <c r="T670" s="62" t="s">
        <v>40</v>
      </c>
      <c r="U670" s="72" t="s">
        <v>797</v>
      </c>
      <c r="V670" s="424" t="s">
        <v>39</v>
      </c>
      <c r="W670" s="289"/>
      <c r="X670" s="488">
        <v>43419</v>
      </c>
      <c r="Y670" s="483"/>
      <c r="Z670" s="80"/>
    </row>
    <row r="671" spans="2:26" ht="42.45" hidden="1" customHeight="1" x14ac:dyDescent="0.3">
      <c r="B671" s="56" t="str">
        <f t="shared" ca="1" si="63"/>
        <v>VERO</v>
      </c>
      <c r="C671" s="57" t="b">
        <f t="shared" si="64"/>
        <v>1</v>
      </c>
      <c r="D671" s="57" t="b">
        <f>+IF(Q671='Convalida dati'!$B$16,AND('Dealflow centrale'!V671&lt;&gt;"",I671&lt;&gt;""),IF(AND('Dealflow centrale'!Q671='Convalida dati'!$B$17,'Dealflow centrale'!I671=""),OR('Dealflow centrale'!V671="",V671='Convalida dati'!$D$8),"FALSO"))</f>
        <v>1</v>
      </c>
      <c r="E671" s="57" t="b">
        <f>+IF(OR(T671='Convalida dati'!$F$4,T671='Convalida dati'!$F$5,T671='Convalida dati'!$F$8),OR('Dealflow centrale'!V671='Convalida dati'!$D$5,V671='Convalida dati'!$D$6,V671='Convalida dati'!$D$7),IF(OR('Dealflow centrale'!T671='Convalida dati'!$F$9,'Dealflow centrale'!T671='Convalida dati'!$F$7),OR('Dealflow centrale'!V671='Convalida dati'!$D$4,'Dealflow centrale'!V671='Convalida dati'!$D$5,'Dealflow centrale'!V671='Convalida dati'!$D$6),IF(T671="",OR(V671="",V671='Convalida dati'!$D$8),"FALSO")))</f>
        <v>1</v>
      </c>
      <c r="F671" s="58" t="str">
        <f t="shared" ca="1" si="58"/>
        <v>OK</v>
      </c>
      <c r="G671" s="66">
        <v>666</v>
      </c>
      <c r="H671" s="85">
        <v>43412</v>
      </c>
      <c r="I671" s="297">
        <v>43412</v>
      </c>
      <c r="J671" s="292" t="s">
        <v>1806</v>
      </c>
      <c r="K671" s="65" t="s">
        <v>62</v>
      </c>
      <c r="L671" s="76" t="s">
        <v>830</v>
      </c>
      <c r="M671" s="78" t="s">
        <v>103</v>
      </c>
      <c r="N671" s="64"/>
      <c r="O671" s="272" t="s">
        <v>1745</v>
      </c>
      <c r="P671" s="66" t="s">
        <v>36</v>
      </c>
      <c r="Q671" s="67" t="s">
        <v>170</v>
      </c>
      <c r="R671" s="67" t="s">
        <v>46</v>
      </c>
      <c r="S671" s="288" t="str">
        <f>+'EVCA sectoralclassification 1'!E179</f>
        <v>Energy: other</v>
      </c>
      <c r="T671" s="68" t="s">
        <v>40</v>
      </c>
      <c r="U671" s="66" t="s">
        <v>1034</v>
      </c>
      <c r="V671" s="423" t="s">
        <v>39</v>
      </c>
      <c r="W671" s="288"/>
      <c r="X671" s="490">
        <v>43419</v>
      </c>
      <c r="Y671" s="480"/>
      <c r="Z671" s="69"/>
    </row>
    <row r="672" spans="2:26" ht="42.45" hidden="1" customHeight="1" x14ac:dyDescent="0.3">
      <c r="B672" s="405" t="str">
        <f t="shared" ca="1" si="63"/>
        <v>VERO</v>
      </c>
      <c r="C672" s="406" t="b">
        <f t="shared" si="64"/>
        <v>1</v>
      </c>
      <c r="D672" s="406" t="b">
        <f>+IF(Q672='Convalida dati'!$B$16,AND('Dealflow centrale'!V672&lt;&gt;"",I672&lt;&gt;""),IF(AND('Dealflow centrale'!Q672='Convalida dati'!$B$17,'Dealflow centrale'!I672=""),OR('Dealflow centrale'!V672="",V672='Convalida dati'!$D$8),"FALSO"))</f>
        <v>1</v>
      </c>
      <c r="E672" s="406" t="b">
        <f>+IF(OR(T672='Convalida dati'!$F$4,T672='Convalida dati'!$F$5,T672='Convalida dati'!$F$8),OR('Dealflow centrale'!V672='Convalida dati'!$D$9,V672='Convalida dati'!$D$6,V672='Convalida dati'!$D$7,V672='Convalida dati'!$D$11),IF(OR('Dealflow centrale'!T672='Convalida dati'!$F$6,'Dealflow centrale'!T672='Convalida dati'!$F$7),OR('Dealflow centrale'!V672='Convalida dati'!$D$12,'Dealflow centrale'!V672='Convalida dati'!$D$9,'Dealflow centrale'!V672='Convalida dati'!$D$6),IF(T672="",OR(V672="",V672='Convalida dati'!$D$8),"FALSO")))</f>
        <v>1</v>
      </c>
      <c r="F672" s="407" t="str">
        <f t="shared" ca="1" si="58"/>
        <v>OK</v>
      </c>
      <c r="G672" s="60">
        <v>667</v>
      </c>
      <c r="H672" s="84">
        <v>43417</v>
      </c>
      <c r="I672" s="298">
        <v>43417</v>
      </c>
      <c r="J672" s="279" t="s">
        <v>1807</v>
      </c>
      <c r="K672" s="57" t="s">
        <v>62</v>
      </c>
      <c r="L672" s="70" t="s">
        <v>231</v>
      </c>
      <c r="M672" s="72" t="s">
        <v>91</v>
      </c>
      <c r="N672" s="56"/>
      <c r="O672" s="73" t="s">
        <v>1745</v>
      </c>
      <c r="P672" s="60" t="s">
        <v>36</v>
      </c>
      <c r="Q672" s="61" t="s">
        <v>170</v>
      </c>
      <c r="R672" s="61" t="s">
        <v>50</v>
      </c>
      <c r="S672" s="293" t="str">
        <f>+'EVCA sectoralclassification 1'!E59</f>
        <v>Industrial measurement, sensing and control</v>
      </c>
      <c r="T672" s="62" t="s">
        <v>166</v>
      </c>
      <c r="U672" s="72" t="s">
        <v>1810</v>
      </c>
      <c r="V672" s="431" t="s">
        <v>5177</v>
      </c>
      <c r="W672" s="464"/>
      <c r="X672" s="488">
        <v>45587</v>
      </c>
      <c r="Y672" s="483" t="s">
        <v>6876</v>
      </c>
      <c r="Z672" s="80"/>
    </row>
    <row r="673" spans="2:26" ht="42.45" hidden="1" customHeight="1" x14ac:dyDescent="0.3">
      <c r="B673" s="56" t="str">
        <f t="shared" ca="1" si="63"/>
        <v>VERO</v>
      </c>
      <c r="C673" s="57" t="b">
        <f t="shared" si="64"/>
        <v>1</v>
      </c>
      <c r="D673" s="57" t="b">
        <f>+IF(Q673='Convalida dati'!$B$16,AND('Dealflow centrale'!V673&lt;&gt;"",I673&lt;&gt;""),IF(AND('Dealflow centrale'!Q673='Convalida dati'!$B$17,'Dealflow centrale'!I673=""),OR('Dealflow centrale'!V673="",V673='Convalida dati'!$D$8),"FALSO"))</f>
        <v>1</v>
      </c>
      <c r="E673" s="57" t="b">
        <f>+IF(OR(T673='Convalida dati'!$F$4,T673='Convalida dati'!$F$5,T673='Convalida dati'!$F$8),OR('Dealflow centrale'!V673='Convalida dati'!$D$5,V673='Convalida dati'!$D$6,V673='Convalida dati'!$D$7),IF(OR('Dealflow centrale'!T673='Convalida dati'!$F$9,'Dealflow centrale'!T673='Convalida dati'!$F$7),OR('Dealflow centrale'!V673='Convalida dati'!$D$4,'Dealflow centrale'!V673='Convalida dati'!$D$5,'Dealflow centrale'!V673='Convalida dati'!$D$6),IF(T673="",OR(V673="",V673='Convalida dati'!$D$8),"FALSO")))</f>
        <v>1</v>
      </c>
      <c r="F673" s="58" t="str">
        <f t="shared" ca="1" si="58"/>
        <v>OK</v>
      </c>
      <c r="G673" s="66">
        <v>668</v>
      </c>
      <c r="H673" s="85">
        <v>43417</v>
      </c>
      <c r="I673" s="297">
        <v>43417</v>
      </c>
      <c r="J673" s="292" t="s">
        <v>1808</v>
      </c>
      <c r="K673" s="65" t="s">
        <v>62</v>
      </c>
      <c r="L673" s="76" t="s">
        <v>165</v>
      </c>
      <c r="M673" s="78" t="s">
        <v>90</v>
      </c>
      <c r="N673" s="64"/>
      <c r="O673" s="272" t="s">
        <v>1745</v>
      </c>
      <c r="P673" s="66" t="s">
        <v>36</v>
      </c>
      <c r="Q673" s="67" t="s">
        <v>170</v>
      </c>
      <c r="R673" s="67" t="s">
        <v>52</v>
      </c>
      <c r="S673" s="288" t="str">
        <f>+'EVCA sectoralclassification 1'!E231</f>
        <v>Medical devices and supplies</v>
      </c>
      <c r="T673" s="68" t="s">
        <v>40</v>
      </c>
      <c r="U673" s="66" t="s">
        <v>809</v>
      </c>
      <c r="V673" s="423" t="s">
        <v>39</v>
      </c>
      <c r="W673" s="288"/>
      <c r="X673" s="489">
        <v>43419</v>
      </c>
      <c r="Y673" s="480"/>
      <c r="Z673" s="69"/>
    </row>
    <row r="674" spans="2:26" ht="42.45" hidden="1" customHeight="1" x14ac:dyDescent="0.3">
      <c r="B674" s="56" t="str">
        <f t="shared" ca="1" si="63"/>
        <v>VERO</v>
      </c>
      <c r="C674" s="57" t="b">
        <f t="shared" si="64"/>
        <v>1</v>
      </c>
      <c r="D674" s="57" t="b">
        <f>+IF(Q674='Convalida dati'!$B$16,AND('Dealflow centrale'!V674&lt;&gt;"",I674&lt;&gt;""),IF(AND('Dealflow centrale'!Q674='Convalida dati'!$B$17,'Dealflow centrale'!I674=""),OR('Dealflow centrale'!V674="",V674='Convalida dati'!$D$8),"FALSO"))</f>
        <v>1</v>
      </c>
      <c r="E674" s="57" t="b">
        <f>+IF(OR(T674='Convalida dati'!$F$4,T674='Convalida dati'!$F$5,T674='Convalida dati'!$F$8),OR('Dealflow centrale'!V674='Convalida dati'!$D$5,V674='Convalida dati'!$D$6,V674='Convalida dati'!$D$7),IF(OR('Dealflow centrale'!T674='Convalida dati'!$F$9,'Dealflow centrale'!T674='Convalida dati'!$F$7),OR('Dealflow centrale'!V674='Convalida dati'!$D$4,'Dealflow centrale'!V674='Convalida dati'!$D$5,'Dealflow centrale'!V674='Convalida dati'!$D$6),IF(T674="",OR(V674="",V674='Convalida dati'!$D$8),"FALSO")))</f>
        <v>1</v>
      </c>
      <c r="F674" s="58" t="str">
        <f t="shared" ca="1" si="58"/>
        <v>OK</v>
      </c>
      <c r="G674" s="60">
        <v>669</v>
      </c>
      <c r="H674" s="84">
        <v>43418</v>
      </c>
      <c r="I674" s="59">
        <v>43418</v>
      </c>
      <c r="J674" s="279" t="s">
        <v>1811</v>
      </c>
      <c r="K674" s="57" t="s">
        <v>62</v>
      </c>
      <c r="L674" s="70" t="s">
        <v>149</v>
      </c>
      <c r="M674" s="72" t="s">
        <v>92</v>
      </c>
      <c r="N674" s="75" t="s">
        <v>82</v>
      </c>
      <c r="O674" s="73"/>
      <c r="P674" s="60" t="s">
        <v>36</v>
      </c>
      <c r="Q674" s="61" t="s">
        <v>170</v>
      </c>
      <c r="R674" s="61" t="s">
        <v>52</v>
      </c>
      <c r="S674" s="293" t="str">
        <f>+'EVCA sectoralclassification 1'!E231</f>
        <v>Medical devices and supplies</v>
      </c>
      <c r="T674" s="62" t="s">
        <v>40</v>
      </c>
      <c r="U674" s="72" t="s">
        <v>1285</v>
      </c>
      <c r="V674" s="424" t="s">
        <v>39</v>
      </c>
      <c r="W674" s="289"/>
      <c r="X674" s="488">
        <v>43419</v>
      </c>
      <c r="Y674" s="483"/>
      <c r="Z674" s="80"/>
    </row>
    <row r="675" spans="2:26" ht="42.45" hidden="1" customHeight="1" x14ac:dyDescent="0.3">
      <c r="B675" s="56" t="str">
        <f t="shared" ref="B675:B738" ca="1" si="65">IF(AND(+H675&lt;=X675,X675&lt;=TODAY()),"VERO","FALSO")</f>
        <v>VERO</v>
      </c>
      <c r="C675" s="57" t="b">
        <f t="shared" ref="C675:C738" si="66">+(AND(G675&lt;&gt;"",H675&lt;&gt;"",J675&lt;&gt;"",K675&lt;&gt;"",L675&lt;&gt;"",M675&lt;&gt;"",P675&lt;&gt;"",Q675&lt;&gt;""))</f>
        <v>1</v>
      </c>
      <c r="D675" s="57" t="b">
        <f>+IF(Q675='Convalida dati'!$B$16,AND('Dealflow centrale'!V675&lt;&gt;"",I675&lt;&gt;""),IF(AND('Dealflow centrale'!Q675='Convalida dati'!$B$17,'Dealflow centrale'!I675=""),OR('Dealflow centrale'!V675="",V675='Convalida dati'!$D$8),"FALSO"))</f>
        <v>1</v>
      </c>
      <c r="E675" s="57" t="b">
        <f>+IF(OR(T675='Convalida dati'!$F$4,T675='Convalida dati'!$F$5,T675='Convalida dati'!$F$8),OR('Dealflow centrale'!V675='Convalida dati'!$D$5,V675='Convalida dati'!$D$6,V675='Convalida dati'!$D$7),IF(OR('Dealflow centrale'!T675='Convalida dati'!$F$9,'Dealflow centrale'!T675='Convalida dati'!$F$7),OR('Dealflow centrale'!V675='Convalida dati'!$D$4,'Dealflow centrale'!V675='Convalida dati'!$D$5,'Dealflow centrale'!V675='Convalida dati'!$D$6),IF(T675="",OR(V675="",V675='Convalida dati'!$D$8),"FALSO")))</f>
        <v>1</v>
      </c>
      <c r="F675" s="58" t="str">
        <f t="shared" ca="1" si="58"/>
        <v>OK</v>
      </c>
      <c r="G675" s="66">
        <v>670</v>
      </c>
      <c r="H675" s="85">
        <f>+H674+1</f>
        <v>43419</v>
      </c>
      <c r="I675" s="63">
        <v>43419</v>
      </c>
      <c r="J675" s="292" t="s">
        <v>1815</v>
      </c>
      <c r="K675" s="65" t="s">
        <v>64</v>
      </c>
      <c r="L675" s="76" t="s">
        <v>1813</v>
      </c>
      <c r="M675" s="78" t="s">
        <v>1814</v>
      </c>
      <c r="N675" s="64"/>
      <c r="O675" s="272" t="s">
        <v>1812</v>
      </c>
      <c r="P675" s="66" t="s">
        <v>34</v>
      </c>
      <c r="Q675" s="67" t="s">
        <v>170</v>
      </c>
      <c r="R675" s="67" t="s">
        <v>47</v>
      </c>
      <c r="S675" s="288" t="str">
        <f>+'EVCA sectoralclassification 1'!E49</f>
        <v>Business and industrial products</v>
      </c>
      <c r="T675" s="68" t="s">
        <v>41</v>
      </c>
      <c r="U675" s="66" t="s">
        <v>218</v>
      </c>
      <c r="V675" s="423" t="s">
        <v>174</v>
      </c>
      <c r="W675" s="288"/>
      <c r="X675" s="489">
        <v>43426</v>
      </c>
      <c r="Y675" s="482"/>
      <c r="Z675" s="74"/>
    </row>
    <row r="676" spans="2:26" ht="42.45" hidden="1" customHeight="1" x14ac:dyDescent="0.3">
      <c r="B676" s="56" t="str">
        <f t="shared" ca="1" si="65"/>
        <v>VERO</v>
      </c>
      <c r="C676" s="57" t="b">
        <f t="shared" si="66"/>
        <v>1</v>
      </c>
      <c r="D676" s="57" t="b">
        <f>+IF(Q676='Convalida dati'!$B$16,AND('Dealflow centrale'!V676&lt;&gt;"",I676&lt;&gt;""),IF(AND('Dealflow centrale'!Q676='Convalida dati'!$B$17,'Dealflow centrale'!I676=""),OR('Dealflow centrale'!V676="",V676='Convalida dati'!$D$8),"FALSO"))</f>
        <v>1</v>
      </c>
      <c r="E676" s="57" t="b">
        <f>+IF(OR(T676='Convalida dati'!$F$4,T676='Convalida dati'!$F$5,T676='Convalida dati'!$F$8),OR('Dealflow centrale'!V676='Convalida dati'!$D$5,V676='Convalida dati'!$D$6,V676='Convalida dati'!$D$7),IF(OR('Dealflow centrale'!T676='Convalida dati'!$F$9,'Dealflow centrale'!T676='Convalida dati'!$F$7),OR('Dealflow centrale'!V676='Convalida dati'!$D$4,'Dealflow centrale'!V676='Convalida dati'!$D$5,'Dealflow centrale'!V676='Convalida dati'!$D$6),IF(T676="",OR(V676="",V676='Convalida dati'!$D$8),"FALSO")))</f>
        <v>1</v>
      </c>
      <c r="F676" s="58" t="str">
        <f t="shared" ca="1" si="58"/>
        <v>OK</v>
      </c>
      <c r="G676" s="60">
        <v>671</v>
      </c>
      <c r="H676" s="84">
        <v>43419</v>
      </c>
      <c r="I676" s="59">
        <v>43419</v>
      </c>
      <c r="J676" s="75" t="s">
        <v>1816</v>
      </c>
      <c r="K676" s="57" t="s">
        <v>62</v>
      </c>
      <c r="L676" s="70" t="s">
        <v>733</v>
      </c>
      <c r="M676" s="72" t="s">
        <v>105</v>
      </c>
      <c r="N676" s="56"/>
      <c r="O676" s="73" t="s">
        <v>1817</v>
      </c>
      <c r="P676" s="60" t="s">
        <v>34</v>
      </c>
      <c r="Q676" s="61" t="s">
        <v>170</v>
      </c>
      <c r="R676" s="61" t="s">
        <v>49</v>
      </c>
      <c r="S676" s="293" t="str">
        <f>+'EVCA sectoralclassification 1'!E215</f>
        <v>Software: other</v>
      </c>
      <c r="T676" s="62" t="s">
        <v>41</v>
      </c>
      <c r="U676" s="60" t="s">
        <v>218</v>
      </c>
      <c r="V676" s="424" t="s">
        <v>174</v>
      </c>
      <c r="W676" s="289"/>
      <c r="X676" s="488">
        <v>43426</v>
      </c>
      <c r="Y676" s="481"/>
      <c r="Z676" s="284"/>
    </row>
    <row r="677" spans="2:26" ht="42.45" hidden="1" customHeight="1" x14ac:dyDescent="0.3">
      <c r="B677" s="56" t="str">
        <f t="shared" ca="1" si="65"/>
        <v>VERO</v>
      </c>
      <c r="C677" s="57" t="b">
        <f t="shared" si="66"/>
        <v>1</v>
      </c>
      <c r="D677" s="57" t="b">
        <f>+IF(Q677='Convalida dati'!$B$16,AND('Dealflow centrale'!V677&lt;&gt;"",I677&lt;&gt;""),IF(AND('Dealflow centrale'!Q677='Convalida dati'!$B$17,'Dealflow centrale'!I677=""),OR('Dealflow centrale'!V677="",V677='Convalida dati'!$D$8),"FALSO"))</f>
        <v>1</v>
      </c>
      <c r="E677" s="57" t="b">
        <f>+IF(OR(T677='Convalida dati'!$F$4,T677='Convalida dati'!$F$5,T677='Convalida dati'!$F$8),OR('Dealflow centrale'!V677='Convalida dati'!$D$5,V677='Convalida dati'!$D$6,V677='Convalida dati'!$D$7),IF(OR('Dealflow centrale'!T677='Convalida dati'!$F$9,'Dealflow centrale'!T677='Convalida dati'!$F$7),OR('Dealflow centrale'!V677='Convalida dati'!$D$4,'Dealflow centrale'!V677='Convalida dati'!$D$5,'Dealflow centrale'!V677='Convalida dati'!$D$6),IF(T677="",OR(V677="",V677='Convalida dati'!$D$8),"FALSO")))</f>
        <v>1</v>
      </c>
      <c r="F677" s="58" t="str">
        <f t="shared" ca="1" si="58"/>
        <v>OK</v>
      </c>
      <c r="G677" s="66">
        <v>672</v>
      </c>
      <c r="H677" s="85">
        <v>43420</v>
      </c>
      <c r="I677" s="63">
        <v>43420</v>
      </c>
      <c r="J677" s="292" t="s">
        <v>6354</v>
      </c>
      <c r="K677" s="76" t="s">
        <v>62</v>
      </c>
      <c r="L677" s="76" t="s">
        <v>1438</v>
      </c>
      <c r="M677" s="78" t="s">
        <v>96</v>
      </c>
      <c r="N677" s="64"/>
      <c r="O677" s="272" t="s">
        <v>1818</v>
      </c>
      <c r="P677" s="66" t="s">
        <v>83</v>
      </c>
      <c r="Q677" s="67" t="s">
        <v>170</v>
      </c>
      <c r="R677" s="67" t="s">
        <v>48</v>
      </c>
      <c r="S677" s="288" t="str">
        <f>+'EVCA sectoralclassification 1'!E199</f>
        <v>Internet technologies</v>
      </c>
      <c r="T677" s="68" t="s">
        <v>167</v>
      </c>
      <c r="U677" s="66" t="s">
        <v>218</v>
      </c>
      <c r="V677" s="423" t="s">
        <v>38</v>
      </c>
      <c r="W677" s="288"/>
      <c r="X677" s="489">
        <v>43426</v>
      </c>
      <c r="Y677" s="480"/>
      <c r="Z677" s="69"/>
    </row>
    <row r="678" spans="2:26" ht="42.45" hidden="1" customHeight="1" x14ac:dyDescent="0.3">
      <c r="B678" s="56" t="str">
        <f t="shared" ca="1" si="65"/>
        <v>VERO</v>
      </c>
      <c r="C678" s="57" t="b">
        <f t="shared" si="66"/>
        <v>1</v>
      </c>
      <c r="D678" s="57" t="b">
        <f>+IF(Q678='Convalida dati'!$B$16,AND('Dealflow centrale'!V678&lt;&gt;"",I678&lt;&gt;""),IF(AND('Dealflow centrale'!Q678='Convalida dati'!$B$17,'Dealflow centrale'!I678=""),OR('Dealflow centrale'!V678="",V678='Convalida dati'!$D$8),"FALSO"))</f>
        <v>1</v>
      </c>
      <c r="E678" s="57" t="b">
        <f>+IF(OR(T678='Convalida dati'!$F$4,T678='Convalida dati'!$F$5,T678='Convalida dati'!$F$8),OR('Dealflow centrale'!V678='Convalida dati'!$D$5,V678='Convalida dati'!$D$6,V678='Convalida dati'!$D$7),IF(OR('Dealflow centrale'!T678='Convalida dati'!$F$9,'Dealflow centrale'!T678='Convalida dati'!$F$7),OR('Dealflow centrale'!V678='Convalida dati'!$D$4,'Dealflow centrale'!V678='Convalida dati'!$D$5,'Dealflow centrale'!V678='Convalida dati'!$D$6),IF(T678="",OR(V678="",V678='Convalida dati'!$D$8),"FALSO")))</f>
        <v>1</v>
      </c>
      <c r="F678" s="58" t="str">
        <f t="shared" ca="1" si="58"/>
        <v>OK</v>
      </c>
      <c r="G678" s="60">
        <v>673</v>
      </c>
      <c r="H678" s="282">
        <v>43422</v>
      </c>
      <c r="I678" s="295">
        <v>43422</v>
      </c>
      <c r="J678" s="75" t="s">
        <v>1819</v>
      </c>
      <c r="K678" s="57" t="s">
        <v>62</v>
      </c>
      <c r="L678" s="70" t="s">
        <v>149</v>
      </c>
      <c r="M678" s="72" t="s">
        <v>92</v>
      </c>
      <c r="N678" s="56"/>
      <c r="O678" s="73" t="s">
        <v>1820</v>
      </c>
      <c r="P678" s="60" t="s">
        <v>84</v>
      </c>
      <c r="Q678" s="61" t="s">
        <v>170</v>
      </c>
      <c r="R678" s="61" t="s">
        <v>51</v>
      </c>
      <c r="S678" s="293" t="str">
        <f>+'EVCA sectoralclassification 1'!E32</f>
        <v>Materials</v>
      </c>
      <c r="T678" s="62" t="s">
        <v>41</v>
      </c>
      <c r="U678" s="60" t="s">
        <v>218</v>
      </c>
      <c r="V678" s="424" t="s">
        <v>174</v>
      </c>
      <c r="W678" s="289"/>
      <c r="X678" s="488">
        <v>43426</v>
      </c>
      <c r="Y678" s="483"/>
      <c r="Z678" s="80"/>
    </row>
    <row r="679" spans="2:26" ht="42.45" hidden="1" customHeight="1" x14ac:dyDescent="0.3">
      <c r="B679" s="56" t="str">
        <f t="shared" ca="1" si="65"/>
        <v>VERO</v>
      </c>
      <c r="C679" s="57" t="b">
        <f t="shared" si="66"/>
        <v>1</v>
      </c>
      <c r="D679" s="57" t="b">
        <f>+IF(Q679='Convalida dati'!$B$16,AND('Dealflow centrale'!V679&lt;&gt;"",I679&lt;&gt;""),IF(AND('Dealflow centrale'!Q679='Convalida dati'!$B$17,'Dealflow centrale'!I679=""),OR('Dealflow centrale'!V679="",V679='Convalida dati'!$D$8),"FALSO"))</f>
        <v>1</v>
      </c>
      <c r="E679" s="57" t="b">
        <f>+IF(OR(T679='Convalida dati'!$F$4,T679='Convalida dati'!$F$5,T679='Convalida dati'!$F$8),OR('Dealflow centrale'!V679='Convalida dati'!$D$5,V679='Convalida dati'!$D$6,V679='Convalida dati'!$D$7),IF(OR('Dealflow centrale'!T679='Convalida dati'!$F$9,'Dealflow centrale'!T679='Convalida dati'!$F$7),OR('Dealflow centrale'!V679='Convalida dati'!$D$4,'Dealflow centrale'!V679='Convalida dati'!$D$5,'Dealflow centrale'!V679='Convalida dati'!$D$6),IF(T679="",OR(V679="",V679='Convalida dati'!$D$8),"FALSO")))</f>
        <v>1</v>
      </c>
      <c r="F679" s="58" t="str">
        <f t="shared" ca="1" si="58"/>
        <v>OK</v>
      </c>
      <c r="G679" s="66">
        <v>674</v>
      </c>
      <c r="H679" s="85">
        <v>43423</v>
      </c>
      <c r="I679" s="63">
        <v>43423</v>
      </c>
      <c r="J679" s="77" t="s">
        <v>1821</v>
      </c>
      <c r="K679" s="65" t="s">
        <v>62</v>
      </c>
      <c r="L679" s="76" t="s">
        <v>707</v>
      </c>
      <c r="M679" s="78" t="s">
        <v>89</v>
      </c>
      <c r="N679" s="64"/>
      <c r="O679" s="76" t="s">
        <v>1822</v>
      </c>
      <c r="P679" s="66" t="s">
        <v>34</v>
      </c>
      <c r="Q679" s="67" t="s">
        <v>170</v>
      </c>
      <c r="R679" s="67" t="s">
        <v>52</v>
      </c>
      <c r="S679" s="288" t="str">
        <f>+'EVCA sectoralclassification 1'!E232</f>
        <v>Medical devices and supplies</v>
      </c>
      <c r="T679" s="68" t="s">
        <v>166</v>
      </c>
      <c r="U679" s="66" t="s">
        <v>218</v>
      </c>
      <c r="V679" s="423" t="s">
        <v>38</v>
      </c>
      <c r="W679" s="288"/>
      <c r="X679" s="489">
        <v>43426</v>
      </c>
      <c r="Y679" s="480"/>
      <c r="Z679" s="69"/>
    </row>
    <row r="680" spans="2:26" ht="42.45" hidden="1" customHeight="1" x14ac:dyDescent="0.3">
      <c r="B680" s="56" t="str">
        <f t="shared" ca="1" si="65"/>
        <v>VERO</v>
      </c>
      <c r="C680" s="57" t="b">
        <f t="shared" si="66"/>
        <v>1</v>
      </c>
      <c r="D680" s="57" t="b">
        <f>+IF(Q680='Convalida dati'!$B$16,AND('Dealflow centrale'!V680&lt;&gt;"",I680&lt;&gt;""),IF(AND('Dealflow centrale'!Q680='Convalida dati'!$B$17,'Dealflow centrale'!I680=""),OR('Dealflow centrale'!V680="",V680='Convalida dati'!$D$8),"FALSO"))</f>
        <v>1</v>
      </c>
      <c r="E680" s="57" t="b">
        <f>+IF(OR(T680='Convalida dati'!$F$4,T680='Convalida dati'!$F$5,T680='Convalida dati'!$F$8),OR('Dealflow centrale'!V680='Convalida dati'!$D$5,V680='Convalida dati'!$D$6,V680='Convalida dati'!$D$7),IF(OR('Dealflow centrale'!T680='Convalida dati'!$F$9,'Dealflow centrale'!T680='Convalida dati'!$F$7),OR('Dealflow centrale'!V680='Convalida dati'!$D$4,'Dealflow centrale'!V680='Convalida dati'!$D$5,'Dealflow centrale'!V680='Convalida dati'!$D$6),IF(T680="",OR(V680="",V680='Convalida dati'!$D$8),"FALSO")))</f>
        <v>1</v>
      </c>
      <c r="F680" s="58" t="str">
        <f t="shared" ca="1" si="58"/>
        <v>OK</v>
      </c>
      <c r="G680" s="60">
        <v>675</v>
      </c>
      <c r="H680" s="84">
        <v>43418.625494907406</v>
      </c>
      <c r="I680" s="84">
        <v>43418.625494907406</v>
      </c>
      <c r="J680" s="279" t="s">
        <v>1823</v>
      </c>
      <c r="K680" s="57" t="s">
        <v>62</v>
      </c>
      <c r="L680" s="70" t="s">
        <v>231</v>
      </c>
      <c r="M680" s="72" t="s">
        <v>91</v>
      </c>
      <c r="N680" s="75"/>
      <c r="O680" s="271" t="s">
        <v>1745</v>
      </c>
      <c r="P680" s="60" t="s">
        <v>36</v>
      </c>
      <c r="Q680" s="61" t="s">
        <v>170</v>
      </c>
      <c r="R680" s="61" t="s">
        <v>52</v>
      </c>
      <c r="S680" s="289" t="str">
        <f>+'EVCA sectoralclassification 1'!E231</f>
        <v>Medical devices and supplies</v>
      </c>
      <c r="T680" s="62" t="s">
        <v>40</v>
      </c>
      <c r="U680" s="60" t="s">
        <v>1810</v>
      </c>
      <c r="V680" s="424" t="s">
        <v>39</v>
      </c>
      <c r="W680" s="289"/>
      <c r="X680" s="488">
        <v>43426</v>
      </c>
      <c r="Y680" s="481"/>
      <c r="Z680" s="284"/>
    </row>
    <row r="681" spans="2:26" ht="42.45" hidden="1" customHeight="1" x14ac:dyDescent="0.3">
      <c r="B681" s="56" t="str">
        <f t="shared" ca="1" si="65"/>
        <v>VERO</v>
      </c>
      <c r="C681" s="57" t="b">
        <f t="shared" si="66"/>
        <v>1</v>
      </c>
      <c r="D681" s="57" t="b">
        <f>+IF(Q681='Convalida dati'!$B$16,AND('Dealflow centrale'!V681&lt;&gt;"",I681&lt;&gt;""),IF(AND('Dealflow centrale'!Q681='Convalida dati'!$B$17,'Dealflow centrale'!I681=""),OR('Dealflow centrale'!V681="",V681='Convalida dati'!$D$8),"FALSO"))</f>
        <v>1</v>
      </c>
      <c r="E681" s="57" t="b">
        <f>+IF(OR(T681='Convalida dati'!$F$4,T681='Convalida dati'!$F$5,T681='Convalida dati'!$F$8),OR('Dealflow centrale'!V681='Convalida dati'!$D$5,V681='Convalida dati'!$D$6,V681='Convalida dati'!$D$7),IF(OR('Dealflow centrale'!T681='Convalida dati'!$F$9,'Dealflow centrale'!T681='Convalida dati'!$F$7),OR('Dealflow centrale'!V681='Convalida dati'!$D$4,'Dealflow centrale'!V681='Convalida dati'!$D$5,'Dealflow centrale'!V681='Convalida dati'!$D$6),IF(T681="",OR(V681="",V681='Convalida dati'!$D$8),"FALSO")))</f>
        <v>1</v>
      </c>
      <c r="F681" s="58" t="str">
        <f t="shared" ca="1" si="58"/>
        <v>OK</v>
      </c>
      <c r="G681" s="66">
        <v>676</v>
      </c>
      <c r="H681" s="85">
        <v>43419.441778368055</v>
      </c>
      <c r="I681" s="85">
        <v>43419.441778368055</v>
      </c>
      <c r="J681" s="291" t="s">
        <v>1824</v>
      </c>
      <c r="K681" s="65" t="s">
        <v>62</v>
      </c>
      <c r="L681" s="76" t="s">
        <v>192</v>
      </c>
      <c r="M681" s="78" t="s">
        <v>95</v>
      </c>
      <c r="N681" s="64"/>
      <c r="O681" s="272" t="s">
        <v>1745</v>
      </c>
      <c r="P681" s="66" t="s">
        <v>36</v>
      </c>
      <c r="Q681" s="67" t="s">
        <v>170</v>
      </c>
      <c r="R681" s="67" t="s">
        <v>51</v>
      </c>
      <c r="S681" s="288" t="str">
        <f>+'EVCA sectoralclassification 1'!E51</f>
        <v>Business and industrial products</v>
      </c>
      <c r="T681" s="68" t="s">
        <v>40</v>
      </c>
      <c r="U681" s="66" t="s">
        <v>797</v>
      </c>
      <c r="V681" s="423" t="s">
        <v>39</v>
      </c>
      <c r="W681" s="288"/>
      <c r="X681" s="489">
        <v>43426</v>
      </c>
      <c r="Y681" s="482"/>
      <c r="Z681" s="74"/>
    </row>
    <row r="682" spans="2:26" ht="42.45" hidden="1" customHeight="1" x14ac:dyDescent="0.3">
      <c r="B682" s="56" t="str">
        <f t="shared" ca="1" si="65"/>
        <v>VERO</v>
      </c>
      <c r="C682" s="57" t="b">
        <f t="shared" si="66"/>
        <v>1</v>
      </c>
      <c r="D682" s="57" t="b">
        <f>+IF(Q682='Convalida dati'!$B$16,AND('Dealflow centrale'!V682&lt;&gt;"",I682&lt;&gt;""),IF(AND('Dealflow centrale'!Q682='Convalida dati'!$B$17,'Dealflow centrale'!I682=""),OR('Dealflow centrale'!V682="",V682='Convalida dati'!$D$8),"FALSO"))</f>
        <v>1</v>
      </c>
      <c r="E682" s="57" t="b">
        <f>+IF(OR(T682='Convalida dati'!$F$4,T682='Convalida dati'!$F$5,T682='Convalida dati'!$F$8),OR('Dealflow centrale'!V682='Convalida dati'!$D$5,V682='Convalida dati'!$D$6,V682='Convalida dati'!$D$7),IF(OR('Dealflow centrale'!T682='Convalida dati'!$F$9,'Dealflow centrale'!T682='Convalida dati'!$F$7),OR('Dealflow centrale'!V682='Convalida dati'!$D$4,'Dealflow centrale'!V682='Convalida dati'!$D$5,'Dealflow centrale'!V682='Convalida dati'!$D$6),IF(T682="",OR(V682="",V682='Convalida dati'!$D$8),"FALSO")))</f>
        <v>1</v>
      </c>
      <c r="F682" s="58" t="str">
        <f t="shared" ca="1" si="58"/>
        <v>OK</v>
      </c>
      <c r="G682" s="60">
        <v>677</v>
      </c>
      <c r="H682" s="84">
        <v>43419.461752974537</v>
      </c>
      <c r="I682" s="84">
        <v>43419.461752974537</v>
      </c>
      <c r="J682" s="290" t="s">
        <v>1825</v>
      </c>
      <c r="K682" s="57" t="s">
        <v>62</v>
      </c>
      <c r="L682" s="70" t="s">
        <v>165</v>
      </c>
      <c r="M682" s="72" t="s">
        <v>90</v>
      </c>
      <c r="N682" s="56"/>
      <c r="O682" s="73" t="s">
        <v>1745</v>
      </c>
      <c r="P682" s="60" t="s">
        <v>36</v>
      </c>
      <c r="Q682" s="61" t="s">
        <v>170</v>
      </c>
      <c r="R682" s="61" t="s">
        <v>49</v>
      </c>
      <c r="S682" s="293" t="str">
        <f>+'EVCA sectoralclassification 1'!E215</f>
        <v>Software: other</v>
      </c>
      <c r="T682" s="62" t="s">
        <v>40</v>
      </c>
      <c r="U682" s="60" t="s">
        <v>1867</v>
      </c>
      <c r="V682" s="424" t="s">
        <v>39</v>
      </c>
      <c r="W682" s="289"/>
      <c r="X682" s="488">
        <v>43426</v>
      </c>
      <c r="Y682" s="481"/>
      <c r="Z682" s="284"/>
    </row>
    <row r="683" spans="2:26" ht="42.45" hidden="1" customHeight="1" x14ac:dyDescent="0.3">
      <c r="B683" s="56" t="str">
        <f t="shared" ca="1" si="65"/>
        <v>VERO</v>
      </c>
      <c r="C683" s="57" t="b">
        <f t="shared" si="66"/>
        <v>1</v>
      </c>
      <c r="D683" s="57" t="b">
        <f>+IF(Q683='Convalida dati'!$B$16,AND('Dealflow centrale'!V683&lt;&gt;"",I683&lt;&gt;""),IF(AND('Dealflow centrale'!Q683='Convalida dati'!$B$17,'Dealflow centrale'!I683=""),OR('Dealflow centrale'!V683="",V683='Convalida dati'!$D$8),"FALSO"))</f>
        <v>1</v>
      </c>
      <c r="E683" s="57" t="b">
        <f>+IF(OR(T683='Convalida dati'!$F$4,T683='Convalida dati'!$F$5,T683='Convalida dati'!$F$8),OR('Dealflow centrale'!V683='Convalida dati'!$D$5,V683='Convalida dati'!$D$6,V683='Convalida dati'!$D$7),IF(OR('Dealflow centrale'!T683='Convalida dati'!$F$9,'Dealflow centrale'!T683='Convalida dati'!$F$7),OR('Dealflow centrale'!V683='Convalida dati'!$D$4,'Dealflow centrale'!V683='Convalida dati'!$D$5,'Dealflow centrale'!V683='Convalida dati'!$D$6),IF(T683="",OR(V683="",V683='Convalida dati'!$D$8),"FALSO")))</f>
        <v>1</v>
      </c>
      <c r="F683" s="58" t="str">
        <f t="shared" ca="1" si="58"/>
        <v>OK</v>
      </c>
      <c r="G683" s="66">
        <v>678</v>
      </c>
      <c r="H683" s="85">
        <v>43419.567512071764</v>
      </c>
      <c r="I683" s="85">
        <v>43419.567512071764</v>
      </c>
      <c r="J683" s="292" t="s">
        <v>1826</v>
      </c>
      <c r="K683" s="65" t="s">
        <v>62</v>
      </c>
      <c r="L683" s="76" t="s">
        <v>830</v>
      </c>
      <c r="M683" s="78" t="s">
        <v>103</v>
      </c>
      <c r="N683" s="64"/>
      <c r="O683" s="272" t="s">
        <v>1745</v>
      </c>
      <c r="P683" s="66" t="s">
        <v>36</v>
      </c>
      <c r="Q683" s="67" t="s">
        <v>170</v>
      </c>
      <c r="R683" s="67" t="s">
        <v>49</v>
      </c>
      <c r="S683" s="288" t="str">
        <f>+'EVCA sectoralclassification 1'!E215</f>
        <v>Software: other</v>
      </c>
      <c r="T683" s="68" t="s">
        <v>40</v>
      </c>
      <c r="U683" s="78" t="s">
        <v>1524</v>
      </c>
      <c r="V683" s="423" t="s">
        <v>39</v>
      </c>
      <c r="W683" s="288"/>
      <c r="X683" s="489">
        <v>43426</v>
      </c>
      <c r="Y683" s="480"/>
      <c r="Z683" s="69"/>
    </row>
    <row r="684" spans="2:26" ht="42.45" hidden="1" customHeight="1" x14ac:dyDescent="0.3">
      <c r="B684" s="56" t="str">
        <f t="shared" ca="1" si="65"/>
        <v>VERO</v>
      </c>
      <c r="C684" s="57" t="b">
        <f t="shared" si="66"/>
        <v>1</v>
      </c>
      <c r="D684" s="57" t="b">
        <f>+IF(Q684='Convalida dati'!$B$16,AND('Dealflow centrale'!V684&lt;&gt;"",I684&lt;&gt;""),IF(AND('Dealflow centrale'!Q684='Convalida dati'!$B$17,'Dealflow centrale'!I684=""),OR('Dealflow centrale'!V684="",V684='Convalida dati'!$D$8),"FALSO"))</f>
        <v>1</v>
      </c>
      <c r="E684" s="57" t="b">
        <f>+IF(OR(T684='Convalida dati'!$F$4,T684='Convalida dati'!$F$5,T684='Convalida dati'!$F$8),OR('Dealflow centrale'!V684='Convalida dati'!$D$5,V684='Convalida dati'!$D$6,V684='Convalida dati'!$D$7),IF(OR('Dealflow centrale'!T684='Convalida dati'!$F$9,'Dealflow centrale'!T684='Convalida dati'!$F$7),OR('Dealflow centrale'!V684='Convalida dati'!$D$4,'Dealflow centrale'!V684='Convalida dati'!$D$5,'Dealflow centrale'!V684='Convalida dati'!$D$6),IF(T684="",OR(V684="",V684='Convalida dati'!$D$8),"FALSO")))</f>
        <v>1</v>
      </c>
      <c r="F684" s="58" t="str">
        <f t="shared" ca="1" si="58"/>
        <v>OK</v>
      </c>
      <c r="G684" s="60">
        <v>679</v>
      </c>
      <c r="H684" s="84">
        <v>43390</v>
      </c>
      <c r="I684" s="84">
        <v>43390</v>
      </c>
      <c r="J684" s="279" t="s">
        <v>1959</v>
      </c>
      <c r="K684" s="57" t="s">
        <v>62</v>
      </c>
      <c r="L684" s="70" t="s">
        <v>202</v>
      </c>
      <c r="M684" s="72" t="s">
        <v>89</v>
      </c>
      <c r="N684" s="56"/>
      <c r="O684" s="73" t="s">
        <v>1960</v>
      </c>
      <c r="P684" s="60" t="s">
        <v>35</v>
      </c>
      <c r="Q684" s="61" t="s">
        <v>170</v>
      </c>
      <c r="R684" s="61" t="s">
        <v>51</v>
      </c>
      <c r="S684" s="293" t="str">
        <f>+'EVCA sectoralclassification 1'!E58</f>
        <v>Business and industrial products</v>
      </c>
      <c r="T684" s="62" t="s">
        <v>41</v>
      </c>
      <c r="U684" s="60" t="s">
        <v>218</v>
      </c>
      <c r="V684" s="424" t="s">
        <v>174</v>
      </c>
      <c r="W684" s="289"/>
      <c r="X684" s="488">
        <v>43426</v>
      </c>
      <c r="Y684" s="483"/>
      <c r="Z684" s="80"/>
    </row>
    <row r="685" spans="2:26" ht="42.45" hidden="1" customHeight="1" x14ac:dyDescent="0.3">
      <c r="B685" s="56" t="str">
        <f t="shared" ca="1" si="65"/>
        <v>VERO</v>
      </c>
      <c r="C685" s="57" t="b">
        <f t="shared" si="66"/>
        <v>1</v>
      </c>
      <c r="D685" s="57" t="b">
        <f>+IF(Q685='Convalida dati'!$B$16,AND('Dealflow centrale'!V685&lt;&gt;"",I685&lt;&gt;""),IF(AND('Dealflow centrale'!Q685='Convalida dati'!$B$17,'Dealflow centrale'!I685=""),OR('Dealflow centrale'!V685="",V685='Convalida dati'!$D$8),"FALSO"))</f>
        <v>1</v>
      </c>
      <c r="E685" s="57" t="b">
        <f>+IF(OR(T685='Convalida dati'!$F$4,T685='Convalida dati'!$F$5,T685='Convalida dati'!$F$8),OR('Dealflow centrale'!V685='Convalida dati'!$D$5,V685='Convalida dati'!$D$6,V685='Convalida dati'!$D$7),IF(OR('Dealflow centrale'!T685='Convalida dati'!$F$9,'Dealflow centrale'!T685='Convalida dati'!$F$7),OR('Dealflow centrale'!V685='Convalida dati'!$D$4,'Dealflow centrale'!V685='Convalida dati'!$D$5,'Dealflow centrale'!V685='Convalida dati'!$D$6),IF(T685="",OR(V685="",V685='Convalida dati'!$D$8),"FALSO")))</f>
        <v>1</v>
      </c>
      <c r="F685" s="58" t="str">
        <f t="shared" ca="1" si="58"/>
        <v>OK</v>
      </c>
      <c r="G685" s="66">
        <v>680</v>
      </c>
      <c r="H685" s="85">
        <v>43419.952573958333</v>
      </c>
      <c r="I685" s="85">
        <v>43419.952573958333</v>
      </c>
      <c r="J685" s="292" t="s">
        <v>1827</v>
      </c>
      <c r="K685" s="65" t="s">
        <v>62</v>
      </c>
      <c r="L685" s="76" t="s">
        <v>891</v>
      </c>
      <c r="M685" s="78" t="s">
        <v>100</v>
      </c>
      <c r="N685" s="64"/>
      <c r="O685" s="65" t="s">
        <v>1745</v>
      </c>
      <c r="P685" s="66" t="s">
        <v>36</v>
      </c>
      <c r="Q685" s="67" t="s">
        <v>170</v>
      </c>
      <c r="R685" s="67" t="s">
        <v>52</v>
      </c>
      <c r="S685" s="288" t="str">
        <f>+'EVCA sectoralclassification 1'!E231</f>
        <v>Medical devices and supplies</v>
      </c>
      <c r="T685" s="68" t="s">
        <v>40</v>
      </c>
      <c r="U685" s="66" t="s">
        <v>1868</v>
      </c>
      <c r="V685" s="423" t="s">
        <v>39</v>
      </c>
      <c r="W685" s="288"/>
      <c r="X685" s="489">
        <v>43426</v>
      </c>
      <c r="Y685" s="480"/>
      <c r="Z685" s="69"/>
    </row>
    <row r="686" spans="2:26" ht="42.45" hidden="1" customHeight="1" x14ac:dyDescent="0.3">
      <c r="B686" s="56" t="str">
        <f t="shared" ca="1" si="65"/>
        <v>VERO</v>
      </c>
      <c r="C686" s="57" t="b">
        <f t="shared" si="66"/>
        <v>1</v>
      </c>
      <c r="D686" s="57" t="b">
        <f>+IF(Q686='Convalida dati'!$B$16,AND('Dealflow centrale'!V686&lt;&gt;"",I686&lt;&gt;""),IF(AND('Dealflow centrale'!Q686='Convalida dati'!$B$17,'Dealflow centrale'!I686=""),OR('Dealflow centrale'!V686="",V686='Convalida dati'!$D$8),"FALSO"))</f>
        <v>1</v>
      </c>
      <c r="E686" s="57" t="b">
        <f>+IF(OR(T686='Convalida dati'!$F$4,T686='Convalida dati'!$F$5,T686='Convalida dati'!$F$8),OR('Dealflow centrale'!V686='Convalida dati'!$D$5,V686='Convalida dati'!$D$6,V686='Convalida dati'!$D$7),IF(OR('Dealflow centrale'!T686='Convalida dati'!$F$9,'Dealflow centrale'!T686='Convalida dati'!$F$7),OR('Dealflow centrale'!V686='Convalida dati'!$D$4,'Dealflow centrale'!V686='Convalida dati'!$D$5,'Dealflow centrale'!V686='Convalida dati'!$D$6),IF(T686="",OR(V686="",V686='Convalida dati'!$D$8),"FALSO")))</f>
        <v>1</v>
      </c>
      <c r="F686" s="58" t="str">
        <f t="shared" ca="1" si="58"/>
        <v>OK</v>
      </c>
      <c r="G686" s="60">
        <v>681</v>
      </c>
      <c r="H686" s="84">
        <v>43419.979995671296</v>
      </c>
      <c r="I686" s="84">
        <v>43419.979995671296</v>
      </c>
      <c r="J686" s="279" t="s">
        <v>1828</v>
      </c>
      <c r="K686" s="57" t="s">
        <v>62</v>
      </c>
      <c r="L686" s="70" t="s">
        <v>830</v>
      </c>
      <c r="M686" s="72" t="s">
        <v>103</v>
      </c>
      <c r="N686" s="75"/>
      <c r="O686" s="73" t="s">
        <v>1745</v>
      </c>
      <c r="P686" s="60" t="s">
        <v>36</v>
      </c>
      <c r="Q686" s="61" t="s">
        <v>170</v>
      </c>
      <c r="R686" s="61" t="s">
        <v>49</v>
      </c>
      <c r="S686" s="289" t="str">
        <f>+'EVCA sectoralclassification 1'!E215</f>
        <v>Software: other</v>
      </c>
      <c r="T686" s="62" t="s">
        <v>40</v>
      </c>
      <c r="U686" s="72" t="s">
        <v>1524</v>
      </c>
      <c r="V686" s="424" t="s">
        <v>39</v>
      </c>
      <c r="W686" s="289"/>
      <c r="X686" s="488">
        <v>43426</v>
      </c>
      <c r="Y686" s="481"/>
      <c r="Z686" s="284"/>
    </row>
    <row r="687" spans="2:26" ht="42.45" hidden="1" customHeight="1" x14ac:dyDescent="0.3">
      <c r="B687" s="56" t="str">
        <f t="shared" ca="1" si="65"/>
        <v>VERO</v>
      </c>
      <c r="C687" s="57" t="b">
        <f t="shared" si="66"/>
        <v>1</v>
      </c>
      <c r="D687" s="57" t="b">
        <f>+IF(Q687='Convalida dati'!$B$16,AND('Dealflow centrale'!V687&lt;&gt;"",I687&lt;&gt;""),IF(AND('Dealflow centrale'!Q687='Convalida dati'!$B$17,'Dealflow centrale'!I687=""),OR('Dealflow centrale'!V687="",V687='Convalida dati'!$D$8),"FALSO"))</f>
        <v>1</v>
      </c>
      <c r="E687" s="57" t="b">
        <f>+IF(OR(T687='Convalida dati'!$F$4,T687='Convalida dati'!$F$5,T687='Convalida dati'!$F$8),OR('Dealflow centrale'!V687='Convalida dati'!$D$5,V687='Convalida dati'!$D$6,V687='Convalida dati'!$D$7),IF(OR('Dealflow centrale'!T687='Convalida dati'!$F$9,'Dealflow centrale'!T687='Convalida dati'!$F$7),OR('Dealflow centrale'!V687='Convalida dati'!$D$4,'Dealflow centrale'!V687='Convalida dati'!$D$5,'Dealflow centrale'!V687='Convalida dati'!$D$6),IF(T687="",OR(V687="",V687='Convalida dati'!$D$8),"FALSO")))</f>
        <v>1</v>
      </c>
      <c r="F687" s="58" t="str">
        <f t="shared" ca="1" si="58"/>
        <v>OK</v>
      </c>
      <c r="G687" s="66">
        <v>682</v>
      </c>
      <c r="H687" s="85">
        <v>43419.992135891203</v>
      </c>
      <c r="I687" s="85">
        <v>43419.992135891203</v>
      </c>
      <c r="J687" s="291" t="s">
        <v>1829</v>
      </c>
      <c r="K687" s="65" t="s">
        <v>62</v>
      </c>
      <c r="L687" s="76" t="s">
        <v>1523</v>
      </c>
      <c r="M687" s="78" t="s">
        <v>93</v>
      </c>
      <c r="N687" s="64"/>
      <c r="O687" s="272" t="s">
        <v>1745</v>
      </c>
      <c r="P687" s="66" t="s">
        <v>36</v>
      </c>
      <c r="Q687" s="67" t="s">
        <v>170</v>
      </c>
      <c r="R687" s="67" t="s">
        <v>53</v>
      </c>
      <c r="S687" s="288" t="str">
        <f>+'EVCA sectoralclassification 1'!E81</f>
        <v>Business and industrial services</v>
      </c>
      <c r="T687" s="68" t="s">
        <v>40</v>
      </c>
      <c r="U687" s="66" t="s">
        <v>1498</v>
      </c>
      <c r="V687" s="423" t="s">
        <v>39</v>
      </c>
      <c r="W687" s="288"/>
      <c r="X687" s="489">
        <v>43426</v>
      </c>
      <c r="Y687" s="482"/>
      <c r="Z687" s="74"/>
    </row>
    <row r="688" spans="2:26" ht="42.45" hidden="1" customHeight="1" x14ac:dyDescent="0.3">
      <c r="B688" s="56" t="str">
        <f t="shared" ca="1" si="65"/>
        <v>VERO</v>
      </c>
      <c r="C688" s="57" t="b">
        <f t="shared" si="66"/>
        <v>1</v>
      </c>
      <c r="D688" s="57" t="b">
        <f>+IF(Q688='Convalida dati'!$B$16,AND('Dealflow centrale'!V688&lt;&gt;"",I688&lt;&gt;""),IF(AND('Dealflow centrale'!Q688='Convalida dati'!$B$17,'Dealflow centrale'!I688=""),OR('Dealflow centrale'!V688="",V688='Convalida dati'!$D$8),"FALSO"))</f>
        <v>1</v>
      </c>
      <c r="E688" s="57" t="b">
        <f>+IF(OR(T688='Convalida dati'!$F$4,T688='Convalida dati'!$F$5,T688='Convalida dati'!$F$8),OR('Dealflow centrale'!V688='Convalida dati'!$D$5,V688='Convalida dati'!$D$6,V688='Convalida dati'!$D$7),IF(OR('Dealflow centrale'!T688='Convalida dati'!$F$9,'Dealflow centrale'!T688='Convalida dati'!$F$7),OR('Dealflow centrale'!V688='Convalida dati'!$D$4,'Dealflow centrale'!V688='Convalida dati'!$D$5,'Dealflow centrale'!V688='Convalida dati'!$D$6),IF(T688="",OR(V688="",V688='Convalida dati'!$D$8),"FALSO")))</f>
        <v>1</v>
      </c>
      <c r="F688" s="58" t="str">
        <f t="shared" ca="1" si="58"/>
        <v>OK</v>
      </c>
      <c r="G688" s="60">
        <v>683</v>
      </c>
      <c r="H688" s="84">
        <v>43420.403511689816</v>
      </c>
      <c r="I688" s="84">
        <v>43420.403511689816</v>
      </c>
      <c r="J688" s="290" t="s">
        <v>1830</v>
      </c>
      <c r="K688" s="57" t="s">
        <v>62</v>
      </c>
      <c r="L688" s="70" t="s">
        <v>154</v>
      </c>
      <c r="M688" s="72" t="s">
        <v>92</v>
      </c>
      <c r="N688" s="56"/>
      <c r="O688" s="73" t="s">
        <v>1745</v>
      </c>
      <c r="P688" s="60" t="s">
        <v>36</v>
      </c>
      <c r="Q688" s="61" t="s">
        <v>170</v>
      </c>
      <c r="R688" s="61" t="s">
        <v>52</v>
      </c>
      <c r="S688" s="293" t="str">
        <f>+'EVCA sectoralclassification 1'!E231</f>
        <v>Medical devices and supplies</v>
      </c>
      <c r="T688" s="62" t="s">
        <v>40</v>
      </c>
      <c r="U688" s="72" t="s">
        <v>1524</v>
      </c>
      <c r="V688" s="424" t="s">
        <v>39</v>
      </c>
      <c r="W688" s="289"/>
      <c r="X688" s="488">
        <v>43426</v>
      </c>
      <c r="Y688" s="481"/>
      <c r="Z688" s="284"/>
    </row>
    <row r="689" spans="2:26" ht="42.45" hidden="1" customHeight="1" x14ac:dyDescent="0.3">
      <c r="B689" s="56" t="str">
        <f t="shared" ca="1" si="65"/>
        <v>VERO</v>
      </c>
      <c r="C689" s="57" t="b">
        <f t="shared" si="66"/>
        <v>1</v>
      </c>
      <c r="D689" s="57" t="b">
        <f>+IF(Q689='Convalida dati'!$B$16,AND('Dealflow centrale'!V689&lt;&gt;"",I689&lt;&gt;""),IF(AND('Dealflow centrale'!Q689='Convalida dati'!$B$17,'Dealflow centrale'!I689=""),OR('Dealflow centrale'!V689="",V689='Convalida dati'!$D$8),"FALSO"))</f>
        <v>1</v>
      </c>
      <c r="E689" s="57" t="b">
        <f>+IF(OR(T689='Convalida dati'!$F$4,T689='Convalida dati'!$F$5,T689='Convalida dati'!$F$8),OR('Dealflow centrale'!V689='Convalida dati'!$D$5,V689='Convalida dati'!$D$6,V689='Convalida dati'!$D$7),IF(OR('Dealflow centrale'!T689='Convalida dati'!$F$9,'Dealflow centrale'!T689='Convalida dati'!$F$7),OR('Dealflow centrale'!V689='Convalida dati'!$D$4,'Dealflow centrale'!V689='Convalida dati'!$D$5,'Dealflow centrale'!V689='Convalida dati'!$D$6),IF(T689="",OR(V689="",V689='Convalida dati'!$D$8),"FALSO")))</f>
        <v>1</v>
      </c>
      <c r="F689" s="58" t="str">
        <f t="shared" ca="1" si="58"/>
        <v>OK</v>
      </c>
      <c r="G689" s="66">
        <v>684</v>
      </c>
      <c r="H689" s="85">
        <v>43420.426698935189</v>
      </c>
      <c r="I689" s="85">
        <v>43420.426698935189</v>
      </c>
      <c r="J689" s="292" t="s">
        <v>1831</v>
      </c>
      <c r="K689" s="65" t="s">
        <v>62</v>
      </c>
      <c r="L689" s="76" t="s">
        <v>802</v>
      </c>
      <c r="M689" s="78" t="s">
        <v>99</v>
      </c>
      <c r="N689" s="64"/>
      <c r="O689" s="272" t="s">
        <v>1745</v>
      </c>
      <c r="P689" s="66" t="s">
        <v>36</v>
      </c>
      <c r="Q689" s="67" t="s">
        <v>170</v>
      </c>
      <c r="R689" s="67" t="s">
        <v>49</v>
      </c>
      <c r="S689" s="288" t="str">
        <f>+'EVCA sectoralclassification 1'!E215</f>
        <v>Software: other</v>
      </c>
      <c r="T689" s="68" t="s">
        <v>40</v>
      </c>
      <c r="U689" s="66" t="s">
        <v>1869</v>
      </c>
      <c r="V689" s="423" t="s">
        <v>39</v>
      </c>
      <c r="W689" s="288"/>
      <c r="X689" s="489">
        <v>43426</v>
      </c>
      <c r="Y689" s="480"/>
      <c r="Z689" s="69"/>
    </row>
    <row r="690" spans="2:26" ht="42.45" hidden="1" customHeight="1" x14ac:dyDescent="0.3">
      <c r="B690" s="56" t="str">
        <f t="shared" ca="1" si="65"/>
        <v>VERO</v>
      </c>
      <c r="C690" s="57" t="b">
        <f t="shared" si="66"/>
        <v>1</v>
      </c>
      <c r="D690" s="57" t="b">
        <f>+IF(Q690='Convalida dati'!$B$16,AND('Dealflow centrale'!V690&lt;&gt;"",I690&lt;&gt;""),IF(AND('Dealflow centrale'!Q690='Convalida dati'!$B$17,'Dealflow centrale'!I690=""),OR('Dealflow centrale'!V690="",V690='Convalida dati'!$D$8),"FALSO"))</f>
        <v>1</v>
      </c>
      <c r="E690" s="57" t="b">
        <f>+IF(OR(T690='Convalida dati'!$F$4,T690='Convalida dati'!$F$5,T690='Convalida dati'!$F$8),OR('Dealflow centrale'!V690='Convalida dati'!$D$5,V690='Convalida dati'!$D$6,V690='Convalida dati'!$D$7),IF(OR('Dealflow centrale'!T690='Convalida dati'!$F$9,'Dealflow centrale'!T690='Convalida dati'!$F$7),OR('Dealflow centrale'!V690='Convalida dati'!$D$4,'Dealflow centrale'!V690='Convalida dati'!$D$5,'Dealflow centrale'!V690='Convalida dati'!$D$6),IF(T690="",OR(V690="",V690='Convalida dati'!$D$8),"FALSO")))</f>
        <v>1</v>
      </c>
      <c r="F690" s="58" t="str">
        <f t="shared" ca="1" si="58"/>
        <v>OK</v>
      </c>
      <c r="G690" s="60">
        <v>685</v>
      </c>
      <c r="H690" s="84">
        <v>43420.448723391208</v>
      </c>
      <c r="I690" s="84">
        <v>43420.448723391208</v>
      </c>
      <c r="J690" s="290" t="s">
        <v>1832</v>
      </c>
      <c r="K690" s="57" t="s">
        <v>62</v>
      </c>
      <c r="L690" s="70" t="s">
        <v>1865</v>
      </c>
      <c r="M690" s="72" t="s">
        <v>101</v>
      </c>
      <c r="N690" s="56"/>
      <c r="O690" s="73" t="s">
        <v>1745</v>
      </c>
      <c r="P690" s="60" t="s">
        <v>36</v>
      </c>
      <c r="Q690" s="61" t="s">
        <v>170</v>
      </c>
      <c r="R690" s="61" t="s">
        <v>49</v>
      </c>
      <c r="S690" s="293" t="str">
        <f>+'EVCA sectoralclassification 1'!E215</f>
        <v>Software: other</v>
      </c>
      <c r="T690" s="62" t="s">
        <v>40</v>
      </c>
      <c r="U690" s="60" t="s">
        <v>1868</v>
      </c>
      <c r="V690" s="424" t="s">
        <v>39</v>
      </c>
      <c r="W690" s="289"/>
      <c r="X690" s="488">
        <v>43426</v>
      </c>
      <c r="Y690" s="483"/>
      <c r="Z690" s="80"/>
    </row>
    <row r="691" spans="2:26" ht="42.45" hidden="1" customHeight="1" x14ac:dyDescent="0.3">
      <c r="B691" s="56" t="str">
        <f t="shared" ca="1" si="65"/>
        <v>VERO</v>
      </c>
      <c r="C691" s="57" t="b">
        <f t="shared" si="66"/>
        <v>1</v>
      </c>
      <c r="D691" s="57" t="b">
        <f>+IF(Q691='Convalida dati'!$B$16,AND('Dealflow centrale'!V691&lt;&gt;"",I691&lt;&gt;""),IF(AND('Dealflow centrale'!Q691='Convalida dati'!$B$17,'Dealflow centrale'!I691=""),OR('Dealflow centrale'!V691="",V691='Convalida dati'!$D$8),"FALSO"))</f>
        <v>1</v>
      </c>
      <c r="E691" s="57" t="b">
        <f>+IF(OR(T691='Convalida dati'!$F$4,T691='Convalida dati'!$F$5,T691='Convalida dati'!$F$8),OR('Dealflow centrale'!V691='Convalida dati'!$D$5,V691='Convalida dati'!$D$6,V691='Convalida dati'!$D$7),IF(OR('Dealflow centrale'!T691='Convalida dati'!$F$9,'Dealflow centrale'!T691='Convalida dati'!$F$7),OR('Dealflow centrale'!V691='Convalida dati'!$D$4,'Dealflow centrale'!V691='Convalida dati'!$D$5,'Dealflow centrale'!V691='Convalida dati'!$D$6),IF(T691="",OR(V691="",V691='Convalida dati'!$D$8),"FALSO")))</f>
        <v>1</v>
      </c>
      <c r="F691" s="58" t="str">
        <f t="shared" ca="1" si="58"/>
        <v>OK</v>
      </c>
      <c r="G691" s="66">
        <v>686</v>
      </c>
      <c r="H691" s="85">
        <v>43420.453469004628</v>
      </c>
      <c r="I691" s="85">
        <v>43420.453469004628</v>
      </c>
      <c r="J691" s="291" t="s">
        <v>1833</v>
      </c>
      <c r="K691" s="65" t="s">
        <v>62</v>
      </c>
      <c r="L691" s="76" t="s">
        <v>802</v>
      </c>
      <c r="M691" s="78" t="s">
        <v>99</v>
      </c>
      <c r="N691" s="64"/>
      <c r="O691" s="65" t="s">
        <v>1745</v>
      </c>
      <c r="P691" s="66" t="s">
        <v>36</v>
      </c>
      <c r="Q691" s="67" t="s">
        <v>170</v>
      </c>
      <c r="R691" s="67" t="s">
        <v>52</v>
      </c>
      <c r="S691" s="288" t="str">
        <f>+'EVCA sectoralclassification 1'!E231</f>
        <v>Medical devices and supplies</v>
      </c>
      <c r="T691" s="68" t="s">
        <v>40</v>
      </c>
      <c r="U691" s="66" t="s">
        <v>1868</v>
      </c>
      <c r="V691" s="423" t="s">
        <v>39</v>
      </c>
      <c r="W691" s="288"/>
      <c r="X691" s="489">
        <v>43426</v>
      </c>
      <c r="Y691" s="480"/>
      <c r="Z691" s="69"/>
    </row>
    <row r="692" spans="2:26" ht="42.45" hidden="1" customHeight="1" x14ac:dyDescent="0.3">
      <c r="B692" s="56" t="str">
        <f t="shared" ca="1" si="65"/>
        <v>VERO</v>
      </c>
      <c r="C692" s="57" t="b">
        <f t="shared" si="66"/>
        <v>1</v>
      </c>
      <c r="D692" s="57" t="b">
        <f>+IF(Q692='Convalida dati'!$B$16,AND('Dealflow centrale'!V692&lt;&gt;"",I692&lt;&gt;""),IF(AND('Dealflow centrale'!Q692='Convalida dati'!$B$17,'Dealflow centrale'!I692=""),OR('Dealflow centrale'!V692="",V692='Convalida dati'!$D$8),"FALSO"))</f>
        <v>1</v>
      </c>
      <c r="E692" s="57" t="b">
        <f>+IF(OR(T692='Convalida dati'!$F$4,T692='Convalida dati'!$F$5,T692='Convalida dati'!$F$8),OR('Dealflow centrale'!V692='Convalida dati'!$D$5,V692='Convalida dati'!$D$6,V692='Convalida dati'!$D$7),IF(OR('Dealflow centrale'!T692='Convalida dati'!$F$9,'Dealflow centrale'!T692='Convalida dati'!$F$7),OR('Dealflow centrale'!V692='Convalida dati'!$D$4,'Dealflow centrale'!V692='Convalida dati'!$D$5,'Dealflow centrale'!V692='Convalida dati'!$D$6),IF(T692="",OR(V692="",V692='Convalida dati'!$D$8),"FALSO")))</f>
        <v>1</v>
      </c>
      <c r="F692" s="58" t="str">
        <f t="shared" ca="1" si="58"/>
        <v>OK</v>
      </c>
      <c r="G692" s="60">
        <v>687</v>
      </c>
      <c r="H692" s="84">
        <v>43420.457998402781</v>
      </c>
      <c r="I692" s="84">
        <v>43420.457998402781</v>
      </c>
      <c r="J692" s="279" t="s">
        <v>1834</v>
      </c>
      <c r="K692" s="57" t="s">
        <v>62</v>
      </c>
      <c r="L692" s="70" t="s">
        <v>231</v>
      </c>
      <c r="M692" s="72" t="s">
        <v>91</v>
      </c>
      <c r="N692" s="75"/>
      <c r="O692" s="271" t="s">
        <v>1745</v>
      </c>
      <c r="P692" s="60" t="s">
        <v>36</v>
      </c>
      <c r="Q692" s="61" t="s">
        <v>170</v>
      </c>
      <c r="R692" s="61" t="s">
        <v>52</v>
      </c>
      <c r="S692" s="289" t="str">
        <f>+'EVCA sectoralclassification 1'!E231</f>
        <v>Medical devices and supplies</v>
      </c>
      <c r="T692" s="62" t="s">
        <v>40</v>
      </c>
      <c r="U692" s="60" t="s">
        <v>1810</v>
      </c>
      <c r="V692" s="424" t="s">
        <v>39</v>
      </c>
      <c r="W692" s="289"/>
      <c r="X692" s="488">
        <v>43426</v>
      </c>
      <c r="Y692" s="481"/>
      <c r="Z692" s="284"/>
    </row>
    <row r="693" spans="2:26" ht="42.45" hidden="1" customHeight="1" x14ac:dyDescent="0.3">
      <c r="B693" s="56" t="str">
        <f t="shared" ca="1" si="65"/>
        <v>VERO</v>
      </c>
      <c r="C693" s="57" t="b">
        <f t="shared" si="66"/>
        <v>1</v>
      </c>
      <c r="D693" s="57" t="b">
        <f>+IF(Q693='Convalida dati'!$B$16,AND('Dealflow centrale'!V693&lt;&gt;"",I693&lt;&gt;""),IF(AND('Dealflow centrale'!Q693='Convalida dati'!$B$17,'Dealflow centrale'!I693=""),OR('Dealflow centrale'!V693="",V693='Convalida dati'!$D$8),"FALSO"))</f>
        <v>1</v>
      </c>
      <c r="E693" s="57" t="b">
        <f>+IF(OR(T693='Convalida dati'!$F$4,T693='Convalida dati'!$F$5,T693='Convalida dati'!$F$8),OR('Dealflow centrale'!V693='Convalida dati'!$D$5,V693='Convalida dati'!$D$6,V693='Convalida dati'!$D$7),IF(OR('Dealflow centrale'!T693='Convalida dati'!$F$9,'Dealflow centrale'!T693='Convalida dati'!$F$7),OR('Dealflow centrale'!V693='Convalida dati'!$D$4,'Dealflow centrale'!V693='Convalida dati'!$D$5,'Dealflow centrale'!V693='Convalida dati'!$D$6),IF(T693="",OR(V693="",V693='Convalida dati'!$D$8),"FALSO")))</f>
        <v>1</v>
      </c>
      <c r="F693" s="58" t="str">
        <f t="shared" ca="1" si="58"/>
        <v>OK</v>
      </c>
      <c r="G693" s="66">
        <v>688</v>
      </c>
      <c r="H693" s="85">
        <v>43420.459291909719</v>
      </c>
      <c r="I693" s="85">
        <v>43420.459291909719</v>
      </c>
      <c r="J693" s="291" t="s">
        <v>1835</v>
      </c>
      <c r="K693" s="65" t="s">
        <v>62</v>
      </c>
      <c r="L693" s="76" t="s">
        <v>192</v>
      </c>
      <c r="M693" s="78" t="s">
        <v>95</v>
      </c>
      <c r="N693" s="64"/>
      <c r="O693" s="272" t="s">
        <v>1745</v>
      </c>
      <c r="P693" s="66" t="s">
        <v>36</v>
      </c>
      <c r="Q693" s="67" t="s">
        <v>170</v>
      </c>
      <c r="R693" s="67" t="s">
        <v>51</v>
      </c>
      <c r="S693" s="288" t="str">
        <f>+'EVCA sectoralclassification 1'!E51</f>
        <v>Business and industrial products</v>
      </c>
      <c r="T693" s="68" t="s">
        <v>40</v>
      </c>
      <c r="U693" s="66" t="s">
        <v>797</v>
      </c>
      <c r="V693" s="423" t="s">
        <v>39</v>
      </c>
      <c r="W693" s="288"/>
      <c r="X693" s="488">
        <v>43426</v>
      </c>
      <c r="Y693" s="482"/>
      <c r="Z693" s="74"/>
    </row>
    <row r="694" spans="2:26" ht="42.45" hidden="1" customHeight="1" x14ac:dyDescent="0.3">
      <c r="B694" s="56" t="str">
        <f t="shared" ca="1" si="65"/>
        <v>VERO</v>
      </c>
      <c r="C694" s="57" t="b">
        <f t="shared" si="66"/>
        <v>1</v>
      </c>
      <c r="D694" s="57" t="b">
        <f>+IF(Q694='Convalida dati'!$B$16,AND('Dealflow centrale'!V694&lt;&gt;"",I694&lt;&gt;""),IF(AND('Dealflow centrale'!Q694='Convalida dati'!$B$17,'Dealflow centrale'!I694=""),OR('Dealflow centrale'!V694="",V694='Convalida dati'!$D$8),"FALSO"))</f>
        <v>1</v>
      </c>
      <c r="E694" s="57" t="b">
        <f>+IF(OR(T694='Convalida dati'!$F$4,T694='Convalida dati'!$F$5,T694='Convalida dati'!$F$8),OR('Dealflow centrale'!V694='Convalida dati'!$D$5,V694='Convalida dati'!$D$6,V694='Convalida dati'!$D$7),IF(OR('Dealflow centrale'!T694='Convalida dati'!$F$9,'Dealflow centrale'!T694='Convalida dati'!$F$7),OR('Dealflow centrale'!V694='Convalida dati'!$D$4,'Dealflow centrale'!V694='Convalida dati'!$D$5,'Dealflow centrale'!V694='Convalida dati'!$D$6),IF(T694="",OR(V694="",V694='Convalida dati'!$D$8),"FALSO")))</f>
        <v>1</v>
      </c>
      <c r="F694" s="58" t="str">
        <f t="shared" ca="1" si="58"/>
        <v>OK</v>
      </c>
      <c r="G694" s="60">
        <v>689</v>
      </c>
      <c r="H694" s="84">
        <v>43420.489452557871</v>
      </c>
      <c r="I694" s="84">
        <v>43420.489452557871</v>
      </c>
      <c r="J694" s="290" t="s">
        <v>1836</v>
      </c>
      <c r="K694" s="57" t="s">
        <v>62</v>
      </c>
      <c r="L694" s="70" t="s">
        <v>1866</v>
      </c>
      <c r="M694" s="72" t="s">
        <v>77</v>
      </c>
      <c r="N694" s="56"/>
      <c r="O694" s="73" t="s">
        <v>1745</v>
      </c>
      <c r="P694" s="60" t="s">
        <v>36</v>
      </c>
      <c r="Q694" s="61" t="s">
        <v>170</v>
      </c>
      <c r="R694" s="61" t="s">
        <v>52</v>
      </c>
      <c r="S694" s="293" t="str">
        <f>+'EVCA sectoralclassification 1'!E231</f>
        <v>Medical devices and supplies</v>
      </c>
      <c r="T694" s="62" t="s">
        <v>40</v>
      </c>
      <c r="U694" s="60" t="s">
        <v>1868</v>
      </c>
      <c r="V694" s="424" t="s">
        <v>39</v>
      </c>
      <c r="W694" s="289"/>
      <c r="X694" s="488">
        <v>43426</v>
      </c>
      <c r="Y694" s="481"/>
      <c r="Z694" s="284"/>
    </row>
    <row r="695" spans="2:26" ht="42.45" hidden="1" customHeight="1" x14ac:dyDescent="0.3">
      <c r="B695" s="56" t="str">
        <f t="shared" ca="1" si="65"/>
        <v>VERO</v>
      </c>
      <c r="C695" s="57" t="b">
        <f t="shared" si="66"/>
        <v>1</v>
      </c>
      <c r="D695" s="57" t="b">
        <f>+IF(Q695='Convalida dati'!$B$16,AND('Dealflow centrale'!V695&lt;&gt;"",I695&lt;&gt;""),IF(AND('Dealflow centrale'!Q695='Convalida dati'!$B$17,'Dealflow centrale'!I695=""),OR('Dealflow centrale'!V695="",V695='Convalida dati'!$D$8),"FALSO"))</f>
        <v>1</v>
      </c>
      <c r="E695" s="57" t="b">
        <f>+IF(OR(T695='Convalida dati'!$F$4,T695='Convalida dati'!$F$5,T695='Convalida dati'!$F$8),OR('Dealflow centrale'!V695='Convalida dati'!$D$5,V695='Convalida dati'!$D$6,V695='Convalida dati'!$D$7),IF(OR('Dealflow centrale'!T695='Convalida dati'!$F$9,'Dealflow centrale'!T695='Convalida dati'!$F$7),OR('Dealflow centrale'!V695='Convalida dati'!$D$4,'Dealflow centrale'!V695='Convalida dati'!$D$5,'Dealflow centrale'!V695='Convalida dati'!$D$6),IF(T695="",OR(V695="",V695='Convalida dati'!$D$8),"FALSO")))</f>
        <v>1</v>
      </c>
      <c r="F695" s="58" t="str">
        <f t="shared" ca="1" si="58"/>
        <v>OK</v>
      </c>
      <c r="G695" s="66">
        <v>690</v>
      </c>
      <c r="H695" s="85">
        <v>43420.504271469908</v>
      </c>
      <c r="I695" s="85">
        <v>43420.504271469908</v>
      </c>
      <c r="J695" s="292" t="s">
        <v>1837</v>
      </c>
      <c r="K695" s="65" t="s">
        <v>62</v>
      </c>
      <c r="L695" s="76" t="s">
        <v>891</v>
      </c>
      <c r="M695" s="78" t="s">
        <v>100</v>
      </c>
      <c r="N695" s="64"/>
      <c r="O695" s="272" t="s">
        <v>1745</v>
      </c>
      <c r="P695" s="66" t="s">
        <v>36</v>
      </c>
      <c r="Q695" s="67" t="s">
        <v>170</v>
      </c>
      <c r="R695" s="67" t="s">
        <v>49</v>
      </c>
      <c r="S695" s="288" t="str">
        <f>+'EVCA sectoralclassification 1'!E215</f>
        <v>Software: other</v>
      </c>
      <c r="T695" s="68" t="s">
        <v>40</v>
      </c>
      <c r="U695" s="66" t="s">
        <v>984</v>
      </c>
      <c r="V695" s="423" t="s">
        <v>39</v>
      </c>
      <c r="W695" s="288"/>
      <c r="X695" s="489">
        <v>43426</v>
      </c>
      <c r="Y695" s="480"/>
      <c r="Z695" s="69"/>
    </row>
    <row r="696" spans="2:26" ht="42.45" hidden="1" customHeight="1" x14ac:dyDescent="0.3">
      <c r="B696" s="56" t="str">
        <f t="shared" ca="1" si="65"/>
        <v>VERO</v>
      </c>
      <c r="C696" s="57" t="b">
        <f t="shared" si="66"/>
        <v>1</v>
      </c>
      <c r="D696" s="57" t="b">
        <f>+IF(Q696='Convalida dati'!$B$16,AND('Dealflow centrale'!V696&lt;&gt;"",I696&lt;&gt;""),IF(AND('Dealflow centrale'!Q696='Convalida dati'!$B$17,'Dealflow centrale'!I696=""),OR('Dealflow centrale'!V696="",V696='Convalida dati'!$D$8),"FALSO"))</f>
        <v>1</v>
      </c>
      <c r="E696" s="57" t="b">
        <f>+IF(OR(T696='Convalida dati'!$F$4,T696='Convalida dati'!$F$5,T696='Convalida dati'!$F$8),OR('Dealflow centrale'!V696='Convalida dati'!$D$5,V696='Convalida dati'!$D$6,V696='Convalida dati'!$D$7),IF(OR('Dealflow centrale'!T696='Convalida dati'!$F$9,'Dealflow centrale'!T696='Convalida dati'!$F$7),OR('Dealflow centrale'!V696='Convalida dati'!$D$4,'Dealflow centrale'!V696='Convalida dati'!$D$5,'Dealflow centrale'!V696='Convalida dati'!$D$6),IF(T696="",OR(V696="",V696='Convalida dati'!$D$8),"FALSO")))</f>
        <v>1</v>
      </c>
      <c r="F696" s="58" t="str">
        <f t="shared" ca="1" si="58"/>
        <v>OK</v>
      </c>
      <c r="G696" s="60">
        <v>691</v>
      </c>
      <c r="H696" s="84">
        <v>43420.511727696758</v>
      </c>
      <c r="I696" s="84">
        <v>43420.511727696758</v>
      </c>
      <c r="J696" s="290" t="s">
        <v>1838</v>
      </c>
      <c r="K696" s="57" t="s">
        <v>62</v>
      </c>
      <c r="L696" s="70" t="s">
        <v>891</v>
      </c>
      <c r="M696" s="72" t="s">
        <v>100</v>
      </c>
      <c r="N696" s="56"/>
      <c r="O696" s="73" t="s">
        <v>1745</v>
      </c>
      <c r="P696" s="60" t="s">
        <v>36</v>
      </c>
      <c r="Q696" s="61" t="s">
        <v>170</v>
      </c>
      <c r="R696" s="61" t="s">
        <v>49</v>
      </c>
      <c r="S696" s="293" t="str">
        <f>+'EVCA sectoralclassification 1'!E215</f>
        <v>Software: other</v>
      </c>
      <c r="T696" s="62" t="s">
        <v>40</v>
      </c>
      <c r="U696" s="60" t="s">
        <v>984</v>
      </c>
      <c r="V696" s="424" t="s">
        <v>39</v>
      </c>
      <c r="W696" s="289"/>
      <c r="X696" s="488">
        <v>43426</v>
      </c>
      <c r="Y696" s="483"/>
      <c r="Z696" s="80"/>
    </row>
    <row r="697" spans="2:26" ht="42.45" hidden="1" customHeight="1" x14ac:dyDescent="0.3">
      <c r="B697" s="56" t="str">
        <f t="shared" ca="1" si="65"/>
        <v>VERO</v>
      </c>
      <c r="C697" s="57" t="b">
        <f t="shared" si="66"/>
        <v>1</v>
      </c>
      <c r="D697" s="57" t="b">
        <f>+IF(Q697='Convalida dati'!$B$16,AND('Dealflow centrale'!V697&lt;&gt;"",I697&lt;&gt;""),IF(AND('Dealflow centrale'!Q697='Convalida dati'!$B$17,'Dealflow centrale'!I697=""),OR('Dealflow centrale'!V697="",V697='Convalida dati'!$D$8),"FALSO"))</f>
        <v>1</v>
      </c>
      <c r="E697" s="57" t="b">
        <f>+IF(OR(T697='Convalida dati'!$F$4,T697='Convalida dati'!$F$5,T697='Convalida dati'!$F$8),OR('Dealflow centrale'!V697='Convalida dati'!$D$5,V697='Convalida dati'!$D$6,V697='Convalida dati'!$D$7),IF(OR('Dealflow centrale'!T697='Convalida dati'!$F$9,'Dealflow centrale'!T697='Convalida dati'!$F$7),OR('Dealflow centrale'!V697='Convalida dati'!$D$4,'Dealflow centrale'!V697='Convalida dati'!$D$5,'Dealflow centrale'!V697='Convalida dati'!$D$6),IF(T697="",OR(V697="",V697='Convalida dati'!$D$8),"FALSO")))</f>
        <v>1</v>
      </c>
      <c r="F697" s="58" t="str">
        <f t="shared" ca="1" si="58"/>
        <v>OK</v>
      </c>
      <c r="G697" s="66">
        <v>692</v>
      </c>
      <c r="H697" s="85">
        <v>43420.550308229169</v>
      </c>
      <c r="I697" s="85">
        <v>43420.550308229169</v>
      </c>
      <c r="J697" s="291" t="s">
        <v>1839</v>
      </c>
      <c r="K697" s="65" t="s">
        <v>62</v>
      </c>
      <c r="L697" s="76" t="s">
        <v>202</v>
      </c>
      <c r="M697" s="78" t="s">
        <v>89</v>
      </c>
      <c r="N697" s="64"/>
      <c r="O697" s="65" t="s">
        <v>1745</v>
      </c>
      <c r="P697" s="66" t="s">
        <v>36</v>
      </c>
      <c r="Q697" s="67" t="s">
        <v>170</v>
      </c>
      <c r="R697" s="67" t="s">
        <v>49</v>
      </c>
      <c r="S697" s="288" t="str">
        <f>+'EVCA sectoralclassification 1'!E215</f>
        <v>Software: other</v>
      </c>
      <c r="T697" s="68" t="s">
        <v>40</v>
      </c>
      <c r="U697" s="78" t="s">
        <v>1524</v>
      </c>
      <c r="V697" s="423" t="s">
        <v>39</v>
      </c>
      <c r="W697" s="288"/>
      <c r="X697" s="489">
        <v>43426</v>
      </c>
      <c r="Y697" s="480"/>
      <c r="Z697" s="69"/>
    </row>
    <row r="698" spans="2:26" ht="42.45" hidden="1" customHeight="1" x14ac:dyDescent="0.3">
      <c r="B698" s="56" t="str">
        <f t="shared" ca="1" si="65"/>
        <v>VERO</v>
      </c>
      <c r="C698" s="57" t="b">
        <f t="shared" si="66"/>
        <v>1</v>
      </c>
      <c r="D698" s="57" t="b">
        <f>+IF(Q698='Convalida dati'!$B$16,AND('Dealflow centrale'!V698&lt;&gt;"",I698&lt;&gt;""),IF(AND('Dealflow centrale'!Q698='Convalida dati'!$B$17,'Dealflow centrale'!I698=""),OR('Dealflow centrale'!V698="",V698='Convalida dati'!$D$8),"FALSO"))</f>
        <v>1</v>
      </c>
      <c r="E698" s="57" t="b">
        <f>+IF(OR(T698='Convalida dati'!$F$4,T698='Convalida dati'!$F$5,T698='Convalida dati'!$F$8),OR('Dealflow centrale'!V698='Convalida dati'!$D$5,V698='Convalida dati'!$D$6,V698='Convalida dati'!$D$7),IF(OR('Dealflow centrale'!T698='Convalida dati'!$F$9,'Dealflow centrale'!T698='Convalida dati'!$F$7),OR('Dealflow centrale'!V698='Convalida dati'!$D$4,'Dealflow centrale'!V698='Convalida dati'!$D$5,'Dealflow centrale'!V698='Convalida dati'!$D$6),IF(T698="",OR(V698="",V698='Convalida dati'!$D$8),"FALSO")))</f>
        <v>1</v>
      </c>
      <c r="F698" s="58" t="str">
        <f t="shared" ca="1" si="58"/>
        <v>OK</v>
      </c>
      <c r="G698" s="60">
        <v>693</v>
      </c>
      <c r="H698" s="84">
        <v>43420.623278831015</v>
      </c>
      <c r="I698" s="84">
        <v>43420.623278831015</v>
      </c>
      <c r="J698" s="279" t="s">
        <v>1840</v>
      </c>
      <c r="K698" s="57" t="s">
        <v>62</v>
      </c>
      <c r="L698" s="70" t="s">
        <v>830</v>
      </c>
      <c r="M698" s="72" t="s">
        <v>103</v>
      </c>
      <c r="N698" s="75"/>
      <c r="O698" s="271" t="s">
        <v>1745</v>
      </c>
      <c r="P698" s="60" t="s">
        <v>36</v>
      </c>
      <c r="Q698" s="61" t="s">
        <v>170</v>
      </c>
      <c r="R698" s="61" t="s">
        <v>49</v>
      </c>
      <c r="S698" s="289" t="str">
        <f>+'EVCA sectoralclassification 1'!E215</f>
        <v>Software: other</v>
      </c>
      <c r="T698" s="62" t="s">
        <v>40</v>
      </c>
      <c r="U698" s="60" t="s">
        <v>1034</v>
      </c>
      <c r="V698" s="424" t="s">
        <v>39</v>
      </c>
      <c r="W698" s="289"/>
      <c r="X698" s="488">
        <v>43426</v>
      </c>
      <c r="Y698" s="481"/>
      <c r="Z698" s="284"/>
    </row>
    <row r="699" spans="2:26" ht="42.45" hidden="1" customHeight="1" x14ac:dyDescent="0.3">
      <c r="B699" s="56" t="str">
        <f t="shared" ca="1" si="65"/>
        <v>VERO</v>
      </c>
      <c r="C699" s="57" t="b">
        <f t="shared" si="66"/>
        <v>1</v>
      </c>
      <c r="D699" s="57" t="b">
        <f>+IF(Q699='Convalida dati'!$B$16,AND('Dealflow centrale'!V699&lt;&gt;"",I699&lt;&gt;""),IF(AND('Dealflow centrale'!Q699='Convalida dati'!$B$17,'Dealflow centrale'!I699=""),OR('Dealflow centrale'!V699="",V699='Convalida dati'!$D$8),"FALSO"))</f>
        <v>1</v>
      </c>
      <c r="E699" s="57" t="b">
        <f>+IF(OR(T699='Convalida dati'!$F$4,T699='Convalida dati'!$F$5,T699='Convalida dati'!$F$8),OR('Dealflow centrale'!V699='Convalida dati'!$D$5,V699='Convalida dati'!$D$6,V699='Convalida dati'!$D$7),IF(OR('Dealflow centrale'!T699='Convalida dati'!$F$9,'Dealflow centrale'!T699='Convalida dati'!$F$7),OR('Dealflow centrale'!V699='Convalida dati'!$D$4,'Dealflow centrale'!V699='Convalida dati'!$D$5,'Dealflow centrale'!V699='Convalida dati'!$D$6),IF(T699="",OR(V699="",V699='Convalida dati'!$D$8),"FALSO")))</f>
        <v>1</v>
      </c>
      <c r="F699" s="58" t="str">
        <f t="shared" ca="1" si="58"/>
        <v>OK</v>
      </c>
      <c r="G699" s="66">
        <v>694</v>
      </c>
      <c r="H699" s="85">
        <v>43420.630871134257</v>
      </c>
      <c r="I699" s="85">
        <v>43420.630871134257</v>
      </c>
      <c r="J699" s="291" t="s">
        <v>1841</v>
      </c>
      <c r="K699" s="65" t="s">
        <v>62</v>
      </c>
      <c r="L699" s="76" t="s">
        <v>231</v>
      </c>
      <c r="M699" s="78" t="s">
        <v>91</v>
      </c>
      <c r="N699" s="64"/>
      <c r="O699" s="272" t="s">
        <v>1745</v>
      </c>
      <c r="P699" s="66" t="s">
        <v>36</v>
      </c>
      <c r="Q699" s="67" t="s">
        <v>170</v>
      </c>
      <c r="R699" s="67" t="s">
        <v>53</v>
      </c>
      <c r="S699" s="288" t="str">
        <f>+'EVCA sectoralclassification 1'!E81</f>
        <v>Business and industrial services</v>
      </c>
      <c r="T699" s="68" t="s">
        <v>40</v>
      </c>
      <c r="U699" s="66" t="s">
        <v>1810</v>
      </c>
      <c r="V699" s="423" t="s">
        <v>39</v>
      </c>
      <c r="W699" s="288"/>
      <c r="X699" s="490">
        <v>43426</v>
      </c>
      <c r="Y699" s="480"/>
      <c r="Z699" s="69"/>
    </row>
    <row r="700" spans="2:26" ht="42.45" hidden="1" customHeight="1" x14ac:dyDescent="0.3">
      <c r="B700" s="56" t="str">
        <f t="shared" ca="1" si="65"/>
        <v>VERO</v>
      </c>
      <c r="C700" s="57" t="b">
        <f t="shared" si="66"/>
        <v>1</v>
      </c>
      <c r="D700" s="57" t="b">
        <f>+IF(Q700='Convalida dati'!$B$16,AND('Dealflow centrale'!V700&lt;&gt;"",I700&lt;&gt;""),IF(AND('Dealflow centrale'!Q700='Convalida dati'!$B$17,'Dealflow centrale'!I700=""),OR('Dealflow centrale'!V700="",V700='Convalida dati'!$D$8),"FALSO"))</f>
        <v>1</v>
      </c>
      <c r="E700" s="57" t="b">
        <f>+IF(OR(T700='Convalida dati'!$F$4,T700='Convalida dati'!$F$5,T700='Convalida dati'!$F$8),OR('Dealflow centrale'!V700='Convalida dati'!$D$5,V700='Convalida dati'!$D$6,V700='Convalida dati'!$D$7),IF(OR('Dealflow centrale'!T700='Convalida dati'!$F$9,'Dealflow centrale'!T700='Convalida dati'!$F$7),OR('Dealflow centrale'!V700='Convalida dati'!$D$4,'Dealflow centrale'!V700='Convalida dati'!$D$5,'Dealflow centrale'!V700='Convalida dati'!$D$6),IF(T700="",OR(V700="",V700='Convalida dati'!$D$8),"FALSO")))</f>
        <v>1</v>
      </c>
      <c r="F700" s="58" t="str">
        <f t="shared" ca="1" si="58"/>
        <v>OK</v>
      </c>
      <c r="G700" s="60">
        <v>695</v>
      </c>
      <c r="H700" s="84">
        <v>43420.634723738425</v>
      </c>
      <c r="I700" s="84">
        <v>43420.634723738425</v>
      </c>
      <c r="J700" s="279" t="s">
        <v>1842</v>
      </c>
      <c r="K700" s="57" t="s">
        <v>62</v>
      </c>
      <c r="L700" s="70" t="s">
        <v>192</v>
      </c>
      <c r="M700" s="72" t="s">
        <v>95</v>
      </c>
      <c r="N700" s="75"/>
      <c r="O700" s="271" t="s">
        <v>1745</v>
      </c>
      <c r="P700" s="60" t="s">
        <v>36</v>
      </c>
      <c r="Q700" s="61" t="s">
        <v>170</v>
      </c>
      <c r="R700" s="61" t="s">
        <v>52</v>
      </c>
      <c r="S700" s="289" t="str">
        <f>+'EVCA sectoralclassification 1'!E231</f>
        <v>Medical devices and supplies</v>
      </c>
      <c r="T700" s="62" t="s">
        <v>40</v>
      </c>
      <c r="U700" s="60" t="s">
        <v>797</v>
      </c>
      <c r="V700" s="424" t="s">
        <v>39</v>
      </c>
      <c r="W700" s="289"/>
      <c r="X700" s="488">
        <v>43426</v>
      </c>
      <c r="Y700" s="481"/>
      <c r="Z700" s="284"/>
    </row>
    <row r="701" spans="2:26" ht="42.45" hidden="1" customHeight="1" x14ac:dyDescent="0.3">
      <c r="B701" s="56" t="str">
        <f t="shared" ca="1" si="65"/>
        <v>VERO</v>
      </c>
      <c r="C701" s="57" t="b">
        <f t="shared" si="66"/>
        <v>1</v>
      </c>
      <c r="D701" s="57" t="b">
        <f>+IF(Q701='Convalida dati'!$B$16,AND('Dealflow centrale'!V701&lt;&gt;"",I701&lt;&gt;""),IF(AND('Dealflow centrale'!Q701='Convalida dati'!$B$17,'Dealflow centrale'!I701=""),OR('Dealflow centrale'!V701="",V701='Convalida dati'!$D$8),"FALSO"))</f>
        <v>1</v>
      </c>
      <c r="E701" s="57" t="b">
        <f>+IF(OR(T701='Convalida dati'!$F$4,T701='Convalida dati'!$F$5,T701='Convalida dati'!$F$8),OR('Dealflow centrale'!V701='Convalida dati'!$D$5,V701='Convalida dati'!$D$6,V701='Convalida dati'!$D$7),IF(OR('Dealflow centrale'!T701='Convalida dati'!$F$9,'Dealflow centrale'!T701='Convalida dati'!$F$7),OR('Dealflow centrale'!V701='Convalida dati'!$D$4,'Dealflow centrale'!V701='Convalida dati'!$D$5,'Dealflow centrale'!V701='Convalida dati'!$D$6),IF(T701="",OR(V701="",V701='Convalida dati'!$D$8),"FALSO")))</f>
        <v>1</v>
      </c>
      <c r="F701" s="58" t="str">
        <f t="shared" ca="1" si="58"/>
        <v>OK</v>
      </c>
      <c r="G701" s="66">
        <v>696</v>
      </c>
      <c r="H701" s="85">
        <v>43420.671439780097</v>
      </c>
      <c r="I701" s="85">
        <v>43420.671439780097</v>
      </c>
      <c r="J701" s="291" t="s">
        <v>1843</v>
      </c>
      <c r="K701" s="65" t="s">
        <v>62</v>
      </c>
      <c r="L701" s="76" t="s">
        <v>165</v>
      </c>
      <c r="M701" s="78" t="s">
        <v>90</v>
      </c>
      <c r="N701" s="64"/>
      <c r="O701" s="272" t="s">
        <v>1745</v>
      </c>
      <c r="P701" s="66" t="s">
        <v>36</v>
      </c>
      <c r="Q701" s="67" t="s">
        <v>170</v>
      </c>
      <c r="R701" s="67" t="s">
        <v>49</v>
      </c>
      <c r="S701" s="288" t="str">
        <f>+'EVCA sectoralclassification 1'!E215</f>
        <v>Software: other</v>
      </c>
      <c r="T701" s="68" t="s">
        <v>40</v>
      </c>
      <c r="U701" s="66" t="s">
        <v>1868</v>
      </c>
      <c r="V701" s="423" t="s">
        <v>39</v>
      </c>
      <c r="W701" s="288"/>
      <c r="X701" s="490">
        <v>43426</v>
      </c>
      <c r="Y701" s="480"/>
      <c r="Z701" s="69"/>
    </row>
    <row r="702" spans="2:26" ht="42.45" hidden="1" customHeight="1" x14ac:dyDescent="0.3">
      <c r="B702" s="56" t="str">
        <f t="shared" ca="1" si="65"/>
        <v>VERO</v>
      </c>
      <c r="C702" s="57" t="b">
        <f t="shared" si="66"/>
        <v>1</v>
      </c>
      <c r="D702" s="57" t="b">
        <f>+IF(Q702='Convalida dati'!$B$16,AND('Dealflow centrale'!V702&lt;&gt;"",I702&lt;&gt;""),IF(AND('Dealflow centrale'!Q702='Convalida dati'!$B$17,'Dealflow centrale'!I702=""),OR('Dealflow centrale'!V702="",V702='Convalida dati'!$D$8),"FALSO"))</f>
        <v>1</v>
      </c>
      <c r="E702" s="57" t="b">
        <f>+IF(OR(T702='Convalida dati'!$F$4,T702='Convalida dati'!$F$5,T702='Convalida dati'!$F$8),OR('Dealflow centrale'!V702='Convalida dati'!$D$5,V702='Convalida dati'!$D$6,V702='Convalida dati'!$D$7),IF(OR('Dealflow centrale'!T702='Convalida dati'!$F$9,'Dealflow centrale'!T702='Convalida dati'!$F$7),OR('Dealflow centrale'!V702='Convalida dati'!$D$4,'Dealflow centrale'!V702='Convalida dati'!$D$5,'Dealflow centrale'!V702='Convalida dati'!$D$6),IF(T702="",OR(V702="",V702='Convalida dati'!$D$8),"FALSO")))</f>
        <v>1</v>
      </c>
      <c r="F702" s="58" t="str">
        <f t="shared" ca="1" si="58"/>
        <v>OK</v>
      </c>
      <c r="G702" s="60">
        <v>697</v>
      </c>
      <c r="H702" s="84">
        <v>43420.682655706019</v>
      </c>
      <c r="I702" s="84">
        <v>43420.682655706019</v>
      </c>
      <c r="J702" s="279" t="s">
        <v>1844</v>
      </c>
      <c r="K702" s="57" t="s">
        <v>62</v>
      </c>
      <c r="L702" s="70" t="s">
        <v>165</v>
      </c>
      <c r="M702" s="72" t="s">
        <v>90</v>
      </c>
      <c r="N702" s="75"/>
      <c r="O702" s="271" t="s">
        <v>1745</v>
      </c>
      <c r="P702" s="60" t="s">
        <v>36</v>
      </c>
      <c r="Q702" s="61" t="s">
        <v>170</v>
      </c>
      <c r="R702" s="61" t="s">
        <v>52</v>
      </c>
      <c r="S702" s="289" t="str">
        <f>+'EVCA sectoralclassification 1'!E231</f>
        <v>Medical devices and supplies</v>
      </c>
      <c r="T702" s="62" t="s">
        <v>40</v>
      </c>
      <c r="U702" s="72" t="s">
        <v>1524</v>
      </c>
      <c r="V702" s="424" t="s">
        <v>39</v>
      </c>
      <c r="W702" s="289"/>
      <c r="X702" s="488">
        <v>43426</v>
      </c>
      <c r="Y702" s="481"/>
      <c r="Z702" s="284"/>
    </row>
    <row r="703" spans="2:26" ht="42.45" hidden="1" customHeight="1" x14ac:dyDescent="0.3">
      <c r="B703" s="56" t="str">
        <f t="shared" ca="1" si="65"/>
        <v>VERO</v>
      </c>
      <c r="C703" s="57" t="b">
        <f t="shared" si="66"/>
        <v>1</v>
      </c>
      <c r="D703" s="57" t="b">
        <f>+IF(Q703='Convalida dati'!$B$16,AND('Dealflow centrale'!V703&lt;&gt;"",I703&lt;&gt;""),IF(AND('Dealflow centrale'!Q703='Convalida dati'!$B$17,'Dealflow centrale'!I703=""),OR('Dealflow centrale'!V703="",V703='Convalida dati'!$D$8),"FALSO"))</f>
        <v>1</v>
      </c>
      <c r="E703" s="57" t="b">
        <f>+IF(OR(T703='Convalida dati'!$F$4,T703='Convalida dati'!$F$5,T703='Convalida dati'!$F$8),OR('Dealflow centrale'!V703='Convalida dati'!$D$5,V703='Convalida dati'!$D$6,V703='Convalida dati'!$D$7),IF(OR('Dealflow centrale'!T703='Convalida dati'!$F$9,'Dealflow centrale'!T703='Convalida dati'!$F$7),OR('Dealflow centrale'!V703='Convalida dati'!$D$4,'Dealflow centrale'!V703='Convalida dati'!$D$5,'Dealflow centrale'!V703='Convalida dati'!$D$6),IF(T703="",OR(V703="",V703='Convalida dati'!$D$8),"FALSO")))</f>
        <v>1</v>
      </c>
      <c r="F703" s="58" t="str">
        <f t="shared" ca="1" si="58"/>
        <v>OK</v>
      </c>
      <c r="G703" s="66">
        <v>698</v>
      </c>
      <c r="H703" s="85">
        <v>43420.699798240741</v>
      </c>
      <c r="I703" s="85">
        <v>43420.699798240741</v>
      </c>
      <c r="J703" s="291" t="s">
        <v>1845</v>
      </c>
      <c r="K703" s="65" t="s">
        <v>62</v>
      </c>
      <c r="L703" s="76" t="s">
        <v>891</v>
      </c>
      <c r="M703" s="78" t="s">
        <v>100</v>
      </c>
      <c r="N703" s="64"/>
      <c r="O703" s="272" t="s">
        <v>1745</v>
      </c>
      <c r="P703" s="66" t="s">
        <v>36</v>
      </c>
      <c r="Q703" s="67" t="s">
        <v>170</v>
      </c>
      <c r="R703" s="67" t="s">
        <v>51</v>
      </c>
      <c r="S703" s="288" t="str">
        <f>+'EVCA sectoralclassification 1'!E51</f>
        <v>Business and industrial products</v>
      </c>
      <c r="T703" s="68" t="s">
        <v>40</v>
      </c>
      <c r="U703" s="66" t="s">
        <v>984</v>
      </c>
      <c r="V703" s="423" t="s">
        <v>39</v>
      </c>
      <c r="W703" s="288"/>
      <c r="X703" s="490">
        <v>43426</v>
      </c>
      <c r="Y703" s="480"/>
      <c r="Z703" s="69"/>
    </row>
    <row r="704" spans="2:26" ht="42.45" hidden="1" customHeight="1" x14ac:dyDescent="0.3">
      <c r="B704" s="56" t="str">
        <f t="shared" ca="1" si="65"/>
        <v>VERO</v>
      </c>
      <c r="C704" s="57" t="b">
        <f t="shared" si="66"/>
        <v>1</v>
      </c>
      <c r="D704" s="57" t="b">
        <f>+IF(Q704='Convalida dati'!$B$16,AND('Dealflow centrale'!V704&lt;&gt;"",I704&lt;&gt;""),IF(AND('Dealflow centrale'!Q704='Convalida dati'!$B$17,'Dealflow centrale'!I704=""),OR('Dealflow centrale'!V704="",V704='Convalida dati'!$D$8),"FALSO"))</f>
        <v>1</v>
      </c>
      <c r="E704" s="57" t="b">
        <f>+IF(OR(T704='Convalida dati'!$F$4,T704='Convalida dati'!$F$5,T704='Convalida dati'!$F$8),OR('Dealflow centrale'!V704='Convalida dati'!$D$5,V704='Convalida dati'!$D$6,V704='Convalida dati'!$D$7),IF(OR('Dealflow centrale'!T704='Convalida dati'!$F$9,'Dealflow centrale'!T704='Convalida dati'!$F$7),OR('Dealflow centrale'!V704='Convalida dati'!$D$4,'Dealflow centrale'!V704='Convalida dati'!$D$5,'Dealflow centrale'!V704='Convalida dati'!$D$6),IF(T704="",OR(V704="",V704='Convalida dati'!$D$8),"FALSO")))</f>
        <v>1</v>
      </c>
      <c r="F704" s="58" t="str">
        <f t="shared" ca="1" si="58"/>
        <v>OK</v>
      </c>
      <c r="G704" s="60">
        <v>699</v>
      </c>
      <c r="H704" s="84">
        <v>43420.713083275463</v>
      </c>
      <c r="I704" s="84">
        <v>43420.713083275463</v>
      </c>
      <c r="J704" s="290" t="s">
        <v>1107</v>
      </c>
      <c r="K704" s="57" t="s">
        <v>62</v>
      </c>
      <c r="L704" s="70" t="s">
        <v>192</v>
      </c>
      <c r="M704" s="72" t="s">
        <v>95</v>
      </c>
      <c r="N704" s="56"/>
      <c r="O704" s="73" t="s">
        <v>1745</v>
      </c>
      <c r="P704" s="60" t="s">
        <v>36</v>
      </c>
      <c r="Q704" s="61" t="s">
        <v>170</v>
      </c>
      <c r="R704" s="61" t="s">
        <v>52</v>
      </c>
      <c r="S704" s="293" t="str">
        <f>+'EVCA sectoralclassification 1'!E231</f>
        <v>Medical devices and supplies</v>
      </c>
      <c r="T704" s="62" t="s">
        <v>40</v>
      </c>
      <c r="U704" s="60" t="s">
        <v>797</v>
      </c>
      <c r="V704" s="424" t="s">
        <v>39</v>
      </c>
      <c r="W704" s="289"/>
      <c r="X704" s="488">
        <v>43426</v>
      </c>
      <c r="Y704" s="485"/>
      <c r="Z704" s="284"/>
    </row>
    <row r="705" spans="2:26" ht="42.45" hidden="1" customHeight="1" x14ac:dyDescent="0.3">
      <c r="B705" s="56" t="str">
        <f t="shared" ca="1" si="65"/>
        <v>VERO</v>
      </c>
      <c r="C705" s="57" t="b">
        <f t="shared" si="66"/>
        <v>1</v>
      </c>
      <c r="D705" s="57" t="b">
        <f>+IF(Q705='Convalida dati'!$B$16,AND('Dealflow centrale'!V705&lt;&gt;"",I705&lt;&gt;""),IF(AND('Dealflow centrale'!Q705='Convalida dati'!$B$17,'Dealflow centrale'!I705=""),OR('Dealflow centrale'!V705="",V705='Convalida dati'!$D$8),"FALSO"))</f>
        <v>1</v>
      </c>
      <c r="E705" s="57" t="b">
        <f>+IF(OR(T705='Convalida dati'!$F$4,T705='Convalida dati'!$F$5,T705='Convalida dati'!$F$8),OR('Dealflow centrale'!V705='Convalida dati'!$D$5,V705='Convalida dati'!$D$6,V705='Convalida dati'!$D$7),IF(OR('Dealflow centrale'!T705='Convalida dati'!$F$9,'Dealflow centrale'!T705='Convalida dati'!$F$7),OR('Dealflow centrale'!V705='Convalida dati'!$D$4,'Dealflow centrale'!V705='Convalida dati'!$D$5,'Dealflow centrale'!V705='Convalida dati'!$D$6),IF(T705="",OR(V705="",V705='Convalida dati'!$D$8),"FALSO")))</f>
        <v>1</v>
      </c>
      <c r="F705" s="58" t="str">
        <f t="shared" ca="1" si="58"/>
        <v>OK</v>
      </c>
      <c r="G705" s="66">
        <v>700</v>
      </c>
      <c r="H705" s="85">
        <v>43420.722670138886</v>
      </c>
      <c r="I705" s="85">
        <v>43420.722670138886</v>
      </c>
      <c r="J705" s="292" t="s">
        <v>1846</v>
      </c>
      <c r="K705" s="65" t="s">
        <v>62</v>
      </c>
      <c r="L705" s="76" t="s">
        <v>69</v>
      </c>
      <c r="M705" s="78" t="s">
        <v>70</v>
      </c>
      <c r="N705" s="64"/>
      <c r="O705" s="272" t="s">
        <v>1745</v>
      </c>
      <c r="P705" s="66" t="s">
        <v>36</v>
      </c>
      <c r="Q705" s="67" t="s">
        <v>170</v>
      </c>
      <c r="R705" s="67" t="s">
        <v>46</v>
      </c>
      <c r="S705" s="288" t="str">
        <f>+'EVCA sectoralclassification 1'!E179</f>
        <v>Energy: other</v>
      </c>
      <c r="T705" s="68" t="s">
        <v>40</v>
      </c>
      <c r="U705" s="66" t="s">
        <v>1158</v>
      </c>
      <c r="V705" s="423" t="s">
        <v>39</v>
      </c>
      <c r="W705" s="288"/>
      <c r="X705" s="489">
        <v>43426</v>
      </c>
      <c r="Y705" s="480"/>
      <c r="Z705" s="69"/>
    </row>
    <row r="706" spans="2:26" ht="42.45" hidden="1" customHeight="1" x14ac:dyDescent="0.3">
      <c r="B706" s="56" t="str">
        <f t="shared" ca="1" si="65"/>
        <v>VERO</v>
      </c>
      <c r="C706" s="57" t="b">
        <f t="shared" si="66"/>
        <v>1</v>
      </c>
      <c r="D706" s="57" t="b">
        <f>+IF(Q706='Convalida dati'!$B$16,AND('Dealflow centrale'!V706&lt;&gt;"",I706&lt;&gt;""),IF(AND('Dealflow centrale'!Q706='Convalida dati'!$B$17,'Dealflow centrale'!I706=""),OR('Dealflow centrale'!V706="",V706='Convalida dati'!$D$8),"FALSO"))</f>
        <v>1</v>
      </c>
      <c r="E706" s="57" t="b">
        <f>+IF(OR(T706='Convalida dati'!$F$4,T706='Convalida dati'!$F$5,T706='Convalida dati'!$F$8),OR('Dealflow centrale'!V706='Convalida dati'!$D$5,V706='Convalida dati'!$D$6,V706='Convalida dati'!$D$7),IF(OR('Dealflow centrale'!T706='Convalida dati'!$F$9,'Dealflow centrale'!T706='Convalida dati'!$F$7),OR('Dealflow centrale'!V706='Convalida dati'!$D$4,'Dealflow centrale'!V706='Convalida dati'!$D$5,'Dealflow centrale'!V706='Convalida dati'!$D$6),IF(T706="",OR(V706="",V706='Convalida dati'!$D$8),"FALSO")))</f>
        <v>1</v>
      </c>
      <c r="F706" s="58" t="str">
        <f t="shared" ca="1" si="58"/>
        <v>OK</v>
      </c>
      <c r="G706" s="60">
        <v>701</v>
      </c>
      <c r="H706" s="84">
        <v>43420.725501238427</v>
      </c>
      <c r="I706" s="84">
        <v>43420.725501238427</v>
      </c>
      <c r="J706" s="290" t="s">
        <v>1847</v>
      </c>
      <c r="K706" s="57" t="s">
        <v>62</v>
      </c>
      <c r="L706" s="70" t="s">
        <v>231</v>
      </c>
      <c r="M706" s="72" t="s">
        <v>91</v>
      </c>
      <c r="N706" s="56"/>
      <c r="O706" s="73" t="s">
        <v>1745</v>
      </c>
      <c r="P706" s="60" t="s">
        <v>36</v>
      </c>
      <c r="Q706" s="61" t="s">
        <v>170</v>
      </c>
      <c r="R706" s="61" t="s">
        <v>52</v>
      </c>
      <c r="S706" s="293" t="str">
        <f>+'EVCA sectoralclassification 1'!E231</f>
        <v>Medical devices and supplies</v>
      </c>
      <c r="T706" s="62" t="s">
        <v>40</v>
      </c>
      <c r="U706" s="60" t="s">
        <v>1810</v>
      </c>
      <c r="V706" s="424" t="s">
        <v>39</v>
      </c>
      <c r="W706" s="289"/>
      <c r="X706" s="488">
        <v>43426</v>
      </c>
      <c r="Y706" s="481"/>
      <c r="Z706" s="284"/>
    </row>
    <row r="707" spans="2:26" ht="42.45" hidden="1" customHeight="1" x14ac:dyDescent="0.3">
      <c r="B707" s="56" t="str">
        <f t="shared" ca="1" si="65"/>
        <v>VERO</v>
      </c>
      <c r="C707" s="57" t="b">
        <f t="shared" si="66"/>
        <v>1</v>
      </c>
      <c r="D707" s="57" t="b">
        <f>+IF(Q707='Convalida dati'!$B$16,AND('Dealflow centrale'!V707&lt;&gt;"",I707&lt;&gt;""),IF(AND('Dealflow centrale'!Q707='Convalida dati'!$B$17,'Dealflow centrale'!I707=""),OR('Dealflow centrale'!V707="",V707='Convalida dati'!$D$8),"FALSO"))</f>
        <v>1</v>
      </c>
      <c r="E707" s="57" t="b">
        <f>+IF(OR(T707='Convalida dati'!$F$4,T707='Convalida dati'!$F$5,T707='Convalida dati'!$F$8),OR('Dealflow centrale'!V707='Convalida dati'!$D$5,V707='Convalida dati'!$D$6,V707='Convalida dati'!$D$7),IF(OR('Dealflow centrale'!T707='Convalida dati'!$F$9,'Dealflow centrale'!T707='Convalida dati'!$F$7),OR('Dealflow centrale'!V707='Convalida dati'!$D$4,'Dealflow centrale'!V707='Convalida dati'!$D$5,'Dealflow centrale'!V707='Convalida dati'!$D$6),IF(T707="",OR(V707="",V707='Convalida dati'!$D$8),"FALSO")))</f>
        <v>1</v>
      </c>
      <c r="F707" s="58" t="str">
        <f t="shared" ca="1" si="58"/>
        <v>OK</v>
      </c>
      <c r="G707" s="66">
        <v>702</v>
      </c>
      <c r="H707" s="85">
        <v>43420.726298530091</v>
      </c>
      <c r="I707" s="85">
        <v>43420.726298530091</v>
      </c>
      <c r="J707" s="292" t="s">
        <v>1848</v>
      </c>
      <c r="K707" s="76" t="s">
        <v>62</v>
      </c>
      <c r="L707" s="76" t="s">
        <v>830</v>
      </c>
      <c r="M707" s="78" t="s">
        <v>103</v>
      </c>
      <c r="N707" s="64"/>
      <c r="O707" s="272" t="s">
        <v>1745</v>
      </c>
      <c r="P707" s="66" t="s">
        <v>36</v>
      </c>
      <c r="Q707" s="67" t="s">
        <v>170</v>
      </c>
      <c r="R707" s="280" t="s">
        <v>52</v>
      </c>
      <c r="S707" s="288" t="str">
        <f>+'EVCA sectoralclassification 1'!E231</f>
        <v>Medical devices and supplies</v>
      </c>
      <c r="T707" s="68" t="s">
        <v>40</v>
      </c>
      <c r="U707" s="78" t="s">
        <v>1524</v>
      </c>
      <c r="V707" s="423" t="s">
        <v>39</v>
      </c>
      <c r="W707" s="288"/>
      <c r="X707" s="489">
        <v>43426</v>
      </c>
      <c r="Y707" s="480"/>
      <c r="Z707" s="69"/>
    </row>
    <row r="708" spans="2:26" ht="42.45" hidden="1" customHeight="1" x14ac:dyDescent="0.3">
      <c r="B708" s="56" t="str">
        <f t="shared" ca="1" si="65"/>
        <v>VERO</v>
      </c>
      <c r="C708" s="57" t="b">
        <f t="shared" si="66"/>
        <v>1</v>
      </c>
      <c r="D708" s="57" t="b">
        <f>+IF(Q708='Convalida dati'!$B$16,AND('Dealflow centrale'!V708&lt;&gt;"",I708&lt;&gt;""),IF(AND('Dealflow centrale'!Q708='Convalida dati'!$B$17,'Dealflow centrale'!I708=""),OR('Dealflow centrale'!V708="",V708='Convalida dati'!$D$8),"FALSO"))</f>
        <v>1</v>
      </c>
      <c r="E708" s="57" t="b">
        <f>+IF(OR(T708='Convalida dati'!$F$4,T708='Convalida dati'!$F$5,T708='Convalida dati'!$F$8),OR('Dealflow centrale'!V708='Convalida dati'!$D$5,V708='Convalida dati'!$D$6,V708='Convalida dati'!$D$7),IF(OR('Dealflow centrale'!T708='Convalida dati'!$F$9,'Dealflow centrale'!T708='Convalida dati'!$F$7),OR('Dealflow centrale'!V708='Convalida dati'!$D$4,'Dealflow centrale'!V708='Convalida dati'!$D$5,'Dealflow centrale'!V708='Convalida dati'!$D$6),IF(T708="",OR(V708="",V708='Convalida dati'!$D$8),"FALSO")))</f>
        <v>1</v>
      </c>
      <c r="F708" s="58" t="str">
        <f t="shared" ca="1" si="58"/>
        <v>OK</v>
      </c>
      <c r="G708" s="60">
        <v>703</v>
      </c>
      <c r="H708" s="84">
        <v>43420.748725671292</v>
      </c>
      <c r="I708" s="84">
        <v>43420.748725671292</v>
      </c>
      <c r="J708" s="279" t="s">
        <v>1849</v>
      </c>
      <c r="K708" s="57" t="s">
        <v>62</v>
      </c>
      <c r="L708" s="70" t="s">
        <v>202</v>
      </c>
      <c r="M708" s="72" t="s">
        <v>89</v>
      </c>
      <c r="N708" s="75"/>
      <c r="O708" s="73" t="s">
        <v>1745</v>
      </c>
      <c r="P708" s="60" t="s">
        <v>36</v>
      </c>
      <c r="Q708" s="61" t="s">
        <v>170</v>
      </c>
      <c r="R708" s="61" t="s">
        <v>52</v>
      </c>
      <c r="S708" s="289" t="str">
        <f>+'EVCA sectoralclassification 1'!E231</f>
        <v>Medical devices and supplies</v>
      </c>
      <c r="T708" s="62" t="s">
        <v>40</v>
      </c>
      <c r="U708" s="72" t="s">
        <v>1524</v>
      </c>
      <c r="V708" s="424" t="s">
        <v>39</v>
      </c>
      <c r="W708" s="289"/>
      <c r="X708" s="488">
        <v>43426</v>
      </c>
      <c r="Y708" s="481"/>
      <c r="Z708" s="284"/>
    </row>
    <row r="709" spans="2:26" ht="42.45" hidden="1" customHeight="1" x14ac:dyDescent="0.3">
      <c r="B709" s="56" t="str">
        <f t="shared" ca="1" si="65"/>
        <v>VERO</v>
      </c>
      <c r="C709" s="57" t="b">
        <f t="shared" si="66"/>
        <v>1</v>
      </c>
      <c r="D709" s="57" t="b">
        <f>+IF(Q709='Convalida dati'!$B$16,AND('Dealflow centrale'!V709&lt;&gt;"",I709&lt;&gt;""),IF(AND('Dealflow centrale'!Q709='Convalida dati'!$B$17,'Dealflow centrale'!I709=""),OR('Dealflow centrale'!V709="",V709='Convalida dati'!$D$8),"FALSO"))</f>
        <v>1</v>
      </c>
      <c r="E709" s="57" t="b">
        <f>+IF(OR(T709='Convalida dati'!$F$4,T709='Convalida dati'!$F$5,T709='Convalida dati'!$F$8),OR('Dealflow centrale'!V709='Convalida dati'!$D$5,V709='Convalida dati'!$D$6,V709='Convalida dati'!$D$7),IF(OR('Dealflow centrale'!T709='Convalida dati'!$F$9,'Dealflow centrale'!T709='Convalida dati'!$F$7),OR('Dealflow centrale'!V709='Convalida dati'!$D$4,'Dealflow centrale'!V709='Convalida dati'!$D$5,'Dealflow centrale'!V709='Convalida dati'!$D$6),IF(T709="",OR(V709="",V709='Convalida dati'!$D$8),"FALSO")))</f>
        <v>1</v>
      </c>
      <c r="F709" s="58" t="str">
        <f t="shared" ca="1" si="58"/>
        <v>OK</v>
      </c>
      <c r="G709" s="66">
        <v>704</v>
      </c>
      <c r="H709" s="85">
        <v>43420.755342673612</v>
      </c>
      <c r="I709" s="85">
        <v>43420.755342673612</v>
      </c>
      <c r="J709" s="292" t="s">
        <v>1850</v>
      </c>
      <c r="K709" s="65" t="s">
        <v>62</v>
      </c>
      <c r="L709" s="76" t="s">
        <v>830</v>
      </c>
      <c r="M709" s="78" t="s">
        <v>103</v>
      </c>
      <c r="N709" s="77"/>
      <c r="O709" s="272" t="s">
        <v>1745</v>
      </c>
      <c r="P709" s="66" t="s">
        <v>36</v>
      </c>
      <c r="Q709" s="67" t="s">
        <v>170</v>
      </c>
      <c r="R709" s="67" t="s">
        <v>51</v>
      </c>
      <c r="S709" s="288" t="str">
        <f>+'EVCA sectoralclassification 1'!E51</f>
        <v>Business and industrial products</v>
      </c>
      <c r="T709" s="68" t="s">
        <v>40</v>
      </c>
      <c r="U709" s="78" t="s">
        <v>1524</v>
      </c>
      <c r="V709" s="423" t="s">
        <v>39</v>
      </c>
      <c r="W709" s="288"/>
      <c r="X709" s="489">
        <v>43426</v>
      </c>
      <c r="Y709" s="482"/>
      <c r="Z709" s="74"/>
    </row>
    <row r="710" spans="2:26" ht="42.45" hidden="1" customHeight="1" x14ac:dyDescent="0.3">
      <c r="B710" s="56" t="str">
        <f t="shared" ca="1" si="65"/>
        <v>VERO</v>
      </c>
      <c r="C710" s="57" t="b">
        <f t="shared" si="66"/>
        <v>1</v>
      </c>
      <c r="D710" s="57" t="b">
        <f>+IF(Q710='Convalida dati'!$B$16,AND('Dealflow centrale'!V710&lt;&gt;"",I710&lt;&gt;""),IF(AND('Dealflow centrale'!Q710='Convalida dati'!$B$17,'Dealflow centrale'!I710=""),OR('Dealflow centrale'!V710="",V710='Convalida dati'!$D$8),"FALSO"))</f>
        <v>1</v>
      </c>
      <c r="E710" s="57" t="b">
        <f>+IF(OR(T710='Convalida dati'!$F$4,T710='Convalida dati'!$F$5,T710='Convalida dati'!$F$8),OR('Dealflow centrale'!V710='Convalida dati'!$D$5,V710='Convalida dati'!$D$6,V710='Convalida dati'!$D$7),IF(OR('Dealflow centrale'!T710='Convalida dati'!$F$9,'Dealflow centrale'!T710='Convalida dati'!$F$7),OR('Dealflow centrale'!V710='Convalida dati'!$D$4,'Dealflow centrale'!V710='Convalida dati'!$D$5,'Dealflow centrale'!V710='Convalida dati'!$D$6),IF(T710="",OR(V710="",V710='Convalida dati'!$D$8),"FALSO")))</f>
        <v>1</v>
      </c>
      <c r="F710" s="58" t="str">
        <f t="shared" ref="F710:F773" ca="1" si="67">+IF(AND(B710="VERO",C710=TRUE,D710=TRUE,E710=TRUE),"OK","ERRORE")</f>
        <v>OK</v>
      </c>
      <c r="G710" s="60">
        <v>705</v>
      </c>
      <c r="H710" s="84">
        <v>43420.763850416668</v>
      </c>
      <c r="I710" s="84">
        <v>43420.763850416668</v>
      </c>
      <c r="J710" s="290" t="s">
        <v>1851</v>
      </c>
      <c r="K710" s="57" t="s">
        <v>62</v>
      </c>
      <c r="L710" s="70" t="s">
        <v>1865</v>
      </c>
      <c r="M710" s="72" t="s">
        <v>101</v>
      </c>
      <c r="N710" s="56"/>
      <c r="O710" s="73" t="s">
        <v>1745</v>
      </c>
      <c r="P710" s="60" t="s">
        <v>36</v>
      </c>
      <c r="Q710" s="61" t="s">
        <v>170</v>
      </c>
      <c r="R710" s="61" t="s">
        <v>52</v>
      </c>
      <c r="S710" s="293" t="str">
        <f>+'EVCA sectoralclassification 1'!E231</f>
        <v>Medical devices and supplies</v>
      </c>
      <c r="T710" s="62" t="s">
        <v>40</v>
      </c>
      <c r="U710" s="72" t="s">
        <v>1524</v>
      </c>
      <c r="V710" s="424" t="s">
        <v>39</v>
      </c>
      <c r="W710" s="289"/>
      <c r="X710" s="488">
        <v>43426</v>
      </c>
      <c r="Y710" s="481"/>
      <c r="Z710" s="284"/>
    </row>
    <row r="711" spans="2:26" ht="42.45" hidden="1" customHeight="1" x14ac:dyDescent="0.3">
      <c r="B711" s="56" t="str">
        <f t="shared" ca="1" si="65"/>
        <v>VERO</v>
      </c>
      <c r="C711" s="57" t="b">
        <f t="shared" si="66"/>
        <v>1</v>
      </c>
      <c r="D711" s="57" t="b">
        <f>+IF(Q711='Convalida dati'!$B$16,AND('Dealflow centrale'!V711&lt;&gt;"",I711&lt;&gt;""),IF(AND('Dealflow centrale'!Q711='Convalida dati'!$B$17,'Dealflow centrale'!I711=""),OR('Dealflow centrale'!V711="",V711='Convalida dati'!$D$8),"FALSO"))</f>
        <v>1</v>
      </c>
      <c r="E711" s="57" t="b">
        <f>+IF(OR(T711='Convalida dati'!$F$4,T711='Convalida dati'!$F$5,T711='Convalida dati'!$F$8),OR('Dealflow centrale'!V711='Convalida dati'!$D$5,V711='Convalida dati'!$D$6,V711='Convalida dati'!$D$7),IF(OR('Dealflow centrale'!T711='Convalida dati'!$F$9,'Dealflow centrale'!T711='Convalida dati'!$F$7),OR('Dealflow centrale'!V711='Convalida dati'!$D$4,'Dealflow centrale'!V711='Convalida dati'!$D$5,'Dealflow centrale'!V711='Convalida dati'!$D$6),IF(T711="",OR(V711="",V711='Convalida dati'!$D$8),"FALSO")))</f>
        <v>1</v>
      </c>
      <c r="F711" s="58" t="str">
        <f t="shared" ca="1" si="67"/>
        <v>OK</v>
      </c>
      <c r="G711" s="66">
        <v>706</v>
      </c>
      <c r="H711" s="85">
        <v>43420.770393275467</v>
      </c>
      <c r="I711" s="85">
        <v>43420.770393275467</v>
      </c>
      <c r="J711" s="292" t="s">
        <v>1852</v>
      </c>
      <c r="K711" s="65" t="s">
        <v>62</v>
      </c>
      <c r="L711" s="76" t="s">
        <v>1529</v>
      </c>
      <c r="M711" s="78" t="s">
        <v>97</v>
      </c>
      <c r="N711" s="64"/>
      <c r="O711" s="272" t="s">
        <v>1745</v>
      </c>
      <c r="P711" s="66" t="s">
        <v>36</v>
      </c>
      <c r="Q711" s="67" t="s">
        <v>170</v>
      </c>
      <c r="R711" s="67" t="s">
        <v>51</v>
      </c>
      <c r="S711" s="288" t="str">
        <f>+'EVCA sectoralclassification 1'!E51</f>
        <v>Business and industrial products</v>
      </c>
      <c r="T711" s="68" t="s">
        <v>40</v>
      </c>
      <c r="U711" s="66" t="s">
        <v>1868</v>
      </c>
      <c r="V711" s="423" t="s">
        <v>39</v>
      </c>
      <c r="W711" s="288"/>
      <c r="X711" s="489">
        <v>43426</v>
      </c>
      <c r="Y711" s="480"/>
      <c r="Z711" s="69"/>
    </row>
    <row r="712" spans="2:26" ht="42.45" hidden="1" customHeight="1" x14ac:dyDescent="0.3">
      <c r="B712" s="56" t="str">
        <f t="shared" ca="1" si="65"/>
        <v>VERO</v>
      </c>
      <c r="C712" s="57" t="b">
        <f t="shared" si="66"/>
        <v>1</v>
      </c>
      <c r="D712" s="57" t="b">
        <f>+IF(Q712='Convalida dati'!$B$16,AND('Dealflow centrale'!V712&lt;&gt;"",I712&lt;&gt;""),IF(AND('Dealflow centrale'!Q712='Convalida dati'!$B$17,'Dealflow centrale'!I712=""),OR('Dealflow centrale'!V712="",V712='Convalida dati'!$D$8),"FALSO"))</f>
        <v>1</v>
      </c>
      <c r="E712" s="57" t="b">
        <f>+IF(OR(T712='Convalida dati'!$F$4,T712='Convalida dati'!$F$5,T712='Convalida dati'!$F$8),OR('Dealflow centrale'!V712='Convalida dati'!$D$5,V712='Convalida dati'!$D$6,V712='Convalida dati'!$D$7),IF(OR('Dealflow centrale'!T712='Convalida dati'!$F$9,'Dealflow centrale'!T712='Convalida dati'!$F$7),OR('Dealflow centrale'!V712='Convalida dati'!$D$4,'Dealflow centrale'!V712='Convalida dati'!$D$5,'Dealflow centrale'!V712='Convalida dati'!$D$6),IF(T712="",OR(V712="",V712='Convalida dati'!$D$8),"FALSO")))</f>
        <v>1</v>
      </c>
      <c r="F712" s="58" t="str">
        <f t="shared" ca="1" si="67"/>
        <v>OK</v>
      </c>
      <c r="G712" s="60">
        <v>707</v>
      </c>
      <c r="H712" s="84">
        <v>43420.784421851851</v>
      </c>
      <c r="I712" s="84">
        <v>43420.784421851851</v>
      </c>
      <c r="J712" s="279" t="s">
        <v>1853</v>
      </c>
      <c r="K712" s="57" t="s">
        <v>62</v>
      </c>
      <c r="L712" s="70" t="s">
        <v>830</v>
      </c>
      <c r="M712" s="72" t="s">
        <v>103</v>
      </c>
      <c r="N712" s="56"/>
      <c r="O712" s="73" t="s">
        <v>1745</v>
      </c>
      <c r="P712" s="60" t="s">
        <v>36</v>
      </c>
      <c r="Q712" s="61" t="s">
        <v>170</v>
      </c>
      <c r="R712" s="61" t="s">
        <v>49</v>
      </c>
      <c r="S712" s="293" t="str">
        <f>+'EVCA sectoralclassification 1'!E215</f>
        <v>Software: other</v>
      </c>
      <c r="T712" s="62" t="s">
        <v>40</v>
      </c>
      <c r="U712" s="60" t="s">
        <v>1034</v>
      </c>
      <c r="V712" s="424" t="s">
        <v>39</v>
      </c>
      <c r="W712" s="289"/>
      <c r="X712" s="488">
        <v>43426</v>
      </c>
      <c r="Y712" s="483"/>
      <c r="Z712" s="80"/>
    </row>
    <row r="713" spans="2:26" ht="42.45" hidden="1" customHeight="1" x14ac:dyDescent="0.3">
      <c r="B713" s="56" t="str">
        <f t="shared" ca="1" si="65"/>
        <v>VERO</v>
      </c>
      <c r="C713" s="57" t="b">
        <f t="shared" si="66"/>
        <v>1</v>
      </c>
      <c r="D713" s="57" t="b">
        <f>+IF(Q713='Convalida dati'!$B$16,AND('Dealflow centrale'!V713&lt;&gt;"",I713&lt;&gt;""),IF(AND('Dealflow centrale'!Q713='Convalida dati'!$B$17,'Dealflow centrale'!I713=""),OR('Dealflow centrale'!V713="",V713='Convalida dati'!$D$8),"FALSO"))</f>
        <v>1</v>
      </c>
      <c r="E713" s="57" t="b">
        <f>+IF(OR(T713='Convalida dati'!$F$4,T713='Convalida dati'!$F$5,T713='Convalida dati'!$F$8),OR('Dealflow centrale'!V713='Convalida dati'!$D$5,V713='Convalida dati'!$D$6,V713='Convalida dati'!$D$7),IF(OR('Dealflow centrale'!T713='Convalida dati'!$F$9,'Dealflow centrale'!T713='Convalida dati'!$F$7),OR('Dealflow centrale'!V713='Convalida dati'!$D$4,'Dealflow centrale'!V713='Convalida dati'!$D$5,'Dealflow centrale'!V713='Convalida dati'!$D$6),IF(T713="",OR(V713="",V713='Convalida dati'!$D$8),"FALSO")))</f>
        <v>1</v>
      </c>
      <c r="F713" s="58" t="str">
        <f t="shared" ca="1" si="67"/>
        <v>OK</v>
      </c>
      <c r="G713" s="66">
        <v>708</v>
      </c>
      <c r="H713" s="85">
        <v>43420.789257777782</v>
      </c>
      <c r="I713" s="85">
        <v>43420.789257777782</v>
      </c>
      <c r="J713" s="292" t="s">
        <v>1854</v>
      </c>
      <c r="K713" s="65" t="s">
        <v>62</v>
      </c>
      <c r="L713" s="76" t="s">
        <v>891</v>
      </c>
      <c r="M713" s="78" t="s">
        <v>100</v>
      </c>
      <c r="N713" s="64"/>
      <c r="O713" s="270" t="s">
        <v>1745</v>
      </c>
      <c r="P713" s="66" t="s">
        <v>36</v>
      </c>
      <c r="Q713" s="67" t="s">
        <v>170</v>
      </c>
      <c r="R713" s="67" t="s">
        <v>49</v>
      </c>
      <c r="S713" s="288" t="str">
        <f>+'EVCA sectoralclassification 1'!E215</f>
        <v>Software: other</v>
      </c>
      <c r="T713" s="68" t="s">
        <v>40</v>
      </c>
      <c r="U713" s="66" t="s">
        <v>984</v>
      </c>
      <c r="V713" s="423" t="s">
        <v>39</v>
      </c>
      <c r="W713" s="288"/>
      <c r="X713" s="489">
        <v>43426</v>
      </c>
      <c r="Y713" s="480"/>
      <c r="Z713" s="69"/>
    </row>
    <row r="714" spans="2:26" ht="42.45" hidden="1" customHeight="1" x14ac:dyDescent="0.3">
      <c r="B714" s="56" t="str">
        <f t="shared" ca="1" si="65"/>
        <v>VERO</v>
      </c>
      <c r="C714" s="57" t="b">
        <f t="shared" si="66"/>
        <v>1</v>
      </c>
      <c r="D714" s="57" t="b">
        <f>+IF(Q714='Convalida dati'!$B$16,AND('Dealflow centrale'!V714&lt;&gt;"",I714&lt;&gt;""),IF(AND('Dealflow centrale'!Q714='Convalida dati'!$B$17,'Dealflow centrale'!I714=""),OR('Dealflow centrale'!V714="",V714='Convalida dati'!$D$8),"FALSO"))</f>
        <v>1</v>
      </c>
      <c r="E714" s="57" t="b">
        <f>+IF(OR(T714='Convalida dati'!$F$4,T714='Convalida dati'!$F$5,T714='Convalida dati'!$F$8),OR('Dealflow centrale'!V714='Convalida dati'!$D$5,V714='Convalida dati'!$D$6,V714='Convalida dati'!$D$7),IF(OR('Dealflow centrale'!T714='Convalida dati'!$F$9,'Dealflow centrale'!T714='Convalida dati'!$F$7),OR('Dealflow centrale'!V714='Convalida dati'!$D$4,'Dealflow centrale'!V714='Convalida dati'!$D$5,'Dealflow centrale'!V714='Convalida dati'!$D$6),IF(T714="",OR(V714="",V714='Convalida dati'!$D$8),"FALSO")))</f>
        <v>1</v>
      </c>
      <c r="F714" s="58" t="str">
        <f t="shared" ca="1" si="67"/>
        <v>OK</v>
      </c>
      <c r="G714" s="60">
        <v>709</v>
      </c>
      <c r="H714" s="84">
        <v>43420.790926145834</v>
      </c>
      <c r="I714" s="84">
        <v>43420.790926145834</v>
      </c>
      <c r="J714" s="279" t="s">
        <v>859</v>
      </c>
      <c r="K714" s="57" t="s">
        <v>62</v>
      </c>
      <c r="L714" s="70" t="s">
        <v>849</v>
      </c>
      <c r="M714" s="72" t="s">
        <v>105</v>
      </c>
      <c r="N714" s="75"/>
      <c r="O714" s="271" t="s">
        <v>1745</v>
      </c>
      <c r="P714" s="60" t="s">
        <v>36</v>
      </c>
      <c r="Q714" s="61" t="s">
        <v>170</v>
      </c>
      <c r="R714" s="61" t="s">
        <v>53</v>
      </c>
      <c r="S714" s="289" t="str">
        <f>+'EVCA sectoralclassification 1'!E81</f>
        <v>Business and industrial services</v>
      </c>
      <c r="T714" s="62" t="s">
        <v>40</v>
      </c>
      <c r="U714" s="60" t="s">
        <v>1868</v>
      </c>
      <c r="V714" s="424" t="s">
        <v>39</v>
      </c>
      <c r="W714" s="289"/>
      <c r="X714" s="488">
        <v>43426</v>
      </c>
      <c r="Y714" s="481"/>
      <c r="Z714" s="284"/>
    </row>
    <row r="715" spans="2:26" ht="42.45" hidden="1" customHeight="1" x14ac:dyDescent="0.3">
      <c r="B715" s="56" t="str">
        <f t="shared" ca="1" si="65"/>
        <v>VERO</v>
      </c>
      <c r="C715" s="57" t="b">
        <f t="shared" si="66"/>
        <v>1</v>
      </c>
      <c r="D715" s="57" t="b">
        <f>+IF(Q715='Convalida dati'!$B$16,AND('Dealflow centrale'!V715&lt;&gt;"",I715&lt;&gt;""),IF(AND('Dealflow centrale'!Q715='Convalida dati'!$B$17,'Dealflow centrale'!I715=""),OR('Dealflow centrale'!V715="",V715='Convalida dati'!$D$8),"FALSO"))</f>
        <v>1</v>
      </c>
      <c r="E715" s="57" t="b">
        <f>+IF(OR(T715='Convalida dati'!$F$4,T715='Convalida dati'!$F$5,T715='Convalida dati'!$F$8),OR('Dealflow centrale'!V715='Convalida dati'!$D$5,V715='Convalida dati'!$D$6,V715='Convalida dati'!$D$7),IF(OR('Dealflow centrale'!T715='Convalida dati'!$F$9,'Dealflow centrale'!T715='Convalida dati'!$F$7),OR('Dealflow centrale'!V715='Convalida dati'!$D$4,'Dealflow centrale'!V715='Convalida dati'!$D$5,'Dealflow centrale'!V715='Convalida dati'!$D$6),IF(T715="",OR(V715="",V715='Convalida dati'!$D$8),"FALSO")))</f>
        <v>1</v>
      </c>
      <c r="F715" s="58" t="str">
        <f t="shared" ca="1" si="67"/>
        <v>OK</v>
      </c>
      <c r="G715" s="66">
        <v>710</v>
      </c>
      <c r="H715" s="85">
        <v>43420.79260450232</v>
      </c>
      <c r="I715" s="85">
        <v>43420.79260450232</v>
      </c>
      <c r="J715" s="292" t="s">
        <v>1106</v>
      </c>
      <c r="K715" s="65" t="s">
        <v>62</v>
      </c>
      <c r="L715" s="76" t="s">
        <v>802</v>
      </c>
      <c r="M715" s="78" t="s">
        <v>99</v>
      </c>
      <c r="N715" s="64"/>
      <c r="O715" s="272" t="s">
        <v>1745</v>
      </c>
      <c r="P715" s="66" t="s">
        <v>36</v>
      </c>
      <c r="Q715" s="67" t="s">
        <v>170</v>
      </c>
      <c r="R715" s="67" t="s">
        <v>52</v>
      </c>
      <c r="S715" s="288" t="str">
        <f>+'EVCA sectoralclassification 1'!E231</f>
        <v>Medical devices and supplies</v>
      </c>
      <c r="T715" s="68" t="s">
        <v>40</v>
      </c>
      <c r="U715" s="66" t="s">
        <v>1869</v>
      </c>
      <c r="V715" s="423" t="s">
        <v>39</v>
      </c>
      <c r="W715" s="288"/>
      <c r="X715" s="489">
        <v>43426</v>
      </c>
      <c r="Y715" s="482"/>
      <c r="Z715" s="74"/>
    </row>
    <row r="716" spans="2:26" ht="42.45" hidden="1" customHeight="1" x14ac:dyDescent="0.3">
      <c r="B716" s="56" t="str">
        <f t="shared" ca="1" si="65"/>
        <v>VERO</v>
      </c>
      <c r="C716" s="57" t="b">
        <f t="shared" si="66"/>
        <v>1</v>
      </c>
      <c r="D716" s="57" t="b">
        <f>+IF(Q716='Convalida dati'!$B$16,AND('Dealflow centrale'!V716&lt;&gt;"",I716&lt;&gt;""),IF(AND('Dealflow centrale'!Q716='Convalida dati'!$B$17,'Dealflow centrale'!I716=""),OR('Dealflow centrale'!V716="",V716='Convalida dati'!$D$8),"FALSO"))</f>
        <v>1</v>
      </c>
      <c r="E716" s="57" t="b">
        <f>+IF(OR(T716='Convalida dati'!$F$4,T716='Convalida dati'!$F$5,T716='Convalida dati'!$F$8),OR('Dealflow centrale'!V716='Convalida dati'!$D$5,V716='Convalida dati'!$D$6,V716='Convalida dati'!$D$7),IF(OR('Dealflow centrale'!T716='Convalida dati'!$F$9,'Dealflow centrale'!T716='Convalida dati'!$F$7),OR('Dealflow centrale'!V716='Convalida dati'!$D$4,'Dealflow centrale'!V716='Convalida dati'!$D$5,'Dealflow centrale'!V716='Convalida dati'!$D$6),IF(T716="",OR(V716="",V716='Convalida dati'!$D$8),"FALSO")))</f>
        <v>1</v>
      </c>
      <c r="F716" s="58" t="str">
        <f t="shared" ca="1" si="67"/>
        <v>OK</v>
      </c>
      <c r="G716" s="60">
        <v>711</v>
      </c>
      <c r="H716" s="84">
        <v>43420.819562118057</v>
      </c>
      <c r="I716" s="84">
        <v>43420.819562118057</v>
      </c>
      <c r="J716" s="279" t="s">
        <v>1855</v>
      </c>
      <c r="K716" s="57" t="s">
        <v>62</v>
      </c>
      <c r="L716" s="70" t="s">
        <v>773</v>
      </c>
      <c r="M716" s="72" t="s">
        <v>98</v>
      </c>
      <c r="N716" s="56"/>
      <c r="O716" s="73" t="s">
        <v>1745</v>
      </c>
      <c r="P716" s="60" t="s">
        <v>36</v>
      </c>
      <c r="Q716" s="61" t="s">
        <v>170</v>
      </c>
      <c r="R716" s="61" t="s">
        <v>46</v>
      </c>
      <c r="S716" s="293" t="str">
        <f>+'EVCA sectoralclassification 1'!E179</f>
        <v>Energy: other</v>
      </c>
      <c r="T716" s="62" t="s">
        <v>40</v>
      </c>
      <c r="U716" s="72" t="s">
        <v>1524</v>
      </c>
      <c r="V716" s="424" t="s">
        <v>39</v>
      </c>
      <c r="W716" s="289"/>
      <c r="X716" s="488">
        <v>43426</v>
      </c>
      <c r="Y716" s="481"/>
      <c r="Z716" s="284"/>
    </row>
    <row r="717" spans="2:26" ht="42.45" hidden="1" customHeight="1" x14ac:dyDescent="0.3">
      <c r="B717" s="56" t="str">
        <f t="shared" ca="1" si="65"/>
        <v>VERO</v>
      </c>
      <c r="C717" s="57" t="b">
        <f t="shared" si="66"/>
        <v>1</v>
      </c>
      <c r="D717" s="57" t="b">
        <f>+IF(Q717='Convalida dati'!$B$16,AND('Dealflow centrale'!V717&lt;&gt;"",I717&lt;&gt;""),IF(AND('Dealflow centrale'!Q717='Convalida dati'!$B$17,'Dealflow centrale'!I717=""),OR('Dealflow centrale'!V717="",V717='Convalida dati'!$D$8),"FALSO"))</f>
        <v>1</v>
      </c>
      <c r="E717" s="57" t="b">
        <f>+IF(OR(T717='Convalida dati'!$F$4,T717='Convalida dati'!$F$5,T717='Convalida dati'!$F$8),OR('Dealflow centrale'!V717='Convalida dati'!$D$5,V717='Convalida dati'!$D$6,V717='Convalida dati'!$D$7),IF(OR('Dealflow centrale'!T717='Convalida dati'!$F$9,'Dealflow centrale'!T717='Convalida dati'!$F$7),OR('Dealflow centrale'!V717='Convalida dati'!$D$4,'Dealflow centrale'!V717='Convalida dati'!$D$5,'Dealflow centrale'!V717='Convalida dati'!$D$6),IF(T717="",OR(V717="",V717='Convalida dati'!$D$8),"FALSO")))</f>
        <v>1</v>
      </c>
      <c r="F717" s="58" t="str">
        <f t="shared" ca="1" si="67"/>
        <v>OK</v>
      </c>
      <c r="G717" s="66">
        <v>712</v>
      </c>
      <c r="H717" s="85">
        <v>43420.822022858796</v>
      </c>
      <c r="I717" s="85">
        <v>43420.822022858796</v>
      </c>
      <c r="J717" s="292" t="s">
        <v>1666</v>
      </c>
      <c r="K717" s="65" t="s">
        <v>62</v>
      </c>
      <c r="L717" s="76" t="s">
        <v>231</v>
      </c>
      <c r="M717" s="78" t="s">
        <v>91</v>
      </c>
      <c r="N717" s="64"/>
      <c r="O717" s="272" t="s">
        <v>1745</v>
      </c>
      <c r="P717" s="66" t="s">
        <v>36</v>
      </c>
      <c r="Q717" s="67" t="s">
        <v>170</v>
      </c>
      <c r="R717" s="67" t="s">
        <v>51</v>
      </c>
      <c r="S717" s="288" t="str">
        <f>+'EVCA sectoralclassification 1'!E51</f>
        <v>Business and industrial products</v>
      </c>
      <c r="T717" s="68" t="s">
        <v>40</v>
      </c>
      <c r="U717" s="66" t="s">
        <v>1810</v>
      </c>
      <c r="V717" s="423" t="s">
        <v>39</v>
      </c>
      <c r="W717" s="288"/>
      <c r="X717" s="489">
        <v>43426</v>
      </c>
      <c r="Y717" s="480"/>
      <c r="Z717" s="69"/>
    </row>
    <row r="718" spans="2:26" ht="42.45" hidden="1" customHeight="1" x14ac:dyDescent="0.3">
      <c r="B718" s="56" t="str">
        <f t="shared" ca="1" si="65"/>
        <v>VERO</v>
      </c>
      <c r="C718" s="57" t="b">
        <f t="shared" si="66"/>
        <v>1</v>
      </c>
      <c r="D718" s="57" t="b">
        <f>+IF(Q718='Convalida dati'!$B$16,AND('Dealflow centrale'!V718&lt;&gt;"",I718&lt;&gt;""),IF(AND('Dealflow centrale'!Q718='Convalida dati'!$B$17,'Dealflow centrale'!I718=""),OR('Dealflow centrale'!V718="",V718='Convalida dati'!$D$8),"FALSO"))</f>
        <v>1</v>
      </c>
      <c r="E718" s="57" t="b">
        <f>+IF(OR(T718='Convalida dati'!$F$4,T718='Convalida dati'!$F$5,T718='Convalida dati'!$F$8),OR('Dealflow centrale'!V718='Convalida dati'!$D$5,V718='Convalida dati'!$D$6,V718='Convalida dati'!$D$7),IF(OR('Dealflow centrale'!T718='Convalida dati'!$F$9,'Dealflow centrale'!T718='Convalida dati'!$F$7),OR('Dealflow centrale'!V718='Convalida dati'!$D$4,'Dealflow centrale'!V718='Convalida dati'!$D$5,'Dealflow centrale'!V718='Convalida dati'!$D$6),IF(T718="",OR(V718="",V718='Convalida dati'!$D$8),"FALSO")))</f>
        <v>1</v>
      </c>
      <c r="F718" s="58" t="str">
        <f t="shared" ca="1" si="67"/>
        <v>OK</v>
      </c>
      <c r="G718" s="60">
        <v>713</v>
      </c>
      <c r="H718" s="84">
        <v>43420.892591307871</v>
      </c>
      <c r="I718" s="84">
        <v>43420.892591307871</v>
      </c>
      <c r="J718" s="279" t="s">
        <v>1856</v>
      </c>
      <c r="K718" s="57" t="s">
        <v>62</v>
      </c>
      <c r="L718" s="70" t="s">
        <v>891</v>
      </c>
      <c r="M718" s="72" t="s">
        <v>100</v>
      </c>
      <c r="N718" s="75"/>
      <c r="O718" s="73" t="s">
        <v>1745</v>
      </c>
      <c r="P718" s="60" t="s">
        <v>36</v>
      </c>
      <c r="Q718" s="61" t="s">
        <v>170</v>
      </c>
      <c r="R718" s="61" t="s">
        <v>52</v>
      </c>
      <c r="S718" s="293" t="str">
        <f>+'EVCA sectoralclassification 1'!E231</f>
        <v>Medical devices and supplies</v>
      </c>
      <c r="T718" s="62" t="s">
        <v>40</v>
      </c>
      <c r="U718" s="60" t="s">
        <v>984</v>
      </c>
      <c r="V718" s="424" t="s">
        <v>39</v>
      </c>
      <c r="W718" s="289"/>
      <c r="X718" s="488">
        <v>43426</v>
      </c>
      <c r="Y718" s="483"/>
      <c r="Z718" s="80"/>
    </row>
    <row r="719" spans="2:26" ht="42.45" hidden="1" customHeight="1" x14ac:dyDescent="0.3">
      <c r="B719" s="56" t="str">
        <f t="shared" ca="1" si="65"/>
        <v>VERO</v>
      </c>
      <c r="C719" s="57" t="b">
        <f t="shared" si="66"/>
        <v>1</v>
      </c>
      <c r="D719" s="57" t="b">
        <f>+IF(Q719='Convalida dati'!$B$16,AND('Dealflow centrale'!V719&lt;&gt;"",I719&lt;&gt;""),IF(AND('Dealflow centrale'!Q719='Convalida dati'!$B$17,'Dealflow centrale'!I719=""),OR('Dealflow centrale'!V719="",V719='Convalida dati'!$D$8),"FALSO"))</f>
        <v>1</v>
      </c>
      <c r="E719" s="57" t="b">
        <f>+IF(OR(T719='Convalida dati'!$F$4,T719='Convalida dati'!$F$5,T719='Convalida dati'!$F$8),OR('Dealflow centrale'!V719='Convalida dati'!$D$5,V719='Convalida dati'!$D$6,V719='Convalida dati'!$D$7),IF(OR('Dealflow centrale'!T719='Convalida dati'!$F$9,'Dealflow centrale'!T719='Convalida dati'!$F$7),OR('Dealflow centrale'!V719='Convalida dati'!$D$4,'Dealflow centrale'!V719='Convalida dati'!$D$5,'Dealflow centrale'!V719='Convalida dati'!$D$6),IF(T719="",OR(V719="",V719='Convalida dati'!$D$8),"FALSO")))</f>
        <v>1</v>
      </c>
      <c r="F719" s="58" t="str">
        <f t="shared" ca="1" si="67"/>
        <v>OK</v>
      </c>
      <c r="G719" s="66">
        <v>714</v>
      </c>
      <c r="H719" s="85">
        <v>43420.899514016201</v>
      </c>
      <c r="I719" s="85">
        <v>43420.899514016201</v>
      </c>
      <c r="J719" s="292" t="s">
        <v>1857</v>
      </c>
      <c r="K719" s="65" t="s">
        <v>62</v>
      </c>
      <c r="L719" s="76" t="s">
        <v>192</v>
      </c>
      <c r="M719" s="78" t="s">
        <v>95</v>
      </c>
      <c r="N719" s="64"/>
      <c r="O719" s="65" t="s">
        <v>1745</v>
      </c>
      <c r="P719" s="66" t="s">
        <v>36</v>
      </c>
      <c r="Q719" s="67" t="s">
        <v>170</v>
      </c>
      <c r="R719" s="67" t="s">
        <v>50</v>
      </c>
      <c r="S719" s="288" t="str">
        <f>+'EVCA sectoralclassification 1'!E59</f>
        <v>Industrial measurement, sensing and control</v>
      </c>
      <c r="T719" s="68" t="s">
        <v>40</v>
      </c>
      <c r="U719" s="66" t="s">
        <v>797</v>
      </c>
      <c r="V719" s="423" t="s">
        <v>39</v>
      </c>
      <c r="W719" s="288"/>
      <c r="X719" s="489">
        <v>43426</v>
      </c>
      <c r="Y719" s="480"/>
      <c r="Z719" s="69"/>
    </row>
    <row r="720" spans="2:26" ht="42.45" hidden="1" customHeight="1" x14ac:dyDescent="0.3">
      <c r="B720" s="56" t="str">
        <f t="shared" ca="1" si="65"/>
        <v>VERO</v>
      </c>
      <c r="C720" s="57" t="b">
        <f t="shared" si="66"/>
        <v>1</v>
      </c>
      <c r="D720" s="57" t="b">
        <f>+IF(Q720='Convalida dati'!$B$16,AND('Dealflow centrale'!V720&lt;&gt;"",I720&lt;&gt;""),IF(AND('Dealflow centrale'!Q720='Convalida dati'!$B$17,'Dealflow centrale'!I720=""),OR('Dealflow centrale'!V720="",V720='Convalida dati'!$D$8),"FALSO"))</f>
        <v>1</v>
      </c>
      <c r="E720" s="57" t="b">
        <f>+IF(OR(T720='Convalida dati'!$F$4,T720='Convalida dati'!$F$5,T720='Convalida dati'!$F$8),OR('Dealflow centrale'!V720='Convalida dati'!$D$5,V720='Convalida dati'!$D$6,V720='Convalida dati'!$D$7),IF(OR('Dealflow centrale'!T720='Convalida dati'!$F$9,'Dealflow centrale'!T720='Convalida dati'!$F$7),OR('Dealflow centrale'!V720='Convalida dati'!$D$4,'Dealflow centrale'!V720='Convalida dati'!$D$5,'Dealflow centrale'!V720='Convalida dati'!$D$6),IF(T720="",OR(V720="",V720='Convalida dati'!$D$8),"FALSO")))</f>
        <v>1</v>
      </c>
      <c r="F720" s="58" t="str">
        <f t="shared" ca="1" si="67"/>
        <v>OK</v>
      </c>
      <c r="G720" s="60">
        <v>715</v>
      </c>
      <c r="H720" s="84">
        <v>43420.920773333331</v>
      </c>
      <c r="I720" s="84">
        <v>43420.920773333331</v>
      </c>
      <c r="J720" s="279" t="s">
        <v>1858</v>
      </c>
      <c r="K720" s="57" t="s">
        <v>62</v>
      </c>
      <c r="L720" s="70" t="s">
        <v>192</v>
      </c>
      <c r="M720" s="72" t="s">
        <v>95</v>
      </c>
      <c r="N720" s="75"/>
      <c r="O720" s="73" t="s">
        <v>1745</v>
      </c>
      <c r="P720" s="72" t="s">
        <v>36</v>
      </c>
      <c r="Q720" s="61" t="s">
        <v>170</v>
      </c>
      <c r="R720" s="61" t="s">
        <v>52</v>
      </c>
      <c r="S720" s="289" t="str">
        <f>+'EVCA sectoralclassification 1'!E231</f>
        <v>Medical devices and supplies</v>
      </c>
      <c r="T720" s="62" t="s">
        <v>40</v>
      </c>
      <c r="U720" s="60" t="s">
        <v>797</v>
      </c>
      <c r="V720" s="424" t="s">
        <v>39</v>
      </c>
      <c r="W720" s="289"/>
      <c r="X720" s="488">
        <v>43426</v>
      </c>
      <c r="Y720" s="481"/>
      <c r="Z720" s="284"/>
    </row>
    <row r="721" spans="2:26" ht="42.45" hidden="1" customHeight="1" x14ac:dyDescent="0.3">
      <c r="B721" s="56" t="str">
        <f t="shared" ca="1" si="65"/>
        <v>VERO</v>
      </c>
      <c r="C721" s="57" t="b">
        <f t="shared" si="66"/>
        <v>1</v>
      </c>
      <c r="D721" s="57" t="b">
        <f>+IF(Q721='Convalida dati'!$B$16,AND('Dealflow centrale'!V721&lt;&gt;"",I721&lt;&gt;""),IF(AND('Dealflow centrale'!Q721='Convalida dati'!$B$17,'Dealflow centrale'!I721=""),OR('Dealflow centrale'!V721="",V721='Convalida dati'!$D$8),"FALSO"))</f>
        <v>1</v>
      </c>
      <c r="E721" s="57" t="b">
        <f>+IF(OR(T721='Convalida dati'!$F$4,T721='Convalida dati'!$F$5,T721='Convalida dati'!$F$8),OR('Dealflow centrale'!V721='Convalida dati'!$D$5,V721='Convalida dati'!$D$6,V721='Convalida dati'!$D$7),IF(OR('Dealflow centrale'!T721='Convalida dati'!$F$9,'Dealflow centrale'!T721='Convalida dati'!$F$7),OR('Dealflow centrale'!V721='Convalida dati'!$D$4,'Dealflow centrale'!V721='Convalida dati'!$D$5,'Dealflow centrale'!V721='Convalida dati'!$D$6),IF(T721="",OR(V721="",V721='Convalida dati'!$D$8),"FALSO")))</f>
        <v>1</v>
      </c>
      <c r="F721" s="58" t="str">
        <f t="shared" ca="1" si="67"/>
        <v>OK</v>
      </c>
      <c r="G721" s="66">
        <v>716</v>
      </c>
      <c r="H721" s="85">
        <v>43420.934948692127</v>
      </c>
      <c r="I721" s="85">
        <v>43420.934948692127</v>
      </c>
      <c r="J721" s="291" t="s">
        <v>1859</v>
      </c>
      <c r="K721" s="65" t="s">
        <v>62</v>
      </c>
      <c r="L721" s="76" t="s">
        <v>165</v>
      </c>
      <c r="M721" s="78" t="s">
        <v>90</v>
      </c>
      <c r="N721" s="64"/>
      <c r="O721" s="272" t="s">
        <v>1745</v>
      </c>
      <c r="P721" s="66" t="s">
        <v>36</v>
      </c>
      <c r="Q721" s="67" t="s">
        <v>170</v>
      </c>
      <c r="R721" s="67" t="s">
        <v>52</v>
      </c>
      <c r="S721" s="288" t="str">
        <f>+'EVCA sectoralclassification 1'!E231</f>
        <v>Medical devices and supplies</v>
      </c>
      <c r="T721" s="68" t="s">
        <v>40</v>
      </c>
      <c r="U721" s="78" t="s">
        <v>1524</v>
      </c>
      <c r="V721" s="423" t="s">
        <v>39</v>
      </c>
      <c r="W721" s="288"/>
      <c r="X721" s="489">
        <v>43426</v>
      </c>
      <c r="Y721" s="482"/>
      <c r="Z721" s="74"/>
    </row>
    <row r="722" spans="2:26" ht="42.45" hidden="1" customHeight="1" x14ac:dyDescent="0.3">
      <c r="B722" s="56" t="str">
        <f t="shared" ca="1" si="65"/>
        <v>VERO</v>
      </c>
      <c r="C722" s="57" t="b">
        <f t="shared" si="66"/>
        <v>1</v>
      </c>
      <c r="D722" s="57" t="b">
        <f>+IF(Q722='Convalida dati'!$B$16,AND('Dealflow centrale'!V722&lt;&gt;"",I722&lt;&gt;""),IF(AND('Dealflow centrale'!Q722='Convalida dati'!$B$17,'Dealflow centrale'!I722=""),OR('Dealflow centrale'!V722="",V722='Convalida dati'!$D$8),"FALSO"))</f>
        <v>1</v>
      </c>
      <c r="E722" s="57" t="b">
        <f>+IF(OR(T722='Convalida dati'!$F$4,T722='Convalida dati'!$F$5,T722='Convalida dati'!$F$8),OR('Dealflow centrale'!V722='Convalida dati'!$D$5,V722='Convalida dati'!$D$6,V722='Convalida dati'!$D$7),IF(OR('Dealflow centrale'!T722='Convalida dati'!$F$9,'Dealflow centrale'!T722='Convalida dati'!$F$7),OR('Dealflow centrale'!V722='Convalida dati'!$D$4,'Dealflow centrale'!V722='Convalida dati'!$D$5,'Dealflow centrale'!V722='Convalida dati'!$D$6),IF(T722="",OR(V722="",V722='Convalida dati'!$D$8),"FALSO")))</f>
        <v>1</v>
      </c>
      <c r="F722" s="58" t="str">
        <f t="shared" ca="1" si="67"/>
        <v>OK</v>
      </c>
      <c r="G722" s="60">
        <v>717</v>
      </c>
      <c r="H722" s="84">
        <v>43420.950821423612</v>
      </c>
      <c r="I722" s="84">
        <v>43420.950821423612</v>
      </c>
      <c r="J722" s="290" t="s">
        <v>1860</v>
      </c>
      <c r="K722" s="57" t="s">
        <v>62</v>
      </c>
      <c r="L722" s="70" t="s">
        <v>192</v>
      </c>
      <c r="M722" s="72" t="s">
        <v>95</v>
      </c>
      <c r="N722" s="56"/>
      <c r="O722" s="73" t="s">
        <v>1745</v>
      </c>
      <c r="P722" s="60" t="s">
        <v>36</v>
      </c>
      <c r="Q722" s="61" t="s">
        <v>170</v>
      </c>
      <c r="R722" s="61" t="s">
        <v>52</v>
      </c>
      <c r="S722" s="293" t="str">
        <f>+'EVCA sectoralclassification 1'!E231</f>
        <v>Medical devices and supplies</v>
      </c>
      <c r="T722" s="62" t="s">
        <v>40</v>
      </c>
      <c r="U722" s="60" t="s">
        <v>797</v>
      </c>
      <c r="V722" s="424" t="s">
        <v>39</v>
      </c>
      <c r="W722" s="289"/>
      <c r="X722" s="488">
        <v>43426</v>
      </c>
      <c r="Y722" s="481"/>
      <c r="Z722" s="284"/>
    </row>
    <row r="723" spans="2:26" ht="42.45" hidden="1" customHeight="1" x14ac:dyDescent="0.3">
      <c r="B723" s="56" t="str">
        <f t="shared" ca="1" si="65"/>
        <v>VERO</v>
      </c>
      <c r="C723" s="57" t="b">
        <f t="shared" si="66"/>
        <v>1</v>
      </c>
      <c r="D723" s="57" t="b">
        <f>+IF(Q723='Convalida dati'!$B$16,AND('Dealflow centrale'!V723&lt;&gt;"",I723&lt;&gt;""),IF(AND('Dealflow centrale'!Q723='Convalida dati'!$B$17,'Dealflow centrale'!I723=""),OR('Dealflow centrale'!V723="",V723='Convalida dati'!$D$8),"FALSO"))</f>
        <v>1</v>
      </c>
      <c r="E723" s="57" t="b">
        <f>+IF(OR(T723='Convalida dati'!$F$4,T723='Convalida dati'!$F$5,T723='Convalida dati'!$F$8),OR('Dealflow centrale'!V723='Convalida dati'!$D$5,V723='Convalida dati'!$D$6,V723='Convalida dati'!$D$7),IF(OR('Dealflow centrale'!T723='Convalida dati'!$F$9,'Dealflow centrale'!T723='Convalida dati'!$F$7),OR('Dealflow centrale'!V723='Convalida dati'!$D$4,'Dealflow centrale'!V723='Convalida dati'!$D$5,'Dealflow centrale'!V723='Convalida dati'!$D$6),IF(T723="",OR(V723="",V723='Convalida dati'!$D$8),"FALSO")))</f>
        <v>1</v>
      </c>
      <c r="F723" s="58" t="str">
        <f t="shared" ca="1" si="67"/>
        <v>OK</v>
      </c>
      <c r="G723" s="66">
        <v>718</v>
      </c>
      <c r="H723" s="85">
        <v>43420.954171157406</v>
      </c>
      <c r="I723" s="85">
        <v>43420.954171157406</v>
      </c>
      <c r="J723" s="292" t="s">
        <v>1861</v>
      </c>
      <c r="K723" s="65" t="s">
        <v>62</v>
      </c>
      <c r="L723" s="76" t="s">
        <v>76</v>
      </c>
      <c r="M723" s="78" t="s">
        <v>77</v>
      </c>
      <c r="N723" s="64"/>
      <c r="O723" s="272" t="s">
        <v>1745</v>
      </c>
      <c r="P723" s="66" t="s">
        <v>36</v>
      </c>
      <c r="Q723" s="280" t="s">
        <v>170</v>
      </c>
      <c r="R723" s="67" t="s">
        <v>53</v>
      </c>
      <c r="S723" s="288" t="str">
        <f>+'EVCA sectoralclassification 1'!E81</f>
        <v>Business and industrial services</v>
      </c>
      <c r="T723" s="68" t="s">
        <v>40</v>
      </c>
      <c r="U723" s="66" t="s">
        <v>1868</v>
      </c>
      <c r="V723" s="423" t="s">
        <v>39</v>
      </c>
      <c r="W723" s="288"/>
      <c r="X723" s="489">
        <v>43426</v>
      </c>
      <c r="Y723" s="482"/>
      <c r="Z723" s="74"/>
    </row>
    <row r="724" spans="2:26" ht="42.45" hidden="1" customHeight="1" x14ac:dyDescent="0.3">
      <c r="B724" s="56" t="str">
        <f t="shared" ca="1" si="65"/>
        <v>VERO</v>
      </c>
      <c r="C724" s="57" t="b">
        <f t="shared" si="66"/>
        <v>1</v>
      </c>
      <c r="D724" s="57" t="b">
        <f>+IF(Q724='Convalida dati'!$B$16,AND('Dealflow centrale'!V724&lt;&gt;"",I724&lt;&gt;""),IF(AND('Dealflow centrale'!Q724='Convalida dati'!$B$17,'Dealflow centrale'!I724=""),OR('Dealflow centrale'!V724="",V724='Convalida dati'!$D$8),"FALSO"))</f>
        <v>1</v>
      </c>
      <c r="E724" s="57" t="b">
        <f>+IF(OR(T724='Convalida dati'!$F$4,T724='Convalida dati'!$F$5,T724='Convalida dati'!$F$8),OR('Dealflow centrale'!V724='Convalida dati'!$D$5,V724='Convalida dati'!$D$6,V724='Convalida dati'!$D$7),IF(OR('Dealflow centrale'!T724='Convalida dati'!$F$9,'Dealflow centrale'!T724='Convalida dati'!$F$7),OR('Dealflow centrale'!V724='Convalida dati'!$D$4,'Dealflow centrale'!V724='Convalida dati'!$D$5,'Dealflow centrale'!V724='Convalida dati'!$D$6),IF(T724="",OR(V724="",V724='Convalida dati'!$D$8),"FALSO")))</f>
        <v>1</v>
      </c>
      <c r="F724" s="58" t="str">
        <f t="shared" ca="1" si="67"/>
        <v>OK</v>
      </c>
      <c r="G724" s="60">
        <v>719</v>
      </c>
      <c r="H724" s="84">
        <v>43420.957376435181</v>
      </c>
      <c r="I724" s="84">
        <v>43420.957376435181</v>
      </c>
      <c r="J724" s="290" t="s">
        <v>1862</v>
      </c>
      <c r="K724" s="57" t="s">
        <v>62</v>
      </c>
      <c r="L724" s="70" t="s">
        <v>231</v>
      </c>
      <c r="M724" s="72" t="s">
        <v>91</v>
      </c>
      <c r="N724" s="56"/>
      <c r="O724" s="73" t="s">
        <v>1745</v>
      </c>
      <c r="P724" s="60" t="s">
        <v>36</v>
      </c>
      <c r="Q724" s="61" t="s">
        <v>170</v>
      </c>
      <c r="R724" s="61" t="s">
        <v>52</v>
      </c>
      <c r="S724" s="293" t="str">
        <f>+'EVCA sectoralclassification 1'!E231</f>
        <v>Medical devices and supplies</v>
      </c>
      <c r="T724" s="62" t="s">
        <v>40</v>
      </c>
      <c r="U724" s="60" t="s">
        <v>1810</v>
      </c>
      <c r="V724" s="424" t="s">
        <v>39</v>
      </c>
      <c r="W724" s="289"/>
      <c r="X724" s="488">
        <v>43426</v>
      </c>
      <c r="Y724" s="483"/>
      <c r="Z724" s="80"/>
    </row>
    <row r="725" spans="2:26" ht="42.45" hidden="1" customHeight="1" x14ac:dyDescent="0.3">
      <c r="B725" s="56" t="str">
        <f t="shared" ca="1" si="65"/>
        <v>VERO</v>
      </c>
      <c r="C725" s="57" t="b">
        <f t="shared" si="66"/>
        <v>1</v>
      </c>
      <c r="D725" s="57" t="b">
        <f>+IF(Q725='Convalida dati'!$B$16,AND('Dealflow centrale'!V725&lt;&gt;"",I725&lt;&gt;""),IF(AND('Dealflow centrale'!Q725='Convalida dati'!$B$17,'Dealflow centrale'!I725=""),OR('Dealflow centrale'!V725="",V725='Convalida dati'!$D$8),"FALSO"))</f>
        <v>1</v>
      </c>
      <c r="E725" s="57" t="b">
        <f>+IF(OR(T725='Convalida dati'!$F$4,T725='Convalida dati'!$F$5,T725='Convalida dati'!$F$8),OR('Dealflow centrale'!V725='Convalida dati'!$D$5,V725='Convalida dati'!$D$6,V725='Convalida dati'!$D$7),IF(OR('Dealflow centrale'!T725='Convalida dati'!$F$9,'Dealflow centrale'!T725='Convalida dati'!$F$7),OR('Dealflow centrale'!V725='Convalida dati'!$D$4,'Dealflow centrale'!V725='Convalida dati'!$D$5,'Dealflow centrale'!V725='Convalida dati'!$D$6),IF(T725="",OR(V725="",V725='Convalida dati'!$D$8),"FALSO")))</f>
        <v>1</v>
      </c>
      <c r="F725" s="58" t="str">
        <f t="shared" ca="1" si="67"/>
        <v>OK</v>
      </c>
      <c r="G725" s="66">
        <v>720</v>
      </c>
      <c r="H725" s="273">
        <v>43420.971173391205</v>
      </c>
      <c r="I725" s="273">
        <v>43420.971173391205</v>
      </c>
      <c r="J725" s="292" t="s">
        <v>1845</v>
      </c>
      <c r="K725" s="65" t="s">
        <v>62</v>
      </c>
      <c r="L725" s="76" t="s">
        <v>891</v>
      </c>
      <c r="M725" s="78" t="s">
        <v>100</v>
      </c>
      <c r="N725" s="64"/>
      <c r="O725" s="76" t="s">
        <v>1745</v>
      </c>
      <c r="P725" s="66" t="s">
        <v>36</v>
      </c>
      <c r="Q725" s="67" t="s">
        <v>170</v>
      </c>
      <c r="R725" s="67" t="s">
        <v>50</v>
      </c>
      <c r="S725" s="288" t="str">
        <f>+'EVCA sectoralclassification 1'!E59</f>
        <v>Industrial measurement, sensing and control</v>
      </c>
      <c r="T725" s="68" t="s">
        <v>40</v>
      </c>
      <c r="U725" s="66" t="s">
        <v>984</v>
      </c>
      <c r="V725" s="423" t="s">
        <v>39</v>
      </c>
      <c r="W725" s="288"/>
      <c r="X725" s="489">
        <v>43426</v>
      </c>
      <c r="Y725" s="480"/>
      <c r="Z725" s="69"/>
    </row>
    <row r="726" spans="2:26" ht="42.45" hidden="1" customHeight="1" x14ac:dyDescent="0.3">
      <c r="B726" s="56" t="str">
        <f t="shared" ca="1" si="65"/>
        <v>VERO</v>
      </c>
      <c r="C726" s="57" t="b">
        <f t="shared" si="66"/>
        <v>1</v>
      </c>
      <c r="D726" s="57" t="b">
        <f>+IF(Q726='Convalida dati'!$B$16,AND('Dealflow centrale'!V726&lt;&gt;"",I726&lt;&gt;""),IF(AND('Dealflow centrale'!Q726='Convalida dati'!$B$17,'Dealflow centrale'!I726=""),OR('Dealflow centrale'!V726="",V726='Convalida dati'!$D$8),"FALSO"))</f>
        <v>1</v>
      </c>
      <c r="E726" s="57" t="b">
        <f>+IF(OR(T726='Convalida dati'!$F$4,T726='Convalida dati'!$F$5,T726='Convalida dati'!$F$8),OR('Dealflow centrale'!V726='Convalida dati'!$D$5,V726='Convalida dati'!$D$6,V726='Convalida dati'!$D$7),IF(OR('Dealflow centrale'!T726='Convalida dati'!$F$9,'Dealflow centrale'!T726='Convalida dati'!$F$7),OR('Dealflow centrale'!V726='Convalida dati'!$D$4,'Dealflow centrale'!V726='Convalida dati'!$D$5,'Dealflow centrale'!V726='Convalida dati'!$D$6),IF(T726="",OR(V726="",V726='Convalida dati'!$D$8),"FALSO")))</f>
        <v>1</v>
      </c>
      <c r="F726" s="58" t="str">
        <f t="shared" ca="1" si="67"/>
        <v>OK</v>
      </c>
      <c r="G726" s="60">
        <v>721</v>
      </c>
      <c r="H726" s="84">
        <v>43420.999876226851</v>
      </c>
      <c r="I726" s="84">
        <v>43420.999876226851</v>
      </c>
      <c r="J726" s="279" t="s">
        <v>1863</v>
      </c>
      <c r="K726" s="57" t="s">
        <v>62</v>
      </c>
      <c r="L726" s="70" t="s">
        <v>149</v>
      </c>
      <c r="M726" s="72" t="s">
        <v>92</v>
      </c>
      <c r="N726" s="75"/>
      <c r="O726" s="73" t="s">
        <v>1745</v>
      </c>
      <c r="P726" s="60" t="s">
        <v>36</v>
      </c>
      <c r="Q726" s="61" t="s">
        <v>170</v>
      </c>
      <c r="R726" s="61" t="s">
        <v>52</v>
      </c>
      <c r="S726" s="289" t="str">
        <f>+'EVCA sectoralclassification 1'!E231</f>
        <v>Medical devices and supplies</v>
      </c>
      <c r="T726" s="62" t="s">
        <v>40</v>
      </c>
      <c r="U726" s="60" t="s">
        <v>1285</v>
      </c>
      <c r="V726" s="424" t="s">
        <v>39</v>
      </c>
      <c r="W726" s="289"/>
      <c r="X726" s="488">
        <v>43426</v>
      </c>
      <c r="Y726" s="481"/>
      <c r="Z726" s="284"/>
    </row>
    <row r="727" spans="2:26" ht="42.45" hidden="1" customHeight="1" x14ac:dyDescent="0.3">
      <c r="B727" s="56" t="str">
        <f t="shared" ca="1" si="65"/>
        <v>VERO</v>
      </c>
      <c r="C727" s="57" t="b">
        <f t="shared" si="66"/>
        <v>1</v>
      </c>
      <c r="D727" s="57" t="b">
        <f>+IF(Q727='Convalida dati'!$B$16,AND('Dealflow centrale'!V727&lt;&gt;"",I727&lt;&gt;""),IF(AND('Dealflow centrale'!Q727='Convalida dati'!$B$17,'Dealflow centrale'!I727=""),OR('Dealflow centrale'!V727="",V727='Convalida dati'!$D$8),"FALSO"))</f>
        <v>1</v>
      </c>
      <c r="E727" s="57" t="b">
        <f>+IF(OR(T727='Convalida dati'!$F$4,T727='Convalida dati'!$F$5,T727='Convalida dati'!$F$8),OR('Dealflow centrale'!V727='Convalida dati'!$D$5,V727='Convalida dati'!$D$6,V727='Convalida dati'!$D$7),IF(OR('Dealflow centrale'!T727='Convalida dati'!$F$9,'Dealflow centrale'!T727='Convalida dati'!$F$7),OR('Dealflow centrale'!V727='Convalida dati'!$D$4,'Dealflow centrale'!V727='Convalida dati'!$D$5,'Dealflow centrale'!V727='Convalida dati'!$D$6),IF(T727="",OR(V727="",V727='Convalida dati'!$D$8),"FALSO")))</f>
        <v>1</v>
      </c>
      <c r="F727" s="58" t="str">
        <f t="shared" ca="1" si="67"/>
        <v>OK</v>
      </c>
      <c r="G727" s="66">
        <v>722</v>
      </c>
      <c r="H727" s="85">
        <v>43421.31863760417</v>
      </c>
      <c r="I727" s="85">
        <v>43421.31863760417</v>
      </c>
      <c r="J727" s="292" t="s">
        <v>1864</v>
      </c>
      <c r="K727" s="65" t="s">
        <v>62</v>
      </c>
      <c r="L727" s="76" t="s">
        <v>202</v>
      </c>
      <c r="M727" s="78" t="s">
        <v>89</v>
      </c>
      <c r="N727" s="64"/>
      <c r="O727" s="272" t="s">
        <v>1745</v>
      </c>
      <c r="P727" s="66" t="s">
        <v>36</v>
      </c>
      <c r="Q727" s="67" t="s">
        <v>170</v>
      </c>
      <c r="R727" s="67" t="s">
        <v>52</v>
      </c>
      <c r="S727" s="288" t="str">
        <f>+'EVCA sectoralclassification 1'!E231</f>
        <v>Medical devices and supplies</v>
      </c>
      <c r="T727" s="68" t="s">
        <v>40</v>
      </c>
      <c r="U727" s="66" t="s">
        <v>1870</v>
      </c>
      <c r="V727" s="423" t="s">
        <v>39</v>
      </c>
      <c r="W727" s="288"/>
      <c r="X727" s="489">
        <v>43426</v>
      </c>
      <c r="Y727" s="482"/>
      <c r="Z727" s="74"/>
    </row>
    <row r="728" spans="2:26" ht="42.45" hidden="1" customHeight="1" x14ac:dyDescent="0.3">
      <c r="B728" s="56" t="str">
        <f t="shared" ca="1" si="65"/>
        <v>VERO</v>
      </c>
      <c r="C728" s="57" t="b">
        <f t="shared" si="66"/>
        <v>1</v>
      </c>
      <c r="D728" s="57" t="b">
        <f>+IF(Q728='Convalida dati'!$B$16,AND('Dealflow centrale'!V728&lt;&gt;"",I728&lt;&gt;""),IF(AND('Dealflow centrale'!Q728='Convalida dati'!$B$17,'Dealflow centrale'!I728=""),OR('Dealflow centrale'!V728="",V728='Convalida dati'!$D$8),"FALSO"))</f>
        <v>1</v>
      </c>
      <c r="E728" s="57" t="b">
        <f>+IF(OR(T728='Convalida dati'!$F$4,T728='Convalida dati'!$F$5,T728='Convalida dati'!$F$8),OR('Dealflow centrale'!V728='Convalida dati'!$D$5,V728='Convalida dati'!$D$6,V728='Convalida dati'!$D$7),IF(OR('Dealflow centrale'!T728='Convalida dati'!$F$9,'Dealflow centrale'!T728='Convalida dati'!$F$7),OR('Dealflow centrale'!V728='Convalida dati'!$D$4,'Dealflow centrale'!V728='Convalida dati'!$D$5,'Dealflow centrale'!V728='Convalida dati'!$D$6),IF(T728="",OR(V728="",V728='Convalida dati'!$D$8),"FALSO")))</f>
        <v>1</v>
      </c>
      <c r="F728" s="58" t="str">
        <f t="shared" ca="1" si="67"/>
        <v>OK</v>
      </c>
      <c r="G728" s="60">
        <v>723</v>
      </c>
      <c r="H728" s="84">
        <v>43426</v>
      </c>
      <c r="I728" s="59">
        <f t="shared" ref="I728:I746" si="68">+H728</f>
        <v>43426</v>
      </c>
      <c r="J728" s="279" t="s">
        <v>2025</v>
      </c>
      <c r="K728" s="57" t="s">
        <v>62</v>
      </c>
      <c r="L728" s="70" t="s">
        <v>802</v>
      </c>
      <c r="M728" s="72" t="s">
        <v>99</v>
      </c>
      <c r="N728" s="75"/>
      <c r="O728" s="73" t="s">
        <v>1745</v>
      </c>
      <c r="P728" s="60" t="s">
        <v>36</v>
      </c>
      <c r="Q728" s="61" t="s">
        <v>170</v>
      </c>
      <c r="R728" s="61" t="s">
        <v>43</v>
      </c>
      <c r="S728" s="293" t="str">
        <f>+'EVCA sectoralclassification 1'!E15</f>
        <v>Agriculture: other</v>
      </c>
      <c r="T728" s="62" t="s">
        <v>40</v>
      </c>
      <c r="U728" s="60" t="s">
        <v>828</v>
      </c>
      <c r="V728" s="424" t="s">
        <v>39</v>
      </c>
      <c r="W728" s="289"/>
      <c r="X728" s="488">
        <v>43433</v>
      </c>
      <c r="Y728" s="481"/>
      <c r="Z728" s="284"/>
    </row>
    <row r="729" spans="2:26" ht="42.45" hidden="1" customHeight="1" x14ac:dyDescent="0.3">
      <c r="B729" s="56" t="str">
        <f t="shared" ca="1" si="65"/>
        <v>VERO</v>
      </c>
      <c r="C729" s="57" t="b">
        <f t="shared" si="66"/>
        <v>1</v>
      </c>
      <c r="D729" s="57" t="b">
        <f>+IF(Q729='Convalida dati'!$B$16,AND('Dealflow centrale'!V729&lt;&gt;"",I729&lt;&gt;""),IF(AND('Dealflow centrale'!Q729='Convalida dati'!$B$17,'Dealflow centrale'!I729=""),OR('Dealflow centrale'!V729="",V729='Convalida dati'!$D$8),"FALSO"))</f>
        <v>1</v>
      </c>
      <c r="E729" s="57" t="b">
        <f>+IF(OR(T729='Convalida dati'!$F$4,T729='Convalida dati'!$F$5,T729='Convalida dati'!$F$8),OR('Dealflow centrale'!V729='Convalida dati'!$D$5,V729='Convalida dati'!$D$6,V729='Convalida dati'!$D$7),IF(OR('Dealflow centrale'!T729='Convalida dati'!$F$9,'Dealflow centrale'!T729='Convalida dati'!$F$7),OR('Dealflow centrale'!V729='Convalida dati'!$D$4,'Dealflow centrale'!V729='Convalida dati'!$D$5,'Dealflow centrale'!V729='Convalida dati'!$D$6),IF(T729="",OR(V729="",V729='Convalida dati'!$D$8),"FALSO")))</f>
        <v>1</v>
      </c>
      <c r="F729" s="58" t="str">
        <f t="shared" ca="1" si="67"/>
        <v>OK</v>
      </c>
      <c r="G729" s="66">
        <v>724</v>
      </c>
      <c r="H729" s="85">
        <v>43426</v>
      </c>
      <c r="I729" s="63">
        <f t="shared" si="68"/>
        <v>43426</v>
      </c>
      <c r="J729" s="292" t="s">
        <v>1875</v>
      </c>
      <c r="K729" s="65" t="s">
        <v>62</v>
      </c>
      <c r="L729" s="76" t="s">
        <v>802</v>
      </c>
      <c r="M729" s="78" t="s">
        <v>99</v>
      </c>
      <c r="N729" s="64"/>
      <c r="O729" s="272" t="s">
        <v>1882</v>
      </c>
      <c r="P729" s="66" t="s">
        <v>169</v>
      </c>
      <c r="Q729" s="67" t="s">
        <v>170</v>
      </c>
      <c r="R729" s="67" t="s">
        <v>49</v>
      </c>
      <c r="S729" s="288" t="str">
        <f>+'EVCA sectoralclassification 1'!E215</f>
        <v>Software: other</v>
      </c>
      <c r="T729" s="68" t="s">
        <v>40</v>
      </c>
      <c r="U729" s="66" t="s">
        <v>828</v>
      </c>
      <c r="V729" s="423" t="s">
        <v>39</v>
      </c>
      <c r="W729" s="288"/>
      <c r="X729" s="489">
        <v>43433</v>
      </c>
      <c r="Y729" s="480"/>
      <c r="Z729" s="69"/>
    </row>
    <row r="730" spans="2:26" ht="42.45" hidden="1" customHeight="1" x14ac:dyDescent="0.3">
      <c r="B730" s="56" t="str">
        <f t="shared" ca="1" si="65"/>
        <v>VERO</v>
      </c>
      <c r="C730" s="57" t="b">
        <f t="shared" si="66"/>
        <v>1</v>
      </c>
      <c r="D730" s="57" t="b">
        <f>+IF(Q730='Convalida dati'!$B$16,AND('Dealflow centrale'!V730&lt;&gt;"",I730&lt;&gt;""),IF(AND('Dealflow centrale'!Q730='Convalida dati'!$B$17,'Dealflow centrale'!I730=""),OR('Dealflow centrale'!V730="",V730='Convalida dati'!$D$8),"FALSO"))</f>
        <v>1</v>
      </c>
      <c r="E730" s="57" t="b">
        <f>+IF(OR(T730='Convalida dati'!$F$4,T730='Convalida dati'!$F$5,T730='Convalida dati'!$F$8),OR('Dealflow centrale'!V730='Convalida dati'!$D$5,V730='Convalida dati'!$D$6,V730='Convalida dati'!$D$7),IF(OR('Dealflow centrale'!T730='Convalida dati'!$F$9,'Dealflow centrale'!T730='Convalida dati'!$F$7),OR('Dealflow centrale'!V730='Convalida dati'!$D$4,'Dealflow centrale'!V730='Convalida dati'!$D$5,'Dealflow centrale'!V730='Convalida dati'!$D$6),IF(T730="",OR(V730="",V730='Convalida dati'!$D$8),"FALSO")))</f>
        <v>1</v>
      </c>
      <c r="F730" s="58" t="str">
        <f t="shared" ca="1" si="67"/>
        <v>OK</v>
      </c>
      <c r="G730" s="60">
        <v>725</v>
      </c>
      <c r="H730" s="84">
        <v>43426</v>
      </c>
      <c r="I730" s="59">
        <f t="shared" si="68"/>
        <v>43426</v>
      </c>
      <c r="J730" s="75" t="s">
        <v>1876</v>
      </c>
      <c r="K730" s="70" t="s">
        <v>62</v>
      </c>
      <c r="L730" s="70" t="s">
        <v>802</v>
      </c>
      <c r="M730" s="72" t="s">
        <v>99</v>
      </c>
      <c r="N730" s="56"/>
      <c r="O730" s="73" t="s">
        <v>1882</v>
      </c>
      <c r="P730" s="60" t="s">
        <v>169</v>
      </c>
      <c r="Q730" s="61" t="s">
        <v>170</v>
      </c>
      <c r="R730" s="61" t="s">
        <v>51</v>
      </c>
      <c r="S730" s="293" t="str">
        <f>+'EVCA sectoralclassification 1'!E55</f>
        <v>Business and industrial products</v>
      </c>
      <c r="T730" s="62" t="s">
        <v>40</v>
      </c>
      <c r="U730" s="60" t="s">
        <v>828</v>
      </c>
      <c r="V730" s="424" t="s">
        <v>39</v>
      </c>
      <c r="W730" s="289"/>
      <c r="X730" s="488">
        <v>43433</v>
      </c>
      <c r="Y730" s="483"/>
      <c r="Z730" s="80"/>
    </row>
    <row r="731" spans="2:26" ht="42.45" hidden="1" customHeight="1" x14ac:dyDescent="0.3">
      <c r="B731" s="56" t="str">
        <f t="shared" ca="1" si="65"/>
        <v>VERO</v>
      </c>
      <c r="C731" s="57" t="b">
        <f t="shared" si="66"/>
        <v>1</v>
      </c>
      <c r="D731" s="57" t="b">
        <f>+IF(Q731='Convalida dati'!$B$16,AND('Dealflow centrale'!V731&lt;&gt;"",I731&lt;&gt;""),IF(AND('Dealflow centrale'!Q731='Convalida dati'!$B$17,'Dealflow centrale'!I731=""),OR('Dealflow centrale'!V731="",V731='Convalida dati'!$D$8),"FALSO"))</f>
        <v>1</v>
      </c>
      <c r="E731" s="57" t="b">
        <f>+IF(OR(T731='Convalida dati'!$F$4,T731='Convalida dati'!$F$5,T731='Convalida dati'!$F$8),OR('Dealflow centrale'!V731='Convalida dati'!$D$5,V731='Convalida dati'!$D$6,V731='Convalida dati'!$D$7),IF(OR('Dealflow centrale'!T731='Convalida dati'!$F$9,'Dealflow centrale'!T731='Convalida dati'!$F$7),OR('Dealflow centrale'!V731='Convalida dati'!$D$4,'Dealflow centrale'!V731='Convalida dati'!$D$5,'Dealflow centrale'!V731='Convalida dati'!$D$6),IF(T731="",OR(V731="",V731='Convalida dati'!$D$8),"FALSO")))</f>
        <v>1</v>
      </c>
      <c r="F731" s="58" t="str">
        <f t="shared" ca="1" si="67"/>
        <v>OK</v>
      </c>
      <c r="G731" s="66">
        <v>726</v>
      </c>
      <c r="H731" s="85">
        <v>43426</v>
      </c>
      <c r="I731" s="63">
        <f t="shared" si="68"/>
        <v>43426</v>
      </c>
      <c r="J731" s="77" t="s">
        <v>1877</v>
      </c>
      <c r="K731" s="65" t="s">
        <v>62</v>
      </c>
      <c r="L731" s="76" t="s">
        <v>802</v>
      </c>
      <c r="M731" s="78" t="s">
        <v>99</v>
      </c>
      <c r="N731" s="64"/>
      <c r="O731" s="272" t="s">
        <v>1882</v>
      </c>
      <c r="P731" s="66" t="s">
        <v>169</v>
      </c>
      <c r="Q731" s="67" t="s">
        <v>170</v>
      </c>
      <c r="R731" s="67" t="s">
        <v>49</v>
      </c>
      <c r="S731" s="288" t="str">
        <f>+'EVCA sectoralclassification 1'!E215</f>
        <v>Software: other</v>
      </c>
      <c r="T731" s="68" t="s">
        <v>40</v>
      </c>
      <c r="U731" s="66" t="s">
        <v>828</v>
      </c>
      <c r="V731" s="423" t="s">
        <v>39</v>
      </c>
      <c r="W731" s="288"/>
      <c r="X731" s="489">
        <v>43433</v>
      </c>
      <c r="Y731" s="482"/>
      <c r="Z731" s="74"/>
    </row>
    <row r="732" spans="2:26" ht="42.45" hidden="1" customHeight="1" x14ac:dyDescent="0.3">
      <c r="B732" s="56" t="str">
        <f t="shared" ca="1" si="65"/>
        <v>VERO</v>
      </c>
      <c r="C732" s="57" t="b">
        <f t="shared" si="66"/>
        <v>1</v>
      </c>
      <c r="D732" s="57" t="b">
        <f>+IF(Q732='Convalida dati'!$B$16,AND('Dealflow centrale'!V732&lt;&gt;"",I732&lt;&gt;""),IF(AND('Dealflow centrale'!Q732='Convalida dati'!$B$17,'Dealflow centrale'!I732=""),OR('Dealflow centrale'!V732="",V732='Convalida dati'!$D$8),"FALSO"))</f>
        <v>1</v>
      </c>
      <c r="E732" s="57" t="b">
        <f>+IF(OR(T732='Convalida dati'!$F$4,T732='Convalida dati'!$F$5,T732='Convalida dati'!$F$8),OR('Dealflow centrale'!V732='Convalida dati'!$D$5,V732='Convalida dati'!$D$6,V732='Convalida dati'!$D$7),IF(OR('Dealflow centrale'!T732='Convalida dati'!$F$9,'Dealflow centrale'!T732='Convalida dati'!$F$7),OR('Dealflow centrale'!V732='Convalida dati'!$D$4,'Dealflow centrale'!V732='Convalida dati'!$D$5,'Dealflow centrale'!V732='Convalida dati'!$D$6),IF(T732="",OR(V732="",V732='Convalida dati'!$D$8),"FALSO")))</f>
        <v>1</v>
      </c>
      <c r="F732" s="58" t="str">
        <f t="shared" ca="1" si="67"/>
        <v>OK</v>
      </c>
      <c r="G732" s="60">
        <v>727</v>
      </c>
      <c r="H732" s="84">
        <v>43426</v>
      </c>
      <c r="I732" s="59">
        <f t="shared" si="68"/>
        <v>43426</v>
      </c>
      <c r="J732" s="75" t="s">
        <v>1878</v>
      </c>
      <c r="K732" s="57" t="s">
        <v>62</v>
      </c>
      <c r="L732" s="70" t="s">
        <v>802</v>
      </c>
      <c r="M732" s="72" t="s">
        <v>99</v>
      </c>
      <c r="N732" s="75"/>
      <c r="O732" s="73" t="s">
        <v>1882</v>
      </c>
      <c r="P732" s="60" t="s">
        <v>169</v>
      </c>
      <c r="Q732" s="61" t="s">
        <v>170</v>
      </c>
      <c r="R732" s="61" t="s">
        <v>45</v>
      </c>
      <c r="S732" s="289" t="str">
        <f>+'EVCA sectoralclassification 1'!E223</f>
        <v>Biotechnology</v>
      </c>
      <c r="T732" s="62" t="s">
        <v>40</v>
      </c>
      <c r="U732" s="60" t="s">
        <v>828</v>
      </c>
      <c r="V732" s="424" t="s">
        <v>39</v>
      </c>
      <c r="W732" s="289"/>
      <c r="X732" s="488">
        <v>43433</v>
      </c>
      <c r="Y732" s="481"/>
      <c r="Z732" s="284"/>
    </row>
    <row r="733" spans="2:26" ht="42.45" hidden="1" customHeight="1" x14ac:dyDescent="0.3">
      <c r="B733" s="56" t="str">
        <f t="shared" ca="1" si="65"/>
        <v>VERO</v>
      </c>
      <c r="C733" s="57" t="b">
        <f t="shared" si="66"/>
        <v>1</v>
      </c>
      <c r="D733" s="57" t="b">
        <f>+IF(Q733='Convalida dati'!$B$16,AND('Dealflow centrale'!V733&lt;&gt;"",I733&lt;&gt;""),IF(AND('Dealflow centrale'!Q733='Convalida dati'!$B$17,'Dealflow centrale'!I733=""),OR('Dealflow centrale'!V733="",V733='Convalida dati'!$D$8),"FALSO"))</f>
        <v>1</v>
      </c>
      <c r="E733" s="57" t="b">
        <f>+IF(OR(T733='Convalida dati'!$F$4,T733='Convalida dati'!$F$5,T733='Convalida dati'!$F$8),OR('Dealflow centrale'!V733='Convalida dati'!$D$5,V733='Convalida dati'!$D$6,V733='Convalida dati'!$D$7),IF(OR('Dealflow centrale'!T733='Convalida dati'!$F$9,'Dealflow centrale'!T733='Convalida dati'!$F$7),OR('Dealflow centrale'!V733='Convalida dati'!$D$4,'Dealflow centrale'!V733='Convalida dati'!$D$5,'Dealflow centrale'!V733='Convalida dati'!$D$6),IF(T733="",OR(V733="",V733='Convalida dati'!$D$8),"FALSO")))</f>
        <v>1</v>
      </c>
      <c r="F733" s="58" t="str">
        <f t="shared" ca="1" si="67"/>
        <v>OK</v>
      </c>
      <c r="G733" s="66">
        <v>728</v>
      </c>
      <c r="H733" s="85">
        <v>43426</v>
      </c>
      <c r="I733" s="63">
        <f t="shared" si="68"/>
        <v>43426</v>
      </c>
      <c r="J733" s="77" t="s">
        <v>1879</v>
      </c>
      <c r="K733" s="76" t="s">
        <v>62</v>
      </c>
      <c r="L733" s="76" t="s">
        <v>802</v>
      </c>
      <c r="M733" s="78" t="s">
        <v>99</v>
      </c>
      <c r="N733" s="77"/>
      <c r="O733" s="272" t="s">
        <v>1882</v>
      </c>
      <c r="P733" s="66" t="s">
        <v>169</v>
      </c>
      <c r="Q733" s="67" t="s">
        <v>170</v>
      </c>
      <c r="R733" s="67" t="s">
        <v>49</v>
      </c>
      <c r="S733" s="288" t="str">
        <f>+'EVCA sectoralclassification 1'!E215</f>
        <v>Software: other</v>
      </c>
      <c r="T733" s="68" t="s">
        <v>40</v>
      </c>
      <c r="U733" s="66" t="s">
        <v>828</v>
      </c>
      <c r="V733" s="423" t="s">
        <v>39</v>
      </c>
      <c r="W733" s="288"/>
      <c r="X733" s="489">
        <v>43433</v>
      </c>
      <c r="Y733" s="482"/>
      <c r="Z733" s="74"/>
    </row>
    <row r="734" spans="2:26" ht="42.45" hidden="1" customHeight="1" x14ac:dyDescent="0.3">
      <c r="B734" s="56" t="str">
        <f t="shared" ca="1" si="65"/>
        <v>VERO</v>
      </c>
      <c r="C734" s="57" t="b">
        <f t="shared" si="66"/>
        <v>1</v>
      </c>
      <c r="D734" s="57" t="b">
        <f>+IF(Q734='Convalida dati'!$B$16,AND('Dealflow centrale'!V734&lt;&gt;"",I734&lt;&gt;""),IF(AND('Dealflow centrale'!Q734='Convalida dati'!$B$17,'Dealflow centrale'!I734=""),OR('Dealflow centrale'!V734="",V734='Convalida dati'!$D$8),"FALSO"))</f>
        <v>1</v>
      </c>
      <c r="E734" s="57" t="b">
        <f>+IF(OR(T734='Convalida dati'!$F$4,T734='Convalida dati'!$F$5,T734='Convalida dati'!$F$8),OR('Dealflow centrale'!V734='Convalida dati'!$D$5,V734='Convalida dati'!$D$6,V734='Convalida dati'!$D$7),IF(OR('Dealflow centrale'!T734='Convalida dati'!$F$9,'Dealflow centrale'!T734='Convalida dati'!$F$7),OR('Dealflow centrale'!V734='Convalida dati'!$D$4,'Dealflow centrale'!V734='Convalida dati'!$D$5,'Dealflow centrale'!V734='Convalida dati'!$D$6),IF(T734="",OR(V734="",V734='Convalida dati'!$D$8),"FALSO")))</f>
        <v>1</v>
      </c>
      <c r="F734" s="58" t="str">
        <f t="shared" ca="1" si="67"/>
        <v>OK</v>
      </c>
      <c r="G734" s="60">
        <v>729</v>
      </c>
      <c r="H734" s="84">
        <v>43426</v>
      </c>
      <c r="I734" s="59">
        <f t="shared" si="68"/>
        <v>43426</v>
      </c>
      <c r="J734" s="56" t="s">
        <v>1880</v>
      </c>
      <c r="K734" s="57" t="s">
        <v>62</v>
      </c>
      <c r="L734" s="70" t="s">
        <v>802</v>
      </c>
      <c r="M734" s="72" t="s">
        <v>99</v>
      </c>
      <c r="N734" s="56"/>
      <c r="O734" s="73" t="s">
        <v>1882</v>
      </c>
      <c r="P734" s="60" t="s">
        <v>169</v>
      </c>
      <c r="Q734" s="61" t="s">
        <v>170</v>
      </c>
      <c r="R734" s="61" t="s">
        <v>43</v>
      </c>
      <c r="S734" s="293" t="str">
        <f>+'EVCA sectoralclassification 1'!E16</f>
        <v>Agriculture: other</v>
      </c>
      <c r="T734" s="62" t="s">
        <v>40</v>
      </c>
      <c r="U734" s="60" t="s">
        <v>828</v>
      </c>
      <c r="V734" s="424" t="s">
        <v>39</v>
      </c>
      <c r="W734" s="289"/>
      <c r="X734" s="488">
        <v>43433</v>
      </c>
      <c r="Y734" s="481"/>
      <c r="Z734" s="284"/>
    </row>
    <row r="735" spans="2:26" ht="42.45" hidden="1" customHeight="1" x14ac:dyDescent="0.3">
      <c r="B735" s="56" t="str">
        <f t="shared" ca="1" si="65"/>
        <v>VERO</v>
      </c>
      <c r="C735" s="57" t="b">
        <f t="shared" si="66"/>
        <v>1</v>
      </c>
      <c r="D735" s="57" t="b">
        <f>+IF(Q735='Convalida dati'!$B$16,AND('Dealflow centrale'!V735&lt;&gt;"",I735&lt;&gt;""),IF(AND('Dealflow centrale'!Q735='Convalida dati'!$B$17,'Dealflow centrale'!I735=""),OR('Dealflow centrale'!V735="",V735='Convalida dati'!$D$8),"FALSO"))</f>
        <v>1</v>
      </c>
      <c r="E735" s="57" t="b">
        <f>+IF(OR(T735='Convalida dati'!$F$4,T735='Convalida dati'!$F$5,T735='Convalida dati'!$F$8),OR('Dealflow centrale'!V735='Convalida dati'!$D$5,V735='Convalida dati'!$D$6,V735='Convalida dati'!$D$7),IF(OR('Dealflow centrale'!T735='Convalida dati'!$F$9,'Dealflow centrale'!T735='Convalida dati'!$F$7),OR('Dealflow centrale'!V735='Convalida dati'!$D$4,'Dealflow centrale'!V735='Convalida dati'!$D$5,'Dealflow centrale'!V735='Convalida dati'!$D$6),IF(T735="",OR(V735="",V735='Convalida dati'!$D$8),"FALSO")))</f>
        <v>1</v>
      </c>
      <c r="F735" s="58" t="str">
        <f t="shared" ca="1" si="67"/>
        <v>OK</v>
      </c>
      <c r="G735" s="66">
        <v>730</v>
      </c>
      <c r="H735" s="85">
        <v>43426</v>
      </c>
      <c r="I735" s="63">
        <f t="shared" si="68"/>
        <v>43426</v>
      </c>
      <c r="J735" s="292" t="s">
        <v>1881</v>
      </c>
      <c r="K735" s="65" t="s">
        <v>62</v>
      </c>
      <c r="L735" s="76" t="s">
        <v>802</v>
      </c>
      <c r="M735" s="78" t="s">
        <v>99</v>
      </c>
      <c r="N735" s="64"/>
      <c r="O735" s="272" t="s">
        <v>1882</v>
      </c>
      <c r="P735" s="66" t="s">
        <v>169</v>
      </c>
      <c r="Q735" s="67" t="s">
        <v>170</v>
      </c>
      <c r="R735" s="67" t="s">
        <v>51</v>
      </c>
      <c r="S735" s="288" t="s">
        <v>336</v>
      </c>
      <c r="T735" s="68" t="s">
        <v>40</v>
      </c>
      <c r="U735" s="66" t="s">
        <v>828</v>
      </c>
      <c r="V735" s="423" t="s">
        <v>39</v>
      </c>
      <c r="W735" s="288"/>
      <c r="X735" s="489">
        <v>43433</v>
      </c>
      <c r="Y735" s="480"/>
      <c r="Z735" s="69"/>
    </row>
    <row r="736" spans="2:26" ht="42.45" hidden="1" customHeight="1" x14ac:dyDescent="0.3">
      <c r="B736" s="56" t="str">
        <f t="shared" ca="1" si="65"/>
        <v>VERO</v>
      </c>
      <c r="C736" s="57" t="b">
        <f t="shared" si="66"/>
        <v>1</v>
      </c>
      <c r="D736" s="57" t="b">
        <f>+IF(Q736='Convalida dati'!$B$16,AND('Dealflow centrale'!V736&lt;&gt;"",I736&lt;&gt;""),IF(AND('Dealflow centrale'!Q736='Convalida dati'!$B$17,'Dealflow centrale'!I736=""),OR('Dealflow centrale'!V736="",V736='Convalida dati'!$D$8),"FALSO"))</f>
        <v>1</v>
      </c>
      <c r="E736" s="57" t="b">
        <f>+IF(OR(T736='Convalida dati'!$F$4,T736='Convalida dati'!$F$5,T736='Convalida dati'!$F$8),OR('Dealflow centrale'!V736='Convalida dati'!$D$5,V736='Convalida dati'!$D$6,V736='Convalida dati'!$D$7),IF(OR('Dealflow centrale'!T736='Convalida dati'!$F$9,'Dealflow centrale'!T736='Convalida dati'!$F$7),OR('Dealflow centrale'!V736='Convalida dati'!$D$4,'Dealflow centrale'!V736='Convalida dati'!$D$5,'Dealflow centrale'!V736='Convalida dati'!$D$6),IF(T736="",OR(V736="",V736='Convalida dati'!$D$8),"FALSO")))</f>
        <v>1</v>
      </c>
      <c r="F736" s="58" t="str">
        <f t="shared" ca="1" si="67"/>
        <v>OK</v>
      </c>
      <c r="G736" s="60">
        <v>731</v>
      </c>
      <c r="H736" s="84">
        <v>42919</v>
      </c>
      <c r="I736" s="59">
        <f t="shared" si="68"/>
        <v>42919</v>
      </c>
      <c r="J736" s="75" t="s">
        <v>1873</v>
      </c>
      <c r="K736" s="57" t="s">
        <v>62</v>
      </c>
      <c r="L736" s="70" t="s">
        <v>802</v>
      </c>
      <c r="M736" s="72" t="s">
        <v>99</v>
      </c>
      <c r="N736" s="75" t="s">
        <v>150</v>
      </c>
      <c r="O736" s="73"/>
      <c r="P736" s="60" t="s">
        <v>36</v>
      </c>
      <c r="Q736" s="61" t="s">
        <v>170</v>
      </c>
      <c r="R736" s="61" t="s">
        <v>49</v>
      </c>
      <c r="S736" s="293" t="str">
        <f>+'EVCA sectoralclassification 1'!E215</f>
        <v>Software: other</v>
      </c>
      <c r="T736" s="62" t="s">
        <v>167</v>
      </c>
      <c r="U736" s="60" t="s">
        <v>218</v>
      </c>
      <c r="V736" s="424" t="s">
        <v>38</v>
      </c>
      <c r="W736" s="289"/>
      <c r="X736" s="488">
        <v>43433</v>
      </c>
      <c r="Y736" s="483" t="s">
        <v>1884</v>
      </c>
      <c r="Z736" s="80"/>
    </row>
    <row r="737" spans="2:26" ht="42.45" hidden="1" customHeight="1" x14ac:dyDescent="0.3">
      <c r="B737" s="56" t="str">
        <f t="shared" ca="1" si="65"/>
        <v>VERO</v>
      </c>
      <c r="C737" s="57" t="b">
        <f t="shared" si="66"/>
        <v>1</v>
      </c>
      <c r="D737" s="57" t="b">
        <f>+IF(Q737='Convalida dati'!$B$16,AND('Dealflow centrale'!V737&lt;&gt;"",I737&lt;&gt;""),IF(AND('Dealflow centrale'!Q737='Convalida dati'!$B$17,'Dealflow centrale'!I737=""),OR('Dealflow centrale'!V737="",V737='Convalida dati'!$D$8),"FALSO"))</f>
        <v>1</v>
      </c>
      <c r="E737" s="57" t="b">
        <f>+IF(OR(T737='Convalida dati'!$F$4,T737='Convalida dati'!$F$5,T737='Convalida dati'!$F$8),OR('Dealflow centrale'!V737='Convalida dati'!$D$5,V737='Convalida dati'!$D$6,V737='Convalida dati'!$D$7),IF(OR('Dealflow centrale'!T737='Convalida dati'!$F$9,'Dealflow centrale'!T737='Convalida dati'!$F$7),OR('Dealflow centrale'!V737='Convalida dati'!$D$4,'Dealflow centrale'!V737='Convalida dati'!$D$5,'Dealflow centrale'!V737='Convalida dati'!$D$6),IF(T737="",OR(V737="",V737='Convalida dati'!$D$8),"FALSO")))</f>
        <v>1</v>
      </c>
      <c r="F737" s="58" t="str">
        <f t="shared" ca="1" si="67"/>
        <v>OK</v>
      </c>
      <c r="G737" s="66">
        <v>732</v>
      </c>
      <c r="H737" s="85">
        <v>43430</v>
      </c>
      <c r="I737" s="63">
        <f t="shared" si="68"/>
        <v>43430</v>
      </c>
      <c r="J737" s="77" t="s">
        <v>1874</v>
      </c>
      <c r="K737" s="65" t="s">
        <v>62</v>
      </c>
      <c r="L737" s="76" t="s">
        <v>165</v>
      </c>
      <c r="M737" s="78" t="s">
        <v>90</v>
      </c>
      <c r="N737" s="64"/>
      <c r="O737" s="272" t="s">
        <v>1818</v>
      </c>
      <c r="P737" s="66" t="s">
        <v>83</v>
      </c>
      <c r="Q737" s="67" t="s">
        <v>170</v>
      </c>
      <c r="R737" s="67" t="s">
        <v>53</v>
      </c>
      <c r="S737" s="288" t="str">
        <f>+'EVCA sectoralclassification 1'!E87</f>
        <v>Business and industrial services</v>
      </c>
      <c r="T737" s="68" t="s">
        <v>167</v>
      </c>
      <c r="U737" s="66" t="s">
        <v>218</v>
      </c>
      <c r="V737" s="423" t="s">
        <v>38</v>
      </c>
      <c r="W737" s="288"/>
      <c r="X737" s="489">
        <v>43433</v>
      </c>
      <c r="Y737" s="480"/>
      <c r="Z737" s="69"/>
    </row>
    <row r="738" spans="2:26" ht="42.45" hidden="1" customHeight="1" x14ac:dyDescent="0.3">
      <c r="B738" s="56" t="str">
        <f t="shared" ca="1" si="65"/>
        <v>VERO</v>
      </c>
      <c r="C738" s="57" t="b">
        <f t="shared" si="66"/>
        <v>1</v>
      </c>
      <c r="D738" s="57" t="b">
        <f>+IF(Q738='Convalida dati'!$B$16,AND('Dealflow centrale'!V738&lt;&gt;"",I738&lt;&gt;""),IF(AND('Dealflow centrale'!Q738='Convalida dati'!$B$17,'Dealflow centrale'!I738=""),OR('Dealflow centrale'!V738="",V738='Convalida dati'!$D$8),"FALSO"))</f>
        <v>1</v>
      </c>
      <c r="E738" s="57" t="b">
        <f>+IF(OR(T738='Convalida dati'!$F$4,T738='Convalida dati'!$F$5,T738='Convalida dati'!$F$8),OR('Dealflow centrale'!V738='Convalida dati'!$D$5,V738='Convalida dati'!$D$6,V738='Convalida dati'!$D$7),IF(OR('Dealflow centrale'!T738='Convalida dati'!$F$9,'Dealflow centrale'!T738='Convalida dati'!$F$7),OR('Dealflow centrale'!V738='Convalida dati'!$D$4,'Dealflow centrale'!V738='Convalida dati'!$D$5,'Dealflow centrale'!V738='Convalida dati'!$D$6),IF(T738="",OR(V738="",V738='Convalida dati'!$D$8),"FALSO")))</f>
        <v>1</v>
      </c>
      <c r="F738" s="58" t="str">
        <f t="shared" ca="1" si="67"/>
        <v>OK</v>
      </c>
      <c r="G738" s="60">
        <v>733</v>
      </c>
      <c r="H738" s="84">
        <v>43431</v>
      </c>
      <c r="I738" s="59">
        <f t="shared" si="68"/>
        <v>43431</v>
      </c>
      <c r="J738" s="279" t="s">
        <v>1871</v>
      </c>
      <c r="K738" s="57" t="s">
        <v>62</v>
      </c>
      <c r="L738" s="70" t="s">
        <v>802</v>
      </c>
      <c r="M738" s="72" t="s">
        <v>99</v>
      </c>
      <c r="N738" s="75"/>
      <c r="O738" s="73" t="s">
        <v>1745</v>
      </c>
      <c r="P738" s="60" t="s">
        <v>36</v>
      </c>
      <c r="Q738" s="61" t="s">
        <v>170</v>
      </c>
      <c r="R738" s="61" t="s">
        <v>53</v>
      </c>
      <c r="S738" s="289" t="str">
        <f>+'EVCA sectoralclassification 1'!E145</f>
        <v>Educational and training products/services</v>
      </c>
      <c r="T738" s="62" t="s">
        <v>40</v>
      </c>
      <c r="U738" s="72" t="s">
        <v>1872</v>
      </c>
      <c r="V738" s="424" t="s">
        <v>39</v>
      </c>
      <c r="W738" s="289"/>
      <c r="X738" s="488">
        <v>43433</v>
      </c>
      <c r="Y738" s="481"/>
      <c r="Z738" s="284"/>
    </row>
    <row r="739" spans="2:26" ht="42.45" hidden="1" customHeight="1" x14ac:dyDescent="0.3">
      <c r="B739" s="56" t="str">
        <f t="shared" ref="B739:B761" ca="1" si="69">IF(AND(+H739&lt;=X739,X739&lt;=TODAY()),"VERO","FALSO")</f>
        <v>VERO</v>
      </c>
      <c r="C739" s="57" t="b">
        <f t="shared" ref="C739:C761" si="70">+(AND(G739&lt;&gt;"",H739&lt;&gt;"",J739&lt;&gt;"",K739&lt;&gt;"",L739&lt;&gt;"",M739&lt;&gt;"",P739&lt;&gt;"",Q739&lt;&gt;""))</f>
        <v>1</v>
      </c>
      <c r="D739" s="57" t="b">
        <f>+IF(Q739='Convalida dati'!$B$16,AND('Dealflow centrale'!V739&lt;&gt;"",I739&lt;&gt;""),IF(AND('Dealflow centrale'!Q739='Convalida dati'!$B$17,'Dealflow centrale'!I739=""),OR('Dealflow centrale'!V739="",V739='Convalida dati'!$D$8),"FALSO"))</f>
        <v>1</v>
      </c>
      <c r="E739" s="57" t="b">
        <f>+IF(OR(T739='Convalida dati'!$F$4,T739='Convalida dati'!$F$5,T739='Convalida dati'!$F$8),OR('Dealflow centrale'!V739='Convalida dati'!$D$5,V739='Convalida dati'!$D$6,V739='Convalida dati'!$D$7),IF(OR('Dealflow centrale'!T739='Convalida dati'!$F$9,'Dealflow centrale'!T739='Convalida dati'!$F$7),OR('Dealflow centrale'!V739='Convalida dati'!$D$4,'Dealflow centrale'!V739='Convalida dati'!$D$5,'Dealflow centrale'!V739='Convalida dati'!$D$6),IF(T739="",OR(V739="",V739='Convalida dati'!$D$8),"FALSO")))</f>
        <v>1</v>
      </c>
      <c r="F739" s="58" t="str">
        <f t="shared" ca="1" si="67"/>
        <v>OK</v>
      </c>
      <c r="G739" s="66">
        <v>734</v>
      </c>
      <c r="H739" s="85">
        <v>43430</v>
      </c>
      <c r="I739" s="63">
        <f t="shared" si="68"/>
        <v>43430</v>
      </c>
      <c r="J739" s="77" t="s">
        <v>1885</v>
      </c>
      <c r="K739" s="65" t="s">
        <v>62</v>
      </c>
      <c r="L739" s="76" t="s">
        <v>1209</v>
      </c>
      <c r="M739" s="78" t="s">
        <v>97</v>
      </c>
      <c r="N739" s="64"/>
      <c r="O739" s="272" t="s">
        <v>1883</v>
      </c>
      <c r="P739" s="66" t="s">
        <v>35</v>
      </c>
      <c r="Q739" s="67" t="s">
        <v>170</v>
      </c>
      <c r="R739" s="67" t="s">
        <v>49</v>
      </c>
      <c r="S739" s="288" t="str">
        <f>+'EVCA sectoralclassification 1'!E215</f>
        <v>Software: other</v>
      </c>
      <c r="T739" s="68" t="s">
        <v>167</v>
      </c>
      <c r="U739" s="66" t="s">
        <v>218</v>
      </c>
      <c r="V739" s="423" t="s">
        <v>38</v>
      </c>
      <c r="W739" s="288"/>
      <c r="X739" s="489">
        <v>43433</v>
      </c>
      <c r="Y739" s="482"/>
      <c r="Z739" s="74"/>
    </row>
    <row r="740" spans="2:26" ht="42.45" hidden="1" customHeight="1" x14ac:dyDescent="0.3">
      <c r="B740" s="56" t="str">
        <f t="shared" ca="1" si="69"/>
        <v>VERO</v>
      </c>
      <c r="C740" s="57" t="b">
        <f t="shared" si="70"/>
        <v>1</v>
      </c>
      <c r="D740" s="57" t="b">
        <f>+IF(Q740='Convalida dati'!$B$16,AND('Dealflow centrale'!V740&lt;&gt;"",I740&lt;&gt;""),IF(AND('Dealflow centrale'!Q740='Convalida dati'!$B$17,'Dealflow centrale'!I740=""),OR('Dealflow centrale'!V740="",V740='Convalida dati'!$D$8),"FALSO"))</f>
        <v>1</v>
      </c>
      <c r="E740" s="57" t="b">
        <f>+IF(OR(T740='Convalida dati'!$F$4,T740='Convalida dati'!$F$5,T740='Convalida dati'!$F$8),OR('Dealflow centrale'!V740='Convalida dati'!$D$5,V740='Convalida dati'!$D$6,V740='Convalida dati'!$D$7),IF(OR('Dealflow centrale'!T740='Convalida dati'!$F$9,'Dealflow centrale'!T740='Convalida dati'!$F$7),OR('Dealflow centrale'!V740='Convalida dati'!$D$4,'Dealflow centrale'!V740='Convalida dati'!$D$5,'Dealflow centrale'!V740='Convalida dati'!$D$6),IF(T740="",OR(V740="",V740='Convalida dati'!$D$8),"FALSO")))</f>
        <v>1</v>
      </c>
      <c r="F740" s="58" t="str">
        <f t="shared" ca="1" si="67"/>
        <v>OK</v>
      </c>
      <c r="G740" s="60">
        <v>735</v>
      </c>
      <c r="H740" s="84">
        <v>43432</v>
      </c>
      <c r="I740" s="59">
        <f t="shared" si="68"/>
        <v>43432</v>
      </c>
      <c r="J740" s="75" t="s">
        <v>1886</v>
      </c>
      <c r="K740" s="57" t="s">
        <v>62</v>
      </c>
      <c r="L740" s="70" t="s">
        <v>1893</v>
      </c>
      <c r="M740" s="72" t="s">
        <v>91</v>
      </c>
      <c r="N740" s="56"/>
      <c r="O740" s="73" t="s">
        <v>990</v>
      </c>
      <c r="P740" s="60" t="s">
        <v>35</v>
      </c>
      <c r="Q740" s="61" t="s">
        <v>170</v>
      </c>
      <c r="R740" s="61" t="s">
        <v>47</v>
      </c>
      <c r="S740" s="293" t="str">
        <f>+'EVCA sectoralclassification 1'!E125</f>
        <v>Consumer products manufacturing</v>
      </c>
      <c r="T740" s="62" t="s">
        <v>166</v>
      </c>
      <c r="U740" s="60" t="s">
        <v>218</v>
      </c>
      <c r="V740" s="424" t="s">
        <v>38</v>
      </c>
      <c r="W740" s="289"/>
      <c r="X740" s="488">
        <v>43440</v>
      </c>
      <c r="Y740" s="481"/>
      <c r="Z740" s="284"/>
    </row>
    <row r="741" spans="2:26" ht="42.45" hidden="1" customHeight="1" x14ac:dyDescent="0.3">
      <c r="B741" s="56" t="str">
        <f t="shared" ca="1" si="69"/>
        <v>VERO</v>
      </c>
      <c r="C741" s="57" t="b">
        <f t="shared" si="70"/>
        <v>1</v>
      </c>
      <c r="D741" s="57" t="b">
        <f>+IF(Q741='Convalida dati'!$B$16,AND('Dealflow centrale'!V741&lt;&gt;"",I741&lt;&gt;""),IF(AND('Dealflow centrale'!Q741='Convalida dati'!$B$17,'Dealflow centrale'!I741=""),OR('Dealflow centrale'!V741="",V741='Convalida dati'!$D$8),"FALSO"))</f>
        <v>1</v>
      </c>
      <c r="E741" s="57" t="b">
        <f>+IF(OR(T741='Convalida dati'!$F$4,T741='Convalida dati'!$F$5,T741='Convalida dati'!$F$8),OR('Dealflow centrale'!V741='Convalida dati'!$D$5,V741='Convalida dati'!$D$6,V741='Convalida dati'!$D$7),IF(OR('Dealflow centrale'!T741='Convalida dati'!$F$9,'Dealflow centrale'!T741='Convalida dati'!$F$7),OR('Dealflow centrale'!V741='Convalida dati'!$D$4,'Dealflow centrale'!V741='Convalida dati'!$D$5,'Dealflow centrale'!V741='Convalida dati'!$D$6),IF(T741="",OR(V741="",V741='Convalida dati'!$D$8),"FALSO")))</f>
        <v>1</v>
      </c>
      <c r="F741" s="58" t="str">
        <f t="shared" ca="1" si="67"/>
        <v>OK</v>
      </c>
      <c r="G741" s="66">
        <v>736</v>
      </c>
      <c r="H741" s="85">
        <v>43433</v>
      </c>
      <c r="I741" s="63">
        <f t="shared" si="68"/>
        <v>43433</v>
      </c>
      <c r="J741" s="292" t="s">
        <v>1887</v>
      </c>
      <c r="K741" s="65" t="s">
        <v>62</v>
      </c>
      <c r="L741" s="76" t="s">
        <v>76</v>
      </c>
      <c r="M741" s="78" t="s">
        <v>77</v>
      </c>
      <c r="N741" s="64"/>
      <c r="O741" s="272" t="s">
        <v>1888</v>
      </c>
      <c r="P741" s="66" t="s">
        <v>35</v>
      </c>
      <c r="Q741" s="67" t="s">
        <v>170</v>
      </c>
      <c r="R741" s="67" t="s">
        <v>47</v>
      </c>
      <c r="S741" s="288" t="str">
        <f>+'EVCA sectoralclassification 1'!E55</f>
        <v>Business and industrial products</v>
      </c>
      <c r="T741" s="68" t="s">
        <v>147</v>
      </c>
      <c r="U741" s="66" t="s">
        <v>218</v>
      </c>
      <c r="V741" s="423" t="s">
        <v>147</v>
      </c>
      <c r="W741" s="288"/>
      <c r="X741" s="489">
        <v>43440</v>
      </c>
      <c r="Y741" s="480"/>
      <c r="Z741" s="69"/>
    </row>
    <row r="742" spans="2:26" ht="42.45" hidden="1" customHeight="1" x14ac:dyDescent="0.3">
      <c r="B742" s="56" t="str">
        <f t="shared" ca="1" si="69"/>
        <v>VERO</v>
      </c>
      <c r="C742" s="57" t="b">
        <f t="shared" si="70"/>
        <v>1</v>
      </c>
      <c r="D742" s="57" t="b">
        <f>+IF(Q742='Convalida dati'!$B$16,AND('Dealflow centrale'!V742&lt;&gt;"",I742&lt;&gt;""),IF(AND('Dealflow centrale'!Q742='Convalida dati'!$B$17,'Dealflow centrale'!I742=""),OR('Dealflow centrale'!V742="",V742='Convalida dati'!$D$8),"FALSO"))</f>
        <v>1</v>
      </c>
      <c r="E742" s="57" t="b">
        <f>+IF(OR(T742='Convalida dati'!$F$4,T742='Convalida dati'!$F$5,T742='Convalida dati'!$F$8),OR('Dealflow centrale'!V742='Convalida dati'!$D$5,V742='Convalida dati'!$D$6,V742='Convalida dati'!$D$7),IF(OR('Dealflow centrale'!T742='Convalida dati'!$F$9,'Dealflow centrale'!T742='Convalida dati'!$F$7),OR('Dealflow centrale'!V742='Convalida dati'!$D$4,'Dealflow centrale'!V742='Convalida dati'!$D$5,'Dealflow centrale'!V742='Convalida dati'!$D$6),IF(T742="",OR(V742="",V742='Convalida dati'!$D$8),"FALSO")))</f>
        <v>1</v>
      </c>
      <c r="F742" s="58" t="str">
        <f t="shared" ca="1" si="67"/>
        <v>OK</v>
      </c>
      <c r="G742" s="60">
        <v>737</v>
      </c>
      <c r="H742" s="84">
        <v>43433</v>
      </c>
      <c r="I742" s="59">
        <f t="shared" si="68"/>
        <v>43433</v>
      </c>
      <c r="J742" s="56" t="s">
        <v>1889</v>
      </c>
      <c r="K742" s="57" t="s">
        <v>64</v>
      </c>
      <c r="L742" s="70" t="s">
        <v>206</v>
      </c>
      <c r="M742" s="72" t="s">
        <v>878</v>
      </c>
      <c r="N742" s="56"/>
      <c r="O742" s="73" t="s">
        <v>1894</v>
      </c>
      <c r="P742" s="60" t="s">
        <v>34</v>
      </c>
      <c r="Q742" s="61" t="s">
        <v>170</v>
      </c>
      <c r="R742" s="61" t="s">
        <v>48</v>
      </c>
      <c r="S742" s="293" t="str">
        <f>+'EVCA sectoralclassification 1'!E199</f>
        <v>Internet technologies</v>
      </c>
      <c r="T742" s="62" t="s">
        <v>41</v>
      </c>
      <c r="U742" s="60" t="s">
        <v>218</v>
      </c>
      <c r="V742" s="424" t="s">
        <v>174</v>
      </c>
      <c r="W742" s="289"/>
      <c r="X742" s="488">
        <v>43440</v>
      </c>
      <c r="Y742" s="483"/>
      <c r="Z742" s="80"/>
    </row>
    <row r="743" spans="2:26" ht="42.45" hidden="1" customHeight="1" x14ac:dyDescent="0.3">
      <c r="B743" s="56" t="str">
        <f t="shared" ca="1" si="69"/>
        <v>VERO</v>
      </c>
      <c r="C743" s="57" t="b">
        <f t="shared" si="70"/>
        <v>1</v>
      </c>
      <c r="D743" s="57" t="b">
        <f>+IF(Q743='Convalida dati'!$B$16,AND('Dealflow centrale'!V743&lt;&gt;"",I743&lt;&gt;""),IF(AND('Dealflow centrale'!Q743='Convalida dati'!$B$17,'Dealflow centrale'!I743=""),OR('Dealflow centrale'!V743="",V743='Convalida dati'!$D$8),"FALSO"))</f>
        <v>1</v>
      </c>
      <c r="E743" s="57" t="b">
        <f>+IF(OR(T743='Convalida dati'!$F$4,T743='Convalida dati'!$F$5,T743='Convalida dati'!$F$8),OR('Dealflow centrale'!V743='Convalida dati'!$D$5,V743='Convalida dati'!$D$6,V743='Convalida dati'!$D$7),IF(OR('Dealflow centrale'!T743='Convalida dati'!$F$9,'Dealflow centrale'!T743='Convalida dati'!$F$7),OR('Dealflow centrale'!V743='Convalida dati'!$D$4,'Dealflow centrale'!V743='Convalida dati'!$D$5,'Dealflow centrale'!V743='Convalida dati'!$D$6),IF(T743="",OR(V743="",V743='Convalida dati'!$D$8),"FALSO")))</f>
        <v>1</v>
      </c>
      <c r="F743" s="58" t="str">
        <f t="shared" ca="1" si="67"/>
        <v>OK</v>
      </c>
      <c r="G743" s="66">
        <v>738</v>
      </c>
      <c r="H743" s="85">
        <v>43433</v>
      </c>
      <c r="I743" s="63">
        <f t="shared" si="68"/>
        <v>43433</v>
      </c>
      <c r="J743" s="77" t="s">
        <v>1890</v>
      </c>
      <c r="K743" s="65" t="s">
        <v>62</v>
      </c>
      <c r="L743" s="76" t="s">
        <v>149</v>
      </c>
      <c r="M743" s="78" t="s">
        <v>92</v>
      </c>
      <c r="N743" s="77" t="s">
        <v>118</v>
      </c>
      <c r="O743" s="65"/>
      <c r="P743" s="66" t="s">
        <v>36</v>
      </c>
      <c r="Q743" s="67" t="s">
        <v>170</v>
      </c>
      <c r="R743" s="67" t="s">
        <v>42</v>
      </c>
      <c r="S743" s="288" t="str">
        <f>+'EVCA sectoralclassification 1'!E193</f>
        <v>Communications and networking services</v>
      </c>
      <c r="T743" s="68" t="s">
        <v>167</v>
      </c>
      <c r="U743" s="78" t="s">
        <v>970</v>
      </c>
      <c r="V743" s="423" t="s">
        <v>39</v>
      </c>
      <c r="W743" s="288"/>
      <c r="X743" s="489">
        <v>43440</v>
      </c>
      <c r="Y743" s="482" t="s">
        <v>1906</v>
      </c>
      <c r="Z743" s="74"/>
    </row>
    <row r="744" spans="2:26" ht="42.45" hidden="1" customHeight="1" x14ac:dyDescent="0.3">
      <c r="B744" s="56" t="str">
        <f t="shared" ca="1" si="69"/>
        <v>VERO</v>
      </c>
      <c r="C744" s="57" t="b">
        <f t="shared" si="70"/>
        <v>1</v>
      </c>
      <c r="D744" s="57" t="b">
        <f>+IF(Q744='Convalida dati'!$B$16,AND('Dealflow centrale'!V744&lt;&gt;"",I744&lt;&gt;""),IF(AND('Dealflow centrale'!Q744='Convalida dati'!$B$17,'Dealflow centrale'!I744=""),OR('Dealflow centrale'!V744="",V744='Convalida dati'!$D$8),"FALSO"))</f>
        <v>1</v>
      </c>
      <c r="E744" s="57" t="b">
        <f>+IF(OR(T744='Convalida dati'!$F$4,T744='Convalida dati'!$F$5,T744='Convalida dati'!$F$8),OR('Dealflow centrale'!V744='Convalida dati'!$D$5,V744='Convalida dati'!$D$6,V744='Convalida dati'!$D$7),IF(OR('Dealflow centrale'!T744='Convalida dati'!$F$9,'Dealflow centrale'!T744='Convalida dati'!$F$7),OR('Dealflow centrale'!V744='Convalida dati'!$D$4,'Dealflow centrale'!V744='Convalida dati'!$D$5,'Dealflow centrale'!V744='Convalida dati'!$D$6),IF(T744="",OR(V744="",V744='Convalida dati'!$D$8),"FALSO")))</f>
        <v>1</v>
      </c>
      <c r="F744" s="58" t="str">
        <f t="shared" ca="1" si="67"/>
        <v>OK</v>
      </c>
      <c r="G744" s="60">
        <v>739</v>
      </c>
      <c r="H744" s="84">
        <v>43433</v>
      </c>
      <c r="I744" s="59">
        <f t="shared" si="68"/>
        <v>43433</v>
      </c>
      <c r="J744" s="56" t="s">
        <v>1891</v>
      </c>
      <c r="K744" s="70" t="s">
        <v>62</v>
      </c>
      <c r="L744" s="70" t="s">
        <v>80</v>
      </c>
      <c r="M744" s="72" t="s">
        <v>70</v>
      </c>
      <c r="N744" s="75"/>
      <c r="O744" s="73" t="s">
        <v>1895</v>
      </c>
      <c r="P744" s="60" t="s">
        <v>34</v>
      </c>
      <c r="Q744" s="61" t="s">
        <v>170</v>
      </c>
      <c r="R744" s="61" t="s">
        <v>53</v>
      </c>
      <c r="S744" s="293" t="str">
        <f>+'EVCA sectoralclassification 1'!E107</f>
        <v>Construction</v>
      </c>
      <c r="T744" s="62" t="s">
        <v>41</v>
      </c>
      <c r="U744" s="60" t="s">
        <v>218</v>
      </c>
      <c r="V744" s="424" t="s">
        <v>174</v>
      </c>
      <c r="W744" s="289"/>
      <c r="X744" s="488">
        <v>43440</v>
      </c>
      <c r="Y744" s="481"/>
      <c r="Z744" s="284"/>
    </row>
    <row r="745" spans="2:26" ht="42.45" hidden="1" customHeight="1" x14ac:dyDescent="0.3">
      <c r="B745" s="56" t="str">
        <f t="shared" ca="1" si="69"/>
        <v>VERO</v>
      </c>
      <c r="C745" s="57" t="b">
        <f t="shared" si="70"/>
        <v>1</v>
      </c>
      <c r="D745" s="57" t="b">
        <f>+IF(Q745='Convalida dati'!$B$16,AND('Dealflow centrale'!V745&lt;&gt;"",I745&lt;&gt;""),IF(AND('Dealflow centrale'!Q745='Convalida dati'!$B$17,'Dealflow centrale'!I745=""),OR('Dealflow centrale'!V745="",V745='Convalida dati'!$D$8),"FALSO"))</f>
        <v>1</v>
      </c>
      <c r="E745" s="57" t="b">
        <f>+IF(OR(T745='Convalida dati'!$F$4,T745='Convalida dati'!$F$5,T745='Convalida dati'!$F$8),OR('Dealflow centrale'!V745='Convalida dati'!$D$5,V745='Convalida dati'!$D$6,V745='Convalida dati'!$D$7),IF(OR('Dealflow centrale'!T745='Convalida dati'!$F$9,'Dealflow centrale'!T745='Convalida dati'!$F$7),OR('Dealflow centrale'!V745='Convalida dati'!$D$4,'Dealflow centrale'!V745='Convalida dati'!$D$5,'Dealflow centrale'!V745='Convalida dati'!$D$6),IF(T745="",OR(V745="",V745='Convalida dati'!$D$8),"FALSO")))</f>
        <v>1</v>
      </c>
      <c r="F745" s="58" t="str">
        <f t="shared" ca="1" si="67"/>
        <v>OK</v>
      </c>
      <c r="G745" s="66">
        <v>740</v>
      </c>
      <c r="H745" s="85">
        <v>43434</v>
      </c>
      <c r="I745" s="63">
        <f t="shared" si="68"/>
        <v>43434</v>
      </c>
      <c r="J745" s="77" t="s">
        <v>1892</v>
      </c>
      <c r="K745" s="65" t="s">
        <v>62</v>
      </c>
      <c r="L745" s="76" t="s">
        <v>764</v>
      </c>
      <c r="M745" s="78" t="s">
        <v>103</v>
      </c>
      <c r="N745" s="64"/>
      <c r="O745" s="272" t="s">
        <v>1896</v>
      </c>
      <c r="P745" s="66" t="s">
        <v>34</v>
      </c>
      <c r="Q745" s="67" t="s">
        <v>170</v>
      </c>
      <c r="R745" s="67" t="s">
        <v>53</v>
      </c>
      <c r="S745" s="288" t="str">
        <f>+'EVCA sectoralclassification 1'!E89</f>
        <v>Business and industrial services</v>
      </c>
      <c r="T745" s="68" t="s">
        <v>166</v>
      </c>
      <c r="U745" s="66" t="s">
        <v>218</v>
      </c>
      <c r="V745" s="423" t="s">
        <v>38</v>
      </c>
      <c r="W745" s="288"/>
      <c r="X745" s="489">
        <v>43440</v>
      </c>
      <c r="Y745" s="482"/>
      <c r="Z745" s="74"/>
    </row>
    <row r="746" spans="2:26" ht="42.45" hidden="1" customHeight="1" x14ac:dyDescent="0.3">
      <c r="B746" s="56" t="str">
        <f t="shared" ca="1" si="69"/>
        <v>VERO</v>
      </c>
      <c r="C746" s="57" t="b">
        <f t="shared" si="70"/>
        <v>1</v>
      </c>
      <c r="D746" s="57" t="b">
        <f>+IF(Q746='Convalida dati'!$B$16,AND('Dealflow centrale'!V746&lt;&gt;"",I746&lt;&gt;""),IF(AND('Dealflow centrale'!Q746='Convalida dati'!$B$17,'Dealflow centrale'!I746=""),OR('Dealflow centrale'!V746="",V746='Convalida dati'!$D$8),"FALSO"))</f>
        <v>1</v>
      </c>
      <c r="E746" s="57" t="b">
        <f>+IF(OR(T746='Convalida dati'!$F$4,T746='Convalida dati'!$F$5,T746='Convalida dati'!$F$8),OR('Dealflow centrale'!V746='Convalida dati'!$D$5,V746='Convalida dati'!$D$6,V746='Convalida dati'!$D$7),IF(OR('Dealflow centrale'!T746='Convalida dati'!$F$9,'Dealflow centrale'!T746='Convalida dati'!$F$7),OR('Dealflow centrale'!V746='Convalida dati'!$D$4,'Dealflow centrale'!V746='Convalida dati'!$D$5,'Dealflow centrale'!V746='Convalida dati'!$D$6),IF(T746="",OR(V746="",V746='Convalida dati'!$D$8),"FALSO")))</f>
        <v>1</v>
      </c>
      <c r="F746" s="58" t="str">
        <f t="shared" ca="1" si="67"/>
        <v>OK</v>
      </c>
      <c r="G746" s="60">
        <v>741</v>
      </c>
      <c r="H746" s="84">
        <v>43437</v>
      </c>
      <c r="I746" s="59">
        <f t="shared" si="68"/>
        <v>43437</v>
      </c>
      <c r="J746" s="75" t="s">
        <v>1897</v>
      </c>
      <c r="K746" s="57" t="s">
        <v>62</v>
      </c>
      <c r="L746" s="70" t="s">
        <v>149</v>
      </c>
      <c r="M746" s="72" t="s">
        <v>92</v>
      </c>
      <c r="N746" s="75" t="s">
        <v>82</v>
      </c>
      <c r="O746" s="73"/>
      <c r="P746" s="60" t="s">
        <v>36</v>
      </c>
      <c r="Q746" s="61" t="s">
        <v>170</v>
      </c>
      <c r="R746" s="61" t="s">
        <v>51</v>
      </c>
      <c r="S746" s="293" t="str">
        <f>+'EVCA sectoralclassification 1'!E56</f>
        <v>Business and industrial products</v>
      </c>
      <c r="T746" s="62" t="s">
        <v>167</v>
      </c>
      <c r="U746" s="72" t="s">
        <v>970</v>
      </c>
      <c r="V746" s="424" t="s">
        <v>38</v>
      </c>
      <c r="W746" s="289"/>
      <c r="X746" s="488">
        <v>43454</v>
      </c>
      <c r="Y746" s="483" t="s">
        <v>1918</v>
      </c>
      <c r="Z746" s="80"/>
    </row>
    <row r="747" spans="2:26" ht="42.45" hidden="1" customHeight="1" x14ac:dyDescent="0.3">
      <c r="B747" s="56" t="str">
        <f t="shared" ca="1" si="69"/>
        <v>VERO</v>
      </c>
      <c r="C747" s="57" t="b">
        <f t="shared" si="70"/>
        <v>1</v>
      </c>
      <c r="D747" s="57" t="b">
        <f>+IF(Q747='Convalida dati'!$B$16,AND('Dealflow centrale'!V747&lt;&gt;"",I747&lt;&gt;""),IF(AND('Dealflow centrale'!Q747='Convalida dati'!$B$17,'Dealflow centrale'!I747=""),OR('Dealflow centrale'!V747="",V747='Convalida dati'!$D$8),"FALSO"))</f>
        <v>1</v>
      </c>
      <c r="E747" s="57" t="b">
        <f>+IF(OR(T747='Convalida dati'!$F$4,T747='Convalida dati'!$F$5,T747='Convalida dati'!$F$8),OR('Dealflow centrale'!V747='Convalida dati'!$D$5,V747='Convalida dati'!$D$6,V747='Convalida dati'!$D$7),IF(OR('Dealflow centrale'!T747='Convalida dati'!$F$9,'Dealflow centrale'!T747='Convalida dati'!$F$7),OR('Dealflow centrale'!V747='Convalida dati'!$D$4,'Dealflow centrale'!V747='Convalida dati'!$D$5,'Dealflow centrale'!V747='Convalida dati'!$D$6),IF(T747="",OR(V747="",V747='Convalida dati'!$D$8),"FALSO")))</f>
        <v>1</v>
      </c>
      <c r="F747" s="58" t="str">
        <f t="shared" ca="1" si="67"/>
        <v>OK</v>
      </c>
      <c r="G747" s="66">
        <v>742</v>
      </c>
      <c r="H747" s="85">
        <v>43438</v>
      </c>
      <c r="I747" s="63">
        <v>43441</v>
      </c>
      <c r="J747" s="77" t="s">
        <v>1898</v>
      </c>
      <c r="K747" s="65" t="s">
        <v>62</v>
      </c>
      <c r="L747" s="76" t="s">
        <v>154</v>
      </c>
      <c r="M747" s="78" t="s">
        <v>92</v>
      </c>
      <c r="N747" s="64"/>
      <c r="O747" s="272" t="s">
        <v>1899</v>
      </c>
      <c r="P747" s="66" t="s">
        <v>34</v>
      </c>
      <c r="Q747" s="67" t="s">
        <v>170</v>
      </c>
      <c r="R747" s="67" t="s">
        <v>48</v>
      </c>
      <c r="S747" s="288" t="str">
        <f>+'EVCA sectoralclassification 1'!E199</f>
        <v>Internet technologies</v>
      </c>
      <c r="T747" s="68" t="s">
        <v>41</v>
      </c>
      <c r="U747" s="66" t="s">
        <v>218</v>
      </c>
      <c r="V747" s="423" t="s">
        <v>174</v>
      </c>
      <c r="W747" s="288"/>
      <c r="X747" s="489">
        <v>43447</v>
      </c>
      <c r="Y747" s="482"/>
      <c r="Z747" s="74"/>
    </row>
    <row r="748" spans="2:26" ht="42.45" hidden="1" customHeight="1" x14ac:dyDescent="0.3">
      <c r="B748" s="56" t="str">
        <f t="shared" ca="1" si="69"/>
        <v>VERO</v>
      </c>
      <c r="C748" s="57" t="b">
        <f t="shared" si="70"/>
        <v>1</v>
      </c>
      <c r="D748" s="57" t="b">
        <f>+IF(Q748='Convalida dati'!$B$16,AND('Dealflow centrale'!V748&lt;&gt;"",I748&lt;&gt;""),IF(AND('Dealflow centrale'!Q748='Convalida dati'!$B$17,'Dealflow centrale'!I748=""),OR('Dealflow centrale'!V748="",V748='Convalida dati'!$D$8),"FALSO"))</f>
        <v>1</v>
      </c>
      <c r="E748" s="57" t="b">
        <f>+IF(OR(T748='Convalida dati'!$F$4,T748='Convalida dati'!$F$5,T748='Convalida dati'!$F$8),OR('Dealflow centrale'!V748='Convalida dati'!$D$5,V748='Convalida dati'!$D$6,V748='Convalida dati'!$D$7),IF(OR('Dealflow centrale'!T748='Convalida dati'!$F$9,'Dealflow centrale'!T748='Convalida dati'!$F$7),OR('Dealflow centrale'!V748='Convalida dati'!$D$4,'Dealflow centrale'!V748='Convalida dati'!$D$5,'Dealflow centrale'!V748='Convalida dati'!$D$6),IF(T748="",OR(V748="",V748='Convalida dati'!$D$8),"FALSO")))</f>
        <v>1</v>
      </c>
      <c r="F748" s="58" t="str">
        <f t="shared" ca="1" si="67"/>
        <v>OK</v>
      </c>
      <c r="G748" s="60">
        <v>743</v>
      </c>
      <c r="H748" s="84">
        <v>43439</v>
      </c>
      <c r="I748" s="59">
        <v>43440</v>
      </c>
      <c r="J748" s="75" t="s">
        <v>1900</v>
      </c>
      <c r="K748" s="70" t="s">
        <v>62</v>
      </c>
      <c r="L748" s="70" t="s">
        <v>206</v>
      </c>
      <c r="M748" s="72" t="s">
        <v>206</v>
      </c>
      <c r="N748" s="75"/>
      <c r="O748" s="73" t="s">
        <v>1901</v>
      </c>
      <c r="P748" s="60" t="s">
        <v>34</v>
      </c>
      <c r="Q748" s="61" t="s">
        <v>170</v>
      </c>
      <c r="R748" s="61" t="s">
        <v>43</v>
      </c>
      <c r="S748" s="293" t="str">
        <f>+'EVCA sectoralclassification 1'!E15</f>
        <v>Agriculture: other</v>
      </c>
      <c r="T748" s="62" t="s">
        <v>41</v>
      </c>
      <c r="U748" s="60" t="s">
        <v>218</v>
      </c>
      <c r="V748" s="424" t="s">
        <v>174</v>
      </c>
      <c r="W748" s="289"/>
      <c r="X748" s="491">
        <v>43447</v>
      </c>
      <c r="Y748" s="481"/>
      <c r="Z748" s="284"/>
    </row>
    <row r="749" spans="2:26" ht="42.45" hidden="1" customHeight="1" x14ac:dyDescent="0.3">
      <c r="B749" s="56" t="str">
        <f t="shared" ca="1" si="69"/>
        <v>VERO</v>
      </c>
      <c r="C749" s="57" t="b">
        <f t="shared" si="70"/>
        <v>1</v>
      </c>
      <c r="D749" s="57" t="b">
        <f>+IF(Q749='Convalida dati'!$B$16,AND('Dealflow centrale'!V749&lt;&gt;"",I749&lt;&gt;""),IF(AND('Dealflow centrale'!Q749='Convalida dati'!$B$17,'Dealflow centrale'!I749=""),OR('Dealflow centrale'!V749="",V749='Convalida dati'!$D$8),"FALSO"))</f>
        <v>1</v>
      </c>
      <c r="E749" s="57" t="b">
        <f>+IF(OR(T749='Convalida dati'!$F$4,T749='Convalida dati'!$F$5,T749='Convalida dati'!$F$8),OR('Dealflow centrale'!V749='Convalida dati'!$D$5,V749='Convalida dati'!$D$6,V749='Convalida dati'!$D$7),IF(OR('Dealflow centrale'!T749='Convalida dati'!$F$9,'Dealflow centrale'!T749='Convalida dati'!$F$7),OR('Dealflow centrale'!V749='Convalida dati'!$D$4,'Dealflow centrale'!V749='Convalida dati'!$D$5,'Dealflow centrale'!V749='Convalida dati'!$D$6),IF(T749="",OR(V749="",V749='Convalida dati'!$D$8),"FALSO")))</f>
        <v>1</v>
      </c>
      <c r="F749" s="58" t="str">
        <f t="shared" ca="1" si="67"/>
        <v>OK</v>
      </c>
      <c r="G749" s="66">
        <v>744</v>
      </c>
      <c r="H749" s="85">
        <v>43434</v>
      </c>
      <c r="I749" s="63"/>
      <c r="J749" s="77" t="s">
        <v>1902</v>
      </c>
      <c r="K749" s="65" t="s">
        <v>62</v>
      </c>
      <c r="L749" s="76" t="s">
        <v>1903</v>
      </c>
      <c r="M749" s="78" t="s">
        <v>92</v>
      </c>
      <c r="N749" s="64"/>
      <c r="O749" s="272" t="s">
        <v>1939</v>
      </c>
      <c r="P749" s="66" t="s">
        <v>35</v>
      </c>
      <c r="Q749" s="67" t="s">
        <v>67</v>
      </c>
      <c r="R749" s="67"/>
      <c r="S749" s="288"/>
      <c r="T749" s="68"/>
      <c r="U749" s="66"/>
      <c r="V749" s="423" t="s">
        <v>781</v>
      </c>
      <c r="W749" s="288"/>
      <c r="X749" s="489">
        <v>43440</v>
      </c>
      <c r="Y749" s="482"/>
      <c r="Z749" s="74"/>
    </row>
    <row r="750" spans="2:26" ht="42.45" hidden="1" customHeight="1" x14ac:dyDescent="0.3">
      <c r="B750" s="56" t="str">
        <f t="shared" ca="1" si="69"/>
        <v>VERO</v>
      </c>
      <c r="C750" s="57" t="b">
        <f t="shared" si="70"/>
        <v>1</v>
      </c>
      <c r="D750" s="57" t="b">
        <f>+IF(Q750='Convalida dati'!$B$16,AND('Dealflow centrale'!V750&lt;&gt;"",I750&lt;&gt;""),IF(AND('Dealflow centrale'!Q750='Convalida dati'!$B$17,'Dealflow centrale'!I750=""),OR('Dealflow centrale'!V750="",V750='Convalida dati'!$D$8),"FALSO"))</f>
        <v>1</v>
      </c>
      <c r="E750" s="57" t="b">
        <f>+IF(OR(T750='Convalida dati'!$F$4,T750='Convalida dati'!$F$5,T750='Convalida dati'!$F$8),OR('Dealflow centrale'!V750='Convalida dati'!$D$5,V750='Convalida dati'!$D$6,V750='Convalida dati'!$D$7),IF(OR('Dealflow centrale'!T750='Convalida dati'!$F$9,'Dealflow centrale'!T750='Convalida dati'!$F$7),OR('Dealflow centrale'!V750='Convalida dati'!$D$4,'Dealflow centrale'!V750='Convalida dati'!$D$5,'Dealflow centrale'!V750='Convalida dati'!$D$6),IF(T750="",OR(V750="",V750='Convalida dati'!$D$8),"FALSO")))</f>
        <v>1</v>
      </c>
      <c r="F750" s="58" t="str">
        <f t="shared" ca="1" si="67"/>
        <v>OK</v>
      </c>
      <c r="G750" s="60">
        <v>745</v>
      </c>
      <c r="H750" s="84">
        <v>43439</v>
      </c>
      <c r="I750" s="59">
        <v>43439</v>
      </c>
      <c r="J750" s="75" t="s">
        <v>1904</v>
      </c>
      <c r="K750" s="57" t="s">
        <v>62</v>
      </c>
      <c r="L750" s="70" t="s">
        <v>1438</v>
      </c>
      <c r="M750" s="72" t="s">
        <v>96</v>
      </c>
      <c r="N750" s="75" t="s">
        <v>1905</v>
      </c>
      <c r="O750" s="73"/>
      <c r="P750" s="60" t="s">
        <v>36</v>
      </c>
      <c r="Q750" s="61" t="s">
        <v>170</v>
      </c>
      <c r="R750" s="61" t="s">
        <v>48</v>
      </c>
      <c r="S750" s="293" t="str">
        <f>+'EVCA sectoralclassification 1'!E201</f>
        <v>Communication: other</v>
      </c>
      <c r="T750" s="62" t="s">
        <v>166</v>
      </c>
      <c r="U750" s="60" t="s">
        <v>218</v>
      </c>
      <c r="V750" s="424" t="s">
        <v>38</v>
      </c>
      <c r="W750" s="289"/>
      <c r="X750" s="488">
        <v>43440</v>
      </c>
      <c r="Y750" s="481"/>
      <c r="Z750" s="284"/>
    </row>
    <row r="751" spans="2:26" ht="42.45" hidden="1" customHeight="1" x14ac:dyDescent="0.3">
      <c r="B751" s="56" t="str">
        <f t="shared" ca="1" si="69"/>
        <v>VERO</v>
      </c>
      <c r="C751" s="57" t="b">
        <f t="shared" si="70"/>
        <v>1</v>
      </c>
      <c r="D751" s="57" t="b">
        <f>+IF(Q751='Convalida dati'!$B$16,AND('Dealflow centrale'!V751&lt;&gt;"",I751&lt;&gt;""),IF(AND('Dealflow centrale'!Q751='Convalida dati'!$B$17,'Dealflow centrale'!I751=""),OR('Dealflow centrale'!V751="",V751='Convalida dati'!$D$8),"FALSO"))</f>
        <v>1</v>
      </c>
      <c r="E751" s="57" t="b">
        <f>+IF(OR(T751='Convalida dati'!$F$4,T751='Convalida dati'!$F$5,T751='Convalida dati'!$F$8),OR('Dealflow centrale'!V751='Convalida dati'!$D$5,V751='Convalida dati'!$D$6,V751='Convalida dati'!$D$7),IF(OR('Dealflow centrale'!T751='Convalida dati'!$F$9,'Dealflow centrale'!T751='Convalida dati'!$F$7),OR('Dealflow centrale'!V751='Convalida dati'!$D$4,'Dealflow centrale'!V751='Convalida dati'!$D$5,'Dealflow centrale'!V751='Convalida dati'!$D$6),IF(T751="",OR(V751="",V751='Convalida dati'!$D$8),"FALSO")))</f>
        <v>1</v>
      </c>
      <c r="F751" s="58" t="str">
        <f t="shared" ca="1" si="67"/>
        <v>OK</v>
      </c>
      <c r="G751" s="66">
        <v>746</v>
      </c>
      <c r="H751" s="85">
        <v>43440</v>
      </c>
      <c r="I751" s="63">
        <v>43440</v>
      </c>
      <c r="J751" s="77" t="s">
        <v>1907</v>
      </c>
      <c r="K751" s="65" t="s">
        <v>62</v>
      </c>
      <c r="L751" s="76" t="s">
        <v>239</v>
      </c>
      <c r="M751" s="78" t="s">
        <v>89</v>
      </c>
      <c r="N751" s="64"/>
      <c r="O751" s="272" t="s">
        <v>1888</v>
      </c>
      <c r="P751" s="66" t="s">
        <v>35</v>
      </c>
      <c r="Q751" s="67" t="s">
        <v>170</v>
      </c>
      <c r="R751" s="67" t="s">
        <v>43</v>
      </c>
      <c r="S751" s="288" t="str">
        <f>+'EVCA sectoralclassification 1'!E15</f>
        <v>Agriculture: other</v>
      </c>
      <c r="T751" s="68" t="s">
        <v>41</v>
      </c>
      <c r="U751" s="66" t="s">
        <v>218</v>
      </c>
      <c r="V751" s="423" t="s">
        <v>174</v>
      </c>
      <c r="W751" s="288"/>
      <c r="X751" s="489">
        <v>43447</v>
      </c>
      <c r="Y751" s="482"/>
      <c r="Z751" s="74"/>
    </row>
    <row r="752" spans="2:26" ht="42.45" hidden="1" customHeight="1" x14ac:dyDescent="0.3">
      <c r="B752" s="56" t="str">
        <f t="shared" ca="1" si="69"/>
        <v>VERO</v>
      </c>
      <c r="C752" s="57" t="b">
        <f t="shared" si="70"/>
        <v>1</v>
      </c>
      <c r="D752" s="57" t="b">
        <f>+IF(Q752='Convalida dati'!$B$16,AND('Dealflow centrale'!V752&lt;&gt;"",I752&lt;&gt;""),IF(AND('Dealflow centrale'!Q752='Convalida dati'!$B$17,'Dealflow centrale'!I752=""),OR('Dealflow centrale'!V752="",V752='Convalida dati'!$D$8),"FALSO"))</f>
        <v>1</v>
      </c>
      <c r="E752" s="57" t="b">
        <f>+IF(OR(T752='Convalida dati'!$F$4,T752='Convalida dati'!$F$5,T752='Convalida dati'!$F$8),OR('Dealflow centrale'!V752='Convalida dati'!$D$5,V752='Convalida dati'!$D$6,V752='Convalida dati'!$D$7),IF(OR('Dealflow centrale'!T752='Convalida dati'!$F$9,'Dealflow centrale'!T752='Convalida dati'!$F$7),OR('Dealflow centrale'!V752='Convalida dati'!$D$4,'Dealflow centrale'!V752='Convalida dati'!$D$5,'Dealflow centrale'!V752='Convalida dati'!$D$6),IF(T752="",OR(V752="",V752='Convalida dati'!$D$8),"FALSO")))</f>
        <v>1</v>
      </c>
      <c r="F752" s="58" t="str">
        <f t="shared" ca="1" si="67"/>
        <v>OK</v>
      </c>
      <c r="G752" s="60">
        <v>747</v>
      </c>
      <c r="H752" s="84">
        <v>43440</v>
      </c>
      <c r="I752" s="59">
        <f>+H752</f>
        <v>43440</v>
      </c>
      <c r="J752" s="75" t="s">
        <v>1908</v>
      </c>
      <c r="K752" s="57" t="s">
        <v>62</v>
      </c>
      <c r="L752" s="70" t="s">
        <v>80</v>
      </c>
      <c r="M752" s="72" t="s">
        <v>70</v>
      </c>
      <c r="N752" s="75"/>
      <c r="O752" s="73" t="s">
        <v>1909</v>
      </c>
      <c r="P752" s="60" t="s">
        <v>35</v>
      </c>
      <c r="Q752" s="61" t="s">
        <v>170</v>
      </c>
      <c r="R752" s="61" t="s">
        <v>51</v>
      </c>
      <c r="S752" s="293" t="str">
        <f>+'EVCA sectoralclassification 1'!E96</f>
        <v>Construction</v>
      </c>
      <c r="T752" s="62" t="s">
        <v>41</v>
      </c>
      <c r="U752" s="60" t="s">
        <v>218</v>
      </c>
      <c r="V752" s="424" t="s">
        <v>174</v>
      </c>
      <c r="W752" s="289"/>
      <c r="X752" s="488">
        <v>43447</v>
      </c>
      <c r="Y752" s="481"/>
      <c r="Z752" s="284"/>
    </row>
    <row r="753" spans="2:26" ht="42.45" hidden="1" customHeight="1" x14ac:dyDescent="0.3">
      <c r="B753" s="56" t="str">
        <f t="shared" ca="1" si="69"/>
        <v>VERO</v>
      </c>
      <c r="C753" s="57" t="b">
        <f t="shared" si="70"/>
        <v>1</v>
      </c>
      <c r="D753" s="57" t="b">
        <f>+IF(Q753='Convalida dati'!$B$16,AND('Dealflow centrale'!V753&lt;&gt;"",I753&lt;&gt;""),IF(AND('Dealflow centrale'!Q753='Convalida dati'!$B$17,'Dealflow centrale'!I753=""),OR('Dealflow centrale'!V753="",V753='Convalida dati'!$D$8),"FALSO"))</f>
        <v>1</v>
      </c>
      <c r="E753" s="57" t="b">
        <f>+IF(OR(T753='Convalida dati'!$F$4,T753='Convalida dati'!$F$5,T753='Convalida dati'!$F$8),OR('Dealflow centrale'!V753='Convalida dati'!$D$5,V753='Convalida dati'!$D$6,V753='Convalida dati'!$D$7),IF(OR('Dealflow centrale'!T753='Convalida dati'!$F$9,'Dealflow centrale'!T753='Convalida dati'!$F$7),OR('Dealflow centrale'!V753='Convalida dati'!$D$4,'Dealflow centrale'!V753='Convalida dati'!$D$5,'Dealflow centrale'!V753='Convalida dati'!$D$6),IF(T753="",OR(V753="",V753='Convalida dati'!$D$8),"FALSO")))</f>
        <v>1</v>
      </c>
      <c r="F753" s="58" t="str">
        <f t="shared" ca="1" si="67"/>
        <v>OK</v>
      </c>
      <c r="G753" s="66">
        <v>748</v>
      </c>
      <c r="H753" s="85">
        <v>43444</v>
      </c>
      <c r="I753" s="63">
        <f>+H753</f>
        <v>43444</v>
      </c>
      <c r="J753" s="77" t="s">
        <v>1910</v>
      </c>
      <c r="K753" s="65" t="s">
        <v>62</v>
      </c>
      <c r="L753" s="76" t="s">
        <v>192</v>
      </c>
      <c r="M753" s="78" t="s">
        <v>95</v>
      </c>
      <c r="N753" s="64"/>
      <c r="O753" s="272" t="s">
        <v>1911</v>
      </c>
      <c r="P753" s="66" t="s">
        <v>35</v>
      </c>
      <c r="Q753" s="67" t="s">
        <v>170</v>
      </c>
      <c r="R753" s="67" t="s">
        <v>48</v>
      </c>
      <c r="S753" s="288" t="str">
        <f>+'EVCA sectoralclassification 1'!E199</f>
        <v>Internet technologies</v>
      </c>
      <c r="T753" s="68" t="s">
        <v>167</v>
      </c>
      <c r="U753" s="66" t="s">
        <v>218</v>
      </c>
      <c r="V753" s="423" t="s">
        <v>38</v>
      </c>
      <c r="W753" s="288"/>
      <c r="X753" s="489">
        <v>43447</v>
      </c>
      <c r="Y753" s="482"/>
      <c r="Z753" s="74"/>
    </row>
    <row r="754" spans="2:26" ht="42.45" hidden="1" customHeight="1" x14ac:dyDescent="0.3">
      <c r="B754" s="56" t="str">
        <f t="shared" ca="1" si="69"/>
        <v>VERO</v>
      </c>
      <c r="C754" s="57" t="b">
        <f t="shared" si="70"/>
        <v>1</v>
      </c>
      <c r="D754" s="57" t="b">
        <f>+IF(Q754='Convalida dati'!$B$16,AND('Dealflow centrale'!V754&lt;&gt;"",I754&lt;&gt;""),IF(AND('Dealflow centrale'!Q754='Convalida dati'!$B$17,'Dealflow centrale'!I754=""),OR('Dealflow centrale'!V754="",V754='Convalida dati'!$D$8),"FALSO"))</f>
        <v>1</v>
      </c>
      <c r="E754" s="57" t="b">
        <f>+IF(OR(T754='Convalida dati'!$F$4,T754='Convalida dati'!$F$5,T754='Convalida dati'!$F$8),OR('Dealflow centrale'!V754='Convalida dati'!$D$5,V754='Convalida dati'!$D$6,V754='Convalida dati'!$D$7),IF(OR('Dealflow centrale'!T754='Convalida dati'!$F$9,'Dealflow centrale'!T754='Convalida dati'!$F$7),OR('Dealflow centrale'!V754='Convalida dati'!$D$4,'Dealflow centrale'!V754='Convalida dati'!$D$5,'Dealflow centrale'!V754='Convalida dati'!$D$6),IF(T754="",OR(V754="",V754='Convalida dati'!$D$8),"FALSO")))</f>
        <v>1</v>
      </c>
      <c r="F754" s="58" t="str">
        <f t="shared" ca="1" si="67"/>
        <v>OK</v>
      </c>
      <c r="G754" s="60">
        <v>749</v>
      </c>
      <c r="H754" s="84">
        <v>43445</v>
      </c>
      <c r="I754" s="59">
        <v>43445</v>
      </c>
      <c r="J754" s="279" t="s">
        <v>1913</v>
      </c>
      <c r="K754" s="57" t="s">
        <v>62</v>
      </c>
      <c r="L754" s="70" t="s">
        <v>206</v>
      </c>
      <c r="M754" s="72" t="s">
        <v>206</v>
      </c>
      <c r="N754" s="75"/>
      <c r="O754" s="73" t="s">
        <v>1912</v>
      </c>
      <c r="P754" s="60" t="s">
        <v>35</v>
      </c>
      <c r="Q754" s="61" t="s">
        <v>170</v>
      </c>
      <c r="R754" s="61" t="s">
        <v>49</v>
      </c>
      <c r="S754" s="293" t="str">
        <f>+'EVCA sectoralclassification 1'!E214</f>
        <v>Systems software</v>
      </c>
      <c r="T754" s="62" t="s">
        <v>167</v>
      </c>
      <c r="U754" s="60" t="s">
        <v>218</v>
      </c>
      <c r="V754" s="424" t="s">
        <v>38</v>
      </c>
      <c r="W754" s="289"/>
      <c r="X754" s="488">
        <v>43447</v>
      </c>
      <c r="Y754" s="481"/>
      <c r="Z754" s="284"/>
    </row>
    <row r="755" spans="2:26" ht="42.45" hidden="1" customHeight="1" x14ac:dyDescent="0.3">
      <c r="B755" s="56" t="str">
        <f t="shared" ca="1" si="69"/>
        <v>VERO</v>
      </c>
      <c r="C755" s="57" t="b">
        <f t="shared" si="70"/>
        <v>1</v>
      </c>
      <c r="D755" s="57" t="b">
        <f>+IF(Q755='Convalida dati'!$B$16,AND('Dealflow centrale'!V755&lt;&gt;"",I755&lt;&gt;""),IF(AND('Dealflow centrale'!Q755='Convalida dati'!$B$17,'Dealflow centrale'!I755=""),OR('Dealflow centrale'!V755="",V755='Convalida dati'!$D$8),"FALSO"))</f>
        <v>1</v>
      </c>
      <c r="E755" s="57" t="b">
        <f>+IF(OR(T755='Convalida dati'!$F$4,T755='Convalida dati'!$F$5,T755='Convalida dati'!$F$8),OR('Dealflow centrale'!V755='Convalida dati'!$D$5,V755='Convalida dati'!$D$6,V755='Convalida dati'!$D$7),IF(OR('Dealflow centrale'!T755='Convalida dati'!$F$9,'Dealflow centrale'!T755='Convalida dati'!$F$7),OR('Dealflow centrale'!V755='Convalida dati'!$D$4,'Dealflow centrale'!V755='Convalida dati'!$D$5,'Dealflow centrale'!V755='Convalida dati'!$D$6),IF(T755="",OR(V755="",V755='Convalida dati'!$D$8),"FALSO")))</f>
        <v>1</v>
      </c>
      <c r="F755" s="58" t="str">
        <f t="shared" ca="1" si="67"/>
        <v>OK</v>
      </c>
      <c r="G755" s="66">
        <v>750</v>
      </c>
      <c r="H755" s="85">
        <v>43445</v>
      </c>
      <c r="I755" s="63">
        <f>+H755</f>
        <v>43445</v>
      </c>
      <c r="J755" s="77" t="s">
        <v>1914</v>
      </c>
      <c r="K755" s="65" t="s">
        <v>62</v>
      </c>
      <c r="L755" s="76" t="s">
        <v>149</v>
      </c>
      <c r="M755" s="78" t="s">
        <v>92</v>
      </c>
      <c r="N755" s="64"/>
      <c r="O755" s="272" t="s">
        <v>1915</v>
      </c>
      <c r="P755" s="66" t="s">
        <v>35</v>
      </c>
      <c r="Q755" s="67" t="s">
        <v>170</v>
      </c>
      <c r="R755" s="67" t="s">
        <v>49</v>
      </c>
      <c r="S755" s="288" t="str">
        <f>+'EVCA sectoralclassification 1'!E214</f>
        <v>Systems software</v>
      </c>
      <c r="T755" s="68" t="s">
        <v>166</v>
      </c>
      <c r="U755" s="66" t="s">
        <v>218</v>
      </c>
      <c r="V755" s="423" t="s">
        <v>38</v>
      </c>
      <c r="W755" s="288"/>
      <c r="X755" s="489">
        <v>43447</v>
      </c>
      <c r="Y755" s="482"/>
      <c r="Z755" s="74"/>
    </row>
    <row r="756" spans="2:26" ht="42.45" hidden="1" customHeight="1" x14ac:dyDescent="0.3">
      <c r="B756" s="56" t="str">
        <f t="shared" ca="1" si="69"/>
        <v>VERO</v>
      </c>
      <c r="C756" s="57" t="b">
        <f t="shared" si="70"/>
        <v>1</v>
      </c>
      <c r="D756" s="57" t="b">
        <f>+IF(Q756='Convalida dati'!$B$16,AND('Dealflow centrale'!V756&lt;&gt;"",I756&lt;&gt;""),IF(AND('Dealflow centrale'!Q756='Convalida dati'!$B$17,'Dealflow centrale'!I756=""),OR('Dealflow centrale'!V756="",V756='Convalida dati'!$D$8),"FALSO"))</f>
        <v>1</v>
      </c>
      <c r="E756" s="57" t="b">
        <f>+IF(OR(T756='Convalida dati'!$F$4,T756='Convalida dati'!$F$5,T756='Convalida dati'!$F$8),OR('Dealflow centrale'!V756='Convalida dati'!$D$5,V756='Convalida dati'!$D$6,V756='Convalida dati'!$D$7),IF(OR('Dealflow centrale'!T756='Convalida dati'!$F$9,'Dealflow centrale'!T756='Convalida dati'!$F$7),OR('Dealflow centrale'!V756='Convalida dati'!$D$4,'Dealflow centrale'!V756='Convalida dati'!$D$5,'Dealflow centrale'!V756='Convalida dati'!$D$6),IF(T756="",OR(V756="",V756='Convalida dati'!$D$8),"FALSO")))</f>
        <v>1</v>
      </c>
      <c r="F756" s="58" t="str">
        <f t="shared" ca="1" si="67"/>
        <v>OK</v>
      </c>
      <c r="G756" s="60">
        <v>751</v>
      </c>
      <c r="H756" s="84">
        <v>43445</v>
      </c>
      <c r="I756" s="59">
        <v>43445</v>
      </c>
      <c r="J756" s="75" t="s">
        <v>1917</v>
      </c>
      <c r="K756" s="57" t="s">
        <v>62</v>
      </c>
      <c r="L756" s="70" t="s">
        <v>764</v>
      </c>
      <c r="M756" s="72" t="s">
        <v>103</v>
      </c>
      <c r="N756" s="75"/>
      <c r="O756" s="73" t="s">
        <v>1916</v>
      </c>
      <c r="P756" s="60" t="s">
        <v>34</v>
      </c>
      <c r="Q756" s="61" t="s">
        <v>170</v>
      </c>
      <c r="R756" s="61" t="s">
        <v>47</v>
      </c>
      <c r="S756" s="293" t="str">
        <f>+'EVCA sectoralclassification 1'!E204</f>
        <v>Consumer electronics</v>
      </c>
      <c r="T756" s="62" t="s">
        <v>41</v>
      </c>
      <c r="U756" s="60" t="s">
        <v>218</v>
      </c>
      <c r="V756" s="424" t="s">
        <v>174</v>
      </c>
      <c r="W756" s="289"/>
      <c r="X756" s="488">
        <v>43447</v>
      </c>
      <c r="Y756" s="481"/>
      <c r="Z756" s="284"/>
    </row>
    <row r="757" spans="2:26" ht="42.45" hidden="1" customHeight="1" x14ac:dyDescent="0.3">
      <c r="B757" s="56" t="str">
        <f t="shared" ca="1" si="69"/>
        <v>VERO</v>
      </c>
      <c r="C757" s="57" t="b">
        <f t="shared" si="70"/>
        <v>1</v>
      </c>
      <c r="D757" s="57" t="b">
        <f>+IF(Q757='Convalida dati'!$B$16,AND('Dealflow centrale'!V757&lt;&gt;"",I757&lt;&gt;""),IF(AND('Dealflow centrale'!Q757='Convalida dati'!$B$17,'Dealflow centrale'!I757=""),OR('Dealflow centrale'!V757="",V757='Convalida dati'!$D$8),"FALSO"))</f>
        <v>1</v>
      </c>
      <c r="E757" s="57" t="b">
        <f>+IF(OR(T757='Convalida dati'!$F$4,T757='Convalida dati'!$F$5,T757='Convalida dati'!$F$8),OR('Dealflow centrale'!V757='Convalida dati'!$D$5,V757='Convalida dati'!$D$6,V757='Convalida dati'!$D$7),IF(OR('Dealflow centrale'!T757='Convalida dati'!$F$9,'Dealflow centrale'!T757='Convalida dati'!$F$7),OR('Dealflow centrale'!V757='Convalida dati'!$D$4,'Dealflow centrale'!V757='Convalida dati'!$D$5,'Dealflow centrale'!V757='Convalida dati'!$D$6),IF(T757="",OR(V757="",V757='Convalida dati'!$D$8),"FALSO")))</f>
        <v>1</v>
      </c>
      <c r="F757" s="58" t="str">
        <f t="shared" ca="1" si="67"/>
        <v>OK</v>
      </c>
      <c r="G757" s="66">
        <v>752</v>
      </c>
      <c r="H757" s="273">
        <v>43448</v>
      </c>
      <c r="I757" s="63">
        <v>43448</v>
      </c>
      <c r="J757" s="77" t="s">
        <v>1920</v>
      </c>
      <c r="K757" s="76" t="s">
        <v>62</v>
      </c>
      <c r="L757" s="76" t="s">
        <v>1930</v>
      </c>
      <c r="M757" s="78" t="s">
        <v>90</v>
      </c>
      <c r="N757" s="64"/>
      <c r="O757" s="272" t="s">
        <v>1919</v>
      </c>
      <c r="P757" s="66" t="s">
        <v>83</v>
      </c>
      <c r="Q757" s="67" t="s">
        <v>170</v>
      </c>
      <c r="R757" s="67" t="s">
        <v>49</v>
      </c>
      <c r="S757" s="288" t="str">
        <f>+'EVCA sectoralclassification 1'!E203</f>
        <v>Consumer electronics</v>
      </c>
      <c r="T757" s="68" t="s">
        <v>166</v>
      </c>
      <c r="U757" s="66" t="s">
        <v>218</v>
      </c>
      <c r="V757" s="423" t="s">
        <v>38</v>
      </c>
      <c r="W757" s="288"/>
      <c r="X757" s="489">
        <v>43454</v>
      </c>
      <c r="Y757" s="482"/>
      <c r="Z757" s="74"/>
    </row>
    <row r="758" spans="2:26" ht="42.45" hidden="1" customHeight="1" x14ac:dyDescent="0.3">
      <c r="B758" s="56" t="str">
        <f t="shared" ca="1" si="69"/>
        <v>VERO</v>
      </c>
      <c r="C758" s="57" t="b">
        <f t="shared" si="70"/>
        <v>1</v>
      </c>
      <c r="D758" s="57" t="b">
        <f>+IF(Q758='Convalida dati'!$B$16,AND('Dealflow centrale'!V758&lt;&gt;"",I758&lt;&gt;""),IF(AND('Dealflow centrale'!Q758='Convalida dati'!$B$17,'Dealflow centrale'!I758=""),OR('Dealflow centrale'!V758="",V758='Convalida dati'!$D$8),"FALSO"))</f>
        <v>1</v>
      </c>
      <c r="E758" s="57" t="b">
        <f>+IF(OR(T758='Convalida dati'!$F$4,T758='Convalida dati'!$F$5,T758='Convalida dati'!$F$8),OR('Dealflow centrale'!V758='Convalida dati'!$D$5,V758='Convalida dati'!$D$6,V758='Convalida dati'!$D$7),IF(OR('Dealflow centrale'!T758='Convalida dati'!$F$9,'Dealflow centrale'!T758='Convalida dati'!$F$7),OR('Dealflow centrale'!V758='Convalida dati'!$D$4,'Dealflow centrale'!V758='Convalida dati'!$D$5,'Dealflow centrale'!V758='Convalida dati'!$D$6),IF(T758="",OR(V758="",V758='Convalida dati'!$D$8),"FALSO")))</f>
        <v>1</v>
      </c>
      <c r="F758" s="58" t="str">
        <f t="shared" ca="1" si="67"/>
        <v>OK</v>
      </c>
      <c r="G758" s="60">
        <v>753</v>
      </c>
      <c r="H758" s="84">
        <v>43448</v>
      </c>
      <c r="I758" s="59">
        <v>43448</v>
      </c>
      <c r="J758" s="279" t="s">
        <v>1921</v>
      </c>
      <c r="K758" s="57" t="s">
        <v>62</v>
      </c>
      <c r="L758" s="70" t="s">
        <v>149</v>
      </c>
      <c r="M758" s="72" t="s">
        <v>92</v>
      </c>
      <c r="N758" s="75"/>
      <c r="O758" s="73" t="s">
        <v>1931</v>
      </c>
      <c r="P758" s="60" t="s">
        <v>35</v>
      </c>
      <c r="Q758" s="61" t="s">
        <v>170</v>
      </c>
      <c r="R758" s="61" t="s">
        <v>53</v>
      </c>
      <c r="S758" s="293" t="str">
        <f>+'EVCA sectoralclassification 1'!E183</f>
        <v>Financial institutions and services</v>
      </c>
      <c r="T758" s="62" t="s">
        <v>167</v>
      </c>
      <c r="U758" s="60" t="s">
        <v>218</v>
      </c>
      <c r="V758" s="424" t="s">
        <v>38</v>
      </c>
      <c r="W758" s="289"/>
      <c r="X758" s="491">
        <v>43454</v>
      </c>
      <c r="Y758" s="481"/>
      <c r="Z758" s="284"/>
    </row>
    <row r="759" spans="2:26" ht="42.45" hidden="1" customHeight="1" x14ac:dyDescent="0.3">
      <c r="B759" s="56" t="str">
        <f t="shared" ca="1" si="69"/>
        <v>VERO</v>
      </c>
      <c r="C759" s="57" t="b">
        <f t="shared" si="70"/>
        <v>1</v>
      </c>
      <c r="D759" s="57" t="b">
        <f>+IF(Q759='Convalida dati'!$B$16,AND('Dealflow centrale'!V759&lt;&gt;"",I759&lt;&gt;""),IF(AND('Dealflow centrale'!Q759='Convalida dati'!$B$17,'Dealflow centrale'!I759=""),OR('Dealflow centrale'!V759="",V759='Convalida dati'!$D$8),"FALSO"))</f>
        <v>1</v>
      </c>
      <c r="E759" s="57" t="b">
        <f>+IF(OR(T759='Convalida dati'!$F$4,T759='Convalida dati'!$F$5,T759='Convalida dati'!$F$8),OR('Dealflow centrale'!V759='Convalida dati'!$D$5,V759='Convalida dati'!$D$6,V759='Convalida dati'!$D$7),IF(OR('Dealflow centrale'!T759='Convalida dati'!$F$9,'Dealflow centrale'!T759='Convalida dati'!$F$7),OR('Dealflow centrale'!V759='Convalida dati'!$D$4,'Dealflow centrale'!V759='Convalida dati'!$D$5,'Dealflow centrale'!V759='Convalida dati'!$D$6),IF(T759="",OR(V759="",V759='Convalida dati'!$D$8),"FALSO")))</f>
        <v>1</v>
      </c>
      <c r="F759" s="58" t="str">
        <f t="shared" ca="1" si="67"/>
        <v>OK</v>
      </c>
      <c r="G759" s="66">
        <v>754</v>
      </c>
      <c r="H759" s="85">
        <v>43450</v>
      </c>
      <c r="I759" s="63">
        <v>43450</v>
      </c>
      <c r="J759" s="77" t="s">
        <v>1922</v>
      </c>
      <c r="K759" s="76" t="s">
        <v>62</v>
      </c>
      <c r="L759" s="76" t="s">
        <v>1209</v>
      </c>
      <c r="M759" s="78" t="s">
        <v>97</v>
      </c>
      <c r="N759" s="77" t="s">
        <v>82</v>
      </c>
      <c r="O759" s="272"/>
      <c r="P759" s="66" t="s">
        <v>36</v>
      </c>
      <c r="Q759" s="67" t="s">
        <v>170</v>
      </c>
      <c r="R759" s="67" t="s">
        <v>46</v>
      </c>
      <c r="S759" s="288" t="str">
        <f>+'EVCA sectoralclassification 1'!E163</f>
        <v>Alternative energy</v>
      </c>
      <c r="T759" s="68" t="s">
        <v>166</v>
      </c>
      <c r="U759" s="66" t="s">
        <v>218</v>
      </c>
      <c r="V759" s="423" t="s">
        <v>38</v>
      </c>
      <c r="W759" s="288"/>
      <c r="X759" s="489">
        <v>43454</v>
      </c>
      <c r="Y759" s="482"/>
      <c r="Z759" s="74"/>
    </row>
    <row r="760" spans="2:26" ht="42.45" hidden="1" customHeight="1" x14ac:dyDescent="0.3">
      <c r="B760" s="56" t="str">
        <f t="shared" ca="1" si="69"/>
        <v>VERO</v>
      </c>
      <c r="C760" s="57" t="b">
        <f t="shared" si="70"/>
        <v>1</v>
      </c>
      <c r="D760" s="57" t="b">
        <f>+IF(Q760='Convalida dati'!$B$16,AND('Dealflow centrale'!V760&lt;&gt;"",I760&lt;&gt;""),IF(AND('Dealflow centrale'!Q760='Convalida dati'!$B$17,'Dealflow centrale'!I760=""),OR('Dealflow centrale'!V760="",V760='Convalida dati'!$D$8),"FALSO"))</f>
        <v>1</v>
      </c>
      <c r="E760" s="57" t="b">
        <f>+IF(OR(T760='Convalida dati'!$F$4,T760='Convalida dati'!$F$5,T760='Convalida dati'!$F$8),OR('Dealflow centrale'!V760='Convalida dati'!$D$5,V760='Convalida dati'!$D$6,V760='Convalida dati'!$D$7),IF(OR('Dealflow centrale'!T760='Convalida dati'!$F$9,'Dealflow centrale'!T760='Convalida dati'!$F$7),OR('Dealflow centrale'!V760='Convalida dati'!$D$4,'Dealflow centrale'!V760='Convalida dati'!$D$5,'Dealflow centrale'!V760='Convalida dati'!$D$6),IF(T760="",OR(V760="",V760='Convalida dati'!$D$8),"FALSO")))</f>
        <v>1</v>
      </c>
      <c r="F760" s="58" t="str">
        <f t="shared" ca="1" si="67"/>
        <v>OK</v>
      </c>
      <c r="G760" s="60">
        <v>755</v>
      </c>
      <c r="H760" s="84">
        <v>43451</v>
      </c>
      <c r="I760" s="59">
        <v>43451</v>
      </c>
      <c r="J760" s="279" t="s">
        <v>1923</v>
      </c>
      <c r="K760" s="57" t="s">
        <v>62</v>
      </c>
      <c r="L760" s="70" t="s">
        <v>1209</v>
      </c>
      <c r="M760" s="72" t="s">
        <v>97</v>
      </c>
      <c r="N760" s="75"/>
      <c r="O760" s="73" t="s">
        <v>1932</v>
      </c>
      <c r="P760" s="60" t="s">
        <v>37</v>
      </c>
      <c r="Q760" s="61" t="s">
        <v>170</v>
      </c>
      <c r="R760" s="61" t="s">
        <v>44</v>
      </c>
      <c r="S760" s="293" t="str">
        <f>+'EVCA sectoralclassification 1'!E111</f>
        <v>Means of transport: manufacturing and related</v>
      </c>
      <c r="T760" s="62" t="s">
        <v>41</v>
      </c>
      <c r="U760" s="60" t="s">
        <v>218</v>
      </c>
      <c r="V760" s="424" t="s">
        <v>174</v>
      </c>
      <c r="W760" s="289"/>
      <c r="X760" s="488">
        <v>43454</v>
      </c>
      <c r="Y760" s="483" t="s">
        <v>1933</v>
      </c>
      <c r="Z760" s="80"/>
    </row>
    <row r="761" spans="2:26" ht="42.45" hidden="1" customHeight="1" x14ac:dyDescent="0.3">
      <c r="B761" s="56" t="str">
        <f t="shared" ca="1" si="69"/>
        <v>VERO</v>
      </c>
      <c r="C761" s="57" t="b">
        <f t="shared" si="70"/>
        <v>1</v>
      </c>
      <c r="D761" s="57" t="b">
        <f>+IF(Q761='Convalida dati'!$B$16,AND('Dealflow centrale'!V761&lt;&gt;"",I761&lt;&gt;""),IF(AND('Dealflow centrale'!Q761='Convalida dati'!$B$17,'Dealflow centrale'!I761=""),OR('Dealflow centrale'!V761="",V761='Convalida dati'!$D$8),"FALSO"))</f>
        <v>1</v>
      </c>
      <c r="E761" s="57" t="b">
        <f>+IF(OR(T761='Convalida dati'!$F$4,T761='Convalida dati'!$F$5,T761='Convalida dati'!$F$8),OR('Dealflow centrale'!V761='Convalida dati'!$D$5,V761='Convalida dati'!$D$6,V761='Convalida dati'!$D$7),IF(OR('Dealflow centrale'!T761='Convalida dati'!$F$9,'Dealflow centrale'!T761='Convalida dati'!$F$7),OR('Dealflow centrale'!V761='Convalida dati'!$D$4,'Dealflow centrale'!V761='Convalida dati'!$D$5,'Dealflow centrale'!V761='Convalida dati'!$D$6),IF(T761="",OR(V761="",V761='Convalida dati'!$D$8),"FALSO")))</f>
        <v>1</v>
      </c>
      <c r="F761" s="58" t="str">
        <f t="shared" ca="1" si="67"/>
        <v>OK</v>
      </c>
      <c r="G761" s="66">
        <v>756</v>
      </c>
      <c r="H761" s="85">
        <v>43451</v>
      </c>
      <c r="I761" s="63">
        <f>+H761</f>
        <v>43451</v>
      </c>
      <c r="J761" s="77" t="s">
        <v>1926</v>
      </c>
      <c r="K761" s="65" t="s">
        <v>62</v>
      </c>
      <c r="L761" s="76" t="s">
        <v>1209</v>
      </c>
      <c r="M761" s="78" t="s">
        <v>97</v>
      </c>
      <c r="N761" s="64"/>
      <c r="O761" s="272" t="s">
        <v>1924</v>
      </c>
      <c r="P761" s="66" t="s">
        <v>35</v>
      </c>
      <c r="Q761" s="67" t="s">
        <v>170</v>
      </c>
      <c r="R761" s="67" t="s">
        <v>49</v>
      </c>
      <c r="S761" s="288" t="str">
        <f>+'EVCA sectoralclassification 1'!E215</f>
        <v>Software: other</v>
      </c>
      <c r="T761" s="68" t="s">
        <v>166</v>
      </c>
      <c r="U761" s="66" t="s">
        <v>218</v>
      </c>
      <c r="V761" s="423" t="s">
        <v>38</v>
      </c>
      <c r="W761" s="288"/>
      <c r="X761" s="489">
        <v>43454</v>
      </c>
      <c r="Y761" s="482"/>
      <c r="Z761" s="74"/>
    </row>
    <row r="762" spans="2:26" ht="42.45" hidden="1" customHeight="1" x14ac:dyDescent="0.3">
      <c r="B762" s="56" t="str">
        <f ca="1">IF(AND(+H762&lt;=X762,X762&lt;=TODAY()),"VERO","FALSO")</f>
        <v>VERO</v>
      </c>
      <c r="C762" s="57" t="b">
        <f>+(AND(G762&lt;&gt;"",H762&lt;&gt;"",J762&lt;&gt;"",K762&lt;&gt;"",L762&lt;&gt;"",M762&lt;&gt;"",P762&lt;&gt;"",Q762&lt;&gt;""))</f>
        <v>1</v>
      </c>
      <c r="D762" s="57" t="b">
        <f>+IF(Q762='Convalida dati'!$B$16,AND('Dealflow centrale'!V762&lt;&gt;"",I762&lt;&gt;""),IF(AND('Dealflow centrale'!Q762='Convalida dati'!$B$17,'Dealflow centrale'!I762=""),OR('Dealflow centrale'!V762="",V762='Convalida dati'!$D$8),"FALSO"))</f>
        <v>1</v>
      </c>
      <c r="E762" s="57" t="b">
        <f>+IF(OR(T762='Convalida dati'!$F$4,T762='Convalida dati'!$F$5,T762='Convalida dati'!$F$8),OR('Dealflow centrale'!V762='Convalida dati'!$D$5,V762='Convalida dati'!$D$6,V762='Convalida dati'!$D$7),IF(OR('Dealflow centrale'!T762='Convalida dati'!$F$9,'Dealflow centrale'!T762='Convalida dati'!$F$7),OR('Dealflow centrale'!V762='Convalida dati'!$D$4,'Dealflow centrale'!V762='Convalida dati'!$D$5,'Dealflow centrale'!V762='Convalida dati'!$D$6),IF(T762="",OR(V762="",V762='Convalida dati'!$D$8),"FALSO")))</f>
        <v>1</v>
      </c>
      <c r="F762" s="58" t="str">
        <f t="shared" ca="1" si="67"/>
        <v>OK</v>
      </c>
      <c r="G762" s="60">
        <v>757</v>
      </c>
      <c r="H762" s="84">
        <v>43452</v>
      </c>
      <c r="I762" s="59">
        <v>43453</v>
      </c>
      <c r="J762" s="279" t="s">
        <v>1925</v>
      </c>
      <c r="K762" s="57" t="s">
        <v>62</v>
      </c>
      <c r="L762" s="70" t="s">
        <v>149</v>
      </c>
      <c r="M762" s="72" t="s">
        <v>92</v>
      </c>
      <c r="N762" s="75" t="s">
        <v>82</v>
      </c>
      <c r="O762" s="73"/>
      <c r="P762" s="60" t="s">
        <v>36</v>
      </c>
      <c r="Q762" s="61" t="s">
        <v>170</v>
      </c>
      <c r="R762" s="61" t="s">
        <v>51</v>
      </c>
      <c r="S762" s="293" t="str">
        <f>+'EVCA sectoralclassification 1'!E56</f>
        <v>Business and industrial products</v>
      </c>
      <c r="T762" s="62" t="s">
        <v>166</v>
      </c>
      <c r="U762" s="60" t="s">
        <v>218</v>
      </c>
      <c r="V762" s="424" t="s">
        <v>38</v>
      </c>
      <c r="W762" s="289"/>
      <c r="X762" s="488">
        <v>43454</v>
      </c>
      <c r="Y762" s="481"/>
      <c r="Z762" s="284"/>
    </row>
    <row r="763" spans="2:26" ht="42.45" hidden="1" customHeight="1" x14ac:dyDescent="0.3">
      <c r="B763" s="56" t="str">
        <f t="shared" ref="B763:B772" ca="1" si="71">IF(AND(+H763&lt;=X763,X763&lt;=TODAY()),"VERO","FALSO")</f>
        <v>VERO</v>
      </c>
      <c r="C763" s="57" t="b">
        <f t="shared" ref="C763:C772" si="72">+(AND(G763&lt;&gt;"",H763&lt;&gt;"",J763&lt;&gt;"",K763&lt;&gt;"",L763&lt;&gt;"",M763&lt;&gt;"",P763&lt;&gt;"",Q763&lt;&gt;""))</f>
        <v>1</v>
      </c>
      <c r="D763" s="57" t="b">
        <f>+IF(Q763='Convalida dati'!$B$16,AND('Dealflow centrale'!V763&lt;&gt;"",I763&lt;&gt;""),IF(AND('Dealflow centrale'!Q763='Convalida dati'!$B$17,'Dealflow centrale'!I763=""),OR('Dealflow centrale'!V763="",V763='Convalida dati'!$D$8),"FALSO"))</f>
        <v>1</v>
      </c>
      <c r="E763" s="57" t="b">
        <f>+IF(OR(T763='Convalida dati'!$F$4,T763='Convalida dati'!$F$5,T763='Convalida dati'!$F$8),OR('Dealflow centrale'!V763='Convalida dati'!$D$5,V763='Convalida dati'!$D$6,V763='Convalida dati'!$D$7),IF(OR('Dealflow centrale'!T763='Convalida dati'!$F$9,'Dealflow centrale'!T763='Convalida dati'!$F$7),OR('Dealflow centrale'!V763='Convalida dati'!$D$4,'Dealflow centrale'!V763='Convalida dati'!$D$5,'Dealflow centrale'!V763='Convalida dati'!$D$6),IF(T763="",OR(V763="",V763='Convalida dati'!$D$8),"FALSO")))</f>
        <v>1</v>
      </c>
      <c r="F763" s="58" t="str">
        <f t="shared" ca="1" si="67"/>
        <v>OK</v>
      </c>
      <c r="G763" s="66">
        <v>758</v>
      </c>
      <c r="H763" s="273">
        <v>43452</v>
      </c>
      <c r="I763" s="63">
        <v>43452</v>
      </c>
      <c r="J763" s="77" t="s">
        <v>1927</v>
      </c>
      <c r="K763" s="65" t="s">
        <v>64</v>
      </c>
      <c r="L763" s="76" t="s">
        <v>895</v>
      </c>
      <c r="M763" s="78" t="s">
        <v>161</v>
      </c>
      <c r="N763" s="64"/>
      <c r="O763" s="272" t="s">
        <v>1934</v>
      </c>
      <c r="P763" s="66" t="s">
        <v>34</v>
      </c>
      <c r="Q763" s="67" t="s">
        <v>170</v>
      </c>
      <c r="R763" s="67" t="s">
        <v>53</v>
      </c>
      <c r="S763" s="288" t="str">
        <f>+'EVCA sectoralclassification 1'!E116</f>
        <v>Transportation: other</v>
      </c>
      <c r="T763" s="68" t="s">
        <v>167</v>
      </c>
      <c r="U763" s="66" t="s">
        <v>218</v>
      </c>
      <c r="V763" s="423" t="s">
        <v>38</v>
      </c>
      <c r="W763" s="288"/>
      <c r="X763" s="489">
        <v>43454</v>
      </c>
      <c r="Y763" s="482"/>
      <c r="Z763" s="74"/>
    </row>
    <row r="764" spans="2:26" ht="42.45" hidden="1" customHeight="1" x14ac:dyDescent="0.3">
      <c r="B764" s="56" t="str">
        <f t="shared" ca="1" si="71"/>
        <v>VERO</v>
      </c>
      <c r="C764" s="57" t="b">
        <f t="shared" si="72"/>
        <v>1</v>
      </c>
      <c r="D764" s="57" t="b">
        <f>+IF(Q764='Convalida dati'!$B$16,AND('Dealflow centrale'!V764&lt;&gt;"",I764&lt;&gt;""),IF(AND('Dealflow centrale'!Q764='Convalida dati'!$B$17,'Dealflow centrale'!I764=""),OR('Dealflow centrale'!V764="",V764='Convalida dati'!$D$8),"FALSO"))</f>
        <v>1</v>
      </c>
      <c r="E764" s="57" t="b">
        <f>+IF(OR(T764='Convalida dati'!$F$4,T764='Convalida dati'!$F$5,T764='Convalida dati'!$F$8),OR('Dealflow centrale'!V764='Convalida dati'!$D$5,V764='Convalida dati'!$D$6,V764='Convalida dati'!$D$7),IF(OR('Dealflow centrale'!T764='Convalida dati'!$F$9,'Dealflow centrale'!T764='Convalida dati'!$F$7),OR('Dealflow centrale'!V764='Convalida dati'!$D$4,'Dealflow centrale'!V764='Convalida dati'!$D$5,'Dealflow centrale'!V764='Convalida dati'!$D$6),IF(T764="",OR(V764="",V764='Convalida dati'!$D$8),"FALSO")))</f>
        <v>1</v>
      </c>
      <c r="F764" s="58" t="str">
        <f t="shared" ca="1" si="67"/>
        <v>OK</v>
      </c>
      <c r="G764" s="60">
        <v>759</v>
      </c>
      <c r="H764" s="84">
        <v>43453</v>
      </c>
      <c r="I764" s="59"/>
      <c r="J764" s="279" t="s">
        <v>1928</v>
      </c>
      <c r="K764" s="57" t="s">
        <v>62</v>
      </c>
      <c r="L764" s="70" t="s">
        <v>149</v>
      </c>
      <c r="M764" s="72" t="s">
        <v>92</v>
      </c>
      <c r="N764" s="75"/>
      <c r="O764" s="73" t="s">
        <v>1935</v>
      </c>
      <c r="P764" s="60" t="s">
        <v>34</v>
      </c>
      <c r="Q764" s="61" t="s">
        <v>67</v>
      </c>
      <c r="R764" s="61"/>
      <c r="S764" s="293"/>
      <c r="T764" s="62"/>
      <c r="U764" s="60"/>
      <c r="V764" s="424" t="s">
        <v>781</v>
      </c>
      <c r="W764" s="289"/>
      <c r="X764" s="488">
        <v>43454</v>
      </c>
      <c r="Y764" s="481"/>
      <c r="Z764" s="284"/>
    </row>
    <row r="765" spans="2:26" ht="42.45" hidden="1" customHeight="1" x14ac:dyDescent="0.3">
      <c r="B765" s="56" t="str">
        <f t="shared" ca="1" si="71"/>
        <v>VERO</v>
      </c>
      <c r="C765" s="57" t="b">
        <f t="shared" si="72"/>
        <v>1</v>
      </c>
      <c r="D765" s="57" t="b">
        <f>+IF(Q765='Convalida dati'!$B$16,AND('Dealflow centrale'!V765&lt;&gt;"",I765&lt;&gt;""),IF(AND('Dealflow centrale'!Q765='Convalida dati'!$B$17,'Dealflow centrale'!I765=""),OR('Dealflow centrale'!V765="",V765='Convalida dati'!$D$8),"FALSO"))</f>
        <v>1</v>
      </c>
      <c r="E765" s="57" t="b">
        <f>+IF(OR(T765='Convalida dati'!$F$4,T765='Convalida dati'!$F$5,T765='Convalida dati'!$F$8),OR('Dealflow centrale'!V765='Convalida dati'!$D$5,V765='Convalida dati'!$D$6,V765='Convalida dati'!$D$7),IF(OR('Dealflow centrale'!T765='Convalida dati'!$F$9,'Dealflow centrale'!T765='Convalida dati'!$F$7),OR('Dealflow centrale'!V765='Convalida dati'!$D$4,'Dealflow centrale'!V765='Convalida dati'!$D$5,'Dealflow centrale'!V765='Convalida dati'!$D$6),IF(T765="",OR(V765="",V765='Convalida dati'!$D$8),"FALSO")))</f>
        <v>1</v>
      </c>
      <c r="F765" s="58" t="str">
        <f t="shared" ca="1" si="67"/>
        <v>OK</v>
      </c>
      <c r="G765" s="66">
        <v>760</v>
      </c>
      <c r="H765" s="85">
        <v>43453</v>
      </c>
      <c r="I765" s="63">
        <v>43453</v>
      </c>
      <c r="J765" s="77" t="s">
        <v>1929</v>
      </c>
      <c r="K765" s="65" t="s">
        <v>62</v>
      </c>
      <c r="L765" s="76" t="s">
        <v>149</v>
      </c>
      <c r="M765" s="78" t="s">
        <v>92</v>
      </c>
      <c r="N765" s="64"/>
      <c r="O765" s="272" t="s">
        <v>1936</v>
      </c>
      <c r="P765" s="66" t="s">
        <v>34</v>
      </c>
      <c r="Q765" s="67" t="s">
        <v>170</v>
      </c>
      <c r="R765" s="67" t="s">
        <v>47</v>
      </c>
      <c r="S765" s="288" t="str">
        <f>+'EVCA sectoralclassification 1'!E68</f>
        <v>Manufacturing: other</v>
      </c>
      <c r="T765" s="68" t="s">
        <v>166</v>
      </c>
      <c r="U765" s="66" t="s">
        <v>218</v>
      </c>
      <c r="V765" s="423" t="s">
        <v>174</v>
      </c>
      <c r="W765" s="288"/>
      <c r="X765" s="489">
        <v>43454</v>
      </c>
      <c r="Y765" s="482" t="s">
        <v>1941</v>
      </c>
      <c r="Z765" s="74"/>
    </row>
    <row r="766" spans="2:26" ht="42.45" hidden="1" customHeight="1" x14ac:dyDescent="0.3">
      <c r="B766" s="56" t="str">
        <f t="shared" ca="1" si="71"/>
        <v>VERO</v>
      </c>
      <c r="C766" s="57" t="b">
        <f t="shared" si="72"/>
        <v>1</v>
      </c>
      <c r="D766" s="57" t="b">
        <f>+IF(Q766='Convalida dati'!$B$16,AND('Dealflow centrale'!V766&lt;&gt;"",I766&lt;&gt;""),IF(AND('Dealflow centrale'!Q766='Convalida dati'!$B$17,'Dealflow centrale'!I766=""),OR('Dealflow centrale'!V766="",V766='Convalida dati'!$D$8),"FALSO"))</f>
        <v>1</v>
      </c>
      <c r="E766" s="57" t="b">
        <f>+IF(OR(T766='Convalida dati'!$F$4,T766='Convalida dati'!$F$5,T766='Convalida dati'!$F$8),OR('Dealflow centrale'!V766='Convalida dati'!$D$5,V766='Convalida dati'!$D$6,V766='Convalida dati'!$D$7),IF(OR('Dealflow centrale'!T766='Convalida dati'!$F$9,'Dealflow centrale'!T766='Convalida dati'!$F$7),OR('Dealflow centrale'!V766='Convalida dati'!$D$4,'Dealflow centrale'!V766='Convalida dati'!$D$5,'Dealflow centrale'!V766='Convalida dati'!$D$6),IF(T766="",OR(V766="",V766='Convalida dati'!$D$8),"FALSO")))</f>
        <v>1</v>
      </c>
      <c r="F766" s="58" t="str">
        <f t="shared" ca="1" si="67"/>
        <v>OK</v>
      </c>
      <c r="G766" s="60">
        <v>761</v>
      </c>
      <c r="H766" s="84">
        <v>43453</v>
      </c>
      <c r="I766" s="59">
        <v>43453</v>
      </c>
      <c r="J766" s="279" t="s">
        <v>1937</v>
      </c>
      <c r="K766" s="57" t="s">
        <v>62</v>
      </c>
      <c r="L766" s="70" t="s">
        <v>183</v>
      </c>
      <c r="M766" s="72" t="s">
        <v>98</v>
      </c>
      <c r="N766" s="75" t="s">
        <v>1938</v>
      </c>
      <c r="O766" s="73"/>
      <c r="P766" s="60" t="s">
        <v>36</v>
      </c>
      <c r="Q766" s="61" t="s">
        <v>170</v>
      </c>
      <c r="R766" s="61" t="s">
        <v>52</v>
      </c>
      <c r="S766" s="293" t="str">
        <f>+'EVCA sectoralclassification 1'!E231</f>
        <v>Medical devices and supplies</v>
      </c>
      <c r="T766" s="62" t="s">
        <v>41</v>
      </c>
      <c r="U766" s="60" t="s">
        <v>221</v>
      </c>
      <c r="V766" s="424" t="s">
        <v>39</v>
      </c>
      <c r="W766" s="289"/>
      <c r="X766" s="488">
        <v>43454</v>
      </c>
      <c r="Y766" s="481"/>
      <c r="Z766" s="284"/>
    </row>
    <row r="767" spans="2:26" ht="42.45" hidden="1" customHeight="1" x14ac:dyDescent="0.3">
      <c r="B767" s="56" t="str">
        <f t="shared" ca="1" si="71"/>
        <v>VERO</v>
      </c>
      <c r="C767" s="57" t="b">
        <f t="shared" si="72"/>
        <v>1</v>
      </c>
      <c r="D767" s="57" t="b">
        <f>+IF(Q767='Convalida dati'!$B$16,AND('Dealflow centrale'!V767&lt;&gt;"",I767&lt;&gt;""),IF(AND('Dealflow centrale'!Q767='Convalida dati'!$B$17,'Dealflow centrale'!I767=""),OR('Dealflow centrale'!V767="",V767='Convalida dati'!$D$8),"FALSO"))</f>
        <v>1</v>
      </c>
      <c r="E767" s="57" t="b">
        <f>+IF(OR(T767='Convalida dati'!$F$4,T767='Convalida dati'!$F$5,T767='Convalida dati'!$F$8),OR('Dealflow centrale'!V767='Convalida dati'!$D$5,V767='Convalida dati'!$D$6,V767='Convalida dati'!$D$7),IF(OR('Dealflow centrale'!T767='Convalida dati'!$F$9,'Dealflow centrale'!T767='Convalida dati'!$F$7),OR('Dealflow centrale'!V767='Convalida dati'!$D$4,'Dealflow centrale'!V767='Convalida dati'!$D$5,'Dealflow centrale'!V767='Convalida dati'!$D$6),IF(T767="",OR(V767="",V767='Convalida dati'!$D$8),"FALSO")))</f>
        <v>1</v>
      </c>
      <c r="F767" s="58" t="str">
        <f t="shared" ca="1" si="67"/>
        <v>OK</v>
      </c>
      <c r="G767" s="66">
        <v>762</v>
      </c>
      <c r="H767" s="85">
        <v>43454</v>
      </c>
      <c r="I767" s="63">
        <v>43454</v>
      </c>
      <c r="J767" s="77" t="s">
        <v>1943</v>
      </c>
      <c r="K767" s="76" t="s">
        <v>62</v>
      </c>
      <c r="L767" s="76" t="s">
        <v>183</v>
      </c>
      <c r="M767" s="78" t="s">
        <v>98</v>
      </c>
      <c r="N767" s="64"/>
      <c r="O767" s="272" t="s">
        <v>3910</v>
      </c>
      <c r="P767" s="66" t="s">
        <v>83</v>
      </c>
      <c r="Q767" s="67" t="s">
        <v>170</v>
      </c>
      <c r="R767" s="67" t="s">
        <v>47</v>
      </c>
      <c r="S767" s="288" t="str">
        <f>+'EVCA sectoralclassification 1'!E120</f>
        <v>Consumer products manufacturing</v>
      </c>
      <c r="T767" s="68" t="s">
        <v>166</v>
      </c>
      <c r="U767" s="66" t="s">
        <v>218</v>
      </c>
      <c r="V767" s="423" t="s">
        <v>174</v>
      </c>
      <c r="W767" s="288"/>
      <c r="X767" s="489">
        <v>43475</v>
      </c>
      <c r="Y767" s="482" t="s">
        <v>1941</v>
      </c>
      <c r="Z767" s="74"/>
    </row>
    <row r="768" spans="2:26" ht="42.45" hidden="1" customHeight="1" x14ac:dyDescent="0.3">
      <c r="B768" s="405" t="str">
        <f t="shared" ca="1" si="71"/>
        <v>VERO</v>
      </c>
      <c r="C768" s="406" t="b">
        <f t="shared" si="72"/>
        <v>1</v>
      </c>
      <c r="D768" s="406" t="b">
        <f>+IF(Q768='Convalida dati'!$B$16,AND('Dealflow centrale'!V768&lt;&gt;"",I768&lt;&gt;""),IF(AND('Dealflow centrale'!Q768='Convalida dati'!$B$17,'Dealflow centrale'!I768=""),OR('Dealflow centrale'!V768="",V768='Convalida dati'!$D$8),"FALSO"))</f>
        <v>1</v>
      </c>
      <c r="E768" s="406" t="b">
        <f>+IF(OR(T768='Convalida dati'!$F$4,T768='Convalida dati'!$F$5,T768='Convalida dati'!$F$8),OR('Dealflow centrale'!V768='Convalida dati'!$D$9,V768='Convalida dati'!$D$6,V768='Convalida dati'!$D$7,V768='Convalida dati'!$D$11),IF(OR('Dealflow centrale'!T768='Convalida dati'!$F$6,'Dealflow centrale'!T768='Convalida dati'!$F$7),OR('Dealflow centrale'!V768='Convalida dati'!$D$12,'Dealflow centrale'!V768='Convalida dati'!$D$9,'Dealflow centrale'!V768='Convalida dati'!$D$6),IF(T768="",OR(V768="",V768='Convalida dati'!$D$8),"FALSO")))</f>
        <v>1</v>
      </c>
      <c r="F768" s="58" t="str">
        <f t="shared" ca="1" si="67"/>
        <v>OK</v>
      </c>
      <c r="G768" s="60">
        <v>763</v>
      </c>
      <c r="H768" s="84">
        <v>43454</v>
      </c>
      <c r="I768" s="59">
        <v>43454</v>
      </c>
      <c r="J768" s="279" t="s">
        <v>1944</v>
      </c>
      <c r="K768" s="70" t="s">
        <v>62</v>
      </c>
      <c r="L768" s="70" t="s">
        <v>802</v>
      </c>
      <c r="M768" s="72" t="s">
        <v>99</v>
      </c>
      <c r="N768" s="75"/>
      <c r="O768" s="73" t="s">
        <v>1947</v>
      </c>
      <c r="P768" s="60" t="s">
        <v>83</v>
      </c>
      <c r="Q768" s="61" t="s">
        <v>170</v>
      </c>
      <c r="R768" s="61" t="s">
        <v>51</v>
      </c>
      <c r="S768" s="293" t="str">
        <f>+'EVCA sectoralclassification 1'!E59</f>
        <v>Industrial measurement, sensing and control</v>
      </c>
      <c r="T768" s="62" t="s">
        <v>166</v>
      </c>
      <c r="U768" s="60" t="s">
        <v>811</v>
      </c>
      <c r="V768" s="431" t="s">
        <v>5177</v>
      </c>
      <c r="W768" s="464"/>
      <c r="X768" s="488">
        <v>45575</v>
      </c>
      <c r="Y768" s="483" t="s">
        <v>6836</v>
      </c>
      <c r="Z768" s="284"/>
    </row>
    <row r="769" spans="2:26" ht="42.45" hidden="1" customHeight="1" x14ac:dyDescent="0.3">
      <c r="B769" s="56" t="str">
        <f t="shared" ca="1" si="71"/>
        <v>VERO</v>
      </c>
      <c r="C769" s="57" t="b">
        <f t="shared" si="72"/>
        <v>1</v>
      </c>
      <c r="D769" s="57" t="b">
        <f>+IF(Q769='Convalida dati'!$B$16,AND('Dealflow centrale'!V769&lt;&gt;"",I769&lt;&gt;""),IF(AND('Dealflow centrale'!Q769='Convalida dati'!$B$17,'Dealflow centrale'!I769=""),OR('Dealflow centrale'!V769="",V769='Convalida dati'!$D$8),"FALSO"))</f>
        <v>1</v>
      </c>
      <c r="E769" s="57" t="b">
        <f>+IF(OR(T769='Convalida dati'!$F$4,T769='Convalida dati'!$F$5,T769='Convalida dati'!$F$8),OR('Dealflow centrale'!V769='Convalida dati'!$D$5,V769='Convalida dati'!$D$6,V769='Convalida dati'!$D$7),IF(OR('Dealflow centrale'!T769='Convalida dati'!$F$9,'Dealflow centrale'!T769='Convalida dati'!$F$7),OR('Dealflow centrale'!V769='Convalida dati'!$D$4,'Dealflow centrale'!V769='Convalida dati'!$D$5,'Dealflow centrale'!V769='Convalida dati'!$D$6),IF(T769="",OR(V769="",V769='Convalida dati'!$D$8),"FALSO")))</f>
        <v>1</v>
      </c>
      <c r="F769" s="58" t="str">
        <f t="shared" ca="1" si="67"/>
        <v>OK</v>
      </c>
      <c r="G769" s="66">
        <v>764</v>
      </c>
      <c r="H769" s="85">
        <v>43455</v>
      </c>
      <c r="I769" s="63">
        <v>43455</v>
      </c>
      <c r="J769" s="77" t="s">
        <v>1945</v>
      </c>
      <c r="K769" s="65" t="s">
        <v>62</v>
      </c>
      <c r="L769" s="76" t="s">
        <v>1241</v>
      </c>
      <c r="M769" s="78" t="s">
        <v>70</v>
      </c>
      <c r="N769" s="64" t="s">
        <v>1446</v>
      </c>
      <c r="O769" s="272"/>
      <c r="P769" s="66" t="s">
        <v>36</v>
      </c>
      <c r="Q769" s="67" t="s">
        <v>170</v>
      </c>
      <c r="R769" s="67" t="s">
        <v>53</v>
      </c>
      <c r="S769" s="288" t="str">
        <f>+'EVCA sectoralclassification 1'!E108</f>
        <v>Transportation services</v>
      </c>
      <c r="T769" s="68" t="s">
        <v>166</v>
      </c>
      <c r="U769" s="66" t="s">
        <v>218</v>
      </c>
      <c r="V769" s="423" t="s">
        <v>38</v>
      </c>
      <c r="W769" s="288"/>
      <c r="X769" s="489">
        <v>43475</v>
      </c>
      <c r="Y769" s="482"/>
      <c r="Z769" s="74"/>
    </row>
    <row r="770" spans="2:26" ht="42.45" hidden="1" customHeight="1" x14ac:dyDescent="0.3">
      <c r="B770" s="56" t="str">
        <f t="shared" ca="1" si="71"/>
        <v>VERO</v>
      </c>
      <c r="C770" s="57" t="b">
        <f t="shared" si="72"/>
        <v>1</v>
      </c>
      <c r="D770" s="57" t="b">
        <f>+IF(Q770='Convalida dati'!$B$16,AND('Dealflow centrale'!V770&lt;&gt;"",I770&lt;&gt;""),IF(AND('Dealflow centrale'!Q770='Convalida dati'!$B$17,'Dealflow centrale'!I770=""),OR('Dealflow centrale'!V770="",V770='Convalida dati'!$D$8),"FALSO"))</f>
        <v>1</v>
      </c>
      <c r="E770" s="57" t="b">
        <f>+IF(OR(T770='Convalida dati'!$F$4,T770='Convalida dati'!$F$5,T770='Convalida dati'!$F$8),OR('Dealflow centrale'!V770='Convalida dati'!$D$5,V770='Convalida dati'!$D$6,V770='Convalida dati'!$D$7),IF(OR('Dealflow centrale'!T770='Convalida dati'!$F$9,'Dealflow centrale'!T770='Convalida dati'!$F$7),OR('Dealflow centrale'!V770='Convalida dati'!$D$4,'Dealflow centrale'!V770='Convalida dati'!$D$5,'Dealflow centrale'!V770='Convalida dati'!$D$6),IF(T770="",OR(V770="",V770='Convalida dati'!$D$8),"FALSO")))</f>
        <v>1</v>
      </c>
      <c r="F770" s="58" t="str">
        <f t="shared" ca="1" si="67"/>
        <v>OK</v>
      </c>
      <c r="G770" s="60">
        <v>765</v>
      </c>
      <c r="H770" s="84">
        <v>43461</v>
      </c>
      <c r="I770" s="59">
        <v>43461</v>
      </c>
      <c r="J770" s="75" t="s">
        <v>1946</v>
      </c>
      <c r="K770" s="57" t="s">
        <v>62</v>
      </c>
      <c r="L770" s="70" t="s">
        <v>149</v>
      </c>
      <c r="M770" s="72" t="s">
        <v>92</v>
      </c>
      <c r="N770" s="56" t="s">
        <v>184</v>
      </c>
      <c r="O770" s="73"/>
      <c r="P770" s="60" t="s">
        <v>36</v>
      </c>
      <c r="Q770" s="61" t="s">
        <v>170</v>
      </c>
      <c r="R770" s="61" t="s">
        <v>53</v>
      </c>
      <c r="S770" s="293" t="str">
        <f>+'EVCA sectoralclassification 1'!E182</f>
        <v>Financial institutions and services</v>
      </c>
      <c r="T770" s="62" t="s">
        <v>166</v>
      </c>
      <c r="U770" s="60" t="s">
        <v>218</v>
      </c>
      <c r="V770" s="424" t="s">
        <v>38</v>
      </c>
      <c r="W770" s="289"/>
      <c r="X770" s="488">
        <v>43475</v>
      </c>
      <c r="Y770" s="481"/>
      <c r="Z770" s="284"/>
    </row>
    <row r="771" spans="2:26" ht="42.45" hidden="1" customHeight="1" x14ac:dyDescent="0.3">
      <c r="B771" s="56" t="str">
        <f t="shared" ca="1" si="71"/>
        <v>VERO</v>
      </c>
      <c r="C771" s="57" t="b">
        <f t="shared" si="72"/>
        <v>1</v>
      </c>
      <c r="D771" s="57" t="b">
        <f>+IF(Q771='Convalida dati'!$B$16,AND('Dealflow centrale'!V771&lt;&gt;"",I771&lt;&gt;""),IF(AND('Dealflow centrale'!Q771='Convalida dati'!$B$17,'Dealflow centrale'!I771=""),OR('Dealflow centrale'!V771="",V771='Convalida dati'!$D$8),"FALSO"))</f>
        <v>1</v>
      </c>
      <c r="E771" s="57" t="b">
        <f>+IF(OR(T771='Convalida dati'!$F$4,T771='Convalida dati'!$F$5,T771='Convalida dati'!$F$8),OR('Dealflow centrale'!V771='Convalida dati'!$D$5,V771='Convalida dati'!$D$6,V771='Convalida dati'!$D$7),IF(OR('Dealflow centrale'!T771='Convalida dati'!$F$9,'Dealflow centrale'!T771='Convalida dati'!$F$7),OR('Dealflow centrale'!V771='Convalida dati'!$D$4,'Dealflow centrale'!V771='Convalida dati'!$D$5,'Dealflow centrale'!V771='Convalida dati'!$D$6),IF(T771="",OR(V771="",V771='Convalida dati'!$D$8),"FALSO")))</f>
        <v>1</v>
      </c>
      <c r="F771" s="58" t="str">
        <f t="shared" ca="1" si="67"/>
        <v>OK</v>
      </c>
      <c r="G771" s="66">
        <v>766</v>
      </c>
      <c r="H771" s="85">
        <v>43468</v>
      </c>
      <c r="I771" s="63"/>
      <c r="J771" s="292" t="s">
        <v>1949</v>
      </c>
      <c r="K771" s="65" t="s">
        <v>62</v>
      </c>
      <c r="L771" s="76" t="s">
        <v>707</v>
      </c>
      <c r="M771" s="78" t="s">
        <v>89</v>
      </c>
      <c r="N771" s="64"/>
      <c r="O771" s="272" t="s">
        <v>1948</v>
      </c>
      <c r="P771" s="66" t="s">
        <v>34</v>
      </c>
      <c r="Q771" s="67" t="s">
        <v>67</v>
      </c>
      <c r="R771" s="67"/>
      <c r="S771" s="288"/>
      <c r="T771" s="68"/>
      <c r="U771" s="66"/>
      <c r="V771" s="423" t="s">
        <v>781</v>
      </c>
      <c r="W771" s="288"/>
      <c r="X771" s="489">
        <v>43475</v>
      </c>
      <c r="Y771" s="480" t="s">
        <v>1398</v>
      </c>
      <c r="Z771" s="69"/>
    </row>
    <row r="772" spans="2:26" ht="42.45" hidden="1" customHeight="1" x14ac:dyDescent="0.3">
      <c r="B772" s="56" t="str">
        <f t="shared" ca="1" si="71"/>
        <v>VERO</v>
      </c>
      <c r="C772" s="57" t="b">
        <f t="shared" si="72"/>
        <v>1</v>
      </c>
      <c r="D772" s="57" t="b">
        <f>+IF(Q772='Convalida dati'!$B$16,AND('Dealflow centrale'!V772&lt;&gt;"",I772&lt;&gt;""),IF(AND('Dealflow centrale'!Q772='Convalida dati'!$B$17,'Dealflow centrale'!I772=""),OR('Dealflow centrale'!V772="",V772='Convalida dati'!$D$8),"FALSO"))</f>
        <v>1</v>
      </c>
      <c r="E772" s="57" t="b">
        <f>+IF(OR(T772='Convalida dati'!$F$4,T772='Convalida dati'!$F$5,T772='Convalida dati'!$F$8),OR('Dealflow centrale'!V772='Convalida dati'!$D$5,V772='Convalida dati'!$D$6,V772='Convalida dati'!$D$7),IF(OR('Dealflow centrale'!T772='Convalida dati'!$F$9,'Dealflow centrale'!T772='Convalida dati'!$F$7),OR('Dealflow centrale'!V772='Convalida dati'!$D$4,'Dealflow centrale'!V772='Convalida dati'!$D$5,'Dealflow centrale'!V772='Convalida dati'!$D$6),IF(T772="",OR(V772="",V772='Convalida dati'!$D$8),"FALSO")))</f>
        <v>1</v>
      </c>
      <c r="F772" s="58" t="str">
        <f t="shared" ca="1" si="67"/>
        <v>OK</v>
      </c>
      <c r="G772" s="60">
        <v>767</v>
      </c>
      <c r="H772" s="84">
        <v>43469</v>
      </c>
      <c r="I772" s="59">
        <f>+H772</f>
        <v>43469</v>
      </c>
      <c r="J772" s="56" t="s">
        <v>1950</v>
      </c>
      <c r="K772" s="57" t="s">
        <v>62</v>
      </c>
      <c r="L772" s="70" t="s">
        <v>206</v>
      </c>
      <c r="M772" s="72" t="s">
        <v>206</v>
      </c>
      <c r="N772" s="56"/>
      <c r="O772" s="73" t="s">
        <v>1957</v>
      </c>
      <c r="P772" s="60" t="s">
        <v>34</v>
      </c>
      <c r="Q772" s="61" t="s">
        <v>170</v>
      </c>
      <c r="R772" s="61" t="s">
        <v>49</v>
      </c>
      <c r="S772" s="293" t="str">
        <f>+'EVCA sectoralclassification 1'!E215</f>
        <v>Software: other</v>
      </c>
      <c r="T772" s="62" t="s">
        <v>41</v>
      </c>
      <c r="U772" s="60" t="s">
        <v>218</v>
      </c>
      <c r="V772" s="424" t="s">
        <v>174</v>
      </c>
      <c r="W772" s="289"/>
      <c r="X772" s="488">
        <v>43475</v>
      </c>
      <c r="Y772" s="483"/>
      <c r="Z772" s="80"/>
    </row>
    <row r="773" spans="2:26" ht="42.45" hidden="1" customHeight="1" x14ac:dyDescent="0.3">
      <c r="B773" s="56" t="str">
        <f t="shared" ref="B773:B787" ca="1" si="73">IF(AND(+H773&lt;=X773,X773&lt;=TODAY()),"VERO","FALSO")</f>
        <v>VERO</v>
      </c>
      <c r="C773" s="57" t="b">
        <f t="shared" ref="C773:C787" si="74">+(AND(G773&lt;&gt;"",H773&lt;&gt;"",J773&lt;&gt;"",K773&lt;&gt;"",L773&lt;&gt;"",M773&lt;&gt;"",P773&lt;&gt;"",Q773&lt;&gt;""))</f>
        <v>1</v>
      </c>
      <c r="D773" s="57" t="b">
        <f>+IF(Q773='Convalida dati'!$B$16,AND('Dealflow centrale'!V773&lt;&gt;"",I773&lt;&gt;""),IF(AND('Dealflow centrale'!Q773='Convalida dati'!$B$17,'Dealflow centrale'!I773=""),OR('Dealflow centrale'!V773="",V773='Convalida dati'!$D$8),"FALSO"))</f>
        <v>1</v>
      </c>
      <c r="E773" s="57" t="b">
        <f>+IF(OR(T773='Convalida dati'!$F$4,T773='Convalida dati'!$F$5,T773='Convalida dati'!$F$8),OR('Dealflow centrale'!V773='Convalida dati'!$D$5,V773='Convalida dati'!$D$6,V773='Convalida dati'!$D$7),IF(OR('Dealflow centrale'!T773='Convalida dati'!$F$9,'Dealflow centrale'!T773='Convalida dati'!$F$7),OR('Dealflow centrale'!V773='Convalida dati'!$D$4,'Dealflow centrale'!V773='Convalida dati'!$D$5,'Dealflow centrale'!V773='Convalida dati'!$D$6),IF(T773="",OR(V773="",V773='Convalida dati'!$D$8),"FALSO")))</f>
        <v>1</v>
      </c>
      <c r="F773" s="58" t="str">
        <f t="shared" ca="1" si="67"/>
        <v>OK</v>
      </c>
      <c r="G773" s="66">
        <v>768</v>
      </c>
      <c r="H773" s="85">
        <v>43467</v>
      </c>
      <c r="I773" s="63">
        <v>43467</v>
      </c>
      <c r="J773" s="77" t="s">
        <v>1951</v>
      </c>
      <c r="K773" s="65" t="s">
        <v>62</v>
      </c>
      <c r="L773" s="76" t="s">
        <v>149</v>
      </c>
      <c r="M773" s="78" t="s">
        <v>92</v>
      </c>
      <c r="N773" s="77"/>
      <c r="O773" s="65" t="s">
        <v>1952</v>
      </c>
      <c r="P773" s="66" t="s">
        <v>34</v>
      </c>
      <c r="Q773" s="67" t="s">
        <v>170</v>
      </c>
      <c r="R773" s="67" t="s">
        <v>53</v>
      </c>
      <c r="S773" s="288" t="str">
        <f>+'EVCA sectoralclassification 1'!E89</f>
        <v>Business and industrial services</v>
      </c>
      <c r="T773" s="68" t="s">
        <v>41</v>
      </c>
      <c r="U773" s="78" t="s">
        <v>218</v>
      </c>
      <c r="V773" s="423" t="s">
        <v>174</v>
      </c>
      <c r="W773" s="288"/>
      <c r="X773" s="489">
        <v>43475</v>
      </c>
      <c r="Y773" s="482" t="s">
        <v>1941</v>
      </c>
      <c r="Z773" s="74"/>
    </row>
    <row r="774" spans="2:26" ht="42.45" hidden="1" customHeight="1" x14ac:dyDescent="0.3">
      <c r="B774" s="56" t="str">
        <f t="shared" ca="1" si="73"/>
        <v>VERO</v>
      </c>
      <c r="C774" s="57" t="b">
        <f t="shared" si="74"/>
        <v>1</v>
      </c>
      <c r="D774" s="57" t="b">
        <f>+IF(Q774='Convalida dati'!$B$16,AND('Dealflow centrale'!V774&lt;&gt;"",I774&lt;&gt;""),IF(AND('Dealflow centrale'!Q774='Convalida dati'!$B$17,'Dealflow centrale'!I774=""),OR('Dealflow centrale'!V774="",V774='Convalida dati'!$D$8),"FALSO"))</f>
        <v>1</v>
      </c>
      <c r="E774" s="57" t="b">
        <f>+IF(OR(T774='Convalida dati'!$F$4,T774='Convalida dati'!$F$5,T774='Convalida dati'!$F$8),OR('Dealflow centrale'!V774='Convalida dati'!$D$5,V774='Convalida dati'!$D$6,V774='Convalida dati'!$D$7),IF(OR('Dealflow centrale'!T774='Convalida dati'!$F$9,'Dealflow centrale'!T774='Convalida dati'!$F$7),OR('Dealflow centrale'!V774='Convalida dati'!$D$4,'Dealflow centrale'!V774='Convalida dati'!$D$5,'Dealflow centrale'!V774='Convalida dati'!$D$6),IF(T774="",OR(V774="",V774='Convalida dati'!$D$8),"FALSO")))</f>
        <v>1</v>
      </c>
      <c r="F774" s="58" t="str">
        <f t="shared" ref="F774:F837" ca="1" si="75">+IF(AND(B774="VERO",C774=TRUE,D774=TRUE,E774=TRUE),"OK","ERRORE")</f>
        <v>OK</v>
      </c>
      <c r="G774" s="60">
        <v>769</v>
      </c>
      <c r="H774" s="84">
        <v>43472</v>
      </c>
      <c r="I774" s="59">
        <v>43472</v>
      </c>
      <c r="J774" s="56" t="s">
        <v>1953</v>
      </c>
      <c r="K774" s="70" t="s">
        <v>62</v>
      </c>
      <c r="L774" s="70" t="s">
        <v>165</v>
      </c>
      <c r="M774" s="72" t="s">
        <v>90</v>
      </c>
      <c r="N774" s="75"/>
      <c r="O774" s="73" t="s">
        <v>1888</v>
      </c>
      <c r="P774" s="60" t="s">
        <v>34</v>
      </c>
      <c r="Q774" s="61" t="s">
        <v>170</v>
      </c>
      <c r="R774" s="61" t="s">
        <v>53</v>
      </c>
      <c r="S774" s="293" t="str">
        <f>+'EVCA sectoralclassification 1'!E89</f>
        <v>Business and industrial services</v>
      </c>
      <c r="T774" s="62" t="s">
        <v>41</v>
      </c>
      <c r="U774" s="60" t="s">
        <v>218</v>
      </c>
      <c r="V774" s="424" t="s">
        <v>174</v>
      </c>
      <c r="W774" s="289"/>
      <c r="X774" s="488">
        <v>43475</v>
      </c>
      <c r="Y774" s="481" t="s">
        <v>1941</v>
      </c>
      <c r="Z774" s="284"/>
    </row>
    <row r="775" spans="2:26" ht="42.45" hidden="1" customHeight="1" x14ac:dyDescent="0.3">
      <c r="B775" s="56" t="str">
        <f t="shared" ca="1" si="73"/>
        <v>VERO</v>
      </c>
      <c r="C775" s="57" t="b">
        <f t="shared" si="74"/>
        <v>1</v>
      </c>
      <c r="D775" s="57" t="b">
        <f>+IF(Q775='Convalida dati'!$B$16,AND('Dealflow centrale'!V775&lt;&gt;"",I775&lt;&gt;""),IF(AND('Dealflow centrale'!Q775='Convalida dati'!$B$17,'Dealflow centrale'!I775=""),OR('Dealflow centrale'!V775="",V775='Convalida dati'!$D$8),"FALSO"))</f>
        <v>1</v>
      </c>
      <c r="E775" s="57" t="b">
        <f>+IF(OR(T775='Convalida dati'!$F$4,T775='Convalida dati'!$F$5,T775='Convalida dati'!$F$8),OR('Dealflow centrale'!V775='Convalida dati'!$D$5,V775='Convalida dati'!$D$6,V775='Convalida dati'!$D$7),IF(OR('Dealflow centrale'!T775='Convalida dati'!$F$9,'Dealflow centrale'!T775='Convalida dati'!$F$7),OR('Dealflow centrale'!V775='Convalida dati'!$D$4,'Dealflow centrale'!V775='Convalida dati'!$D$5,'Dealflow centrale'!V775='Convalida dati'!$D$6),IF(T775="",OR(V775="",V775='Convalida dati'!$D$8),"FALSO")))</f>
        <v>1</v>
      </c>
      <c r="F775" s="58" t="str">
        <f t="shared" ca="1" si="75"/>
        <v>OK</v>
      </c>
      <c r="G775" s="66">
        <v>770</v>
      </c>
      <c r="H775" s="85">
        <v>43472</v>
      </c>
      <c r="I775" s="63">
        <f>+H775</f>
        <v>43472</v>
      </c>
      <c r="J775" s="77" t="s">
        <v>1954</v>
      </c>
      <c r="K775" s="65" t="s">
        <v>62</v>
      </c>
      <c r="L775" s="76" t="s">
        <v>69</v>
      </c>
      <c r="M775" s="78" t="s">
        <v>70</v>
      </c>
      <c r="N775" s="64" t="s">
        <v>118</v>
      </c>
      <c r="O775" s="272"/>
      <c r="P775" s="66" t="s">
        <v>36</v>
      </c>
      <c r="Q775" s="67" t="s">
        <v>170</v>
      </c>
      <c r="R775" s="67" t="s">
        <v>49</v>
      </c>
      <c r="S775" s="288" t="str">
        <f>+'EVCA sectoralclassification 1'!E215</f>
        <v>Software: other</v>
      </c>
      <c r="T775" s="68" t="s">
        <v>166</v>
      </c>
      <c r="U775" s="66" t="s">
        <v>218</v>
      </c>
      <c r="V775" s="423" t="s">
        <v>38</v>
      </c>
      <c r="W775" s="288"/>
      <c r="X775" s="489">
        <v>43475</v>
      </c>
      <c r="Y775" s="482"/>
      <c r="Z775" s="74"/>
    </row>
    <row r="776" spans="2:26" ht="42.45" hidden="1" customHeight="1" x14ac:dyDescent="0.3">
      <c r="B776" s="56" t="str">
        <f t="shared" ca="1" si="73"/>
        <v>VERO</v>
      </c>
      <c r="C776" s="57" t="b">
        <f t="shared" si="74"/>
        <v>1</v>
      </c>
      <c r="D776" s="57" t="b">
        <f>+IF(Q776='Convalida dati'!$B$16,AND('Dealflow centrale'!V776&lt;&gt;"",I776&lt;&gt;""),IF(AND('Dealflow centrale'!Q776='Convalida dati'!$B$17,'Dealflow centrale'!I776=""),OR('Dealflow centrale'!V776="",V776='Convalida dati'!$D$8),"FALSO"))</f>
        <v>1</v>
      </c>
      <c r="E776" s="57" t="b">
        <f>+IF(OR(T776='Convalida dati'!$F$4,T776='Convalida dati'!$F$5,T776='Convalida dati'!$F$8),OR('Dealflow centrale'!V776='Convalida dati'!$D$5,V776='Convalida dati'!$D$6,V776='Convalida dati'!$D$7),IF(OR('Dealflow centrale'!T776='Convalida dati'!$F$9,'Dealflow centrale'!T776='Convalida dati'!$F$7),OR('Dealflow centrale'!V776='Convalida dati'!$D$4,'Dealflow centrale'!V776='Convalida dati'!$D$5,'Dealflow centrale'!V776='Convalida dati'!$D$6),IF(T776="",OR(V776="",V776='Convalida dati'!$D$8),"FALSO")))</f>
        <v>1</v>
      </c>
      <c r="F776" s="58" t="str">
        <f t="shared" ca="1" si="75"/>
        <v>OK</v>
      </c>
      <c r="G776" s="60">
        <v>771</v>
      </c>
      <c r="H776" s="84">
        <v>43472</v>
      </c>
      <c r="I776" s="59">
        <f>+H776</f>
        <v>43472</v>
      </c>
      <c r="J776" s="75" t="s">
        <v>1956</v>
      </c>
      <c r="K776" s="57" t="s">
        <v>62</v>
      </c>
      <c r="L776" s="70" t="s">
        <v>1958</v>
      </c>
      <c r="M776" s="72" t="s">
        <v>99</v>
      </c>
      <c r="N776" s="75"/>
      <c r="O776" s="73" t="s">
        <v>1955</v>
      </c>
      <c r="P776" s="60" t="s">
        <v>35</v>
      </c>
      <c r="Q776" s="61" t="s">
        <v>170</v>
      </c>
      <c r="R776" s="61" t="s">
        <v>53</v>
      </c>
      <c r="S776" s="293" t="str">
        <f>+'EVCA sectoralclassification 1'!E116</f>
        <v>Transportation: other</v>
      </c>
      <c r="T776" s="62" t="s">
        <v>167</v>
      </c>
      <c r="U776" s="72" t="s">
        <v>218</v>
      </c>
      <c r="V776" s="424" t="s">
        <v>38</v>
      </c>
      <c r="W776" s="289"/>
      <c r="X776" s="488">
        <v>43475</v>
      </c>
      <c r="Y776" s="483"/>
      <c r="Z776" s="80"/>
    </row>
    <row r="777" spans="2:26" ht="42.45" hidden="1" customHeight="1" x14ac:dyDescent="0.3">
      <c r="B777" s="56" t="str">
        <f t="shared" ca="1" si="73"/>
        <v>VERO</v>
      </c>
      <c r="C777" s="57" t="b">
        <f t="shared" si="74"/>
        <v>1</v>
      </c>
      <c r="D777" s="57" t="b">
        <f>+IF(Q777='Convalida dati'!$B$16,AND('Dealflow centrale'!V777&lt;&gt;"",I777&lt;&gt;""),IF(AND('Dealflow centrale'!Q777='Convalida dati'!$B$17,'Dealflow centrale'!I777=""),OR('Dealflow centrale'!V777="",V777='Convalida dati'!$D$8),"FALSO"))</f>
        <v>1</v>
      </c>
      <c r="E777" s="57" t="b">
        <f>+IF(OR(T777='Convalida dati'!$F$4,T777='Convalida dati'!$F$5,T777='Convalida dati'!$F$8),OR('Dealflow centrale'!V777='Convalida dati'!$D$5,V777='Convalida dati'!$D$6,V777='Convalida dati'!$D$7),IF(OR('Dealflow centrale'!T777='Convalida dati'!$F$9,'Dealflow centrale'!T777='Convalida dati'!$F$7),OR('Dealflow centrale'!V777='Convalida dati'!$D$4,'Dealflow centrale'!V777='Convalida dati'!$D$5,'Dealflow centrale'!V777='Convalida dati'!$D$6),IF(T777="",OR(V777="",V777='Convalida dati'!$D$8),"FALSO")))</f>
        <v>1</v>
      </c>
      <c r="F777" s="58" t="str">
        <f t="shared" ca="1" si="75"/>
        <v>OK</v>
      </c>
      <c r="G777" s="66">
        <v>772</v>
      </c>
      <c r="H777" s="85">
        <v>43474</v>
      </c>
      <c r="I777" s="63">
        <v>43474</v>
      </c>
      <c r="J777" s="77" t="s">
        <v>1962</v>
      </c>
      <c r="K777" s="65" t="s">
        <v>62</v>
      </c>
      <c r="L777" s="76" t="s">
        <v>69</v>
      </c>
      <c r="M777" s="78" t="s">
        <v>70</v>
      </c>
      <c r="N777" s="64"/>
      <c r="O777" s="272" t="s">
        <v>1961</v>
      </c>
      <c r="P777" s="66" t="s">
        <v>35</v>
      </c>
      <c r="Q777" s="67" t="s">
        <v>170</v>
      </c>
      <c r="R777" s="67" t="s">
        <v>45</v>
      </c>
      <c r="S777" s="288" t="str">
        <f>+'EVCA sectoralclassification 1'!E223</f>
        <v>Biotechnology</v>
      </c>
      <c r="T777" s="68" t="s">
        <v>41</v>
      </c>
      <c r="U777" s="66" t="s">
        <v>1158</v>
      </c>
      <c r="V777" s="423" t="s">
        <v>39</v>
      </c>
      <c r="W777" s="288"/>
      <c r="X777" s="489">
        <v>43475</v>
      </c>
      <c r="Y777" s="482"/>
      <c r="Z777" s="74"/>
    </row>
    <row r="778" spans="2:26" ht="42.45" hidden="1" customHeight="1" x14ac:dyDescent="0.3">
      <c r="B778" s="56" t="str">
        <f t="shared" ca="1" si="73"/>
        <v>VERO</v>
      </c>
      <c r="C778" s="57" t="b">
        <f t="shared" si="74"/>
        <v>1</v>
      </c>
      <c r="D778" s="57" t="b">
        <f>+IF(Q778='Convalida dati'!$B$16,AND('Dealflow centrale'!V778&lt;&gt;"",I778&lt;&gt;""),IF(AND('Dealflow centrale'!Q778='Convalida dati'!$B$17,'Dealflow centrale'!I778=""),OR('Dealflow centrale'!V778="",V778='Convalida dati'!$D$8),"FALSO"))</f>
        <v>1</v>
      </c>
      <c r="E778" s="57" t="b">
        <f>+IF(OR(T778='Convalida dati'!$F$4,T778='Convalida dati'!$F$5,T778='Convalida dati'!$F$8),OR('Dealflow centrale'!V778='Convalida dati'!$D$5,V778='Convalida dati'!$D$6,V778='Convalida dati'!$D$7),IF(OR('Dealflow centrale'!T778='Convalida dati'!$F$9,'Dealflow centrale'!T778='Convalida dati'!$F$7),OR('Dealflow centrale'!V778='Convalida dati'!$D$4,'Dealflow centrale'!V778='Convalida dati'!$D$5,'Dealflow centrale'!V778='Convalida dati'!$D$6),IF(T778="",OR(V778="",V778='Convalida dati'!$D$8),"FALSO")))</f>
        <v>1</v>
      </c>
      <c r="F778" s="58" t="str">
        <f t="shared" ca="1" si="75"/>
        <v>OK</v>
      </c>
      <c r="G778" s="60">
        <v>773</v>
      </c>
      <c r="H778" s="84">
        <v>43475</v>
      </c>
      <c r="I778" s="59">
        <v>43475</v>
      </c>
      <c r="J778" s="75" t="s">
        <v>1964</v>
      </c>
      <c r="K778" s="70" t="s">
        <v>62</v>
      </c>
      <c r="L778" s="70" t="s">
        <v>165</v>
      </c>
      <c r="M778" s="72" t="s">
        <v>90</v>
      </c>
      <c r="N778" s="75"/>
      <c r="O778" s="73" t="s">
        <v>1963</v>
      </c>
      <c r="P778" s="60" t="s">
        <v>83</v>
      </c>
      <c r="Q778" s="61" t="s">
        <v>170</v>
      </c>
      <c r="R778" s="61" t="s">
        <v>48</v>
      </c>
      <c r="S778" s="293" t="str">
        <f>+'EVCA sectoralclassification 1'!E200</f>
        <v>Internet technologies</v>
      </c>
      <c r="T778" s="62" t="s">
        <v>167</v>
      </c>
      <c r="U778" s="60" t="s">
        <v>218</v>
      </c>
      <c r="V778" s="424" t="s">
        <v>38</v>
      </c>
      <c r="W778" s="289"/>
      <c r="X778" s="491">
        <v>43482</v>
      </c>
      <c r="Y778" s="481"/>
      <c r="Z778" s="284"/>
    </row>
    <row r="779" spans="2:26" ht="42.45" hidden="1" customHeight="1" x14ac:dyDescent="0.3">
      <c r="B779" s="56" t="str">
        <f t="shared" ca="1" si="73"/>
        <v>VERO</v>
      </c>
      <c r="C779" s="57" t="b">
        <f t="shared" si="74"/>
        <v>1</v>
      </c>
      <c r="D779" s="57" t="b">
        <f>+IF(Q779='Convalida dati'!$B$16,AND('Dealflow centrale'!V779&lt;&gt;"",I779&lt;&gt;""),IF(AND('Dealflow centrale'!Q779='Convalida dati'!$B$17,'Dealflow centrale'!I779=""),OR('Dealflow centrale'!V779="",V779='Convalida dati'!$D$8),"FALSO"))</f>
        <v>1</v>
      </c>
      <c r="E779" s="57" t="b">
        <f>+IF(OR(T779='Convalida dati'!$F$4,T779='Convalida dati'!$F$5,T779='Convalida dati'!$F$8),OR('Dealflow centrale'!V779='Convalida dati'!$D$5,V779='Convalida dati'!$D$6,V779='Convalida dati'!$D$7),IF(OR('Dealflow centrale'!T779='Convalida dati'!$F$9,'Dealflow centrale'!T779='Convalida dati'!$F$7),OR('Dealflow centrale'!V779='Convalida dati'!$D$4,'Dealflow centrale'!V779='Convalida dati'!$D$5,'Dealflow centrale'!V779='Convalida dati'!$D$6),IF(T779="",OR(V779="",V779='Convalida dati'!$D$8),"FALSO")))</f>
        <v>1</v>
      </c>
      <c r="F779" s="58" t="str">
        <f t="shared" ca="1" si="75"/>
        <v>OK</v>
      </c>
      <c r="G779" s="66">
        <v>774</v>
      </c>
      <c r="H779" s="85">
        <v>43475</v>
      </c>
      <c r="I779" s="63"/>
      <c r="J779" s="77" t="s">
        <v>1966</v>
      </c>
      <c r="K779" s="65" t="s">
        <v>62</v>
      </c>
      <c r="L779" s="76" t="s">
        <v>206</v>
      </c>
      <c r="M779" s="78" t="s">
        <v>206</v>
      </c>
      <c r="N779" s="64"/>
      <c r="O779" s="272" t="s">
        <v>1967</v>
      </c>
      <c r="P779" s="66" t="s">
        <v>34</v>
      </c>
      <c r="Q779" s="67" t="s">
        <v>67</v>
      </c>
      <c r="R779" s="67"/>
      <c r="S779" s="288"/>
      <c r="T779" s="68"/>
      <c r="U779" s="66"/>
      <c r="V779" s="423" t="s">
        <v>781</v>
      </c>
      <c r="W779" s="288"/>
      <c r="X779" s="489">
        <v>43482</v>
      </c>
      <c r="Y779" s="482"/>
      <c r="Z779" s="74"/>
    </row>
    <row r="780" spans="2:26" ht="42.45" hidden="1" customHeight="1" x14ac:dyDescent="0.3">
      <c r="B780" s="56" t="str">
        <f t="shared" ca="1" si="73"/>
        <v>VERO</v>
      </c>
      <c r="C780" s="57" t="b">
        <f t="shared" si="74"/>
        <v>1</v>
      </c>
      <c r="D780" s="57" t="b">
        <f>+IF(Q780='Convalida dati'!$B$16,AND('Dealflow centrale'!V780&lt;&gt;"",I780&lt;&gt;""),IF(AND('Dealflow centrale'!Q780='Convalida dati'!$B$17,'Dealflow centrale'!I780=""),OR('Dealflow centrale'!V780="",V780='Convalida dati'!$D$8),"FALSO"))</f>
        <v>1</v>
      </c>
      <c r="E780" s="57" t="b">
        <f>+IF(OR(T780='Convalida dati'!$F$4,T780='Convalida dati'!$F$5,T780='Convalida dati'!$F$8),OR('Dealflow centrale'!V780='Convalida dati'!$D$5,V780='Convalida dati'!$D$6,V780='Convalida dati'!$D$7),IF(OR('Dealflow centrale'!T780='Convalida dati'!$F$9,'Dealflow centrale'!T780='Convalida dati'!$F$7),OR('Dealflow centrale'!V780='Convalida dati'!$D$4,'Dealflow centrale'!V780='Convalida dati'!$D$5,'Dealflow centrale'!V780='Convalida dati'!$D$6),IF(T780="",OR(V780="",V780='Convalida dati'!$D$8),"FALSO")))</f>
        <v>1</v>
      </c>
      <c r="F780" s="58" t="str">
        <f t="shared" ca="1" si="75"/>
        <v>OK</v>
      </c>
      <c r="G780" s="60">
        <v>775</v>
      </c>
      <c r="H780" s="84">
        <v>43475</v>
      </c>
      <c r="I780" s="59">
        <v>43475</v>
      </c>
      <c r="J780" s="75" t="s">
        <v>1965</v>
      </c>
      <c r="K780" s="57" t="s">
        <v>62</v>
      </c>
      <c r="L780" s="70" t="s">
        <v>149</v>
      </c>
      <c r="M780" s="72" t="s">
        <v>92</v>
      </c>
      <c r="N780" s="75"/>
      <c r="O780" s="73" t="s">
        <v>1968</v>
      </c>
      <c r="P780" s="60" t="s">
        <v>83</v>
      </c>
      <c r="Q780" s="61" t="s">
        <v>170</v>
      </c>
      <c r="R780" s="61" t="s">
        <v>48</v>
      </c>
      <c r="S780" s="293" t="str">
        <f>+'EVCA sectoralclassification 1'!E200</f>
        <v>Internet technologies</v>
      </c>
      <c r="T780" s="62" t="s">
        <v>167</v>
      </c>
      <c r="U780" s="60" t="s">
        <v>218</v>
      </c>
      <c r="V780" s="424" t="s">
        <v>38</v>
      </c>
      <c r="W780" s="289"/>
      <c r="X780" s="488">
        <v>43482</v>
      </c>
      <c r="Y780" s="481"/>
      <c r="Z780" s="284"/>
    </row>
    <row r="781" spans="2:26" ht="42.45" hidden="1" customHeight="1" x14ac:dyDescent="0.3">
      <c r="B781" s="56" t="str">
        <f t="shared" ca="1" si="73"/>
        <v>VERO</v>
      </c>
      <c r="C781" s="57" t="b">
        <f t="shared" si="74"/>
        <v>1</v>
      </c>
      <c r="D781" s="57" t="b">
        <f>+IF(Q781='Convalida dati'!$B$16,AND('Dealflow centrale'!V781&lt;&gt;"",I781&lt;&gt;""),IF(AND('Dealflow centrale'!Q781='Convalida dati'!$B$17,'Dealflow centrale'!I781=""),OR('Dealflow centrale'!V781="",V781='Convalida dati'!$D$8),"FALSO"))</f>
        <v>1</v>
      </c>
      <c r="E781" s="57" t="b">
        <f>+IF(OR(T781='Convalida dati'!$F$4,T781='Convalida dati'!$F$5,T781='Convalida dati'!$F$8),OR('Dealflow centrale'!V781='Convalida dati'!$D$5,V781='Convalida dati'!$D$6,V781='Convalida dati'!$D$7),IF(OR('Dealflow centrale'!T781='Convalida dati'!$F$9,'Dealflow centrale'!T781='Convalida dati'!$F$7),OR('Dealflow centrale'!V781='Convalida dati'!$D$4,'Dealflow centrale'!V781='Convalida dati'!$D$5,'Dealflow centrale'!V781='Convalida dati'!$D$6),IF(T781="",OR(V781="",V781='Convalida dati'!$D$8),"FALSO")))</f>
        <v>1</v>
      </c>
      <c r="F781" s="58" t="str">
        <f t="shared" ca="1" si="75"/>
        <v>OK</v>
      </c>
      <c r="G781" s="66">
        <v>776</v>
      </c>
      <c r="H781" s="85">
        <v>43475</v>
      </c>
      <c r="I781" s="63">
        <v>43475</v>
      </c>
      <c r="J781" s="77" t="s">
        <v>1969</v>
      </c>
      <c r="K781" s="65" t="s">
        <v>62</v>
      </c>
      <c r="L781" s="76" t="s">
        <v>773</v>
      </c>
      <c r="M781" s="78" t="s">
        <v>98</v>
      </c>
      <c r="N781" s="64" t="s">
        <v>82</v>
      </c>
      <c r="O781" s="272"/>
      <c r="P781" s="66" t="s">
        <v>36</v>
      </c>
      <c r="Q781" s="67" t="s">
        <v>170</v>
      </c>
      <c r="R781" s="67" t="s">
        <v>53</v>
      </c>
      <c r="S781" s="288" t="str">
        <f>+'EVCA sectoralclassification 1'!E116</f>
        <v>Transportation: other</v>
      </c>
      <c r="T781" s="68" t="s">
        <v>167</v>
      </c>
      <c r="U781" s="66" t="s">
        <v>218</v>
      </c>
      <c r="V781" s="423" t="s">
        <v>38</v>
      </c>
      <c r="W781" s="288"/>
      <c r="X781" s="489">
        <v>43482</v>
      </c>
      <c r="Y781" s="482"/>
      <c r="Z781" s="74"/>
    </row>
    <row r="782" spans="2:26" ht="42.45" hidden="1" customHeight="1" x14ac:dyDescent="0.3">
      <c r="B782" s="56" t="str">
        <f t="shared" ca="1" si="73"/>
        <v>VERO</v>
      </c>
      <c r="C782" s="57" t="b">
        <f t="shared" si="74"/>
        <v>1</v>
      </c>
      <c r="D782" s="57" t="b">
        <f>+IF(Q782='Convalida dati'!$B$16,AND('Dealflow centrale'!V782&lt;&gt;"",I782&lt;&gt;""),IF(AND('Dealflow centrale'!Q782='Convalida dati'!$B$17,'Dealflow centrale'!I782=""),OR('Dealflow centrale'!V782="",V782='Convalida dati'!$D$8),"FALSO"))</f>
        <v>1</v>
      </c>
      <c r="E782" s="57" t="b">
        <f>+IF(OR(T782='Convalida dati'!$F$4,T782='Convalida dati'!$F$5,T782='Convalida dati'!$F$8),OR('Dealflow centrale'!V782='Convalida dati'!$D$5,V782='Convalida dati'!$D$6,V782='Convalida dati'!$D$7),IF(OR('Dealflow centrale'!T782='Convalida dati'!$F$9,'Dealflow centrale'!T782='Convalida dati'!$F$7),OR('Dealflow centrale'!V782='Convalida dati'!$D$4,'Dealflow centrale'!V782='Convalida dati'!$D$5,'Dealflow centrale'!V782='Convalida dati'!$D$6),IF(T782="",OR(V782="",V782='Convalida dati'!$D$8),"FALSO")))</f>
        <v>1</v>
      </c>
      <c r="F782" s="58" t="str">
        <f t="shared" ca="1" si="75"/>
        <v>OK</v>
      </c>
      <c r="G782" s="60">
        <v>777</v>
      </c>
      <c r="H782" s="84">
        <v>43476</v>
      </c>
      <c r="I782" s="59">
        <v>43476</v>
      </c>
      <c r="J782" s="75" t="s">
        <v>1970</v>
      </c>
      <c r="K782" s="57" t="s">
        <v>62</v>
      </c>
      <c r="L782" s="70" t="s">
        <v>165</v>
      </c>
      <c r="M782" s="72" t="s">
        <v>90</v>
      </c>
      <c r="N782" s="75"/>
      <c r="O782" s="73" t="s">
        <v>1468</v>
      </c>
      <c r="P782" s="60" t="s">
        <v>35</v>
      </c>
      <c r="Q782" s="61" t="s">
        <v>170</v>
      </c>
      <c r="R782" s="61" t="s">
        <v>48</v>
      </c>
      <c r="S782" s="293" t="str">
        <f>+'EVCA sectoralclassification 1'!E200</f>
        <v>Internet technologies</v>
      </c>
      <c r="T782" s="62" t="s">
        <v>41</v>
      </c>
      <c r="U782" s="60" t="s">
        <v>218</v>
      </c>
      <c r="V782" s="424" t="s">
        <v>174</v>
      </c>
      <c r="W782" s="289"/>
      <c r="X782" s="488">
        <v>43482</v>
      </c>
      <c r="Y782" s="481"/>
      <c r="Z782" s="284"/>
    </row>
    <row r="783" spans="2:26" ht="42.45" hidden="1" customHeight="1" x14ac:dyDescent="0.3">
      <c r="B783" s="56" t="str">
        <f t="shared" ca="1" si="73"/>
        <v>VERO</v>
      </c>
      <c r="C783" s="57" t="b">
        <f t="shared" si="74"/>
        <v>1</v>
      </c>
      <c r="D783" s="57" t="b">
        <f>+IF(Q783='Convalida dati'!$B$16,AND('Dealflow centrale'!V783&lt;&gt;"",I783&lt;&gt;""),IF(AND('Dealflow centrale'!Q783='Convalida dati'!$B$17,'Dealflow centrale'!I783=""),OR('Dealflow centrale'!V783="",V783='Convalida dati'!$D$8),"FALSO"))</f>
        <v>1</v>
      </c>
      <c r="E783" s="57" t="b">
        <f>+IF(OR(T783='Convalida dati'!$F$4,T783='Convalida dati'!$F$5,T783='Convalida dati'!$F$8),OR('Dealflow centrale'!V783='Convalida dati'!$D$5,V783='Convalida dati'!$D$6,V783='Convalida dati'!$D$7),IF(OR('Dealflow centrale'!T783='Convalida dati'!$F$9,'Dealflow centrale'!T783='Convalida dati'!$F$7),OR('Dealflow centrale'!V783='Convalida dati'!$D$4,'Dealflow centrale'!V783='Convalida dati'!$D$5,'Dealflow centrale'!V783='Convalida dati'!$D$6),IF(T783="",OR(V783="",V783='Convalida dati'!$D$8),"FALSO")))</f>
        <v>1</v>
      </c>
      <c r="F783" s="58" t="str">
        <f t="shared" ca="1" si="75"/>
        <v>OK</v>
      </c>
      <c r="G783" s="66">
        <v>778</v>
      </c>
      <c r="H783" s="85">
        <v>43479</v>
      </c>
      <c r="I783" s="63">
        <v>43479</v>
      </c>
      <c r="J783" s="77" t="s">
        <v>1971</v>
      </c>
      <c r="K783" s="65" t="s">
        <v>62</v>
      </c>
      <c r="L783" s="76" t="s">
        <v>1972</v>
      </c>
      <c r="M783" s="78" t="s">
        <v>161</v>
      </c>
      <c r="N783" s="64"/>
      <c r="O783" s="272" t="s">
        <v>1973</v>
      </c>
      <c r="P783" s="66" t="s">
        <v>34</v>
      </c>
      <c r="Q783" s="67" t="s">
        <v>170</v>
      </c>
      <c r="R783" s="67" t="s">
        <v>53</v>
      </c>
      <c r="S783" s="288" t="str">
        <f>+'EVCA sectoralclassification 1'!E185</f>
        <v>Broadcasting, publications and content providers</v>
      </c>
      <c r="T783" s="68" t="s">
        <v>167</v>
      </c>
      <c r="U783" s="66" t="s">
        <v>218</v>
      </c>
      <c r="V783" s="423" t="s">
        <v>174</v>
      </c>
      <c r="W783" s="288"/>
      <c r="X783" s="489">
        <v>43482</v>
      </c>
      <c r="Y783" s="482" t="s">
        <v>1974</v>
      </c>
      <c r="Z783" s="74"/>
    </row>
    <row r="784" spans="2:26" ht="42.45" hidden="1" customHeight="1" x14ac:dyDescent="0.3">
      <c r="B784" s="56" t="str">
        <f t="shared" ca="1" si="73"/>
        <v>VERO</v>
      </c>
      <c r="C784" s="57" t="b">
        <f t="shared" si="74"/>
        <v>1</v>
      </c>
      <c r="D784" s="57" t="b">
        <f>+IF(Q784='Convalida dati'!$B$16,AND('Dealflow centrale'!V784&lt;&gt;"",I784&lt;&gt;""),IF(AND('Dealflow centrale'!Q784='Convalida dati'!$B$17,'Dealflow centrale'!I784=""),OR('Dealflow centrale'!V784="",V784='Convalida dati'!$D$8),"FALSO"))</f>
        <v>1</v>
      </c>
      <c r="E784" s="57" t="b">
        <f>+IF(OR(T784='Convalida dati'!$F$4,T784='Convalida dati'!$F$5,T784='Convalida dati'!$F$8),OR('Dealflow centrale'!V784='Convalida dati'!$D$5,V784='Convalida dati'!$D$6,V784='Convalida dati'!$D$7),IF(OR('Dealflow centrale'!T784='Convalida dati'!$F$9,'Dealflow centrale'!T784='Convalida dati'!$F$7),OR('Dealflow centrale'!V784='Convalida dati'!$D$4,'Dealflow centrale'!V784='Convalida dati'!$D$5,'Dealflow centrale'!V784='Convalida dati'!$D$6),IF(T784="",OR(V784="",V784='Convalida dati'!$D$8),"FALSO")))</f>
        <v>1</v>
      </c>
      <c r="F784" s="58" t="str">
        <f t="shared" ca="1" si="75"/>
        <v>OK</v>
      </c>
      <c r="G784" s="60">
        <v>779</v>
      </c>
      <c r="H784" s="84">
        <v>43482</v>
      </c>
      <c r="I784" s="59">
        <v>43482</v>
      </c>
      <c r="J784" s="279" t="s">
        <v>1976</v>
      </c>
      <c r="K784" s="57" t="s">
        <v>64</v>
      </c>
      <c r="L784" s="70" t="s">
        <v>1977</v>
      </c>
      <c r="M784" s="72" t="s">
        <v>1978</v>
      </c>
      <c r="N784" s="75"/>
      <c r="O784" s="73" t="s">
        <v>1975</v>
      </c>
      <c r="P784" s="60" t="s">
        <v>35</v>
      </c>
      <c r="Q784" s="61" t="s">
        <v>170</v>
      </c>
      <c r="R784" s="61" t="s">
        <v>52</v>
      </c>
      <c r="S784" s="293" t="str">
        <f>+'EVCA sectoralclassification 1'!E232</f>
        <v>Medical devices and supplies</v>
      </c>
      <c r="T784" s="62" t="s">
        <v>167</v>
      </c>
      <c r="U784" s="60" t="s">
        <v>218</v>
      </c>
      <c r="V784" s="424" t="s">
        <v>38</v>
      </c>
      <c r="W784" s="289"/>
      <c r="X784" s="488">
        <v>43489</v>
      </c>
      <c r="Y784" s="481"/>
      <c r="Z784" s="284"/>
    </row>
    <row r="785" spans="2:26" ht="42.45" hidden="1" customHeight="1" x14ac:dyDescent="0.3">
      <c r="B785" s="56" t="str">
        <f t="shared" ca="1" si="73"/>
        <v>VERO</v>
      </c>
      <c r="C785" s="57" t="b">
        <f t="shared" si="74"/>
        <v>1</v>
      </c>
      <c r="D785" s="57" t="b">
        <f>+IF(Q785='Convalida dati'!$B$16,AND('Dealflow centrale'!V785&lt;&gt;"",I785&lt;&gt;""),IF(AND('Dealflow centrale'!Q785='Convalida dati'!$B$17,'Dealflow centrale'!I785=""),OR('Dealflow centrale'!V785="",V785='Convalida dati'!$D$8),"FALSO"))</f>
        <v>1</v>
      </c>
      <c r="E785" s="57" t="b">
        <f>+IF(OR(T785='Convalida dati'!$F$4,T785='Convalida dati'!$F$5,T785='Convalida dati'!$F$8),OR('Dealflow centrale'!V785='Convalida dati'!$D$5,V785='Convalida dati'!$D$6,V785='Convalida dati'!$D$7),IF(OR('Dealflow centrale'!T785='Convalida dati'!$F$9,'Dealflow centrale'!T785='Convalida dati'!$F$7),OR('Dealflow centrale'!V785='Convalida dati'!$D$4,'Dealflow centrale'!V785='Convalida dati'!$D$5,'Dealflow centrale'!V785='Convalida dati'!$D$6),IF(T785="",OR(V785="",V785='Convalida dati'!$D$8),"FALSO")))</f>
        <v>1</v>
      </c>
      <c r="F785" s="58" t="str">
        <f t="shared" ca="1" si="75"/>
        <v>OK</v>
      </c>
      <c r="G785" s="66">
        <v>780</v>
      </c>
      <c r="H785" s="85">
        <v>43482</v>
      </c>
      <c r="I785" s="63">
        <v>43482</v>
      </c>
      <c r="J785" s="77" t="s">
        <v>1979</v>
      </c>
      <c r="K785" s="65" t="s">
        <v>64</v>
      </c>
      <c r="L785" s="76" t="s">
        <v>1982</v>
      </c>
      <c r="M785" s="78" t="s">
        <v>1980</v>
      </c>
      <c r="N785" s="64"/>
      <c r="O785" s="272" t="s">
        <v>1981</v>
      </c>
      <c r="P785" s="66" t="s">
        <v>34</v>
      </c>
      <c r="Q785" s="67" t="s">
        <v>170</v>
      </c>
      <c r="R785" s="67" t="s">
        <v>53</v>
      </c>
      <c r="S785" s="288" t="str">
        <f>+'EVCA sectoralclassification 1'!E80</f>
        <v>Business and industrial services</v>
      </c>
      <c r="T785" s="68" t="s">
        <v>41</v>
      </c>
      <c r="U785" s="66" t="s">
        <v>218</v>
      </c>
      <c r="V785" s="423" t="s">
        <v>174</v>
      </c>
      <c r="W785" s="288"/>
      <c r="X785" s="489">
        <v>43489</v>
      </c>
      <c r="Y785" s="482"/>
      <c r="Z785" s="74"/>
    </row>
    <row r="786" spans="2:26" ht="42.45" hidden="1" customHeight="1" x14ac:dyDescent="0.3">
      <c r="B786" s="56" t="str">
        <f t="shared" ca="1" si="73"/>
        <v>VERO</v>
      </c>
      <c r="C786" s="57" t="b">
        <f t="shared" si="74"/>
        <v>1</v>
      </c>
      <c r="D786" s="57" t="b">
        <f>+IF(Q786='Convalida dati'!$B$16,AND('Dealflow centrale'!V786&lt;&gt;"",I786&lt;&gt;""),IF(AND('Dealflow centrale'!Q786='Convalida dati'!$B$17,'Dealflow centrale'!I786=""),OR('Dealflow centrale'!V786="",V786='Convalida dati'!$D$8),"FALSO"))</f>
        <v>1</v>
      </c>
      <c r="E786" s="57" t="b">
        <f>+IF(OR(T786='Convalida dati'!$F$4,T786='Convalida dati'!$F$5,T786='Convalida dati'!$F$8),OR('Dealflow centrale'!V786='Convalida dati'!$D$5,V786='Convalida dati'!$D$6,V786='Convalida dati'!$D$7),IF(OR('Dealflow centrale'!T786='Convalida dati'!$F$9,'Dealflow centrale'!T786='Convalida dati'!$F$7),OR('Dealflow centrale'!V786='Convalida dati'!$D$4,'Dealflow centrale'!V786='Convalida dati'!$D$5,'Dealflow centrale'!V786='Convalida dati'!$D$6),IF(T786="",OR(V786="",V786='Convalida dati'!$D$8),"FALSO")))</f>
        <v>1</v>
      </c>
      <c r="F786" s="58" t="str">
        <f t="shared" ca="1" si="75"/>
        <v>OK</v>
      </c>
      <c r="G786" s="60">
        <v>781</v>
      </c>
      <c r="H786" s="84">
        <v>43485</v>
      </c>
      <c r="I786" s="59"/>
      <c r="J786" s="75" t="s">
        <v>1983</v>
      </c>
      <c r="K786" s="57" t="s">
        <v>62</v>
      </c>
      <c r="L786" s="70" t="s">
        <v>714</v>
      </c>
      <c r="M786" s="72" t="s">
        <v>105</v>
      </c>
      <c r="N786" s="75"/>
      <c r="O786" s="73" t="s">
        <v>1984</v>
      </c>
      <c r="P786" s="60" t="s">
        <v>34</v>
      </c>
      <c r="Q786" s="61" t="s">
        <v>67</v>
      </c>
      <c r="R786" s="61"/>
      <c r="S786" s="293"/>
      <c r="T786" s="62"/>
      <c r="U786" s="60"/>
      <c r="V786" s="424" t="s">
        <v>781</v>
      </c>
      <c r="W786" s="289"/>
      <c r="X786" s="488">
        <v>43489</v>
      </c>
      <c r="Y786" s="481"/>
      <c r="Z786" s="284"/>
    </row>
    <row r="787" spans="2:26" ht="42.45" hidden="1" customHeight="1" x14ac:dyDescent="0.3">
      <c r="B787" s="56" t="str">
        <f t="shared" ca="1" si="73"/>
        <v>VERO</v>
      </c>
      <c r="C787" s="57" t="b">
        <f t="shared" si="74"/>
        <v>1</v>
      </c>
      <c r="D787" s="57" t="b">
        <f>+IF(Q787='Convalida dati'!$B$16,AND('Dealflow centrale'!V787&lt;&gt;"",I787&lt;&gt;""),IF(AND('Dealflow centrale'!Q787='Convalida dati'!$B$17,'Dealflow centrale'!I787=""),OR('Dealflow centrale'!V787="",V787='Convalida dati'!$D$8),"FALSO"))</f>
        <v>1</v>
      </c>
      <c r="E787" s="57" t="b">
        <f>+IF(OR(T787='Convalida dati'!$F$4,T787='Convalida dati'!$F$5,T787='Convalida dati'!$F$8),OR('Dealflow centrale'!V787='Convalida dati'!$D$5,V787='Convalida dati'!$D$6,V787='Convalida dati'!$D$7),IF(OR('Dealflow centrale'!T787='Convalida dati'!$F$9,'Dealflow centrale'!T787='Convalida dati'!$F$7),OR('Dealflow centrale'!V787='Convalida dati'!$D$4,'Dealflow centrale'!V787='Convalida dati'!$D$5,'Dealflow centrale'!V787='Convalida dati'!$D$6),IF(T787="",OR(V787="",V787='Convalida dati'!$D$8),"FALSO")))</f>
        <v>1</v>
      </c>
      <c r="F787" s="58" t="str">
        <f t="shared" ca="1" si="75"/>
        <v>OK</v>
      </c>
      <c r="G787" s="66">
        <v>782</v>
      </c>
      <c r="H787" s="273">
        <v>43486</v>
      </c>
      <c r="I787" s="63">
        <v>43486</v>
      </c>
      <c r="J787" s="77" t="s">
        <v>1986</v>
      </c>
      <c r="K787" s="76" t="s">
        <v>62</v>
      </c>
      <c r="L787" s="76" t="s">
        <v>1008</v>
      </c>
      <c r="M787" s="78" t="s">
        <v>92</v>
      </c>
      <c r="N787" s="64"/>
      <c r="O787" s="272" t="s">
        <v>1985</v>
      </c>
      <c r="P787" s="66" t="s">
        <v>34</v>
      </c>
      <c r="Q787" s="67" t="s">
        <v>170</v>
      </c>
      <c r="R787" s="67" t="s">
        <v>48</v>
      </c>
      <c r="S787" s="288" t="str">
        <f>+'EVCA sectoralclassification 1'!E200</f>
        <v>Internet technologies</v>
      </c>
      <c r="T787" s="68" t="s">
        <v>41</v>
      </c>
      <c r="U787" s="66" t="s">
        <v>218</v>
      </c>
      <c r="V787" s="423" t="s">
        <v>174</v>
      </c>
      <c r="W787" s="288"/>
      <c r="X787" s="489">
        <v>43489</v>
      </c>
      <c r="Y787" s="482"/>
      <c r="Z787" s="74"/>
    </row>
    <row r="788" spans="2:26" ht="42.45" hidden="1" customHeight="1" x14ac:dyDescent="0.3">
      <c r="B788" s="56" t="str">
        <f t="shared" ref="B788:B829" ca="1" si="76">IF(AND(+H788&lt;=X788,X788&lt;=TODAY()),"VERO","FALSO")</f>
        <v>VERO</v>
      </c>
      <c r="C788" s="57" t="b">
        <f t="shared" ref="C788:C829" si="77">+(AND(G788&lt;&gt;"",H788&lt;&gt;"",J788&lt;&gt;"",K788&lt;&gt;"",L788&lt;&gt;"",M788&lt;&gt;"",P788&lt;&gt;"",Q788&lt;&gt;""))</f>
        <v>1</v>
      </c>
      <c r="D788" s="57" t="b">
        <f>+IF(Q788='Convalida dati'!$B$16,AND('Dealflow centrale'!V788&lt;&gt;"",I788&lt;&gt;""),IF(AND('Dealflow centrale'!Q788='Convalida dati'!$B$17,'Dealflow centrale'!I788=""),OR('Dealflow centrale'!V788="",V788='Convalida dati'!$D$8),"FALSO"))</f>
        <v>1</v>
      </c>
      <c r="E788" s="57" t="b">
        <f>+IF(OR(T788='Convalida dati'!$F$4,T788='Convalida dati'!$F$5,T788='Convalida dati'!$F$8),OR('Dealflow centrale'!V788='Convalida dati'!$D$5,V788='Convalida dati'!$D$6,V788='Convalida dati'!$D$7),IF(OR('Dealflow centrale'!T788='Convalida dati'!$F$9,'Dealflow centrale'!T788='Convalida dati'!$F$7),OR('Dealflow centrale'!V788='Convalida dati'!$D$4,'Dealflow centrale'!V788='Convalida dati'!$D$5,'Dealflow centrale'!V788='Convalida dati'!$D$6),IF(T788="",OR(V788="",V788='Convalida dati'!$D$8),"FALSO")))</f>
        <v>1</v>
      </c>
      <c r="F788" s="58" t="str">
        <f t="shared" ca="1" si="75"/>
        <v>OK</v>
      </c>
      <c r="G788" s="60">
        <v>783</v>
      </c>
      <c r="H788" s="84">
        <v>43487</v>
      </c>
      <c r="I788" s="59">
        <v>43487</v>
      </c>
      <c r="J788" s="279" t="s">
        <v>1987</v>
      </c>
      <c r="K788" s="57" t="s">
        <v>62</v>
      </c>
      <c r="L788" s="70" t="s">
        <v>1548</v>
      </c>
      <c r="M788" s="72" t="s">
        <v>93</v>
      </c>
      <c r="N788" s="75"/>
      <c r="O788" s="73" t="s">
        <v>1888</v>
      </c>
      <c r="P788" s="60" t="s">
        <v>35</v>
      </c>
      <c r="Q788" s="61" t="s">
        <v>170</v>
      </c>
      <c r="R788" s="61" t="s">
        <v>53</v>
      </c>
      <c r="S788" s="293" t="str">
        <f>+'EVCA sectoralclassification 1'!E80</f>
        <v>Business and industrial services</v>
      </c>
      <c r="T788" s="62" t="s">
        <v>167</v>
      </c>
      <c r="U788" s="60" t="s">
        <v>218</v>
      </c>
      <c r="V788" s="424" t="s">
        <v>174</v>
      </c>
      <c r="W788" s="289"/>
      <c r="X788" s="491">
        <v>43489</v>
      </c>
      <c r="Y788" s="481" t="s">
        <v>1941</v>
      </c>
      <c r="Z788" s="284"/>
    </row>
    <row r="789" spans="2:26" ht="42.45" hidden="1" customHeight="1" x14ac:dyDescent="0.3">
      <c r="B789" s="56" t="str">
        <f t="shared" ca="1" si="76"/>
        <v>VERO</v>
      </c>
      <c r="C789" s="57" t="b">
        <f t="shared" si="77"/>
        <v>1</v>
      </c>
      <c r="D789" s="57" t="b">
        <f>+IF(Q789='Convalida dati'!$B$16,AND('Dealflow centrale'!V789&lt;&gt;"",I789&lt;&gt;""),IF(AND('Dealflow centrale'!Q789='Convalida dati'!$B$17,'Dealflow centrale'!I789=""),OR('Dealflow centrale'!V789="",V789='Convalida dati'!$D$8),"FALSO"))</f>
        <v>1</v>
      </c>
      <c r="E789" s="57" t="b">
        <f>+IF(OR(T789='Convalida dati'!$F$4,T789='Convalida dati'!$F$5,T789='Convalida dati'!$F$8),OR('Dealflow centrale'!V789='Convalida dati'!$D$5,V789='Convalida dati'!$D$6,V789='Convalida dati'!$D$7),IF(OR('Dealflow centrale'!T789='Convalida dati'!$F$9,'Dealflow centrale'!T789='Convalida dati'!$F$7),OR('Dealflow centrale'!V789='Convalida dati'!$D$4,'Dealflow centrale'!V789='Convalida dati'!$D$5,'Dealflow centrale'!V789='Convalida dati'!$D$6),IF(T789="",OR(V789="",V789='Convalida dati'!$D$8),"FALSO")))</f>
        <v>1</v>
      </c>
      <c r="F789" s="58" t="str">
        <f t="shared" ca="1" si="75"/>
        <v>OK</v>
      </c>
      <c r="G789" s="66">
        <v>784</v>
      </c>
      <c r="H789" s="85">
        <v>43487</v>
      </c>
      <c r="I789" s="63">
        <v>43487</v>
      </c>
      <c r="J789" s="77" t="s">
        <v>1990</v>
      </c>
      <c r="K789" s="76" t="s">
        <v>62</v>
      </c>
      <c r="L789" s="76" t="s">
        <v>1989</v>
      </c>
      <c r="M789" s="78" t="s">
        <v>96</v>
      </c>
      <c r="N789" s="77"/>
      <c r="O789" s="272" t="s">
        <v>1988</v>
      </c>
      <c r="P789" s="66" t="s">
        <v>34</v>
      </c>
      <c r="Q789" s="67" t="s">
        <v>170</v>
      </c>
      <c r="R789" s="67" t="s">
        <v>53</v>
      </c>
      <c r="S789" s="288" t="str">
        <f>+'EVCA sectoralclassification 1'!E82</f>
        <v>Business and industrial services</v>
      </c>
      <c r="T789" s="68" t="s">
        <v>41</v>
      </c>
      <c r="U789" s="66" t="s">
        <v>218</v>
      </c>
      <c r="V789" s="423" t="s">
        <v>174</v>
      </c>
      <c r="W789" s="288"/>
      <c r="X789" s="489">
        <v>43489</v>
      </c>
      <c r="Y789" s="482"/>
      <c r="Z789" s="74"/>
    </row>
    <row r="790" spans="2:26" ht="42.45" hidden="1" customHeight="1" x14ac:dyDescent="0.3">
      <c r="B790" s="56" t="str">
        <f t="shared" ca="1" si="76"/>
        <v>VERO</v>
      </c>
      <c r="C790" s="57" t="b">
        <f t="shared" si="77"/>
        <v>1</v>
      </c>
      <c r="D790" s="57" t="b">
        <f>+IF(Q790='Convalida dati'!$B$16,AND('Dealflow centrale'!V790&lt;&gt;"",I790&lt;&gt;""),IF(AND('Dealflow centrale'!Q790='Convalida dati'!$B$17,'Dealflow centrale'!I790=""),OR('Dealflow centrale'!V790="",V790='Convalida dati'!$D$8),"FALSO"))</f>
        <v>1</v>
      </c>
      <c r="E790" s="57" t="b">
        <f>+IF(OR(T790='Convalida dati'!$F$4,T790='Convalida dati'!$F$5,T790='Convalida dati'!$F$8),OR('Dealflow centrale'!V790='Convalida dati'!$D$5,V790='Convalida dati'!$D$6,V790='Convalida dati'!$D$7),IF(OR('Dealflow centrale'!T790='Convalida dati'!$F$9,'Dealflow centrale'!T790='Convalida dati'!$F$7),OR('Dealflow centrale'!V790='Convalida dati'!$D$4,'Dealflow centrale'!V790='Convalida dati'!$D$5,'Dealflow centrale'!V790='Convalida dati'!$D$6),IF(T790="",OR(V790="",V790='Convalida dati'!$D$8),"FALSO")))</f>
        <v>1</v>
      </c>
      <c r="F790" s="58" t="str">
        <f t="shared" ca="1" si="75"/>
        <v>OK</v>
      </c>
      <c r="G790" s="60">
        <v>785</v>
      </c>
      <c r="H790" s="84">
        <v>43488</v>
      </c>
      <c r="I790" s="59">
        <v>43488</v>
      </c>
      <c r="J790" s="279" t="s">
        <v>1991</v>
      </c>
      <c r="K790" s="57" t="s">
        <v>62</v>
      </c>
      <c r="L790" s="70" t="s">
        <v>69</v>
      </c>
      <c r="M790" s="72" t="s">
        <v>70</v>
      </c>
      <c r="N790" s="299" t="s">
        <v>118</v>
      </c>
      <c r="O790" s="73"/>
      <c r="P790" s="60" t="s">
        <v>34</v>
      </c>
      <c r="Q790" s="61" t="s">
        <v>170</v>
      </c>
      <c r="R790" s="61" t="s">
        <v>51</v>
      </c>
      <c r="S790" s="293" t="str">
        <f>+'EVCA sectoralclassification 1'!E59</f>
        <v>Industrial measurement, sensing and control</v>
      </c>
      <c r="T790" s="62" t="s">
        <v>166</v>
      </c>
      <c r="U790" s="60" t="s">
        <v>218</v>
      </c>
      <c r="V790" s="424" t="s">
        <v>38</v>
      </c>
      <c r="W790" s="289"/>
      <c r="X790" s="488">
        <v>43489</v>
      </c>
      <c r="Y790" s="481"/>
      <c r="Z790" s="284"/>
    </row>
    <row r="791" spans="2:26" ht="55.95" hidden="1" customHeight="1" x14ac:dyDescent="0.3">
      <c r="B791" s="56" t="str">
        <f t="shared" ca="1" si="76"/>
        <v>VERO</v>
      </c>
      <c r="C791" s="57" t="b">
        <f t="shared" si="77"/>
        <v>1</v>
      </c>
      <c r="D791" s="57" t="b">
        <f>+IF(Q791='Convalida dati'!$B$16,AND('Dealflow centrale'!V791&lt;&gt;"",I791&lt;&gt;""),IF(AND('Dealflow centrale'!Q791='Convalida dati'!$B$17,'Dealflow centrale'!I791=""),OR('Dealflow centrale'!V791="",V791='Convalida dati'!$D$8),"FALSO"))</f>
        <v>1</v>
      </c>
      <c r="E791" s="57" t="b">
        <f>+IF(OR(T791='Convalida dati'!$F$4,T791='Convalida dati'!$F$5,T791='Convalida dati'!$F$8),OR('Dealflow centrale'!V791='Convalida dati'!$D$5,V791='Convalida dati'!$D$6,V791='Convalida dati'!$D$7),IF(OR('Dealflow centrale'!T791='Convalida dati'!$F$9,'Dealflow centrale'!T791='Convalida dati'!$F$7),OR('Dealflow centrale'!V791='Convalida dati'!$D$4,'Dealflow centrale'!V791='Convalida dati'!$D$5,'Dealflow centrale'!V791='Convalida dati'!$D$6),IF(T791="",OR(V791="",V791='Convalida dati'!$D$8),"FALSO")))</f>
        <v>1</v>
      </c>
      <c r="F791" s="58" t="str">
        <f t="shared" ca="1" si="75"/>
        <v>OK</v>
      </c>
      <c r="G791" s="66">
        <v>786</v>
      </c>
      <c r="H791" s="85">
        <v>43489</v>
      </c>
      <c r="I791" s="63">
        <v>43510</v>
      </c>
      <c r="J791" s="77" t="s">
        <v>2029</v>
      </c>
      <c r="K791" s="65" t="s">
        <v>62</v>
      </c>
      <c r="L791" s="76" t="s">
        <v>165</v>
      </c>
      <c r="M791" s="78" t="s">
        <v>90</v>
      </c>
      <c r="N791" s="64"/>
      <c r="O791" s="272" t="s">
        <v>1992</v>
      </c>
      <c r="P791" s="66" t="s">
        <v>35</v>
      </c>
      <c r="Q791" s="67" t="s">
        <v>170</v>
      </c>
      <c r="R791" s="67" t="s">
        <v>47</v>
      </c>
      <c r="S791" s="288" t="str">
        <f>+'EVCA sectoralclassification 1'!E121</f>
        <v>Consumer products manufacturing</v>
      </c>
      <c r="T791" s="68" t="s">
        <v>167</v>
      </c>
      <c r="U791" s="66" t="s">
        <v>218</v>
      </c>
      <c r="V791" s="423" t="s">
        <v>174</v>
      </c>
      <c r="W791" s="288"/>
      <c r="X791" s="489">
        <v>43517</v>
      </c>
      <c r="Y791" s="482" t="s">
        <v>2101</v>
      </c>
      <c r="Z791" s="74"/>
    </row>
    <row r="792" spans="2:26" ht="42.45" hidden="1" customHeight="1" x14ac:dyDescent="0.3">
      <c r="B792" s="56" t="str">
        <f t="shared" ca="1" si="76"/>
        <v>VERO</v>
      </c>
      <c r="C792" s="57" t="b">
        <f t="shared" si="77"/>
        <v>1</v>
      </c>
      <c r="D792" s="57" t="b">
        <f>+IF(Q792='Convalida dati'!$B$16,AND('Dealflow centrale'!V792&lt;&gt;"",I792&lt;&gt;""),IF(AND('Dealflow centrale'!Q792='Convalida dati'!$B$17,'Dealflow centrale'!I792=""),OR('Dealflow centrale'!V792="",V792='Convalida dati'!$D$8),"FALSO"))</f>
        <v>1</v>
      </c>
      <c r="E792" s="57" t="b">
        <f>+IF(OR(T792='Convalida dati'!$F$4,T792='Convalida dati'!$F$5,T792='Convalida dati'!$F$8),OR('Dealflow centrale'!V792='Convalida dati'!$D$5,V792='Convalida dati'!$D$6,V792='Convalida dati'!$D$7),IF(OR('Dealflow centrale'!T792='Convalida dati'!$F$9,'Dealflow centrale'!T792='Convalida dati'!$F$7),OR('Dealflow centrale'!V792='Convalida dati'!$D$4,'Dealflow centrale'!V792='Convalida dati'!$D$5,'Dealflow centrale'!V792='Convalida dati'!$D$6),IF(T792="",OR(V792="",V792='Convalida dati'!$D$8),"FALSO")))</f>
        <v>1</v>
      </c>
      <c r="F792" s="58" t="str">
        <f t="shared" ca="1" si="75"/>
        <v>OK</v>
      </c>
      <c r="G792" s="60">
        <v>787</v>
      </c>
      <c r="H792" s="84">
        <v>43489</v>
      </c>
      <c r="I792" s="59">
        <v>43530</v>
      </c>
      <c r="J792" s="75" t="s">
        <v>1994</v>
      </c>
      <c r="K792" s="57" t="s">
        <v>62</v>
      </c>
      <c r="L792" s="70" t="s">
        <v>165</v>
      </c>
      <c r="M792" s="72" t="s">
        <v>90</v>
      </c>
      <c r="N792" s="56"/>
      <c r="O792" s="73" t="s">
        <v>1993</v>
      </c>
      <c r="P792" s="60" t="s">
        <v>34</v>
      </c>
      <c r="Q792" s="61" t="s">
        <v>170</v>
      </c>
      <c r="R792" s="61" t="s">
        <v>47</v>
      </c>
      <c r="S792" s="293" t="str">
        <f>+'EVCA sectoralclassification 1'!E130</f>
        <v>Consumer products manufacturing</v>
      </c>
      <c r="T792" s="62" t="s">
        <v>41</v>
      </c>
      <c r="U792" s="60" t="s">
        <v>218</v>
      </c>
      <c r="V792" s="424" t="s">
        <v>174</v>
      </c>
      <c r="W792" s="289"/>
      <c r="X792" s="488">
        <v>43531</v>
      </c>
      <c r="Y792" s="481"/>
      <c r="Z792" s="284"/>
    </row>
    <row r="793" spans="2:26" ht="42.45" hidden="1" customHeight="1" x14ac:dyDescent="0.3">
      <c r="B793" s="56" t="str">
        <f t="shared" ca="1" si="76"/>
        <v>VERO</v>
      </c>
      <c r="C793" s="57" t="b">
        <f t="shared" si="77"/>
        <v>1</v>
      </c>
      <c r="D793" s="57" t="b">
        <f>+IF(Q793='Convalida dati'!$B$16,AND('Dealflow centrale'!V793&lt;&gt;"",I793&lt;&gt;""),IF(AND('Dealflow centrale'!Q793='Convalida dati'!$B$17,'Dealflow centrale'!I793=""),OR('Dealflow centrale'!V793="",V793='Convalida dati'!$D$8),"FALSO"))</f>
        <v>1</v>
      </c>
      <c r="E793" s="57" t="b">
        <f>+IF(OR(T793='Convalida dati'!$F$4,T793='Convalida dati'!$F$5,T793='Convalida dati'!$F$8),OR('Dealflow centrale'!V793='Convalida dati'!$D$5,V793='Convalida dati'!$D$6,V793='Convalida dati'!$D$7),IF(OR('Dealflow centrale'!T793='Convalida dati'!$F$9,'Dealflow centrale'!T793='Convalida dati'!$F$7),OR('Dealflow centrale'!V793='Convalida dati'!$D$4,'Dealflow centrale'!V793='Convalida dati'!$D$5,'Dealflow centrale'!V793='Convalida dati'!$D$6),IF(T793="",OR(V793="",V793='Convalida dati'!$D$8),"FALSO")))</f>
        <v>1</v>
      </c>
      <c r="F793" s="58" t="str">
        <f t="shared" ca="1" si="75"/>
        <v>OK</v>
      </c>
      <c r="G793" s="66">
        <v>788</v>
      </c>
      <c r="H793" s="85">
        <v>43494</v>
      </c>
      <c r="I793" s="63"/>
      <c r="J793" s="292" t="s">
        <v>1996</v>
      </c>
      <c r="K793" s="65" t="s">
        <v>62</v>
      </c>
      <c r="L793" s="76" t="s">
        <v>1998</v>
      </c>
      <c r="M793" s="78" t="s">
        <v>94</v>
      </c>
      <c r="N793" s="64"/>
      <c r="O793" s="272" t="s">
        <v>1995</v>
      </c>
      <c r="P793" s="66" t="s">
        <v>34</v>
      </c>
      <c r="Q793" s="67" t="s">
        <v>67</v>
      </c>
      <c r="R793" s="67"/>
      <c r="S793" s="288"/>
      <c r="T793" s="68"/>
      <c r="U793" s="66"/>
      <c r="V793" s="423" t="s">
        <v>781</v>
      </c>
      <c r="W793" s="288"/>
      <c r="X793" s="489">
        <v>43496</v>
      </c>
      <c r="Y793" s="480"/>
      <c r="Z793" s="69"/>
    </row>
    <row r="794" spans="2:26" ht="42.45" hidden="1" customHeight="1" x14ac:dyDescent="0.3">
      <c r="B794" s="56" t="str">
        <f t="shared" ca="1" si="76"/>
        <v>VERO</v>
      </c>
      <c r="C794" s="57" t="b">
        <f t="shared" si="77"/>
        <v>1</v>
      </c>
      <c r="D794" s="57" t="b">
        <f>+IF(Q794='Convalida dati'!$B$16,AND('Dealflow centrale'!V794&lt;&gt;"",I794&lt;&gt;""),IF(AND('Dealflow centrale'!Q794='Convalida dati'!$B$17,'Dealflow centrale'!I794=""),OR('Dealflow centrale'!V794="",V794='Convalida dati'!$D$8),"FALSO"))</f>
        <v>1</v>
      </c>
      <c r="E794" s="57" t="b">
        <f>+IF(OR(T794='Convalida dati'!$F$4,T794='Convalida dati'!$F$5,T794='Convalida dati'!$F$8),OR('Dealflow centrale'!V794='Convalida dati'!$D$5,V794='Convalida dati'!$D$6,V794='Convalida dati'!$D$7),IF(OR('Dealflow centrale'!T794='Convalida dati'!$F$9,'Dealflow centrale'!T794='Convalida dati'!$F$7),OR('Dealflow centrale'!V794='Convalida dati'!$D$4,'Dealflow centrale'!V794='Convalida dati'!$D$5,'Dealflow centrale'!V794='Convalida dati'!$D$6),IF(T794="",OR(V794="",V794='Convalida dati'!$D$8),"FALSO")))</f>
        <v>1</v>
      </c>
      <c r="F794" s="58" t="str">
        <f t="shared" ca="1" si="75"/>
        <v>OK</v>
      </c>
      <c r="G794" s="60">
        <v>789</v>
      </c>
      <c r="H794" s="84">
        <v>43494</v>
      </c>
      <c r="I794" s="59">
        <f>+H794</f>
        <v>43494</v>
      </c>
      <c r="J794" s="75" t="s">
        <v>1997</v>
      </c>
      <c r="K794" s="57" t="s">
        <v>62</v>
      </c>
      <c r="L794" s="70" t="s">
        <v>1999</v>
      </c>
      <c r="M794" s="72" t="s">
        <v>97</v>
      </c>
      <c r="N794" s="56"/>
      <c r="O794" s="73" t="s">
        <v>1530</v>
      </c>
      <c r="P794" s="60" t="s">
        <v>34</v>
      </c>
      <c r="Q794" s="61" t="s">
        <v>170</v>
      </c>
      <c r="R794" s="61" t="s">
        <v>48</v>
      </c>
      <c r="S794" s="293" t="str">
        <f>+'EVCA sectoralclassification 1'!E200</f>
        <v>Internet technologies</v>
      </c>
      <c r="T794" s="62" t="s">
        <v>41</v>
      </c>
      <c r="U794" s="60" t="s">
        <v>218</v>
      </c>
      <c r="V794" s="424" t="s">
        <v>174</v>
      </c>
      <c r="W794" s="289"/>
      <c r="X794" s="488">
        <v>43496</v>
      </c>
      <c r="Y794" s="483"/>
      <c r="Z794" s="80"/>
    </row>
    <row r="795" spans="2:26" ht="42.45" hidden="1" customHeight="1" x14ac:dyDescent="0.3">
      <c r="B795" s="56" t="str">
        <f t="shared" ca="1" si="76"/>
        <v>VERO</v>
      </c>
      <c r="C795" s="57" t="b">
        <f t="shared" si="77"/>
        <v>1</v>
      </c>
      <c r="D795" s="57" t="b">
        <f>+IF(Q795='Convalida dati'!$B$16,AND('Dealflow centrale'!V795&lt;&gt;"",I795&lt;&gt;""),IF(AND('Dealflow centrale'!Q795='Convalida dati'!$B$17,'Dealflow centrale'!I795=""),OR('Dealflow centrale'!V795="",V795='Convalida dati'!$D$8),"FALSO"))</f>
        <v>1</v>
      </c>
      <c r="E795" s="57" t="b">
        <f>+IF(OR(T795='Convalida dati'!$F$4,T795='Convalida dati'!$F$5,T795='Convalida dati'!$F$8),OR('Dealflow centrale'!V795='Convalida dati'!$D$5,V795='Convalida dati'!$D$6,V795='Convalida dati'!$D$7),IF(OR('Dealflow centrale'!T795='Convalida dati'!$F$9,'Dealflow centrale'!T795='Convalida dati'!$F$7),OR('Dealflow centrale'!V795='Convalida dati'!$D$4,'Dealflow centrale'!V795='Convalida dati'!$D$5,'Dealflow centrale'!V795='Convalida dati'!$D$6),IF(T795="",OR(V795="",V795='Convalida dati'!$D$8),"FALSO")))</f>
        <v>1</v>
      </c>
      <c r="F795" s="58" t="str">
        <f t="shared" ca="1" si="75"/>
        <v>OK</v>
      </c>
      <c r="G795" s="66">
        <v>790</v>
      </c>
      <c r="H795" s="85">
        <v>43495</v>
      </c>
      <c r="I795" s="63">
        <v>43495</v>
      </c>
      <c r="J795" s="77" t="s">
        <v>2000</v>
      </c>
      <c r="K795" s="65" t="s">
        <v>62</v>
      </c>
      <c r="L795" s="76" t="s">
        <v>192</v>
      </c>
      <c r="M795" s="78" t="s">
        <v>95</v>
      </c>
      <c r="N795" s="77" t="s">
        <v>118</v>
      </c>
      <c r="O795" s="65"/>
      <c r="P795" s="66" t="s">
        <v>36</v>
      </c>
      <c r="Q795" s="67" t="s">
        <v>170</v>
      </c>
      <c r="R795" s="67" t="s">
        <v>53</v>
      </c>
      <c r="S795" s="288" t="str">
        <f>+'EVCA sectoralclassification 1'!E116</f>
        <v>Transportation: other</v>
      </c>
      <c r="T795" s="68" t="s">
        <v>167</v>
      </c>
      <c r="U795" s="78" t="s">
        <v>797</v>
      </c>
      <c r="V795" s="423" t="s">
        <v>38</v>
      </c>
      <c r="W795" s="288"/>
      <c r="X795" s="489">
        <v>43503</v>
      </c>
      <c r="Y795" s="482" t="s">
        <v>2007</v>
      </c>
      <c r="Z795" s="74"/>
    </row>
    <row r="796" spans="2:26" ht="42.45" hidden="1" customHeight="1" x14ac:dyDescent="0.3">
      <c r="B796" s="56" t="str">
        <f t="shared" ca="1" si="76"/>
        <v>VERO</v>
      </c>
      <c r="C796" s="57" t="b">
        <f t="shared" si="77"/>
        <v>1</v>
      </c>
      <c r="D796" s="57" t="b">
        <f>+IF(Q796='Convalida dati'!$B$16,AND('Dealflow centrale'!V796&lt;&gt;"",I796&lt;&gt;""),IF(AND('Dealflow centrale'!Q796='Convalida dati'!$B$17,'Dealflow centrale'!I796=""),OR('Dealflow centrale'!V796="",V796='Convalida dati'!$D$8),"FALSO"))</f>
        <v>1</v>
      </c>
      <c r="E796" s="57" t="b">
        <f>+IF(OR(T796='Convalida dati'!$F$4,T796='Convalida dati'!$F$5,T796='Convalida dati'!$F$8),OR('Dealflow centrale'!V796='Convalida dati'!$D$5,V796='Convalida dati'!$D$6,V796='Convalida dati'!$D$7),IF(OR('Dealflow centrale'!T796='Convalida dati'!$F$9,'Dealflow centrale'!T796='Convalida dati'!$F$7),OR('Dealflow centrale'!V796='Convalida dati'!$D$4,'Dealflow centrale'!V796='Convalida dati'!$D$5,'Dealflow centrale'!V796='Convalida dati'!$D$6),IF(T796="",OR(V796="",V796='Convalida dati'!$D$8),"FALSO")))</f>
        <v>1</v>
      </c>
      <c r="F796" s="58" t="str">
        <f t="shared" ca="1" si="75"/>
        <v>OK</v>
      </c>
      <c r="G796" s="60">
        <v>791</v>
      </c>
      <c r="H796" s="84">
        <v>43495</v>
      </c>
      <c r="I796" s="59">
        <v>43495</v>
      </c>
      <c r="J796" s="75" t="s">
        <v>2001</v>
      </c>
      <c r="K796" s="70" t="s">
        <v>62</v>
      </c>
      <c r="L796" s="70" t="s">
        <v>165</v>
      </c>
      <c r="M796" s="72" t="s">
        <v>90</v>
      </c>
      <c r="N796" s="75"/>
      <c r="O796" s="73" t="s">
        <v>156</v>
      </c>
      <c r="P796" s="60" t="s">
        <v>35</v>
      </c>
      <c r="Q796" s="61" t="s">
        <v>170</v>
      </c>
      <c r="R796" s="61" t="s">
        <v>49</v>
      </c>
      <c r="S796" s="293" t="str">
        <f>+'EVCA sectoralclassification 1'!E214</f>
        <v>Systems software</v>
      </c>
      <c r="T796" s="62" t="s">
        <v>167</v>
      </c>
      <c r="U796" s="60" t="s">
        <v>218</v>
      </c>
      <c r="V796" s="424" t="s">
        <v>38</v>
      </c>
      <c r="W796" s="289"/>
      <c r="X796" s="488">
        <v>43496</v>
      </c>
      <c r="Y796" s="481"/>
      <c r="Z796" s="284"/>
    </row>
    <row r="797" spans="2:26" ht="42.45" hidden="1" customHeight="1" x14ac:dyDescent="0.3">
      <c r="B797" s="56" t="str">
        <f t="shared" ca="1" si="76"/>
        <v>VERO</v>
      </c>
      <c r="C797" s="57" t="b">
        <f t="shared" si="77"/>
        <v>1</v>
      </c>
      <c r="D797" s="57" t="b">
        <f>+IF(Q797='Convalida dati'!$B$16,AND('Dealflow centrale'!V797&lt;&gt;"",I797&lt;&gt;""),IF(AND('Dealflow centrale'!Q797='Convalida dati'!$B$17,'Dealflow centrale'!I797=""),OR('Dealflow centrale'!V797="",V797='Convalida dati'!$D$8),"FALSO"))</f>
        <v>1</v>
      </c>
      <c r="E797" s="57" t="b">
        <f>+IF(OR(T797='Convalida dati'!$F$4,T797='Convalida dati'!$F$5,T797='Convalida dati'!$F$8),OR('Dealflow centrale'!V797='Convalida dati'!$D$5,V797='Convalida dati'!$D$6,V797='Convalida dati'!$D$7),IF(OR('Dealflow centrale'!T797='Convalida dati'!$F$9,'Dealflow centrale'!T797='Convalida dati'!$F$7),OR('Dealflow centrale'!V797='Convalida dati'!$D$4,'Dealflow centrale'!V797='Convalida dati'!$D$5,'Dealflow centrale'!V797='Convalida dati'!$D$6),IF(T797="",OR(V797="",V797='Convalida dati'!$D$8),"FALSO")))</f>
        <v>1</v>
      </c>
      <c r="F797" s="58" t="str">
        <f t="shared" ca="1" si="75"/>
        <v>OK</v>
      </c>
      <c r="G797" s="66">
        <v>792</v>
      </c>
      <c r="H797" s="85">
        <v>43495</v>
      </c>
      <c r="I797" s="63">
        <v>43521</v>
      </c>
      <c r="J797" s="77" t="s">
        <v>2002</v>
      </c>
      <c r="K797" s="65" t="s">
        <v>62</v>
      </c>
      <c r="L797" s="76" t="s">
        <v>165</v>
      </c>
      <c r="M797" s="78" t="s">
        <v>90</v>
      </c>
      <c r="N797" s="64"/>
      <c r="O797" s="272" t="s">
        <v>2003</v>
      </c>
      <c r="P797" s="66" t="s">
        <v>34</v>
      </c>
      <c r="Q797" s="67" t="s">
        <v>170</v>
      </c>
      <c r="R797" s="67" t="s">
        <v>49</v>
      </c>
      <c r="S797" s="67" t="str">
        <f>+'EVCA sectoralclassification 1'!E215</f>
        <v>Software: other</v>
      </c>
      <c r="T797" s="67" t="s">
        <v>41</v>
      </c>
      <c r="U797" s="66" t="s">
        <v>218</v>
      </c>
      <c r="V797" s="423" t="s">
        <v>174</v>
      </c>
      <c r="W797" s="288"/>
      <c r="X797" s="489">
        <v>43524</v>
      </c>
      <c r="Y797" s="482"/>
      <c r="Z797" s="74"/>
    </row>
    <row r="798" spans="2:26" ht="42.45" hidden="1" customHeight="1" x14ac:dyDescent="0.3">
      <c r="B798" s="56" t="str">
        <f t="shared" ca="1" si="76"/>
        <v>VERO</v>
      </c>
      <c r="C798" s="57" t="b">
        <f t="shared" si="77"/>
        <v>1</v>
      </c>
      <c r="D798" s="57" t="b">
        <f>+IF(Q798='Convalida dati'!$B$16,AND('Dealflow centrale'!V798&lt;&gt;"",I798&lt;&gt;""),IF(AND('Dealflow centrale'!Q798='Convalida dati'!$B$17,'Dealflow centrale'!I798=""),OR('Dealflow centrale'!V798="",V798='Convalida dati'!$D$8),"FALSO"))</f>
        <v>1</v>
      </c>
      <c r="E798" s="57" t="b">
        <f>+IF(OR(T798='Convalida dati'!$F$4,T798='Convalida dati'!$F$5,T798='Convalida dati'!$F$8),OR('Dealflow centrale'!V798='Convalida dati'!$D$5,V798='Convalida dati'!$D$6,V798='Convalida dati'!$D$7),IF(OR('Dealflow centrale'!T798='Convalida dati'!$F$9,'Dealflow centrale'!T798='Convalida dati'!$F$7),OR('Dealflow centrale'!V798='Convalida dati'!$D$4,'Dealflow centrale'!V798='Convalida dati'!$D$5,'Dealflow centrale'!V798='Convalida dati'!$D$6),IF(T798="",OR(V798="",V798='Convalida dati'!$D$8),"FALSO")))</f>
        <v>1</v>
      </c>
      <c r="F798" s="58" t="str">
        <f t="shared" ca="1" si="75"/>
        <v>OK</v>
      </c>
      <c r="G798" s="60">
        <v>793</v>
      </c>
      <c r="H798" s="84">
        <v>43495</v>
      </c>
      <c r="I798" s="59">
        <v>43495</v>
      </c>
      <c r="J798" s="75" t="s">
        <v>2014</v>
      </c>
      <c r="K798" s="57" t="s">
        <v>62</v>
      </c>
      <c r="L798" s="70" t="s">
        <v>802</v>
      </c>
      <c r="M798" s="72" t="s">
        <v>99</v>
      </c>
      <c r="N798" s="75"/>
      <c r="O798" s="73" t="s">
        <v>1745</v>
      </c>
      <c r="P798" s="60" t="s">
        <v>36</v>
      </c>
      <c r="Q798" s="281" t="s">
        <v>170</v>
      </c>
      <c r="R798" s="61" t="s">
        <v>52</v>
      </c>
      <c r="S798" s="294" t="str">
        <f>+'EVCA sectoralclassification 1'!E231</f>
        <v>Medical devices and supplies</v>
      </c>
      <c r="T798" s="61" t="s">
        <v>40</v>
      </c>
      <c r="U798" s="72" t="s">
        <v>828</v>
      </c>
      <c r="V798" s="424" t="s">
        <v>39</v>
      </c>
      <c r="W798" s="289"/>
      <c r="X798" s="488">
        <v>43496</v>
      </c>
      <c r="Y798" s="483"/>
      <c r="Z798" s="80"/>
    </row>
    <row r="799" spans="2:26" ht="42.45" hidden="1" customHeight="1" x14ac:dyDescent="0.3">
      <c r="B799" s="56" t="str">
        <f t="shared" ca="1" si="76"/>
        <v>VERO</v>
      </c>
      <c r="C799" s="57" t="b">
        <f t="shared" si="77"/>
        <v>1</v>
      </c>
      <c r="D799" s="57" t="b">
        <f>+IF(Q799='Convalida dati'!$B$16,AND('Dealflow centrale'!V799&lt;&gt;"",I799&lt;&gt;""),IF(AND('Dealflow centrale'!Q799='Convalida dati'!$B$17,'Dealflow centrale'!I799=""),OR('Dealflow centrale'!V799="",V799='Convalida dati'!$D$8),"FALSO"))</f>
        <v>1</v>
      </c>
      <c r="E799" s="57" t="b">
        <f>+IF(OR(T799='Convalida dati'!$F$4,T799='Convalida dati'!$F$5,T799='Convalida dati'!$F$8),OR('Dealflow centrale'!V799='Convalida dati'!$D$5,V799='Convalida dati'!$D$6,V799='Convalida dati'!$D$7),IF(OR('Dealflow centrale'!T799='Convalida dati'!$F$9,'Dealflow centrale'!T799='Convalida dati'!$F$7),OR('Dealflow centrale'!V799='Convalida dati'!$D$4,'Dealflow centrale'!V799='Convalida dati'!$D$5,'Dealflow centrale'!V799='Convalida dati'!$D$6),IF(T799="",OR(V799="",V799='Convalida dati'!$D$8),"FALSO")))</f>
        <v>1</v>
      </c>
      <c r="F799" s="58" t="str">
        <f t="shared" ca="1" si="75"/>
        <v>OK</v>
      </c>
      <c r="G799" s="66">
        <v>794</v>
      </c>
      <c r="H799" s="85">
        <v>43495</v>
      </c>
      <c r="I799" s="63">
        <v>43495</v>
      </c>
      <c r="J799" s="77" t="s">
        <v>2015</v>
      </c>
      <c r="K799" s="65" t="s">
        <v>62</v>
      </c>
      <c r="L799" s="76" t="s">
        <v>849</v>
      </c>
      <c r="M799" s="78" t="s">
        <v>105</v>
      </c>
      <c r="N799" s="64"/>
      <c r="O799" s="76" t="s">
        <v>1745</v>
      </c>
      <c r="P799" s="66" t="s">
        <v>36</v>
      </c>
      <c r="Q799" s="67" t="s">
        <v>170</v>
      </c>
      <c r="R799" s="67" t="s">
        <v>52</v>
      </c>
      <c r="S799" s="287" t="s">
        <v>681</v>
      </c>
      <c r="T799" s="67" t="s">
        <v>40</v>
      </c>
      <c r="U799" s="78" t="s">
        <v>848</v>
      </c>
      <c r="V799" s="423" t="s">
        <v>39</v>
      </c>
      <c r="W799" s="288"/>
      <c r="X799" s="489">
        <v>43496</v>
      </c>
      <c r="Y799" s="482"/>
      <c r="Z799" s="74"/>
    </row>
    <row r="800" spans="2:26" ht="42.45" hidden="1" customHeight="1" x14ac:dyDescent="0.3">
      <c r="B800" s="56" t="str">
        <f t="shared" ca="1" si="76"/>
        <v>VERO</v>
      </c>
      <c r="C800" s="57" t="b">
        <f t="shared" si="77"/>
        <v>1</v>
      </c>
      <c r="D800" s="57" t="b">
        <f>+IF(Q800='Convalida dati'!$B$16,AND('Dealflow centrale'!V800&lt;&gt;"",I800&lt;&gt;""),IF(AND('Dealflow centrale'!Q800='Convalida dati'!$B$17,'Dealflow centrale'!I800=""),OR('Dealflow centrale'!V800="",V800='Convalida dati'!$D$8),"FALSO"))</f>
        <v>1</v>
      </c>
      <c r="E800" s="57" t="b">
        <f>+IF(OR(T800='Convalida dati'!$F$4,T800='Convalida dati'!$F$5,T800='Convalida dati'!$F$8),OR('Dealflow centrale'!V800='Convalida dati'!$D$5,V800='Convalida dati'!$D$6,V800='Convalida dati'!$D$7),IF(OR('Dealflow centrale'!T800='Convalida dati'!$F$9,'Dealflow centrale'!T800='Convalida dati'!$F$7),OR('Dealflow centrale'!V800='Convalida dati'!$D$4,'Dealflow centrale'!V800='Convalida dati'!$D$5,'Dealflow centrale'!V800='Convalida dati'!$D$6),IF(T800="",OR(V800="",V800='Convalida dati'!$D$8),"FALSO")))</f>
        <v>1</v>
      </c>
      <c r="F800" s="58" t="str">
        <f t="shared" ca="1" si="75"/>
        <v>OK</v>
      </c>
      <c r="G800" s="60">
        <v>795</v>
      </c>
      <c r="H800" s="84">
        <v>43915</v>
      </c>
      <c r="I800" s="59">
        <v>43915</v>
      </c>
      <c r="J800" s="75" t="s">
        <v>3313</v>
      </c>
      <c r="K800" s="70" t="s">
        <v>62</v>
      </c>
      <c r="L800" s="70" t="s">
        <v>891</v>
      </c>
      <c r="M800" s="72" t="s">
        <v>100</v>
      </c>
      <c r="N800" s="75"/>
      <c r="O800" s="73" t="s">
        <v>3316</v>
      </c>
      <c r="P800" s="60" t="s">
        <v>169</v>
      </c>
      <c r="Q800" s="61" t="s">
        <v>170</v>
      </c>
      <c r="R800" s="61" t="s">
        <v>51</v>
      </c>
      <c r="S800" s="294" t="str">
        <f>+'EVCA sectoralclassification 1'!E57</f>
        <v>Business and industrial products</v>
      </c>
      <c r="T800" s="61" t="s">
        <v>41</v>
      </c>
      <c r="U800" s="72" t="s">
        <v>984</v>
      </c>
      <c r="V800" s="424" t="s">
        <v>39</v>
      </c>
      <c r="W800" s="289"/>
      <c r="X800" s="491">
        <v>43916</v>
      </c>
      <c r="Y800" s="483" t="s">
        <v>3318</v>
      </c>
      <c r="Z800" s="80"/>
    </row>
    <row r="801" spans="2:26" ht="42.45" hidden="1" customHeight="1" x14ac:dyDescent="0.3">
      <c r="B801" s="56" t="str">
        <f t="shared" ca="1" si="76"/>
        <v>VERO</v>
      </c>
      <c r="C801" s="57" t="b">
        <f t="shared" si="77"/>
        <v>1</v>
      </c>
      <c r="D801" s="57" t="b">
        <f>+IF(Q801='Convalida dati'!$B$16,AND('Dealflow centrale'!V801&lt;&gt;"",I801&lt;&gt;""),IF(AND('Dealflow centrale'!Q801='Convalida dati'!$B$17,'Dealflow centrale'!I801=""),OR('Dealflow centrale'!V801="",V801='Convalida dati'!$D$8),"FALSO"))</f>
        <v>1</v>
      </c>
      <c r="E801" s="57" t="b">
        <f>+IF(OR(T801='Convalida dati'!$F$4,T801='Convalida dati'!$F$5,T801='Convalida dati'!$F$8),OR('Dealflow centrale'!V801='Convalida dati'!$D$5,V801='Convalida dati'!$D$6,V801='Convalida dati'!$D$7),IF(OR('Dealflow centrale'!T801='Convalida dati'!$F$9,'Dealflow centrale'!T801='Convalida dati'!$F$7),OR('Dealflow centrale'!V801='Convalida dati'!$D$4,'Dealflow centrale'!V801='Convalida dati'!$D$5,'Dealflow centrale'!V801='Convalida dati'!$D$6),IF(T801="",OR(V801="",V801='Convalida dati'!$D$8),"FALSO")))</f>
        <v>1</v>
      </c>
      <c r="F801" s="58" t="str">
        <f t="shared" ca="1" si="75"/>
        <v>OK</v>
      </c>
      <c r="G801" s="66">
        <v>796</v>
      </c>
      <c r="H801" s="85">
        <v>43496</v>
      </c>
      <c r="I801" s="63">
        <v>43509</v>
      </c>
      <c r="J801" s="77" t="s">
        <v>2004</v>
      </c>
      <c r="K801" s="65" t="s">
        <v>62</v>
      </c>
      <c r="L801" s="76" t="s">
        <v>830</v>
      </c>
      <c r="M801" s="78" t="s">
        <v>103</v>
      </c>
      <c r="N801" s="64"/>
      <c r="O801" s="272" t="s">
        <v>2016</v>
      </c>
      <c r="P801" s="66" t="s">
        <v>34</v>
      </c>
      <c r="Q801" s="67" t="s">
        <v>170</v>
      </c>
      <c r="R801" s="280" t="s">
        <v>46</v>
      </c>
      <c r="S801" s="288" t="str">
        <f>+'EVCA sectoralclassification 1'!E179</f>
        <v>Energy: other</v>
      </c>
      <c r="T801" s="68" t="s">
        <v>41</v>
      </c>
      <c r="U801" s="66" t="s">
        <v>218</v>
      </c>
      <c r="V801" s="423" t="s">
        <v>174</v>
      </c>
      <c r="W801" s="288"/>
      <c r="X801" s="489">
        <v>43510</v>
      </c>
      <c r="Y801" s="482"/>
      <c r="Z801" s="74"/>
    </row>
    <row r="802" spans="2:26" ht="42.45" hidden="1" customHeight="1" x14ac:dyDescent="0.3">
      <c r="B802" s="56" t="str">
        <f t="shared" ca="1" si="76"/>
        <v>VERO</v>
      </c>
      <c r="C802" s="57" t="b">
        <f t="shared" si="77"/>
        <v>1</v>
      </c>
      <c r="D802" s="57" t="b">
        <f>+IF(Q802='Convalida dati'!$B$16,AND('Dealflow centrale'!V802&lt;&gt;"",I802&lt;&gt;""),IF(AND('Dealflow centrale'!Q802='Convalida dati'!$B$17,'Dealflow centrale'!I802=""),OR('Dealflow centrale'!V802="",V802='Convalida dati'!$D$8),"FALSO"))</f>
        <v>1</v>
      </c>
      <c r="E802" s="57" t="b">
        <f>+IF(OR(T802='Convalida dati'!$F$4,T802='Convalida dati'!$F$5,T802='Convalida dati'!$F$8),OR('Dealflow centrale'!V802='Convalida dati'!$D$5,V802='Convalida dati'!$D$6,V802='Convalida dati'!$D$7),IF(OR('Dealflow centrale'!T802='Convalida dati'!$F$9,'Dealflow centrale'!T802='Convalida dati'!$F$7),OR('Dealflow centrale'!V802='Convalida dati'!$D$4,'Dealflow centrale'!V802='Convalida dati'!$D$5,'Dealflow centrale'!V802='Convalida dati'!$D$6),IF(T802="",OR(V802="",V802='Convalida dati'!$D$8),"FALSO")))</f>
        <v>1</v>
      </c>
      <c r="F802" s="58" t="str">
        <f t="shared" ca="1" si="75"/>
        <v>OK</v>
      </c>
      <c r="G802" s="60">
        <v>797</v>
      </c>
      <c r="H802" s="84">
        <v>43497</v>
      </c>
      <c r="I802" s="59">
        <v>43497</v>
      </c>
      <c r="J802" s="75" t="s">
        <v>2005</v>
      </c>
      <c r="K802" s="70" t="s">
        <v>64</v>
      </c>
      <c r="L802" s="70" t="s">
        <v>705</v>
      </c>
      <c r="M802" s="72" t="s">
        <v>187</v>
      </c>
      <c r="N802" s="75"/>
      <c r="O802" s="73" t="s">
        <v>156</v>
      </c>
      <c r="P802" s="60" t="s">
        <v>35</v>
      </c>
      <c r="Q802" s="61" t="s">
        <v>170</v>
      </c>
      <c r="R802" s="61" t="s">
        <v>53</v>
      </c>
      <c r="S802" s="293" t="str">
        <f>+'EVCA sectoralclassification 1'!E89</f>
        <v>Business and industrial services</v>
      </c>
      <c r="T802" s="62" t="s">
        <v>167</v>
      </c>
      <c r="U802" s="60" t="s">
        <v>218</v>
      </c>
      <c r="V802" s="424" t="s">
        <v>38</v>
      </c>
      <c r="W802" s="289"/>
      <c r="X802" s="488">
        <v>43503</v>
      </c>
      <c r="Y802" s="481"/>
      <c r="Z802" s="284"/>
    </row>
    <row r="803" spans="2:26" ht="42.45" customHeight="1" x14ac:dyDescent="0.3">
      <c r="B803" s="405" t="str">
        <f t="shared" ca="1" si="76"/>
        <v>VERO</v>
      </c>
      <c r="C803" s="406" t="b">
        <f t="shared" si="77"/>
        <v>1</v>
      </c>
      <c r="D803" s="406" t="b">
        <f>+IF(Q803='Convalida dati'!$B$16,AND('Dealflow centrale'!V803&lt;&gt;"",I803&lt;&gt;""),IF(AND('Dealflow centrale'!Q803='Convalida dati'!$B$17,'Dealflow centrale'!I803=""),OR('Dealflow centrale'!V803="",V803='Convalida dati'!$D$8),"FALSO"))</f>
        <v>1</v>
      </c>
      <c r="E803" s="57" t="b">
        <f>+IF(OR(T803='Convalida dati'!$F$4,T803='Convalida dati'!$F$8),OR('Dealflow centrale'!V803='Convalida dati'!$D$6,V803='Convalida dati'!$D$7),IF(OR('Dealflow centrale'!T803='Convalida dati'!$F$5,'Dealflow centrale'!T803='Convalida dati'!$F$6,'Dealflow centrale'!T803='Convalida dati'!$F$7),OR('Dealflow centrale'!V803='Convalida dati'!$D$6,V803='Convalida dati'!$D$12,'Dealflow centrale'!V803='Convalida dati'!$D$11),IF(T803="",OR(V803="",V803='Convalida dati'!$D$8),"FALSO")))</f>
        <v>1</v>
      </c>
      <c r="F803" s="58" t="str">
        <f t="shared" ca="1" si="75"/>
        <v>OK</v>
      </c>
      <c r="G803" s="66">
        <v>798</v>
      </c>
      <c r="H803" s="85">
        <v>43497</v>
      </c>
      <c r="I803" s="63">
        <v>43497</v>
      </c>
      <c r="J803" s="77" t="s">
        <v>2009</v>
      </c>
      <c r="K803" s="65" t="s">
        <v>62</v>
      </c>
      <c r="L803" s="76" t="s">
        <v>149</v>
      </c>
      <c r="M803" s="78" t="s">
        <v>92</v>
      </c>
      <c r="N803" s="64"/>
      <c r="O803" s="272" t="s">
        <v>2017</v>
      </c>
      <c r="P803" s="66" t="s">
        <v>35</v>
      </c>
      <c r="Q803" s="67" t="s">
        <v>170</v>
      </c>
      <c r="R803" s="67" t="s">
        <v>52</v>
      </c>
      <c r="S803" s="390" t="s">
        <v>681</v>
      </c>
      <c r="T803" s="384" t="s">
        <v>166</v>
      </c>
      <c r="U803" s="66" t="s">
        <v>218</v>
      </c>
      <c r="V803" s="430" t="s">
        <v>5177</v>
      </c>
      <c r="W803" s="288"/>
      <c r="X803" s="490">
        <v>45721</v>
      </c>
      <c r="Y803" s="482" t="s">
        <v>7297</v>
      </c>
      <c r="Z803" s="74"/>
    </row>
    <row r="804" spans="2:26" ht="42.45" hidden="1" customHeight="1" x14ac:dyDescent="0.3">
      <c r="B804" s="56" t="str">
        <f t="shared" ca="1" si="76"/>
        <v>VERO</v>
      </c>
      <c r="C804" s="57" t="b">
        <f t="shared" si="77"/>
        <v>1</v>
      </c>
      <c r="D804" s="57" t="b">
        <f>+IF(Q804='Convalida dati'!$B$16,AND('Dealflow centrale'!V804&lt;&gt;"",I804&lt;&gt;""),IF(AND('Dealflow centrale'!Q804='Convalida dati'!$B$17,'Dealflow centrale'!I804=""),OR('Dealflow centrale'!V804="",V804='Convalida dati'!$D$8),"FALSO"))</f>
        <v>1</v>
      </c>
      <c r="E804" s="57" t="b">
        <f>+IF(OR(T804='Convalida dati'!$F$4,T804='Convalida dati'!$F$5,T804='Convalida dati'!$F$8),OR('Dealflow centrale'!V804='Convalida dati'!$D$5,V804='Convalida dati'!$D$6,V804='Convalida dati'!$D$7),IF(OR('Dealflow centrale'!T804='Convalida dati'!$F$9,'Dealflow centrale'!T804='Convalida dati'!$F$7),OR('Dealflow centrale'!V804='Convalida dati'!$D$4,'Dealflow centrale'!V804='Convalida dati'!$D$5,'Dealflow centrale'!V804='Convalida dati'!$D$6),IF(T804="",OR(V804="",V804='Convalida dati'!$D$8),"FALSO")))</f>
        <v>1</v>
      </c>
      <c r="F804" s="58" t="str">
        <f t="shared" ca="1" si="75"/>
        <v>OK</v>
      </c>
      <c r="G804" s="60">
        <v>799</v>
      </c>
      <c r="H804" s="84">
        <v>43500</v>
      </c>
      <c r="I804" s="59">
        <v>43500</v>
      </c>
      <c r="J804" s="75" t="s">
        <v>2008</v>
      </c>
      <c r="K804" s="70" t="s">
        <v>62</v>
      </c>
      <c r="L804" s="70" t="s">
        <v>149</v>
      </c>
      <c r="M804" s="72" t="s">
        <v>92</v>
      </c>
      <c r="N804" s="75"/>
      <c r="O804" s="73" t="s">
        <v>2006</v>
      </c>
      <c r="P804" s="60" t="s">
        <v>34</v>
      </c>
      <c r="Q804" s="61" t="s">
        <v>170</v>
      </c>
      <c r="R804" s="61" t="s">
        <v>53</v>
      </c>
      <c r="S804" s="293" t="str">
        <f>+'EVCA sectoralclassification 1'!E89</f>
        <v>Business and industrial services</v>
      </c>
      <c r="T804" s="62" t="s">
        <v>41</v>
      </c>
      <c r="U804" s="60" t="s">
        <v>218</v>
      </c>
      <c r="V804" s="424" t="s">
        <v>174</v>
      </c>
      <c r="W804" s="289"/>
      <c r="X804" s="488">
        <v>43503</v>
      </c>
      <c r="Y804" s="481"/>
      <c r="Z804" s="284"/>
    </row>
    <row r="805" spans="2:26" ht="42.45" hidden="1" customHeight="1" x14ac:dyDescent="0.3">
      <c r="B805" s="56" t="str">
        <f t="shared" ca="1" si="76"/>
        <v>VERO</v>
      </c>
      <c r="C805" s="57" t="b">
        <f t="shared" si="77"/>
        <v>1</v>
      </c>
      <c r="D805" s="57" t="b">
        <f>+IF(Q805='Convalida dati'!$B$16,AND('Dealflow centrale'!V805&lt;&gt;"",I805&lt;&gt;""),IF(AND('Dealflow centrale'!Q805='Convalida dati'!$B$17,'Dealflow centrale'!I805=""),OR('Dealflow centrale'!V805="",V805='Convalida dati'!$D$8),"FALSO"))</f>
        <v>1</v>
      </c>
      <c r="E805" s="57" t="b">
        <f>+IF(OR(T805='Convalida dati'!$F$4,T805='Convalida dati'!$F$5,T805='Convalida dati'!$F$8),OR('Dealflow centrale'!V805='Convalida dati'!$D$5,V805='Convalida dati'!$D$6,V805='Convalida dati'!$D$7),IF(OR('Dealflow centrale'!T805='Convalida dati'!$F$9,'Dealflow centrale'!T805='Convalida dati'!$F$7),OR('Dealflow centrale'!V805='Convalida dati'!$D$4,'Dealflow centrale'!V805='Convalida dati'!$D$5,'Dealflow centrale'!V805='Convalida dati'!$D$6),IF(T805="",OR(V805="",V805='Convalida dati'!$D$8),"FALSO")))</f>
        <v>1</v>
      </c>
      <c r="F805" s="58" t="str">
        <f t="shared" ca="1" si="75"/>
        <v>OK</v>
      </c>
      <c r="G805" s="66">
        <v>800</v>
      </c>
      <c r="H805" s="85">
        <v>43502</v>
      </c>
      <c r="I805" s="63">
        <v>43502</v>
      </c>
      <c r="J805" s="77" t="s">
        <v>2119</v>
      </c>
      <c r="K805" s="65" t="s">
        <v>62</v>
      </c>
      <c r="L805" s="76" t="s">
        <v>165</v>
      </c>
      <c r="M805" s="78" t="s">
        <v>90</v>
      </c>
      <c r="N805" s="64"/>
      <c r="O805" s="272" t="s">
        <v>156</v>
      </c>
      <c r="P805" s="66" t="s">
        <v>35</v>
      </c>
      <c r="Q805" s="67" t="s">
        <v>170</v>
      </c>
      <c r="R805" s="67" t="s">
        <v>49</v>
      </c>
      <c r="S805" s="288" t="str">
        <f>+'EVCA sectoralclassification 1'!E215</f>
        <v>Software: other</v>
      </c>
      <c r="T805" s="68" t="s">
        <v>166</v>
      </c>
      <c r="U805" s="78" t="s">
        <v>811</v>
      </c>
      <c r="V805" s="423" t="s">
        <v>38</v>
      </c>
      <c r="W805" s="288"/>
      <c r="X805" s="489">
        <v>43538</v>
      </c>
      <c r="Y805" s="482" t="s">
        <v>2155</v>
      </c>
      <c r="Z805" s="74"/>
    </row>
    <row r="806" spans="2:26" ht="42.45" hidden="1" customHeight="1" x14ac:dyDescent="0.3">
      <c r="B806" s="56" t="str">
        <f t="shared" ca="1" si="76"/>
        <v>VERO</v>
      </c>
      <c r="C806" s="57" t="b">
        <f t="shared" si="77"/>
        <v>1</v>
      </c>
      <c r="D806" s="57" t="b">
        <f>+IF(Q806='Convalida dati'!$B$16,AND('Dealflow centrale'!V806&lt;&gt;"",I806&lt;&gt;""),IF(AND('Dealflow centrale'!Q806='Convalida dati'!$B$17,'Dealflow centrale'!I806=""),OR('Dealflow centrale'!V806="",V806='Convalida dati'!$D$8),"FALSO"))</f>
        <v>1</v>
      </c>
      <c r="E806" s="57" t="b">
        <f>+IF(OR(T806='Convalida dati'!$F$4,T806='Convalida dati'!$F$5,T806='Convalida dati'!$F$8),OR('Dealflow centrale'!V806='Convalida dati'!$D$5,V806='Convalida dati'!$D$6,V806='Convalida dati'!$D$7),IF(OR('Dealflow centrale'!T806='Convalida dati'!$F$9,'Dealflow centrale'!T806='Convalida dati'!$F$7),OR('Dealflow centrale'!V806='Convalida dati'!$D$4,'Dealflow centrale'!V806='Convalida dati'!$D$5,'Dealflow centrale'!V806='Convalida dati'!$D$6),IF(T806="",OR(V806="",V806='Convalida dati'!$D$8),"FALSO")))</f>
        <v>1</v>
      </c>
      <c r="F806" s="58" t="str">
        <f t="shared" ca="1" si="75"/>
        <v>OK</v>
      </c>
      <c r="G806" s="60">
        <v>801</v>
      </c>
      <c r="H806" s="84">
        <v>43500</v>
      </c>
      <c r="I806" s="59">
        <f>+H806</f>
        <v>43500</v>
      </c>
      <c r="J806" s="279" t="s">
        <v>2023</v>
      </c>
      <c r="K806" s="70" t="s">
        <v>62</v>
      </c>
      <c r="L806" s="70" t="s">
        <v>1248</v>
      </c>
      <c r="M806" s="72" t="s">
        <v>70</v>
      </c>
      <c r="N806" s="75" t="s">
        <v>1446</v>
      </c>
      <c r="O806" s="73"/>
      <c r="P806" s="60" t="s">
        <v>36</v>
      </c>
      <c r="Q806" s="61" t="s">
        <v>170</v>
      </c>
      <c r="R806" s="61" t="s">
        <v>53</v>
      </c>
      <c r="S806" s="293" t="str">
        <f>+'EVCA sectoralclassification 1'!E180</f>
        <v>Financial institutions and services</v>
      </c>
      <c r="T806" s="62" t="s">
        <v>166</v>
      </c>
      <c r="U806" s="60" t="s">
        <v>218</v>
      </c>
      <c r="V806" s="424" t="s">
        <v>38</v>
      </c>
      <c r="W806" s="289"/>
      <c r="X806" s="488">
        <v>43503</v>
      </c>
      <c r="Y806" s="481"/>
      <c r="Z806" s="284"/>
    </row>
    <row r="807" spans="2:26" ht="42.45" hidden="1" customHeight="1" x14ac:dyDescent="0.3">
      <c r="B807" s="56" t="str">
        <f t="shared" ca="1" si="76"/>
        <v>VERO</v>
      </c>
      <c r="C807" s="57" t="b">
        <f t="shared" si="77"/>
        <v>1</v>
      </c>
      <c r="D807" s="57" t="b">
        <f>+IF(Q807='Convalida dati'!$B$16,AND('Dealflow centrale'!V807&lt;&gt;"",I807&lt;&gt;""),IF(AND('Dealflow centrale'!Q807='Convalida dati'!$B$17,'Dealflow centrale'!I807=""),OR('Dealflow centrale'!V807="",V807='Convalida dati'!$D$8),"FALSO"))</f>
        <v>1</v>
      </c>
      <c r="E807" s="57" t="b">
        <f>+IF(OR(T807='Convalida dati'!$F$4,T807='Convalida dati'!$F$5,T807='Convalida dati'!$F$8),OR('Dealflow centrale'!V807='Convalida dati'!$D$5,V807='Convalida dati'!$D$6,V807='Convalida dati'!$D$7),IF(OR('Dealflow centrale'!T807='Convalida dati'!$F$9,'Dealflow centrale'!T807='Convalida dati'!$F$7),OR('Dealflow centrale'!V807='Convalida dati'!$D$4,'Dealflow centrale'!V807='Convalida dati'!$D$5,'Dealflow centrale'!V807='Convalida dati'!$D$6),IF(T807="",OR(V807="",V807='Convalida dati'!$D$8),"FALSO")))</f>
        <v>1</v>
      </c>
      <c r="F807" s="58" t="str">
        <f t="shared" ca="1" si="75"/>
        <v>OK</v>
      </c>
      <c r="G807" s="66">
        <v>802</v>
      </c>
      <c r="H807" s="85">
        <v>43501</v>
      </c>
      <c r="I807" s="63">
        <v>43501</v>
      </c>
      <c r="J807" s="77" t="s">
        <v>2010</v>
      </c>
      <c r="K807" s="65" t="s">
        <v>62</v>
      </c>
      <c r="L807" s="76" t="s">
        <v>165</v>
      </c>
      <c r="M807" s="78" t="s">
        <v>90</v>
      </c>
      <c r="N807" s="64"/>
      <c r="O807" s="272" t="s">
        <v>156</v>
      </c>
      <c r="P807" s="66" t="s">
        <v>35</v>
      </c>
      <c r="Q807" s="67" t="s">
        <v>170</v>
      </c>
      <c r="R807" s="67" t="s">
        <v>49</v>
      </c>
      <c r="S807" s="288" t="str">
        <f>+'EVCA sectoralclassification 1'!E198</f>
        <v>Telecom carriers</v>
      </c>
      <c r="T807" s="68" t="s">
        <v>167</v>
      </c>
      <c r="U807" s="66" t="s">
        <v>218</v>
      </c>
      <c r="V807" s="428" t="s">
        <v>38</v>
      </c>
      <c r="W807" s="300"/>
      <c r="X807" s="489">
        <v>43503</v>
      </c>
      <c r="Y807" s="482"/>
      <c r="Z807" s="74"/>
    </row>
    <row r="808" spans="2:26" ht="42.45" hidden="1" customHeight="1" x14ac:dyDescent="0.3">
      <c r="B808" s="56" t="str">
        <f t="shared" ca="1" si="76"/>
        <v>VERO</v>
      </c>
      <c r="C808" s="57" t="b">
        <f t="shared" si="77"/>
        <v>1</v>
      </c>
      <c r="D808" s="57" t="b">
        <f>+IF(Q808='Convalida dati'!$B$16,AND('Dealflow centrale'!V808&lt;&gt;"",I808&lt;&gt;""),IF(AND('Dealflow centrale'!Q808='Convalida dati'!$B$17,'Dealflow centrale'!I808=""),OR('Dealflow centrale'!V808="",V808='Convalida dati'!$D$8),"FALSO"))</f>
        <v>1</v>
      </c>
      <c r="E808" s="57" t="b">
        <f>+IF(OR(T808='Convalida dati'!$F$4,T808='Convalida dati'!$F$5,T808='Convalida dati'!$F$8),OR('Dealflow centrale'!V808='Convalida dati'!$D$5,V808='Convalida dati'!$D$6,V808='Convalida dati'!$D$7),IF(OR('Dealflow centrale'!T808='Convalida dati'!$F$9,'Dealflow centrale'!T808='Convalida dati'!$F$7),OR('Dealflow centrale'!V808='Convalida dati'!$D$4,'Dealflow centrale'!V808='Convalida dati'!$D$5,'Dealflow centrale'!V808='Convalida dati'!$D$6),IF(T808="",OR(V808="",V808='Convalida dati'!$D$8),"FALSO")))</f>
        <v>1</v>
      </c>
      <c r="F808" s="58" t="str">
        <f t="shared" ca="1" si="75"/>
        <v>OK</v>
      </c>
      <c r="G808" s="60">
        <v>803</v>
      </c>
      <c r="H808" s="84">
        <v>43502</v>
      </c>
      <c r="I808" s="59">
        <f>+H808</f>
        <v>43502</v>
      </c>
      <c r="J808" s="279" t="s">
        <v>2011</v>
      </c>
      <c r="K808" s="70" t="s">
        <v>64</v>
      </c>
      <c r="L808" s="70" t="s">
        <v>705</v>
      </c>
      <c r="M808" s="72" t="s">
        <v>187</v>
      </c>
      <c r="N808" s="75" t="s">
        <v>182</v>
      </c>
      <c r="O808" s="73"/>
      <c r="P808" s="60" t="s">
        <v>36</v>
      </c>
      <c r="Q808" s="61" t="s">
        <v>170</v>
      </c>
      <c r="R808" s="61" t="s">
        <v>49</v>
      </c>
      <c r="S808" s="293" t="str">
        <f>+'EVCA sectoralclassification 1'!E215</f>
        <v>Software: other</v>
      </c>
      <c r="T808" s="62" t="s">
        <v>166</v>
      </c>
      <c r="U808" s="60" t="s">
        <v>218</v>
      </c>
      <c r="V808" s="424" t="s">
        <v>38</v>
      </c>
      <c r="W808" s="289"/>
      <c r="X808" s="488">
        <v>43503</v>
      </c>
      <c r="Y808" s="481"/>
      <c r="Z808" s="284"/>
    </row>
    <row r="809" spans="2:26" ht="42.45" hidden="1" customHeight="1" x14ac:dyDescent="0.3">
      <c r="B809" s="56" t="str">
        <f t="shared" ca="1" si="76"/>
        <v>VERO</v>
      </c>
      <c r="C809" s="57" t="b">
        <f t="shared" si="77"/>
        <v>1</v>
      </c>
      <c r="D809" s="57" t="b">
        <f>+IF(Q809='Convalida dati'!$B$16,AND('Dealflow centrale'!V809&lt;&gt;"",I809&lt;&gt;""),IF(AND('Dealflow centrale'!Q809='Convalida dati'!$B$17,'Dealflow centrale'!I809=""),OR('Dealflow centrale'!V809="",V809='Convalida dati'!$D$8),"FALSO"))</f>
        <v>1</v>
      </c>
      <c r="E809" s="57" t="b">
        <f>+IF(OR(T809='Convalida dati'!$F$4,T809='Convalida dati'!$F$5,T809='Convalida dati'!$F$8),OR('Dealflow centrale'!V809='Convalida dati'!$D$5,V809='Convalida dati'!$D$6,V809='Convalida dati'!$D$7),IF(OR('Dealflow centrale'!T809='Convalida dati'!$F$9,'Dealflow centrale'!T809='Convalida dati'!$F$7),OR('Dealflow centrale'!V809='Convalida dati'!$D$4,'Dealflow centrale'!V809='Convalida dati'!$D$5,'Dealflow centrale'!V809='Convalida dati'!$D$6),IF(T809="",OR(V809="",V809='Convalida dati'!$D$8),"FALSO")))</f>
        <v>1</v>
      </c>
      <c r="F809" s="58" t="str">
        <f t="shared" ca="1" si="75"/>
        <v>OK</v>
      </c>
      <c r="G809" s="66">
        <v>804</v>
      </c>
      <c r="H809" s="85">
        <v>43502</v>
      </c>
      <c r="I809" s="63">
        <v>43502</v>
      </c>
      <c r="J809" s="77" t="s">
        <v>2012</v>
      </c>
      <c r="K809" s="65" t="s">
        <v>62</v>
      </c>
      <c r="L809" s="76" t="s">
        <v>149</v>
      </c>
      <c r="M809" s="78" t="s">
        <v>92</v>
      </c>
      <c r="N809" s="64" t="s">
        <v>182</v>
      </c>
      <c r="O809" s="272"/>
      <c r="P809" s="66" t="s">
        <v>36</v>
      </c>
      <c r="Q809" s="67" t="s">
        <v>170</v>
      </c>
      <c r="R809" s="67" t="s">
        <v>49</v>
      </c>
      <c r="S809" s="288" t="str">
        <f>+'EVCA sectoralclassification 1'!E215</f>
        <v>Software: other</v>
      </c>
      <c r="T809" s="68" t="s">
        <v>167</v>
      </c>
      <c r="U809" s="66" t="s">
        <v>218</v>
      </c>
      <c r="V809" s="428" t="s">
        <v>38</v>
      </c>
      <c r="W809" s="300"/>
      <c r="X809" s="489">
        <v>43503</v>
      </c>
      <c r="Y809" s="482"/>
      <c r="Z809" s="74"/>
    </row>
    <row r="810" spans="2:26" ht="42.45" hidden="1" customHeight="1" x14ac:dyDescent="0.3">
      <c r="B810" s="56" t="str">
        <f t="shared" ca="1" si="76"/>
        <v>VERO</v>
      </c>
      <c r="C810" s="57" t="b">
        <f t="shared" si="77"/>
        <v>1</v>
      </c>
      <c r="D810" s="57" t="b">
        <f>+IF(Q810='Convalida dati'!$B$16,AND('Dealflow centrale'!V810&lt;&gt;"",I810&lt;&gt;""),IF(AND('Dealflow centrale'!Q810='Convalida dati'!$B$17,'Dealflow centrale'!I810=""),OR('Dealflow centrale'!V810="",V810='Convalida dati'!$D$8),"FALSO"))</f>
        <v>1</v>
      </c>
      <c r="E810" s="57" t="b">
        <f>+IF(OR(T810='Convalida dati'!$F$4,T810='Convalida dati'!$F$5,T810='Convalida dati'!$F$8),OR('Dealflow centrale'!V810='Convalida dati'!$D$5,V810='Convalida dati'!$D$6,V810='Convalida dati'!$D$7),IF(OR('Dealflow centrale'!T810='Convalida dati'!$F$9,'Dealflow centrale'!T810='Convalida dati'!$F$7),OR('Dealflow centrale'!V810='Convalida dati'!$D$4,'Dealflow centrale'!V810='Convalida dati'!$D$5,'Dealflow centrale'!V810='Convalida dati'!$D$6),IF(T810="",OR(V810="",V810='Convalida dati'!$D$8),"FALSO")))</f>
        <v>1</v>
      </c>
      <c r="F810" s="58" t="str">
        <f t="shared" ca="1" si="75"/>
        <v>OK</v>
      </c>
      <c r="G810" s="60">
        <v>805</v>
      </c>
      <c r="H810" s="84">
        <v>43502</v>
      </c>
      <c r="I810" s="59">
        <f>+H810</f>
        <v>43502</v>
      </c>
      <c r="J810" s="75" t="s">
        <v>2013</v>
      </c>
      <c r="K810" s="70" t="s">
        <v>62</v>
      </c>
      <c r="L810" s="70" t="s">
        <v>849</v>
      </c>
      <c r="M810" s="72" t="s">
        <v>105</v>
      </c>
      <c r="N810" s="75" t="s">
        <v>182</v>
      </c>
      <c r="O810" s="73"/>
      <c r="P810" s="60" t="s">
        <v>36</v>
      </c>
      <c r="Q810" s="61" t="s">
        <v>170</v>
      </c>
      <c r="R810" s="61" t="s">
        <v>49</v>
      </c>
      <c r="S810" s="293" t="str">
        <f>+'EVCA sectoralclassification 1'!E89</f>
        <v>Business and industrial services</v>
      </c>
      <c r="T810" s="62" t="s">
        <v>41</v>
      </c>
      <c r="U810" s="60" t="s">
        <v>848</v>
      </c>
      <c r="V810" s="426" t="s">
        <v>39</v>
      </c>
      <c r="W810" s="293"/>
      <c r="X810" s="488">
        <v>43503</v>
      </c>
      <c r="Y810" s="481"/>
      <c r="Z810" s="284"/>
    </row>
    <row r="811" spans="2:26" ht="42.45" hidden="1" customHeight="1" x14ac:dyDescent="0.3">
      <c r="B811" s="56" t="str">
        <f t="shared" ca="1" si="76"/>
        <v>VERO</v>
      </c>
      <c r="C811" s="57" t="b">
        <f t="shared" si="77"/>
        <v>1</v>
      </c>
      <c r="D811" s="57" t="b">
        <f>+IF(Q811='Convalida dati'!$B$16,AND('Dealflow centrale'!V811&lt;&gt;"",I811&lt;&gt;""),IF(AND('Dealflow centrale'!Q811='Convalida dati'!$B$17,'Dealflow centrale'!I811=""),OR('Dealflow centrale'!V811="",V811='Convalida dati'!$D$8),"FALSO"))</f>
        <v>1</v>
      </c>
      <c r="E811" s="57" t="b">
        <f>+IF(OR(T811='Convalida dati'!$F$4,T811='Convalida dati'!$F$5,T811='Convalida dati'!$F$8),OR('Dealflow centrale'!V811='Convalida dati'!$D$5,V811='Convalida dati'!$D$6,V811='Convalida dati'!$D$7),IF(OR('Dealflow centrale'!T811='Convalida dati'!$F$9,'Dealflow centrale'!T811='Convalida dati'!$F$7),OR('Dealflow centrale'!V811='Convalida dati'!$D$4,'Dealflow centrale'!V811='Convalida dati'!$D$5,'Dealflow centrale'!V811='Convalida dati'!$D$6),IF(T811="",OR(V811="",V811='Convalida dati'!$D$8),"FALSO")))</f>
        <v>1</v>
      </c>
      <c r="F811" s="58" t="str">
        <f t="shared" ca="1" si="75"/>
        <v>OK</v>
      </c>
      <c r="G811" s="66">
        <v>806</v>
      </c>
      <c r="H811" s="85">
        <v>43502</v>
      </c>
      <c r="I811" s="63">
        <v>43502</v>
      </c>
      <c r="J811" s="77" t="s">
        <v>2018</v>
      </c>
      <c r="K811" s="76" t="s">
        <v>62</v>
      </c>
      <c r="L811" s="76" t="s">
        <v>714</v>
      </c>
      <c r="M811" s="78" t="s">
        <v>105</v>
      </c>
      <c r="N811" s="64"/>
      <c r="O811" s="272" t="s">
        <v>2019</v>
      </c>
      <c r="P811" s="78" t="s">
        <v>35</v>
      </c>
      <c r="Q811" s="280" t="s">
        <v>170</v>
      </c>
      <c r="R811" s="67" t="s">
        <v>44</v>
      </c>
      <c r="S811" s="288" t="str">
        <f>+'EVCA sectoralclassification 1'!E111</f>
        <v>Means of transport: manufacturing and related</v>
      </c>
      <c r="T811" s="68" t="s">
        <v>167</v>
      </c>
      <c r="U811" s="66" t="s">
        <v>218</v>
      </c>
      <c r="V811" s="428" t="s">
        <v>38</v>
      </c>
      <c r="W811" s="300"/>
      <c r="X811" s="489">
        <v>43503</v>
      </c>
      <c r="Y811" s="482"/>
      <c r="Z811" s="74"/>
    </row>
    <row r="812" spans="2:26" ht="42.45" hidden="1" customHeight="1" x14ac:dyDescent="0.3">
      <c r="B812" s="56" t="str">
        <f t="shared" ca="1" si="76"/>
        <v>VERO</v>
      </c>
      <c r="C812" s="57" t="b">
        <f t="shared" si="77"/>
        <v>1</v>
      </c>
      <c r="D812" s="57" t="b">
        <f>+IF(Q812='Convalida dati'!$B$16,AND('Dealflow centrale'!V812&lt;&gt;"",I812&lt;&gt;""),IF(AND('Dealflow centrale'!Q812='Convalida dati'!$B$17,'Dealflow centrale'!I812=""),OR('Dealflow centrale'!V812="",V812='Convalida dati'!$D$8),"FALSO"))</f>
        <v>1</v>
      </c>
      <c r="E812" s="57" t="b">
        <f>+IF(OR(T812='Convalida dati'!$F$4,T812='Convalida dati'!$F$5,T812='Convalida dati'!$F$8),OR('Dealflow centrale'!V812='Convalida dati'!$D$5,V812='Convalida dati'!$D$6,V812='Convalida dati'!$D$7),IF(OR('Dealflow centrale'!T812='Convalida dati'!$F$9,'Dealflow centrale'!T812='Convalida dati'!$F$7),OR('Dealflow centrale'!V812='Convalida dati'!$D$4,'Dealflow centrale'!V812='Convalida dati'!$D$5,'Dealflow centrale'!V812='Convalida dati'!$D$6),IF(T812="",OR(V812="",V812='Convalida dati'!$D$8),"FALSO")))</f>
        <v>1</v>
      </c>
      <c r="F812" s="58" t="str">
        <f t="shared" ca="1" si="75"/>
        <v>OK</v>
      </c>
      <c r="G812" s="60">
        <v>807</v>
      </c>
      <c r="H812" s="84">
        <v>43502</v>
      </c>
      <c r="I812" s="59">
        <f>+H812</f>
        <v>43502</v>
      </c>
      <c r="J812" s="75" t="s">
        <v>2020</v>
      </c>
      <c r="K812" s="70" t="s">
        <v>62</v>
      </c>
      <c r="L812" s="70" t="s">
        <v>69</v>
      </c>
      <c r="M812" s="72" t="s">
        <v>70</v>
      </c>
      <c r="N812" s="75" t="s">
        <v>82</v>
      </c>
      <c r="O812" s="73"/>
      <c r="P812" s="60" t="s">
        <v>36</v>
      </c>
      <c r="Q812" s="61" t="s">
        <v>170</v>
      </c>
      <c r="R812" s="61" t="s">
        <v>45</v>
      </c>
      <c r="S812" s="293" t="str">
        <f>+'EVCA sectoralclassification 1'!E223</f>
        <v>Biotechnology</v>
      </c>
      <c r="T812" s="62" t="s">
        <v>166</v>
      </c>
      <c r="U812" s="60" t="s">
        <v>218</v>
      </c>
      <c r="V812" s="424" t="s">
        <v>38</v>
      </c>
      <c r="W812" s="289"/>
      <c r="X812" s="491">
        <v>43503</v>
      </c>
      <c r="Y812" s="481"/>
      <c r="Z812" s="284"/>
    </row>
    <row r="813" spans="2:26" ht="42.45" hidden="1" customHeight="1" x14ac:dyDescent="0.3">
      <c r="B813" s="56" t="str">
        <f t="shared" ca="1" si="76"/>
        <v>VERO</v>
      </c>
      <c r="C813" s="57" t="b">
        <f t="shared" si="77"/>
        <v>1</v>
      </c>
      <c r="D813" s="57" t="b">
        <f>+IF(Q813='Convalida dati'!$B$16,AND('Dealflow centrale'!V813&lt;&gt;"",I813&lt;&gt;""),IF(AND('Dealflow centrale'!Q813='Convalida dati'!$B$17,'Dealflow centrale'!I813=""),OR('Dealflow centrale'!V813="",V813='Convalida dati'!$D$8),"FALSO"))</f>
        <v>1</v>
      </c>
      <c r="E813" s="57" t="b">
        <f>+IF(OR(T813='Convalida dati'!$F$4,T813='Convalida dati'!$F$5,T813='Convalida dati'!$F$8),OR('Dealflow centrale'!V813='Convalida dati'!$D$5,V813='Convalida dati'!$D$6,V813='Convalida dati'!$D$7),IF(OR('Dealflow centrale'!T813='Convalida dati'!$F$9,'Dealflow centrale'!T813='Convalida dati'!$F$7),OR('Dealflow centrale'!V813='Convalida dati'!$D$4,'Dealflow centrale'!V813='Convalida dati'!$D$5,'Dealflow centrale'!V813='Convalida dati'!$D$6),IF(T813="",OR(V813="",V813='Convalida dati'!$D$8),"FALSO")))</f>
        <v>1</v>
      </c>
      <c r="F813" s="58" t="str">
        <f t="shared" ca="1" si="75"/>
        <v>OK</v>
      </c>
      <c r="G813" s="66">
        <v>808</v>
      </c>
      <c r="H813" s="85">
        <v>43502</v>
      </c>
      <c r="I813" s="63">
        <v>43509</v>
      </c>
      <c r="J813" s="77" t="s">
        <v>2021</v>
      </c>
      <c r="K813" s="76" t="s">
        <v>62</v>
      </c>
      <c r="L813" s="76" t="s">
        <v>69</v>
      </c>
      <c r="M813" s="78" t="s">
        <v>70</v>
      </c>
      <c r="N813" s="77" t="s">
        <v>85</v>
      </c>
      <c r="O813" s="272"/>
      <c r="P813" s="66" t="s">
        <v>36</v>
      </c>
      <c r="Q813" s="280" t="s">
        <v>170</v>
      </c>
      <c r="R813" s="67" t="s">
        <v>53</v>
      </c>
      <c r="S813" s="288" t="str">
        <f>+'EVCA sectoralclassification 1'!E214</f>
        <v>Systems software</v>
      </c>
      <c r="T813" s="68" t="s">
        <v>41</v>
      </c>
      <c r="U813" s="66" t="s">
        <v>218</v>
      </c>
      <c r="V813" s="423" t="s">
        <v>174</v>
      </c>
      <c r="W813" s="288"/>
      <c r="X813" s="489">
        <v>43510</v>
      </c>
      <c r="Y813" s="482"/>
      <c r="Z813" s="74"/>
    </row>
    <row r="814" spans="2:26" ht="42.45" hidden="1" customHeight="1" x14ac:dyDescent="0.3">
      <c r="B814" s="56" t="str">
        <f t="shared" ca="1" si="76"/>
        <v>VERO</v>
      </c>
      <c r="C814" s="57" t="b">
        <f t="shared" si="77"/>
        <v>1</v>
      </c>
      <c r="D814" s="57" t="b">
        <f>+IF(Q814='Convalida dati'!$B$16,AND('Dealflow centrale'!V814&lt;&gt;"",I814&lt;&gt;""),IF(AND('Dealflow centrale'!Q814='Convalida dati'!$B$17,'Dealflow centrale'!I814=""),OR('Dealflow centrale'!V814="",V814='Convalida dati'!$D$8),"FALSO"))</f>
        <v>1</v>
      </c>
      <c r="E814" s="57" t="b">
        <f>+IF(OR(T814='Convalida dati'!$F$4,T814='Convalida dati'!$F$5,T814='Convalida dati'!$F$8),OR('Dealflow centrale'!V814='Convalida dati'!$D$5,V814='Convalida dati'!$D$6,V814='Convalida dati'!$D$7),IF(OR('Dealflow centrale'!T814='Convalida dati'!$F$9,'Dealflow centrale'!T814='Convalida dati'!$F$7),OR('Dealflow centrale'!V814='Convalida dati'!$D$4,'Dealflow centrale'!V814='Convalida dati'!$D$5,'Dealflow centrale'!V814='Convalida dati'!$D$6),IF(T814="",OR(V814="",V814='Convalida dati'!$D$8),"FALSO")))</f>
        <v>1</v>
      </c>
      <c r="F814" s="58" t="str">
        <f t="shared" ca="1" si="75"/>
        <v>OK</v>
      </c>
      <c r="G814" s="60">
        <v>809</v>
      </c>
      <c r="H814" s="84">
        <v>43502</v>
      </c>
      <c r="I814" s="59">
        <f>+H814</f>
        <v>43502</v>
      </c>
      <c r="J814" s="279" t="s">
        <v>2024</v>
      </c>
      <c r="K814" s="57" t="s">
        <v>62</v>
      </c>
      <c r="L814" s="70" t="s">
        <v>1930</v>
      </c>
      <c r="M814" s="72" t="s">
        <v>90</v>
      </c>
      <c r="N814" s="75"/>
      <c r="O814" s="73" t="s">
        <v>2022</v>
      </c>
      <c r="P814" s="60" t="s">
        <v>34</v>
      </c>
      <c r="Q814" s="61" t="s">
        <v>170</v>
      </c>
      <c r="R814" s="61" t="s">
        <v>49</v>
      </c>
      <c r="S814" s="293" t="str">
        <f>+'EVCA sectoralclassification 1'!E215</f>
        <v>Software: other</v>
      </c>
      <c r="T814" s="62" t="s">
        <v>166</v>
      </c>
      <c r="U814" s="60" t="s">
        <v>218</v>
      </c>
      <c r="V814" s="424" t="s">
        <v>38</v>
      </c>
      <c r="W814" s="289"/>
      <c r="X814" s="488">
        <v>43503</v>
      </c>
      <c r="Y814" s="481"/>
      <c r="Z814" s="284"/>
    </row>
    <row r="815" spans="2:26" ht="42.45" hidden="1" customHeight="1" x14ac:dyDescent="0.3">
      <c r="B815" s="56" t="str">
        <f t="shared" ca="1" si="76"/>
        <v>VERO</v>
      </c>
      <c r="C815" s="57" t="b">
        <f t="shared" si="77"/>
        <v>1</v>
      </c>
      <c r="D815" s="57" t="b">
        <f>+IF(Q815='Convalida dati'!$B$16,AND('Dealflow centrale'!V815&lt;&gt;"",I815&lt;&gt;""),IF(AND('Dealflow centrale'!Q815='Convalida dati'!$B$17,'Dealflow centrale'!I815=""),OR('Dealflow centrale'!V815="",V815='Convalida dati'!$D$8),"FALSO"))</f>
        <v>1</v>
      </c>
      <c r="E815" s="57" t="b">
        <f>+IF(OR(T815='Convalida dati'!$F$4,T815='Convalida dati'!$F$5,T815='Convalida dati'!$F$8),OR('Dealflow centrale'!V815='Convalida dati'!$D$5,V815='Convalida dati'!$D$6,V815='Convalida dati'!$D$7),IF(OR('Dealflow centrale'!T815='Convalida dati'!$F$9,'Dealflow centrale'!T815='Convalida dati'!$F$7),OR('Dealflow centrale'!V815='Convalida dati'!$D$4,'Dealflow centrale'!V815='Convalida dati'!$D$5,'Dealflow centrale'!V815='Convalida dati'!$D$6),IF(T815="",OR(V815="",V815='Convalida dati'!$D$8),"FALSO")))</f>
        <v>1</v>
      </c>
      <c r="F815" s="58" t="str">
        <f t="shared" ca="1" si="75"/>
        <v>OK</v>
      </c>
      <c r="G815" s="66">
        <v>810</v>
      </c>
      <c r="H815" s="85">
        <v>43503</v>
      </c>
      <c r="I815" s="63">
        <v>43503</v>
      </c>
      <c r="J815" s="292" t="s">
        <v>2026</v>
      </c>
      <c r="K815" s="65" t="s">
        <v>64</v>
      </c>
      <c r="L815" s="76" t="s">
        <v>2027</v>
      </c>
      <c r="M815" s="78" t="s">
        <v>909</v>
      </c>
      <c r="N815" s="64"/>
      <c r="O815" s="272" t="s">
        <v>2028</v>
      </c>
      <c r="P815" s="66" t="s">
        <v>35</v>
      </c>
      <c r="Q815" s="67" t="s">
        <v>170</v>
      </c>
      <c r="R815" s="67" t="s">
        <v>49</v>
      </c>
      <c r="S815" s="288" t="str">
        <f>+'EVCA sectoralclassification 1'!E214</f>
        <v>Systems software</v>
      </c>
      <c r="T815" s="68" t="s">
        <v>167</v>
      </c>
      <c r="U815" s="66" t="s">
        <v>218</v>
      </c>
      <c r="V815" s="423" t="s">
        <v>38</v>
      </c>
      <c r="W815" s="288"/>
      <c r="X815" s="489">
        <v>43510</v>
      </c>
      <c r="Y815" s="482"/>
      <c r="Z815" s="74"/>
    </row>
    <row r="816" spans="2:26" ht="42.45" hidden="1" customHeight="1" x14ac:dyDescent="0.3">
      <c r="B816" s="56" t="str">
        <f t="shared" ca="1" si="76"/>
        <v>VERO</v>
      </c>
      <c r="C816" s="57" t="b">
        <f t="shared" si="77"/>
        <v>1</v>
      </c>
      <c r="D816" s="57" t="b">
        <f>+IF(Q816='Convalida dati'!$B$16,AND('Dealflow centrale'!V816&lt;&gt;"",I816&lt;&gt;""),IF(AND('Dealflow centrale'!Q816='Convalida dati'!$B$17,'Dealflow centrale'!I816=""),OR('Dealflow centrale'!V816="",V816='Convalida dati'!$D$8),"FALSO"))</f>
        <v>1</v>
      </c>
      <c r="E816" s="57" t="b">
        <f>+IF(OR(T816='Convalida dati'!$F$4,T816='Convalida dati'!$F$5,T816='Convalida dati'!$F$8),OR('Dealflow centrale'!V816='Convalida dati'!$D$9,V816='Convalida dati'!$D$6,V816='Convalida dati'!$D$7),IF(OR('Dealflow centrale'!T816='Convalida dati'!$F$6,'Dealflow centrale'!T816='Convalida dati'!$F$7),OR('Dealflow centrale'!V816='Convalida dati'!$D$12,'Dealflow centrale'!V816='Convalida dati'!$D$9,'Dealflow centrale'!V816='Convalida dati'!$D$6),IF(T816="",OR(V816="",V816='Convalida dati'!$D$8),"FALSO")))</f>
        <v>1</v>
      </c>
      <c r="F816" s="58" t="str">
        <f t="shared" ca="1" si="75"/>
        <v>OK</v>
      </c>
      <c r="G816" s="60">
        <v>811</v>
      </c>
      <c r="H816" s="282">
        <v>43504</v>
      </c>
      <c r="I816" s="59">
        <v>43504</v>
      </c>
      <c r="J816" s="75" t="s">
        <v>2030</v>
      </c>
      <c r="K816" s="70" t="s">
        <v>62</v>
      </c>
      <c r="L816" s="70" t="s">
        <v>149</v>
      </c>
      <c r="M816" s="72" t="s">
        <v>92</v>
      </c>
      <c r="N816" s="56"/>
      <c r="O816" s="73" t="s">
        <v>968</v>
      </c>
      <c r="P816" s="60" t="s">
        <v>35</v>
      </c>
      <c r="Q816" s="61" t="s">
        <v>170</v>
      </c>
      <c r="R816" s="61" t="s">
        <v>49</v>
      </c>
      <c r="S816" s="293" t="str">
        <f>+'EVCA sectoralclassification 1'!E215</f>
        <v>Software: other</v>
      </c>
      <c r="T816" s="62" t="s">
        <v>167</v>
      </c>
      <c r="U816" s="60" t="s">
        <v>218</v>
      </c>
      <c r="V816" s="425" t="s">
        <v>5177</v>
      </c>
      <c r="W816" s="461"/>
      <c r="X816" s="488">
        <v>45462</v>
      </c>
      <c r="Y816" s="483" t="s">
        <v>6528</v>
      </c>
      <c r="Z816" s="284"/>
    </row>
    <row r="817" spans="2:26" ht="42.45" hidden="1" customHeight="1" x14ac:dyDescent="0.3">
      <c r="B817" s="56" t="str">
        <f t="shared" ca="1" si="76"/>
        <v>VERO</v>
      </c>
      <c r="C817" s="57" t="b">
        <f t="shared" si="77"/>
        <v>1</v>
      </c>
      <c r="D817" s="57" t="b">
        <f>+IF(Q817='Convalida dati'!$B$16,AND('Dealflow centrale'!V817&lt;&gt;"",I817&lt;&gt;""),IF(AND('Dealflow centrale'!Q817='Convalida dati'!$B$17,'Dealflow centrale'!I817=""),OR('Dealflow centrale'!V817="",V817='Convalida dati'!$D$8),"FALSO"))</f>
        <v>1</v>
      </c>
      <c r="E817" s="57" t="b">
        <f>+IF(OR(T817='Convalida dati'!$F$4,T817='Convalida dati'!$F$5,T817='Convalida dati'!$F$8),OR('Dealflow centrale'!V817='Convalida dati'!$D$5,V817='Convalida dati'!$D$6,V817='Convalida dati'!$D$7),IF(OR('Dealflow centrale'!T817='Convalida dati'!$F$9,'Dealflow centrale'!T817='Convalida dati'!$F$7),OR('Dealflow centrale'!V817='Convalida dati'!$D$4,'Dealflow centrale'!V817='Convalida dati'!$D$5,'Dealflow centrale'!V817='Convalida dati'!$D$6),IF(T817="",OR(V817="",V817='Convalida dati'!$D$8),"FALSO")))</f>
        <v>1</v>
      </c>
      <c r="F817" s="58" t="str">
        <f t="shared" ca="1" si="75"/>
        <v>OK</v>
      </c>
      <c r="G817" s="66">
        <v>812</v>
      </c>
      <c r="H817" s="85">
        <v>43509</v>
      </c>
      <c r="I817" s="63">
        <v>43509</v>
      </c>
      <c r="J817" s="292" t="s">
        <v>2031</v>
      </c>
      <c r="K817" s="76" t="s">
        <v>62</v>
      </c>
      <c r="L817" s="76" t="s">
        <v>206</v>
      </c>
      <c r="M817" s="78" t="s">
        <v>206</v>
      </c>
      <c r="N817" s="64"/>
      <c r="O817" s="272" t="s">
        <v>156</v>
      </c>
      <c r="P817" s="66" t="s">
        <v>35</v>
      </c>
      <c r="Q817" s="67" t="s">
        <v>170</v>
      </c>
      <c r="R817" s="67" t="s">
        <v>49</v>
      </c>
      <c r="S817" s="288" t="str">
        <f>+'EVCA sectoralclassification 1'!E215</f>
        <v>Software: other</v>
      </c>
      <c r="T817" s="68" t="s">
        <v>41</v>
      </c>
      <c r="U817" s="66" t="s">
        <v>218</v>
      </c>
      <c r="V817" s="423" t="s">
        <v>174</v>
      </c>
      <c r="W817" s="288"/>
      <c r="X817" s="489">
        <v>43510</v>
      </c>
      <c r="Y817" s="480"/>
      <c r="Z817" s="69"/>
    </row>
    <row r="818" spans="2:26" ht="42.45" hidden="1" customHeight="1" x14ac:dyDescent="0.3">
      <c r="B818" s="56" t="str">
        <f t="shared" ca="1" si="76"/>
        <v>VERO</v>
      </c>
      <c r="C818" s="57" t="b">
        <f t="shared" si="77"/>
        <v>1</v>
      </c>
      <c r="D818" s="57" t="b">
        <f>+IF(Q818='Convalida dati'!$B$16,AND('Dealflow centrale'!V818&lt;&gt;"",I818&lt;&gt;""),IF(AND('Dealflow centrale'!Q818='Convalida dati'!$B$17,'Dealflow centrale'!I818=""),OR('Dealflow centrale'!V818="",V818='Convalida dati'!$D$8),"FALSO"))</f>
        <v>1</v>
      </c>
      <c r="E818" s="57" t="b">
        <f>+IF(OR(T818='Convalida dati'!$F$4,T818='Convalida dati'!$F$5,T818='Convalida dati'!$F$8),OR('Dealflow centrale'!V818='Convalida dati'!$D$5,V818='Convalida dati'!$D$6,V818='Convalida dati'!$D$7),IF(OR('Dealflow centrale'!T818='Convalida dati'!$F$9,'Dealflow centrale'!T818='Convalida dati'!$F$7),OR('Dealflow centrale'!V818='Convalida dati'!$D$4,'Dealflow centrale'!V818='Convalida dati'!$D$5,'Dealflow centrale'!V818='Convalida dati'!$D$6),IF(T818="",OR(V818="",V818='Convalida dati'!$D$8),"FALSO")))</f>
        <v>1</v>
      </c>
      <c r="F818" s="58" t="str">
        <f t="shared" ca="1" si="75"/>
        <v>OK</v>
      </c>
      <c r="G818" s="60">
        <v>813</v>
      </c>
      <c r="H818" s="84">
        <v>43507</v>
      </c>
      <c r="I818" s="59">
        <v>43507</v>
      </c>
      <c r="J818" s="75" t="s">
        <v>2033</v>
      </c>
      <c r="K818" s="70" t="s">
        <v>62</v>
      </c>
      <c r="L818" s="70" t="s">
        <v>764</v>
      </c>
      <c r="M818" s="72" t="s">
        <v>103</v>
      </c>
      <c r="N818" s="56"/>
      <c r="O818" s="73" t="s">
        <v>2032</v>
      </c>
      <c r="P818" s="60" t="s">
        <v>35</v>
      </c>
      <c r="Q818" s="61" t="s">
        <v>170</v>
      </c>
      <c r="R818" s="61" t="s">
        <v>49</v>
      </c>
      <c r="S818" s="293" t="str">
        <f>+'EVCA sectoralclassification 1'!E214</f>
        <v>Systems software</v>
      </c>
      <c r="T818" s="62" t="s">
        <v>167</v>
      </c>
      <c r="U818" s="60" t="s">
        <v>218</v>
      </c>
      <c r="V818" s="424" t="s">
        <v>38</v>
      </c>
      <c r="W818" s="289"/>
      <c r="X818" s="488">
        <v>43510</v>
      </c>
      <c r="Y818" s="483"/>
      <c r="Z818" s="80"/>
    </row>
    <row r="819" spans="2:26" ht="42.45" hidden="1" customHeight="1" x14ac:dyDescent="0.3">
      <c r="B819" s="56" t="str">
        <f t="shared" ca="1" si="76"/>
        <v>VERO</v>
      </c>
      <c r="C819" s="57" t="b">
        <f t="shared" si="77"/>
        <v>1</v>
      </c>
      <c r="D819" s="57" t="b">
        <f>+IF(Q819='Convalida dati'!$B$16,AND('Dealflow centrale'!V819&lt;&gt;"",I819&lt;&gt;""),IF(AND('Dealflow centrale'!Q819='Convalida dati'!$B$17,'Dealflow centrale'!I819=""),OR('Dealflow centrale'!V819="",V819='Convalida dati'!$D$8),"FALSO"))</f>
        <v>1</v>
      </c>
      <c r="E819" s="57" t="b">
        <f>+IF(OR(T819='Convalida dati'!$F$4,T819='Convalida dati'!$F$5,T819='Convalida dati'!$F$8),OR('Dealflow centrale'!V819='Convalida dati'!$D$5,V819='Convalida dati'!$D$6,V819='Convalida dati'!$D$7),IF(OR('Dealflow centrale'!T819='Convalida dati'!$F$9,'Dealflow centrale'!T819='Convalida dati'!$F$7),OR('Dealflow centrale'!V819='Convalida dati'!$D$4,'Dealflow centrale'!V819='Convalida dati'!$D$5,'Dealflow centrale'!V819='Convalida dati'!$D$6),IF(T819="",OR(V819="",V819='Convalida dati'!$D$8),"FALSO")))</f>
        <v>1</v>
      </c>
      <c r="F819" s="58" t="str">
        <f t="shared" ca="1" si="75"/>
        <v>OK</v>
      </c>
      <c r="G819" s="66">
        <v>814</v>
      </c>
      <c r="H819" s="85">
        <v>43507</v>
      </c>
      <c r="I819" s="63">
        <v>43507</v>
      </c>
      <c r="J819" s="77" t="s">
        <v>2034</v>
      </c>
      <c r="K819" s="76" t="s">
        <v>62</v>
      </c>
      <c r="L819" s="76" t="s">
        <v>2035</v>
      </c>
      <c r="M819" s="78" t="s">
        <v>77</v>
      </c>
      <c r="N819" s="77"/>
      <c r="O819" s="76" t="s">
        <v>2036</v>
      </c>
      <c r="P819" s="66" t="s">
        <v>34</v>
      </c>
      <c r="Q819" s="67" t="s">
        <v>170</v>
      </c>
      <c r="R819" s="67" t="s">
        <v>53</v>
      </c>
      <c r="S819" s="288" t="str">
        <f>+'EVCA sectoralclassification 1'!E200</f>
        <v>Internet technologies</v>
      </c>
      <c r="T819" s="68" t="s">
        <v>41</v>
      </c>
      <c r="U819" s="78" t="s">
        <v>218</v>
      </c>
      <c r="V819" s="423" t="s">
        <v>174</v>
      </c>
      <c r="W819" s="288"/>
      <c r="X819" s="489">
        <v>43510</v>
      </c>
      <c r="Y819" s="482"/>
      <c r="Z819" s="74"/>
    </row>
    <row r="820" spans="2:26" ht="42.45" hidden="1" customHeight="1" x14ac:dyDescent="0.3">
      <c r="B820" s="56" t="str">
        <f t="shared" ca="1" si="76"/>
        <v>VERO</v>
      </c>
      <c r="C820" s="57" t="b">
        <f t="shared" si="77"/>
        <v>1</v>
      </c>
      <c r="D820" s="57" t="b">
        <f>+IF(Q820='Convalida dati'!$B$16,AND('Dealflow centrale'!V820&lt;&gt;"",I820&lt;&gt;""),IF(AND('Dealflow centrale'!Q820='Convalida dati'!$B$17,'Dealflow centrale'!I820=""),OR('Dealflow centrale'!V820="",V820='Convalida dati'!$D$8),"FALSO"))</f>
        <v>1</v>
      </c>
      <c r="E820" s="57" t="b">
        <f>+IF(OR(T820='Convalida dati'!$F$4,T820='Convalida dati'!$F$5,T820='Convalida dati'!$F$8),OR('Dealflow centrale'!V820='Convalida dati'!$D$5,V820='Convalida dati'!$D$6,V820='Convalida dati'!$D$7),IF(OR('Dealflow centrale'!T820='Convalida dati'!$F$9,'Dealflow centrale'!T820='Convalida dati'!$F$7),OR('Dealflow centrale'!V820='Convalida dati'!$D$4,'Dealflow centrale'!V820='Convalida dati'!$D$5,'Dealflow centrale'!V820='Convalida dati'!$D$6),IF(T820="",OR(V820="",V820='Convalida dati'!$D$8),"FALSO")))</f>
        <v>1</v>
      </c>
      <c r="F820" s="58" t="str">
        <f t="shared" ca="1" si="75"/>
        <v>OK</v>
      </c>
      <c r="G820" s="60">
        <v>815</v>
      </c>
      <c r="H820" s="84">
        <v>43508</v>
      </c>
      <c r="I820" s="59">
        <v>43508</v>
      </c>
      <c r="J820" s="75" t="s">
        <v>2037</v>
      </c>
      <c r="K820" s="70" t="s">
        <v>62</v>
      </c>
      <c r="L820" s="70" t="s">
        <v>206</v>
      </c>
      <c r="M820" s="72" t="s">
        <v>206</v>
      </c>
      <c r="N820" s="75"/>
      <c r="O820" s="73" t="s">
        <v>2038</v>
      </c>
      <c r="P820" s="60" t="s">
        <v>34</v>
      </c>
      <c r="Q820" s="61" t="s">
        <v>170</v>
      </c>
      <c r="R820" s="61" t="s">
        <v>53</v>
      </c>
      <c r="S820" s="293" t="str">
        <f>+'EVCA sectoralclassification 1'!E200</f>
        <v>Internet technologies</v>
      </c>
      <c r="T820" s="62" t="s">
        <v>41</v>
      </c>
      <c r="U820" s="60" t="s">
        <v>218</v>
      </c>
      <c r="V820" s="424" t="s">
        <v>174</v>
      </c>
      <c r="W820" s="289"/>
      <c r="X820" s="488">
        <v>43510</v>
      </c>
      <c r="Y820" s="481"/>
      <c r="Z820" s="284"/>
    </row>
    <row r="821" spans="2:26" ht="42.45" hidden="1" customHeight="1" x14ac:dyDescent="0.3">
      <c r="B821" s="56" t="str">
        <f t="shared" ca="1" si="76"/>
        <v>VERO</v>
      </c>
      <c r="C821" s="57" t="b">
        <f t="shared" si="77"/>
        <v>1</v>
      </c>
      <c r="D821" s="57" t="b">
        <f>+IF(Q821='Convalida dati'!$B$16,AND('Dealflow centrale'!V821&lt;&gt;"",I821&lt;&gt;""),IF(AND('Dealflow centrale'!Q821='Convalida dati'!$B$17,'Dealflow centrale'!I821=""),OR('Dealflow centrale'!V821="",V821='Convalida dati'!$D$8),"FALSO"))</f>
        <v>1</v>
      </c>
      <c r="E821" s="57" t="b">
        <f>+IF(OR(T821='Convalida dati'!$F$4,T821='Convalida dati'!$F$5,T821='Convalida dati'!$F$8),OR('Dealflow centrale'!V821='Convalida dati'!$D$5,V821='Convalida dati'!$D$6,V821='Convalida dati'!$D$7),IF(OR('Dealflow centrale'!T821='Convalida dati'!$F$9,'Dealflow centrale'!T821='Convalida dati'!$F$7),OR('Dealflow centrale'!V821='Convalida dati'!$D$4,'Dealflow centrale'!V821='Convalida dati'!$D$5,'Dealflow centrale'!V821='Convalida dati'!$D$6),IF(T821="",OR(V821="",V821='Convalida dati'!$D$8),"FALSO")))</f>
        <v>1</v>
      </c>
      <c r="F821" s="58" t="str">
        <f t="shared" ca="1" si="75"/>
        <v>OK</v>
      </c>
      <c r="G821" s="66">
        <v>816</v>
      </c>
      <c r="H821" s="85">
        <v>43508</v>
      </c>
      <c r="I821" s="63">
        <v>43508</v>
      </c>
      <c r="J821" s="77" t="s">
        <v>2039</v>
      </c>
      <c r="K821" s="65" t="s">
        <v>62</v>
      </c>
      <c r="L821" s="76" t="s">
        <v>1866</v>
      </c>
      <c r="M821" s="78" t="s">
        <v>77</v>
      </c>
      <c r="N821" s="64"/>
      <c r="O821" s="272" t="s">
        <v>1888</v>
      </c>
      <c r="P821" s="66" t="s">
        <v>35</v>
      </c>
      <c r="Q821" s="67" t="s">
        <v>170</v>
      </c>
      <c r="R821" s="67" t="s">
        <v>53</v>
      </c>
      <c r="S821" s="288" t="str">
        <f>+'EVCA sectoralclassification 1'!E107</f>
        <v>Construction</v>
      </c>
      <c r="T821" s="68" t="s">
        <v>41</v>
      </c>
      <c r="U821" s="66" t="s">
        <v>218</v>
      </c>
      <c r="V821" s="423" t="s">
        <v>174</v>
      </c>
      <c r="W821" s="288"/>
      <c r="X821" s="489">
        <v>43510</v>
      </c>
      <c r="Y821" s="482"/>
      <c r="Z821" s="74"/>
    </row>
    <row r="822" spans="2:26" ht="42.45" hidden="1" customHeight="1" x14ac:dyDescent="0.3">
      <c r="B822" s="56" t="str">
        <f t="shared" ca="1" si="76"/>
        <v>VERO</v>
      </c>
      <c r="C822" s="57" t="b">
        <f t="shared" si="77"/>
        <v>1</v>
      </c>
      <c r="D822" s="57" t="b">
        <f>+IF(Q822='Convalida dati'!$B$16,AND('Dealflow centrale'!V822&lt;&gt;"",I822&lt;&gt;""),IF(AND('Dealflow centrale'!Q822='Convalida dati'!$B$17,'Dealflow centrale'!I822=""),OR('Dealflow centrale'!V822="",V822='Convalida dati'!$D$8),"FALSO"))</f>
        <v>1</v>
      </c>
      <c r="E822" s="57" t="b">
        <f>+IF(OR(T822='Convalida dati'!$F$4,T822='Convalida dati'!$F$5,T822='Convalida dati'!$F$8),OR('Dealflow centrale'!V822='Convalida dati'!$D$5,V822='Convalida dati'!$D$6,V822='Convalida dati'!$D$7),IF(OR('Dealflow centrale'!T822='Convalida dati'!$F$9,'Dealflow centrale'!T822='Convalida dati'!$F$7),OR('Dealflow centrale'!V822='Convalida dati'!$D$4,'Dealflow centrale'!V822='Convalida dati'!$D$5,'Dealflow centrale'!V822='Convalida dati'!$D$6),IF(T822="",OR(V822="",V822='Convalida dati'!$D$8),"FALSO")))</f>
        <v>1</v>
      </c>
      <c r="F822" s="58" t="str">
        <f t="shared" ca="1" si="75"/>
        <v>OK</v>
      </c>
      <c r="G822" s="60">
        <v>817</v>
      </c>
      <c r="H822" s="84">
        <v>43508</v>
      </c>
      <c r="I822" s="59">
        <v>43508</v>
      </c>
      <c r="J822" s="75" t="s">
        <v>2040</v>
      </c>
      <c r="K822" s="70" t="s">
        <v>64</v>
      </c>
      <c r="L822" s="70" t="s">
        <v>2041</v>
      </c>
      <c r="M822" s="72" t="s">
        <v>214</v>
      </c>
      <c r="N822" s="75"/>
      <c r="O822" s="73" t="s">
        <v>2042</v>
      </c>
      <c r="P822" s="60" t="s">
        <v>34</v>
      </c>
      <c r="Q822" s="61" t="s">
        <v>170</v>
      </c>
      <c r="R822" s="61" t="s">
        <v>45</v>
      </c>
      <c r="S822" s="293" t="str">
        <f>+'EVCA sectoralclassification 1'!E223</f>
        <v>Biotechnology</v>
      </c>
      <c r="T822" s="62" t="s">
        <v>166</v>
      </c>
      <c r="U822" s="72" t="s">
        <v>218</v>
      </c>
      <c r="V822" s="424" t="s">
        <v>174</v>
      </c>
      <c r="W822" s="289"/>
      <c r="X822" s="488">
        <v>43510</v>
      </c>
      <c r="Y822" s="481" t="s">
        <v>1941</v>
      </c>
      <c r="Z822" s="284"/>
    </row>
    <row r="823" spans="2:26" ht="42.45" hidden="1" customHeight="1" x14ac:dyDescent="0.3">
      <c r="B823" s="56" t="str">
        <f t="shared" ca="1" si="76"/>
        <v>VERO</v>
      </c>
      <c r="C823" s="57" t="b">
        <f t="shared" si="77"/>
        <v>1</v>
      </c>
      <c r="D823" s="57" t="b">
        <f>+IF(Q823='Convalida dati'!$B$16,AND('Dealflow centrale'!V823&lt;&gt;"",I823&lt;&gt;""),IF(AND('Dealflow centrale'!Q823='Convalida dati'!$B$17,'Dealflow centrale'!I823=""),OR('Dealflow centrale'!V823="",V823='Convalida dati'!$D$8),"FALSO"))</f>
        <v>1</v>
      </c>
      <c r="E823" s="57" t="b">
        <f>+IF(OR(T823='Convalida dati'!$F$4,T823='Convalida dati'!$F$5,T823='Convalida dati'!$F$8),OR('Dealflow centrale'!V823='Convalida dati'!$D$5,V823='Convalida dati'!$D$6,V823='Convalida dati'!$D$7),IF(OR('Dealflow centrale'!T823='Convalida dati'!$F$9,'Dealflow centrale'!T823='Convalida dati'!$F$7),OR('Dealflow centrale'!V823='Convalida dati'!$D$4,'Dealflow centrale'!V823='Convalida dati'!$D$5,'Dealflow centrale'!V823='Convalida dati'!$D$6),IF(T823="",OR(V823="",V823='Convalida dati'!$D$8),"FALSO")))</f>
        <v>1</v>
      </c>
      <c r="F823" s="58" t="str">
        <f t="shared" ca="1" si="75"/>
        <v>OK</v>
      </c>
      <c r="G823" s="66">
        <v>818</v>
      </c>
      <c r="H823" s="85">
        <v>43508</v>
      </c>
      <c r="I823" s="63">
        <v>43508</v>
      </c>
      <c r="J823" s="77" t="s">
        <v>2043</v>
      </c>
      <c r="K823" s="76" t="s">
        <v>62</v>
      </c>
      <c r="L823" s="76" t="s">
        <v>149</v>
      </c>
      <c r="M823" s="78" t="s">
        <v>92</v>
      </c>
      <c r="N823" s="64"/>
      <c r="O823" s="272" t="s">
        <v>1739</v>
      </c>
      <c r="P823" s="66" t="s">
        <v>34</v>
      </c>
      <c r="Q823" s="67" t="s">
        <v>170</v>
      </c>
      <c r="R823" s="67" t="s">
        <v>43</v>
      </c>
      <c r="S823" s="288" t="str">
        <f>+'EVCA sectoralclassification 1'!E4</f>
        <v>Crop cultivation</v>
      </c>
      <c r="T823" s="68" t="s">
        <v>41</v>
      </c>
      <c r="U823" s="66" t="s">
        <v>218</v>
      </c>
      <c r="V823" s="423" t="s">
        <v>174</v>
      </c>
      <c r="W823" s="288"/>
      <c r="X823" s="489">
        <v>43510</v>
      </c>
      <c r="Y823" s="482"/>
      <c r="Z823" s="74"/>
    </row>
    <row r="824" spans="2:26" ht="42.45" hidden="1" customHeight="1" x14ac:dyDescent="0.3">
      <c r="B824" s="56" t="str">
        <f t="shared" ca="1" si="76"/>
        <v>VERO</v>
      </c>
      <c r="C824" s="57" t="b">
        <f t="shared" si="77"/>
        <v>1</v>
      </c>
      <c r="D824" s="57" t="b">
        <f>+IF(Q824='Convalida dati'!$B$16,AND('Dealflow centrale'!V824&lt;&gt;"",I824&lt;&gt;""),IF(AND('Dealflow centrale'!Q824='Convalida dati'!$B$17,'Dealflow centrale'!I824=""),OR('Dealflow centrale'!V824="",V824='Convalida dati'!$D$8),"FALSO"))</f>
        <v>1</v>
      </c>
      <c r="E824" s="57" t="b">
        <f>+IF(OR(T824='Convalida dati'!$F$4,T824='Convalida dati'!$F$5,T824='Convalida dati'!$F$8),OR('Dealflow centrale'!V824='Convalida dati'!$D$5,V824='Convalida dati'!$D$6,V824='Convalida dati'!$D$7),IF(OR('Dealflow centrale'!T824='Convalida dati'!$F$9,'Dealflow centrale'!T824='Convalida dati'!$F$7),OR('Dealflow centrale'!V824='Convalida dati'!$D$4,'Dealflow centrale'!V824='Convalida dati'!$D$5,'Dealflow centrale'!V824='Convalida dati'!$D$6),IF(T824="",OR(V824="",V824='Convalida dati'!$D$8),"FALSO")))</f>
        <v>1</v>
      </c>
      <c r="F824" s="58" t="str">
        <f t="shared" ca="1" si="75"/>
        <v>OK</v>
      </c>
      <c r="G824" s="60">
        <v>819</v>
      </c>
      <c r="H824" s="84">
        <v>43509</v>
      </c>
      <c r="I824" s="59">
        <f>+H824</f>
        <v>43509</v>
      </c>
      <c r="J824" s="75" t="s">
        <v>2044</v>
      </c>
      <c r="K824" s="70" t="s">
        <v>62</v>
      </c>
      <c r="L824" s="70" t="s">
        <v>1529</v>
      </c>
      <c r="M824" s="72" t="s">
        <v>97</v>
      </c>
      <c r="N824" s="75"/>
      <c r="O824" s="73" t="s">
        <v>1745</v>
      </c>
      <c r="P824" s="60" t="s">
        <v>36</v>
      </c>
      <c r="Q824" s="61" t="s">
        <v>170</v>
      </c>
      <c r="R824" s="61" t="s">
        <v>49</v>
      </c>
      <c r="S824" s="293" t="str">
        <f>+'EVCA sectoralclassification 1'!E214</f>
        <v>Systems software</v>
      </c>
      <c r="T824" s="62" t="s">
        <v>40</v>
      </c>
      <c r="U824" s="60" t="s">
        <v>1637</v>
      </c>
      <c r="V824" s="424" t="s">
        <v>39</v>
      </c>
      <c r="W824" s="289"/>
      <c r="X824" s="491">
        <v>43510</v>
      </c>
      <c r="Y824" s="481"/>
      <c r="Z824" s="284"/>
    </row>
    <row r="825" spans="2:26" ht="42.45" hidden="1" customHeight="1" x14ac:dyDescent="0.3">
      <c r="B825" s="56" t="str">
        <f t="shared" ca="1" si="76"/>
        <v>VERO</v>
      </c>
      <c r="C825" s="57" t="b">
        <f t="shared" si="77"/>
        <v>1</v>
      </c>
      <c r="D825" s="57" t="b">
        <f>+IF(Q825='Convalida dati'!$B$16,AND('Dealflow centrale'!V825&lt;&gt;"",I825&lt;&gt;""),IF(AND('Dealflow centrale'!Q825='Convalida dati'!$B$17,'Dealflow centrale'!I825=""),OR('Dealflow centrale'!V825="",V825='Convalida dati'!$D$8),"FALSO"))</f>
        <v>1</v>
      </c>
      <c r="E825" s="57" t="b">
        <f>+IF(OR(T825='Convalida dati'!$F$4,T825='Convalida dati'!$F$5,T825='Convalida dati'!$F$8),OR('Dealflow centrale'!V825='Convalida dati'!$D$5,V825='Convalida dati'!$D$6,V825='Convalida dati'!$D$7),IF(OR('Dealflow centrale'!T825='Convalida dati'!$F$9,'Dealflow centrale'!T825='Convalida dati'!$F$7),OR('Dealflow centrale'!V825='Convalida dati'!$D$4,'Dealflow centrale'!V825='Convalida dati'!$D$5,'Dealflow centrale'!V825='Convalida dati'!$D$6),IF(T825="",OR(V825="",V825='Convalida dati'!$D$8),"FALSO")))</f>
        <v>1</v>
      </c>
      <c r="F825" s="58" t="str">
        <f t="shared" ca="1" si="75"/>
        <v>OK</v>
      </c>
      <c r="G825" s="66">
        <v>820</v>
      </c>
      <c r="H825" s="85">
        <v>43509</v>
      </c>
      <c r="I825" s="63">
        <v>43509</v>
      </c>
      <c r="J825" s="77" t="s">
        <v>2045</v>
      </c>
      <c r="K825" s="76" t="s">
        <v>62</v>
      </c>
      <c r="L825" s="76" t="s">
        <v>891</v>
      </c>
      <c r="M825" s="78" t="s">
        <v>100</v>
      </c>
      <c r="N825" s="77" t="s">
        <v>150</v>
      </c>
      <c r="O825" s="272"/>
      <c r="P825" s="66" t="s">
        <v>36</v>
      </c>
      <c r="Q825" s="67" t="s">
        <v>170</v>
      </c>
      <c r="R825" s="67" t="s">
        <v>52</v>
      </c>
      <c r="S825" s="288" t="str">
        <f>+'EVCA sectoralclassification 1'!E231</f>
        <v>Medical devices and supplies</v>
      </c>
      <c r="T825" s="68" t="s">
        <v>166</v>
      </c>
      <c r="U825" s="66" t="s">
        <v>218</v>
      </c>
      <c r="V825" s="423" t="s">
        <v>38</v>
      </c>
      <c r="W825" s="288"/>
      <c r="X825" s="489">
        <v>43510</v>
      </c>
      <c r="Y825" s="482"/>
      <c r="Z825" s="74"/>
    </row>
    <row r="826" spans="2:26" ht="42.45" hidden="1" customHeight="1" x14ac:dyDescent="0.3">
      <c r="B826" s="56" t="str">
        <f t="shared" ca="1" si="76"/>
        <v>VERO</v>
      </c>
      <c r="C826" s="57" t="b">
        <f t="shared" si="77"/>
        <v>1</v>
      </c>
      <c r="D826" s="57" t="b">
        <f>+IF(Q826='Convalida dati'!$B$16,AND('Dealflow centrale'!V826&lt;&gt;"",I826&lt;&gt;""),IF(AND('Dealflow centrale'!Q826='Convalida dati'!$B$17,'Dealflow centrale'!I826=""),OR('Dealflow centrale'!V826="",V826='Convalida dati'!$D$8),"FALSO"))</f>
        <v>1</v>
      </c>
      <c r="E826" s="57" t="b">
        <f>+IF(OR(T826='Convalida dati'!$F$4,T826='Convalida dati'!$F$5,T826='Convalida dati'!$F$8),OR('Dealflow centrale'!V826='Convalida dati'!$D$5,V826='Convalida dati'!$D$6,V826='Convalida dati'!$D$7),IF(OR('Dealflow centrale'!T826='Convalida dati'!$F$9,'Dealflow centrale'!T826='Convalida dati'!$F$7),OR('Dealflow centrale'!V826='Convalida dati'!$D$4,'Dealflow centrale'!V826='Convalida dati'!$D$5,'Dealflow centrale'!V826='Convalida dati'!$D$6),IF(T826="",OR(V826="",V826='Convalida dati'!$D$8),"FALSO")))</f>
        <v>1</v>
      </c>
      <c r="F826" s="58" t="str">
        <f t="shared" ca="1" si="75"/>
        <v>OK</v>
      </c>
      <c r="G826" s="60">
        <v>821</v>
      </c>
      <c r="H826" s="84">
        <v>43145</v>
      </c>
      <c r="I826" s="59">
        <v>43145</v>
      </c>
      <c r="J826" s="75" t="s">
        <v>2047</v>
      </c>
      <c r="K826" s="70" t="s">
        <v>62</v>
      </c>
      <c r="L826" s="70" t="s">
        <v>165</v>
      </c>
      <c r="M826" s="72" t="s">
        <v>90</v>
      </c>
      <c r="N826" s="75" t="s">
        <v>82</v>
      </c>
      <c r="O826" s="73"/>
      <c r="P826" s="60" t="s">
        <v>36</v>
      </c>
      <c r="Q826" s="61" t="s">
        <v>170</v>
      </c>
      <c r="R826" s="61" t="s">
        <v>49</v>
      </c>
      <c r="S826" s="293" t="str">
        <f>+'EVCA sectoralclassification 1'!E215</f>
        <v>Software: other</v>
      </c>
      <c r="T826" s="62" t="s">
        <v>167</v>
      </c>
      <c r="U826" s="60" t="s">
        <v>218</v>
      </c>
      <c r="V826" s="424" t="s">
        <v>38</v>
      </c>
      <c r="W826" s="289"/>
      <c r="X826" s="488">
        <v>43517</v>
      </c>
      <c r="Y826" s="481"/>
      <c r="Z826" s="284"/>
    </row>
    <row r="827" spans="2:26" ht="42.45" hidden="1" customHeight="1" x14ac:dyDescent="0.3">
      <c r="B827" s="56" t="str">
        <f t="shared" ca="1" si="76"/>
        <v>VERO</v>
      </c>
      <c r="C827" s="57" t="b">
        <f t="shared" si="77"/>
        <v>1</v>
      </c>
      <c r="D827" s="57" t="b">
        <f>+IF(Q827='Convalida dati'!$B$16,AND('Dealflow centrale'!V827&lt;&gt;"",I827&lt;&gt;""),IF(AND('Dealflow centrale'!Q827='Convalida dati'!$B$17,'Dealflow centrale'!I827=""),OR('Dealflow centrale'!V827="",V827='Convalida dati'!$D$8),"FALSO"))</f>
        <v>1</v>
      </c>
      <c r="E827" s="57" t="b">
        <f>+IF(OR(T827='Convalida dati'!$F$4,T827='Convalida dati'!$F$5,T827='Convalida dati'!$F$8),OR('Dealflow centrale'!V827='Convalida dati'!$D$5,V827='Convalida dati'!$D$6,V827='Convalida dati'!$D$7),IF(OR('Dealflow centrale'!T827='Convalida dati'!$F$9,'Dealflow centrale'!T827='Convalida dati'!$F$7),OR('Dealflow centrale'!V827='Convalida dati'!$D$4,'Dealflow centrale'!V827='Convalida dati'!$D$5,'Dealflow centrale'!V827='Convalida dati'!$D$6),IF(T827="",OR(V827="",V827='Convalida dati'!$D$8),"FALSO")))</f>
        <v>1</v>
      </c>
      <c r="F827" s="58" t="str">
        <f t="shared" ca="1" si="75"/>
        <v>OK</v>
      </c>
      <c r="G827" s="66">
        <v>822</v>
      </c>
      <c r="H827" s="85">
        <v>43511</v>
      </c>
      <c r="I827" s="63">
        <v>43511</v>
      </c>
      <c r="J827" s="77" t="s">
        <v>2048</v>
      </c>
      <c r="K827" s="65" t="s">
        <v>62</v>
      </c>
      <c r="L827" s="76" t="s">
        <v>165</v>
      </c>
      <c r="M827" s="78" t="s">
        <v>90</v>
      </c>
      <c r="N827" s="64"/>
      <c r="O827" s="272" t="s">
        <v>2092</v>
      </c>
      <c r="P827" s="66" t="s">
        <v>34</v>
      </c>
      <c r="Q827" s="67" t="s">
        <v>170</v>
      </c>
      <c r="R827" s="67" t="s">
        <v>53</v>
      </c>
      <c r="S827" s="288" t="str">
        <f>+'EVCA sectoralclassification 1'!E149</f>
        <v>Hospitality, sports and entertainment facilities</v>
      </c>
      <c r="T827" s="68" t="s">
        <v>166</v>
      </c>
      <c r="U827" s="66" t="s">
        <v>218</v>
      </c>
      <c r="V827" s="423" t="s">
        <v>38</v>
      </c>
      <c r="W827" s="288"/>
      <c r="X827" s="489">
        <v>43517</v>
      </c>
      <c r="Y827" s="482"/>
      <c r="Z827" s="74"/>
    </row>
    <row r="828" spans="2:26" ht="42.45" hidden="1" customHeight="1" x14ac:dyDescent="0.3">
      <c r="B828" s="56" t="str">
        <f t="shared" ca="1" si="76"/>
        <v>VERO</v>
      </c>
      <c r="C828" s="57" t="b">
        <f t="shared" si="77"/>
        <v>1</v>
      </c>
      <c r="D828" s="57" t="b">
        <f>+IF(Q828='Convalida dati'!$B$16,AND('Dealflow centrale'!V828&lt;&gt;"",I828&lt;&gt;""),IF(AND('Dealflow centrale'!Q828='Convalida dati'!$B$17,'Dealflow centrale'!I828=""),OR('Dealflow centrale'!V828="",V828='Convalida dati'!$D$8),"FALSO"))</f>
        <v>1</v>
      </c>
      <c r="E828" s="57" t="b">
        <f>+IF(OR(T828='Convalida dati'!$F$4,T828='Convalida dati'!$F$5,T828='Convalida dati'!$F$8),OR('Dealflow centrale'!V828='Convalida dati'!$D$5,V828='Convalida dati'!$D$6,V828='Convalida dati'!$D$7),IF(OR('Dealflow centrale'!T828='Convalida dati'!$F$9,'Dealflow centrale'!T828='Convalida dati'!$F$7),OR('Dealflow centrale'!V828='Convalida dati'!$D$4,'Dealflow centrale'!V828='Convalida dati'!$D$5,'Dealflow centrale'!V828='Convalida dati'!$D$6),IF(T828="",OR(V828="",V828='Convalida dati'!$D$8),"FALSO")))</f>
        <v>1</v>
      </c>
      <c r="F828" s="58" t="str">
        <f t="shared" ca="1" si="75"/>
        <v>OK</v>
      </c>
      <c r="G828" s="60">
        <v>823</v>
      </c>
      <c r="H828" s="84">
        <v>43511</v>
      </c>
      <c r="I828" s="59">
        <v>43511</v>
      </c>
      <c r="J828" s="75" t="s">
        <v>2049</v>
      </c>
      <c r="K828" s="57" t="s">
        <v>62</v>
      </c>
      <c r="L828" s="70" t="s">
        <v>69</v>
      </c>
      <c r="M828" s="72" t="s">
        <v>70</v>
      </c>
      <c r="N828" s="75"/>
      <c r="O828" s="73" t="s">
        <v>1745</v>
      </c>
      <c r="P828" s="60" t="s">
        <v>36</v>
      </c>
      <c r="Q828" s="61" t="s">
        <v>170</v>
      </c>
      <c r="R828" s="61" t="s">
        <v>43</v>
      </c>
      <c r="S828" s="293" t="str">
        <f>+'EVCA sectoralclassification 1'!E16</f>
        <v>Agriculture: other</v>
      </c>
      <c r="T828" s="62" t="s">
        <v>40</v>
      </c>
      <c r="U828" s="60" t="s">
        <v>1158</v>
      </c>
      <c r="V828" s="424" t="s">
        <v>39</v>
      </c>
      <c r="W828" s="289"/>
      <c r="X828" s="488">
        <v>43517</v>
      </c>
      <c r="Y828" s="481"/>
      <c r="Z828" s="284"/>
    </row>
    <row r="829" spans="2:26" ht="42.45" hidden="1" customHeight="1" x14ac:dyDescent="0.3">
      <c r="B829" s="56" t="str">
        <f t="shared" ca="1" si="76"/>
        <v>VERO</v>
      </c>
      <c r="C829" s="57" t="b">
        <f t="shared" si="77"/>
        <v>1</v>
      </c>
      <c r="D829" s="57" t="b">
        <f>+IF(Q829='Convalida dati'!$B$16,AND('Dealflow centrale'!V829&lt;&gt;"",I829&lt;&gt;""),IF(AND('Dealflow centrale'!Q829='Convalida dati'!$B$17,'Dealflow centrale'!I829=""),OR('Dealflow centrale'!V829="",V829='Convalida dati'!$D$8),"FALSO"))</f>
        <v>1</v>
      </c>
      <c r="E829" s="57" t="b">
        <f>+IF(OR(T829='Convalida dati'!$F$4,T829='Convalida dati'!$F$5,T829='Convalida dati'!$F$8),OR('Dealflow centrale'!V829='Convalida dati'!$D$5,V829='Convalida dati'!$D$6,V829='Convalida dati'!$D$7),IF(OR('Dealflow centrale'!T829='Convalida dati'!$F$9,'Dealflow centrale'!T829='Convalida dati'!$F$7),OR('Dealflow centrale'!V829='Convalida dati'!$D$4,'Dealflow centrale'!V829='Convalida dati'!$D$5,'Dealflow centrale'!V829='Convalida dati'!$D$6),IF(T829="",OR(V829="",V829='Convalida dati'!$D$8),"FALSO")))</f>
        <v>1</v>
      </c>
      <c r="F829" s="58" t="str">
        <f t="shared" ca="1" si="75"/>
        <v>OK</v>
      </c>
      <c r="G829" s="66">
        <v>824</v>
      </c>
      <c r="H829" s="85">
        <v>43511</v>
      </c>
      <c r="I829" s="63">
        <v>43511</v>
      </c>
      <c r="J829" s="77" t="s">
        <v>2050</v>
      </c>
      <c r="K829" s="65" t="s">
        <v>62</v>
      </c>
      <c r="L829" s="76" t="s">
        <v>69</v>
      </c>
      <c r="M829" s="78" t="s">
        <v>70</v>
      </c>
      <c r="N829" s="64"/>
      <c r="O829" s="272" t="s">
        <v>1745</v>
      </c>
      <c r="P829" s="66" t="s">
        <v>36</v>
      </c>
      <c r="Q829" s="67" t="s">
        <v>170</v>
      </c>
      <c r="R829" s="67" t="s">
        <v>45</v>
      </c>
      <c r="S829" s="288" t="str">
        <f>+'EVCA sectoralclassification 1'!E223</f>
        <v>Biotechnology</v>
      </c>
      <c r="T829" s="68" t="s">
        <v>40</v>
      </c>
      <c r="U829" s="66" t="s">
        <v>1158</v>
      </c>
      <c r="V829" s="423" t="s">
        <v>39</v>
      </c>
      <c r="W829" s="288"/>
      <c r="X829" s="489">
        <v>43517</v>
      </c>
      <c r="Y829" s="482"/>
      <c r="Z829" s="74"/>
    </row>
    <row r="830" spans="2:26" ht="42.45" hidden="1" customHeight="1" x14ac:dyDescent="0.3">
      <c r="B830" s="56" t="str">
        <f t="shared" ref="B830:B892" ca="1" si="78">IF(AND(+H830&lt;=X830,X830&lt;=TODAY()),"VERO","FALSO")</f>
        <v>VERO</v>
      </c>
      <c r="C830" s="57" t="b">
        <f t="shared" ref="C830:C892" si="79">+(AND(G830&lt;&gt;"",H830&lt;&gt;"",J830&lt;&gt;"",K830&lt;&gt;"",L830&lt;&gt;"",M830&lt;&gt;"",P830&lt;&gt;"",Q830&lt;&gt;""))</f>
        <v>1</v>
      </c>
      <c r="D830" s="57" t="b">
        <f>+IF(Q830='Convalida dati'!$B$16,AND('Dealflow centrale'!V830&lt;&gt;"",I830&lt;&gt;""),IF(AND('Dealflow centrale'!Q830='Convalida dati'!$B$17,'Dealflow centrale'!I830=""),OR('Dealflow centrale'!V830="",V830='Convalida dati'!$D$8),"FALSO"))</f>
        <v>1</v>
      </c>
      <c r="E830" s="57" t="b">
        <f>+IF(OR(T830='Convalida dati'!$F$4,T830='Convalida dati'!$F$5,T830='Convalida dati'!$F$8),OR('Dealflow centrale'!V830='Convalida dati'!$D$5,V830='Convalida dati'!$D$6,V830='Convalida dati'!$D$7),IF(OR('Dealflow centrale'!T830='Convalida dati'!$F$9,'Dealflow centrale'!T830='Convalida dati'!$F$7),OR('Dealflow centrale'!V830='Convalida dati'!$D$4,'Dealflow centrale'!V830='Convalida dati'!$D$5,'Dealflow centrale'!V830='Convalida dati'!$D$6),IF(T830="",OR(V830="",V830='Convalida dati'!$D$8),"FALSO")))</f>
        <v>1</v>
      </c>
      <c r="F830" s="58" t="str">
        <f t="shared" ca="1" si="75"/>
        <v>OK</v>
      </c>
      <c r="G830" s="60">
        <v>825</v>
      </c>
      <c r="H830" s="84">
        <v>43511</v>
      </c>
      <c r="I830" s="59">
        <v>43511</v>
      </c>
      <c r="J830" s="279" t="s">
        <v>2051</v>
      </c>
      <c r="K830" s="57" t="s">
        <v>62</v>
      </c>
      <c r="L830" s="70" t="s">
        <v>69</v>
      </c>
      <c r="M830" s="72" t="s">
        <v>70</v>
      </c>
      <c r="N830" s="75"/>
      <c r="O830" s="73" t="s">
        <v>1745</v>
      </c>
      <c r="P830" s="60" t="s">
        <v>36</v>
      </c>
      <c r="Q830" s="61" t="s">
        <v>170</v>
      </c>
      <c r="R830" s="61" t="s">
        <v>46</v>
      </c>
      <c r="S830" s="293" t="str">
        <f>+'EVCA sectoralclassification 1'!E179</f>
        <v>Energy: other</v>
      </c>
      <c r="T830" s="62" t="s">
        <v>40</v>
      </c>
      <c r="U830" s="60" t="s">
        <v>1158</v>
      </c>
      <c r="V830" s="424" t="s">
        <v>39</v>
      </c>
      <c r="W830" s="289"/>
      <c r="X830" s="488">
        <v>43517</v>
      </c>
      <c r="Y830" s="481"/>
      <c r="Z830" s="284"/>
    </row>
    <row r="831" spans="2:26" ht="42.45" hidden="1" customHeight="1" x14ac:dyDescent="0.3">
      <c r="B831" s="56" t="str">
        <f t="shared" ca="1" si="78"/>
        <v>VERO</v>
      </c>
      <c r="C831" s="57" t="b">
        <f t="shared" si="79"/>
        <v>1</v>
      </c>
      <c r="D831" s="57" t="b">
        <f>+IF(Q831='Convalida dati'!$B$16,AND('Dealflow centrale'!V831&lt;&gt;"",I831&lt;&gt;""),IF(AND('Dealflow centrale'!Q831='Convalida dati'!$B$17,'Dealflow centrale'!I831=""),OR('Dealflow centrale'!V831="",V831='Convalida dati'!$D$8),"FALSO"))</f>
        <v>1</v>
      </c>
      <c r="E831" s="57" t="b">
        <f>+IF(OR(T831='Convalida dati'!$F$4,T831='Convalida dati'!$F$5,T831='Convalida dati'!$F$8),OR('Dealflow centrale'!V831='Convalida dati'!$D$5,V831='Convalida dati'!$D$6,V831='Convalida dati'!$D$7),IF(OR('Dealflow centrale'!T831='Convalida dati'!$F$9,'Dealflow centrale'!T831='Convalida dati'!$F$7),OR('Dealflow centrale'!V831='Convalida dati'!$D$4,'Dealflow centrale'!V831='Convalida dati'!$D$5,'Dealflow centrale'!V831='Convalida dati'!$D$6),IF(T831="",OR(V831="",V831='Convalida dati'!$D$8),"FALSO")))</f>
        <v>1</v>
      </c>
      <c r="F831" s="58" t="str">
        <f t="shared" ca="1" si="75"/>
        <v>OK</v>
      </c>
      <c r="G831" s="66">
        <v>826</v>
      </c>
      <c r="H831" s="85">
        <v>43511</v>
      </c>
      <c r="I831" s="63">
        <v>43511</v>
      </c>
      <c r="J831" s="77" t="s">
        <v>2052</v>
      </c>
      <c r="K831" s="65" t="s">
        <v>62</v>
      </c>
      <c r="L831" s="76" t="s">
        <v>69</v>
      </c>
      <c r="M831" s="78" t="s">
        <v>70</v>
      </c>
      <c r="N831" s="64"/>
      <c r="O831" s="272" t="s">
        <v>1745</v>
      </c>
      <c r="P831" s="66" t="s">
        <v>36</v>
      </c>
      <c r="Q831" s="67" t="s">
        <v>170</v>
      </c>
      <c r="R831" s="67" t="s">
        <v>52</v>
      </c>
      <c r="S831" s="288" t="str">
        <f>+'EVCA sectoralclassification 1'!E232</f>
        <v>Medical devices and supplies</v>
      </c>
      <c r="T831" s="68" t="s">
        <v>40</v>
      </c>
      <c r="U831" s="66" t="s">
        <v>1158</v>
      </c>
      <c r="V831" s="423" t="s">
        <v>39</v>
      </c>
      <c r="W831" s="288"/>
      <c r="X831" s="489">
        <v>43517</v>
      </c>
      <c r="Y831" s="482"/>
      <c r="Z831" s="74"/>
    </row>
    <row r="832" spans="2:26" ht="42.45" hidden="1" customHeight="1" x14ac:dyDescent="0.3">
      <c r="B832" s="56" t="str">
        <f t="shared" ca="1" si="78"/>
        <v>VERO</v>
      </c>
      <c r="C832" s="57" t="b">
        <f t="shared" si="79"/>
        <v>1</v>
      </c>
      <c r="D832" s="57" t="b">
        <f>+IF(Q832='Convalida dati'!$B$16,AND('Dealflow centrale'!V832&lt;&gt;"",I832&lt;&gt;""),IF(AND('Dealflow centrale'!Q832='Convalida dati'!$B$17,'Dealflow centrale'!I832=""),OR('Dealflow centrale'!V832="",V832='Convalida dati'!$D$8),"FALSO"))</f>
        <v>1</v>
      </c>
      <c r="E832" s="57" t="b">
        <f>+IF(OR(T832='Convalida dati'!$F$4,T832='Convalida dati'!$F$5,T832='Convalida dati'!$F$8),OR('Dealflow centrale'!V832='Convalida dati'!$D$5,V832='Convalida dati'!$D$6,V832='Convalida dati'!$D$7),IF(OR('Dealflow centrale'!T832='Convalida dati'!$F$9,'Dealflow centrale'!T832='Convalida dati'!$F$7),OR('Dealflow centrale'!V832='Convalida dati'!$D$4,'Dealflow centrale'!V832='Convalida dati'!$D$5,'Dealflow centrale'!V832='Convalida dati'!$D$6),IF(T832="",OR(V832="",V832='Convalida dati'!$D$8),"FALSO")))</f>
        <v>1</v>
      </c>
      <c r="F832" s="58" t="str">
        <f t="shared" ca="1" si="75"/>
        <v>OK</v>
      </c>
      <c r="G832" s="66">
        <v>827</v>
      </c>
      <c r="H832" s="85">
        <v>43511</v>
      </c>
      <c r="I832" s="63">
        <v>43511</v>
      </c>
      <c r="J832" s="77" t="s">
        <v>2053</v>
      </c>
      <c r="K832" s="65" t="s">
        <v>62</v>
      </c>
      <c r="L832" s="76" t="s">
        <v>69</v>
      </c>
      <c r="M832" s="78" t="s">
        <v>70</v>
      </c>
      <c r="N832" s="64"/>
      <c r="O832" s="272" t="s">
        <v>1745</v>
      </c>
      <c r="P832" s="66" t="s">
        <v>36</v>
      </c>
      <c r="Q832" s="67" t="s">
        <v>170</v>
      </c>
      <c r="R832" s="67" t="s">
        <v>47</v>
      </c>
      <c r="S832" s="288" t="str">
        <f>+'EVCA sectoralclassification 1'!E119</f>
        <v>Consumer products manufacturing</v>
      </c>
      <c r="T832" s="68" t="s">
        <v>40</v>
      </c>
      <c r="U832" s="66" t="s">
        <v>1158</v>
      </c>
      <c r="V832" s="423" t="s">
        <v>39</v>
      </c>
      <c r="W832" s="288"/>
      <c r="X832" s="489">
        <v>43517</v>
      </c>
      <c r="Y832" s="482"/>
      <c r="Z832" s="74"/>
    </row>
    <row r="833" spans="2:26" ht="42.45" hidden="1" customHeight="1" x14ac:dyDescent="0.3">
      <c r="B833" s="56" t="str">
        <f t="shared" ca="1" si="78"/>
        <v>VERO</v>
      </c>
      <c r="C833" s="57" t="b">
        <f t="shared" si="79"/>
        <v>1</v>
      </c>
      <c r="D833" s="57" t="b">
        <f>+IF(Q833='Convalida dati'!$B$16,AND('Dealflow centrale'!V833&lt;&gt;"",I833&lt;&gt;""),IF(AND('Dealflow centrale'!Q833='Convalida dati'!$B$17,'Dealflow centrale'!I833=""),OR('Dealflow centrale'!V833="",V833='Convalida dati'!$D$8),"FALSO"))</f>
        <v>1</v>
      </c>
      <c r="E833" s="57" t="b">
        <f>+IF(OR(T833='Convalida dati'!$F$4,T833='Convalida dati'!$F$5,T833='Convalida dati'!$F$8),OR('Dealflow centrale'!V833='Convalida dati'!$D$5,V833='Convalida dati'!$D$6,V833='Convalida dati'!$D$7),IF(OR('Dealflow centrale'!T833='Convalida dati'!$F$9,'Dealflow centrale'!T833='Convalida dati'!$F$7),OR('Dealflow centrale'!V833='Convalida dati'!$D$4,'Dealflow centrale'!V833='Convalida dati'!$D$5,'Dealflow centrale'!V833='Convalida dati'!$D$6),IF(T833="",OR(V833="",V833='Convalida dati'!$D$8),"FALSO")))</f>
        <v>1</v>
      </c>
      <c r="F833" s="58" t="str">
        <f t="shared" ca="1" si="75"/>
        <v>OK</v>
      </c>
      <c r="G833" s="60">
        <v>828</v>
      </c>
      <c r="H833" s="84">
        <v>43511</v>
      </c>
      <c r="I833" s="59">
        <v>43511</v>
      </c>
      <c r="J833" s="75" t="s">
        <v>2054</v>
      </c>
      <c r="K833" s="57" t="s">
        <v>62</v>
      </c>
      <c r="L833" s="70" t="s">
        <v>69</v>
      </c>
      <c r="M833" s="72" t="s">
        <v>70</v>
      </c>
      <c r="N833" s="75"/>
      <c r="O833" s="73" t="s">
        <v>1745</v>
      </c>
      <c r="P833" s="60" t="s">
        <v>36</v>
      </c>
      <c r="Q833" s="61" t="s">
        <v>170</v>
      </c>
      <c r="R833" s="61" t="s">
        <v>51</v>
      </c>
      <c r="S833" s="293" t="str">
        <f>+'EVCA sectoralclassification 1'!E40</f>
        <v>Chemical and materials: other</v>
      </c>
      <c r="T833" s="62" t="s">
        <v>40</v>
      </c>
      <c r="U833" s="60" t="s">
        <v>1158</v>
      </c>
      <c r="V833" s="424" t="s">
        <v>39</v>
      </c>
      <c r="W833" s="289"/>
      <c r="X833" s="488">
        <v>43517</v>
      </c>
      <c r="Y833" s="481"/>
      <c r="Z833" s="284"/>
    </row>
    <row r="834" spans="2:26" ht="42.45" hidden="1" customHeight="1" x14ac:dyDescent="0.3">
      <c r="B834" s="56" t="str">
        <f t="shared" ca="1" si="78"/>
        <v>VERO</v>
      </c>
      <c r="C834" s="57" t="b">
        <f t="shared" si="79"/>
        <v>1</v>
      </c>
      <c r="D834" s="57" t="b">
        <f>+IF(Q834='Convalida dati'!$B$16,AND('Dealflow centrale'!V834&lt;&gt;"",I834&lt;&gt;""),IF(AND('Dealflow centrale'!Q834='Convalida dati'!$B$17,'Dealflow centrale'!I834=""),OR('Dealflow centrale'!V834="",V834='Convalida dati'!$D$8),"FALSO"))</f>
        <v>1</v>
      </c>
      <c r="E834" s="57" t="b">
        <f>+IF(OR(T834='Convalida dati'!$F$4,T834='Convalida dati'!$F$5,T834='Convalida dati'!$F$8),OR('Dealflow centrale'!V834='Convalida dati'!$D$5,V834='Convalida dati'!$D$6,V834='Convalida dati'!$D$7),IF(OR('Dealflow centrale'!T834='Convalida dati'!$F$9,'Dealflow centrale'!T834='Convalida dati'!$F$7),OR('Dealflow centrale'!V834='Convalida dati'!$D$4,'Dealflow centrale'!V834='Convalida dati'!$D$5,'Dealflow centrale'!V834='Convalida dati'!$D$6),IF(T834="",OR(V834="",V834='Convalida dati'!$D$8),"FALSO")))</f>
        <v>1</v>
      </c>
      <c r="F834" s="58" t="str">
        <f t="shared" ca="1" si="75"/>
        <v>OK</v>
      </c>
      <c r="G834" s="66">
        <v>829</v>
      </c>
      <c r="H834" s="273">
        <v>43511</v>
      </c>
      <c r="I834" s="63">
        <v>43511</v>
      </c>
      <c r="J834" s="77" t="s">
        <v>2055</v>
      </c>
      <c r="K834" s="76" t="s">
        <v>62</v>
      </c>
      <c r="L834" s="76" t="s">
        <v>69</v>
      </c>
      <c r="M834" s="78" t="s">
        <v>70</v>
      </c>
      <c r="N834" s="64"/>
      <c r="O834" s="272" t="s">
        <v>1745</v>
      </c>
      <c r="P834" s="66" t="s">
        <v>36</v>
      </c>
      <c r="Q834" s="67" t="s">
        <v>170</v>
      </c>
      <c r="R834" s="67" t="s">
        <v>45</v>
      </c>
      <c r="S834" s="288" t="str">
        <f>+'EVCA sectoralclassification 1'!E223</f>
        <v>Biotechnology</v>
      </c>
      <c r="T834" s="68" t="s">
        <v>40</v>
      </c>
      <c r="U834" s="66" t="s">
        <v>1158</v>
      </c>
      <c r="V834" s="423" t="s">
        <v>39</v>
      </c>
      <c r="W834" s="288"/>
      <c r="X834" s="489">
        <v>43517</v>
      </c>
      <c r="Y834" s="482"/>
      <c r="Z834" s="74"/>
    </row>
    <row r="835" spans="2:26" ht="42.45" hidden="1" customHeight="1" x14ac:dyDescent="0.3">
      <c r="B835" s="56" t="str">
        <f t="shared" ca="1" si="78"/>
        <v>VERO</v>
      </c>
      <c r="C835" s="57" t="b">
        <f t="shared" si="79"/>
        <v>1</v>
      </c>
      <c r="D835" s="57" t="b">
        <f>+IF(Q835='Convalida dati'!$B$16,AND('Dealflow centrale'!V835&lt;&gt;"",I835&lt;&gt;""),IF(AND('Dealflow centrale'!Q835='Convalida dati'!$B$17,'Dealflow centrale'!I835=""),OR('Dealflow centrale'!V835="",V835='Convalida dati'!$D$8),"FALSO"))</f>
        <v>1</v>
      </c>
      <c r="E835" s="57" t="b">
        <f>+IF(OR(T835='Convalida dati'!$F$4,T835='Convalida dati'!$F$5,T835='Convalida dati'!$F$8),OR('Dealflow centrale'!V835='Convalida dati'!$D$5,V835='Convalida dati'!$D$6,V835='Convalida dati'!$D$7),IF(OR('Dealflow centrale'!T835='Convalida dati'!$F$9,'Dealflow centrale'!T835='Convalida dati'!$F$7),OR('Dealflow centrale'!V835='Convalida dati'!$D$4,'Dealflow centrale'!V835='Convalida dati'!$D$5,'Dealflow centrale'!V835='Convalida dati'!$D$6),IF(T835="",OR(V835="",V835='Convalida dati'!$D$8),"FALSO")))</f>
        <v>1</v>
      </c>
      <c r="F835" s="58" t="str">
        <f t="shared" ca="1" si="75"/>
        <v>OK</v>
      </c>
      <c r="G835" s="60">
        <v>830</v>
      </c>
      <c r="H835" s="84">
        <v>43511</v>
      </c>
      <c r="I835" s="59">
        <v>43511</v>
      </c>
      <c r="J835" s="279" t="s">
        <v>2056</v>
      </c>
      <c r="K835" s="57" t="s">
        <v>62</v>
      </c>
      <c r="L835" s="70" t="s">
        <v>69</v>
      </c>
      <c r="M835" s="72" t="s">
        <v>70</v>
      </c>
      <c r="N835" s="75"/>
      <c r="O835" s="73" t="s">
        <v>1745</v>
      </c>
      <c r="P835" s="60" t="s">
        <v>36</v>
      </c>
      <c r="Q835" s="61" t="s">
        <v>170</v>
      </c>
      <c r="R835" s="61" t="s">
        <v>52</v>
      </c>
      <c r="S835" s="293" t="str">
        <f>+'EVCA sectoralclassification 1'!E232</f>
        <v>Medical devices and supplies</v>
      </c>
      <c r="T835" s="62" t="s">
        <v>40</v>
      </c>
      <c r="U835" s="60" t="s">
        <v>1158</v>
      </c>
      <c r="V835" s="424" t="s">
        <v>39</v>
      </c>
      <c r="W835" s="289"/>
      <c r="X835" s="491">
        <v>43517</v>
      </c>
      <c r="Y835" s="481"/>
      <c r="Z835" s="284"/>
    </row>
    <row r="836" spans="2:26" ht="42.45" hidden="1" customHeight="1" x14ac:dyDescent="0.3">
      <c r="B836" s="56" t="str">
        <f t="shared" ca="1" si="78"/>
        <v>VERO</v>
      </c>
      <c r="C836" s="57" t="b">
        <f t="shared" si="79"/>
        <v>1</v>
      </c>
      <c r="D836" s="57" t="b">
        <f>+IF(Q836='Convalida dati'!$B$16,AND('Dealflow centrale'!V836&lt;&gt;"",I836&lt;&gt;""),IF(AND('Dealflow centrale'!Q836='Convalida dati'!$B$17,'Dealflow centrale'!I836=""),OR('Dealflow centrale'!V836="",V836='Convalida dati'!$D$8),"FALSO"))</f>
        <v>1</v>
      </c>
      <c r="E836" s="57" t="b">
        <f>+IF(OR(T836='Convalida dati'!$F$4,T836='Convalida dati'!$F$5,T836='Convalida dati'!$F$8),OR('Dealflow centrale'!V836='Convalida dati'!$D$5,V836='Convalida dati'!$D$6,V836='Convalida dati'!$D$7),IF(OR('Dealflow centrale'!T836='Convalida dati'!$F$9,'Dealflow centrale'!T836='Convalida dati'!$F$7),OR('Dealflow centrale'!V836='Convalida dati'!$D$4,'Dealflow centrale'!V836='Convalida dati'!$D$5,'Dealflow centrale'!V836='Convalida dati'!$D$6),IF(T836="",OR(V836="",V836='Convalida dati'!$D$8),"FALSO")))</f>
        <v>1</v>
      </c>
      <c r="F836" s="58" t="str">
        <f t="shared" ca="1" si="75"/>
        <v>OK</v>
      </c>
      <c r="G836" s="66">
        <v>831</v>
      </c>
      <c r="H836" s="85">
        <v>43511</v>
      </c>
      <c r="I836" s="63">
        <v>43511</v>
      </c>
      <c r="J836" s="77" t="s">
        <v>2057</v>
      </c>
      <c r="K836" s="76" t="s">
        <v>62</v>
      </c>
      <c r="L836" s="76" t="s">
        <v>69</v>
      </c>
      <c r="M836" s="78" t="s">
        <v>70</v>
      </c>
      <c r="N836" s="77"/>
      <c r="O836" s="272" t="s">
        <v>1745</v>
      </c>
      <c r="P836" s="66" t="s">
        <v>36</v>
      </c>
      <c r="Q836" s="67" t="s">
        <v>170</v>
      </c>
      <c r="R836" s="67" t="s">
        <v>45</v>
      </c>
      <c r="S836" s="288" t="str">
        <f>+'EVCA sectoralclassification 1'!E223</f>
        <v>Biotechnology</v>
      </c>
      <c r="T836" s="68" t="s">
        <v>40</v>
      </c>
      <c r="U836" s="66" t="s">
        <v>1158</v>
      </c>
      <c r="V836" s="423" t="s">
        <v>39</v>
      </c>
      <c r="W836" s="288"/>
      <c r="X836" s="489">
        <v>43517</v>
      </c>
      <c r="Y836" s="482"/>
      <c r="Z836" s="74"/>
    </row>
    <row r="837" spans="2:26" ht="42.45" hidden="1" customHeight="1" x14ac:dyDescent="0.3">
      <c r="B837" s="56" t="str">
        <f t="shared" ca="1" si="78"/>
        <v>VERO</v>
      </c>
      <c r="C837" s="57" t="b">
        <f t="shared" si="79"/>
        <v>1</v>
      </c>
      <c r="D837" s="57" t="b">
        <f>+IF(Q837='Convalida dati'!$B$16,AND('Dealflow centrale'!V837&lt;&gt;"",I837&lt;&gt;""),IF(AND('Dealflow centrale'!Q837='Convalida dati'!$B$17,'Dealflow centrale'!I837=""),OR('Dealflow centrale'!V837="",V837='Convalida dati'!$D$8),"FALSO"))</f>
        <v>1</v>
      </c>
      <c r="E837" s="57" t="b">
        <f>+IF(OR(T837='Convalida dati'!$F$4,T837='Convalida dati'!$F$5,T837='Convalida dati'!$F$8),OR('Dealflow centrale'!V837='Convalida dati'!$D$5,V837='Convalida dati'!$D$6,V837='Convalida dati'!$D$7),IF(OR('Dealflow centrale'!T837='Convalida dati'!$F$9,'Dealflow centrale'!T837='Convalida dati'!$F$7),OR('Dealflow centrale'!V837='Convalida dati'!$D$4,'Dealflow centrale'!V837='Convalida dati'!$D$5,'Dealflow centrale'!V837='Convalida dati'!$D$6),IF(T837="",OR(V837="",V837='Convalida dati'!$D$8),"FALSO")))</f>
        <v>1</v>
      </c>
      <c r="F837" s="58" t="str">
        <f t="shared" ca="1" si="75"/>
        <v>OK</v>
      </c>
      <c r="G837" s="60">
        <v>832</v>
      </c>
      <c r="H837" s="84">
        <v>43511</v>
      </c>
      <c r="I837" s="59">
        <v>43511</v>
      </c>
      <c r="J837" s="279" t="s">
        <v>2058</v>
      </c>
      <c r="K837" s="57" t="s">
        <v>62</v>
      </c>
      <c r="L837" s="70" t="s">
        <v>69</v>
      </c>
      <c r="M837" s="72" t="s">
        <v>70</v>
      </c>
      <c r="N837" s="75"/>
      <c r="O837" s="73" t="s">
        <v>1745</v>
      </c>
      <c r="P837" s="60" t="s">
        <v>36</v>
      </c>
      <c r="Q837" s="61" t="s">
        <v>170</v>
      </c>
      <c r="R837" s="61" t="s">
        <v>51</v>
      </c>
      <c r="S837" s="293" t="str">
        <f>+'EVCA sectoralclassification 1'!E41</f>
        <v>Business and industrial products</v>
      </c>
      <c r="T837" s="62" t="s">
        <v>40</v>
      </c>
      <c r="U837" s="60" t="s">
        <v>1158</v>
      </c>
      <c r="V837" s="424" t="s">
        <v>39</v>
      </c>
      <c r="W837" s="289"/>
      <c r="X837" s="488">
        <v>43517</v>
      </c>
      <c r="Y837" s="481"/>
      <c r="Z837" s="284"/>
    </row>
    <row r="838" spans="2:26" ht="42.45" hidden="1" customHeight="1" x14ac:dyDescent="0.3">
      <c r="B838" s="56" t="str">
        <f t="shared" ca="1" si="78"/>
        <v>VERO</v>
      </c>
      <c r="C838" s="57" t="b">
        <f t="shared" si="79"/>
        <v>1</v>
      </c>
      <c r="D838" s="57" t="b">
        <f>+IF(Q838='Convalida dati'!$B$16,AND('Dealflow centrale'!V838&lt;&gt;"",I838&lt;&gt;""),IF(AND('Dealflow centrale'!Q838='Convalida dati'!$B$17,'Dealflow centrale'!I838=""),OR('Dealflow centrale'!V838="",V838='Convalida dati'!$D$8),"FALSO"))</f>
        <v>1</v>
      </c>
      <c r="E838" s="57" t="b">
        <f>+IF(OR(T838='Convalida dati'!$F$4,T838='Convalida dati'!$F$5,T838='Convalida dati'!$F$8),OR('Dealflow centrale'!V838='Convalida dati'!$D$5,V838='Convalida dati'!$D$6,V838='Convalida dati'!$D$7),IF(OR('Dealflow centrale'!T838='Convalida dati'!$F$9,'Dealflow centrale'!T838='Convalida dati'!$F$7),OR('Dealflow centrale'!V838='Convalida dati'!$D$4,'Dealflow centrale'!V838='Convalida dati'!$D$5,'Dealflow centrale'!V838='Convalida dati'!$D$6),IF(T838="",OR(V838="",V838='Convalida dati'!$D$8),"FALSO")))</f>
        <v>1</v>
      </c>
      <c r="F838" s="58" t="str">
        <f t="shared" ref="F838:F901" ca="1" si="80">+IF(AND(B838="VERO",C838=TRUE,D838=TRUE,E838=TRUE),"OK","ERRORE")</f>
        <v>OK</v>
      </c>
      <c r="G838" s="66">
        <v>833</v>
      </c>
      <c r="H838" s="85">
        <v>43511</v>
      </c>
      <c r="I838" s="63">
        <v>43511</v>
      </c>
      <c r="J838" s="77" t="s">
        <v>2059</v>
      </c>
      <c r="K838" s="65" t="s">
        <v>62</v>
      </c>
      <c r="L838" s="76" t="s">
        <v>69</v>
      </c>
      <c r="M838" s="78" t="s">
        <v>70</v>
      </c>
      <c r="N838" s="64"/>
      <c r="O838" s="272" t="s">
        <v>1745</v>
      </c>
      <c r="P838" s="66" t="s">
        <v>36</v>
      </c>
      <c r="Q838" s="67" t="s">
        <v>170</v>
      </c>
      <c r="R838" s="67" t="s">
        <v>53</v>
      </c>
      <c r="S838" s="288" t="str">
        <f>+'EVCA sectoralclassification 1'!E40</f>
        <v>Chemical and materials: other</v>
      </c>
      <c r="T838" s="68" t="s">
        <v>40</v>
      </c>
      <c r="U838" s="66" t="s">
        <v>1158</v>
      </c>
      <c r="V838" s="423" t="s">
        <v>39</v>
      </c>
      <c r="W838" s="288"/>
      <c r="X838" s="489">
        <v>43517</v>
      </c>
      <c r="Y838" s="482"/>
      <c r="Z838" s="74"/>
    </row>
    <row r="839" spans="2:26" ht="42.45" hidden="1" customHeight="1" x14ac:dyDescent="0.3">
      <c r="B839" s="56" t="str">
        <f t="shared" ca="1" si="78"/>
        <v>VERO</v>
      </c>
      <c r="C839" s="57" t="b">
        <f t="shared" si="79"/>
        <v>1</v>
      </c>
      <c r="D839" s="57" t="b">
        <f>+IF(Q839='Convalida dati'!$B$16,AND('Dealflow centrale'!V839&lt;&gt;"",I839&lt;&gt;""),IF(AND('Dealflow centrale'!Q839='Convalida dati'!$B$17,'Dealflow centrale'!I839=""),OR('Dealflow centrale'!V839="",V839='Convalida dati'!$D$8),"FALSO"))</f>
        <v>1</v>
      </c>
      <c r="E839" s="57" t="b">
        <f>+IF(OR(T839='Convalida dati'!$F$4,T839='Convalida dati'!$F$5,T839='Convalida dati'!$F$8),OR('Dealflow centrale'!V839='Convalida dati'!$D$5,V839='Convalida dati'!$D$6,V839='Convalida dati'!$D$7),IF(OR('Dealflow centrale'!T839='Convalida dati'!$F$9,'Dealflow centrale'!T839='Convalida dati'!$F$7),OR('Dealflow centrale'!V839='Convalida dati'!$D$4,'Dealflow centrale'!V839='Convalida dati'!$D$5,'Dealflow centrale'!V839='Convalida dati'!$D$6),IF(T839="",OR(V839="",V839='Convalida dati'!$D$8),"FALSO")))</f>
        <v>1</v>
      </c>
      <c r="F839" s="58" t="str">
        <f t="shared" ca="1" si="80"/>
        <v>OK</v>
      </c>
      <c r="G839" s="60">
        <v>834</v>
      </c>
      <c r="H839" s="84">
        <v>43511</v>
      </c>
      <c r="I839" s="59">
        <v>43511</v>
      </c>
      <c r="J839" s="75" t="s">
        <v>2060</v>
      </c>
      <c r="K839" s="57" t="s">
        <v>62</v>
      </c>
      <c r="L839" s="70" t="s">
        <v>69</v>
      </c>
      <c r="M839" s="72" t="s">
        <v>70</v>
      </c>
      <c r="N839" s="56"/>
      <c r="O839" s="73" t="s">
        <v>1745</v>
      </c>
      <c r="P839" s="60" t="s">
        <v>36</v>
      </c>
      <c r="Q839" s="61" t="s">
        <v>170</v>
      </c>
      <c r="R839" s="61" t="s">
        <v>51</v>
      </c>
      <c r="S839" s="293" t="str">
        <f>+'EVCA sectoralclassification 1'!E19</f>
        <v>Organic chemicals</v>
      </c>
      <c r="T839" s="62" t="s">
        <v>40</v>
      </c>
      <c r="U839" s="60" t="s">
        <v>1158</v>
      </c>
      <c r="V839" s="424" t="s">
        <v>39</v>
      </c>
      <c r="W839" s="289"/>
      <c r="X839" s="488">
        <v>43517</v>
      </c>
      <c r="Y839" s="481"/>
      <c r="Z839" s="284"/>
    </row>
    <row r="840" spans="2:26" ht="42.45" hidden="1" customHeight="1" x14ac:dyDescent="0.3">
      <c r="B840" s="56" t="str">
        <f t="shared" ca="1" si="78"/>
        <v>VERO</v>
      </c>
      <c r="C840" s="57" t="b">
        <f t="shared" si="79"/>
        <v>1</v>
      </c>
      <c r="D840" s="57" t="b">
        <f>+IF(Q840='Convalida dati'!$B$16,AND('Dealflow centrale'!V840&lt;&gt;"",I840&lt;&gt;""),IF(AND('Dealflow centrale'!Q840='Convalida dati'!$B$17,'Dealflow centrale'!I840=""),OR('Dealflow centrale'!V840="",V840='Convalida dati'!$D$8),"FALSO"))</f>
        <v>1</v>
      </c>
      <c r="E840" s="57" t="b">
        <f>+IF(OR(T840='Convalida dati'!$F$4,T840='Convalida dati'!$F$5,T840='Convalida dati'!$F$8),OR('Dealflow centrale'!V840='Convalida dati'!$D$5,V840='Convalida dati'!$D$6,V840='Convalida dati'!$D$7),IF(OR('Dealflow centrale'!T840='Convalida dati'!$F$9,'Dealflow centrale'!T840='Convalida dati'!$F$7),OR('Dealflow centrale'!V840='Convalida dati'!$D$4,'Dealflow centrale'!V840='Convalida dati'!$D$5,'Dealflow centrale'!V840='Convalida dati'!$D$6),IF(T840="",OR(V840="",V840='Convalida dati'!$D$8),"FALSO")))</f>
        <v>1</v>
      </c>
      <c r="F840" s="58" t="str">
        <f t="shared" ca="1" si="80"/>
        <v>OK</v>
      </c>
      <c r="G840" s="66">
        <v>835</v>
      </c>
      <c r="H840" s="85">
        <v>43511</v>
      </c>
      <c r="I840" s="63">
        <v>43511</v>
      </c>
      <c r="J840" s="292" t="s">
        <v>2061</v>
      </c>
      <c r="K840" s="65" t="s">
        <v>62</v>
      </c>
      <c r="L840" s="76" t="s">
        <v>69</v>
      </c>
      <c r="M840" s="78" t="s">
        <v>70</v>
      </c>
      <c r="N840" s="64"/>
      <c r="O840" s="272" t="s">
        <v>1745</v>
      </c>
      <c r="P840" s="66" t="s">
        <v>36</v>
      </c>
      <c r="Q840" s="67" t="s">
        <v>170</v>
      </c>
      <c r="R840" s="67" t="s">
        <v>45</v>
      </c>
      <c r="S840" s="288" t="str">
        <f>+'EVCA sectoralclassification 1'!E223</f>
        <v>Biotechnology</v>
      </c>
      <c r="T840" s="68" t="s">
        <v>40</v>
      </c>
      <c r="U840" s="66" t="s">
        <v>1158</v>
      </c>
      <c r="V840" s="423" t="s">
        <v>39</v>
      </c>
      <c r="W840" s="288"/>
      <c r="X840" s="489">
        <v>43517</v>
      </c>
      <c r="Y840" s="480"/>
      <c r="Z840" s="69"/>
    </row>
    <row r="841" spans="2:26" ht="42.45" hidden="1" customHeight="1" x14ac:dyDescent="0.3">
      <c r="B841" s="56" t="str">
        <f t="shared" ca="1" si="78"/>
        <v>VERO</v>
      </c>
      <c r="C841" s="57" t="b">
        <f t="shared" si="79"/>
        <v>1</v>
      </c>
      <c r="D841" s="57" t="b">
        <f>+IF(Q841='Convalida dati'!$B$16,AND('Dealflow centrale'!V841&lt;&gt;"",I841&lt;&gt;""),IF(AND('Dealflow centrale'!Q841='Convalida dati'!$B$17,'Dealflow centrale'!I841=""),OR('Dealflow centrale'!V841="",V841='Convalida dati'!$D$8),"FALSO"))</f>
        <v>1</v>
      </c>
      <c r="E841" s="57" t="b">
        <f>+IF(OR(T841='Convalida dati'!$F$4,T841='Convalida dati'!$F$5,T841='Convalida dati'!$F$8),OR('Dealflow centrale'!V841='Convalida dati'!$D$5,V841='Convalida dati'!$D$6,V841='Convalida dati'!$D$7),IF(OR('Dealflow centrale'!T841='Convalida dati'!$F$9,'Dealflow centrale'!T841='Convalida dati'!$F$7),OR('Dealflow centrale'!V841='Convalida dati'!$D$4,'Dealflow centrale'!V841='Convalida dati'!$D$5,'Dealflow centrale'!V841='Convalida dati'!$D$6),IF(T841="",OR(V841="",V841='Convalida dati'!$D$8),"FALSO")))</f>
        <v>1</v>
      </c>
      <c r="F841" s="58" t="str">
        <f t="shared" ca="1" si="80"/>
        <v>OK</v>
      </c>
      <c r="G841" s="60">
        <v>836</v>
      </c>
      <c r="H841" s="84">
        <v>43511</v>
      </c>
      <c r="I841" s="84">
        <v>43511</v>
      </c>
      <c r="J841" s="290" t="s">
        <v>2062</v>
      </c>
      <c r="K841" s="57" t="s">
        <v>62</v>
      </c>
      <c r="L841" s="70" t="s">
        <v>69</v>
      </c>
      <c r="M841" s="72" t="s">
        <v>70</v>
      </c>
      <c r="N841" s="56"/>
      <c r="O841" s="73" t="s">
        <v>1745</v>
      </c>
      <c r="P841" s="60" t="s">
        <v>36</v>
      </c>
      <c r="Q841" s="61" t="s">
        <v>170</v>
      </c>
      <c r="R841" s="61" t="s">
        <v>52</v>
      </c>
      <c r="S841" s="293" t="str">
        <f>+'EVCA sectoralclassification 1'!E232</f>
        <v>Medical devices and supplies</v>
      </c>
      <c r="T841" s="62" t="s">
        <v>40</v>
      </c>
      <c r="U841" s="60" t="s">
        <v>1158</v>
      </c>
      <c r="V841" s="424" t="s">
        <v>39</v>
      </c>
      <c r="W841" s="289"/>
      <c r="X841" s="488">
        <v>43517</v>
      </c>
      <c r="Y841" s="483"/>
      <c r="Z841" s="80"/>
    </row>
    <row r="842" spans="2:26" ht="42.45" hidden="1" customHeight="1" x14ac:dyDescent="0.3">
      <c r="B842" s="56" t="str">
        <f t="shared" ca="1" si="78"/>
        <v>VERO</v>
      </c>
      <c r="C842" s="57" t="b">
        <f t="shared" si="79"/>
        <v>1</v>
      </c>
      <c r="D842" s="57" t="b">
        <f>+IF(Q842='Convalida dati'!$B$16,AND('Dealflow centrale'!V842&lt;&gt;"",I842&lt;&gt;""),IF(AND('Dealflow centrale'!Q842='Convalida dati'!$B$17,'Dealflow centrale'!I842=""),OR('Dealflow centrale'!V842="",V842='Convalida dati'!$D$8),"FALSO"))</f>
        <v>1</v>
      </c>
      <c r="E842" s="57" t="b">
        <f>+IF(OR(T842='Convalida dati'!$F$4,T842='Convalida dati'!$F$5,T842='Convalida dati'!$F$8),OR('Dealflow centrale'!V842='Convalida dati'!$D$5,V842='Convalida dati'!$D$6,V842='Convalida dati'!$D$7),IF(OR('Dealflow centrale'!T842='Convalida dati'!$F$9,'Dealflow centrale'!T842='Convalida dati'!$F$7),OR('Dealflow centrale'!V842='Convalida dati'!$D$4,'Dealflow centrale'!V842='Convalida dati'!$D$5,'Dealflow centrale'!V842='Convalida dati'!$D$6),IF(T842="",OR(V842="",V842='Convalida dati'!$D$8),"FALSO")))</f>
        <v>1</v>
      </c>
      <c r="F842" s="58" t="str">
        <f t="shared" ca="1" si="80"/>
        <v>OK</v>
      </c>
      <c r="G842" s="66">
        <v>837</v>
      </c>
      <c r="H842" s="85">
        <v>43511</v>
      </c>
      <c r="I842" s="85">
        <v>43511</v>
      </c>
      <c r="J842" s="291" t="s">
        <v>2063</v>
      </c>
      <c r="K842" s="65" t="s">
        <v>62</v>
      </c>
      <c r="L842" s="76" t="s">
        <v>69</v>
      </c>
      <c r="M842" s="78" t="s">
        <v>70</v>
      </c>
      <c r="N842" s="64"/>
      <c r="O842" s="65" t="s">
        <v>1745</v>
      </c>
      <c r="P842" s="66" t="s">
        <v>36</v>
      </c>
      <c r="Q842" s="67" t="s">
        <v>170</v>
      </c>
      <c r="R842" s="67" t="s">
        <v>49</v>
      </c>
      <c r="S842" s="288" t="str">
        <f>+'EVCA sectoralclassification 1'!E215</f>
        <v>Software: other</v>
      </c>
      <c r="T842" s="68" t="s">
        <v>40</v>
      </c>
      <c r="U842" s="66" t="s">
        <v>1158</v>
      </c>
      <c r="V842" s="423" t="s">
        <v>39</v>
      </c>
      <c r="W842" s="288"/>
      <c r="X842" s="489">
        <v>43517</v>
      </c>
      <c r="Y842" s="480"/>
      <c r="Z842" s="69"/>
    </row>
    <row r="843" spans="2:26" ht="42.45" hidden="1" customHeight="1" x14ac:dyDescent="0.3">
      <c r="B843" s="56" t="str">
        <f t="shared" ca="1" si="78"/>
        <v>VERO</v>
      </c>
      <c r="C843" s="57" t="b">
        <f t="shared" si="79"/>
        <v>1</v>
      </c>
      <c r="D843" s="57" t="b">
        <f>+IF(Q843='Convalida dati'!$B$16,AND('Dealflow centrale'!V843&lt;&gt;"",I843&lt;&gt;""),IF(AND('Dealflow centrale'!Q843='Convalida dati'!$B$17,'Dealflow centrale'!I843=""),OR('Dealflow centrale'!V843="",V843='Convalida dati'!$D$8),"FALSO"))</f>
        <v>1</v>
      </c>
      <c r="E843" s="57" t="b">
        <f>+IF(OR(T843='Convalida dati'!$F$4,T843='Convalida dati'!$F$5,T843='Convalida dati'!$F$8),OR('Dealflow centrale'!V843='Convalida dati'!$D$5,V843='Convalida dati'!$D$6,V843='Convalida dati'!$D$7),IF(OR('Dealflow centrale'!T843='Convalida dati'!$F$9,'Dealflow centrale'!T843='Convalida dati'!$F$7),OR('Dealflow centrale'!V843='Convalida dati'!$D$4,'Dealflow centrale'!V843='Convalida dati'!$D$5,'Dealflow centrale'!V843='Convalida dati'!$D$6),IF(T843="",OR(V843="",V843='Convalida dati'!$D$8),"FALSO")))</f>
        <v>1</v>
      </c>
      <c r="F843" s="58" t="str">
        <f t="shared" ca="1" si="80"/>
        <v>OK</v>
      </c>
      <c r="G843" s="60">
        <v>838</v>
      </c>
      <c r="H843" s="84">
        <v>43511</v>
      </c>
      <c r="I843" s="84">
        <v>43511</v>
      </c>
      <c r="J843" s="279" t="s">
        <v>2064</v>
      </c>
      <c r="K843" s="57" t="s">
        <v>62</v>
      </c>
      <c r="L843" s="70" t="s">
        <v>69</v>
      </c>
      <c r="M843" s="72" t="s">
        <v>70</v>
      </c>
      <c r="N843" s="75"/>
      <c r="O843" s="271" t="s">
        <v>1745</v>
      </c>
      <c r="P843" s="60" t="s">
        <v>36</v>
      </c>
      <c r="Q843" s="61" t="s">
        <v>170</v>
      </c>
      <c r="R843" s="61" t="s">
        <v>52</v>
      </c>
      <c r="S843" s="289" t="str">
        <f>+'EVCA sectoralclassification 1'!E234</f>
        <v>Healthcare: other</v>
      </c>
      <c r="T843" s="62" t="s">
        <v>40</v>
      </c>
      <c r="U843" s="60" t="s">
        <v>1158</v>
      </c>
      <c r="V843" s="424" t="s">
        <v>39</v>
      </c>
      <c r="W843" s="289"/>
      <c r="X843" s="488">
        <v>43517</v>
      </c>
      <c r="Y843" s="481"/>
      <c r="Z843" s="284"/>
    </row>
    <row r="844" spans="2:26" ht="42.45" hidden="1" customHeight="1" x14ac:dyDescent="0.3">
      <c r="B844" s="56" t="str">
        <f t="shared" ca="1" si="78"/>
        <v>VERO</v>
      </c>
      <c r="C844" s="57" t="b">
        <f t="shared" si="79"/>
        <v>1</v>
      </c>
      <c r="D844" s="57" t="b">
        <f>+IF(Q844='Convalida dati'!$B$16,AND('Dealflow centrale'!V844&lt;&gt;"",I844&lt;&gt;""),IF(AND('Dealflow centrale'!Q844='Convalida dati'!$B$17,'Dealflow centrale'!I844=""),OR('Dealflow centrale'!V844="",V844='Convalida dati'!$D$8),"FALSO"))</f>
        <v>1</v>
      </c>
      <c r="E844" s="57" t="b">
        <f>+IF(OR(T844='Convalida dati'!$F$4,T844='Convalida dati'!$F$5,T844='Convalida dati'!$F$8),OR('Dealflow centrale'!V844='Convalida dati'!$D$5,V844='Convalida dati'!$D$6,V844='Convalida dati'!$D$7),IF(OR('Dealflow centrale'!T844='Convalida dati'!$F$9,'Dealflow centrale'!T844='Convalida dati'!$F$7),OR('Dealflow centrale'!V844='Convalida dati'!$D$4,'Dealflow centrale'!V844='Convalida dati'!$D$5,'Dealflow centrale'!V844='Convalida dati'!$D$6),IF(T844="",OR(V844="",V844='Convalida dati'!$D$8),"FALSO")))</f>
        <v>1</v>
      </c>
      <c r="F844" s="58" t="str">
        <f t="shared" ca="1" si="80"/>
        <v>OK</v>
      </c>
      <c r="G844" s="66">
        <v>839</v>
      </c>
      <c r="H844" s="85">
        <v>43511</v>
      </c>
      <c r="I844" s="85">
        <v>43511</v>
      </c>
      <c r="J844" s="291" t="s">
        <v>2065</v>
      </c>
      <c r="K844" s="65" t="s">
        <v>62</v>
      </c>
      <c r="L844" s="76" t="s">
        <v>69</v>
      </c>
      <c r="M844" s="78" t="s">
        <v>70</v>
      </c>
      <c r="N844" s="64"/>
      <c r="O844" s="272" t="s">
        <v>1745</v>
      </c>
      <c r="P844" s="66" t="s">
        <v>36</v>
      </c>
      <c r="Q844" s="67" t="s">
        <v>170</v>
      </c>
      <c r="R844" s="67" t="s">
        <v>49</v>
      </c>
      <c r="S844" s="288" t="str">
        <f>+'EVCA sectoralclassification 1'!E198</f>
        <v>Telecom carriers</v>
      </c>
      <c r="T844" s="68" t="s">
        <v>40</v>
      </c>
      <c r="U844" s="66" t="s">
        <v>1158</v>
      </c>
      <c r="V844" s="423" t="s">
        <v>39</v>
      </c>
      <c r="W844" s="288"/>
      <c r="X844" s="490">
        <v>43517</v>
      </c>
      <c r="Y844" s="480"/>
      <c r="Z844" s="69"/>
    </row>
    <row r="845" spans="2:26" ht="42.45" hidden="1" customHeight="1" x14ac:dyDescent="0.3">
      <c r="B845" s="56" t="str">
        <f t="shared" ca="1" si="78"/>
        <v>VERO</v>
      </c>
      <c r="C845" s="57" t="b">
        <f t="shared" si="79"/>
        <v>1</v>
      </c>
      <c r="D845" s="57" t="b">
        <f>+IF(Q845='Convalida dati'!$B$16,AND('Dealflow centrale'!V845&lt;&gt;"",I845&lt;&gt;""),IF(AND('Dealflow centrale'!Q845='Convalida dati'!$B$17,'Dealflow centrale'!I845=""),OR('Dealflow centrale'!V845="",V845='Convalida dati'!$D$8),"FALSO"))</f>
        <v>1</v>
      </c>
      <c r="E845" s="57" t="b">
        <f>+IF(OR(T845='Convalida dati'!$F$4,T845='Convalida dati'!$F$5,T845='Convalida dati'!$F$8),OR('Dealflow centrale'!V845='Convalida dati'!$D$5,V845='Convalida dati'!$D$6,V845='Convalida dati'!$D$7),IF(OR('Dealflow centrale'!T845='Convalida dati'!$F$9,'Dealflow centrale'!T845='Convalida dati'!$F$7),OR('Dealflow centrale'!V845='Convalida dati'!$D$4,'Dealflow centrale'!V845='Convalida dati'!$D$5,'Dealflow centrale'!V845='Convalida dati'!$D$6),IF(T845="",OR(V845="",V845='Convalida dati'!$D$8),"FALSO")))</f>
        <v>1</v>
      </c>
      <c r="F845" s="58" t="str">
        <f t="shared" ca="1" si="80"/>
        <v>OK</v>
      </c>
      <c r="G845" s="60">
        <v>840</v>
      </c>
      <c r="H845" s="84">
        <v>43511</v>
      </c>
      <c r="I845" s="84">
        <v>43511</v>
      </c>
      <c r="J845" s="279" t="s">
        <v>2066</v>
      </c>
      <c r="K845" s="57" t="s">
        <v>62</v>
      </c>
      <c r="L845" s="70" t="s">
        <v>69</v>
      </c>
      <c r="M845" s="72" t="s">
        <v>70</v>
      </c>
      <c r="N845" s="75"/>
      <c r="O845" s="271" t="s">
        <v>1745</v>
      </c>
      <c r="P845" s="60" t="s">
        <v>36</v>
      </c>
      <c r="Q845" s="61" t="s">
        <v>170</v>
      </c>
      <c r="R845" s="61" t="s">
        <v>52</v>
      </c>
      <c r="S845" s="289" t="str">
        <f>+'EVCA sectoralclassification 1'!E232</f>
        <v>Medical devices and supplies</v>
      </c>
      <c r="T845" s="62" t="s">
        <v>40</v>
      </c>
      <c r="U845" s="60" t="s">
        <v>1158</v>
      </c>
      <c r="V845" s="424" t="s">
        <v>39</v>
      </c>
      <c r="W845" s="289"/>
      <c r="X845" s="488">
        <v>43517</v>
      </c>
      <c r="Y845" s="481"/>
      <c r="Z845" s="284"/>
    </row>
    <row r="846" spans="2:26" ht="42.45" hidden="1" customHeight="1" x14ac:dyDescent="0.3">
      <c r="B846" s="56" t="str">
        <f t="shared" ca="1" si="78"/>
        <v>VERO</v>
      </c>
      <c r="C846" s="57" t="b">
        <f t="shared" si="79"/>
        <v>1</v>
      </c>
      <c r="D846" s="57" t="b">
        <f>+IF(Q846='Convalida dati'!$B$16,AND('Dealflow centrale'!V846&lt;&gt;"",I846&lt;&gt;""),IF(AND('Dealflow centrale'!Q846='Convalida dati'!$B$17,'Dealflow centrale'!I846=""),OR('Dealflow centrale'!V846="",V846='Convalida dati'!$D$8),"FALSO"))</f>
        <v>1</v>
      </c>
      <c r="E846" s="57" t="b">
        <f>+IF(OR(T846='Convalida dati'!$F$4,T846='Convalida dati'!$F$5,T846='Convalida dati'!$F$8),OR('Dealflow centrale'!V846='Convalida dati'!$D$5,V846='Convalida dati'!$D$6,V846='Convalida dati'!$D$7),IF(OR('Dealflow centrale'!T846='Convalida dati'!$F$9,'Dealflow centrale'!T846='Convalida dati'!$F$7),OR('Dealflow centrale'!V846='Convalida dati'!$D$4,'Dealflow centrale'!V846='Convalida dati'!$D$5,'Dealflow centrale'!V846='Convalida dati'!$D$6),IF(T846="",OR(V846="",V846='Convalida dati'!$D$8),"FALSO")))</f>
        <v>1</v>
      </c>
      <c r="F846" s="58" t="str">
        <f t="shared" ca="1" si="80"/>
        <v>OK</v>
      </c>
      <c r="G846" s="66">
        <v>841</v>
      </c>
      <c r="H846" s="85">
        <v>43511</v>
      </c>
      <c r="I846" s="85">
        <v>43511</v>
      </c>
      <c r="J846" s="291" t="s">
        <v>2067</v>
      </c>
      <c r="K846" s="65" t="s">
        <v>62</v>
      </c>
      <c r="L846" s="76" t="s">
        <v>69</v>
      </c>
      <c r="M846" s="78" t="s">
        <v>70</v>
      </c>
      <c r="N846" s="64"/>
      <c r="O846" s="272" t="s">
        <v>1745</v>
      </c>
      <c r="P846" s="66" t="s">
        <v>36</v>
      </c>
      <c r="Q846" s="67" t="s">
        <v>170</v>
      </c>
      <c r="R846" s="67" t="s">
        <v>51</v>
      </c>
      <c r="S846" s="288" t="str">
        <f>+'EVCA sectoralclassification 1'!E40</f>
        <v>Chemical and materials: other</v>
      </c>
      <c r="T846" s="68" t="s">
        <v>40</v>
      </c>
      <c r="U846" s="66" t="s">
        <v>1158</v>
      </c>
      <c r="V846" s="423" t="s">
        <v>39</v>
      </c>
      <c r="W846" s="288"/>
      <c r="X846" s="490">
        <v>43517</v>
      </c>
      <c r="Y846" s="480"/>
      <c r="Z846" s="69"/>
    </row>
    <row r="847" spans="2:26" ht="42.45" hidden="1" customHeight="1" x14ac:dyDescent="0.3">
      <c r="B847" s="56" t="str">
        <f t="shared" ca="1" si="78"/>
        <v>VERO</v>
      </c>
      <c r="C847" s="57" t="b">
        <f t="shared" si="79"/>
        <v>1</v>
      </c>
      <c r="D847" s="57" t="b">
        <f>+IF(Q847='Convalida dati'!$B$16,AND('Dealflow centrale'!V847&lt;&gt;"",I847&lt;&gt;""),IF(AND('Dealflow centrale'!Q847='Convalida dati'!$B$17,'Dealflow centrale'!I847=""),OR('Dealflow centrale'!V847="",V847='Convalida dati'!$D$8),"FALSO"))</f>
        <v>1</v>
      </c>
      <c r="E847" s="57" t="b">
        <f>+IF(OR(T847='Convalida dati'!$F$4,T847='Convalida dati'!$F$5,T847='Convalida dati'!$F$8),OR('Dealflow centrale'!V847='Convalida dati'!$D$5,V847='Convalida dati'!$D$6,V847='Convalida dati'!$D$7),IF(OR('Dealflow centrale'!T847='Convalida dati'!$F$9,'Dealflow centrale'!T847='Convalida dati'!$F$7),OR('Dealflow centrale'!V847='Convalida dati'!$D$4,'Dealflow centrale'!V847='Convalida dati'!$D$5,'Dealflow centrale'!V847='Convalida dati'!$D$6),IF(T847="",OR(V847="",V847='Convalida dati'!$D$8),"FALSO")))</f>
        <v>1</v>
      </c>
      <c r="F847" s="58" t="str">
        <f t="shared" ca="1" si="80"/>
        <v>OK</v>
      </c>
      <c r="G847" s="60">
        <v>842</v>
      </c>
      <c r="H847" s="84">
        <v>43511</v>
      </c>
      <c r="I847" s="84">
        <v>43511</v>
      </c>
      <c r="J847" s="279" t="s">
        <v>2068</v>
      </c>
      <c r="K847" s="57" t="s">
        <v>62</v>
      </c>
      <c r="L847" s="70" t="s">
        <v>69</v>
      </c>
      <c r="M847" s="72" t="s">
        <v>70</v>
      </c>
      <c r="N847" s="75"/>
      <c r="O847" s="271" t="s">
        <v>1745</v>
      </c>
      <c r="P847" s="60" t="s">
        <v>36</v>
      </c>
      <c r="Q847" s="61" t="s">
        <v>170</v>
      </c>
      <c r="R847" s="61" t="s">
        <v>51</v>
      </c>
      <c r="S847" s="289" t="str">
        <f>+'EVCA sectoralclassification 1'!E40</f>
        <v>Chemical and materials: other</v>
      </c>
      <c r="T847" s="62" t="s">
        <v>40</v>
      </c>
      <c r="U847" s="60" t="s">
        <v>1158</v>
      </c>
      <c r="V847" s="424" t="s">
        <v>39</v>
      </c>
      <c r="W847" s="289"/>
      <c r="X847" s="488">
        <v>43517</v>
      </c>
      <c r="Y847" s="481"/>
      <c r="Z847" s="284"/>
    </row>
    <row r="848" spans="2:26" ht="42.45" hidden="1" customHeight="1" x14ac:dyDescent="0.3">
      <c r="B848" s="56" t="str">
        <f t="shared" ca="1" si="78"/>
        <v>VERO</v>
      </c>
      <c r="C848" s="57" t="b">
        <f t="shared" si="79"/>
        <v>1</v>
      </c>
      <c r="D848" s="57" t="b">
        <f>+IF(Q848='Convalida dati'!$B$16,AND('Dealflow centrale'!V848&lt;&gt;"",I848&lt;&gt;""),IF(AND('Dealflow centrale'!Q848='Convalida dati'!$B$17,'Dealflow centrale'!I848=""),OR('Dealflow centrale'!V848="",V848='Convalida dati'!$D$8),"FALSO"))</f>
        <v>1</v>
      </c>
      <c r="E848" s="57" t="b">
        <f>+IF(OR(T848='Convalida dati'!$F$4,T848='Convalida dati'!$F$5,T848='Convalida dati'!$F$8),OR('Dealflow centrale'!V848='Convalida dati'!$D$5,V848='Convalida dati'!$D$6,V848='Convalida dati'!$D$7),IF(OR('Dealflow centrale'!T848='Convalida dati'!$F$9,'Dealflow centrale'!T848='Convalida dati'!$F$7),OR('Dealflow centrale'!V848='Convalida dati'!$D$4,'Dealflow centrale'!V848='Convalida dati'!$D$5,'Dealflow centrale'!V848='Convalida dati'!$D$6),IF(T848="",OR(V848="",V848='Convalida dati'!$D$8),"FALSO")))</f>
        <v>1</v>
      </c>
      <c r="F848" s="58" t="str">
        <f t="shared" ca="1" si="80"/>
        <v>OK</v>
      </c>
      <c r="G848" s="66">
        <v>843</v>
      </c>
      <c r="H848" s="85">
        <v>43511</v>
      </c>
      <c r="I848" s="85">
        <v>43511</v>
      </c>
      <c r="J848" s="291" t="s">
        <v>2069</v>
      </c>
      <c r="K848" s="65" t="s">
        <v>62</v>
      </c>
      <c r="L848" s="76" t="s">
        <v>69</v>
      </c>
      <c r="M848" s="78" t="s">
        <v>70</v>
      </c>
      <c r="N848" s="64"/>
      <c r="O848" s="272" t="s">
        <v>1745</v>
      </c>
      <c r="P848" s="66" t="s">
        <v>36</v>
      </c>
      <c r="Q848" s="67" t="s">
        <v>170</v>
      </c>
      <c r="R848" s="67" t="s">
        <v>46</v>
      </c>
      <c r="S848" s="288" t="str">
        <f>+'EVCA sectoralclassification 1'!E179</f>
        <v>Energy: other</v>
      </c>
      <c r="T848" s="68" t="s">
        <v>40</v>
      </c>
      <c r="U848" s="66" t="s">
        <v>1158</v>
      </c>
      <c r="V848" s="423" t="s">
        <v>39</v>
      </c>
      <c r="W848" s="288"/>
      <c r="X848" s="490">
        <v>43517</v>
      </c>
      <c r="Y848" s="480"/>
      <c r="Z848" s="69"/>
    </row>
    <row r="849" spans="2:26" ht="42.45" hidden="1" customHeight="1" x14ac:dyDescent="0.3">
      <c r="B849" s="56" t="str">
        <f t="shared" ca="1" si="78"/>
        <v>VERO</v>
      </c>
      <c r="C849" s="57" t="b">
        <f t="shared" si="79"/>
        <v>1</v>
      </c>
      <c r="D849" s="57" t="b">
        <f>+IF(Q849='Convalida dati'!$B$16,AND('Dealflow centrale'!V849&lt;&gt;"",I849&lt;&gt;""),IF(AND('Dealflow centrale'!Q849='Convalida dati'!$B$17,'Dealflow centrale'!I849=""),OR('Dealflow centrale'!V849="",V849='Convalida dati'!$D$8),"FALSO"))</f>
        <v>1</v>
      </c>
      <c r="E849" s="57" t="b">
        <f>+IF(OR(T849='Convalida dati'!$F$4,T849='Convalida dati'!$F$5,T849='Convalida dati'!$F$8),OR('Dealflow centrale'!V849='Convalida dati'!$D$5,V849='Convalida dati'!$D$6,V849='Convalida dati'!$D$7),IF(OR('Dealflow centrale'!T849='Convalida dati'!$F$9,'Dealflow centrale'!T849='Convalida dati'!$F$7),OR('Dealflow centrale'!V849='Convalida dati'!$D$4,'Dealflow centrale'!V849='Convalida dati'!$D$5,'Dealflow centrale'!V849='Convalida dati'!$D$6),IF(T849="",OR(V849="",V849='Convalida dati'!$D$8),"FALSO")))</f>
        <v>1</v>
      </c>
      <c r="F849" s="58" t="str">
        <f t="shared" ca="1" si="80"/>
        <v>OK</v>
      </c>
      <c r="G849" s="60">
        <v>844</v>
      </c>
      <c r="H849" s="84">
        <v>43511</v>
      </c>
      <c r="I849" s="84">
        <v>43511</v>
      </c>
      <c r="J849" s="290" t="s">
        <v>2070</v>
      </c>
      <c r="K849" s="57" t="s">
        <v>62</v>
      </c>
      <c r="L849" s="70" t="s">
        <v>69</v>
      </c>
      <c r="M849" s="72" t="s">
        <v>70</v>
      </c>
      <c r="N849" s="56"/>
      <c r="O849" s="73" t="s">
        <v>1745</v>
      </c>
      <c r="P849" s="60" t="s">
        <v>36</v>
      </c>
      <c r="Q849" s="61" t="s">
        <v>170</v>
      </c>
      <c r="R849" s="61" t="s">
        <v>45</v>
      </c>
      <c r="S849" s="293" t="str">
        <f>+'EVCA sectoralclassification 1'!E223</f>
        <v>Biotechnology</v>
      </c>
      <c r="T849" s="62" t="s">
        <v>40</v>
      </c>
      <c r="U849" s="60" t="s">
        <v>1158</v>
      </c>
      <c r="V849" s="424" t="s">
        <v>39</v>
      </c>
      <c r="W849" s="289"/>
      <c r="X849" s="488">
        <v>43517</v>
      </c>
      <c r="Y849" s="481"/>
      <c r="Z849" s="284"/>
    </row>
    <row r="850" spans="2:26" ht="42.45" hidden="1" customHeight="1" x14ac:dyDescent="0.3">
      <c r="B850" s="56" t="str">
        <f t="shared" ca="1" si="78"/>
        <v>VERO</v>
      </c>
      <c r="C850" s="57" t="b">
        <f t="shared" si="79"/>
        <v>1</v>
      </c>
      <c r="D850" s="57" t="b">
        <f>+IF(Q850='Convalida dati'!$B$16,AND('Dealflow centrale'!V850&lt;&gt;"",I850&lt;&gt;""),IF(AND('Dealflow centrale'!Q850='Convalida dati'!$B$17,'Dealflow centrale'!I850=""),OR('Dealflow centrale'!V850="",V850='Convalida dati'!$D$8),"FALSO"))</f>
        <v>1</v>
      </c>
      <c r="E850" s="57" t="b">
        <f>+IF(OR(T850='Convalida dati'!$F$4,T850='Convalida dati'!$F$5,T850='Convalida dati'!$F$8),OR('Dealflow centrale'!V850='Convalida dati'!$D$5,V850='Convalida dati'!$D$6,V850='Convalida dati'!$D$7),IF(OR('Dealflow centrale'!T850='Convalida dati'!$F$9,'Dealflow centrale'!T850='Convalida dati'!$F$7),OR('Dealflow centrale'!V850='Convalida dati'!$D$4,'Dealflow centrale'!V850='Convalida dati'!$D$5,'Dealflow centrale'!V850='Convalida dati'!$D$6),IF(T850="",OR(V850="",V850='Convalida dati'!$D$8),"FALSO")))</f>
        <v>1</v>
      </c>
      <c r="F850" s="58" t="str">
        <f t="shared" ca="1" si="80"/>
        <v>OK</v>
      </c>
      <c r="G850" s="66">
        <v>845</v>
      </c>
      <c r="H850" s="85">
        <v>43511</v>
      </c>
      <c r="I850" s="85">
        <v>43511</v>
      </c>
      <c r="J850" s="292" t="s">
        <v>2071</v>
      </c>
      <c r="K850" s="65" t="s">
        <v>62</v>
      </c>
      <c r="L850" s="76" t="s">
        <v>69</v>
      </c>
      <c r="M850" s="78" t="s">
        <v>70</v>
      </c>
      <c r="N850" s="64"/>
      <c r="O850" s="272" t="s">
        <v>1745</v>
      </c>
      <c r="P850" s="66" t="s">
        <v>36</v>
      </c>
      <c r="Q850" s="67" t="s">
        <v>170</v>
      </c>
      <c r="R850" s="67" t="s">
        <v>52</v>
      </c>
      <c r="S850" s="288" t="str">
        <f>+'EVCA sectoralclassification 1'!E232</f>
        <v>Medical devices and supplies</v>
      </c>
      <c r="T850" s="68" t="s">
        <v>40</v>
      </c>
      <c r="U850" s="66" t="s">
        <v>1158</v>
      </c>
      <c r="V850" s="423" t="s">
        <v>39</v>
      </c>
      <c r="W850" s="288"/>
      <c r="X850" s="489">
        <v>43517</v>
      </c>
      <c r="Y850" s="480"/>
      <c r="Z850" s="69"/>
    </row>
    <row r="851" spans="2:26" ht="42.45" hidden="1" customHeight="1" x14ac:dyDescent="0.3">
      <c r="B851" s="56" t="str">
        <f t="shared" ca="1" si="78"/>
        <v>VERO</v>
      </c>
      <c r="C851" s="57" t="b">
        <f t="shared" si="79"/>
        <v>1</v>
      </c>
      <c r="D851" s="57" t="b">
        <f>+IF(Q851='Convalida dati'!$B$16,AND('Dealflow centrale'!V851&lt;&gt;"",I851&lt;&gt;""),IF(AND('Dealflow centrale'!Q851='Convalida dati'!$B$17,'Dealflow centrale'!I851=""),OR('Dealflow centrale'!V851="",V851='Convalida dati'!$D$8),"FALSO"))</f>
        <v>1</v>
      </c>
      <c r="E851" s="57" t="b">
        <f>+IF(OR(T851='Convalida dati'!$F$4,T851='Convalida dati'!$F$5,T851='Convalida dati'!$F$8),OR('Dealflow centrale'!V851='Convalida dati'!$D$5,V851='Convalida dati'!$D$6,V851='Convalida dati'!$D$7),IF(OR('Dealflow centrale'!T851='Convalida dati'!$F$9,'Dealflow centrale'!T851='Convalida dati'!$F$7),OR('Dealflow centrale'!V851='Convalida dati'!$D$4,'Dealflow centrale'!V851='Convalida dati'!$D$5,'Dealflow centrale'!V851='Convalida dati'!$D$6),IF(T851="",OR(V851="",V851='Convalida dati'!$D$8),"FALSO")))</f>
        <v>1</v>
      </c>
      <c r="F851" s="58" t="str">
        <f t="shared" ca="1" si="80"/>
        <v>OK</v>
      </c>
      <c r="G851" s="60">
        <v>846</v>
      </c>
      <c r="H851" s="84">
        <v>43511</v>
      </c>
      <c r="I851" s="84">
        <v>43511</v>
      </c>
      <c r="J851" s="290" t="s">
        <v>2072</v>
      </c>
      <c r="K851" s="57" t="s">
        <v>62</v>
      </c>
      <c r="L851" s="70" t="s">
        <v>69</v>
      </c>
      <c r="M851" s="72" t="s">
        <v>70</v>
      </c>
      <c r="N851" s="56"/>
      <c r="O851" s="73" t="s">
        <v>1745</v>
      </c>
      <c r="P851" s="60" t="s">
        <v>36</v>
      </c>
      <c r="Q851" s="61" t="s">
        <v>170</v>
      </c>
      <c r="R851" s="61" t="s">
        <v>51</v>
      </c>
      <c r="S851" s="293" t="str">
        <f>+'EVCA sectoralclassification 1'!E28</f>
        <v>Materials</v>
      </c>
      <c r="T851" s="62" t="s">
        <v>40</v>
      </c>
      <c r="U851" s="60" t="s">
        <v>1158</v>
      </c>
      <c r="V851" s="424" t="s">
        <v>39</v>
      </c>
      <c r="W851" s="289"/>
      <c r="X851" s="488">
        <v>43517</v>
      </c>
      <c r="Y851" s="481"/>
      <c r="Z851" s="284"/>
    </row>
    <row r="852" spans="2:26" ht="42.45" hidden="1" customHeight="1" x14ac:dyDescent="0.3">
      <c r="B852" s="56" t="str">
        <f t="shared" ca="1" si="78"/>
        <v>VERO</v>
      </c>
      <c r="C852" s="57" t="b">
        <f t="shared" si="79"/>
        <v>1</v>
      </c>
      <c r="D852" s="57" t="b">
        <f>+IF(Q852='Convalida dati'!$B$16,AND('Dealflow centrale'!V852&lt;&gt;"",I852&lt;&gt;""),IF(AND('Dealflow centrale'!Q852='Convalida dati'!$B$17,'Dealflow centrale'!I852=""),OR('Dealflow centrale'!V852="",V852='Convalida dati'!$D$8),"FALSO"))</f>
        <v>1</v>
      </c>
      <c r="E852" s="57" t="b">
        <f>+IF(OR(T852='Convalida dati'!$F$4,T852='Convalida dati'!$F$5,T852='Convalida dati'!$F$8),OR('Dealflow centrale'!V852='Convalida dati'!$D$5,V852='Convalida dati'!$D$6,V852='Convalida dati'!$D$7),IF(OR('Dealflow centrale'!T852='Convalida dati'!$F$9,'Dealflow centrale'!T852='Convalida dati'!$F$7),OR('Dealflow centrale'!V852='Convalida dati'!$D$4,'Dealflow centrale'!V852='Convalida dati'!$D$5,'Dealflow centrale'!V852='Convalida dati'!$D$6),IF(T852="",OR(V852="",V852='Convalida dati'!$D$8),"FALSO")))</f>
        <v>1</v>
      </c>
      <c r="F852" s="58" t="str">
        <f t="shared" ca="1" si="80"/>
        <v>OK</v>
      </c>
      <c r="G852" s="66">
        <v>847</v>
      </c>
      <c r="H852" s="85">
        <v>43511</v>
      </c>
      <c r="I852" s="85">
        <v>43511</v>
      </c>
      <c r="J852" s="292" t="s">
        <v>2073</v>
      </c>
      <c r="K852" s="76" t="s">
        <v>62</v>
      </c>
      <c r="L852" s="76" t="s">
        <v>69</v>
      </c>
      <c r="M852" s="78" t="s">
        <v>70</v>
      </c>
      <c r="N852" s="64"/>
      <c r="O852" s="272" t="s">
        <v>1745</v>
      </c>
      <c r="P852" s="66" t="s">
        <v>36</v>
      </c>
      <c r="Q852" s="67" t="s">
        <v>170</v>
      </c>
      <c r="R852" s="280" t="s">
        <v>46</v>
      </c>
      <c r="S852" s="288" t="str">
        <f>+'EVCA sectoralclassification 1'!E179</f>
        <v>Energy: other</v>
      </c>
      <c r="T852" s="68" t="s">
        <v>40</v>
      </c>
      <c r="U852" s="66" t="s">
        <v>1158</v>
      </c>
      <c r="V852" s="423" t="s">
        <v>39</v>
      </c>
      <c r="W852" s="288"/>
      <c r="X852" s="489">
        <v>43517</v>
      </c>
      <c r="Y852" s="480"/>
      <c r="Z852" s="69"/>
    </row>
    <row r="853" spans="2:26" ht="42.45" hidden="1" customHeight="1" x14ac:dyDescent="0.3">
      <c r="B853" s="56" t="str">
        <f t="shared" ca="1" si="78"/>
        <v>VERO</v>
      </c>
      <c r="C853" s="57" t="b">
        <f t="shared" si="79"/>
        <v>1</v>
      </c>
      <c r="D853" s="57" t="b">
        <f>+IF(Q853='Convalida dati'!$B$16,AND('Dealflow centrale'!V853&lt;&gt;"",I853&lt;&gt;""),IF(AND('Dealflow centrale'!Q853='Convalida dati'!$B$17,'Dealflow centrale'!I853=""),OR('Dealflow centrale'!V853="",V853='Convalida dati'!$D$8),"FALSO"))</f>
        <v>1</v>
      </c>
      <c r="E853" s="57" t="b">
        <f>+IF(OR(T853='Convalida dati'!$F$4,T853='Convalida dati'!$F$5,T853='Convalida dati'!$F$8),OR('Dealflow centrale'!V853='Convalida dati'!$D$5,V853='Convalida dati'!$D$6,V853='Convalida dati'!$D$7),IF(OR('Dealflow centrale'!T853='Convalida dati'!$F$9,'Dealflow centrale'!T853='Convalida dati'!$F$7),OR('Dealflow centrale'!V853='Convalida dati'!$D$4,'Dealflow centrale'!V853='Convalida dati'!$D$5,'Dealflow centrale'!V853='Convalida dati'!$D$6),IF(T853="",OR(V853="",V853='Convalida dati'!$D$8),"FALSO")))</f>
        <v>1</v>
      </c>
      <c r="F853" s="58" t="str">
        <f t="shared" ca="1" si="80"/>
        <v>OK</v>
      </c>
      <c r="G853" s="60">
        <v>848</v>
      </c>
      <c r="H853" s="84">
        <v>43511</v>
      </c>
      <c r="I853" s="84">
        <v>43511</v>
      </c>
      <c r="J853" s="279" t="s">
        <v>2074</v>
      </c>
      <c r="K853" s="57" t="s">
        <v>62</v>
      </c>
      <c r="L853" s="70" t="s">
        <v>69</v>
      </c>
      <c r="M853" s="72" t="s">
        <v>70</v>
      </c>
      <c r="N853" s="75"/>
      <c r="O853" s="73" t="s">
        <v>1745</v>
      </c>
      <c r="P853" s="60" t="s">
        <v>36</v>
      </c>
      <c r="Q853" s="61" t="s">
        <v>170</v>
      </c>
      <c r="R853" s="61" t="s">
        <v>46</v>
      </c>
      <c r="S853" s="289" t="str">
        <f>+'EVCA sectoralclassification 1'!E179</f>
        <v>Energy: other</v>
      </c>
      <c r="T853" s="62" t="s">
        <v>40</v>
      </c>
      <c r="U853" s="60" t="s">
        <v>1158</v>
      </c>
      <c r="V853" s="424" t="s">
        <v>39</v>
      </c>
      <c r="W853" s="289"/>
      <c r="X853" s="488">
        <v>43517</v>
      </c>
      <c r="Y853" s="481"/>
      <c r="Z853" s="284"/>
    </row>
    <row r="854" spans="2:26" ht="42.45" hidden="1" customHeight="1" x14ac:dyDescent="0.3">
      <c r="B854" s="56" t="str">
        <f t="shared" ca="1" si="78"/>
        <v>VERO</v>
      </c>
      <c r="C854" s="57" t="b">
        <f t="shared" si="79"/>
        <v>1</v>
      </c>
      <c r="D854" s="57" t="b">
        <f>+IF(Q854='Convalida dati'!$B$16,AND('Dealflow centrale'!V854&lt;&gt;"",I854&lt;&gt;""),IF(AND('Dealflow centrale'!Q854='Convalida dati'!$B$17,'Dealflow centrale'!I854=""),OR('Dealflow centrale'!V854="",V854='Convalida dati'!$D$8),"FALSO"))</f>
        <v>1</v>
      </c>
      <c r="E854" s="57" t="b">
        <f>+IF(OR(T854='Convalida dati'!$F$4,T854='Convalida dati'!$F$5,T854='Convalida dati'!$F$8),OR('Dealflow centrale'!V854='Convalida dati'!$D$5,V854='Convalida dati'!$D$6,V854='Convalida dati'!$D$7),IF(OR('Dealflow centrale'!T854='Convalida dati'!$F$9,'Dealflow centrale'!T854='Convalida dati'!$F$7),OR('Dealflow centrale'!V854='Convalida dati'!$D$4,'Dealflow centrale'!V854='Convalida dati'!$D$5,'Dealflow centrale'!V854='Convalida dati'!$D$6),IF(T854="",OR(V854="",V854='Convalida dati'!$D$8),"FALSO")))</f>
        <v>1</v>
      </c>
      <c r="F854" s="58" t="str">
        <f t="shared" ca="1" si="80"/>
        <v>OK</v>
      </c>
      <c r="G854" s="66">
        <v>849</v>
      </c>
      <c r="H854" s="85">
        <v>43511</v>
      </c>
      <c r="I854" s="85">
        <v>43511</v>
      </c>
      <c r="J854" s="292" t="s">
        <v>2075</v>
      </c>
      <c r="K854" s="65" t="s">
        <v>62</v>
      </c>
      <c r="L854" s="76" t="s">
        <v>69</v>
      </c>
      <c r="M854" s="78" t="s">
        <v>70</v>
      </c>
      <c r="N854" s="77"/>
      <c r="O854" s="272" t="s">
        <v>1745</v>
      </c>
      <c r="P854" s="66" t="s">
        <v>36</v>
      </c>
      <c r="Q854" s="67" t="s">
        <v>170</v>
      </c>
      <c r="R854" s="280" t="s">
        <v>51</v>
      </c>
      <c r="S854" s="288" t="str">
        <f>+'EVCA sectoralclassification 1'!E42</f>
        <v>Business and industrial products</v>
      </c>
      <c r="T854" s="68" t="s">
        <v>40</v>
      </c>
      <c r="U854" s="66" t="s">
        <v>1158</v>
      </c>
      <c r="V854" s="423" t="s">
        <v>39</v>
      </c>
      <c r="W854" s="288"/>
      <c r="X854" s="489">
        <v>43517</v>
      </c>
      <c r="Y854" s="482"/>
      <c r="Z854" s="74"/>
    </row>
    <row r="855" spans="2:26" ht="42.45" hidden="1" customHeight="1" x14ac:dyDescent="0.3">
      <c r="B855" s="56" t="str">
        <f t="shared" ca="1" si="78"/>
        <v>VERO</v>
      </c>
      <c r="C855" s="57" t="b">
        <f t="shared" si="79"/>
        <v>1</v>
      </c>
      <c r="D855" s="57" t="b">
        <f>+IF(Q855='Convalida dati'!$B$16,AND('Dealflow centrale'!V855&lt;&gt;"",I855&lt;&gt;""),IF(AND('Dealflow centrale'!Q855='Convalida dati'!$B$17,'Dealflow centrale'!I855=""),OR('Dealflow centrale'!V855="",V855='Convalida dati'!$D$8),"FALSO"))</f>
        <v>1</v>
      </c>
      <c r="E855" s="57" t="b">
        <f>+IF(OR(T855='Convalida dati'!$F$4,T855='Convalida dati'!$F$5,T855='Convalida dati'!$F$8),OR('Dealflow centrale'!V855='Convalida dati'!$D$5,V855='Convalida dati'!$D$6,V855='Convalida dati'!$D$7),IF(OR('Dealflow centrale'!T855='Convalida dati'!$F$9,'Dealflow centrale'!T855='Convalida dati'!$F$7),OR('Dealflow centrale'!V855='Convalida dati'!$D$4,'Dealflow centrale'!V855='Convalida dati'!$D$5,'Dealflow centrale'!V855='Convalida dati'!$D$6),IF(T855="",OR(V855="",V855='Convalida dati'!$D$8),"FALSO")))</f>
        <v>1</v>
      </c>
      <c r="F855" s="58" t="str">
        <f t="shared" ca="1" si="80"/>
        <v>OK</v>
      </c>
      <c r="G855" s="60">
        <v>850</v>
      </c>
      <c r="H855" s="84">
        <v>43511</v>
      </c>
      <c r="I855" s="84">
        <v>43511</v>
      </c>
      <c r="J855" s="290" t="s">
        <v>2076</v>
      </c>
      <c r="K855" s="57" t="s">
        <v>62</v>
      </c>
      <c r="L855" s="70" t="s">
        <v>69</v>
      </c>
      <c r="M855" s="72" t="s">
        <v>70</v>
      </c>
      <c r="N855" s="56"/>
      <c r="O855" s="73" t="s">
        <v>1745</v>
      </c>
      <c r="P855" s="60" t="s">
        <v>36</v>
      </c>
      <c r="Q855" s="61" t="s">
        <v>170</v>
      </c>
      <c r="R855" s="61" t="s">
        <v>52</v>
      </c>
      <c r="S855" s="293" t="str">
        <f>+'EVCA sectoralclassification 1'!E232</f>
        <v>Medical devices and supplies</v>
      </c>
      <c r="T855" s="62" t="s">
        <v>40</v>
      </c>
      <c r="U855" s="60" t="s">
        <v>1158</v>
      </c>
      <c r="V855" s="424" t="s">
        <v>39</v>
      </c>
      <c r="W855" s="289"/>
      <c r="X855" s="488">
        <v>43517</v>
      </c>
      <c r="Y855" s="481"/>
      <c r="Z855" s="284"/>
    </row>
    <row r="856" spans="2:26" ht="42.45" hidden="1" customHeight="1" x14ac:dyDescent="0.3">
      <c r="B856" s="56" t="str">
        <f t="shared" ca="1" si="78"/>
        <v>VERO</v>
      </c>
      <c r="C856" s="57" t="b">
        <f t="shared" si="79"/>
        <v>1</v>
      </c>
      <c r="D856" s="57" t="b">
        <f>+IF(Q856='Convalida dati'!$B$16,AND('Dealflow centrale'!V856&lt;&gt;"",I856&lt;&gt;""),IF(AND('Dealflow centrale'!Q856='Convalida dati'!$B$17,'Dealflow centrale'!I856=""),OR('Dealflow centrale'!V856="",V856='Convalida dati'!$D$8),"FALSO"))</f>
        <v>1</v>
      </c>
      <c r="E856" s="57" t="b">
        <f>+IF(OR(T856='Convalida dati'!$F$4,T856='Convalida dati'!$F$5,T856='Convalida dati'!$F$8),OR('Dealflow centrale'!V856='Convalida dati'!$D$5,V856='Convalida dati'!$D$6,V856='Convalida dati'!$D$7),IF(OR('Dealflow centrale'!T856='Convalida dati'!$F$9,'Dealflow centrale'!T856='Convalida dati'!$F$7),OR('Dealflow centrale'!V856='Convalida dati'!$D$4,'Dealflow centrale'!V856='Convalida dati'!$D$5,'Dealflow centrale'!V856='Convalida dati'!$D$6),IF(T856="",OR(V856="",V856='Convalida dati'!$D$8),"FALSO")))</f>
        <v>1</v>
      </c>
      <c r="F856" s="58" t="str">
        <f t="shared" ca="1" si="80"/>
        <v>OK</v>
      </c>
      <c r="G856" s="66">
        <v>851</v>
      </c>
      <c r="H856" s="85">
        <v>43511</v>
      </c>
      <c r="I856" s="85">
        <v>43511</v>
      </c>
      <c r="J856" s="292" t="s">
        <v>2077</v>
      </c>
      <c r="K856" s="65" t="s">
        <v>62</v>
      </c>
      <c r="L856" s="76" t="s">
        <v>69</v>
      </c>
      <c r="M856" s="78" t="s">
        <v>70</v>
      </c>
      <c r="N856" s="64"/>
      <c r="O856" s="272" t="s">
        <v>1745</v>
      </c>
      <c r="P856" s="66" t="s">
        <v>36</v>
      </c>
      <c r="Q856" s="67" t="s">
        <v>170</v>
      </c>
      <c r="R856" s="280" t="s">
        <v>52</v>
      </c>
      <c r="S856" s="288" t="str">
        <f>+'EVCA sectoralclassification 1'!E232</f>
        <v>Medical devices and supplies</v>
      </c>
      <c r="T856" s="68" t="s">
        <v>40</v>
      </c>
      <c r="U856" s="66" t="s">
        <v>1158</v>
      </c>
      <c r="V856" s="423" t="s">
        <v>39</v>
      </c>
      <c r="W856" s="288"/>
      <c r="X856" s="489">
        <v>43517</v>
      </c>
      <c r="Y856" s="480"/>
      <c r="Z856" s="69"/>
    </row>
    <row r="857" spans="2:26" ht="42.45" hidden="1" customHeight="1" x14ac:dyDescent="0.3">
      <c r="B857" s="56" t="str">
        <f t="shared" ca="1" si="78"/>
        <v>VERO</v>
      </c>
      <c r="C857" s="57" t="b">
        <f t="shared" si="79"/>
        <v>1</v>
      </c>
      <c r="D857" s="57" t="b">
        <f>+IF(Q857='Convalida dati'!$B$16,AND('Dealflow centrale'!V857&lt;&gt;"",I857&lt;&gt;""),IF(AND('Dealflow centrale'!Q857='Convalida dati'!$B$17,'Dealflow centrale'!I857=""),OR('Dealflow centrale'!V857="",V857='Convalida dati'!$D$8),"FALSO"))</f>
        <v>1</v>
      </c>
      <c r="E857" s="57" t="b">
        <f>+IF(OR(T857='Convalida dati'!$F$4,T857='Convalida dati'!$F$5,T857='Convalida dati'!$F$8),OR('Dealflow centrale'!V857='Convalida dati'!$D$5,V857='Convalida dati'!$D$6,V857='Convalida dati'!$D$7),IF(OR('Dealflow centrale'!T857='Convalida dati'!$F$9,'Dealflow centrale'!T857='Convalida dati'!$F$7),OR('Dealflow centrale'!V857='Convalida dati'!$D$4,'Dealflow centrale'!V857='Convalida dati'!$D$5,'Dealflow centrale'!V857='Convalida dati'!$D$6),IF(T857="",OR(V857="",V857='Convalida dati'!$D$8),"FALSO")))</f>
        <v>1</v>
      </c>
      <c r="F857" s="58" t="str">
        <f t="shared" ca="1" si="80"/>
        <v>OK</v>
      </c>
      <c r="G857" s="60">
        <v>852</v>
      </c>
      <c r="H857" s="84">
        <v>43511</v>
      </c>
      <c r="I857" s="84">
        <v>43511</v>
      </c>
      <c r="J857" s="279" t="s">
        <v>2078</v>
      </c>
      <c r="K857" s="57" t="s">
        <v>62</v>
      </c>
      <c r="L857" s="70" t="s">
        <v>69</v>
      </c>
      <c r="M857" s="72" t="s">
        <v>70</v>
      </c>
      <c r="N857" s="56"/>
      <c r="O857" s="73" t="s">
        <v>1745</v>
      </c>
      <c r="P857" s="60" t="s">
        <v>36</v>
      </c>
      <c r="Q857" s="61" t="s">
        <v>170</v>
      </c>
      <c r="R857" s="61" t="s">
        <v>43</v>
      </c>
      <c r="S857" s="293" t="str">
        <f>+'EVCA sectoralclassification 1'!E15</f>
        <v>Agriculture: other</v>
      </c>
      <c r="T857" s="277" t="s">
        <v>40</v>
      </c>
      <c r="U857" s="60" t="s">
        <v>1158</v>
      </c>
      <c r="V857" s="424" t="s">
        <v>39</v>
      </c>
      <c r="W857" s="289"/>
      <c r="X857" s="488">
        <v>43517</v>
      </c>
      <c r="Y857" s="483"/>
      <c r="Z857" s="80"/>
    </row>
    <row r="858" spans="2:26" ht="42.45" hidden="1" customHeight="1" x14ac:dyDescent="0.3">
      <c r="B858" s="56" t="str">
        <f t="shared" ca="1" si="78"/>
        <v>VERO</v>
      </c>
      <c r="C858" s="57" t="b">
        <f t="shared" si="79"/>
        <v>1</v>
      </c>
      <c r="D858" s="57" t="b">
        <f>+IF(Q858='Convalida dati'!$B$16,AND('Dealflow centrale'!V858&lt;&gt;"",I858&lt;&gt;""),IF(AND('Dealflow centrale'!Q858='Convalida dati'!$B$17,'Dealflow centrale'!I858=""),OR('Dealflow centrale'!V858="",V858='Convalida dati'!$D$8),"FALSO"))</f>
        <v>1</v>
      </c>
      <c r="E858" s="57" t="b">
        <f>+IF(OR(T858='Convalida dati'!$F$4,T858='Convalida dati'!$F$5,T858='Convalida dati'!$F$8),OR('Dealflow centrale'!V858='Convalida dati'!$D$5,V858='Convalida dati'!$D$6,V858='Convalida dati'!$D$7),IF(OR('Dealflow centrale'!T858='Convalida dati'!$F$9,'Dealflow centrale'!T858='Convalida dati'!$F$7),OR('Dealflow centrale'!V858='Convalida dati'!$D$4,'Dealflow centrale'!V858='Convalida dati'!$D$5,'Dealflow centrale'!V858='Convalida dati'!$D$6),IF(T858="",OR(V858="",V858='Convalida dati'!$D$8),"FALSO")))</f>
        <v>1</v>
      </c>
      <c r="F858" s="58" t="str">
        <f t="shared" ca="1" si="80"/>
        <v>OK</v>
      </c>
      <c r="G858" s="66">
        <v>853</v>
      </c>
      <c r="H858" s="85">
        <v>43511</v>
      </c>
      <c r="I858" s="85">
        <v>43511</v>
      </c>
      <c r="J858" s="292" t="s">
        <v>2079</v>
      </c>
      <c r="K858" s="65" t="s">
        <v>62</v>
      </c>
      <c r="L858" s="76" t="s">
        <v>69</v>
      </c>
      <c r="M858" s="78" t="s">
        <v>70</v>
      </c>
      <c r="N858" s="64"/>
      <c r="O858" s="270" t="s">
        <v>1745</v>
      </c>
      <c r="P858" s="66" t="s">
        <v>36</v>
      </c>
      <c r="Q858" s="67" t="s">
        <v>170</v>
      </c>
      <c r="R858" s="280" t="s">
        <v>43</v>
      </c>
      <c r="S858" s="288" t="str">
        <f>+'EVCA sectoralclassification 1'!E232</f>
        <v>Medical devices and supplies</v>
      </c>
      <c r="T858" s="68" t="s">
        <v>40</v>
      </c>
      <c r="U858" s="66" t="s">
        <v>1158</v>
      </c>
      <c r="V858" s="423" t="s">
        <v>39</v>
      </c>
      <c r="W858" s="288"/>
      <c r="X858" s="489">
        <v>43517</v>
      </c>
      <c r="Y858" s="480"/>
      <c r="Z858" s="69"/>
    </row>
    <row r="859" spans="2:26" ht="42.45" hidden="1" customHeight="1" x14ac:dyDescent="0.3">
      <c r="B859" s="56" t="str">
        <f t="shared" ca="1" si="78"/>
        <v>VERO</v>
      </c>
      <c r="C859" s="57" t="b">
        <f t="shared" si="79"/>
        <v>1</v>
      </c>
      <c r="D859" s="57" t="b">
        <f>+IF(Q859='Convalida dati'!$B$16,AND('Dealflow centrale'!V859&lt;&gt;"",I859&lt;&gt;""),IF(AND('Dealflow centrale'!Q859='Convalida dati'!$B$17,'Dealflow centrale'!I859=""),OR('Dealflow centrale'!V859="",V859='Convalida dati'!$D$8),"FALSO"))</f>
        <v>1</v>
      </c>
      <c r="E859" s="57" t="b">
        <f>+IF(OR(T859='Convalida dati'!$F$4,T859='Convalida dati'!$F$5,T859='Convalida dati'!$F$8),OR('Dealflow centrale'!V859='Convalida dati'!$D$5,V859='Convalida dati'!$D$6,V859='Convalida dati'!$D$7),IF(OR('Dealflow centrale'!T859='Convalida dati'!$F$9,'Dealflow centrale'!T859='Convalida dati'!$F$7),OR('Dealflow centrale'!V859='Convalida dati'!$D$4,'Dealflow centrale'!V859='Convalida dati'!$D$5,'Dealflow centrale'!V859='Convalida dati'!$D$6),IF(T859="",OR(V859="",V859='Convalida dati'!$D$8),"FALSO")))</f>
        <v>1</v>
      </c>
      <c r="F859" s="58" t="str">
        <f t="shared" ca="1" si="80"/>
        <v>OK</v>
      </c>
      <c r="G859" s="60">
        <v>854</v>
      </c>
      <c r="H859" s="84">
        <v>43511</v>
      </c>
      <c r="I859" s="84">
        <v>43511</v>
      </c>
      <c r="J859" s="279" t="s">
        <v>2080</v>
      </c>
      <c r="K859" s="57" t="s">
        <v>62</v>
      </c>
      <c r="L859" s="70" t="s">
        <v>69</v>
      </c>
      <c r="M859" s="72" t="s">
        <v>70</v>
      </c>
      <c r="N859" s="75"/>
      <c r="O859" s="271" t="s">
        <v>1745</v>
      </c>
      <c r="P859" s="60" t="s">
        <v>36</v>
      </c>
      <c r="Q859" s="61" t="s">
        <v>170</v>
      </c>
      <c r="R859" s="61" t="s">
        <v>45</v>
      </c>
      <c r="S859" s="293" t="str">
        <f>+'EVCA sectoralclassification 1'!E234</f>
        <v>Healthcare: other</v>
      </c>
      <c r="T859" s="62" t="s">
        <v>40</v>
      </c>
      <c r="U859" s="60" t="s">
        <v>1158</v>
      </c>
      <c r="V859" s="424" t="s">
        <v>39</v>
      </c>
      <c r="W859" s="289"/>
      <c r="X859" s="488">
        <v>43517</v>
      </c>
      <c r="Y859" s="481"/>
      <c r="Z859" s="284"/>
    </row>
    <row r="860" spans="2:26" ht="42.45" hidden="1" customHeight="1" x14ac:dyDescent="0.3">
      <c r="B860" s="56" t="str">
        <f t="shared" ca="1" si="78"/>
        <v>VERO</v>
      </c>
      <c r="C860" s="57" t="b">
        <f t="shared" si="79"/>
        <v>1</v>
      </c>
      <c r="D860" s="57" t="b">
        <f>+IF(Q860='Convalida dati'!$B$16,AND('Dealflow centrale'!V860&lt;&gt;"",I860&lt;&gt;""),IF(AND('Dealflow centrale'!Q860='Convalida dati'!$B$17,'Dealflow centrale'!I860=""),OR('Dealflow centrale'!V860="",V860='Convalida dati'!$D$8),"FALSO"))</f>
        <v>1</v>
      </c>
      <c r="E860" s="57" t="b">
        <f>+IF(OR(T860='Convalida dati'!$F$4,T860='Convalida dati'!$F$5,T860='Convalida dati'!$F$8),OR('Dealflow centrale'!V860='Convalida dati'!$D$5,V860='Convalida dati'!$D$6,V860='Convalida dati'!$D$7),IF(OR('Dealflow centrale'!T860='Convalida dati'!$F$9,'Dealflow centrale'!T860='Convalida dati'!$F$7),OR('Dealflow centrale'!V860='Convalida dati'!$D$4,'Dealflow centrale'!V860='Convalida dati'!$D$5,'Dealflow centrale'!V860='Convalida dati'!$D$6),IF(T860="",OR(V860="",V860='Convalida dati'!$D$8),"FALSO")))</f>
        <v>1</v>
      </c>
      <c r="F860" s="58" t="str">
        <f t="shared" ca="1" si="80"/>
        <v>OK</v>
      </c>
      <c r="G860" s="66">
        <v>855</v>
      </c>
      <c r="H860" s="85">
        <v>43511</v>
      </c>
      <c r="I860" s="85">
        <v>43511</v>
      </c>
      <c r="J860" s="292" t="s">
        <v>2081</v>
      </c>
      <c r="K860" s="65" t="s">
        <v>62</v>
      </c>
      <c r="L860" s="76" t="s">
        <v>69</v>
      </c>
      <c r="M860" s="78" t="s">
        <v>70</v>
      </c>
      <c r="N860" s="64"/>
      <c r="O860" s="272" t="s">
        <v>1745</v>
      </c>
      <c r="P860" s="66" t="s">
        <v>36</v>
      </c>
      <c r="Q860" s="67" t="s">
        <v>170</v>
      </c>
      <c r="R860" s="67" t="s">
        <v>45</v>
      </c>
      <c r="S860" s="288" t="str">
        <f>+'EVCA sectoralclassification 1'!E234</f>
        <v>Healthcare: other</v>
      </c>
      <c r="T860" s="68" t="s">
        <v>40</v>
      </c>
      <c r="U860" s="66" t="s">
        <v>1158</v>
      </c>
      <c r="V860" s="423" t="s">
        <v>39</v>
      </c>
      <c r="W860" s="288"/>
      <c r="X860" s="489">
        <v>43517</v>
      </c>
      <c r="Y860" s="482"/>
      <c r="Z860" s="74"/>
    </row>
    <row r="861" spans="2:26" ht="42.45" hidden="1" customHeight="1" x14ac:dyDescent="0.3">
      <c r="B861" s="56" t="str">
        <f t="shared" ca="1" si="78"/>
        <v>VERO</v>
      </c>
      <c r="C861" s="57" t="b">
        <f t="shared" si="79"/>
        <v>1</v>
      </c>
      <c r="D861" s="57" t="b">
        <f>+IF(Q861='Convalida dati'!$B$16,AND('Dealflow centrale'!V861&lt;&gt;"",I861&lt;&gt;""),IF(AND('Dealflow centrale'!Q861='Convalida dati'!$B$17,'Dealflow centrale'!I861=""),OR('Dealflow centrale'!V861="",V861='Convalida dati'!$D$8),"FALSO"))</f>
        <v>1</v>
      </c>
      <c r="E861" s="57" t="b">
        <f>+IF(OR(T861='Convalida dati'!$F$4,T861='Convalida dati'!$F$5,T861='Convalida dati'!$F$8),OR('Dealflow centrale'!V861='Convalida dati'!$D$5,V861='Convalida dati'!$D$6,V861='Convalida dati'!$D$7),IF(OR('Dealflow centrale'!T861='Convalida dati'!$F$9,'Dealflow centrale'!T861='Convalida dati'!$F$7),OR('Dealflow centrale'!V861='Convalida dati'!$D$4,'Dealflow centrale'!V861='Convalida dati'!$D$5,'Dealflow centrale'!V861='Convalida dati'!$D$6),IF(T861="",OR(V861="",V861='Convalida dati'!$D$8),"FALSO")))</f>
        <v>1</v>
      </c>
      <c r="F861" s="58" t="str">
        <f t="shared" ca="1" si="80"/>
        <v>OK</v>
      </c>
      <c r="G861" s="60">
        <v>856</v>
      </c>
      <c r="H861" s="84">
        <v>43511</v>
      </c>
      <c r="I861" s="84">
        <v>43511</v>
      </c>
      <c r="J861" s="279" t="s">
        <v>2082</v>
      </c>
      <c r="K861" s="57" t="s">
        <v>62</v>
      </c>
      <c r="L861" s="70" t="s">
        <v>69</v>
      </c>
      <c r="M861" s="72" t="s">
        <v>70</v>
      </c>
      <c r="N861" s="56"/>
      <c r="O861" s="73" t="s">
        <v>1745</v>
      </c>
      <c r="P861" s="60" t="s">
        <v>36</v>
      </c>
      <c r="Q861" s="61" t="s">
        <v>170</v>
      </c>
      <c r="R861" s="61" t="s">
        <v>43</v>
      </c>
      <c r="S861" s="293" t="str">
        <f>+'EVCA sectoralclassification 1'!E16</f>
        <v>Agriculture: other</v>
      </c>
      <c r="T861" s="62" t="s">
        <v>40</v>
      </c>
      <c r="U861" s="60" t="s">
        <v>1158</v>
      </c>
      <c r="V861" s="424" t="s">
        <v>39</v>
      </c>
      <c r="W861" s="289"/>
      <c r="X861" s="488">
        <v>43517</v>
      </c>
      <c r="Y861" s="481"/>
      <c r="Z861" s="284"/>
    </row>
    <row r="862" spans="2:26" ht="42.45" hidden="1" customHeight="1" x14ac:dyDescent="0.3">
      <c r="B862" s="56" t="str">
        <f t="shared" ca="1" si="78"/>
        <v>VERO</v>
      </c>
      <c r="C862" s="57" t="b">
        <f t="shared" si="79"/>
        <v>1</v>
      </c>
      <c r="D862" s="57" t="b">
        <f>+IF(Q862='Convalida dati'!$B$16,AND('Dealflow centrale'!V862&lt;&gt;"",I862&lt;&gt;""),IF(AND('Dealflow centrale'!Q862='Convalida dati'!$B$17,'Dealflow centrale'!I862=""),OR('Dealflow centrale'!V862="",V862='Convalida dati'!$D$8),"FALSO"))</f>
        <v>1</v>
      </c>
      <c r="E862" s="57" t="b">
        <f>+IF(OR(T862='Convalida dati'!$F$4,T862='Convalida dati'!$F$5,T862='Convalida dati'!$F$8),OR('Dealflow centrale'!V862='Convalida dati'!$D$5,V862='Convalida dati'!$D$6,V862='Convalida dati'!$D$7),IF(OR('Dealflow centrale'!T862='Convalida dati'!$F$9,'Dealflow centrale'!T862='Convalida dati'!$F$7),OR('Dealflow centrale'!V862='Convalida dati'!$D$4,'Dealflow centrale'!V862='Convalida dati'!$D$5,'Dealflow centrale'!V862='Convalida dati'!$D$6),IF(T862="",OR(V862="",V862='Convalida dati'!$D$8),"FALSO")))</f>
        <v>1</v>
      </c>
      <c r="F862" s="58" t="str">
        <f t="shared" ca="1" si="80"/>
        <v>OK</v>
      </c>
      <c r="G862" s="66">
        <v>857</v>
      </c>
      <c r="H862" s="85">
        <v>43511</v>
      </c>
      <c r="I862" s="85">
        <v>43511</v>
      </c>
      <c r="J862" s="292" t="s">
        <v>2083</v>
      </c>
      <c r="K862" s="65" t="s">
        <v>62</v>
      </c>
      <c r="L862" s="76" t="s">
        <v>69</v>
      </c>
      <c r="M862" s="78" t="s">
        <v>70</v>
      </c>
      <c r="N862" s="64"/>
      <c r="O862" s="272" t="s">
        <v>1745</v>
      </c>
      <c r="P862" s="66" t="s">
        <v>36</v>
      </c>
      <c r="Q862" s="67" t="s">
        <v>170</v>
      </c>
      <c r="R862" s="67" t="s">
        <v>45</v>
      </c>
      <c r="S862" s="288" t="str">
        <f>+'EVCA sectoralclassification 1'!E223</f>
        <v>Biotechnology</v>
      </c>
      <c r="T862" s="68" t="s">
        <v>40</v>
      </c>
      <c r="U862" s="66" t="s">
        <v>1158</v>
      </c>
      <c r="V862" s="423" t="s">
        <v>39</v>
      </c>
      <c r="W862" s="288"/>
      <c r="X862" s="489">
        <v>43517</v>
      </c>
      <c r="Y862" s="480"/>
      <c r="Z862" s="69"/>
    </row>
    <row r="863" spans="2:26" ht="42.45" hidden="1" customHeight="1" x14ac:dyDescent="0.3">
      <c r="B863" s="56" t="str">
        <f t="shared" ca="1" si="78"/>
        <v>VERO</v>
      </c>
      <c r="C863" s="57" t="b">
        <f t="shared" si="79"/>
        <v>1</v>
      </c>
      <c r="D863" s="57" t="b">
        <f>+IF(Q863='Convalida dati'!$B$16,AND('Dealflow centrale'!V863&lt;&gt;"",I863&lt;&gt;""),IF(AND('Dealflow centrale'!Q863='Convalida dati'!$B$17,'Dealflow centrale'!I863=""),OR('Dealflow centrale'!V863="",V863='Convalida dati'!$D$8),"FALSO"))</f>
        <v>1</v>
      </c>
      <c r="E863" s="57" t="b">
        <f>+IF(OR(T863='Convalida dati'!$F$4,T863='Convalida dati'!$F$5,T863='Convalida dati'!$F$8),OR('Dealflow centrale'!V863='Convalida dati'!$D$5,V863='Convalida dati'!$D$6,V863='Convalida dati'!$D$7),IF(OR('Dealflow centrale'!T863='Convalida dati'!$F$9,'Dealflow centrale'!T863='Convalida dati'!$F$7),OR('Dealflow centrale'!V863='Convalida dati'!$D$4,'Dealflow centrale'!V863='Convalida dati'!$D$5,'Dealflow centrale'!V863='Convalida dati'!$D$6),IF(T863="",OR(V863="",V863='Convalida dati'!$D$8),"FALSO")))</f>
        <v>1</v>
      </c>
      <c r="F863" s="58" t="str">
        <f t="shared" ca="1" si="80"/>
        <v>OK</v>
      </c>
      <c r="G863" s="60">
        <v>858</v>
      </c>
      <c r="H863" s="84">
        <v>43511</v>
      </c>
      <c r="I863" s="84">
        <v>43511</v>
      </c>
      <c r="J863" s="279" t="s">
        <v>2084</v>
      </c>
      <c r="K863" s="57" t="s">
        <v>62</v>
      </c>
      <c r="L863" s="70" t="s">
        <v>69</v>
      </c>
      <c r="M863" s="72" t="s">
        <v>70</v>
      </c>
      <c r="N863" s="75"/>
      <c r="O863" s="73" t="s">
        <v>1745</v>
      </c>
      <c r="P863" s="60" t="s">
        <v>36</v>
      </c>
      <c r="Q863" s="61" t="s">
        <v>170</v>
      </c>
      <c r="R863" s="61" t="s">
        <v>51</v>
      </c>
      <c r="S863" s="293" t="str">
        <f>+'EVCA sectoralclassification 1'!E40</f>
        <v>Chemical and materials: other</v>
      </c>
      <c r="T863" s="62" t="s">
        <v>40</v>
      </c>
      <c r="U863" s="60" t="s">
        <v>1158</v>
      </c>
      <c r="V863" s="424" t="s">
        <v>39</v>
      </c>
      <c r="W863" s="289"/>
      <c r="X863" s="488">
        <v>43517</v>
      </c>
      <c r="Y863" s="483"/>
      <c r="Z863" s="80"/>
    </row>
    <row r="864" spans="2:26" ht="42.45" hidden="1" customHeight="1" x14ac:dyDescent="0.3">
      <c r="B864" s="56" t="str">
        <f t="shared" ca="1" si="78"/>
        <v>VERO</v>
      </c>
      <c r="C864" s="57" t="b">
        <f t="shared" si="79"/>
        <v>1</v>
      </c>
      <c r="D864" s="57" t="b">
        <f>+IF(Q864='Convalida dati'!$B$16,AND('Dealflow centrale'!V864&lt;&gt;"",I864&lt;&gt;""),IF(AND('Dealflow centrale'!Q864='Convalida dati'!$B$17,'Dealflow centrale'!I864=""),OR('Dealflow centrale'!V864="",V864='Convalida dati'!$D$8),"FALSO"))</f>
        <v>1</v>
      </c>
      <c r="E864" s="57" t="b">
        <f>+IF(OR(T864='Convalida dati'!$F$4,T864='Convalida dati'!$F$5,T864='Convalida dati'!$F$8),OR('Dealflow centrale'!V864='Convalida dati'!$D$5,V864='Convalida dati'!$D$6,V864='Convalida dati'!$D$7),IF(OR('Dealflow centrale'!T864='Convalida dati'!$F$9,'Dealflow centrale'!T864='Convalida dati'!$F$7),OR('Dealflow centrale'!V864='Convalida dati'!$D$4,'Dealflow centrale'!V864='Convalida dati'!$D$5,'Dealflow centrale'!V864='Convalida dati'!$D$6),IF(T864="",OR(V864="",V864='Convalida dati'!$D$8),"FALSO")))</f>
        <v>1</v>
      </c>
      <c r="F864" s="58" t="str">
        <f t="shared" ca="1" si="80"/>
        <v>OK</v>
      </c>
      <c r="G864" s="66">
        <v>859</v>
      </c>
      <c r="H864" s="85">
        <v>43511</v>
      </c>
      <c r="I864" s="85">
        <v>43511</v>
      </c>
      <c r="J864" s="292" t="s">
        <v>2085</v>
      </c>
      <c r="K864" s="65" t="s">
        <v>62</v>
      </c>
      <c r="L864" s="76" t="s">
        <v>69</v>
      </c>
      <c r="M864" s="78" t="s">
        <v>70</v>
      </c>
      <c r="N864" s="64"/>
      <c r="O864" s="65" t="s">
        <v>1745</v>
      </c>
      <c r="P864" s="66" t="s">
        <v>36</v>
      </c>
      <c r="Q864" s="67" t="s">
        <v>170</v>
      </c>
      <c r="R864" s="67" t="s">
        <v>51</v>
      </c>
      <c r="S864" s="288" t="str">
        <f>+'EVCA sectoralclassification 1'!E66</f>
        <v>Manufacturing: other</v>
      </c>
      <c r="T864" s="68" t="s">
        <v>40</v>
      </c>
      <c r="U864" s="66" t="s">
        <v>1158</v>
      </c>
      <c r="V864" s="423" t="s">
        <v>39</v>
      </c>
      <c r="W864" s="288"/>
      <c r="X864" s="489">
        <v>43517</v>
      </c>
      <c r="Y864" s="480"/>
      <c r="Z864" s="69"/>
    </row>
    <row r="865" spans="2:26" ht="42.45" hidden="1" customHeight="1" x14ac:dyDescent="0.3">
      <c r="B865" s="56" t="str">
        <f t="shared" ca="1" si="78"/>
        <v>VERO</v>
      </c>
      <c r="C865" s="57" t="b">
        <f t="shared" si="79"/>
        <v>1</v>
      </c>
      <c r="D865" s="57" t="b">
        <f>+IF(Q865='Convalida dati'!$B$16,AND('Dealflow centrale'!V865&lt;&gt;"",I865&lt;&gt;""),IF(AND('Dealflow centrale'!Q865='Convalida dati'!$B$17,'Dealflow centrale'!I865=""),OR('Dealflow centrale'!V865="",V865='Convalida dati'!$D$8),"FALSO"))</f>
        <v>1</v>
      </c>
      <c r="E865" s="57" t="b">
        <f>+IF(OR(T865='Convalida dati'!$F$4,T865='Convalida dati'!$F$5,T865='Convalida dati'!$F$8),OR('Dealflow centrale'!V865='Convalida dati'!$D$5,V865='Convalida dati'!$D$6,V865='Convalida dati'!$D$7),IF(OR('Dealflow centrale'!T865='Convalida dati'!$F$9,'Dealflow centrale'!T865='Convalida dati'!$F$7),OR('Dealflow centrale'!V865='Convalida dati'!$D$4,'Dealflow centrale'!V865='Convalida dati'!$D$5,'Dealflow centrale'!V865='Convalida dati'!$D$6),IF(T865="",OR(V865="",V865='Convalida dati'!$D$8),"FALSO")))</f>
        <v>1</v>
      </c>
      <c r="F865" s="58" t="str">
        <f t="shared" ca="1" si="80"/>
        <v>OK</v>
      </c>
      <c r="G865" s="60">
        <v>860</v>
      </c>
      <c r="H865" s="84">
        <v>43511</v>
      </c>
      <c r="I865" s="84">
        <v>43511</v>
      </c>
      <c r="J865" s="279" t="s">
        <v>2086</v>
      </c>
      <c r="K865" s="57" t="s">
        <v>62</v>
      </c>
      <c r="L865" s="70" t="s">
        <v>69</v>
      </c>
      <c r="M865" s="72" t="s">
        <v>70</v>
      </c>
      <c r="N865" s="75"/>
      <c r="O865" s="73" t="s">
        <v>1745</v>
      </c>
      <c r="P865" s="72" t="s">
        <v>36</v>
      </c>
      <c r="Q865" s="61" t="s">
        <v>170</v>
      </c>
      <c r="R865" s="61" t="s">
        <v>51</v>
      </c>
      <c r="S865" s="293" t="str">
        <f>+'EVCA sectoralclassification 1'!E40</f>
        <v>Chemical and materials: other</v>
      </c>
      <c r="T865" s="62" t="s">
        <v>40</v>
      </c>
      <c r="U865" s="60" t="s">
        <v>1158</v>
      </c>
      <c r="V865" s="424" t="s">
        <v>39</v>
      </c>
      <c r="W865" s="289"/>
      <c r="X865" s="488">
        <v>43517</v>
      </c>
      <c r="Y865" s="481"/>
      <c r="Z865" s="284"/>
    </row>
    <row r="866" spans="2:26" ht="42.45" hidden="1" customHeight="1" x14ac:dyDescent="0.3">
      <c r="B866" s="56" t="str">
        <f t="shared" ca="1" si="78"/>
        <v>VERO</v>
      </c>
      <c r="C866" s="57" t="b">
        <f t="shared" si="79"/>
        <v>1</v>
      </c>
      <c r="D866" s="57" t="b">
        <f>+IF(Q866='Convalida dati'!$B$16,AND('Dealflow centrale'!V866&lt;&gt;"",I866&lt;&gt;""),IF(AND('Dealflow centrale'!Q866='Convalida dati'!$B$17,'Dealflow centrale'!I866=""),OR('Dealflow centrale'!V866="",V866='Convalida dati'!$D$8),"FALSO"))</f>
        <v>1</v>
      </c>
      <c r="E866" s="57" t="b">
        <f>+IF(OR(T866='Convalida dati'!$F$4,T866='Convalida dati'!$F$5,T866='Convalida dati'!$F$8),OR('Dealflow centrale'!V866='Convalida dati'!$D$5,V866='Convalida dati'!$D$6,V866='Convalida dati'!$D$7),IF(OR('Dealflow centrale'!T866='Convalida dati'!$F$9,'Dealflow centrale'!T866='Convalida dati'!$F$7),OR('Dealflow centrale'!V866='Convalida dati'!$D$4,'Dealflow centrale'!V866='Convalida dati'!$D$5,'Dealflow centrale'!V866='Convalida dati'!$D$6),IF(T866="",OR(V866="",V866='Convalida dati'!$D$8),"FALSO")))</f>
        <v>1</v>
      </c>
      <c r="F866" s="58" t="str">
        <f t="shared" ca="1" si="80"/>
        <v>OK</v>
      </c>
      <c r="G866" s="66">
        <v>861</v>
      </c>
      <c r="H866" s="85">
        <v>43511</v>
      </c>
      <c r="I866" s="85">
        <v>43511</v>
      </c>
      <c r="J866" s="291" t="s">
        <v>2087</v>
      </c>
      <c r="K866" s="65" t="s">
        <v>62</v>
      </c>
      <c r="L866" s="76" t="s">
        <v>69</v>
      </c>
      <c r="M866" s="78" t="s">
        <v>70</v>
      </c>
      <c r="N866" s="64"/>
      <c r="O866" s="272" t="s">
        <v>1745</v>
      </c>
      <c r="P866" s="66" t="s">
        <v>36</v>
      </c>
      <c r="Q866" s="67" t="s">
        <v>170</v>
      </c>
      <c r="R866" s="67" t="s">
        <v>51</v>
      </c>
      <c r="S866" s="288" t="str">
        <f>+'EVCA sectoralclassification 1'!E40</f>
        <v>Chemical and materials: other</v>
      </c>
      <c r="T866" s="68" t="s">
        <v>40</v>
      </c>
      <c r="U866" s="66" t="s">
        <v>1158</v>
      </c>
      <c r="V866" s="423" t="s">
        <v>39</v>
      </c>
      <c r="W866" s="288"/>
      <c r="X866" s="489">
        <v>43517</v>
      </c>
      <c r="Y866" s="482"/>
      <c r="Z866" s="74"/>
    </row>
    <row r="867" spans="2:26" ht="42.45" hidden="1" customHeight="1" x14ac:dyDescent="0.3">
      <c r="B867" s="56" t="str">
        <f t="shared" ca="1" si="78"/>
        <v>VERO</v>
      </c>
      <c r="C867" s="57" t="b">
        <f t="shared" si="79"/>
        <v>1</v>
      </c>
      <c r="D867" s="57" t="b">
        <f>+IF(Q867='Convalida dati'!$B$16,AND('Dealflow centrale'!V867&lt;&gt;"",I867&lt;&gt;""),IF(AND('Dealflow centrale'!Q867='Convalida dati'!$B$17,'Dealflow centrale'!I867=""),OR('Dealflow centrale'!V867="",V867='Convalida dati'!$D$8),"FALSO"))</f>
        <v>1</v>
      </c>
      <c r="E867" s="57" t="b">
        <f>+IF(OR(T867='Convalida dati'!$F$4,T867='Convalida dati'!$F$5,T867='Convalida dati'!$F$8),OR('Dealflow centrale'!V867='Convalida dati'!$D$5,V867='Convalida dati'!$D$6,V867='Convalida dati'!$D$7),IF(OR('Dealflow centrale'!T867='Convalida dati'!$F$9,'Dealflow centrale'!T867='Convalida dati'!$F$7),OR('Dealflow centrale'!V867='Convalida dati'!$D$4,'Dealflow centrale'!V867='Convalida dati'!$D$5,'Dealflow centrale'!V867='Convalida dati'!$D$6),IF(T867="",OR(V867="",V867='Convalida dati'!$D$8),"FALSO")))</f>
        <v>1</v>
      </c>
      <c r="F867" s="58" t="str">
        <f t="shared" ca="1" si="80"/>
        <v>OK</v>
      </c>
      <c r="G867" s="60">
        <v>862</v>
      </c>
      <c r="H867" s="84">
        <v>43511</v>
      </c>
      <c r="I867" s="84">
        <v>43511</v>
      </c>
      <c r="J867" s="290" t="s">
        <v>2088</v>
      </c>
      <c r="K867" s="57" t="s">
        <v>62</v>
      </c>
      <c r="L867" s="70" t="s">
        <v>69</v>
      </c>
      <c r="M867" s="72" t="s">
        <v>70</v>
      </c>
      <c r="N867" s="56"/>
      <c r="O867" s="73" t="s">
        <v>1745</v>
      </c>
      <c r="P867" s="60" t="s">
        <v>36</v>
      </c>
      <c r="Q867" s="61" t="s">
        <v>170</v>
      </c>
      <c r="R867" s="61" t="s">
        <v>51</v>
      </c>
      <c r="S867" s="293" t="str">
        <f>+'EVCA sectoralclassification 1'!E57</f>
        <v>Business and industrial products</v>
      </c>
      <c r="T867" s="62" t="s">
        <v>40</v>
      </c>
      <c r="U867" s="60" t="s">
        <v>1158</v>
      </c>
      <c r="V867" s="424" t="s">
        <v>39</v>
      </c>
      <c r="W867" s="289"/>
      <c r="X867" s="488">
        <v>43517</v>
      </c>
      <c r="Y867" s="481"/>
      <c r="Z867" s="284"/>
    </row>
    <row r="868" spans="2:26" ht="42.45" hidden="1" customHeight="1" x14ac:dyDescent="0.3">
      <c r="B868" s="56" t="str">
        <f t="shared" ca="1" si="78"/>
        <v>VERO</v>
      </c>
      <c r="C868" s="57" t="b">
        <f t="shared" si="79"/>
        <v>1</v>
      </c>
      <c r="D868" s="57" t="b">
        <f>+IF(Q868='Convalida dati'!$B$16,AND('Dealflow centrale'!V868&lt;&gt;"",I868&lt;&gt;""),IF(AND('Dealflow centrale'!Q868='Convalida dati'!$B$17,'Dealflow centrale'!I868=""),OR('Dealflow centrale'!V868="",V868='Convalida dati'!$D$8),"FALSO"))</f>
        <v>1</v>
      </c>
      <c r="E868" s="57" t="b">
        <f>+IF(OR(T868='Convalida dati'!$F$4,T868='Convalida dati'!$F$5,T868='Convalida dati'!$F$8),OR('Dealflow centrale'!V868='Convalida dati'!$D$5,V868='Convalida dati'!$D$6,V868='Convalida dati'!$D$7),IF(OR('Dealflow centrale'!T868='Convalida dati'!$F$9,'Dealflow centrale'!T868='Convalida dati'!$F$7),OR('Dealflow centrale'!V868='Convalida dati'!$D$4,'Dealflow centrale'!V868='Convalida dati'!$D$5,'Dealflow centrale'!V868='Convalida dati'!$D$6),IF(T868="",OR(V868="",V868='Convalida dati'!$D$8),"FALSO")))</f>
        <v>1</v>
      </c>
      <c r="F868" s="58" t="str">
        <f t="shared" ca="1" si="80"/>
        <v>OK</v>
      </c>
      <c r="G868" s="66">
        <v>863</v>
      </c>
      <c r="H868" s="85">
        <v>43511</v>
      </c>
      <c r="I868" s="85">
        <v>43511</v>
      </c>
      <c r="J868" s="292" t="s">
        <v>2089</v>
      </c>
      <c r="K868" s="65" t="s">
        <v>62</v>
      </c>
      <c r="L868" s="76" t="s">
        <v>69</v>
      </c>
      <c r="M868" s="78" t="s">
        <v>70</v>
      </c>
      <c r="N868" s="64"/>
      <c r="O868" s="272" t="s">
        <v>1745</v>
      </c>
      <c r="P868" s="66" t="s">
        <v>36</v>
      </c>
      <c r="Q868" s="280" t="s">
        <v>170</v>
      </c>
      <c r="R868" s="280" t="s">
        <v>45</v>
      </c>
      <c r="S868" s="288" t="str">
        <f>+'EVCA sectoralclassification 1'!E223</f>
        <v>Biotechnology</v>
      </c>
      <c r="T868" s="68" t="s">
        <v>40</v>
      </c>
      <c r="U868" s="66" t="s">
        <v>1158</v>
      </c>
      <c r="V868" s="423" t="s">
        <v>39</v>
      </c>
      <c r="W868" s="288"/>
      <c r="X868" s="489">
        <v>43517</v>
      </c>
      <c r="Y868" s="482"/>
      <c r="Z868" s="74"/>
    </row>
    <row r="869" spans="2:26" ht="42.45" hidden="1" customHeight="1" x14ac:dyDescent="0.3">
      <c r="B869" s="56" t="str">
        <f t="shared" ca="1" si="78"/>
        <v>VERO</v>
      </c>
      <c r="C869" s="57" t="b">
        <f t="shared" si="79"/>
        <v>1</v>
      </c>
      <c r="D869" s="57" t="b">
        <f>+IF(Q869='Convalida dati'!$B$16,AND('Dealflow centrale'!V869&lt;&gt;"",I869&lt;&gt;""),IF(AND('Dealflow centrale'!Q869='Convalida dati'!$B$17,'Dealflow centrale'!I869=""),OR('Dealflow centrale'!V869="",V869='Convalida dati'!$D$8),"FALSO"))</f>
        <v>1</v>
      </c>
      <c r="E869" s="57" t="b">
        <f>+IF(OR(T869='Convalida dati'!$F$4,T869='Convalida dati'!$F$5,T869='Convalida dati'!$F$8),OR('Dealflow centrale'!V869='Convalida dati'!$D$5,V869='Convalida dati'!$D$6,V869='Convalida dati'!$D$7),IF(OR('Dealflow centrale'!T869='Convalida dati'!$F$9,'Dealflow centrale'!T869='Convalida dati'!$F$7),OR('Dealflow centrale'!V869='Convalida dati'!$D$4,'Dealflow centrale'!V869='Convalida dati'!$D$5,'Dealflow centrale'!V869='Convalida dati'!$D$6),IF(T869="",OR(V869="",V869='Convalida dati'!$D$8),"FALSO")))</f>
        <v>1</v>
      </c>
      <c r="F869" s="58" t="str">
        <f t="shared" ca="1" si="80"/>
        <v>OK</v>
      </c>
      <c r="G869" s="60">
        <v>864</v>
      </c>
      <c r="H869" s="84">
        <v>43511</v>
      </c>
      <c r="I869" s="84">
        <v>43511</v>
      </c>
      <c r="J869" s="290" t="s">
        <v>2090</v>
      </c>
      <c r="K869" s="70" t="s">
        <v>62</v>
      </c>
      <c r="L869" s="70" t="s">
        <v>183</v>
      </c>
      <c r="M869" s="72" t="s">
        <v>98</v>
      </c>
      <c r="N869" s="56"/>
      <c r="O869" s="73" t="s">
        <v>2093</v>
      </c>
      <c r="P869" s="60" t="s">
        <v>34</v>
      </c>
      <c r="Q869" s="61" t="s">
        <v>170</v>
      </c>
      <c r="R869" s="61" t="s">
        <v>49</v>
      </c>
      <c r="S869" s="293" t="str">
        <f>+'EVCA sectoralclassification 1'!E215</f>
        <v>Software: other</v>
      </c>
      <c r="T869" s="62" t="s">
        <v>41</v>
      </c>
      <c r="U869" s="60" t="s">
        <v>218</v>
      </c>
      <c r="V869" s="424" t="s">
        <v>174</v>
      </c>
      <c r="W869" s="289"/>
      <c r="X869" s="491">
        <v>43517</v>
      </c>
      <c r="Y869" s="483"/>
      <c r="Z869" s="80"/>
    </row>
    <row r="870" spans="2:26" ht="42.45" hidden="1" customHeight="1" x14ac:dyDescent="0.3">
      <c r="B870" s="56" t="str">
        <f t="shared" ca="1" si="78"/>
        <v>VERO</v>
      </c>
      <c r="C870" s="57" t="b">
        <f t="shared" si="79"/>
        <v>1</v>
      </c>
      <c r="D870" s="57" t="b">
        <f>+IF(Q870='Convalida dati'!$B$16,AND('Dealflow centrale'!V870&lt;&gt;"",I870&lt;&gt;""),IF(AND('Dealflow centrale'!Q870='Convalida dati'!$B$17,'Dealflow centrale'!I870=""),OR('Dealflow centrale'!V870="",V870='Convalida dati'!$D$8),"FALSO"))</f>
        <v>1</v>
      </c>
      <c r="E870" s="57" t="b">
        <f>+IF(OR(T870='Convalida dati'!$F$4,T870='Convalida dati'!$F$5,T870='Convalida dati'!$F$8),OR('Dealflow centrale'!V870='Convalida dati'!$D$5,V870='Convalida dati'!$D$6,V870='Convalida dati'!$D$7),IF(OR('Dealflow centrale'!T870='Convalida dati'!$F$9,'Dealflow centrale'!T870='Convalida dati'!$F$7),OR('Dealflow centrale'!V870='Convalida dati'!$D$4,'Dealflow centrale'!V870='Convalida dati'!$D$5,'Dealflow centrale'!V870='Convalida dati'!$D$6),IF(T870="",OR(V870="",V870='Convalida dati'!$D$8),"FALSO")))</f>
        <v>1</v>
      </c>
      <c r="F870" s="58" t="str">
        <f t="shared" ca="1" si="80"/>
        <v>OK</v>
      </c>
      <c r="G870" s="66">
        <v>865</v>
      </c>
      <c r="H870" s="85">
        <v>43514</v>
      </c>
      <c r="I870" s="63">
        <f>+H870</f>
        <v>43514</v>
      </c>
      <c r="J870" s="292" t="s">
        <v>2091</v>
      </c>
      <c r="K870" s="76" t="s">
        <v>62</v>
      </c>
      <c r="L870" s="76" t="s">
        <v>165</v>
      </c>
      <c r="M870" s="78" t="s">
        <v>90</v>
      </c>
      <c r="N870" s="64"/>
      <c r="O870" s="76" t="s">
        <v>2094</v>
      </c>
      <c r="P870" s="66" t="s">
        <v>34</v>
      </c>
      <c r="Q870" s="67" t="s">
        <v>170</v>
      </c>
      <c r="R870" s="67" t="s">
        <v>51</v>
      </c>
      <c r="S870" s="288" t="str">
        <f>+'EVCA sectoralclassification 1'!E58</f>
        <v>Business and industrial products</v>
      </c>
      <c r="T870" s="68" t="s">
        <v>41</v>
      </c>
      <c r="U870" s="66" t="s">
        <v>218</v>
      </c>
      <c r="V870" s="423" t="s">
        <v>174</v>
      </c>
      <c r="W870" s="288"/>
      <c r="X870" s="489">
        <v>43517</v>
      </c>
      <c r="Y870" s="480"/>
      <c r="Z870" s="69"/>
    </row>
    <row r="871" spans="2:26" ht="42.45" hidden="1" customHeight="1" x14ac:dyDescent="0.3">
      <c r="B871" s="56" t="str">
        <f t="shared" ca="1" si="78"/>
        <v>VERO</v>
      </c>
      <c r="C871" s="57" t="b">
        <f t="shared" si="79"/>
        <v>1</v>
      </c>
      <c r="D871" s="57" t="b">
        <f>+IF(Q871='Convalida dati'!$B$16,AND('Dealflow centrale'!V871&lt;&gt;"",I871&lt;&gt;""),IF(AND('Dealflow centrale'!Q871='Convalida dati'!$B$17,'Dealflow centrale'!I871=""),OR('Dealflow centrale'!V871="",V871='Convalida dati'!$D$8),"FALSO"))</f>
        <v>1</v>
      </c>
      <c r="E871" s="57" t="b">
        <f>+IF(OR(T871='Convalida dati'!$F$4,T871='Convalida dati'!$F$5,T871='Convalida dati'!$F$8),OR('Dealflow centrale'!V871='Convalida dati'!$D$5,V871='Convalida dati'!$D$6,V871='Convalida dati'!$D$7),IF(OR('Dealflow centrale'!T871='Convalida dati'!$F$9,'Dealflow centrale'!T871='Convalida dati'!$F$7),OR('Dealflow centrale'!V871='Convalida dati'!$D$4,'Dealflow centrale'!V871='Convalida dati'!$D$5,'Dealflow centrale'!V871='Convalida dati'!$D$6),IF(T871="",OR(V871="",V871='Convalida dati'!$D$8),"FALSO")))</f>
        <v>1</v>
      </c>
      <c r="F871" s="58" t="str">
        <f t="shared" ca="1" si="80"/>
        <v>OK</v>
      </c>
      <c r="G871" s="60">
        <v>866</v>
      </c>
      <c r="H871" s="84">
        <v>43515</v>
      </c>
      <c r="I871" s="84">
        <v>43515</v>
      </c>
      <c r="J871" s="279" t="s">
        <v>2095</v>
      </c>
      <c r="K871" s="70" t="s">
        <v>62</v>
      </c>
      <c r="L871" s="70" t="s">
        <v>1008</v>
      </c>
      <c r="M871" s="72" t="s">
        <v>92</v>
      </c>
      <c r="N871" s="75"/>
      <c r="O871" s="73" t="s">
        <v>2097</v>
      </c>
      <c r="P871" s="60" t="s">
        <v>34</v>
      </c>
      <c r="Q871" s="61" t="s">
        <v>170</v>
      </c>
      <c r="R871" s="61" t="s">
        <v>53</v>
      </c>
      <c r="S871" s="289" t="str">
        <f>+'EVCA sectoralclassification 1'!E181</f>
        <v>Financial institutions and services</v>
      </c>
      <c r="T871" s="62" t="s">
        <v>167</v>
      </c>
      <c r="U871" s="60" t="s">
        <v>218</v>
      </c>
      <c r="V871" s="424" t="s">
        <v>38</v>
      </c>
      <c r="W871" s="289"/>
      <c r="X871" s="488">
        <v>43517</v>
      </c>
      <c r="Y871" s="481"/>
      <c r="Z871" s="284"/>
    </row>
    <row r="872" spans="2:26" ht="42.45" hidden="1" customHeight="1" x14ac:dyDescent="0.3">
      <c r="B872" s="56" t="str">
        <f t="shared" ca="1" si="78"/>
        <v>VERO</v>
      </c>
      <c r="C872" s="57" t="b">
        <f t="shared" si="79"/>
        <v>1</v>
      </c>
      <c r="D872" s="57" t="b">
        <f>+IF(Q872='Convalida dati'!$B$16,AND('Dealflow centrale'!V872&lt;&gt;"",I872&lt;&gt;""),IF(AND('Dealflow centrale'!Q872='Convalida dati'!$B$17,'Dealflow centrale'!I872=""),OR('Dealflow centrale'!V872="",V872='Convalida dati'!$D$8),"FALSO"))</f>
        <v>1</v>
      </c>
      <c r="E872" s="57" t="b">
        <f>+IF(OR(T872='Convalida dati'!$F$4,T872='Convalida dati'!$F$5,T872='Convalida dati'!$F$8),OR('Dealflow centrale'!V872='Convalida dati'!$D$5,V872='Convalida dati'!$D$6,V872='Convalida dati'!$D$7),IF(OR('Dealflow centrale'!T872='Convalida dati'!$F$9,'Dealflow centrale'!T872='Convalida dati'!$F$7),OR('Dealflow centrale'!V872='Convalida dati'!$D$4,'Dealflow centrale'!V872='Convalida dati'!$D$5,'Dealflow centrale'!V872='Convalida dati'!$D$6),IF(T872="",OR(V872="",V872='Convalida dati'!$D$8),"FALSO")))</f>
        <v>1</v>
      </c>
      <c r="F872" s="58" t="str">
        <f t="shared" ca="1" si="80"/>
        <v>OK</v>
      </c>
      <c r="G872" s="66">
        <v>867</v>
      </c>
      <c r="H872" s="85">
        <v>43515</v>
      </c>
      <c r="I872" s="85">
        <v>43515</v>
      </c>
      <c r="J872" s="292" t="s">
        <v>2096</v>
      </c>
      <c r="K872" s="76" t="s">
        <v>62</v>
      </c>
      <c r="L872" s="76" t="s">
        <v>165</v>
      </c>
      <c r="M872" s="78" t="s">
        <v>90</v>
      </c>
      <c r="N872" s="77"/>
      <c r="O872" s="272" t="s">
        <v>2098</v>
      </c>
      <c r="P872" s="66" t="s">
        <v>34</v>
      </c>
      <c r="Q872" s="67" t="s">
        <v>170</v>
      </c>
      <c r="R872" s="67" t="s">
        <v>47</v>
      </c>
      <c r="S872" s="288" t="str">
        <f>+'EVCA sectoralclassification 1'!E133</f>
        <v>Consumer products retailing</v>
      </c>
      <c r="T872" s="68" t="s">
        <v>166</v>
      </c>
      <c r="U872" s="66" t="s">
        <v>218</v>
      </c>
      <c r="V872" s="423" t="s">
        <v>174</v>
      </c>
      <c r="W872" s="288"/>
      <c r="X872" s="489">
        <v>43517</v>
      </c>
      <c r="Y872" s="482" t="s">
        <v>1941</v>
      </c>
      <c r="Z872" s="74"/>
    </row>
    <row r="873" spans="2:26" ht="42.45" hidden="1" customHeight="1" x14ac:dyDescent="0.3">
      <c r="B873" s="56" t="str">
        <f t="shared" ca="1" si="78"/>
        <v>VERO</v>
      </c>
      <c r="C873" s="57" t="b">
        <f t="shared" si="79"/>
        <v>1</v>
      </c>
      <c r="D873" s="57" t="b">
        <f>+IF(Q873='Convalida dati'!$B$16,AND('Dealflow centrale'!V873&lt;&gt;"",I873&lt;&gt;""),IF(AND('Dealflow centrale'!Q873='Convalida dati'!$B$17,'Dealflow centrale'!I873=""),OR('Dealflow centrale'!V873="",V873='Convalida dati'!$D$8),"FALSO"))</f>
        <v>1</v>
      </c>
      <c r="E873" s="57" t="b">
        <f>+IF(OR(T873='Convalida dati'!$F$4,T873='Convalida dati'!$F$5,T873='Convalida dati'!$F$8),OR('Dealflow centrale'!V873='Convalida dati'!$D$5,V873='Convalida dati'!$D$6,V873='Convalida dati'!$D$7),IF(OR('Dealflow centrale'!T873='Convalida dati'!$F$9,'Dealflow centrale'!T873='Convalida dati'!$F$7),OR('Dealflow centrale'!V873='Convalida dati'!$D$4,'Dealflow centrale'!V873='Convalida dati'!$D$5,'Dealflow centrale'!V873='Convalida dati'!$D$6),IF(T873="",OR(V873="",V873='Convalida dati'!$D$8),"FALSO")))</f>
        <v>1</v>
      </c>
      <c r="F873" s="58" t="str">
        <f t="shared" ca="1" si="80"/>
        <v>OK</v>
      </c>
      <c r="G873" s="60">
        <v>868</v>
      </c>
      <c r="H873" s="84">
        <v>43515</v>
      </c>
      <c r="I873" s="59">
        <v>43515</v>
      </c>
      <c r="J873" s="279" t="s">
        <v>2100</v>
      </c>
      <c r="K873" s="70" t="s">
        <v>62</v>
      </c>
      <c r="L873" s="70" t="s">
        <v>80</v>
      </c>
      <c r="M873" s="72" t="s">
        <v>70</v>
      </c>
      <c r="N873" s="75"/>
      <c r="O873" s="73" t="s">
        <v>2099</v>
      </c>
      <c r="P873" s="60" t="s">
        <v>34</v>
      </c>
      <c r="Q873" s="61" t="s">
        <v>170</v>
      </c>
      <c r="R873" s="61" t="s">
        <v>49</v>
      </c>
      <c r="S873" s="293" t="str">
        <f>+'EVCA sectoralclassification 1'!E59</f>
        <v>Industrial measurement, sensing and control</v>
      </c>
      <c r="T873" s="62" t="s">
        <v>166</v>
      </c>
      <c r="U873" s="60" t="s">
        <v>218</v>
      </c>
      <c r="V873" s="424" t="s">
        <v>38</v>
      </c>
      <c r="W873" s="289"/>
      <c r="X873" s="488">
        <v>43517</v>
      </c>
      <c r="Y873" s="481"/>
      <c r="Z873" s="284"/>
    </row>
    <row r="874" spans="2:26" ht="42.45" hidden="1" customHeight="1" x14ac:dyDescent="0.3">
      <c r="B874" s="56" t="str">
        <f t="shared" ca="1" si="78"/>
        <v>VERO</v>
      </c>
      <c r="C874" s="57" t="b">
        <f t="shared" si="79"/>
        <v>1</v>
      </c>
      <c r="D874" s="57" t="b">
        <f>+IF(Q874='Convalida dati'!$B$16,AND('Dealflow centrale'!V874&lt;&gt;"",I874&lt;&gt;""),IF(AND('Dealflow centrale'!Q874='Convalida dati'!$B$17,'Dealflow centrale'!I874=""),OR('Dealflow centrale'!V874="",V874='Convalida dati'!$D$8),"FALSO"))</f>
        <v>1</v>
      </c>
      <c r="E874" s="57" t="b">
        <f>+IF(OR(T874='Convalida dati'!$F$4,T874='Convalida dati'!$F$5,T874='Convalida dati'!$F$8),OR('Dealflow centrale'!V874='Convalida dati'!$D$5,V874='Convalida dati'!$D$6,V874='Convalida dati'!$D$7),IF(OR('Dealflow centrale'!T874='Convalida dati'!$F$9,'Dealflow centrale'!T874='Convalida dati'!$F$7),OR('Dealflow centrale'!V874='Convalida dati'!$D$4,'Dealflow centrale'!V874='Convalida dati'!$D$5,'Dealflow centrale'!V874='Convalida dati'!$D$6),IF(T874="",OR(V874="",V874='Convalida dati'!$D$8),"FALSO")))</f>
        <v>1</v>
      </c>
      <c r="F874" s="58" t="str">
        <f t="shared" ca="1" si="80"/>
        <v>OK</v>
      </c>
      <c r="G874" s="66">
        <v>869</v>
      </c>
      <c r="H874" s="85">
        <v>43517</v>
      </c>
      <c r="I874" s="296">
        <v>43705</v>
      </c>
      <c r="J874" s="292" t="s">
        <v>2123</v>
      </c>
      <c r="K874" s="76" t="s">
        <v>64</v>
      </c>
      <c r="L874" s="76" t="s">
        <v>2124</v>
      </c>
      <c r="M874" s="78" t="s">
        <v>214</v>
      </c>
      <c r="N874" s="64"/>
      <c r="O874" s="272" t="s">
        <v>2116</v>
      </c>
      <c r="P874" s="66" t="s">
        <v>35</v>
      </c>
      <c r="Q874" s="67" t="s">
        <v>170</v>
      </c>
      <c r="R874" s="67" t="s">
        <v>49</v>
      </c>
      <c r="S874" s="288" t="str">
        <f>+'EVCA sectoralclassification 1'!E215</f>
        <v>Software: other</v>
      </c>
      <c r="T874" s="68" t="s">
        <v>167</v>
      </c>
      <c r="U874" s="66" t="s">
        <v>218</v>
      </c>
      <c r="V874" s="423" t="s">
        <v>38</v>
      </c>
      <c r="W874" s="288"/>
      <c r="X874" s="489">
        <v>43531</v>
      </c>
      <c r="Y874" s="482" t="s">
        <v>2122</v>
      </c>
      <c r="Z874" s="74"/>
    </row>
    <row r="875" spans="2:26" ht="42.45" hidden="1" customHeight="1" x14ac:dyDescent="0.3">
      <c r="B875" s="56" t="str">
        <f t="shared" ca="1" si="78"/>
        <v>VERO</v>
      </c>
      <c r="C875" s="57" t="b">
        <f t="shared" si="79"/>
        <v>1</v>
      </c>
      <c r="D875" s="57" t="b">
        <f>+IF(Q875='Convalida dati'!$B$16,AND('Dealflow centrale'!V875&lt;&gt;"",I875&lt;&gt;""),IF(AND('Dealflow centrale'!Q875='Convalida dati'!$B$17,'Dealflow centrale'!I875=""),OR('Dealflow centrale'!V875="",V875='Convalida dati'!$D$8),"FALSO"))</f>
        <v>1</v>
      </c>
      <c r="E875" s="57" t="b">
        <f>+IF(OR(T875='Convalida dati'!$F$4,T875='Convalida dati'!$F$5,T875='Convalida dati'!$F$8),OR('Dealflow centrale'!V875='Convalida dati'!$D$5,V875='Convalida dati'!$D$6,V875='Convalida dati'!$D$7),IF(OR('Dealflow centrale'!T875='Convalida dati'!$F$9,'Dealflow centrale'!T875='Convalida dati'!$F$7),OR('Dealflow centrale'!V875='Convalida dati'!$D$4,'Dealflow centrale'!V875='Convalida dati'!$D$5,'Dealflow centrale'!V875='Convalida dati'!$D$6),IF(T875="",OR(V875="",V875='Convalida dati'!$D$8),"FALSO")))</f>
        <v>1</v>
      </c>
      <c r="F875" s="58" t="str">
        <f t="shared" ca="1" si="80"/>
        <v>OK</v>
      </c>
      <c r="G875" s="60">
        <v>870</v>
      </c>
      <c r="H875" s="84">
        <v>43517</v>
      </c>
      <c r="I875" s="59">
        <v>43529</v>
      </c>
      <c r="J875" s="75" t="s">
        <v>2102</v>
      </c>
      <c r="K875" s="70" t="s">
        <v>62</v>
      </c>
      <c r="L875" s="70" t="s">
        <v>183</v>
      </c>
      <c r="M875" s="72" t="s">
        <v>98</v>
      </c>
      <c r="N875" s="56"/>
      <c r="O875" s="73" t="s">
        <v>2115</v>
      </c>
      <c r="P875" s="60" t="s">
        <v>34</v>
      </c>
      <c r="Q875" s="61" t="s">
        <v>170</v>
      </c>
      <c r="R875" s="61" t="s">
        <v>48</v>
      </c>
      <c r="S875" s="293" t="str">
        <f>+'EVCA sectoralclassification 1'!E200</f>
        <v>Internet technologies</v>
      </c>
      <c r="T875" s="62" t="s">
        <v>166</v>
      </c>
      <c r="U875" s="60" t="s">
        <v>218</v>
      </c>
      <c r="V875" s="424" t="s">
        <v>38</v>
      </c>
      <c r="W875" s="289"/>
      <c r="X875" s="488">
        <v>43531</v>
      </c>
      <c r="Y875" s="483"/>
      <c r="Z875" s="80"/>
    </row>
    <row r="876" spans="2:26" ht="42.45" hidden="1" customHeight="1" x14ac:dyDescent="0.3">
      <c r="B876" s="56" t="str">
        <f t="shared" ca="1" si="78"/>
        <v>VERO</v>
      </c>
      <c r="C876" s="57" t="b">
        <f t="shared" si="79"/>
        <v>1</v>
      </c>
      <c r="D876" s="57" t="b">
        <f>+IF(Q876='Convalida dati'!$B$16,AND('Dealflow centrale'!V876&lt;&gt;"",I876&lt;&gt;""),IF(AND('Dealflow centrale'!Q876='Convalida dati'!$B$17,'Dealflow centrale'!I876=""),OR('Dealflow centrale'!V876="",V876='Convalida dati'!$D$8),"FALSO"))</f>
        <v>1</v>
      </c>
      <c r="E876" s="57" t="b">
        <f>+IF(OR(T876='Convalida dati'!$F$4,T876='Convalida dati'!$F$5,T876='Convalida dati'!$F$8),OR('Dealflow centrale'!V876='Convalida dati'!$D$5,V876='Convalida dati'!$D$6,V876='Convalida dati'!$D$7),IF(OR('Dealflow centrale'!T876='Convalida dati'!$F$9,'Dealflow centrale'!T876='Convalida dati'!$F$7),OR('Dealflow centrale'!V876='Convalida dati'!$D$4,'Dealflow centrale'!V876='Convalida dati'!$D$5,'Dealflow centrale'!V876='Convalida dati'!$D$6),IF(T876="",OR(V876="",V876='Convalida dati'!$D$8),"FALSO")))</f>
        <v>1</v>
      </c>
      <c r="F876" s="58" t="str">
        <f t="shared" ca="1" si="80"/>
        <v>OK</v>
      </c>
      <c r="G876" s="66">
        <v>871</v>
      </c>
      <c r="H876" s="85">
        <v>43517</v>
      </c>
      <c r="I876" s="63">
        <f>+H876</f>
        <v>43517</v>
      </c>
      <c r="J876" s="77" t="s">
        <v>2103</v>
      </c>
      <c r="K876" s="76" t="s">
        <v>62</v>
      </c>
      <c r="L876" s="76" t="s">
        <v>149</v>
      </c>
      <c r="M876" s="78" t="s">
        <v>92</v>
      </c>
      <c r="N876" s="64"/>
      <c r="O876" s="272" t="s">
        <v>2112</v>
      </c>
      <c r="P876" s="66" t="s">
        <v>83</v>
      </c>
      <c r="Q876" s="67" t="s">
        <v>170</v>
      </c>
      <c r="R876" s="67" t="s">
        <v>48</v>
      </c>
      <c r="S876" s="288" t="str">
        <f>+'EVCA sectoralclassification 1'!E200</f>
        <v>Internet technologies</v>
      </c>
      <c r="T876" s="68" t="s">
        <v>166</v>
      </c>
      <c r="U876" s="66" t="s">
        <v>218</v>
      </c>
      <c r="V876" s="423" t="s">
        <v>38</v>
      </c>
      <c r="W876" s="288"/>
      <c r="X876" s="489">
        <v>43524</v>
      </c>
      <c r="Y876" s="482"/>
      <c r="Z876" s="74"/>
    </row>
    <row r="877" spans="2:26" ht="42.45" hidden="1" customHeight="1" x14ac:dyDescent="0.3">
      <c r="B877" s="56" t="str">
        <f t="shared" ca="1" si="78"/>
        <v>VERO</v>
      </c>
      <c r="C877" s="57" t="b">
        <f t="shared" si="79"/>
        <v>1</v>
      </c>
      <c r="D877" s="57" t="b">
        <f>+IF(Q877='Convalida dati'!$B$16,AND('Dealflow centrale'!V877&lt;&gt;"",I877&lt;&gt;""),IF(AND('Dealflow centrale'!Q877='Convalida dati'!$B$17,'Dealflow centrale'!I877=""),OR('Dealflow centrale'!V877="",V877='Convalida dati'!$D$8),"FALSO"))</f>
        <v>1</v>
      </c>
      <c r="E877" s="57" t="b">
        <f>+IF(OR(T877='Convalida dati'!$F$4,T877='Convalida dati'!$F$5,T877='Convalida dati'!$F$8),OR('Dealflow centrale'!V877='Convalida dati'!$D$5,V877='Convalida dati'!$D$6,V877='Convalida dati'!$D$7),IF(OR('Dealflow centrale'!T877='Convalida dati'!$F$9,'Dealflow centrale'!T877='Convalida dati'!$F$7),OR('Dealflow centrale'!V877='Convalida dati'!$D$4,'Dealflow centrale'!V877='Convalida dati'!$D$5,'Dealflow centrale'!V877='Convalida dati'!$D$6),IF(T877="",OR(V877="",V877='Convalida dati'!$D$8),"FALSO")))</f>
        <v>1</v>
      </c>
      <c r="F877" s="58" t="str">
        <f t="shared" ca="1" si="80"/>
        <v>OK</v>
      </c>
      <c r="G877" s="60">
        <v>872</v>
      </c>
      <c r="H877" s="84">
        <v>43523</v>
      </c>
      <c r="I877" s="59">
        <v>43523</v>
      </c>
      <c r="J877" s="75" t="s">
        <v>2104</v>
      </c>
      <c r="K877" s="70" t="s">
        <v>62</v>
      </c>
      <c r="L877" s="70" t="s">
        <v>149</v>
      </c>
      <c r="M877" s="72" t="s">
        <v>92</v>
      </c>
      <c r="N877" s="75" t="s">
        <v>2046</v>
      </c>
      <c r="O877" s="73"/>
      <c r="P877" s="60" t="s">
        <v>36</v>
      </c>
      <c r="Q877" s="61" t="s">
        <v>170</v>
      </c>
      <c r="R877" s="61" t="s">
        <v>53</v>
      </c>
      <c r="S877" s="289" t="str">
        <f>+'EVCA sectoralclassification 1'!E89</f>
        <v>Business and industrial services</v>
      </c>
      <c r="T877" s="62" t="s">
        <v>147</v>
      </c>
      <c r="U877" s="60" t="s">
        <v>218</v>
      </c>
      <c r="V877" s="424" t="s">
        <v>147</v>
      </c>
      <c r="W877" s="289"/>
      <c r="X877" s="488">
        <v>43524</v>
      </c>
      <c r="Y877" s="481"/>
      <c r="Z877" s="284"/>
    </row>
    <row r="878" spans="2:26" ht="42.45" hidden="1" customHeight="1" x14ac:dyDescent="0.3">
      <c r="B878" s="56" t="str">
        <f t="shared" ca="1" si="78"/>
        <v>VERO</v>
      </c>
      <c r="C878" s="57" t="b">
        <f t="shared" si="79"/>
        <v>1</v>
      </c>
      <c r="D878" s="57" t="b">
        <f>+IF(Q878='Convalida dati'!$B$16,AND('Dealflow centrale'!V878&lt;&gt;"",I878&lt;&gt;""),IF(AND('Dealflow centrale'!Q878='Convalida dati'!$B$17,'Dealflow centrale'!I878=""),OR('Dealflow centrale'!V878="",V878='Convalida dati'!$D$8),"FALSO"))</f>
        <v>1</v>
      </c>
      <c r="E878" s="57" t="b">
        <f>+IF(OR(T878='Convalida dati'!$F$4,T878='Convalida dati'!$F$5,T878='Convalida dati'!$F$8),OR('Dealflow centrale'!V878='Convalida dati'!$D$5,V878='Convalida dati'!$D$6,V878='Convalida dati'!$D$7),IF(OR('Dealflow centrale'!T878='Convalida dati'!$F$9,'Dealflow centrale'!T878='Convalida dati'!$F$7),OR('Dealflow centrale'!V878='Convalida dati'!$D$4,'Dealflow centrale'!V878='Convalida dati'!$D$5,'Dealflow centrale'!V878='Convalida dati'!$D$6),IF(T878="",OR(V878="",V878='Convalida dati'!$D$8),"FALSO")))</f>
        <v>1</v>
      </c>
      <c r="F878" s="58" t="str">
        <f t="shared" ca="1" si="80"/>
        <v>OK</v>
      </c>
      <c r="G878" s="66">
        <v>873</v>
      </c>
      <c r="H878" s="85">
        <v>43523</v>
      </c>
      <c r="I878" s="63">
        <v>43523</v>
      </c>
      <c r="J878" s="77" t="s">
        <v>2105</v>
      </c>
      <c r="K878" s="76" t="s">
        <v>62</v>
      </c>
      <c r="L878" s="76" t="s">
        <v>1077</v>
      </c>
      <c r="M878" s="78" t="s">
        <v>103</v>
      </c>
      <c r="N878" s="77"/>
      <c r="O878" s="272" t="s">
        <v>2111</v>
      </c>
      <c r="P878" s="66" t="s">
        <v>35</v>
      </c>
      <c r="Q878" s="67" t="s">
        <v>170</v>
      </c>
      <c r="R878" s="67" t="s">
        <v>49</v>
      </c>
      <c r="S878" s="288" t="str">
        <f>+'EVCA sectoralclassification 1'!E214</f>
        <v>Systems software</v>
      </c>
      <c r="T878" s="68" t="s">
        <v>41</v>
      </c>
      <c r="U878" s="66" t="s">
        <v>218</v>
      </c>
      <c r="V878" s="423" t="s">
        <v>174</v>
      </c>
      <c r="W878" s="288"/>
      <c r="X878" s="489">
        <v>43524</v>
      </c>
      <c r="Y878" s="482"/>
      <c r="Z878" s="74"/>
    </row>
    <row r="879" spans="2:26" ht="42.45" hidden="1" customHeight="1" x14ac:dyDescent="0.3">
      <c r="B879" s="56" t="str">
        <f t="shared" ca="1" si="78"/>
        <v>VERO</v>
      </c>
      <c r="C879" s="57" t="b">
        <f t="shared" si="79"/>
        <v>1</v>
      </c>
      <c r="D879" s="57" t="b">
        <f>+IF(Q879='Convalida dati'!$B$16,AND('Dealflow centrale'!V879&lt;&gt;"",I879&lt;&gt;""),IF(AND('Dealflow centrale'!Q879='Convalida dati'!$B$17,'Dealflow centrale'!I879=""),OR('Dealflow centrale'!V879="",V879='Convalida dati'!$D$8),"FALSO"))</f>
        <v>1</v>
      </c>
      <c r="E879" s="57" t="b">
        <f>+IF(OR(T879='Convalida dati'!$F$4,T879='Convalida dati'!$F$5,T879='Convalida dati'!$F$8),OR('Dealflow centrale'!V879='Convalida dati'!$D$5,V879='Convalida dati'!$D$6,V879='Convalida dati'!$D$7),IF(OR('Dealflow centrale'!T879='Convalida dati'!$F$9,'Dealflow centrale'!T879='Convalida dati'!$F$7),OR('Dealflow centrale'!V879='Convalida dati'!$D$4,'Dealflow centrale'!V879='Convalida dati'!$D$5,'Dealflow centrale'!V879='Convalida dati'!$D$6),IF(T879="",OR(V879="",V879='Convalida dati'!$D$8),"FALSO")))</f>
        <v>1</v>
      </c>
      <c r="F879" s="58" t="str">
        <f t="shared" ca="1" si="80"/>
        <v>OK</v>
      </c>
      <c r="G879" s="60">
        <v>874</v>
      </c>
      <c r="H879" s="282">
        <v>43523</v>
      </c>
      <c r="I879" s="59">
        <v>43523</v>
      </c>
      <c r="J879" s="75" t="s">
        <v>2107</v>
      </c>
      <c r="K879" s="70" t="s">
        <v>62</v>
      </c>
      <c r="L879" s="70" t="s">
        <v>1893</v>
      </c>
      <c r="M879" s="72" t="s">
        <v>91</v>
      </c>
      <c r="N879" s="56"/>
      <c r="O879" s="73" t="s">
        <v>2106</v>
      </c>
      <c r="P879" s="60" t="s">
        <v>34</v>
      </c>
      <c r="Q879" s="61" t="s">
        <v>170</v>
      </c>
      <c r="R879" s="61" t="s">
        <v>49</v>
      </c>
      <c r="S879" s="293" t="str">
        <f>+'EVCA sectoralclassification 1'!E215</f>
        <v>Software: other</v>
      </c>
      <c r="T879" s="62" t="s">
        <v>41</v>
      </c>
      <c r="U879" s="60" t="s">
        <v>218</v>
      </c>
      <c r="V879" s="424" t="s">
        <v>174</v>
      </c>
      <c r="W879" s="289"/>
      <c r="X879" s="488">
        <v>43524</v>
      </c>
      <c r="Y879" s="481"/>
      <c r="Z879" s="284"/>
    </row>
    <row r="880" spans="2:26" ht="42.45" hidden="1" customHeight="1" x14ac:dyDescent="0.3">
      <c r="B880" s="56" t="str">
        <f t="shared" ca="1" si="78"/>
        <v>VERO</v>
      </c>
      <c r="C880" s="57" t="b">
        <f t="shared" si="79"/>
        <v>1</v>
      </c>
      <c r="D880" s="57" t="b">
        <f>+IF(Q880='Convalida dati'!$B$16,AND('Dealflow centrale'!V880&lt;&gt;"",I880&lt;&gt;""),IF(AND('Dealflow centrale'!Q880='Convalida dati'!$B$17,'Dealflow centrale'!I880=""),OR('Dealflow centrale'!V880="",V880='Convalida dati'!$D$8),"FALSO"))</f>
        <v>1</v>
      </c>
      <c r="E880" s="57" t="b">
        <f>+IF(OR(T880='Convalida dati'!$F$4,T880='Convalida dati'!$F$5,T880='Convalida dati'!$F$8),OR('Dealflow centrale'!V880='Convalida dati'!$D$5,V880='Convalida dati'!$D$6,V880='Convalida dati'!$D$7),IF(OR('Dealflow centrale'!T880='Convalida dati'!$F$9,'Dealflow centrale'!T880='Convalida dati'!$F$7),OR('Dealflow centrale'!V880='Convalida dati'!$D$4,'Dealflow centrale'!V880='Convalida dati'!$D$5,'Dealflow centrale'!V880='Convalida dati'!$D$6),IF(T880="",OR(V880="",V880='Convalida dati'!$D$8),"FALSO")))</f>
        <v>1</v>
      </c>
      <c r="F880" s="58" t="str">
        <f t="shared" ca="1" si="80"/>
        <v>OK</v>
      </c>
      <c r="G880" s="66">
        <v>875</v>
      </c>
      <c r="H880" s="85">
        <v>43522</v>
      </c>
      <c r="I880" s="63">
        <v>43523</v>
      </c>
      <c r="J880" s="292" t="s">
        <v>2108</v>
      </c>
      <c r="K880" s="76" t="s">
        <v>62</v>
      </c>
      <c r="L880" s="76" t="s">
        <v>165</v>
      </c>
      <c r="M880" s="78" t="s">
        <v>90</v>
      </c>
      <c r="N880" s="64"/>
      <c r="O880" s="272" t="s">
        <v>1429</v>
      </c>
      <c r="P880" s="66" t="s">
        <v>83</v>
      </c>
      <c r="Q880" s="67" t="s">
        <v>170</v>
      </c>
      <c r="R880" s="67" t="s">
        <v>44</v>
      </c>
      <c r="S880" s="288" t="str">
        <f>+'EVCA sectoralclassification 1'!E112</f>
        <v>Means of transport: manufacturing and related</v>
      </c>
      <c r="T880" s="68" t="s">
        <v>167</v>
      </c>
      <c r="U880" s="66" t="s">
        <v>218</v>
      </c>
      <c r="V880" s="423" t="s">
        <v>38</v>
      </c>
      <c r="W880" s="288"/>
      <c r="X880" s="489">
        <v>43524</v>
      </c>
      <c r="Y880" s="480"/>
      <c r="Z880" s="69"/>
    </row>
    <row r="881" spans="2:26" ht="42.45" hidden="1" customHeight="1" x14ac:dyDescent="0.3">
      <c r="B881" s="56" t="str">
        <f t="shared" ca="1" si="78"/>
        <v>VERO</v>
      </c>
      <c r="C881" s="57" t="b">
        <f t="shared" si="79"/>
        <v>1</v>
      </c>
      <c r="D881" s="57" t="b">
        <f>+IF(Q881='Convalida dati'!$B$16,AND('Dealflow centrale'!V881&lt;&gt;"",I881&lt;&gt;""),IF(AND('Dealflow centrale'!Q881='Convalida dati'!$B$17,'Dealflow centrale'!I881=""),OR('Dealflow centrale'!V881="",V881='Convalida dati'!$D$8),"FALSO"))</f>
        <v>1</v>
      </c>
      <c r="E881" s="57" t="b">
        <f>+IF(OR(T881='Convalida dati'!$F$4,T881='Convalida dati'!$F$5,T881='Convalida dati'!$F$8),OR('Dealflow centrale'!V881='Convalida dati'!$D$5,V881='Convalida dati'!$D$6,V881='Convalida dati'!$D$7),IF(OR('Dealflow centrale'!T881='Convalida dati'!$F$9,'Dealflow centrale'!T881='Convalida dati'!$F$7),OR('Dealflow centrale'!V881='Convalida dati'!$D$4,'Dealflow centrale'!V881='Convalida dati'!$D$5,'Dealflow centrale'!V881='Convalida dati'!$D$6),IF(T881="",OR(V881="",V881='Convalida dati'!$D$8),"FALSO")))</f>
        <v>1</v>
      </c>
      <c r="F881" s="58" t="str">
        <f t="shared" ca="1" si="80"/>
        <v>OK</v>
      </c>
      <c r="G881" s="60">
        <v>876</v>
      </c>
      <c r="H881" s="84">
        <v>43522</v>
      </c>
      <c r="I881" s="59">
        <v>43523</v>
      </c>
      <c r="J881" s="75" t="s">
        <v>2109</v>
      </c>
      <c r="K881" s="70" t="s">
        <v>62</v>
      </c>
      <c r="L881" s="70" t="s">
        <v>165</v>
      </c>
      <c r="M881" s="72" t="s">
        <v>90</v>
      </c>
      <c r="N881" s="75"/>
      <c r="O881" s="73" t="s">
        <v>2110</v>
      </c>
      <c r="P881" s="60" t="s">
        <v>83</v>
      </c>
      <c r="Q881" s="281" t="s">
        <v>170</v>
      </c>
      <c r="R881" s="61" t="s">
        <v>53</v>
      </c>
      <c r="S881" s="293" t="str">
        <f>+'EVCA sectoralclassification 1'!E155</f>
        <v>Hospitality, sports and entertainment facilities</v>
      </c>
      <c r="T881" s="62" t="s">
        <v>167</v>
      </c>
      <c r="U881" s="60" t="s">
        <v>218</v>
      </c>
      <c r="V881" s="424" t="s">
        <v>38</v>
      </c>
      <c r="W881" s="289"/>
      <c r="X881" s="488">
        <v>43524</v>
      </c>
      <c r="Y881" s="483"/>
      <c r="Z881" s="80"/>
    </row>
    <row r="882" spans="2:26" ht="42.45" hidden="1" customHeight="1" x14ac:dyDescent="0.3">
      <c r="B882" s="56" t="str">
        <f t="shared" ca="1" si="78"/>
        <v>VERO</v>
      </c>
      <c r="C882" s="57" t="b">
        <f t="shared" si="79"/>
        <v>1</v>
      </c>
      <c r="D882" s="57" t="b">
        <f>+IF(Q882='Convalida dati'!$B$16,AND('Dealflow centrale'!V882&lt;&gt;"",I882&lt;&gt;""),IF(AND('Dealflow centrale'!Q882='Convalida dati'!$B$17,'Dealflow centrale'!I882=""),OR('Dealflow centrale'!V882="",V882='Convalida dati'!$D$8),"FALSO"))</f>
        <v>1</v>
      </c>
      <c r="E882" s="57" t="b">
        <f>+IF(OR(T882='Convalida dati'!$F$4,T882='Convalida dati'!$F$5,T882='Convalida dati'!$F$8),OR('Dealflow centrale'!V882='Convalida dati'!$D$5,V882='Convalida dati'!$D$6,V882='Convalida dati'!$D$7),IF(OR('Dealflow centrale'!T882='Convalida dati'!$F$9,'Dealflow centrale'!T882='Convalida dati'!$F$7),OR('Dealflow centrale'!V882='Convalida dati'!$D$4,'Dealflow centrale'!V882='Convalida dati'!$D$5,'Dealflow centrale'!V882='Convalida dati'!$D$6),IF(T882="",OR(V882="",V882='Convalida dati'!$D$8),"FALSO")))</f>
        <v>1</v>
      </c>
      <c r="F882" s="58" t="str">
        <f t="shared" ca="1" si="80"/>
        <v>OK</v>
      </c>
      <c r="G882" s="66">
        <v>877</v>
      </c>
      <c r="H882" s="85">
        <v>43518</v>
      </c>
      <c r="I882" s="63">
        <f>+H882</f>
        <v>43518</v>
      </c>
      <c r="J882" s="77" t="s">
        <v>2113</v>
      </c>
      <c r="K882" s="76" t="s">
        <v>62</v>
      </c>
      <c r="L882" s="76" t="s">
        <v>206</v>
      </c>
      <c r="M882" s="78" t="s">
        <v>206</v>
      </c>
      <c r="N882" s="64"/>
      <c r="O882" s="272" t="s">
        <v>2114</v>
      </c>
      <c r="P882" s="66" t="s">
        <v>34</v>
      </c>
      <c r="Q882" s="67" t="s">
        <v>170</v>
      </c>
      <c r="R882" s="67" t="s">
        <v>48</v>
      </c>
      <c r="S882" s="288" t="str">
        <f>+'EVCA sectoralclassification 1'!E200</f>
        <v>Internet technologies</v>
      </c>
      <c r="T882" s="68" t="s">
        <v>41</v>
      </c>
      <c r="U882" s="66" t="s">
        <v>218</v>
      </c>
      <c r="V882" s="423" t="s">
        <v>174</v>
      </c>
      <c r="W882" s="288"/>
      <c r="X882" s="489">
        <v>43524</v>
      </c>
      <c r="Y882" s="480"/>
      <c r="Z882" s="69"/>
    </row>
    <row r="883" spans="2:26" ht="42.45" hidden="1" customHeight="1" x14ac:dyDescent="0.3">
      <c r="B883" s="56" t="str">
        <f t="shared" ca="1" si="78"/>
        <v>VERO</v>
      </c>
      <c r="C883" s="57" t="b">
        <f t="shared" si="79"/>
        <v>1</v>
      </c>
      <c r="D883" s="57" t="b">
        <f>+IF(Q883='Convalida dati'!$B$16,AND('Dealflow centrale'!V883&lt;&gt;"",I883&lt;&gt;""),IF(AND('Dealflow centrale'!Q883='Convalida dati'!$B$17,'Dealflow centrale'!I883=""),OR('Dealflow centrale'!V883="",V883='Convalida dati'!$D$8),"FALSO"))</f>
        <v>1</v>
      </c>
      <c r="E883" s="57" t="b">
        <f>+IF(OR(T883='Convalida dati'!$F$4,T883='Convalida dati'!$F$5,T883='Convalida dati'!$F$8),OR('Dealflow centrale'!V883='Convalida dati'!$D$5,V883='Convalida dati'!$D$6,V883='Convalida dati'!$D$7),IF(OR('Dealflow centrale'!T883='Convalida dati'!$F$9,'Dealflow centrale'!T883='Convalida dati'!$F$7),OR('Dealflow centrale'!V883='Convalida dati'!$D$4,'Dealflow centrale'!V883='Convalida dati'!$D$5,'Dealflow centrale'!V883='Convalida dati'!$D$6),IF(T883="",OR(V883="",V883='Convalida dati'!$D$8),"FALSO")))</f>
        <v>1</v>
      </c>
      <c r="F883" s="58" t="str">
        <f t="shared" ca="1" si="80"/>
        <v>OK</v>
      </c>
      <c r="G883" s="60">
        <v>878</v>
      </c>
      <c r="H883" s="84">
        <v>43523</v>
      </c>
      <c r="I883" s="59">
        <f>+H883</f>
        <v>43523</v>
      </c>
      <c r="J883" s="279" t="s">
        <v>2118</v>
      </c>
      <c r="K883" s="70" t="s">
        <v>62</v>
      </c>
      <c r="L883" s="70" t="s">
        <v>202</v>
      </c>
      <c r="M883" s="72" t="s">
        <v>89</v>
      </c>
      <c r="N883" s="75"/>
      <c r="O883" s="73" t="s">
        <v>1931</v>
      </c>
      <c r="P883" s="60" t="s">
        <v>35</v>
      </c>
      <c r="Q883" s="61" t="s">
        <v>170</v>
      </c>
      <c r="R883" s="61" t="s">
        <v>52</v>
      </c>
      <c r="S883" s="289" t="str">
        <f>+'EVCA sectoralclassification 1'!E229</f>
        <v>Medical equipment and related software</v>
      </c>
      <c r="T883" s="62" t="s">
        <v>41</v>
      </c>
      <c r="U883" s="72" t="s">
        <v>1810</v>
      </c>
      <c r="V883" s="424" t="s">
        <v>39</v>
      </c>
      <c r="W883" s="289"/>
      <c r="X883" s="488">
        <v>43524</v>
      </c>
      <c r="Y883" s="481"/>
      <c r="Z883" s="284"/>
    </row>
    <row r="884" spans="2:26" ht="42.45" hidden="1" customHeight="1" x14ac:dyDescent="0.3">
      <c r="B884" s="56" t="str">
        <f t="shared" ca="1" si="78"/>
        <v>VERO</v>
      </c>
      <c r="C884" s="57" t="b">
        <f t="shared" si="79"/>
        <v>1</v>
      </c>
      <c r="D884" s="57" t="b">
        <f>+IF(Q884='Convalida dati'!$B$16,AND('Dealflow centrale'!V884&lt;&gt;"",I884&lt;&gt;""),IF(AND('Dealflow centrale'!Q884='Convalida dati'!$B$17,'Dealflow centrale'!I884=""),OR('Dealflow centrale'!V884="",V884='Convalida dati'!$D$8),"FALSO"))</f>
        <v>1</v>
      </c>
      <c r="E884" s="57" t="b">
        <f>+IF(OR(T884='Convalida dati'!$F$4,T884='Convalida dati'!$F$5,T884='Convalida dati'!$F$8),OR('Dealflow centrale'!V884='Convalida dati'!$D$5,V884='Convalida dati'!$D$6,V884='Convalida dati'!$D$7),IF(OR('Dealflow centrale'!T884='Convalida dati'!$F$9,'Dealflow centrale'!T884='Convalida dati'!$F$7),OR('Dealflow centrale'!V884='Convalida dati'!$D$4,'Dealflow centrale'!V884='Convalida dati'!$D$5,'Dealflow centrale'!V884='Convalida dati'!$D$6),IF(T884="",OR(V884="",V884='Convalida dati'!$D$8),"FALSO")))</f>
        <v>1</v>
      </c>
      <c r="F884" s="58" t="str">
        <f t="shared" ca="1" si="80"/>
        <v>OK</v>
      </c>
      <c r="G884" s="66">
        <v>879</v>
      </c>
      <c r="H884" s="273">
        <v>43524</v>
      </c>
      <c r="I884" s="63">
        <v>43524</v>
      </c>
      <c r="J884" s="77" t="s">
        <v>2120</v>
      </c>
      <c r="K884" s="76" t="s">
        <v>62</v>
      </c>
      <c r="L884" s="76" t="s">
        <v>149</v>
      </c>
      <c r="M884" s="78" t="s">
        <v>92</v>
      </c>
      <c r="N884" s="77" t="s">
        <v>82</v>
      </c>
      <c r="O884" s="272"/>
      <c r="P884" s="66" t="s">
        <v>36</v>
      </c>
      <c r="Q884" s="67" t="s">
        <v>170</v>
      </c>
      <c r="R884" s="67" t="s">
        <v>49</v>
      </c>
      <c r="S884" s="288" t="str">
        <f>+'EVCA sectoralclassification 1'!E215</f>
        <v>Software: other</v>
      </c>
      <c r="T884" s="68" t="s">
        <v>167</v>
      </c>
      <c r="U884" s="66" t="s">
        <v>218</v>
      </c>
      <c r="V884" s="423" t="s">
        <v>38</v>
      </c>
      <c r="W884" s="288"/>
      <c r="X884" s="489">
        <v>43531</v>
      </c>
      <c r="Y884" s="482"/>
      <c r="Z884" s="74"/>
    </row>
    <row r="885" spans="2:26" ht="42.45" hidden="1" customHeight="1" x14ac:dyDescent="0.3">
      <c r="B885" s="56" t="str">
        <f t="shared" ca="1" si="78"/>
        <v>VERO</v>
      </c>
      <c r="C885" s="57" t="b">
        <f t="shared" si="79"/>
        <v>1</v>
      </c>
      <c r="D885" s="57" t="b">
        <f>+IF(Q885='Convalida dati'!$B$16,AND('Dealflow centrale'!V885&lt;&gt;"",I885&lt;&gt;""),IF(AND('Dealflow centrale'!Q885='Convalida dati'!$B$17,'Dealflow centrale'!I885=""),OR('Dealflow centrale'!V885="",V885='Convalida dati'!$D$8),"FALSO"))</f>
        <v>1</v>
      </c>
      <c r="E885" s="57" t="b">
        <f>+IF(OR(T885='Convalida dati'!$F$4,T885='Convalida dati'!$F$5,T885='Convalida dati'!$F$8),OR('Dealflow centrale'!V885='Convalida dati'!$D$5,V885='Convalida dati'!$D$6,V885='Convalida dati'!$D$7),IF(OR('Dealflow centrale'!T885='Convalida dati'!$F$9,'Dealflow centrale'!T885='Convalida dati'!$F$7),OR('Dealflow centrale'!V885='Convalida dati'!$D$4,'Dealflow centrale'!V885='Convalida dati'!$D$5,'Dealflow centrale'!V885='Convalida dati'!$D$6),IF(T885="",OR(V885="",V885='Convalida dati'!$D$8),"FALSO")))</f>
        <v>1</v>
      </c>
      <c r="F885" s="58" t="str">
        <f t="shared" ca="1" si="80"/>
        <v>OK</v>
      </c>
      <c r="G885" s="60">
        <v>880</v>
      </c>
      <c r="H885" s="84">
        <v>43524</v>
      </c>
      <c r="I885" s="59">
        <v>43538</v>
      </c>
      <c r="J885" s="75" t="s">
        <v>2121</v>
      </c>
      <c r="K885" s="70" t="s">
        <v>62</v>
      </c>
      <c r="L885" s="70" t="s">
        <v>1586</v>
      </c>
      <c r="M885" s="72" t="s">
        <v>93</v>
      </c>
      <c r="N885" s="56"/>
      <c r="O885" s="73" t="s">
        <v>2111</v>
      </c>
      <c r="P885" s="60" t="s">
        <v>35</v>
      </c>
      <c r="Q885" s="61" t="s">
        <v>170</v>
      </c>
      <c r="R885" s="61" t="s">
        <v>49</v>
      </c>
      <c r="S885" s="293" t="str">
        <f>+'EVCA sectoralclassification 1'!E204</f>
        <v>Consumer electronics</v>
      </c>
      <c r="T885" s="62" t="s">
        <v>166</v>
      </c>
      <c r="U885" s="60" t="s">
        <v>218</v>
      </c>
      <c r="V885" s="424" t="s">
        <v>38</v>
      </c>
      <c r="W885" s="289"/>
      <c r="X885" s="488">
        <v>43545</v>
      </c>
      <c r="Y885" s="481"/>
      <c r="Z885" s="284"/>
    </row>
    <row r="886" spans="2:26" ht="42.45" hidden="1" customHeight="1" x14ac:dyDescent="0.3">
      <c r="B886" s="56" t="str">
        <f t="shared" ca="1" si="78"/>
        <v>VERO</v>
      </c>
      <c r="C886" s="57" t="b">
        <f t="shared" si="79"/>
        <v>1</v>
      </c>
      <c r="D886" s="57" t="b">
        <f>+IF(Q886='Convalida dati'!$B$16,AND('Dealflow centrale'!V886&lt;&gt;"",I886&lt;&gt;""),IF(AND('Dealflow centrale'!Q886='Convalida dati'!$B$17,'Dealflow centrale'!I886=""),OR('Dealflow centrale'!V886="",V886='Convalida dati'!$D$8),"FALSO"))</f>
        <v>1</v>
      </c>
      <c r="E886" s="57" t="b">
        <f>+IF(OR(T886='Convalida dati'!$F$4,T886='Convalida dati'!$F$5,T886='Convalida dati'!$F$8),OR('Dealflow centrale'!V886='Convalida dati'!$D$5,V886='Convalida dati'!$D$6,V886='Convalida dati'!$D$7),IF(OR('Dealflow centrale'!T886='Convalida dati'!$F$9,'Dealflow centrale'!T886='Convalida dati'!$F$7),OR('Dealflow centrale'!V886='Convalida dati'!$D$4,'Dealflow centrale'!V886='Convalida dati'!$D$5,'Dealflow centrale'!V886='Convalida dati'!$D$6),IF(T886="",OR(V886="",V886='Convalida dati'!$D$8),"FALSO")))</f>
        <v>1</v>
      </c>
      <c r="F886" s="58" t="str">
        <f t="shared" ca="1" si="80"/>
        <v>OK</v>
      </c>
      <c r="G886" s="66">
        <v>881</v>
      </c>
      <c r="H886" s="85">
        <v>43525</v>
      </c>
      <c r="I886" s="63">
        <v>43525</v>
      </c>
      <c r="J886" s="292" t="s">
        <v>2125</v>
      </c>
      <c r="K886" s="76" t="s">
        <v>62</v>
      </c>
      <c r="L886" s="76" t="s">
        <v>165</v>
      </c>
      <c r="M886" s="78" t="s">
        <v>90</v>
      </c>
      <c r="N886" s="77" t="s">
        <v>82</v>
      </c>
      <c r="O886" s="272"/>
      <c r="P886" s="66" t="s">
        <v>36</v>
      </c>
      <c r="Q886" s="67" t="s">
        <v>170</v>
      </c>
      <c r="R886" s="67" t="s">
        <v>53</v>
      </c>
      <c r="S886" s="300" t="str">
        <f>+'EVCA sectoralclassification 1'!E215</f>
        <v>Software: other</v>
      </c>
      <c r="T886" s="68" t="s">
        <v>166</v>
      </c>
      <c r="U886" s="66" t="s">
        <v>218</v>
      </c>
      <c r="V886" s="423" t="s">
        <v>38</v>
      </c>
      <c r="W886" s="288"/>
      <c r="X886" s="489">
        <v>43671</v>
      </c>
      <c r="Y886" s="482" t="s">
        <v>2582</v>
      </c>
      <c r="Z886" s="74"/>
    </row>
    <row r="887" spans="2:26" ht="42.45" hidden="1" customHeight="1" x14ac:dyDescent="0.3">
      <c r="B887" s="56" t="str">
        <f t="shared" ca="1" si="78"/>
        <v>VERO</v>
      </c>
      <c r="C887" s="57" t="b">
        <f t="shared" si="79"/>
        <v>1</v>
      </c>
      <c r="D887" s="57" t="b">
        <f>+IF(Q887='Convalida dati'!$B$16,AND('Dealflow centrale'!V887&lt;&gt;"",I887&lt;&gt;""),IF(AND('Dealflow centrale'!Q887='Convalida dati'!$B$17,'Dealflow centrale'!I887=""),OR('Dealflow centrale'!V887="",V887='Convalida dati'!$D$8),"FALSO"))</f>
        <v>1</v>
      </c>
      <c r="E887" s="57" t="b">
        <f>+IF(OR(T887='Convalida dati'!$F$4,T887='Convalida dati'!$F$5,T887='Convalida dati'!$F$8),OR('Dealflow centrale'!V887='Convalida dati'!$D$5,V887='Convalida dati'!$D$6,V887='Convalida dati'!$D$7),IF(OR('Dealflow centrale'!T887='Convalida dati'!$F$9,'Dealflow centrale'!T887='Convalida dati'!$F$7),OR('Dealflow centrale'!V887='Convalida dati'!$D$4,'Dealflow centrale'!V887='Convalida dati'!$D$5,'Dealflow centrale'!V887='Convalida dati'!$D$6),IF(T887="",OR(V887="",V887='Convalida dati'!$D$8),"FALSO")))</f>
        <v>1</v>
      </c>
      <c r="F887" s="58" t="str">
        <f t="shared" ca="1" si="80"/>
        <v>OK</v>
      </c>
      <c r="G887" s="60">
        <v>882</v>
      </c>
      <c r="H887" s="84">
        <v>43526</v>
      </c>
      <c r="I887" s="59"/>
      <c r="J887" s="279" t="s">
        <v>2126</v>
      </c>
      <c r="K887" s="70" t="s">
        <v>62</v>
      </c>
      <c r="L887" s="70" t="s">
        <v>206</v>
      </c>
      <c r="M887" s="72" t="s">
        <v>206</v>
      </c>
      <c r="N887" s="56"/>
      <c r="O887" s="73" t="s">
        <v>2127</v>
      </c>
      <c r="P887" s="60" t="s">
        <v>34</v>
      </c>
      <c r="Q887" s="61" t="s">
        <v>67</v>
      </c>
      <c r="R887" s="61"/>
      <c r="S887" s="293"/>
      <c r="T887" s="62"/>
      <c r="U887" s="60"/>
      <c r="V887" s="424" t="s">
        <v>781</v>
      </c>
      <c r="W887" s="289"/>
      <c r="X887" s="488">
        <v>43531</v>
      </c>
      <c r="Y887" s="483"/>
      <c r="Z887" s="80"/>
    </row>
    <row r="888" spans="2:26" ht="42.45" hidden="1" customHeight="1" x14ac:dyDescent="0.3">
      <c r="B888" s="56" t="str">
        <f t="shared" ca="1" si="78"/>
        <v>VERO</v>
      </c>
      <c r="C888" s="57" t="b">
        <f t="shared" si="79"/>
        <v>1</v>
      </c>
      <c r="D888" s="57" t="b">
        <f>+IF(Q888='Convalida dati'!$B$16,AND('Dealflow centrale'!V888&lt;&gt;"",I888&lt;&gt;""),IF(AND('Dealflow centrale'!Q888='Convalida dati'!$B$17,'Dealflow centrale'!I888=""),OR('Dealflow centrale'!V888="",V888='Convalida dati'!$D$8),"FALSO"))</f>
        <v>1</v>
      </c>
      <c r="E888" s="57" t="b">
        <f>+IF(OR(T888='Convalida dati'!$F$4,T888='Convalida dati'!$F$5,T888='Convalida dati'!$F$8),OR('Dealflow centrale'!V888='Convalida dati'!$D$5,V888='Convalida dati'!$D$6,V888='Convalida dati'!$D$7),IF(OR('Dealflow centrale'!T888='Convalida dati'!$F$9,'Dealflow centrale'!T888='Convalida dati'!$F$7),OR('Dealflow centrale'!V888='Convalida dati'!$D$4,'Dealflow centrale'!V888='Convalida dati'!$D$5,'Dealflow centrale'!V888='Convalida dati'!$D$6),IF(T888="",OR(V888="",V888='Convalida dati'!$D$8),"FALSO")))</f>
        <v>1</v>
      </c>
      <c r="F888" s="58" t="str">
        <f t="shared" ca="1" si="80"/>
        <v>OK</v>
      </c>
      <c r="G888" s="66">
        <v>883</v>
      </c>
      <c r="H888" s="85">
        <v>43528</v>
      </c>
      <c r="I888" s="296">
        <v>43528</v>
      </c>
      <c r="J888" s="77" t="s">
        <v>2128</v>
      </c>
      <c r="K888" s="76" t="s">
        <v>64</v>
      </c>
      <c r="L888" s="76" t="s">
        <v>705</v>
      </c>
      <c r="M888" s="78" t="s">
        <v>187</v>
      </c>
      <c r="N888" s="77"/>
      <c r="O888" s="76" t="s">
        <v>2138</v>
      </c>
      <c r="P888" s="78" t="s">
        <v>34</v>
      </c>
      <c r="Q888" s="67" t="s">
        <v>170</v>
      </c>
      <c r="R888" s="67" t="s">
        <v>48</v>
      </c>
      <c r="S888" s="288" t="str">
        <f>+'EVCA sectoralclassification 1'!E200</f>
        <v>Internet technologies</v>
      </c>
      <c r="T888" s="68" t="s">
        <v>166</v>
      </c>
      <c r="U888" s="78" t="s">
        <v>218</v>
      </c>
      <c r="V888" s="423" t="s">
        <v>38</v>
      </c>
      <c r="W888" s="288"/>
      <c r="X888" s="489">
        <v>43531</v>
      </c>
      <c r="Y888" s="482"/>
      <c r="Z888" s="74"/>
    </row>
    <row r="889" spans="2:26" ht="42.45" hidden="1" customHeight="1" x14ac:dyDescent="0.3">
      <c r="B889" s="56" t="str">
        <f t="shared" ca="1" si="78"/>
        <v>VERO</v>
      </c>
      <c r="C889" s="57" t="b">
        <f t="shared" si="79"/>
        <v>1</v>
      </c>
      <c r="D889" s="57" t="b">
        <f>+IF(Q889='Convalida dati'!$B$16,AND('Dealflow centrale'!V889&lt;&gt;"",I889&lt;&gt;""),IF(AND('Dealflow centrale'!Q889='Convalida dati'!$B$17,'Dealflow centrale'!I889=""),OR('Dealflow centrale'!V889="",V889='Convalida dati'!$D$8),"FALSO"))</f>
        <v>1</v>
      </c>
      <c r="E889" s="57" t="b">
        <f>+IF(OR(T889='Convalida dati'!$F$4,T889='Convalida dati'!$F$5,T889='Convalida dati'!$F$8),OR('Dealflow centrale'!V889='Convalida dati'!$D$5,V889='Convalida dati'!$D$6,V889='Convalida dati'!$D$7),IF(OR('Dealflow centrale'!T889='Convalida dati'!$F$9,'Dealflow centrale'!T889='Convalida dati'!$F$7),OR('Dealflow centrale'!V889='Convalida dati'!$D$4,'Dealflow centrale'!V889='Convalida dati'!$D$5,'Dealflow centrale'!V889='Convalida dati'!$D$6),IF(T889="",OR(V889="",V889='Convalida dati'!$D$8),"FALSO")))</f>
        <v>1</v>
      </c>
      <c r="F889" s="58" t="str">
        <f t="shared" ca="1" si="80"/>
        <v>OK</v>
      </c>
      <c r="G889" s="60">
        <v>884</v>
      </c>
      <c r="H889" s="84">
        <v>43528</v>
      </c>
      <c r="I889" s="59"/>
      <c r="J889" s="75" t="s">
        <v>2130</v>
      </c>
      <c r="K889" s="70" t="s">
        <v>62</v>
      </c>
      <c r="L889" s="70" t="s">
        <v>149</v>
      </c>
      <c r="M889" s="72" t="s">
        <v>92</v>
      </c>
      <c r="N889" s="75"/>
      <c r="O889" s="73" t="s">
        <v>2129</v>
      </c>
      <c r="P889" s="60" t="s">
        <v>34</v>
      </c>
      <c r="Q889" s="61" t="s">
        <v>67</v>
      </c>
      <c r="R889" s="61"/>
      <c r="S889" s="293"/>
      <c r="T889" s="62"/>
      <c r="U889" s="60"/>
      <c r="V889" s="424" t="s">
        <v>781</v>
      </c>
      <c r="W889" s="289"/>
      <c r="X889" s="488">
        <v>43531</v>
      </c>
      <c r="Y889" s="481"/>
      <c r="Z889" s="284"/>
    </row>
    <row r="890" spans="2:26" ht="42.45" hidden="1" customHeight="1" x14ac:dyDescent="0.3">
      <c r="B890" s="56" t="str">
        <f t="shared" ca="1" si="78"/>
        <v>VERO</v>
      </c>
      <c r="C890" s="57" t="b">
        <f t="shared" si="79"/>
        <v>1</v>
      </c>
      <c r="D890" s="57" t="b">
        <f>+IF(Q890='Convalida dati'!$B$16,AND('Dealflow centrale'!V890&lt;&gt;"",I890&lt;&gt;""),IF(AND('Dealflow centrale'!Q890='Convalida dati'!$B$17,'Dealflow centrale'!I890=""),OR('Dealflow centrale'!V890="",V890='Convalida dati'!$D$8),"FALSO"))</f>
        <v>1</v>
      </c>
      <c r="E890" s="57" t="b">
        <f>+IF(OR(T890='Convalida dati'!$F$4,T890='Convalida dati'!$F$5,T890='Convalida dati'!$F$8),OR('Dealflow centrale'!V890='Convalida dati'!$D$5,V890='Convalida dati'!$D$6,V890='Convalida dati'!$D$7),IF(OR('Dealflow centrale'!T890='Convalida dati'!$F$9,'Dealflow centrale'!T890='Convalida dati'!$F$7),OR('Dealflow centrale'!V890='Convalida dati'!$D$4,'Dealflow centrale'!V890='Convalida dati'!$D$5,'Dealflow centrale'!V890='Convalida dati'!$D$6),IF(T890="",OR(V890="",V890='Convalida dati'!$D$8),"FALSO")))</f>
        <v>1</v>
      </c>
      <c r="F890" s="58" t="str">
        <f t="shared" ca="1" si="80"/>
        <v>OK</v>
      </c>
      <c r="G890" s="66">
        <v>885</v>
      </c>
      <c r="H890" s="85">
        <v>43528</v>
      </c>
      <c r="I890" s="63">
        <v>43528</v>
      </c>
      <c r="J890" s="77" t="s">
        <v>2131</v>
      </c>
      <c r="K890" s="76" t="s">
        <v>62</v>
      </c>
      <c r="L890" s="76" t="s">
        <v>1110</v>
      </c>
      <c r="M890" s="78" t="s">
        <v>93</v>
      </c>
      <c r="N890" s="64"/>
      <c r="O890" s="272" t="s">
        <v>2132</v>
      </c>
      <c r="P890" s="66" t="s">
        <v>34</v>
      </c>
      <c r="Q890" s="67" t="s">
        <v>170</v>
      </c>
      <c r="R890" s="67" t="s">
        <v>43</v>
      </c>
      <c r="S890" s="288" t="str">
        <f>+'EVCA sectoralclassification 1'!E16</f>
        <v>Agriculture: other</v>
      </c>
      <c r="T890" s="68" t="s">
        <v>167</v>
      </c>
      <c r="U890" s="66" t="s">
        <v>218</v>
      </c>
      <c r="V890" s="423" t="s">
        <v>174</v>
      </c>
      <c r="W890" s="288"/>
      <c r="X890" s="489">
        <v>43531</v>
      </c>
      <c r="Y890" s="482" t="s">
        <v>1941</v>
      </c>
      <c r="Z890" s="74"/>
    </row>
    <row r="891" spans="2:26" ht="42.45" hidden="1" customHeight="1" x14ac:dyDescent="0.3">
      <c r="B891" s="56" t="str">
        <f t="shared" ca="1" si="78"/>
        <v>VERO</v>
      </c>
      <c r="C891" s="57" t="b">
        <f t="shared" si="79"/>
        <v>1</v>
      </c>
      <c r="D891" s="57" t="b">
        <f>+IF(Q891='Convalida dati'!$B$16,AND('Dealflow centrale'!V891&lt;&gt;"",I891&lt;&gt;""),IF(AND('Dealflow centrale'!Q891='Convalida dati'!$B$17,'Dealflow centrale'!I891=""),OR('Dealflow centrale'!V891="",V891='Convalida dati'!$D$8),"FALSO"))</f>
        <v>1</v>
      </c>
      <c r="E891" s="57" t="b">
        <f>+IF(OR(T891='Convalida dati'!$F$4,T891='Convalida dati'!$F$5,T891='Convalida dati'!$F$8),OR('Dealflow centrale'!V891='Convalida dati'!$D$5,V891='Convalida dati'!$D$6,V891='Convalida dati'!$D$7),IF(OR('Dealflow centrale'!T891='Convalida dati'!$F$9,'Dealflow centrale'!T891='Convalida dati'!$F$7),OR('Dealflow centrale'!V891='Convalida dati'!$D$4,'Dealflow centrale'!V891='Convalida dati'!$D$5,'Dealflow centrale'!V891='Convalida dati'!$D$6),IF(T891="",OR(V891="",V891='Convalida dati'!$D$8),"FALSO")))</f>
        <v>1</v>
      </c>
      <c r="F891" s="58" t="str">
        <f t="shared" ca="1" si="80"/>
        <v>OK</v>
      </c>
      <c r="G891" s="60">
        <v>886</v>
      </c>
      <c r="H891" s="84">
        <v>43528</v>
      </c>
      <c r="I891" s="59">
        <v>43528</v>
      </c>
      <c r="J891" s="75" t="s">
        <v>2134</v>
      </c>
      <c r="K891" s="70" t="s">
        <v>62</v>
      </c>
      <c r="L891" s="70" t="s">
        <v>206</v>
      </c>
      <c r="M891" s="72" t="s">
        <v>206</v>
      </c>
      <c r="N891" s="75"/>
      <c r="O891" s="73" t="s">
        <v>2133</v>
      </c>
      <c r="P891" s="60" t="s">
        <v>34</v>
      </c>
      <c r="Q891" s="61" t="s">
        <v>170</v>
      </c>
      <c r="R891" s="61" t="s">
        <v>46</v>
      </c>
      <c r="S891" s="293" t="str">
        <f>+'EVCA sectoralclassification 1'!E174</f>
        <v>Environmental services</v>
      </c>
      <c r="T891" s="62" t="s">
        <v>40</v>
      </c>
      <c r="U891" s="72" t="s">
        <v>218</v>
      </c>
      <c r="V891" s="424" t="s">
        <v>174</v>
      </c>
      <c r="W891" s="289"/>
      <c r="X891" s="488">
        <v>43531</v>
      </c>
      <c r="Y891" s="483"/>
      <c r="Z891" s="80"/>
    </row>
    <row r="892" spans="2:26" ht="42.45" hidden="1" customHeight="1" x14ac:dyDescent="0.3">
      <c r="B892" s="56" t="str">
        <f t="shared" ca="1" si="78"/>
        <v>VERO</v>
      </c>
      <c r="C892" s="57" t="b">
        <f t="shared" si="79"/>
        <v>1</v>
      </c>
      <c r="D892" s="57" t="b">
        <f>+IF(Q892='Convalida dati'!$B$16,AND('Dealflow centrale'!V892&lt;&gt;"",I892&lt;&gt;""),IF(AND('Dealflow centrale'!Q892='Convalida dati'!$B$17,'Dealflow centrale'!I892=""),OR('Dealflow centrale'!V892="",V892='Convalida dati'!$D$8),"FALSO"))</f>
        <v>1</v>
      </c>
      <c r="E892" s="57" t="b">
        <f>+IF(OR(T892='Convalida dati'!$F$4,T892='Convalida dati'!$F$5,T892='Convalida dati'!$F$8),OR('Dealflow centrale'!V892='Convalida dati'!$D$5,V892='Convalida dati'!$D$6,V892='Convalida dati'!$D$7),IF(OR('Dealflow centrale'!T892='Convalida dati'!$F$9,'Dealflow centrale'!T892='Convalida dati'!$F$7),OR('Dealflow centrale'!V892='Convalida dati'!$D$4,'Dealflow centrale'!V892='Convalida dati'!$D$5,'Dealflow centrale'!V892='Convalida dati'!$D$6),IF(T892="",OR(V892="",V892='Convalida dati'!$D$8),"FALSO")))</f>
        <v>1</v>
      </c>
      <c r="F892" s="58" t="str">
        <f t="shared" ca="1" si="80"/>
        <v>OK</v>
      </c>
      <c r="G892" s="66">
        <v>887</v>
      </c>
      <c r="H892" s="85">
        <v>43529</v>
      </c>
      <c r="I892" s="63">
        <v>43529</v>
      </c>
      <c r="J892" s="77" t="s">
        <v>2136</v>
      </c>
      <c r="K892" s="76" t="s">
        <v>64</v>
      </c>
      <c r="L892" s="76" t="s">
        <v>206</v>
      </c>
      <c r="M892" s="78" t="s">
        <v>2137</v>
      </c>
      <c r="N892" s="64"/>
      <c r="O892" s="272" t="s">
        <v>2135</v>
      </c>
      <c r="P892" s="66" t="s">
        <v>35</v>
      </c>
      <c r="Q892" s="67" t="s">
        <v>170</v>
      </c>
      <c r="R892" s="67" t="s">
        <v>46</v>
      </c>
      <c r="S892" s="288" t="str">
        <f>+'EVCA sectoralclassification 1'!E171</f>
        <v>Electricity supply</v>
      </c>
      <c r="T892" s="68" t="s">
        <v>166</v>
      </c>
      <c r="U892" s="66" t="s">
        <v>218</v>
      </c>
      <c r="V892" s="423" t="s">
        <v>38</v>
      </c>
      <c r="W892" s="288"/>
      <c r="X892" s="489">
        <v>43531</v>
      </c>
      <c r="Y892" s="482"/>
      <c r="Z892" s="74"/>
    </row>
    <row r="893" spans="2:26" ht="42.45" hidden="1" customHeight="1" x14ac:dyDescent="0.3">
      <c r="B893" s="56" t="str">
        <f ca="1">IF(AND(+H893&lt;=X893,X893&lt;=TODAY()),"VERO","FALSO")</f>
        <v>VERO</v>
      </c>
      <c r="C893" s="57" t="b">
        <f>+(AND(G893&lt;&gt;"",H893&lt;&gt;"",J893&lt;&gt;"",K893&lt;&gt;"",L893&lt;&gt;"",M893&lt;&gt;"",P893&lt;&gt;"",Q893&lt;&gt;""))</f>
        <v>1</v>
      </c>
      <c r="D893" s="57" t="b">
        <f>+IF(Q893='Convalida dati'!$B$16,AND('Dealflow centrale'!V893&lt;&gt;"",I893&lt;&gt;""),IF(AND('Dealflow centrale'!Q893='Convalida dati'!$B$17,'Dealflow centrale'!I893=""),OR('Dealflow centrale'!V893="",V893='Convalida dati'!$D$8),"FALSO"))</f>
        <v>1</v>
      </c>
      <c r="E893" s="57" t="b">
        <f>+IF(OR(T893='Convalida dati'!$F$4,T893='Convalida dati'!$F$5,T893='Convalida dati'!$F$8),OR('Dealflow centrale'!V893='Convalida dati'!$D$5,V893='Convalida dati'!$D$6,V893='Convalida dati'!$D$7),IF(OR('Dealflow centrale'!T893='Convalida dati'!$F$9,'Dealflow centrale'!T893='Convalida dati'!$F$7),OR('Dealflow centrale'!V893='Convalida dati'!$D$4,'Dealflow centrale'!V893='Convalida dati'!$D$5,'Dealflow centrale'!V893='Convalida dati'!$D$6),IF(T893="",OR(V893="",V893='Convalida dati'!$D$8),"FALSO")))</f>
        <v>1</v>
      </c>
      <c r="F893" s="58" t="str">
        <f t="shared" ca="1" si="80"/>
        <v>OK</v>
      </c>
      <c r="G893" s="60">
        <v>888</v>
      </c>
      <c r="H893" s="84">
        <v>43529</v>
      </c>
      <c r="I893" s="59">
        <v>43529</v>
      </c>
      <c r="J893" s="75" t="s">
        <v>2139</v>
      </c>
      <c r="K893" s="70" t="s">
        <v>62</v>
      </c>
      <c r="L893" s="70" t="s">
        <v>192</v>
      </c>
      <c r="M893" s="72" t="s">
        <v>95</v>
      </c>
      <c r="N893" s="73"/>
      <c r="O893" s="73" t="s">
        <v>1955</v>
      </c>
      <c r="P893" s="60" t="s">
        <v>35</v>
      </c>
      <c r="Q893" s="61" t="s">
        <v>170</v>
      </c>
      <c r="R893" s="61" t="s">
        <v>53</v>
      </c>
      <c r="S893" s="293" t="str">
        <f>+'EVCA sectoralclassification 1'!E109</f>
        <v>Transportation services</v>
      </c>
      <c r="T893" s="62" t="s">
        <v>167</v>
      </c>
      <c r="U893" s="72" t="s">
        <v>797</v>
      </c>
      <c r="V893" s="424" t="s">
        <v>38</v>
      </c>
      <c r="W893" s="289"/>
      <c r="X893" s="488">
        <v>43567</v>
      </c>
      <c r="Y893" s="483" t="s">
        <v>2222</v>
      </c>
      <c r="Z893" s="80"/>
    </row>
    <row r="894" spans="2:26" ht="42.45" hidden="1" customHeight="1" x14ac:dyDescent="0.3">
      <c r="B894" s="56" t="str">
        <f t="shared" ref="B894:B957" ca="1" si="81">IF(AND(+H894&lt;=X894,X894&lt;=TODAY()),"VERO","FALSO")</f>
        <v>VERO</v>
      </c>
      <c r="C894" s="57" t="b">
        <f>+(AND(G894&lt;&gt;"",H894&lt;&gt;"",J894&lt;&gt;"",K894&lt;&gt;"",L894&lt;&gt;"",M894&lt;&gt;"",O894&lt;&gt;"",P894&lt;&gt;""))</f>
        <v>1</v>
      </c>
      <c r="D894" s="57" t="b">
        <f>+IF(Q894='Convalida dati'!$B$16,AND('Dealflow centrale'!V894&lt;&gt;"",I894&lt;&gt;""),IF(AND('Dealflow centrale'!Q894='Convalida dati'!$B$17,'Dealflow centrale'!I894=""),OR('Dealflow centrale'!V894="",V894='Convalida dati'!$D$8),"FALSO"))</f>
        <v>1</v>
      </c>
      <c r="E894" s="57" t="b">
        <f>+IF(OR(T894='Convalida dati'!$F$4,T894='Convalida dati'!$F$5,T894='Convalida dati'!$F$8),OR('Dealflow centrale'!V894='Convalida dati'!$D$5,V894='Convalida dati'!$D$6,V894='Convalida dati'!$D$7),IF(OR('Dealflow centrale'!T894='Convalida dati'!$F$9,'Dealflow centrale'!T894='Convalida dati'!$F$7),OR('Dealflow centrale'!V894='Convalida dati'!$D$4,'Dealflow centrale'!V894='Convalida dati'!$D$5,'Dealflow centrale'!V894='Convalida dati'!$D$6),IF(T894="",OR(V894="",V894='Convalida dati'!$D$8),"FALSO")))</f>
        <v>1</v>
      </c>
      <c r="F894" s="58" t="str">
        <f t="shared" ca="1" si="80"/>
        <v>OK</v>
      </c>
      <c r="G894" s="66">
        <v>889</v>
      </c>
      <c r="H894" s="85">
        <v>43166</v>
      </c>
      <c r="I894" s="85"/>
      <c r="J894" s="77" t="s">
        <v>2140</v>
      </c>
      <c r="K894" s="76" t="s">
        <v>62</v>
      </c>
      <c r="L894" s="76" t="s">
        <v>80</v>
      </c>
      <c r="M894" s="78" t="s">
        <v>70</v>
      </c>
      <c r="N894" s="272"/>
      <c r="O894" s="272" t="s">
        <v>2149</v>
      </c>
      <c r="P894" s="66" t="s">
        <v>34</v>
      </c>
      <c r="Q894" s="67" t="s">
        <v>67</v>
      </c>
      <c r="R894" s="67"/>
      <c r="S894" s="288"/>
      <c r="T894" s="68"/>
      <c r="U894" s="66"/>
      <c r="V894" s="423" t="s">
        <v>781</v>
      </c>
      <c r="W894" s="288"/>
      <c r="X894" s="489">
        <v>43538</v>
      </c>
      <c r="Y894" s="482" t="s">
        <v>2150</v>
      </c>
      <c r="Z894" s="74"/>
    </row>
    <row r="895" spans="2:26" ht="42.45" hidden="1" customHeight="1" x14ac:dyDescent="0.3">
      <c r="B895" s="56" t="str">
        <f t="shared" ca="1" si="81"/>
        <v>VERO</v>
      </c>
      <c r="C895" s="57" t="b">
        <f t="shared" ref="C895:C957" si="82">+(AND(G895&lt;&gt;"",H895&lt;&gt;"",J895&lt;&gt;"",K895&lt;&gt;"",L895&lt;&gt;"",M895&lt;&gt;"",P895&lt;&gt;"",Q895&lt;&gt;""))</f>
        <v>1</v>
      </c>
      <c r="D895" s="57" t="b">
        <f>+IF(Q895='Convalida dati'!$B$16,AND('Dealflow centrale'!V895&lt;&gt;"",I895&lt;&gt;""),IF(AND('Dealflow centrale'!Q895='Convalida dati'!$B$17,'Dealflow centrale'!I895=""),OR('Dealflow centrale'!V895="",V895='Convalida dati'!$D$8),"FALSO"))</f>
        <v>1</v>
      </c>
      <c r="E895" s="57" t="b">
        <f>+IF(OR(T895='Convalida dati'!$F$4,T895='Convalida dati'!$F$5,T895='Convalida dati'!$F$8),OR('Dealflow centrale'!V895='Convalida dati'!$D$5,V895='Convalida dati'!$D$6,V895='Convalida dati'!$D$7),IF(OR('Dealflow centrale'!T895='Convalida dati'!$F$9,'Dealflow centrale'!T895='Convalida dati'!$F$7),OR('Dealflow centrale'!V895='Convalida dati'!$D$4,'Dealflow centrale'!V895='Convalida dati'!$D$5,'Dealflow centrale'!V895='Convalida dati'!$D$6),IF(T895="",OR(V895="",V895='Convalida dati'!$D$8),"FALSO")))</f>
        <v>1</v>
      </c>
      <c r="F895" s="58" t="str">
        <f t="shared" ca="1" si="80"/>
        <v>OK</v>
      </c>
      <c r="G895" s="60">
        <v>890</v>
      </c>
      <c r="H895" s="84">
        <v>43532</v>
      </c>
      <c r="I895" s="59">
        <v>43532</v>
      </c>
      <c r="J895" s="75" t="s">
        <v>2141</v>
      </c>
      <c r="K895" s="70" t="s">
        <v>62</v>
      </c>
      <c r="L895" s="70" t="s">
        <v>165</v>
      </c>
      <c r="M895" s="72" t="s">
        <v>90</v>
      </c>
      <c r="N895" s="75"/>
      <c r="O895" s="73" t="s">
        <v>2142</v>
      </c>
      <c r="P895" s="60" t="s">
        <v>35</v>
      </c>
      <c r="Q895" s="61" t="s">
        <v>170</v>
      </c>
      <c r="R895" s="61" t="s">
        <v>53</v>
      </c>
      <c r="S895" s="293" t="str">
        <f>+'EVCA sectoralclassification 1'!E200</f>
        <v>Internet technologies</v>
      </c>
      <c r="T895" s="62" t="s">
        <v>167</v>
      </c>
      <c r="U895" s="60" t="s">
        <v>218</v>
      </c>
      <c r="V895" s="424" t="s">
        <v>38</v>
      </c>
      <c r="W895" s="289"/>
      <c r="X895" s="488">
        <v>43538</v>
      </c>
      <c r="Y895" s="481"/>
      <c r="Z895" s="284"/>
    </row>
    <row r="896" spans="2:26" ht="42.45" hidden="1" customHeight="1" x14ac:dyDescent="0.3">
      <c r="B896" s="56" t="str">
        <f t="shared" ca="1" si="81"/>
        <v>VERO</v>
      </c>
      <c r="C896" s="57" t="b">
        <f t="shared" si="82"/>
        <v>1</v>
      </c>
      <c r="D896" s="57" t="b">
        <f>+IF(Q896='Convalida dati'!$B$16,AND('Dealflow centrale'!V896&lt;&gt;"",I896&lt;&gt;""),IF(AND('Dealflow centrale'!Q896='Convalida dati'!$B$17,'Dealflow centrale'!I896=""),OR('Dealflow centrale'!V896="",V896='Convalida dati'!$D$8),"FALSO"))</f>
        <v>1</v>
      </c>
      <c r="E896" s="57" t="b">
        <f>+IF(OR(T896='Convalida dati'!$F$4,T896='Convalida dati'!$F$5,T896='Convalida dati'!$F$8),OR('Dealflow centrale'!V896='Convalida dati'!$D$5,V896='Convalida dati'!$D$6,V896='Convalida dati'!$D$7),IF(OR('Dealflow centrale'!T896='Convalida dati'!$F$9,'Dealflow centrale'!T896='Convalida dati'!$F$7),OR('Dealflow centrale'!V896='Convalida dati'!$D$4,'Dealflow centrale'!V896='Convalida dati'!$D$5,'Dealflow centrale'!V896='Convalida dati'!$D$6),IF(T896="",OR(V896="",V896='Convalida dati'!$D$8),"FALSO")))</f>
        <v>1</v>
      </c>
      <c r="F896" s="58" t="str">
        <f t="shared" ca="1" si="80"/>
        <v>OK</v>
      </c>
      <c r="G896" s="66">
        <v>891</v>
      </c>
      <c r="H896" s="85">
        <v>43532</v>
      </c>
      <c r="I896" s="63">
        <v>43532</v>
      </c>
      <c r="J896" s="77" t="s">
        <v>2143</v>
      </c>
      <c r="K896" s="76" t="s">
        <v>62</v>
      </c>
      <c r="L896" s="76" t="s">
        <v>1110</v>
      </c>
      <c r="M896" s="78" t="s">
        <v>93</v>
      </c>
      <c r="N896" s="64"/>
      <c r="O896" s="272" t="s">
        <v>1888</v>
      </c>
      <c r="P896" s="66" t="s">
        <v>35</v>
      </c>
      <c r="Q896" s="67" t="s">
        <v>170</v>
      </c>
      <c r="R896" s="67" t="s">
        <v>43</v>
      </c>
      <c r="S896" s="288" t="str">
        <f>+'EVCA sectoralclassification 1'!E16</f>
        <v>Agriculture: other</v>
      </c>
      <c r="T896" s="68" t="s">
        <v>41</v>
      </c>
      <c r="U896" s="66" t="s">
        <v>218</v>
      </c>
      <c r="V896" s="423" t="s">
        <v>174</v>
      </c>
      <c r="W896" s="288"/>
      <c r="X896" s="489">
        <v>43538</v>
      </c>
      <c r="Y896" s="482"/>
      <c r="Z896" s="74"/>
    </row>
    <row r="897" spans="2:26" ht="42.45" hidden="1" customHeight="1" x14ac:dyDescent="0.3">
      <c r="B897" s="56" t="str">
        <f t="shared" ca="1" si="81"/>
        <v>VERO</v>
      </c>
      <c r="C897" s="57" t="b">
        <f t="shared" si="82"/>
        <v>1</v>
      </c>
      <c r="D897" s="57" t="b">
        <f>+IF(Q897='Convalida dati'!$B$16,AND('Dealflow centrale'!V897&lt;&gt;"",I897&lt;&gt;""),IF(AND('Dealflow centrale'!Q897='Convalida dati'!$B$17,'Dealflow centrale'!I897=""),OR('Dealflow centrale'!V897="",V897='Convalida dati'!$D$8),"FALSO"))</f>
        <v>1</v>
      </c>
      <c r="E897" s="57" t="b">
        <f>+IF(OR(T897='Convalida dati'!$F$4,T897='Convalida dati'!$F$5,T897='Convalida dati'!$F$8),OR('Dealflow centrale'!V897='Convalida dati'!$D$5,V897='Convalida dati'!$D$6,V897='Convalida dati'!$D$7),IF(OR('Dealflow centrale'!T897='Convalida dati'!$F$9,'Dealflow centrale'!T897='Convalida dati'!$F$7),OR('Dealflow centrale'!V897='Convalida dati'!$D$4,'Dealflow centrale'!V897='Convalida dati'!$D$5,'Dealflow centrale'!V897='Convalida dati'!$D$6),IF(T897="",OR(V897="",V897='Convalida dati'!$D$8),"FALSO")))</f>
        <v>1</v>
      </c>
      <c r="F897" s="58" t="str">
        <f t="shared" ca="1" si="80"/>
        <v>OK</v>
      </c>
      <c r="G897" s="60">
        <v>892</v>
      </c>
      <c r="H897" s="84">
        <v>43535</v>
      </c>
      <c r="I897" s="59">
        <v>43535</v>
      </c>
      <c r="J897" s="75" t="s">
        <v>2144</v>
      </c>
      <c r="K897" s="70" t="s">
        <v>62</v>
      </c>
      <c r="L897" s="70" t="s">
        <v>206</v>
      </c>
      <c r="M897" s="72" t="s">
        <v>206</v>
      </c>
      <c r="N897" s="75"/>
      <c r="O897" s="73" t="s">
        <v>2151</v>
      </c>
      <c r="P897" s="60" t="s">
        <v>34</v>
      </c>
      <c r="Q897" s="281" t="s">
        <v>170</v>
      </c>
      <c r="R897" s="61" t="s">
        <v>46</v>
      </c>
      <c r="S897" s="293" t="str">
        <f>+'EVCA sectoralclassification 1'!E178</f>
        <v>Environmental services</v>
      </c>
      <c r="T897" s="62" t="s">
        <v>41</v>
      </c>
      <c r="U897" s="60" t="s">
        <v>218</v>
      </c>
      <c r="V897" s="426" t="s">
        <v>174</v>
      </c>
      <c r="W897" s="293"/>
      <c r="X897" s="488">
        <v>43538</v>
      </c>
      <c r="Y897" s="481"/>
      <c r="Z897" s="284"/>
    </row>
    <row r="898" spans="2:26" ht="42.45" hidden="1" customHeight="1" x14ac:dyDescent="0.3">
      <c r="B898" s="56" t="str">
        <f t="shared" ca="1" si="81"/>
        <v>VERO</v>
      </c>
      <c r="C898" s="57" t="b">
        <f t="shared" si="82"/>
        <v>1</v>
      </c>
      <c r="D898" s="57" t="b">
        <f>+IF(Q898='Convalida dati'!$B$16,AND('Dealflow centrale'!V898&lt;&gt;"",I898&lt;&gt;""),IF(AND('Dealflow centrale'!Q898='Convalida dati'!$B$17,'Dealflow centrale'!I898=""),OR('Dealflow centrale'!V898="",V898='Convalida dati'!$D$8),"FALSO"))</f>
        <v>1</v>
      </c>
      <c r="E898" s="57" t="b">
        <f>+IF(OR(T898='Convalida dati'!$F$4,T898='Convalida dati'!$F$5,T898='Convalida dati'!$F$8),OR('Dealflow centrale'!V898='Convalida dati'!$D$5,V898='Convalida dati'!$D$6,V898='Convalida dati'!$D$7),IF(OR('Dealflow centrale'!T898='Convalida dati'!$F$9,'Dealflow centrale'!T898='Convalida dati'!$F$7),OR('Dealflow centrale'!V898='Convalida dati'!$D$4,'Dealflow centrale'!V898='Convalida dati'!$D$5,'Dealflow centrale'!V898='Convalida dati'!$D$6),IF(T898="",OR(V898="",V898='Convalida dati'!$D$8),"FALSO")))</f>
        <v>1</v>
      </c>
      <c r="F898" s="58" t="str">
        <f t="shared" ca="1" si="80"/>
        <v>OK</v>
      </c>
      <c r="G898" s="66">
        <v>893</v>
      </c>
      <c r="H898" s="85">
        <v>43535</v>
      </c>
      <c r="I898" s="63">
        <v>43535</v>
      </c>
      <c r="J898" s="77" t="s">
        <v>2145</v>
      </c>
      <c r="K898" s="76" t="s">
        <v>62</v>
      </c>
      <c r="L898" s="76" t="s">
        <v>149</v>
      </c>
      <c r="M898" s="78" t="s">
        <v>92</v>
      </c>
      <c r="N898" s="64"/>
      <c r="O898" s="272" t="s">
        <v>2152</v>
      </c>
      <c r="P898" s="66" t="s">
        <v>34</v>
      </c>
      <c r="Q898" s="67" t="s">
        <v>170</v>
      </c>
      <c r="R898" s="67" t="s">
        <v>47</v>
      </c>
      <c r="S898" s="288" t="str">
        <f>+'EVCA sectoralclassification 1'!E118</f>
        <v>Consumer products manufacturing</v>
      </c>
      <c r="T898" s="68" t="s">
        <v>166</v>
      </c>
      <c r="U898" s="78" t="s">
        <v>218</v>
      </c>
      <c r="V898" s="423" t="s">
        <v>38</v>
      </c>
      <c r="W898" s="288"/>
      <c r="X898" s="489">
        <v>43538</v>
      </c>
      <c r="Y898" s="482"/>
      <c r="Z898" s="74"/>
    </row>
    <row r="899" spans="2:26" ht="42.45" hidden="1" customHeight="1" x14ac:dyDescent="0.3">
      <c r="B899" s="56" t="str">
        <f t="shared" ca="1" si="81"/>
        <v>VERO</v>
      </c>
      <c r="C899" s="57" t="b">
        <f t="shared" si="82"/>
        <v>1</v>
      </c>
      <c r="D899" s="57" t="b">
        <f>+IF(Q899='Convalida dati'!$B$16,AND('Dealflow centrale'!V899&lt;&gt;"",I899&lt;&gt;""),IF(AND('Dealflow centrale'!Q899='Convalida dati'!$B$17,'Dealflow centrale'!I899=""),OR('Dealflow centrale'!V899="",V899='Convalida dati'!$D$8),"FALSO"))</f>
        <v>1</v>
      </c>
      <c r="E899" s="57" t="b">
        <f>+IF(OR(T899='Convalida dati'!$F$4,T899='Convalida dati'!$F$5,T899='Convalida dati'!$F$8),OR('Dealflow centrale'!V899='Convalida dati'!$D$5,V899='Convalida dati'!$D$6,V899='Convalida dati'!$D$7),IF(OR('Dealflow centrale'!T899='Convalida dati'!$F$9,'Dealflow centrale'!T899='Convalida dati'!$F$7),OR('Dealflow centrale'!V899='Convalida dati'!$D$4,'Dealflow centrale'!V899='Convalida dati'!$D$5,'Dealflow centrale'!V899='Convalida dati'!$D$6),IF(T899="",OR(V899="",V899='Convalida dati'!$D$8),"FALSO")))</f>
        <v>1</v>
      </c>
      <c r="F899" s="58" t="str">
        <f t="shared" ca="1" si="80"/>
        <v>OK</v>
      </c>
      <c r="G899" s="60">
        <v>894</v>
      </c>
      <c r="H899" s="84">
        <v>43535</v>
      </c>
      <c r="I899" s="59">
        <v>43629</v>
      </c>
      <c r="J899" s="279" t="s">
        <v>2146</v>
      </c>
      <c r="K899" s="70" t="s">
        <v>62</v>
      </c>
      <c r="L899" s="70" t="s">
        <v>165</v>
      </c>
      <c r="M899" s="72" t="s">
        <v>90</v>
      </c>
      <c r="N899" s="75"/>
      <c r="O899" s="73" t="s">
        <v>2153</v>
      </c>
      <c r="P899" s="60" t="s">
        <v>34</v>
      </c>
      <c r="Q899" s="61" t="s">
        <v>170</v>
      </c>
      <c r="R899" s="61" t="s">
        <v>53</v>
      </c>
      <c r="S899" s="293" t="str">
        <f>+'EVCA sectoralclassification 1'!E89</f>
        <v>Business and industrial services</v>
      </c>
      <c r="T899" s="62" t="s">
        <v>166</v>
      </c>
      <c r="U899" s="60" t="s">
        <v>218</v>
      </c>
      <c r="V899" s="424" t="s">
        <v>38</v>
      </c>
      <c r="W899" s="289"/>
      <c r="X899" s="488">
        <v>43630</v>
      </c>
      <c r="Y899" s="483" t="s">
        <v>2444</v>
      </c>
      <c r="Z899" s="80"/>
    </row>
    <row r="900" spans="2:26" ht="42.45" hidden="1" customHeight="1" x14ac:dyDescent="0.3">
      <c r="B900" s="56" t="str">
        <f t="shared" ca="1" si="81"/>
        <v>VERO</v>
      </c>
      <c r="C900" s="57" t="b">
        <f t="shared" si="82"/>
        <v>1</v>
      </c>
      <c r="D900" s="57" t="b">
        <f>+IF(Q900='Convalida dati'!$B$16,AND('Dealflow centrale'!V900&lt;&gt;"",I900&lt;&gt;""),IF(AND('Dealflow centrale'!Q900='Convalida dati'!$B$17,'Dealflow centrale'!I900=""),OR('Dealflow centrale'!V900="",V900='Convalida dati'!$D$8),"FALSO"))</f>
        <v>1</v>
      </c>
      <c r="E900" s="57" t="b">
        <f>+IF(OR(T900='Convalida dati'!$F$4,T900='Convalida dati'!$F$5,T900='Convalida dati'!$F$8),OR('Dealflow centrale'!V900='Convalida dati'!$D$5,V900='Convalida dati'!$D$6,V900='Convalida dati'!$D$7),IF(OR('Dealflow centrale'!T900='Convalida dati'!$F$9,'Dealflow centrale'!T900='Convalida dati'!$F$7),OR('Dealflow centrale'!V900='Convalida dati'!$D$4,'Dealflow centrale'!V900='Convalida dati'!$D$5,'Dealflow centrale'!V900='Convalida dati'!$D$6),IF(T900="",OR(V900="",V900='Convalida dati'!$D$8),"FALSO")))</f>
        <v>1</v>
      </c>
      <c r="F900" s="58" t="str">
        <f t="shared" ca="1" si="80"/>
        <v>OK</v>
      </c>
      <c r="G900" s="66">
        <v>895</v>
      </c>
      <c r="H900" s="85">
        <v>43535</v>
      </c>
      <c r="I900" s="63">
        <v>43535</v>
      </c>
      <c r="J900" s="77" t="s">
        <v>2148</v>
      </c>
      <c r="K900" s="76" t="s">
        <v>62</v>
      </c>
      <c r="L900" s="76" t="s">
        <v>165</v>
      </c>
      <c r="M900" s="78" t="s">
        <v>90</v>
      </c>
      <c r="N900" s="64"/>
      <c r="O900" s="272" t="s">
        <v>2147</v>
      </c>
      <c r="P900" s="66" t="s">
        <v>34</v>
      </c>
      <c r="Q900" s="67" t="s">
        <v>170</v>
      </c>
      <c r="R900" s="67" t="s">
        <v>47</v>
      </c>
      <c r="S900" s="288" t="str">
        <f>+'EVCA sectoralclassification 1'!E144</f>
        <v>Consumer goods: other</v>
      </c>
      <c r="T900" s="68" t="s">
        <v>41</v>
      </c>
      <c r="U900" s="66" t="s">
        <v>218</v>
      </c>
      <c r="V900" s="423" t="s">
        <v>174</v>
      </c>
      <c r="W900" s="288"/>
      <c r="X900" s="489">
        <v>43538</v>
      </c>
      <c r="Y900" s="482" t="s">
        <v>2154</v>
      </c>
      <c r="Z900" s="74"/>
    </row>
    <row r="901" spans="2:26" ht="42.45" hidden="1" customHeight="1" x14ac:dyDescent="0.3">
      <c r="B901" s="56" t="str">
        <f t="shared" ref="B901:B913" ca="1" si="83">IF(AND(+H901&lt;=X901,X901&lt;=TODAY()),"VERO","FALSO")</f>
        <v>VERO</v>
      </c>
      <c r="C901" s="57" t="b">
        <f t="shared" ref="C901:C913" si="84">+(AND(G901&lt;&gt;"",H901&lt;&gt;"",J901&lt;&gt;"",K901&lt;&gt;"",L901&lt;&gt;"",M901&lt;&gt;"",P901&lt;&gt;"",Q901&lt;&gt;""))</f>
        <v>1</v>
      </c>
      <c r="D901" s="57" t="b">
        <f>+IF(Q901='Convalida dati'!$B$16,AND('Dealflow centrale'!V901&lt;&gt;"",I901&lt;&gt;""),IF(AND('Dealflow centrale'!Q901='Convalida dati'!$B$17,'Dealflow centrale'!I901=""),OR('Dealflow centrale'!V901="",V901='Convalida dati'!$D$8),"FALSO"))</f>
        <v>1</v>
      </c>
      <c r="E901" s="57" t="b">
        <f>+IF(OR(T901='Convalida dati'!$F$4,T901='Convalida dati'!$F$5,T901='Convalida dati'!$F$8),OR('Dealflow centrale'!V901='Convalida dati'!$D$5,V901='Convalida dati'!$D$6,V901='Convalida dati'!$D$7),IF(OR('Dealflow centrale'!T901='Convalida dati'!$F$9,'Dealflow centrale'!T901='Convalida dati'!$F$7),OR('Dealflow centrale'!V901='Convalida dati'!$D$4,'Dealflow centrale'!V901='Convalida dati'!$D$5,'Dealflow centrale'!V901='Convalida dati'!$D$6),IF(T901="",OR(V901="",V901='Convalida dati'!$D$8),"FALSO")))</f>
        <v>1</v>
      </c>
      <c r="F901" s="58" t="str">
        <f t="shared" ca="1" si="80"/>
        <v>OK</v>
      </c>
      <c r="G901" s="60">
        <v>896</v>
      </c>
      <c r="H901" s="84">
        <v>43538</v>
      </c>
      <c r="I901" s="59">
        <v>43538</v>
      </c>
      <c r="J901" s="75" t="s">
        <v>2157</v>
      </c>
      <c r="K901" s="70" t="s">
        <v>62</v>
      </c>
      <c r="L901" s="70" t="s">
        <v>206</v>
      </c>
      <c r="M901" s="72" t="s">
        <v>206</v>
      </c>
      <c r="N901" s="75"/>
      <c r="O901" s="73" t="s">
        <v>2156</v>
      </c>
      <c r="P901" s="60" t="s">
        <v>34</v>
      </c>
      <c r="Q901" s="61" t="s">
        <v>170</v>
      </c>
      <c r="R901" s="61" t="s">
        <v>47</v>
      </c>
      <c r="S901" s="293" t="str">
        <f>+'EVCA sectoralclassification 1'!E122</f>
        <v>Consumer products manufacturing</v>
      </c>
      <c r="T901" s="62" t="s">
        <v>167</v>
      </c>
      <c r="U901" s="72" t="s">
        <v>218</v>
      </c>
      <c r="V901" s="424" t="s">
        <v>174</v>
      </c>
      <c r="W901" s="289"/>
      <c r="X901" s="488">
        <v>43545</v>
      </c>
      <c r="Y901" s="481" t="s">
        <v>1941</v>
      </c>
      <c r="Z901" s="284"/>
    </row>
    <row r="902" spans="2:26" ht="42.45" hidden="1" customHeight="1" x14ac:dyDescent="0.3">
      <c r="B902" s="56" t="str">
        <f t="shared" ca="1" si="83"/>
        <v>VERO</v>
      </c>
      <c r="C902" s="57" t="b">
        <f t="shared" si="84"/>
        <v>1</v>
      </c>
      <c r="D902" s="57" t="b">
        <f>+IF(Q902='Convalida dati'!$B$16,AND('Dealflow centrale'!V902&lt;&gt;"",I902&lt;&gt;""),IF(AND('Dealflow centrale'!Q902='Convalida dati'!$B$17,'Dealflow centrale'!I902=""),OR('Dealflow centrale'!V902="",V902='Convalida dati'!$D$8),"FALSO"))</f>
        <v>1</v>
      </c>
      <c r="E902" s="57" t="b">
        <f>+IF(OR(T902='Convalida dati'!$F$4,T902='Convalida dati'!$F$5,T902='Convalida dati'!$F$8),OR('Dealflow centrale'!V902='Convalida dati'!$D$5,V902='Convalida dati'!$D$6,V902='Convalida dati'!$D$7),IF(OR('Dealflow centrale'!T902='Convalida dati'!$F$9,'Dealflow centrale'!T902='Convalida dati'!$F$7),OR('Dealflow centrale'!V902='Convalida dati'!$D$4,'Dealflow centrale'!V902='Convalida dati'!$D$5,'Dealflow centrale'!V902='Convalida dati'!$D$6),IF(T902="",OR(V902="",V902='Convalida dati'!$D$8),"FALSO")))</f>
        <v>1</v>
      </c>
      <c r="F902" s="58" t="str">
        <f t="shared" ref="F902:F965" ca="1" si="85">+IF(AND(B902="VERO",C902=TRUE,D902=TRUE,E902=TRUE),"OK","ERRORE")</f>
        <v>OK</v>
      </c>
      <c r="G902" s="66">
        <v>897</v>
      </c>
      <c r="H902" s="273">
        <v>43538</v>
      </c>
      <c r="I902" s="63">
        <f>+H902</f>
        <v>43538</v>
      </c>
      <c r="J902" s="77" t="s">
        <v>2159</v>
      </c>
      <c r="K902" s="76" t="s">
        <v>62</v>
      </c>
      <c r="L902" s="76" t="s">
        <v>202</v>
      </c>
      <c r="M902" s="78" t="s">
        <v>89</v>
      </c>
      <c r="N902" s="64"/>
      <c r="O902" s="272" t="s">
        <v>2158</v>
      </c>
      <c r="P902" s="66" t="s">
        <v>34</v>
      </c>
      <c r="Q902" s="67" t="s">
        <v>170</v>
      </c>
      <c r="R902" s="67" t="s">
        <v>47</v>
      </c>
      <c r="S902" s="288" t="str">
        <f>+'EVCA sectoralclassification 1'!E122</f>
        <v>Consumer products manufacturing</v>
      </c>
      <c r="T902" s="68" t="s">
        <v>167</v>
      </c>
      <c r="U902" s="66" t="s">
        <v>218</v>
      </c>
      <c r="V902" s="423" t="s">
        <v>38</v>
      </c>
      <c r="W902" s="288"/>
      <c r="X902" s="489">
        <v>43545</v>
      </c>
      <c r="Y902" s="482"/>
      <c r="Z902" s="74"/>
    </row>
    <row r="903" spans="2:26" ht="42.45" hidden="1" customHeight="1" x14ac:dyDescent="0.3">
      <c r="B903" s="56" t="str">
        <f t="shared" ca="1" si="83"/>
        <v>VERO</v>
      </c>
      <c r="C903" s="57" t="b">
        <f t="shared" si="84"/>
        <v>1</v>
      </c>
      <c r="D903" s="57" t="b">
        <f>+IF(Q903='Convalida dati'!$B$16,AND('Dealflow centrale'!V903&lt;&gt;"",I903&lt;&gt;""),IF(AND('Dealflow centrale'!Q903='Convalida dati'!$B$17,'Dealflow centrale'!I903=""),OR('Dealflow centrale'!V903="",V903='Convalida dati'!$D$8),"FALSO"))</f>
        <v>1</v>
      </c>
      <c r="E903" s="57" t="b">
        <f>+IF(OR(T903='Convalida dati'!$F$4,T903='Convalida dati'!$F$5,T903='Convalida dati'!$F$8),OR('Dealflow centrale'!V903='Convalida dati'!$D$5,V903='Convalida dati'!$D$6,V903='Convalida dati'!$D$7),IF(OR('Dealflow centrale'!T903='Convalida dati'!$F$9,'Dealflow centrale'!T903='Convalida dati'!$F$7),OR('Dealflow centrale'!V903='Convalida dati'!$D$4,'Dealflow centrale'!V903='Convalida dati'!$D$5,'Dealflow centrale'!V903='Convalida dati'!$D$6),IF(T903="",OR(V903="",V903='Convalida dati'!$D$8),"FALSO")))</f>
        <v>1</v>
      </c>
      <c r="F903" s="58" t="str">
        <f t="shared" ca="1" si="85"/>
        <v>OK</v>
      </c>
      <c r="G903" s="60">
        <v>898</v>
      </c>
      <c r="H903" s="84">
        <v>43539</v>
      </c>
      <c r="I903" s="59"/>
      <c r="J903" s="279" t="s">
        <v>2161</v>
      </c>
      <c r="K903" s="70" t="s">
        <v>62</v>
      </c>
      <c r="L903" s="70" t="s">
        <v>202</v>
      </c>
      <c r="M903" s="72" t="s">
        <v>89</v>
      </c>
      <c r="N903" s="75"/>
      <c r="O903" s="73" t="s">
        <v>2160</v>
      </c>
      <c r="P903" s="60" t="s">
        <v>34</v>
      </c>
      <c r="Q903" s="61" t="s">
        <v>67</v>
      </c>
      <c r="R903" s="61"/>
      <c r="S903" s="293"/>
      <c r="T903" s="62"/>
      <c r="U903" s="72"/>
      <c r="V903" s="424" t="s">
        <v>781</v>
      </c>
      <c r="W903" s="289"/>
      <c r="X903" s="491">
        <v>43545</v>
      </c>
      <c r="Y903" s="483" t="s">
        <v>2170</v>
      </c>
      <c r="Z903" s="80"/>
    </row>
    <row r="904" spans="2:26" ht="42.45" hidden="1" customHeight="1" x14ac:dyDescent="0.3">
      <c r="B904" s="56" t="str">
        <f t="shared" ca="1" si="83"/>
        <v>VERO</v>
      </c>
      <c r="C904" s="57" t="b">
        <f t="shared" si="84"/>
        <v>1</v>
      </c>
      <c r="D904" s="57" t="b">
        <f>+IF(Q904='Convalida dati'!$B$16,AND('Dealflow centrale'!V904&lt;&gt;"",I904&lt;&gt;""),IF(AND('Dealflow centrale'!Q904='Convalida dati'!$B$17,'Dealflow centrale'!I904=""),OR('Dealflow centrale'!V904="",V904='Convalida dati'!$D$8),"FALSO"))</f>
        <v>1</v>
      </c>
      <c r="E904" s="57" t="b">
        <f>+IF(OR(T904='Convalida dati'!$F$4,T904='Convalida dati'!$F$5,T904='Convalida dati'!$F$8),OR('Dealflow centrale'!V904='Convalida dati'!$D$5,V904='Convalida dati'!$D$6,V904='Convalida dati'!$D$7),IF(OR('Dealflow centrale'!T904='Convalida dati'!$F$9,'Dealflow centrale'!T904='Convalida dati'!$F$7),OR('Dealflow centrale'!V904='Convalida dati'!$D$4,'Dealflow centrale'!V904='Convalida dati'!$D$5,'Dealflow centrale'!V904='Convalida dati'!$D$6),IF(T904="",OR(V904="",V904='Convalida dati'!$D$8),"FALSO")))</f>
        <v>1</v>
      </c>
      <c r="F904" s="58" t="str">
        <f t="shared" ca="1" si="85"/>
        <v>OK</v>
      </c>
      <c r="G904" s="66">
        <v>899</v>
      </c>
      <c r="H904" s="273">
        <v>43542</v>
      </c>
      <c r="I904" s="63">
        <f>+H904</f>
        <v>43542</v>
      </c>
      <c r="J904" s="77" t="s">
        <v>2163</v>
      </c>
      <c r="K904" s="76" t="s">
        <v>62</v>
      </c>
      <c r="L904" s="76" t="s">
        <v>76</v>
      </c>
      <c r="M904" s="78" t="s">
        <v>77</v>
      </c>
      <c r="N904" s="77"/>
      <c r="O904" s="272" t="s">
        <v>2162</v>
      </c>
      <c r="P904" s="66" t="s">
        <v>34</v>
      </c>
      <c r="Q904" s="67" t="s">
        <v>170</v>
      </c>
      <c r="R904" s="67" t="s">
        <v>47</v>
      </c>
      <c r="S904" s="288" t="str">
        <f>+'EVCA sectoralclassification 1'!E144</f>
        <v>Consumer goods: other</v>
      </c>
      <c r="T904" s="68" t="s">
        <v>41</v>
      </c>
      <c r="U904" s="78" t="s">
        <v>224</v>
      </c>
      <c r="V904" s="423" t="s">
        <v>174</v>
      </c>
      <c r="W904" s="288"/>
      <c r="X904" s="489">
        <v>43545</v>
      </c>
      <c r="Y904" s="482" t="s">
        <v>2506</v>
      </c>
      <c r="Z904" s="74"/>
    </row>
    <row r="905" spans="2:26" ht="42.45" hidden="1" customHeight="1" x14ac:dyDescent="0.3">
      <c r="B905" s="56" t="str">
        <f t="shared" ca="1" si="83"/>
        <v>VERO</v>
      </c>
      <c r="C905" s="57" t="b">
        <f t="shared" si="84"/>
        <v>1</v>
      </c>
      <c r="D905" s="57" t="b">
        <f>+IF(Q905='Convalida dati'!$B$16,AND('Dealflow centrale'!V905&lt;&gt;"",I905&lt;&gt;""),IF(AND('Dealflow centrale'!Q905='Convalida dati'!$B$17,'Dealflow centrale'!I905=""),OR('Dealflow centrale'!V905="",V905='Convalida dati'!$D$8),"FALSO"))</f>
        <v>1</v>
      </c>
      <c r="E905" s="57" t="b">
        <f>+IF(OR(T905='Convalida dati'!$F$4,T905='Convalida dati'!$F$5,T905='Convalida dati'!$F$8),OR('Dealflow centrale'!V905='Convalida dati'!$D$5,V905='Convalida dati'!$D$6,V905='Convalida dati'!$D$7),IF(OR('Dealflow centrale'!T905='Convalida dati'!$F$9,'Dealflow centrale'!T905='Convalida dati'!$F$7),OR('Dealflow centrale'!V905='Convalida dati'!$D$4,'Dealflow centrale'!V905='Convalida dati'!$D$5,'Dealflow centrale'!V905='Convalida dati'!$D$6),IF(T905="",OR(V905="",V905='Convalida dati'!$D$8),"FALSO")))</f>
        <v>1</v>
      </c>
      <c r="F905" s="58" t="str">
        <f t="shared" ca="1" si="85"/>
        <v>OK</v>
      </c>
      <c r="G905" s="60">
        <v>900</v>
      </c>
      <c r="H905" s="84">
        <v>43543</v>
      </c>
      <c r="I905" s="59">
        <v>43545</v>
      </c>
      <c r="J905" s="279" t="s">
        <v>2164</v>
      </c>
      <c r="K905" s="70" t="s">
        <v>62</v>
      </c>
      <c r="L905" s="70" t="s">
        <v>165</v>
      </c>
      <c r="M905" s="72" t="s">
        <v>90</v>
      </c>
      <c r="N905" s="75"/>
      <c r="O905" s="73" t="s">
        <v>982</v>
      </c>
      <c r="P905" s="60" t="s">
        <v>37</v>
      </c>
      <c r="Q905" s="61" t="s">
        <v>170</v>
      </c>
      <c r="R905" s="61" t="s">
        <v>43</v>
      </c>
      <c r="S905" s="293" t="str">
        <f>+'EVCA sectoralclassification 1'!E4</f>
        <v>Crop cultivation</v>
      </c>
      <c r="T905" s="62" t="s">
        <v>166</v>
      </c>
      <c r="U905" s="60" t="s">
        <v>218</v>
      </c>
      <c r="V905" s="424" t="s">
        <v>38</v>
      </c>
      <c r="W905" s="289"/>
      <c r="X905" s="488">
        <v>43552</v>
      </c>
      <c r="Y905" s="483"/>
      <c r="Z905" s="80"/>
    </row>
    <row r="906" spans="2:26" ht="42.45" hidden="1" customHeight="1" x14ac:dyDescent="0.3">
      <c r="B906" s="56" t="str">
        <f t="shared" ca="1" si="83"/>
        <v>VERO</v>
      </c>
      <c r="C906" s="57" t="b">
        <f t="shared" si="84"/>
        <v>1</v>
      </c>
      <c r="D906" s="57" t="b">
        <f>+IF(Q906='Convalida dati'!$B$16,AND('Dealflow centrale'!V906&lt;&gt;"",I906&lt;&gt;""),IF(AND('Dealflow centrale'!Q906='Convalida dati'!$B$17,'Dealflow centrale'!I906=""),OR('Dealflow centrale'!V906="",V906='Convalida dati'!$D$8),"FALSO"))</f>
        <v>1</v>
      </c>
      <c r="E906" s="57" t="b">
        <f>+IF(OR(T906='Convalida dati'!$F$4,T906='Convalida dati'!$F$5,T906='Convalida dati'!$F$8),OR('Dealflow centrale'!V906='Convalida dati'!$D$5,V906='Convalida dati'!$D$6,V906='Convalida dati'!$D$7),IF(OR('Dealflow centrale'!T906='Convalida dati'!$F$9,'Dealflow centrale'!T906='Convalida dati'!$F$7),OR('Dealflow centrale'!V906='Convalida dati'!$D$4,'Dealflow centrale'!V906='Convalida dati'!$D$5,'Dealflow centrale'!V906='Convalida dati'!$D$6),IF(T906="",OR(V906="",V906='Convalida dati'!$D$8),"FALSO")))</f>
        <v>1</v>
      </c>
      <c r="F906" s="58" t="str">
        <f t="shared" ca="1" si="85"/>
        <v>OK</v>
      </c>
      <c r="G906" s="66">
        <v>901</v>
      </c>
      <c r="H906" s="85">
        <v>43543</v>
      </c>
      <c r="I906" s="63">
        <v>43543</v>
      </c>
      <c r="J906" s="77" t="s">
        <v>2165</v>
      </c>
      <c r="K906" s="76" t="s">
        <v>62</v>
      </c>
      <c r="L906" s="76" t="s">
        <v>1139</v>
      </c>
      <c r="M906" s="78" t="s">
        <v>70</v>
      </c>
      <c r="N906" s="64"/>
      <c r="O906" s="272" t="s">
        <v>982</v>
      </c>
      <c r="P906" s="66" t="s">
        <v>37</v>
      </c>
      <c r="Q906" s="67" t="s">
        <v>170</v>
      </c>
      <c r="R906" s="67" t="s">
        <v>51</v>
      </c>
      <c r="S906" s="288" t="str">
        <f>+'EVCA sectoralclassification 1'!E40</f>
        <v>Chemical and materials: other</v>
      </c>
      <c r="T906" s="68" t="s">
        <v>40</v>
      </c>
      <c r="U906" s="74" t="s">
        <v>223</v>
      </c>
      <c r="V906" s="423" t="s">
        <v>39</v>
      </c>
      <c r="W906" s="288"/>
      <c r="X906" s="489">
        <v>43545</v>
      </c>
      <c r="Y906" s="482"/>
      <c r="Z906" s="74"/>
    </row>
    <row r="907" spans="2:26" ht="42.45" hidden="1" customHeight="1" x14ac:dyDescent="0.3">
      <c r="B907" s="56" t="str">
        <f t="shared" ca="1" si="83"/>
        <v>VERO</v>
      </c>
      <c r="C907" s="57" t="b">
        <f t="shared" si="84"/>
        <v>1</v>
      </c>
      <c r="D907" s="57" t="b">
        <f>+IF(Q907='Convalida dati'!$B$16,AND('Dealflow centrale'!V907&lt;&gt;"",I907&lt;&gt;""),IF(AND('Dealflow centrale'!Q907='Convalida dati'!$B$17,'Dealflow centrale'!I907=""),OR('Dealflow centrale'!V907="",V907='Convalida dati'!$D$8),"FALSO"))</f>
        <v>1</v>
      </c>
      <c r="E907" s="57" t="b">
        <f>+IF(OR(T907='Convalida dati'!$F$4,T907='Convalida dati'!$F$5,T907='Convalida dati'!$F$8),OR('Dealflow centrale'!V907='Convalida dati'!$D$5,V907='Convalida dati'!$D$6,V907='Convalida dati'!$D$7),IF(OR('Dealflow centrale'!T907='Convalida dati'!$F$9,'Dealflow centrale'!T907='Convalida dati'!$F$7),OR('Dealflow centrale'!V907='Convalida dati'!$D$4,'Dealflow centrale'!V907='Convalida dati'!$D$5,'Dealflow centrale'!V907='Convalida dati'!$D$6),IF(T907="",OR(V907="",V907='Convalida dati'!$D$8),"FALSO")))</f>
        <v>1</v>
      </c>
      <c r="F907" s="58" t="str">
        <f t="shared" ca="1" si="85"/>
        <v>OK</v>
      </c>
      <c r="G907" s="60">
        <v>902</v>
      </c>
      <c r="H907" s="84">
        <v>43543</v>
      </c>
      <c r="I907" s="59">
        <f>+H907</f>
        <v>43543</v>
      </c>
      <c r="J907" s="279" t="s">
        <v>2172</v>
      </c>
      <c r="K907" s="70" t="s">
        <v>62</v>
      </c>
      <c r="L907" s="70" t="s">
        <v>764</v>
      </c>
      <c r="M907" s="72" t="s">
        <v>103</v>
      </c>
      <c r="N907" s="75"/>
      <c r="O907" s="73" t="s">
        <v>2166</v>
      </c>
      <c r="P907" s="60" t="s">
        <v>35</v>
      </c>
      <c r="Q907" s="61" t="s">
        <v>170</v>
      </c>
      <c r="R907" s="61" t="s">
        <v>49</v>
      </c>
      <c r="S907" s="293" t="str">
        <f>+'EVCA sectoralclassification 1'!E215</f>
        <v>Software: other</v>
      </c>
      <c r="T907" s="62" t="s">
        <v>41</v>
      </c>
      <c r="U907" s="60" t="s">
        <v>218</v>
      </c>
      <c r="V907" s="424" t="s">
        <v>174</v>
      </c>
      <c r="W907" s="289"/>
      <c r="X907" s="488">
        <v>43545</v>
      </c>
      <c r="Y907" s="481"/>
      <c r="Z907" s="284"/>
    </row>
    <row r="908" spans="2:26" ht="42.45" hidden="1" customHeight="1" x14ac:dyDescent="0.3">
      <c r="B908" s="56" t="str">
        <f t="shared" ca="1" si="83"/>
        <v>VERO</v>
      </c>
      <c r="C908" s="57" t="b">
        <f t="shared" si="84"/>
        <v>1</v>
      </c>
      <c r="D908" s="57" t="b">
        <f>+IF(Q908='Convalida dati'!$B$16,AND('Dealflow centrale'!V908&lt;&gt;"",I908&lt;&gt;""),IF(AND('Dealflow centrale'!Q908='Convalida dati'!$B$17,'Dealflow centrale'!I908=""),OR('Dealflow centrale'!V908="",V908='Convalida dati'!$D$8),"FALSO"))</f>
        <v>1</v>
      </c>
      <c r="E908" s="57" t="b">
        <f>+IF(OR(T908='Convalida dati'!$F$4,T908='Convalida dati'!$F$5,T908='Convalida dati'!$F$8),OR('Dealflow centrale'!V908='Convalida dati'!$D$5,V908='Convalida dati'!$D$6,V908='Convalida dati'!$D$7),IF(OR('Dealflow centrale'!T908='Convalida dati'!$F$9,'Dealflow centrale'!T908='Convalida dati'!$F$7),OR('Dealflow centrale'!V908='Convalida dati'!$D$4,'Dealflow centrale'!V908='Convalida dati'!$D$5,'Dealflow centrale'!V908='Convalida dati'!$D$6),IF(T908="",OR(V908="",V908='Convalida dati'!$D$8),"FALSO")))</f>
        <v>1</v>
      </c>
      <c r="F908" s="58" t="str">
        <f t="shared" ca="1" si="85"/>
        <v>OK</v>
      </c>
      <c r="G908" s="66">
        <v>903</v>
      </c>
      <c r="H908" s="273">
        <v>43544</v>
      </c>
      <c r="I908" s="63">
        <f>+H908</f>
        <v>43544</v>
      </c>
      <c r="J908" s="77" t="s">
        <v>2171</v>
      </c>
      <c r="K908" s="76" t="s">
        <v>62</v>
      </c>
      <c r="L908" s="76" t="s">
        <v>149</v>
      </c>
      <c r="M908" s="78" t="s">
        <v>92</v>
      </c>
      <c r="N908" s="64"/>
      <c r="O908" s="272" t="s">
        <v>2167</v>
      </c>
      <c r="P908" s="66" t="s">
        <v>34</v>
      </c>
      <c r="Q908" s="67" t="s">
        <v>170</v>
      </c>
      <c r="R908" s="67" t="s">
        <v>52</v>
      </c>
      <c r="S908" s="288" t="str">
        <f>+'EVCA sectoralclassification 1'!E232</f>
        <v>Medical devices and supplies</v>
      </c>
      <c r="T908" s="68" t="s">
        <v>40</v>
      </c>
      <c r="U908" s="66" t="s">
        <v>218</v>
      </c>
      <c r="V908" s="423" t="s">
        <v>174</v>
      </c>
      <c r="W908" s="288"/>
      <c r="X908" s="489">
        <v>43545</v>
      </c>
      <c r="Y908" s="482"/>
      <c r="Z908" s="74"/>
    </row>
    <row r="909" spans="2:26" ht="42.45" hidden="1" customHeight="1" x14ac:dyDescent="0.3">
      <c r="B909" s="56" t="str">
        <f t="shared" ca="1" si="83"/>
        <v>VERO</v>
      </c>
      <c r="C909" s="57" t="b">
        <f t="shared" si="84"/>
        <v>1</v>
      </c>
      <c r="D909" s="57" t="b">
        <f>+IF(Q909='Convalida dati'!$B$16,AND('Dealflow centrale'!V909&lt;&gt;"",I909&lt;&gt;""),IF(AND('Dealflow centrale'!Q909='Convalida dati'!$B$17,'Dealflow centrale'!I909=""),OR('Dealflow centrale'!V909="",V909='Convalida dati'!$D$8),"FALSO"))</f>
        <v>1</v>
      </c>
      <c r="E909" s="57" t="b">
        <f>+IF(OR(T909='Convalida dati'!$F$4,T909='Convalida dati'!$F$5,T909='Convalida dati'!$F$8),OR('Dealflow centrale'!V909='Convalida dati'!$D$5,V909='Convalida dati'!$D$6,V909='Convalida dati'!$D$7),IF(OR('Dealflow centrale'!T909='Convalida dati'!$F$9,'Dealflow centrale'!T909='Convalida dati'!$F$7),OR('Dealflow centrale'!V909='Convalida dati'!$D$4,'Dealflow centrale'!V909='Convalida dati'!$D$5,'Dealflow centrale'!V909='Convalida dati'!$D$6),IF(T909="",OR(V909="",V909='Convalida dati'!$D$8),"FALSO")))</f>
        <v>1</v>
      </c>
      <c r="F909" s="58" t="str">
        <f t="shared" ca="1" si="85"/>
        <v>OK</v>
      </c>
      <c r="G909" s="60">
        <v>904</v>
      </c>
      <c r="H909" s="84">
        <v>43544</v>
      </c>
      <c r="I909" s="59">
        <f>+H909</f>
        <v>43544</v>
      </c>
      <c r="J909" s="279" t="s">
        <v>2168</v>
      </c>
      <c r="K909" s="70" t="s">
        <v>64</v>
      </c>
      <c r="L909" s="70" t="s">
        <v>2027</v>
      </c>
      <c r="M909" s="72" t="s">
        <v>909</v>
      </c>
      <c r="N909" s="75"/>
      <c r="O909" s="73" t="s">
        <v>2169</v>
      </c>
      <c r="P909" s="60" t="s">
        <v>35</v>
      </c>
      <c r="Q909" s="61" t="s">
        <v>170</v>
      </c>
      <c r="R909" s="61" t="s">
        <v>53</v>
      </c>
      <c r="S909" s="293" t="str">
        <f>+'EVCA sectoralclassification 1'!E200</f>
        <v>Internet technologies</v>
      </c>
      <c r="T909" s="62" t="s">
        <v>167</v>
      </c>
      <c r="U909" s="60" t="s">
        <v>218</v>
      </c>
      <c r="V909" s="424" t="s">
        <v>38</v>
      </c>
      <c r="W909" s="289"/>
      <c r="X909" s="488">
        <v>43545</v>
      </c>
      <c r="Y909" s="481"/>
      <c r="Z909" s="284"/>
    </row>
    <row r="910" spans="2:26" ht="42.45" hidden="1" customHeight="1" x14ac:dyDescent="0.3">
      <c r="B910" s="56" t="str">
        <f t="shared" ca="1" si="83"/>
        <v>VERO</v>
      </c>
      <c r="C910" s="57" t="b">
        <f t="shared" si="84"/>
        <v>1</v>
      </c>
      <c r="D910" s="57" t="b">
        <f>+IF(Q910='Convalida dati'!$B$16,AND('Dealflow centrale'!V910&lt;&gt;"",I910&lt;&gt;""),IF(AND('Dealflow centrale'!Q910='Convalida dati'!$B$17,'Dealflow centrale'!I910=""),OR('Dealflow centrale'!V910="",V910='Convalida dati'!$D$8),"FALSO"))</f>
        <v>1</v>
      </c>
      <c r="E910" s="57" t="b">
        <f>+IF(OR(T910='Convalida dati'!$F$4,T910='Convalida dati'!$F$5,T910='Convalida dati'!$F$8),OR('Dealflow centrale'!V910='Convalida dati'!$D$5,V910='Convalida dati'!$D$6,V910='Convalida dati'!$D$7),IF(OR('Dealflow centrale'!T910='Convalida dati'!$F$9,'Dealflow centrale'!T910='Convalida dati'!$F$7),OR('Dealflow centrale'!V910='Convalida dati'!$D$4,'Dealflow centrale'!V910='Convalida dati'!$D$5,'Dealflow centrale'!V910='Convalida dati'!$D$6),IF(T910="",OR(V910="",V910='Convalida dati'!$D$8),"FALSO")))</f>
        <v>1</v>
      </c>
      <c r="F910" s="58" t="str">
        <f t="shared" ca="1" si="85"/>
        <v>OK</v>
      </c>
      <c r="G910" s="66">
        <v>905</v>
      </c>
      <c r="H910" s="85">
        <v>43545</v>
      </c>
      <c r="I910" s="63">
        <v>43545</v>
      </c>
      <c r="J910" s="77" t="s">
        <v>2174</v>
      </c>
      <c r="K910" s="76" t="s">
        <v>62</v>
      </c>
      <c r="L910" s="76" t="s">
        <v>183</v>
      </c>
      <c r="M910" s="78" t="s">
        <v>98</v>
      </c>
      <c r="N910" s="64"/>
      <c r="O910" s="272" t="s">
        <v>2173</v>
      </c>
      <c r="P910" s="66" t="s">
        <v>34</v>
      </c>
      <c r="Q910" s="67" t="s">
        <v>170</v>
      </c>
      <c r="R910" s="67" t="s">
        <v>51</v>
      </c>
      <c r="S910" s="288" t="str">
        <f>+'EVCA sectoralclassification 1'!E52</f>
        <v>Business and industrial products</v>
      </c>
      <c r="T910" s="68" t="s">
        <v>167</v>
      </c>
      <c r="U910" s="66" t="s">
        <v>218</v>
      </c>
      <c r="V910" s="423" t="s">
        <v>174</v>
      </c>
      <c r="W910" s="288"/>
      <c r="X910" s="489">
        <v>43552</v>
      </c>
      <c r="Y910" s="482" t="s">
        <v>2199</v>
      </c>
      <c r="Z910" s="74"/>
    </row>
    <row r="911" spans="2:26" ht="42.45" hidden="1" customHeight="1" x14ac:dyDescent="0.3">
      <c r="B911" s="56" t="str">
        <f t="shared" ca="1" si="83"/>
        <v>VERO</v>
      </c>
      <c r="C911" s="57" t="b">
        <f t="shared" si="84"/>
        <v>1</v>
      </c>
      <c r="D911" s="57" t="b">
        <f>+IF(Q911='Convalida dati'!$B$16,AND('Dealflow centrale'!V911&lt;&gt;"",I911&lt;&gt;""),IF(AND('Dealflow centrale'!Q911='Convalida dati'!$B$17,'Dealflow centrale'!I911=""),OR('Dealflow centrale'!V911="",V911='Convalida dati'!$D$8),"FALSO"))</f>
        <v>1</v>
      </c>
      <c r="E911" s="57" t="b">
        <f>+IF(OR(T911='Convalida dati'!$F$4,T911='Convalida dati'!$F$5,T911='Convalida dati'!$F$8),OR('Dealflow centrale'!V911='Convalida dati'!$D$5,V911='Convalida dati'!$D$6,V911='Convalida dati'!$D$7),IF(OR('Dealflow centrale'!T911='Convalida dati'!$F$9,'Dealflow centrale'!T911='Convalida dati'!$F$7),OR('Dealflow centrale'!V911='Convalida dati'!$D$4,'Dealflow centrale'!V911='Convalida dati'!$D$5,'Dealflow centrale'!V911='Convalida dati'!$D$6),IF(T911="",OR(V911="",V911='Convalida dati'!$D$8),"FALSO")))</f>
        <v>1</v>
      </c>
      <c r="F911" s="58" t="str">
        <f t="shared" ca="1" si="85"/>
        <v>OK</v>
      </c>
      <c r="G911" s="60">
        <v>906</v>
      </c>
      <c r="H911" s="84">
        <v>43545</v>
      </c>
      <c r="I911" s="59">
        <v>43649</v>
      </c>
      <c r="J911" s="279" t="s">
        <v>2175</v>
      </c>
      <c r="K911" s="70" t="s">
        <v>62</v>
      </c>
      <c r="L911" s="70" t="s">
        <v>165</v>
      </c>
      <c r="M911" s="72" t="s">
        <v>90</v>
      </c>
      <c r="N911" s="75"/>
      <c r="O911" s="73" t="s">
        <v>2513</v>
      </c>
      <c r="P911" s="60" t="s">
        <v>34</v>
      </c>
      <c r="Q911" s="61" t="s">
        <v>170</v>
      </c>
      <c r="R911" s="61" t="s">
        <v>53</v>
      </c>
      <c r="S911" s="293" t="str">
        <f>+'EVCA sectoralclassification 1'!E89</f>
        <v>Business and industrial services</v>
      </c>
      <c r="T911" s="62" t="s">
        <v>166</v>
      </c>
      <c r="U911" s="60" t="s">
        <v>218</v>
      </c>
      <c r="V911" s="424" t="s">
        <v>38</v>
      </c>
      <c r="W911" s="289"/>
      <c r="X911" s="488">
        <v>43650</v>
      </c>
      <c r="Y911" s="483" t="s">
        <v>2515</v>
      </c>
      <c r="Z911" s="80"/>
    </row>
    <row r="912" spans="2:26" ht="42.45" hidden="1" customHeight="1" x14ac:dyDescent="0.3">
      <c r="B912" s="56" t="str">
        <f t="shared" ca="1" si="83"/>
        <v>VERO</v>
      </c>
      <c r="C912" s="57" t="b">
        <f t="shared" si="84"/>
        <v>1</v>
      </c>
      <c r="D912" s="57" t="b">
        <f>+IF(Q912='Convalida dati'!$B$16,AND('Dealflow centrale'!V912&lt;&gt;"",I912&lt;&gt;""),IF(AND('Dealflow centrale'!Q912='Convalida dati'!$B$17,'Dealflow centrale'!I912=""),OR('Dealflow centrale'!V912="",V912='Convalida dati'!$D$8),"FALSO"))</f>
        <v>1</v>
      </c>
      <c r="E912" s="57" t="b">
        <f>+IF(OR(T912='Convalida dati'!$F$4,T912='Convalida dati'!$F$5,T912='Convalida dati'!$F$8),OR('Dealflow centrale'!V912='Convalida dati'!$D$5,V912='Convalida dati'!$D$6,V912='Convalida dati'!$D$7),IF(OR('Dealflow centrale'!T912='Convalida dati'!$F$9,'Dealflow centrale'!T912='Convalida dati'!$F$7),OR('Dealflow centrale'!V912='Convalida dati'!$D$4,'Dealflow centrale'!V912='Convalida dati'!$D$5,'Dealflow centrale'!V912='Convalida dati'!$D$6),IF(T912="",OR(V912="",V912='Convalida dati'!$D$8),"FALSO")))</f>
        <v>1</v>
      </c>
      <c r="F912" s="58" t="str">
        <f t="shared" ca="1" si="85"/>
        <v>OK</v>
      </c>
      <c r="G912" s="66">
        <v>907</v>
      </c>
      <c r="H912" s="85">
        <v>43545</v>
      </c>
      <c r="I912" s="63">
        <v>43545</v>
      </c>
      <c r="J912" s="77" t="s">
        <v>2176</v>
      </c>
      <c r="K912" s="76" t="s">
        <v>64</v>
      </c>
      <c r="L912" s="76" t="s">
        <v>895</v>
      </c>
      <c r="M912" s="78" t="s">
        <v>161</v>
      </c>
      <c r="N912" s="64"/>
      <c r="O912" s="272" t="s">
        <v>2177</v>
      </c>
      <c r="P912" s="66" t="s">
        <v>34</v>
      </c>
      <c r="Q912" s="67" t="s">
        <v>170</v>
      </c>
      <c r="R912" s="67" t="s">
        <v>42</v>
      </c>
      <c r="S912" s="288" t="str">
        <f>+'EVCA sectoralclassification 1'!E113</f>
        <v>Means of transport: manufacturing and related</v>
      </c>
      <c r="T912" s="68" t="s">
        <v>166</v>
      </c>
      <c r="U912" s="66" t="s">
        <v>218</v>
      </c>
      <c r="V912" s="423" t="s">
        <v>38</v>
      </c>
      <c r="W912" s="288"/>
      <c r="X912" s="489">
        <v>43552</v>
      </c>
      <c r="Y912" s="482"/>
      <c r="Z912" s="74"/>
    </row>
    <row r="913" spans="2:26" ht="42.45" hidden="1" customHeight="1" x14ac:dyDescent="0.3">
      <c r="B913" s="56" t="str">
        <f t="shared" ca="1" si="83"/>
        <v>VERO</v>
      </c>
      <c r="C913" s="57" t="b">
        <f t="shared" si="84"/>
        <v>1</v>
      </c>
      <c r="D913" s="57" t="b">
        <f>+IF(Q913='Convalida dati'!$B$16,AND('Dealflow centrale'!V913&lt;&gt;"",I913&lt;&gt;""),IF(AND('Dealflow centrale'!Q913='Convalida dati'!$B$17,'Dealflow centrale'!I913=""),OR('Dealflow centrale'!V913="",V913='Convalida dati'!$D$8),"FALSO"))</f>
        <v>1</v>
      </c>
      <c r="E913" s="57" t="b">
        <f>+IF(OR(T913='Convalida dati'!$F$4,T913='Convalida dati'!$F$5,T913='Convalida dati'!$F$8),OR('Dealflow centrale'!V913='Convalida dati'!$D$5,V913='Convalida dati'!$D$6,V913='Convalida dati'!$D$7),IF(OR('Dealflow centrale'!T913='Convalida dati'!$F$9,'Dealflow centrale'!T913='Convalida dati'!$F$7),OR('Dealflow centrale'!V913='Convalida dati'!$D$4,'Dealflow centrale'!V913='Convalida dati'!$D$5,'Dealflow centrale'!V913='Convalida dati'!$D$6),IF(T913="",OR(V913="",V913='Convalida dati'!$D$8),"FALSO")))</f>
        <v>1</v>
      </c>
      <c r="F913" s="58" t="str">
        <f t="shared" ca="1" si="85"/>
        <v>OK</v>
      </c>
      <c r="G913" s="60">
        <v>908</v>
      </c>
      <c r="H913" s="84">
        <v>43546</v>
      </c>
      <c r="I913" s="59">
        <v>43552</v>
      </c>
      <c r="J913" s="279" t="s">
        <v>2178</v>
      </c>
      <c r="K913" s="70" t="s">
        <v>62</v>
      </c>
      <c r="L913" s="70" t="s">
        <v>1421</v>
      </c>
      <c r="M913" s="72" t="s">
        <v>89</v>
      </c>
      <c r="N913" s="75"/>
      <c r="O913" s="73" t="s">
        <v>2178</v>
      </c>
      <c r="P913" s="60" t="s">
        <v>34</v>
      </c>
      <c r="Q913" s="61" t="s">
        <v>170</v>
      </c>
      <c r="R913" s="61" t="s">
        <v>47</v>
      </c>
      <c r="S913" s="293" t="str">
        <f>+'EVCA sectoralclassification 1'!E122</f>
        <v>Consumer products manufacturing</v>
      </c>
      <c r="T913" s="62" t="s">
        <v>167</v>
      </c>
      <c r="U913" s="60" t="s">
        <v>218</v>
      </c>
      <c r="V913" s="424" t="s">
        <v>174</v>
      </c>
      <c r="W913" s="289"/>
      <c r="X913" s="488">
        <v>43552</v>
      </c>
      <c r="Y913" s="483" t="s">
        <v>2271</v>
      </c>
      <c r="Z913" s="80"/>
    </row>
    <row r="914" spans="2:26" ht="42.45" hidden="1" customHeight="1" x14ac:dyDescent="0.3">
      <c r="B914" s="56" t="str">
        <f t="shared" ca="1" si="81"/>
        <v>VERO</v>
      </c>
      <c r="C914" s="57" t="b">
        <f t="shared" si="82"/>
        <v>1</v>
      </c>
      <c r="D914" s="57" t="b">
        <f>+IF(Q914='Convalida dati'!$B$16,AND('Dealflow centrale'!V914&lt;&gt;"",I914&lt;&gt;""),IF(AND('Dealflow centrale'!Q914='Convalida dati'!$B$17,'Dealflow centrale'!I914=""),OR('Dealflow centrale'!V914="",V914='Convalida dati'!$D$8),"FALSO"))</f>
        <v>1</v>
      </c>
      <c r="E914" s="57" t="b">
        <f>+IF(OR(T914='Convalida dati'!$F$4,T914='Convalida dati'!$F$5,T914='Convalida dati'!$F$8),OR('Dealflow centrale'!V914='Convalida dati'!$D$5,V914='Convalida dati'!$D$6,V914='Convalida dati'!$D$7),IF(OR('Dealflow centrale'!T914='Convalida dati'!$F$9,'Dealflow centrale'!T914='Convalida dati'!$F$7),OR('Dealflow centrale'!V914='Convalida dati'!$D$4,'Dealflow centrale'!V914='Convalida dati'!$D$5,'Dealflow centrale'!V914='Convalida dati'!$D$6),IF(T914="",OR(V914="",V914='Convalida dati'!$D$8),"FALSO")))</f>
        <v>1</v>
      </c>
      <c r="F914" s="58" t="str">
        <f t="shared" ca="1" si="85"/>
        <v>OK</v>
      </c>
      <c r="G914" s="66">
        <v>909</v>
      </c>
      <c r="H914" s="85">
        <v>43546</v>
      </c>
      <c r="I914" s="63">
        <v>43546</v>
      </c>
      <c r="J914" s="77" t="s">
        <v>2179</v>
      </c>
      <c r="K914" s="76" t="s">
        <v>62</v>
      </c>
      <c r="L914" s="76" t="s">
        <v>165</v>
      </c>
      <c r="M914" s="78" t="s">
        <v>90</v>
      </c>
      <c r="N914" s="64"/>
      <c r="O914" s="272" t="s">
        <v>982</v>
      </c>
      <c r="P914" s="66" t="s">
        <v>37</v>
      </c>
      <c r="Q914" s="67" t="s">
        <v>170</v>
      </c>
      <c r="R914" s="67" t="s">
        <v>47</v>
      </c>
      <c r="S914" s="288" t="str">
        <f>+'EVCA sectoralclassification 1'!E203</f>
        <v>Consumer electronics</v>
      </c>
      <c r="T914" s="68" t="s">
        <v>167</v>
      </c>
      <c r="U914" s="66" t="s">
        <v>218</v>
      </c>
      <c r="V914" s="423" t="s">
        <v>38</v>
      </c>
      <c r="W914" s="288"/>
      <c r="X914" s="489">
        <v>43552</v>
      </c>
      <c r="Y914" s="482"/>
      <c r="Z914" s="74"/>
    </row>
    <row r="915" spans="2:26" ht="42.45" hidden="1" customHeight="1" x14ac:dyDescent="0.3">
      <c r="B915" s="56" t="str">
        <f t="shared" ca="1" si="81"/>
        <v>VERO</v>
      </c>
      <c r="C915" s="57" t="b">
        <f t="shared" si="82"/>
        <v>1</v>
      </c>
      <c r="D915" s="57" t="b">
        <f>+IF(Q915='Convalida dati'!$B$16,AND('Dealflow centrale'!V915&lt;&gt;"",I915&lt;&gt;""),IF(AND('Dealflow centrale'!Q915='Convalida dati'!$B$17,'Dealflow centrale'!I915=""),OR('Dealflow centrale'!V915="",V915='Convalida dati'!$D$8),"FALSO"))</f>
        <v>1</v>
      </c>
      <c r="E915" s="57" t="b">
        <f>+IF(OR(T915='Convalida dati'!$F$4,T915='Convalida dati'!$F$5,T915='Convalida dati'!$F$8),OR('Dealflow centrale'!V915='Convalida dati'!$D$5,V915='Convalida dati'!$D$6,V915='Convalida dati'!$D$7),IF(OR('Dealflow centrale'!T915='Convalida dati'!$F$9,'Dealflow centrale'!T915='Convalida dati'!$F$7),OR('Dealflow centrale'!V915='Convalida dati'!$D$4,'Dealflow centrale'!V915='Convalida dati'!$D$5,'Dealflow centrale'!V915='Convalida dati'!$D$6),IF(T915="",OR(V915="",V915='Convalida dati'!$D$8),"FALSO")))</f>
        <v>1</v>
      </c>
      <c r="F915" s="58" t="str">
        <f t="shared" ca="1" si="85"/>
        <v>OK</v>
      </c>
      <c r="G915" s="60">
        <v>910</v>
      </c>
      <c r="H915" s="84">
        <v>43546</v>
      </c>
      <c r="I915" s="59"/>
      <c r="J915" s="75" t="s">
        <v>2181</v>
      </c>
      <c r="K915" s="70" t="s">
        <v>62</v>
      </c>
      <c r="L915" s="70" t="s">
        <v>206</v>
      </c>
      <c r="M915" s="72" t="s">
        <v>206</v>
      </c>
      <c r="N915" s="56"/>
      <c r="O915" s="73" t="s">
        <v>2180</v>
      </c>
      <c r="P915" s="60" t="s">
        <v>34</v>
      </c>
      <c r="Q915" s="61" t="s">
        <v>67</v>
      </c>
      <c r="R915" s="61"/>
      <c r="S915" s="293"/>
      <c r="T915" s="62"/>
      <c r="U915" s="60"/>
      <c r="V915" s="424" t="s">
        <v>781</v>
      </c>
      <c r="W915" s="289"/>
      <c r="X915" s="488">
        <v>43552</v>
      </c>
      <c r="Y915" s="481"/>
      <c r="Z915" s="284"/>
    </row>
    <row r="916" spans="2:26" ht="42.45" hidden="1" customHeight="1" x14ac:dyDescent="0.3">
      <c r="B916" s="56" t="str">
        <f t="shared" ca="1" si="81"/>
        <v>VERO</v>
      </c>
      <c r="C916" s="57" t="b">
        <f t="shared" si="82"/>
        <v>1</v>
      </c>
      <c r="D916" s="57" t="b">
        <f>+IF(Q916='Convalida dati'!$B$16,AND('Dealflow centrale'!V916&lt;&gt;"",I916&lt;&gt;""),IF(AND('Dealflow centrale'!Q916='Convalida dati'!$B$17,'Dealflow centrale'!I916=""),OR('Dealflow centrale'!V916="",V916='Convalida dati'!$D$8),"FALSO"))</f>
        <v>1</v>
      </c>
      <c r="E916" s="57" t="b">
        <f>+IF(OR(T916='Convalida dati'!$F$4,T916='Convalida dati'!$F$5,T916='Convalida dati'!$F$8),OR('Dealflow centrale'!V916='Convalida dati'!$D$5,V916='Convalida dati'!$D$6,V916='Convalida dati'!$D$7),IF(OR('Dealflow centrale'!T916='Convalida dati'!$F$9,'Dealflow centrale'!T916='Convalida dati'!$F$7),OR('Dealflow centrale'!V916='Convalida dati'!$D$4,'Dealflow centrale'!V916='Convalida dati'!$D$5,'Dealflow centrale'!V916='Convalida dati'!$D$6),IF(T916="",OR(V916="",V916='Convalida dati'!$D$8),"FALSO")))</f>
        <v>1</v>
      </c>
      <c r="F916" s="58" t="str">
        <f t="shared" ca="1" si="85"/>
        <v>OK</v>
      </c>
      <c r="G916" s="66">
        <v>911</v>
      </c>
      <c r="H916" s="85">
        <v>43546</v>
      </c>
      <c r="I916" s="63">
        <v>43546</v>
      </c>
      <c r="J916" s="292" t="s">
        <v>2182</v>
      </c>
      <c r="K916" s="76" t="s">
        <v>62</v>
      </c>
      <c r="L916" s="76" t="s">
        <v>183</v>
      </c>
      <c r="M916" s="78" t="s">
        <v>98</v>
      </c>
      <c r="N916" s="77" t="s">
        <v>82</v>
      </c>
      <c r="O916" s="272"/>
      <c r="P916" s="78" t="s">
        <v>36</v>
      </c>
      <c r="Q916" s="67" t="s">
        <v>170</v>
      </c>
      <c r="R916" s="67" t="s">
        <v>53</v>
      </c>
      <c r="S916" s="288" t="str">
        <f>+'EVCA sectoralclassification 1'!E200</f>
        <v>Internet technologies</v>
      </c>
      <c r="T916" s="68" t="s">
        <v>167</v>
      </c>
      <c r="U916" s="66" t="s">
        <v>218</v>
      </c>
      <c r="V916" s="423" t="s">
        <v>38</v>
      </c>
      <c r="W916" s="288"/>
      <c r="X916" s="489">
        <v>43552</v>
      </c>
      <c r="Y916" s="480"/>
      <c r="Z916" s="69"/>
    </row>
    <row r="917" spans="2:26" ht="42.45" hidden="1" customHeight="1" x14ac:dyDescent="0.3">
      <c r="B917" s="56" t="str">
        <f t="shared" ca="1" si="81"/>
        <v>VERO</v>
      </c>
      <c r="C917" s="57" t="b">
        <f t="shared" si="82"/>
        <v>1</v>
      </c>
      <c r="D917" s="57" t="b">
        <f>+IF(Q917='Convalida dati'!$B$16,AND('Dealflow centrale'!V917&lt;&gt;"",I917&lt;&gt;""),IF(AND('Dealflow centrale'!Q917='Convalida dati'!$B$17,'Dealflow centrale'!I917=""),OR('Dealflow centrale'!V917="",V917='Convalida dati'!$D$8),"FALSO"))</f>
        <v>1</v>
      </c>
      <c r="E917" s="57" t="b">
        <f>+IF(OR(T917='Convalida dati'!$F$4,T917='Convalida dati'!$F$5,T917='Convalida dati'!$F$8),OR('Dealflow centrale'!V917='Convalida dati'!$D$5,V917='Convalida dati'!$D$6,V917='Convalida dati'!$D$7),IF(OR('Dealflow centrale'!T917='Convalida dati'!$F$9,'Dealflow centrale'!T917='Convalida dati'!$F$7),OR('Dealflow centrale'!V917='Convalida dati'!$D$4,'Dealflow centrale'!V917='Convalida dati'!$D$5,'Dealflow centrale'!V917='Convalida dati'!$D$6),IF(T917="",OR(V917="",V917='Convalida dati'!$D$8),"FALSO")))</f>
        <v>1</v>
      </c>
      <c r="F917" s="58" t="str">
        <f t="shared" ca="1" si="85"/>
        <v>OK</v>
      </c>
      <c r="G917" s="60">
        <v>912</v>
      </c>
      <c r="H917" s="84">
        <v>43549</v>
      </c>
      <c r="I917" s="59"/>
      <c r="J917" s="75" t="s">
        <v>2183</v>
      </c>
      <c r="K917" s="70" t="s">
        <v>62</v>
      </c>
      <c r="L917" s="70" t="s">
        <v>2184</v>
      </c>
      <c r="M917" s="72" t="s">
        <v>909</v>
      </c>
      <c r="N917" s="56"/>
      <c r="O917" s="73" t="s">
        <v>2185</v>
      </c>
      <c r="P917" s="60" t="s">
        <v>35</v>
      </c>
      <c r="Q917" s="61" t="s">
        <v>67</v>
      </c>
      <c r="R917" s="61"/>
      <c r="S917" s="293"/>
      <c r="T917" s="62"/>
      <c r="U917" s="60"/>
      <c r="V917" s="424" t="s">
        <v>781</v>
      </c>
      <c r="W917" s="289"/>
      <c r="X917" s="488">
        <v>43552</v>
      </c>
      <c r="Y917" s="483"/>
      <c r="Z917" s="80"/>
    </row>
    <row r="918" spans="2:26" ht="42.45" hidden="1" customHeight="1" x14ac:dyDescent="0.3">
      <c r="B918" s="56" t="str">
        <f t="shared" ca="1" si="81"/>
        <v>VERO</v>
      </c>
      <c r="C918" s="57" t="b">
        <f t="shared" si="82"/>
        <v>1</v>
      </c>
      <c r="D918" s="57" t="b">
        <f>+IF(Q918='Convalida dati'!$B$16,AND('Dealflow centrale'!V918&lt;&gt;"",I918&lt;&gt;""),IF(AND('Dealflow centrale'!Q918='Convalida dati'!$B$17,'Dealflow centrale'!I918=""),OR('Dealflow centrale'!V918="",V918='Convalida dati'!$D$8),"FALSO"))</f>
        <v>1</v>
      </c>
      <c r="E918" s="57" t="b">
        <f>+IF(OR(T918='Convalida dati'!$F$4,T918='Convalida dati'!$F$5,T918='Convalida dati'!$F$8),OR('Dealflow centrale'!V918='Convalida dati'!$D$5,V918='Convalida dati'!$D$6,V918='Convalida dati'!$D$7),IF(OR('Dealflow centrale'!T918='Convalida dati'!$F$9,'Dealflow centrale'!T918='Convalida dati'!$F$7),OR('Dealflow centrale'!V918='Convalida dati'!$D$4,'Dealflow centrale'!V918='Convalida dati'!$D$5,'Dealflow centrale'!V918='Convalida dati'!$D$6),IF(T918="",OR(V918="",V918='Convalida dati'!$D$8),"FALSO")))</f>
        <v>1</v>
      </c>
      <c r="F918" s="58" t="str">
        <f t="shared" ca="1" si="85"/>
        <v>OK</v>
      </c>
      <c r="G918" s="66">
        <v>913</v>
      </c>
      <c r="H918" s="85">
        <v>43550</v>
      </c>
      <c r="I918" s="63">
        <v>43556</v>
      </c>
      <c r="J918" s="77" t="s">
        <v>2196</v>
      </c>
      <c r="K918" s="76" t="s">
        <v>62</v>
      </c>
      <c r="L918" s="76" t="s">
        <v>149</v>
      </c>
      <c r="M918" s="78" t="s">
        <v>92</v>
      </c>
      <c r="N918" s="77"/>
      <c r="O918" s="272" t="s">
        <v>2195</v>
      </c>
      <c r="P918" s="66" t="s">
        <v>37</v>
      </c>
      <c r="Q918" s="67" t="s">
        <v>170</v>
      </c>
      <c r="R918" s="67" t="s">
        <v>53</v>
      </c>
      <c r="S918" s="288" t="str">
        <f>+'EVCA sectoralclassification 1'!E201</f>
        <v>Communication: other</v>
      </c>
      <c r="T918" s="68" t="s">
        <v>166</v>
      </c>
      <c r="U918" s="78" t="s">
        <v>218</v>
      </c>
      <c r="V918" s="423" t="s">
        <v>38</v>
      </c>
      <c r="W918" s="288"/>
      <c r="X918" s="489">
        <v>43559</v>
      </c>
      <c r="Y918" s="482"/>
      <c r="Z918" s="74"/>
    </row>
    <row r="919" spans="2:26" ht="42.45" hidden="1" customHeight="1" x14ac:dyDescent="0.3">
      <c r="B919" s="56" t="str">
        <f t="shared" ca="1" si="81"/>
        <v>VERO</v>
      </c>
      <c r="C919" s="57" t="b">
        <f t="shared" si="82"/>
        <v>1</v>
      </c>
      <c r="D919" s="57" t="b">
        <f>+IF(Q919='Convalida dati'!$B$16,AND('Dealflow centrale'!V919&lt;&gt;"",I919&lt;&gt;""),IF(AND('Dealflow centrale'!Q919='Convalida dati'!$B$17,'Dealflow centrale'!I919=""),OR('Dealflow centrale'!V919="",V919='Convalida dati'!$D$8),"FALSO"))</f>
        <v>1</v>
      </c>
      <c r="E919" s="57" t="b">
        <f>+IF(OR(T919='Convalida dati'!$F$4,T919='Convalida dati'!$F$5,T919='Convalida dati'!$F$8),OR('Dealflow centrale'!V919='Convalida dati'!$D$5,V919='Convalida dati'!$D$6,V919='Convalida dati'!$D$7),IF(OR('Dealflow centrale'!T919='Convalida dati'!$F$9,'Dealflow centrale'!T919='Convalida dati'!$F$7),OR('Dealflow centrale'!V919='Convalida dati'!$D$4,'Dealflow centrale'!V919='Convalida dati'!$D$5,'Dealflow centrale'!V919='Convalida dati'!$D$6),IF(T919="",OR(V919="",V919='Convalida dati'!$D$8),"FALSO")))</f>
        <v>1</v>
      </c>
      <c r="F919" s="58" t="str">
        <f t="shared" ca="1" si="85"/>
        <v>OK</v>
      </c>
      <c r="G919" s="60">
        <v>914</v>
      </c>
      <c r="H919" s="84">
        <v>43551</v>
      </c>
      <c r="I919" s="59">
        <v>43551</v>
      </c>
      <c r="J919" s="75" t="s">
        <v>2187</v>
      </c>
      <c r="K919" s="70" t="s">
        <v>62</v>
      </c>
      <c r="L919" s="70" t="s">
        <v>149</v>
      </c>
      <c r="M919" s="72" t="s">
        <v>92</v>
      </c>
      <c r="N919" s="75"/>
      <c r="O919" s="73" t="s">
        <v>2186</v>
      </c>
      <c r="P919" s="60" t="s">
        <v>34</v>
      </c>
      <c r="Q919" s="61" t="s">
        <v>170</v>
      </c>
      <c r="R919" s="61" t="s">
        <v>53</v>
      </c>
      <c r="S919" s="293" t="str">
        <f>+'EVCA sectoralclassification 1'!E89</f>
        <v>Business and industrial services</v>
      </c>
      <c r="T919" s="62" t="s">
        <v>41</v>
      </c>
      <c r="U919" s="60" t="s">
        <v>218</v>
      </c>
      <c r="V919" s="426" t="s">
        <v>174</v>
      </c>
      <c r="W919" s="293"/>
      <c r="X919" s="488">
        <v>43552</v>
      </c>
      <c r="Y919" s="481"/>
      <c r="Z919" s="284"/>
    </row>
    <row r="920" spans="2:26" ht="42.45" hidden="1" customHeight="1" x14ac:dyDescent="0.3">
      <c r="B920" s="56" t="str">
        <f t="shared" ca="1" si="81"/>
        <v>VERO</v>
      </c>
      <c r="C920" s="57" t="b">
        <f t="shared" si="82"/>
        <v>1</v>
      </c>
      <c r="D920" s="57" t="b">
        <f>+IF(Q920='Convalida dati'!$B$16,AND('Dealflow centrale'!V920&lt;&gt;"",I920&lt;&gt;""),IF(AND('Dealflow centrale'!Q920='Convalida dati'!$B$17,'Dealflow centrale'!I920=""),OR('Dealflow centrale'!V920="",V920='Convalida dati'!$D$8),"FALSO"))</f>
        <v>1</v>
      </c>
      <c r="E920" s="57" t="b">
        <f>+IF(OR(T920='Convalida dati'!$F$4,T920='Convalida dati'!$F$5,T920='Convalida dati'!$F$8),OR('Dealflow centrale'!V920='Convalida dati'!$D$5,V920='Convalida dati'!$D$6,V920='Convalida dati'!$D$7),IF(OR('Dealflow centrale'!T920='Convalida dati'!$F$9,'Dealflow centrale'!T920='Convalida dati'!$F$7),OR('Dealflow centrale'!V920='Convalida dati'!$D$4,'Dealflow centrale'!V920='Convalida dati'!$D$5,'Dealflow centrale'!V920='Convalida dati'!$D$6),IF(T920="",OR(V920="",V920='Convalida dati'!$D$8),"FALSO")))</f>
        <v>1</v>
      </c>
      <c r="F920" s="58" t="str">
        <f t="shared" ca="1" si="85"/>
        <v>OK</v>
      </c>
      <c r="G920" s="66">
        <v>915</v>
      </c>
      <c r="H920" s="85">
        <v>43551</v>
      </c>
      <c r="I920" s="63">
        <v>43552</v>
      </c>
      <c r="J920" s="77" t="s">
        <v>2189</v>
      </c>
      <c r="K920" s="76" t="s">
        <v>62</v>
      </c>
      <c r="L920" s="76" t="s">
        <v>239</v>
      </c>
      <c r="M920" s="78" t="s">
        <v>89</v>
      </c>
      <c r="N920" s="64"/>
      <c r="O920" s="272" t="s">
        <v>2188</v>
      </c>
      <c r="P920" s="66" t="s">
        <v>169</v>
      </c>
      <c r="Q920" s="280" t="s">
        <v>170</v>
      </c>
      <c r="R920" s="67" t="s">
        <v>51</v>
      </c>
      <c r="S920" s="288" t="str">
        <f>+'EVCA sectoralclassification 1'!E44</f>
        <v>Business and industrial products</v>
      </c>
      <c r="T920" s="68" t="s">
        <v>41</v>
      </c>
      <c r="U920" s="78" t="s">
        <v>797</v>
      </c>
      <c r="V920" s="423" t="s">
        <v>39</v>
      </c>
      <c r="W920" s="288"/>
      <c r="X920" s="489">
        <v>43559</v>
      </c>
      <c r="Y920" s="482"/>
      <c r="Z920" s="74"/>
    </row>
    <row r="921" spans="2:26" ht="42.45" hidden="1" customHeight="1" x14ac:dyDescent="0.3">
      <c r="B921" s="56" t="str">
        <f t="shared" ca="1" si="81"/>
        <v>VERO</v>
      </c>
      <c r="C921" s="57" t="b">
        <f t="shared" si="82"/>
        <v>1</v>
      </c>
      <c r="D921" s="57" t="b">
        <f>+IF(Q921='Convalida dati'!$B$16,AND('Dealflow centrale'!V921&lt;&gt;"",I921&lt;&gt;""),IF(AND('Dealflow centrale'!Q921='Convalida dati'!$B$17,'Dealflow centrale'!I921=""),OR('Dealflow centrale'!V921="",V921='Convalida dati'!$D$8),"FALSO"))</f>
        <v>1</v>
      </c>
      <c r="E921" s="57" t="b">
        <f>+IF(OR(T921='Convalida dati'!$F$4,T921='Convalida dati'!$F$5,T921='Convalida dati'!$F$8),OR('Dealflow centrale'!V921='Convalida dati'!$D$5,V921='Convalida dati'!$D$6,V921='Convalida dati'!$D$7),IF(OR('Dealflow centrale'!T921='Convalida dati'!$F$9,'Dealflow centrale'!T921='Convalida dati'!$F$7),OR('Dealflow centrale'!V921='Convalida dati'!$D$4,'Dealflow centrale'!V921='Convalida dati'!$D$5,'Dealflow centrale'!V921='Convalida dati'!$D$6),IF(T921="",OR(V921="",V921='Convalida dati'!$D$8),"FALSO")))</f>
        <v>1</v>
      </c>
      <c r="F921" s="58" t="str">
        <f t="shared" ca="1" si="85"/>
        <v>OK</v>
      </c>
      <c r="G921" s="60">
        <v>916</v>
      </c>
      <c r="H921" s="84">
        <v>43551</v>
      </c>
      <c r="I921" s="59">
        <v>43551</v>
      </c>
      <c r="J921" s="75" t="s">
        <v>2191</v>
      </c>
      <c r="K921" s="70" t="s">
        <v>62</v>
      </c>
      <c r="L921" s="70" t="s">
        <v>149</v>
      </c>
      <c r="M921" s="72" t="s">
        <v>92</v>
      </c>
      <c r="N921" s="75"/>
      <c r="O921" s="73" t="s">
        <v>2190</v>
      </c>
      <c r="P921" s="60" t="s">
        <v>34</v>
      </c>
      <c r="Q921" s="61" t="s">
        <v>170</v>
      </c>
      <c r="R921" s="61" t="s">
        <v>53</v>
      </c>
      <c r="S921" s="293" t="str">
        <f>+'EVCA sectoralclassification 1'!E89</f>
        <v>Business and industrial services</v>
      </c>
      <c r="T921" s="62" t="s">
        <v>41</v>
      </c>
      <c r="U921" s="72" t="s">
        <v>218</v>
      </c>
      <c r="V921" s="424" t="s">
        <v>174</v>
      </c>
      <c r="W921" s="289"/>
      <c r="X921" s="488">
        <v>43552</v>
      </c>
      <c r="Y921" s="483"/>
      <c r="Z921" s="80"/>
    </row>
    <row r="922" spans="2:26" ht="42.45" hidden="1" customHeight="1" x14ac:dyDescent="0.3">
      <c r="B922" s="56" t="str">
        <f t="shared" ca="1" si="81"/>
        <v>VERO</v>
      </c>
      <c r="C922" s="57" t="b">
        <f t="shared" si="82"/>
        <v>1</v>
      </c>
      <c r="D922" s="57" t="b">
        <f>+IF(Q922='Convalida dati'!$B$16,AND('Dealflow centrale'!V922&lt;&gt;"",I922&lt;&gt;""),IF(AND('Dealflow centrale'!Q922='Convalida dati'!$B$17,'Dealflow centrale'!I922=""),OR('Dealflow centrale'!V922="",V922='Convalida dati'!$D$8),"FALSO"))</f>
        <v>1</v>
      </c>
      <c r="E922" s="57" t="b">
        <f>+IF(OR(T922='Convalida dati'!$F$4,T922='Convalida dati'!$F$5,T922='Convalida dati'!$F$8),OR('Dealflow centrale'!V922='Convalida dati'!$D$5,V922='Convalida dati'!$D$6,V922='Convalida dati'!$D$7),IF(OR('Dealflow centrale'!T922='Convalida dati'!$F$9,'Dealflow centrale'!T922='Convalida dati'!$F$7),OR('Dealflow centrale'!V922='Convalida dati'!$D$4,'Dealflow centrale'!V922='Convalida dati'!$D$5,'Dealflow centrale'!V922='Convalida dati'!$D$6),IF(T922="",OR(V922="",V922='Convalida dati'!$D$8),"FALSO")))</f>
        <v>1</v>
      </c>
      <c r="F922" s="58" t="str">
        <f t="shared" ca="1" si="85"/>
        <v>OK</v>
      </c>
      <c r="G922" s="66">
        <v>917</v>
      </c>
      <c r="H922" s="85">
        <v>43551</v>
      </c>
      <c r="I922" s="63">
        <v>43551</v>
      </c>
      <c r="J922" s="77" t="s">
        <v>2192</v>
      </c>
      <c r="K922" s="76" t="s">
        <v>62</v>
      </c>
      <c r="L922" s="76" t="s">
        <v>206</v>
      </c>
      <c r="M922" s="78" t="s">
        <v>206</v>
      </c>
      <c r="N922" s="64"/>
      <c r="O922" s="272" t="s">
        <v>2193</v>
      </c>
      <c r="P922" s="66" t="s">
        <v>34</v>
      </c>
      <c r="Q922" s="67" t="s">
        <v>170</v>
      </c>
      <c r="R922" s="67" t="s">
        <v>53</v>
      </c>
      <c r="S922" s="288" t="str">
        <f>+'EVCA sectoralclassification 1'!E200</f>
        <v>Internet technologies</v>
      </c>
      <c r="T922" s="68" t="s">
        <v>41</v>
      </c>
      <c r="U922" s="66" t="s">
        <v>218</v>
      </c>
      <c r="V922" s="423" t="s">
        <v>174</v>
      </c>
      <c r="W922" s="288"/>
      <c r="X922" s="489">
        <v>43552</v>
      </c>
      <c r="Y922" s="482"/>
      <c r="Z922" s="74"/>
    </row>
    <row r="923" spans="2:26" ht="42.45" hidden="1" customHeight="1" x14ac:dyDescent="0.3">
      <c r="B923" s="56" t="str">
        <f t="shared" ca="1" si="81"/>
        <v>VERO</v>
      </c>
      <c r="C923" s="57" t="b">
        <f t="shared" si="82"/>
        <v>1</v>
      </c>
      <c r="D923" s="57" t="b">
        <f>+IF(Q923='Convalida dati'!$B$16,AND('Dealflow centrale'!V923&lt;&gt;"",I923&lt;&gt;""),IF(AND('Dealflow centrale'!Q923='Convalida dati'!$B$17,'Dealflow centrale'!I923=""),OR('Dealflow centrale'!V923="",V923='Convalida dati'!$D$8),"FALSO"))</f>
        <v>1</v>
      </c>
      <c r="E923" s="57" t="b">
        <f>+IF(OR(T923='Convalida dati'!$F$4,T923='Convalida dati'!$F$5,T923='Convalida dati'!$F$8),OR('Dealflow centrale'!V923='Convalida dati'!$D$5,V923='Convalida dati'!$D$6,V923='Convalida dati'!$D$7),IF(OR('Dealflow centrale'!T923='Convalida dati'!$F$9,'Dealflow centrale'!T923='Convalida dati'!$F$7),OR('Dealflow centrale'!V923='Convalida dati'!$D$4,'Dealflow centrale'!V923='Convalida dati'!$D$5,'Dealflow centrale'!V923='Convalida dati'!$D$6),IF(T923="",OR(V923="",V923='Convalida dati'!$D$8),"FALSO")))</f>
        <v>1</v>
      </c>
      <c r="F923" s="58" t="str">
        <f t="shared" ca="1" si="85"/>
        <v>OK</v>
      </c>
      <c r="G923" s="60">
        <v>918</v>
      </c>
      <c r="H923" s="84">
        <v>43552</v>
      </c>
      <c r="I923" s="59">
        <v>43552</v>
      </c>
      <c r="J923" s="75" t="s">
        <v>2194</v>
      </c>
      <c r="K923" s="70" t="s">
        <v>62</v>
      </c>
      <c r="L923" s="70" t="s">
        <v>190</v>
      </c>
      <c r="M923" s="72" t="s">
        <v>99</v>
      </c>
      <c r="N923" s="75" t="s">
        <v>1062</v>
      </c>
      <c r="O923" s="73"/>
      <c r="P923" s="72" t="s">
        <v>36</v>
      </c>
      <c r="Q923" s="61" t="s">
        <v>170</v>
      </c>
      <c r="R923" s="61" t="s">
        <v>47</v>
      </c>
      <c r="S923" s="293" t="str">
        <f>+'EVCA sectoralclassification 1'!E70</f>
        <v>Manufacturing: other</v>
      </c>
      <c r="T923" s="62" t="s">
        <v>166</v>
      </c>
      <c r="U923" s="60" t="s">
        <v>218</v>
      </c>
      <c r="V923" s="424" t="s">
        <v>38</v>
      </c>
      <c r="W923" s="289"/>
      <c r="X923" s="491">
        <v>43552</v>
      </c>
      <c r="Y923" s="481"/>
      <c r="Z923" s="284"/>
    </row>
    <row r="924" spans="2:26" ht="42.45" hidden="1" customHeight="1" x14ac:dyDescent="0.3">
      <c r="B924" s="56" t="str">
        <f t="shared" ca="1" si="81"/>
        <v>VERO</v>
      </c>
      <c r="C924" s="57" t="b">
        <f t="shared" si="82"/>
        <v>1</v>
      </c>
      <c r="D924" s="57" t="b">
        <f>+IF(Q924='Convalida dati'!$B$16,AND('Dealflow centrale'!V924&lt;&gt;"",I924&lt;&gt;""),IF(AND('Dealflow centrale'!Q924='Convalida dati'!$B$17,'Dealflow centrale'!I924=""),OR('Dealflow centrale'!V924="",V924='Convalida dati'!$D$8),"FALSO"))</f>
        <v>1</v>
      </c>
      <c r="E924" s="57" t="b">
        <f>+IF(OR(T924='Convalida dati'!$F$4,T924='Convalida dati'!$F$5,T924='Convalida dati'!$F$8),OR('Dealflow centrale'!V924='Convalida dati'!$D$5,V924='Convalida dati'!$D$6,V924='Convalida dati'!$D$7),IF(OR('Dealflow centrale'!T924='Convalida dati'!$F$9,'Dealflow centrale'!T924='Convalida dati'!$F$7),OR('Dealflow centrale'!V924='Convalida dati'!$D$4,'Dealflow centrale'!V924='Convalida dati'!$D$5,'Dealflow centrale'!V924='Convalida dati'!$D$6),IF(T924="",OR(V924="",V924='Convalida dati'!$D$8),"FALSO")))</f>
        <v>1</v>
      </c>
      <c r="F924" s="58" t="str">
        <f t="shared" ca="1" si="85"/>
        <v>OK</v>
      </c>
      <c r="G924" s="66">
        <v>919</v>
      </c>
      <c r="H924" s="85">
        <v>43552</v>
      </c>
      <c r="I924" s="63">
        <v>43565</v>
      </c>
      <c r="J924" s="77" t="s">
        <v>2197</v>
      </c>
      <c r="K924" s="76" t="s">
        <v>62</v>
      </c>
      <c r="L924" s="76" t="s">
        <v>149</v>
      </c>
      <c r="M924" s="78" t="s">
        <v>92</v>
      </c>
      <c r="N924" s="64"/>
      <c r="O924" s="272" t="s">
        <v>2198</v>
      </c>
      <c r="P924" s="66" t="s">
        <v>34</v>
      </c>
      <c r="Q924" s="280" t="s">
        <v>170</v>
      </c>
      <c r="R924" s="67" t="s">
        <v>49</v>
      </c>
      <c r="S924" s="288" t="str">
        <f>+'EVCA sectoralclassification 1'!E214</f>
        <v>Systems software</v>
      </c>
      <c r="T924" s="68" t="s">
        <v>166</v>
      </c>
      <c r="U924" s="66" t="s">
        <v>218</v>
      </c>
      <c r="V924" s="423" t="s">
        <v>38</v>
      </c>
      <c r="W924" s="288"/>
      <c r="X924" s="489">
        <v>43567</v>
      </c>
      <c r="Y924" s="482"/>
      <c r="Z924" s="74"/>
    </row>
    <row r="925" spans="2:26" ht="42.45" hidden="1" customHeight="1" x14ac:dyDescent="0.3">
      <c r="B925" s="56" t="str">
        <f t="shared" ca="1" si="81"/>
        <v>VERO</v>
      </c>
      <c r="C925" s="57" t="b">
        <f t="shared" si="82"/>
        <v>1</v>
      </c>
      <c r="D925" s="57" t="b">
        <f>+IF(Q925='Convalida dati'!$B$16,AND('Dealflow centrale'!V925&lt;&gt;"",I925&lt;&gt;""),IF(AND('Dealflow centrale'!Q925='Convalida dati'!$B$17,'Dealflow centrale'!I925=""),OR('Dealflow centrale'!V925="",V925='Convalida dati'!$D$8),"FALSO"))</f>
        <v>1</v>
      </c>
      <c r="E925" s="57" t="b">
        <f>+IF(OR(T925='Convalida dati'!$F$4,T925='Convalida dati'!$F$5,T925='Convalida dati'!$F$8),OR('Dealflow centrale'!V925='Convalida dati'!$D$5,V925='Convalida dati'!$D$6,V925='Convalida dati'!$D$7),IF(OR('Dealflow centrale'!T925='Convalida dati'!$F$9,'Dealflow centrale'!T925='Convalida dati'!$F$7),OR('Dealflow centrale'!V925='Convalida dati'!$D$4,'Dealflow centrale'!V925='Convalida dati'!$D$5,'Dealflow centrale'!V925='Convalida dati'!$D$6),IF(T925="",OR(V925="",V925='Convalida dati'!$D$8),"FALSO")))</f>
        <v>1</v>
      </c>
      <c r="F925" s="58" t="str">
        <f t="shared" ca="1" si="85"/>
        <v>OK</v>
      </c>
      <c r="G925" s="60">
        <v>920</v>
      </c>
      <c r="H925" s="84">
        <v>43552</v>
      </c>
      <c r="I925" s="295">
        <v>43552</v>
      </c>
      <c r="J925" s="75" t="s">
        <v>2201</v>
      </c>
      <c r="K925" s="70" t="s">
        <v>62</v>
      </c>
      <c r="L925" s="70" t="s">
        <v>206</v>
      </c>
      <c r="M925" s="72" t="s">
        <v>206</v>
      </c>
      <c r="N925" s="75"/>
      <c r="O925" s="73" t="s">
        <v>2200</v>
      </c>
      <c r="P925" s="60" t="s">
        <v>34</v>
      </c>
      <c r="Q925" s="61" t="s">
        <v>170</v>
      </c>
      <c r="R925" s="61" t="s">
        <v>53</v>
      </c>
      <c r="S925" s="293" t="str">
        <f>+'EVCA sectoralclassification 1'!E121</f>
        <v>Consumer products manufacturing</v>
      </c>
      <c r="T925" s="62" t="s">
        <v>41</v>
      </c>
      <c r="U925" s="60" t="s">
        <v>218</v>
      </c>
      <c r="V925" s="424" t="s">
        <v>174</v>
      </c>
      <c r="W925" s="289"/>
      <c r="X925" s="488">
        <v>43559</v>
      </c>
      <c r="Y925" s="481"/>
      <c r="Z925" s="284"/>
    </row>
    <row r="926" spans="2:26" ht="42.45" hidden="1" customHeight="1" x14ac:dyDescent="0.3">
      <c r="B926" s="56" t="str">
        <f t="shared" ca="1" si="81"/>
        <v>VERO</v>
      </c>
      <c r="C926" s="57" t="b">
        <f t="shared" si="82"/>
        <v>1</v>
      </c>
      <c r="D926" s="57" t="b">
        <f>+IF(Q926='Convalida dati'!$B$16,AND('Dealflow centrale'!V926&lt;&gt;"",I926&lt;&gt;""),IF(AND('Dealflow centrale'!Q926='Convalida dati'!$B$17,'Dealflow centrale'!I926=""),OR('Dealflow centrale'!V926="",V926='Convalida dati'!$D$8),"FALSO"))</f>
        <v>1</v>
      </c>
      <c r="E926" s="57" t="b">
        <f>+IF(OR(T926='Convalida dati'!$F$4,T926='Convalida dati'!$F$5,T926='Convalida dati'!$F$8),OR('Dealflow centrale'!V926='Convalida dati'!$D$5,V926='Convalida dati'!$D$6,V926='Convalida dati'!$D$7),IF(OR('Dealflow centrale'!T926='Convalida dati'!$F$9,'Dealflow centrale'!T926='Convalida dati'!$F$7),OR('Dealflow centrale'!V926='Convalida dati'!$D$4,'Dealflow centrale'!V926='Convalida dati'!$D$5,'Dealflow centrale'!V926='Convalida dati'!$D$6),IF(T926="",OR(V926="",V926='Convalida dati'!$D$8),"FALSO")))</f>
        <v>1</v>
      </c>
      <c r="F926" s="58" t="str">
        <f t="shared" ca="1" si="85"/>
        <v>OK</v>
      </c>
      <c r="G926" s="66">
        <v>921</v>
      </c>
      <c r="H926" s="85">
        <v>43552</v>
      </c>
      <c r="I926" s="63">
        <v>43552</v>
      </c>
      <c r="J926" s="77" t="s">
        <v>2202</v>
      </c>
      <c r="K926" s="76" t="s">
        <v>62</v>
      </c>
      <c r="L926" s="76" t="s">
        <v>707</v>
      </c>
      <c r="M926" s="78" t="s">
        <v>89</v>
      </c>
      <c r="N926" s="64"/>
      <c r="O926" s="272" t="s">
        <v>2203</v>
      </c>
      <c r="P926" s="66" t="s">
        <v>34</v>
      </c>
      <c r="Q926" s="67" t="s">
        <v>170</v>
      </c>
      <c r="R926" s="67" t="s">
        <v>52</v>
      </c>
      <c r="S926" s="288" t="str">
        <f>+'EVCA sectoralclassification 1'!E231</f>
        <v>Medical devices and supplies</v>
      </c>
      <c r="T926" s="68" t="s">
        <v>41</v>
      </c>
      <c r="U926" s="66" t="s">
        <v>218</v>
      </c>
      <c r="V926" s="423" t="s">
        <v>174</v>
      </c>
      <c r="W926" s="288"/>
      <c r="X926" s="489">
        <v>43559</v>
      </c>
      <c r="Y926" s="482"/>
      <c r="Z926" s="74"/>
    </row>
    <row r="927" spans="2:26" ht="42.45" hidden="1" customHeight="1" x14ac:dyDescent="0.3">
      <c r="B927" s="56" t="str">
        <f t="shared" ca="1" si="81"/>
        <v>VERO</v>
      </c>
      <c r="C927" s="57" t="b">
        <f t="shared" si="82"/>
        <v>1</v>
      </c>
      <c r="D927" s="57" t="b">
        <f>+IF(Q927='Convalida dati'!$B$16,AND('Dealflow centrale'!V927&lt;&gt;"",I927&lt;&gt;""),IF(AND('Dealflow centrale'!Q927='Convalida dati'!$B$17,'Dealflow centrale'!I927=""),OR('Dealflow centrale'!V927="",V927='Convalida dati'!$D$8),"FALSO"))</f>
        <v>1</v>
      </c>
      <c r="E927" s="57" t="b">
        <f>+IF(OR(T927='Convalida dati'!$F$4,T927='Convalida dati'!$F$5,T927='Convalida dati'!$F$8),OR('Dealflow centrale'!V927='Convalida dati'!$D$5,V927='Convalida dati'!$D$6,V927='Convalida dati'!$D$7),IF(OR('Dealflow centrale'!T927='Convalida dati'!$F$9,'Dealflow centrale'!T927='Convalida dati'!$F$7),OR('Dealflow centrale'!V927='Convalida dati'!$D$4,'Dealflow centrale'!V927='Convalida dati'!$D$5,'Dealflow centrale'!V927='Convalida dati'!$D$6),IF(T927="",OR(V927="",V927='Convalida dati'!$D$8),"FALSO")))</f>
        <v>1</v>
      </c>
      <c r="F927" s="58" t="str">
        <f t="shared" ca="1" si="85"/>
        <v>OK</v>
      </c>
      <c r="G927" s="60">
        <v>922</v>
      </c>
      <c r="H927" s="84">
        <v>43553</v>
      </c>
      <c r="I927" s="295">
        <v>43553</v>
      </c>
      <c r="J927" s="75" t="s">
        <v>2204</v>
      </c>
      <c r="K927" s="70" t="s">
        <v>62</v>
      </c>
      <c r="L927" s="70" t="s">
        <v>165</v>
      </c>
      <c r="M927" s="72" t="s">
        <v>90</v>
      </c>
      <c r="N927" s="75"/>
      <c r="O927" s="73" t="s">
        <v>2205</v>
      </c>
      <c r="P927" s="60" t="s">
        <v>35</v>
      </c>
      <c r="Q927" s="61" t="s">
        <v>170</v>
      </c>
      <c r="R927" s="61" t="s">
        <v>53</v>
      </c>
      <c r="S927" s="293" t="str">
        <f>+'EVCA sectoralclassification 1'!E200</f>
        <v>Internet technologies</v>
      </c>
      <c r="T927" s="62" t="s">
        <v>41</v>
      </c>
      <c r="U927" s="60" t="s">
        <v>218</v>
      </c>
      <c r="V927" s="424" t="s">
        <v>174</v>
      </c>
      <c r="W927" s="289"/>
      <c r="X927" s="488">
        <v>43559</v>
      </c>
      <c r="Y927" s="481"/>
      <c r="Z927" s="284"/>
    </row>
    <row r="928" spans="2:26" ht="42.45" hidden="1" customHeight="1" x14ac:dyDescent="0.3">
      <c r="B928" s="56" t="str">
        <f t="shared" ca="1" si="81"/>
        <v>VERO</v>
      </c>
      <c r="C928" s="57" t="b">
        <f t="shared" si="82"/>
        <v>1</v>
      </c>
      <c r="D928" s="57" t="b">
        <f>+IF(Q928='Convalida dati'!$B$16,AND('Dealflow centrale'!V928&lt;&gt;"",I928&lt;&gt;""),IF(AND('Dealflow centrale'!Q928='Convalida dati'!$B$17,'Dealflow centrale'!I928=""),OR('Dealflow centrale'!V928="",V928='Convalida dati'!$D$8),"FALSO"))</f>
        <v>1</v>
      </c>
      <c r="E928" s="57" t="b">
        <f>+IF(OR(T928='Convalida dati'!$F$4,T928='Convalida dati'!$F$5,T928='Convalida dati'!$F$8),OR('Dealflow centrale'!V928='Convalida dati'!$D$5,V928='Convalida dati'!$D$6,V928='Convalida dati'!$D$7),IF(OR('Dealflow centrale'!T928='Convalida dati'!$F$9,'Dealflow centrale'!T928='Convalida dati'!$F$7),OR('Dealflow centrale'!V928='Convalida dati'!$D$4,'Dealflow centrale'!V928='Convalida dati'!$D$5,'Dealflow centrale'!V928='Convalida dati'!$D$6),IF(T928="",OR(V928="",V928='Convalida dati'!$D$8),"FALSO")))</f>
        <v>1</v>
      </c>
      <c r="F928" s="58" t="str">
        <f t="shared" ca="1" si="85"/>
        <v>OK</v>
      </c>
      <c r="G928" s="66">
        <v>923</v>
      </c>
      <c r="H928" s="85">
        <v>43553</v>
      </c>
      <c r="I928" s="63">
        <v>43553</v>
      </c>
      <c r="J928" s="77" t="s">
        <v>2207</v>
      </c>
      <c r="K928" s="76" t="s">
        <v>62</v>
      </c>
      <c r="L928" s="76" t="s">
        <v>802</v>
      </c>
      <c r="M928" s="78" t="s">
        <v>99</v>
      </c>
      <c r="N928" s="64"/>
      <c r="O928" s="272" t="s">
        <v>2206</v>
      </c>
      <c r="P928" s="66" t="s">
        <v>83</v>
      </c>
      <c r="Q928" s="67" t="s">
        <v>170</v>
      </c>
      <c r="R928" s="67" t="s">
        <v>51</v>
      </c>
      <c r="S928" s="288" t="str">
        <f>+'EVCA sectoralclassification 1'!E49</f>
        <v>Business and industrial products</v>
      </c>
      <c r="T928" s="68" t="s">
        <v>41</v>
      </c>
      <c r="U928" s="66" t="s">
        <v>218</v>
      </c>
      <c r="V928" s="423" t="s">
        <v>174</v>
      </c>
      <c r="W928" s="288"/>
      <c r="X928" s="489">
        <v>43559</v>
      </c>
      <c r="Y928" s="482"/>
      <c r="Z928" s="74"/>
    </row>
    <row r="929" spans="2:26" ht="42.45" hidden="1" customHeight="1" x14ac:dyDescent="0.3">
      <c r="B929" s="56" t="str">
        <f t="shared" ca="1" si="81"/>
        <v>VERO</v>
      </c>
      <c r="C929" s="57" t="b">
        <f t="shared" si="82"/>
        <v>1</v>
      </c>
      <c r="D929" s="57" t="b">
        <f>+IF(Q929='Convalida dati'!$B$16,AND('Dealflow centrale'!V929&lt;&gt;"",I929&lt;&gt;""),IF(AND('Dealflow centrale'!Q929='Convalida dati'!$B$17,'Dealflow centrale'!I929=""),OR('Dealflow centrale'!V929="",V929='Convalida dati'!$D$8),"FALSO"))</f>
        <v>1</v>
      </c>
      <c r="E929" s="57" t="b">
        <f>+IF(OR(T929='Convalida dati'!$F$4,T929='Convalida dati'!$F$5,T929='Convalida dati'!$F$8),OR('Dealflow centrale'!V929='Convalida dati'!$D$5,V929='Convalida dati'!$D$6,V929='Convalida dati'!$D$7),IF(OR('Dealflow centrale'!T929='Convalida dati'!$F$9,'Dealflow centrale'!T929='Convalida dati'!$F$7),OR('Dealflow centrale'!V929='Convalida dati'!$D$4,'Dealflow centrale'!V929='Convalida dati'!$D$5,'Dealflow centrale'!V929='Convalida dati'!$D$6),IF(T929="",OR(V929="",V929='Convalida dati'!$D$8),"FALSO")))</f>
        <v>1</v>
      </c>
      <c r="F929" s="58" t="str">
        <f t="shared" ca="1" si="85"/>
        <v>OK</v>
      </c>
      <c r="G929" s="60">
        <v>924</v>
      </c>
      <c r="H929" s="84">
        <v>43553</v>
      </c>
      <c r="I929" s="59">
        <v>43562</v>
      </c>
      <c r="J929" s="279" t="s">
        <v>2208</v>
      </c>
      <c r="K929" s="70" t="s">
        <v>62</v>
      </c>
      <c r="L929" s="70" t="s">
        <v>1581</v>
      </c>
      <c r="M929" s="72" t="s">
        <v>90</v>
      </c>
      <c r="N929" s="75"/>
      <c r="O929" s="73" t="s">
        <v>2209</v>
      </c>
      <c r="P929" s="60" t="s">
        <v>84</v>
      </c>
      <c r="Q929" s="61" t="s">
        <v>170</v>
      </c>
      <c r="R929" s="61" t="s">
        <v>51</v>
      </c>
      <c r="S929" s="293" t="str">
        <f>+'EVCA sectoralclassification 1'!E57</f>
        <v>Business and industrial products</v>
      </c>
      <c r="T929" s="62" t="s">
        <v>167</v>
      </c>
      <c r="U929" s="60" t="s">
        <v>218</v>
      </c>
      <c r="V929" s="424" t="s">
        <v>174</v>
      </c>
      <c r="W929" s="289"/>
      <c r="X929" s="488">
        <v>43567</v>
      </c>
      <c r="Y929" s="483" t="s">
        <v>2247</v>
      </c>
      <c r="Z929" s="80"/>
    </row>
    <row r="930" spans="2:26" ht="42.45" hidden="1" customHeight="1" x14ac:dyDescent="0.3">
      <c r="B930" s="56" t="str">
        <f t="shared" ca="1" si="81"/>
        <v>VERO</v>
      </c>
      <c r="C930" s="57" t="b">
        <f t="shared" si="82"/>
        <v>1</v>
      </c>
      <c r="D930" s="57" t="b">
        <f>+IF(Q930='Convalida dati'!$B$16,AND('Dealflow centrale'!V930&lt;&gt;"",I930&lt;&gt;""),IF(AND('Dealflow centrale'!Q930='Convalida dati'!$B$17,'Dealflow centrale'!I930=""),OR('Dealflow centrale'!V930="",V930='Convalida dati'!$D$8),"FALSO"))</f>
        <v>1</v>
      </c>
      <c r="E930" s="57" t="b">
        <f>+IF(OR(T930='Convalida dati'!$F$4,T930='Convalida dati'!$F$5,T930='Convalida dati'!$F$8),OR('Dealflow centrale'!V930='Convalida dati'!$D$5,V930='Convalida dati'!$D$6,V930='Convalida dati'!$D$7),IF(OR('Dealflow centrale'!T930='Convalida dati'!$F$9,'Dealflow centrale'!T930='Convalida dati'!$F$7),OR('Dealflow centrale'!V930='Convalida dati'!$D$4,'Dealflow centrale'!V930='Convalida dati'!$D$5,'Dealflow centrale'!V930='Convalida dati'!$D$6),IF(T930="",OR(V930="",V930='Convalida dati'!$D$8),"FALSO")))</f>
        <v>1</v>
      </c>
      <c r="F930" s="58" t="str">
        <f t="shared" ca="1" si="85"/>
        <v>OK</v>
      </c>
      <c r="G930" s="66">
        <v>925</v>
      </c>
      <c r="H930" s="85">
        <v>43556</v>
      </c>
      <c r="I930" s="63">
        <v>43570</v>
      </c>
      <c r="J930" s="77" t="s">
        <v>2211</v>
      </c>
      <c r="K930" s="76" t="s">
        <v>62</v>
      </c>
      <c r="L930" s="76" t="s">
        <v>1077</v>
      </c>
      <c r="M930" s="78" t="s">
        <v>103</v>
      </c>
      <c r="N930" s="64"/>
      <c r="O930" s="272" t="s">
        <v>2210</v>
      </c>
      <c r="P930" s="66" t="s">
        <v>35</v>
      </c>
      <c r="Q930" s="67" t="s">
        <v>170</v>
      </c>
      <c r="R930" s="67" t="s">
        <v>47</v>
      </c>
      <c r="S930" s="288" t="str">
        <f>+'EVCA sectoralclassification 1'!E144</f>
        <v>Consumer goods: other</v>
      </c>
      <c r="T930" s="68" t="s">
        <v>166</v>
      </c>
      <c r="U930" s="66" t="s">
        <v>218</v>
      </c>
      <c r="V930" s="423" t="s">
        <v>38</v>
      </c>
      <c r="W930" s="288"/>
      <c r="X930" s="489">
        <v>43574</v>
      </c>
      <c r="Y930" s="482"/>
      <c r="Z930" s="74"/>
    </row>
    <row r="931" spans="2:26" ht="42.45" hidden="1" customHeight="1" x14ac:dyDescent="0.3">
      <c r="B931" s="56" t="str">
        <f t="shared" ca="1" si="81"/>
        <v>VERO</v>
      </c>
      <c r="C931" s="57" t="b">
        <f t="shared" si="82"/>
        <v>1</v>
      </c>
      <c r="D931" s="57" t="b">
        <f>+IF(Q931='Convalida dati'!$B$16,AND('Dealflow centrale'!V931&lt;&gt;"",I931&lt;&gt;""),IF(AND('Dealflow centrale'!Q931='Convalida dati'!$B$17,'Dealflow centrale'!I931=""),OR('Dealflow centrale'!V931="",V931='Convalida dati'!$D$8),"FALSO"))</f>
        <v>1</v>
      </c>
      <c r="E931" s="57" t="b">
        <f>+IF(OR(T931='Convalida dati'!$F$4,T931='Convalida dati'!$F$5,T931='Convalida dati'!$F$8),OR('Dealflow centrale'!V931='Convalida dati'!$D$5,V931='Convalida dati'!$D$6,V931='Convalida dati'!$D$7),IF(OR('Dealflow centrale'!T931='Convalida dati'!$F$9,'Dealflow centrale'!T931='Convalida dati'!$F$7),OR('Dealflow centrale'!V931='Convalida dati'!$D$4,'Dealflow centrale'!V931='Convalida dati'!$D$5,'Dealflow centrale'!V931='Convalida dati'!$D$6),IF(T931="",OR(V931="",V931='Convalida dati'!$D$8),"FALSO")))</f>
        <v>1</v>
      </c>
      <c r="F931" s="58" t="str">
        <f t="shared" ca="1" si="85"/>
        <v>OK</v>
      </c>
      <c r="G931" s="60">
        <v>926</v>
      </c>
      <c r="H931" s="84">
        <v>43556</v>
      </c>
      <c r="I931" s="59">
        <v>43556</v>
      </c>
      <c r="J931" s="75" t="s">
        <v>2213</v>
      </c>
      <c r="K931" s="70" t="s">
        <v>62</v>
      </c>
      <c r="L931" s="70" t="s">
        <v>76</v>
      </c>
      <c r="M931" s="72" t="s">
        <v>77</v>
      </c>
      <c r="N931" s="75"/>
      <c r="O931" s="73" t="s">
        <v>2212</v>
      </c>
      <c r="P931" s="60" t="s">
        <v>35</v>
      </c>
      <c r="Q931" s="61" t="s">
        <v>170</v>
      </c>
      <c r="R931" s="61" t="s">
        <v>45</v>
      </c>
      <c r="S931" s="293" t="str">
        <f>+'EVCA sectoralclassification 1'!E223</f>
        <v>Biotechnology</v>
      </c>
      <c r="T931" s="62" t="s">
        <v>41</v>
      </c>
      <c r="U931" s="60" t="s">
        <v>218</v>
      </c>
      <c r="V931" s="424" t="s">
        <v>174</v>
      </c>
      <c r="W931" s="289"/>
      <c r="X931" s="488">
        <v>43559</v>
      </c>
      <c r="Y931" s="481"/>
      <c r="Z931" s="284"/>
    </row>
    <row r="932" spans="2:26" ht="42.45" hidden="1" customHeight="1" x14ac:dyDescent="0.3">
      <c r="B932" s="56" t="str">
        <f t="shared" ca="1" si="81"/>
        <v>VERO</v>
      </c>
      <c r="C932" s="57" t="b">
        <f t="shared" si="82"/>
        <v>1</v>
      </c>
      <c r="D932" s="57" t="b">
        <f>+IF(Q932='Convalida dati'!$B$16,AND('Dealflow centrale'!V932&lt;&gt;"",I932&lt;&gt;""),IF(AND('Dealflow centrale'!Q932='Convalida dati'!$B$17,'Dealflow centrale'!I932=""),OR('Dealflow centrale'!V932="",V932='Convalida dati'!$D$8),"FALSO"))</f>
        <v>1</v>
      </c>
      <c r="E932" s="57" t="b">
        <f>+IF(OR(T932='Convalida dati'!$F$4,T932='Convalida dati'!$F$5,T932='Convalida dati'!$F$8),OR('Dealflow centrale'!V932='Convalida dati'!$D$5,V932='Convalida dati'!$D$6,V932='Convalida dati'!$D$7),IF(OR('Dealflow centrale'!T932='Convalida dati'!$F$9,'Dealflow centrale'!T932='Convalida dati'!$F$7),OR('Dealflow centrale'!V932='Convalida dati'!$D$4,'Dealflow centrale'!V932='Convalida dati'!$D$5,'Dealflow centrale'!V932='Convalida dati'!$D$6),IF(T932="",OR(V932="",V932='Convalida dati'!$D$8),"FALSO")))</f>
        <v>1</v>
      </c>
      <c r="F932" s="58" t="str">
        <f t="shared" ca="1" si="85"/>
        <v>OK</v>
      </c>
      <c r="G932" s="66">
        <v>927</v>
      </c>
      <c r="H932" s="273">
        <v>43556</v>
      </c>
      <c r="I932" s="63">
        <v>43556</v>
      </c>
      <c r="J932" s="77" t="s">
        <v>2214</v>
      </c>
      <c r="K932" s="76" t="s">
        <v>62</v>
      </c>
      <c r="L932" s="76" t="s">
        <v>2215</v>
      </c>
      <c r="M932" s="78" t="s">
        <v>77</v>
      </c>
      <c r="N932" s="64"/>
      <c r="O932" s="272" t="s">
        <v>2212</v>
      </c>
      <c r="P932" s="66" t="s">
        <v>35</v>
      </c>
      <c r="Q932" s="67" t="s">
        <v>170</v>
      </c>
      <c r="R932" s="67" t="s">
        <v>53</v>
      </c>
      <c r="S932" s="288" t="str">
        <f>+'EVCA sectoralclassification 1'!E94</f>
        <v>Construction</v>
      </c>
      <c r="T932" s="68" t="s">
        <v>41</v>
      </c>
      <c r="U932" s="66" t="s">
        <v>218</v>
      </c>
      <c r="V932" s="423" t="s">
        <v>174</v>
      </c>
      <c r="W932" s="288"/>
      <c r="X932" s="489">
        <v>43559</v>
      </c>
      <c r="Y932" s="482"/>
      <c r="Z932" s="74"/>
    </row>
    <row r="933" spans="2:26" ht="42.45" hidden="1" customHeight="1" x14ac:dyDescent="0.3">
      <c r="B933" s="56" t="str">
        <f t="shared" ca="1" si="81"/>
        <v>VERO</v>
      </c>
      <c r="C933" s="57" t="b">
        <f t="shared" si="82"/>
        <v>1</v>
      </c>
      <c r="D933" s="57" t="b">
        <f>+IF(Q933='Convalida dati'!$B$16,AND('Dealflow centrale'!V933&lt;&gt;"",I933&lt;&gt;""),IF(AND('Dealflow centrale'!Q933='Convalida dati'!$B$17,'Dealflow centrale'!I933=""),OR('Dealflow centrale'!V933="",V933='Convalida dati'!$D$8),"FALSO"))</f>
        <v>1</v>
      </c>
      <c r="E933" s="57" t="b">
        <f>+IF(OR(T933='Convalida dati'!$F$4,T933='Convalida dati'!$F$5,T933='Convalida dati'!$F$8),OR('Dealflow centrale'!V933='Convalida dati'!$D$5,V933='Convalida dati'!$D$6,V933='Convalida dati'!$D$7),IF(OR('Dealflow centrale'!T933='Convalida dati'!$F$9,'Dealflow centrale'!T933='Convalida dati'!$F$7),OR('Dealflow centrale'!V933='Convalida dati'!$D$4,'Dealflow centrale'!V933='Convalida dati'!$D$5,'Dealflow centrale'!V933='Convalida dati'!$D$6),IF(T933="",OR(V933="",V933='Convalida dati'!$D$8),"FALSO")))</f>
        <v>1</v>
      </c>
      <c r="F933" s="58" t="str">
        <f t="shared" ca="1" si="85"/>
        <v>OK</v>
      </c>
      <c r="G933" s="60">
        <v>928</v>
      </c>
      <c r="H933" s="84">
        <v>43556</v>
      </c>
      <c r="I933" s="59"/>
      <c r="J933" s="279" t="s">
        <v>2216</v>
      </c>
      <c r="K933" s="70" t="s">
        <v>62</v>
      </c>
      <c r="L933" s="70" t="s">
        <v>206</v>
      </c>
      <c r="M933" s="72" t="s">
        <v>206</v>
      </c>
      <c r="N933" s="75"/>
      <c r="O933" s="73" t="s">
        <v>2217</v>
      </c>
      <c r="P933" s="60" t="s">
        <v>34</v>
      </c>
      <c r="Q933" s="61" t="s">
        <v>67</v>
      </c>
      <c r="R933" s="61"/>
      <c r="S933" s="293"/>
      <c r="T933" s="62"/>
      <c r="U933" s="60"/>
      <c r="V933" s="424" t="s">
        <v>781</v>
      </c>
      <c r="W933" s="289"/>
      <c r="X933" s="491">
        <v>43559</v>
      </c>
      <c r="Y933" s="481"/>
      <c r="Z933" s="284"/>
    </row>
    <row r="934" spans="2:26" ht="42.45" hidden="1" customHeight="1" x14ac:dyDescent="0.3">
      <c r="B934" s="56" t="str">
        <f t="shared" ca="1" si="81"/>
        <v>VERO</v>
      </c>
      <c r="C934" s="57" t="b">
        <f t="shared" si="82"/>
        <v>1</v>
      </c>
      <c r="D934" s="57" t="b">
        <f>+IF(Q934='Convalida dati'!$B$16,AND('Dealflow centrale'!V934&lt;&gt;"",I934&lt;&gt;""),IF(AND('Dealflow centrale'!Q934='Convalida dati'!$B$17,'Dealflow centrale'!I934=""),OR('Dealflow centrale'!V934="",V934='Convalida dati'!$D$8),"FALSO"))</f>
        <v>1</v>
      </c>
      <c r="E934" s="57" t="b">
        <f>+IF(OR(T934='Convalida dati'!$F$4,T934='Convalida dati'!$F$5,T934='Convalida dati'!$F$8),OR('Dealflow centrale'!V934='Convalida dati'!$D$5,V934='Convalida dati'!$D$6,V934='Convalida dati'!$D$7),IF(OR('Dealflow centrale'!T934='Convalida dati'!$F$9,'Dealflow centrale'!T934='Convalida dati'!$F$7),OR('Dealflow centrale'!V934='Convalida dati'!$D$4,'Dealflow centrale'!V934='Convalida dati'!$D$5,'Dealflow centrale'!V934='Convalida dati'!$D$6),IF(T934="",OR(V934="",V934='Convalida dati'!$D$8),"FALSO")))</f>
        <v>1</v>
      </c>
      <c r="F934" s="58" t="str">
        <f t="shared" ca="1" si="85"/>
        <v>OK</v>
      </c>
      <c r="G934" s="66">
        <v>929</v>
      </c>
      <c r="H934" s="85">
        <v>43556</v>
      </c>
      <c r="I934" s="63">
        <v>43556</v>
      </c>
      <c r="J934" s="77" t="s">
        <v>2219</v>
      </c>
      <c r="K934" s="76" t="s">
        <v>62</v>
      </c>
      <c r="L934" s="76" t="s">
        <v>165</v>
      </c>
      <c r="M934" s="78" t="s">
        <v>90</v>
      </c>
      <c r="N934" s="77"/>
      <c r="O934" s="272"/>
      <c r="P934" s="66" t="s">
        <v>34</v>
      </c>
      <c r="Q934" s="67" t="s">
        <v>170</v>
      </c>
      <c r="R934" s="67" t="s">
        <v>49</v>
      </c>
      <c r="S934" s="288" t="str">
        <f>+'EVCA sectoralclassification 1'!E215</f>
        <v>Software: other</v>
      </c>
      <c r="T934" s="68" t="s">
        <v>166</v>
      </c>
      <c r="U934" s="66" t="s">
        <v>218</v>
      </c>
      <c r="V934" s="423" t="s">
        <v>38</v>
      </c>
      <c r="W934" s="288"/>
      <c r="X934" s="489">
        <v>43559</v>
      </c>
      <c r="Y934" s="482" t="s">
        <v>2218</v>
      </c>
      <c r="Z934" s="74"/>
    </row>
    <row r="935" spans="2:26" ht="42.45" hidden="1" customHeight="1" x14ac:dyDescent="0.3">
      <c r="B935" s="56" t="str">
        <f t="shared" ca="1" si="81"/>
        <v>VERO</v>
      </c>
      <c r="C935" s="57" t="b">
        <f t="shared" si="82"/>
        <v>1</v>
      </c>
      <c r="D935" s="57" t="b">
        <f>+IF(Q935='Convalida dati'!$B$16,AND('Dealflow centrale'!V935&lt;&gt;"",I935&lt;&gt;""),IF(AND('Dealflow centrale'!Q935='Convalida dati'!$B$17,'Dealflow centrale'!I935=""),OR('Dealflow centrale'!V935="",V935='Convalida dati'!$D$8),"FALSO"))</f>
        <v>1</v>
      </c>
      <c r="E935" s="57" t="b">
        <f>+IF(OR(T935='Convalida dati'!$F$4,T935='Convalida dati'!$F$5,T935='Convalida dati'!$F$8),OR('Dealflow centrale'!V935='Convalida dati'!$D$5,V935='Convalida dati'!$D$6,V935='Convalida dati'!$D$7),IF(OR('Dealflow centrale'!T935='Convalida dati'!$F$9,'Dealflow centrale'!T935='Convalida dati'!$F$7),OR('Dealflow centrale'!V935='Convalida dati'!$D$4,'Dealflow centrale'!V935='Convalida dati'!$D$5,'Dealflow centrale'!V935='Convalida dati'!$D$6),IF(T935="",OR(V935="",V935='Convalida dati'!$D$8),"FALSO")))</f>
        <v>1</v>
      </c>
      <c r="F935" s="58" t="str">
        <f t="shared" ca="1" si="85"/>
        <v>OK</v>
      </c>
      <c r="G935" s="60">
        <v>930</v>
      </c>
      <c r="H935" s="84">
        <v>43556</v>
      </c>
      <c r="I935" s="59">
        <v>43556</v>
      </c>
      <c r="J935" s="279" t="s">
        <v>2220</v>
      </c>
      <c r="K935" s="70" t="s">
        <v>62</v>
      </c>
      <c r="L935" s="70" t="s">
        <v>149</v>
      </c>
      <c r="M935" s="72" t="s">
        <v>92</v>
      </c>
      <c r="N935" s="299" t="s">
        <v>118</v>
      </c>
      <c r="O935" s="73"/>
      <c r="P935" s="72" t="s">
        <v>36</v>
      </c>
      <c r="Q935" s="61" t="s">
        <v>170</v>
      </c>
      <c r="R935" s="61" t="s">
        <v>53</v>
      </c>
      <c r="S935" s="293" t="str">
        <f>+'EVCA sectoralclassification 1'!E76</f>
        <v>Business and industrial services</v>
      </c>
      <c r="T935" s="62" t="s">
        <v>167</v>
      </c>
      <c r="U935" s="60" t="s">
        <v>218</v>
      </c>
      <c r="V935" s="426" t="s">
        <v>38</v>
      </c>
      <c r="W935" s="293"/>
      <c r="X935" s="488">
        <v>43559</v>
      </c>
      <c r="Y935" s="481"/>
      <c r="Z935" s="284"/>
    </row>
    <row r="936" spans="2:26" ht="42.45" hidden="1" customHeight="1" x14ac:dyDescent="0.3">
      <c r="B936" s="56" t="str">
        <f t="shared" ca="1" si="81"/>
        <v>VERO</v>
      </c>
      <c r="C936" s="57" t="b">
        <f t="shared" si="82"/>
        <v>1</v>
      </c>
      <c r="D936" s="57" t="b">
        <f>+IF(Q936='Convalida dati'!$B$16,AND('Dealflow centrale'!V936&lt;&gt;"",I936&lt;&gt;""),IF(AND('Dealflow centrale'!Q936='Convalida dati'!$B$17,'Dealflow centrale'!I936=""),OR('Dealflow centrale'!V936="",V936='Convalida dati'!$D$8),"FALSO"))</f>
        <v>1</v>
      </c>
      <c r="E936" s="57" t="b">
        <f>+IF(OR(T936='Convalida dati'!$F$4,T936='Convalida dati'!$F$5,T936='Convalida dati'!$F$8),OR('Dealflow centrale'!V936='Convalida dati'!$D$5,V936='Convalida dati'!$D$6,V936='Convalida dati'!$D$7),IF(OR('Dealflow centrale'!T936='Convalida dati'!$F$9,'Dealflow centrale'!T936='Convalida dati'!$F$7),OR('Dealflow centrale'!V936='Convalida dati'!$D$4,'Dealflow centrale'!V936='Convalida dati'!$D$5,'Dealflow centrale'!V936='Convalida dati'!$D$6),IF(T936="",OR(V936="",V936='Convalida dati'!$D$8),"FALSO")))</f>
        <v>1</v>
      </c>
      <c r="F936" s="58" t="str">
        <f t="shared" ca="1" si="85"/>
        <v>OK</v>
      </c>
      <c r="G936" s="66">
        <v>931</v>
      </c>
      <c r="H936" s="85">
        <v>43558</v>
      </c>
      <c r="I936" s="63">
        <v>43558</v>
      </c>
      <c r="J936" s="77" t="s">
        <v>2221</v>
      </c>
      <c r="K936" s="76" t="s">
        <v>62</v>
      </c>
      <c r="L936" s="76" t="s">
        <v>149</v>
      </c>
      <c r="M936" s="78" t="s">
        <v>92</v>
      </c>
      <c r="N936" s="77" t="s">
        <v>111</v>
      </c>
      <c r="O936" s="272"/>
      <c r="P936" s="66" t="s">
        <v>36</v>
      </c>
      <c r="Q936" s="67" t="s">
        <v>170</v>
      </c>
      <c r="R936" s="67" t="s">
        <v>53</v>
      </c>
      <c r="S936" s="288" t="str">
        <f>+'EVCA sectoralclassification 1'!E201</f>
        <v>Communication: other</v>
      </c>
      <c r="T936" s="68" t="s">
        <v>166</v>
      </c>
      <c r="U936" s="66" t="s">
        <v>218</v>
      </c>
      <c r="V936" s="423" t="s">
        <v>38</v>
      </c>
      <c r="W936" s="288"/>
      <c r="X936" s="489">
        <v>43559</v>
      </c>
      <c r="Y936" s="482"/>
      <c r="Z936" s="74"/>
    </row>
    <row r="937" spans="2:26" ht="42.45" hidden="1" customHeight="1" x14ac:dyDescent="0.3">
      <c r="B937" s="56" t="str">
        <f t="shared" ca="1" si="81"/>
        <v>VERO</v>
      </c>
      <c r="C937" s="57" t="b">
        <f t="shared" si="82"/>
        <v>1</v>
      </c>
      <c r="D937" s="57" t="b">
        <f>+IF(Q937='Convalida dati'!$B$16,AND('Dealflow centrale'!V937&lt;&gt;"",I937&lt;&gt;""),IF(AND('Dealflow centrale'!Q937='Convalida dati'!$B$17,'Dealflow centrale'!I937=""),OR('Dealflow centrale'!V937="",V937='Convalida dati'!$D$8),"FALSO"))</f>
        <v>1</v>
      </c>
      <c r="E937" s="57" t="b">
        <f>+IF(OR(T937='Convalida dati'!$F$4,T937='Convalida dati'!$F$5,T937='Convalida dati'!$F$8),OR('Dealflow centrale'!V937='Convalida dati'!$D$5,V937='Convalida dati'!$D$6,V937='Convalida dati'!$D$7),IF(OR('Dealflow centrale'!T937='Convalida dati'!$F$9,'Dealflow centrale'!T937='Convalida dati'!$F$7),OR('Dealflow centrale'!V937='Convalida dati'!$D$4,'Dealflow centrale'!V937='Convalida dati'!$D$5,'Dealflow centrale'!V937='Convalida dati'!$D$6),IF(T937="",OR(V937="",V937='Convalida dati'!$D$8),"FALSO")))</f>
        <v>1</v>
      </c>
      <c r="F937" s="58" t="str">
        <f t="shared" ca="1" si="85"/>
        <v>OK</v>
      </c>
      <c r="G937" s="60">
        <v>932</v>
      </c>
      <c r="H937" s="84">
        <v>43559</v>
      </c>
      <c r="I937" s="59">
        <v>43559</v>
      </c>
      <c r="J937" s="75" t="s">
        <v>2224</v>
      </c>
      <c r="K937" s="70" t="s">
        <v>62</v>
      </c>
      <c r="L937" s="70" t="s">
        <v>206</v>
      </c>
      <c r="M937" s="72" t="s">
        <v>206</v>
      </c>
      <c r="N937" s="56"/>
      <c r="O937" s="73" t="s">
        <v>2223</v>
      </c>
      <c r="P937" s="60" t="s">
        <v>34</v>
      </c>
      <c r="Q937" s="61" t="s">
        <v>170</v>
      </c>
      <c r="R937" s="61" t="s">
        <v>53</v>
      </c>
      <c r="S937" s="293" t="str">
        <f>+'EVCA sectoralclassification 1'!E180</f>
        <v>Financial institutions and services</v>
      </c>
      <c r="T937" s="62" t="s">
        <v>40</v>
      </c>
      <c r="U937" s="60" t="s">
        <v>218</v>
      </c>
      <c r="V937" s="424" t="s">
        <v>174</v>
      </c>
      <c r="W937" s="289"/>
      <c r="X937" s="488">
        <v>43567</v>
      </c>
      <c r="Y937" s="481"/>
      <c r="Z937" s="284"/>
    </row>
    <row r="938" spans="2:26" ht="42.45" hidden="1" customHeight="1" x14ac:dyDescent="0.3">
      <c r="B938" s="56" t="str">
        <f t="shared" ca="1" si="81"/>
        <v>VERO</v>
      </c>
      <c r="C938" s="57" t="b">
        <f t="shared" si="82"/>
        <v>1</v>
      </c>
      <c r="D938" s="57" t="b">
        <f>+IF(Q938='Convalida dati'!$B$16,AND('Dealflow centrale'!V938&lt;&gt;"",I938&lt;&gt;""),IF(AND('Dealflow centrale'!Q938='Convalida dati'!$B$17,'Dealflow centrale'!I938=""),OR('Dealflow centrale'!V938="",V938='Convalida dati'!$D$8),"FALSO"))</f>
        <v>1</v>
      </c>
      <c r="E938" s="57" t="b">
        <f>+IF(OR(T938='Convalida dati'!$F$4,T938='Convalida dati'!$F$5,T938='Convalida dati'!$F$8),OR('Dealflow centrale'!V938='Convalida dati'!$D$5,V938='Convalida dati'!$D$6,V938='Convalida dati'!$D$7),IF(OR('Dealflow centrale'!T938='Convalida dati'!$F$9,'Dealflow centrale'!T938='Convalida dati'!$F$7),OR('Dealflow centrale'!V938='Convalida dati'!$D$4,'Dealflow centrale'!V938='Convalida dati'!$D$5,'Dealflow centrale'!V938='Convalida dati'!$D$6),IF(T938="",OR(V938="",V938='Convalida dati'!$D$8),"FALSO")))</f>
        <v>1</v>
      </c>
      <c r="F938" s="58" t="str">
        <f t="shared" ca="1" si="85"/>
        <v>OK</v>
      </c>
      <c r="G938" s="66">
        <v>933</v>
      </c>
      <c r="H938" s="85">
        <v>43561</v>
      </c>
      <c r="I938" s="63">
        <v>43561</v>
      </c>
      <c r="J938" s="292" t="s">
        <v>2225</v>
      </c>
      <c r="K938" s="76" t="s">
        <v>62</v>
      </c>
      <c r="L938" s="76" t="s">
        <v>149</v>
      </c>
      <c r="M938" s="78" t="s">
        <v>92</v>
      </c>
      <c r="N938" s="64"/>
      <c r="O938" s="272" t="s">
        <v>2226</v>
      </c>
      <c r="P938" s="66" t="s">
        <v>35</v>
      </c>
      <c r="Q938" s="67" t="s">
        <v>170</v>
      </c>
      <c r="R938" s="67" t="s">
        <v>53</v>
      </c>
      <c r="S938" s="288" t="str">
        <f>+'EVCA sectoralclassification 1'!E180</f>
        <v>Financial institutions and services</v>
      </c>
      <c r="T938" s="68" t="s">
        <v>166</v>
      </c>
      <c r="U938" s="66" t="s">
        <v>218</v>
      </c>
      <c r="V938" s="423" t="s">
        <v>38</v>
      </c>
      <c r="W938" s="288"/>
      <c r="X938" s="489">
        <v>43567</v>
      </c>
      <c r="Y938" s="480"/>
      <c r="Z938" s="69"/>
    </row>
    <row r="939" spans="2:26" ht="42.45" hidden="1" customHeight="1" x14ac:dyDescent="0.3">
      <c r="B939" s="56" t="str">
        <f t="shared" ca="1" si="81"/>
        <v>VERO</v>
      </c>
      <c r="C939" s="57" t="b">
        <f t="shared" si="82"/>
        <v>1</v>
      </c>
      <c r="D939" s="57" t="b">
        <f>+IF(Q939='Convalida dati'!$B$16,AND('Dealflow centrale'!V939&lt;&gt;"",I939&lt;&gt;""),IF(AND('Dealflow centrale'!Q939='Convalida dati'!$B$17,'Dealflow centrale'!I939=""),OR('Dealflow centrale'!V939="",V939='Convalida dati'!$D$8),"FALSO"))</f>
        <v>1</v>
      </c>
      <c r="E939" s="57" t="b">
        <f>+IF(OR(T939='Convalida dati'!$F$4,T939='Convalida dati'!$F$5,T939='Convalida dati'!$F$8),OR('Dealflow centrale'!V939='Convalida dati'!$D$5,V939='Convalida dati'!$D$6,V939='Convalida dati'!$D$7),IF(OR('Dealflow centrale'!T939='Convalida dati'!$F$9,'Dealflow centrale'!T939='Convalida dati'!$F$7),OR('Dealflow centrale'!V939='Convalida dati'!$D$4,'Dealflow centrale'!V939='Convalida dati'!$D$5,'Dealflow centrale'!V939='Convalida dati'!$D$6),IF(T939="",OR(V939="",V939='Convalida dati'!$D$8),"FALSO")))</f>
        <v>1</v>
      </c>
      <c r="F939" s="58" t="str">
        <f t="shared" ca="1" si="85"/>
        <v>OK</v>
      </c>
      <c r="G939" s="60">
        <v>934</v>
      </c>
      <c r="H939" s="84">
        <v>43563</v>
      </c>
      <c r="I939" s="59">
        <v>43563</v>
      </c>
      <c r="J939" s="75" t="s">
        <v>2228</v>
      </c>
      <c r="K939" s="70" t="s">
        <v>62</v>
      </c>
      <c r="L939" s="70" t="s">
        <v>2227</v>
      </c>
      <c r="M939" s="72" t="s">
        <v>97</v>
      </c>
      <c r="N939" s="56"/>
      <c r="O939" s="73" t="s">
        <v>1530</v>
      </c>
      <c r="P939" s="60" t="s">
        <v>34</v>
      </c>
      <c r="Q939" s="61" t="s">
        <v>170</v>
      </c>
      <c r="R939" s="61" t="s">
        <v>53</v>
      </c>
      <c r="S939" s="293" t="str">
        <f>+'EVCA sectoralclassification 1'!E201</f>
        <v>Communication: other</v>
      </c>
      <c r="T939" s="62" t="s">
        <v>40</v>
      </c>
      <c r="U939" s="60" t="s">
        <v>218</v>
      </c>
      <c r="V939" s="424" t="s">
        <v>174</v>
      </c>
      <c r="W939" s="289"/>
      <c r="X939" s="488">
        <v>43567</v>
      </c>
      <c r="Y939" s="483"/>
      <c r="Z939" s="80"/>
    </row>
    <row r="940" spans="2:26" ht="42.45" hidden="1" customHeight="1" x14ac:dyDescent="0.3">
      <c r="B940" s="56" t="str">
        <f t="shared" ca="1" si="81"/>
        <v>VERO</v>
      </c>
      <c r="C940" s="57" t="b">
        <f t="shared" si="82"/>
        <v>1</v>
      </c>
      <c r="D940" s="57" t="b">
        <f>+IF(Q940='Convalida dati'!$B$16,AND('Dealflow centrale'!V940&lt;&gt;"",I940&lt;&gt;""),IF(AND('Dealflow centrale'!Q940='Convalida dati'!$B$17,'Dealflow centrale'!I940=""),OR('Dealflow centrale'!V940="",V940='Convalida dati'!$D$8),"FALSO"))</f>
        <v>1</v>
      </c>
      <c r="E940" s="57" t="b">
        <f>+IF(OR(T940='Convalida dati'!$F$4,T940='Convalida dati'!$F$5,T940='Convalida dati'!$F$8),OR('Dealflow centrale'!V940='Convalida dati'!$D$5,V940='Convalida dati'!$D$6,V940='Convalida dati'!$D$7),IF(OR('Dealflow centrale'!T940='Convalida dati'!$F$9,'Dealflow centrale'!T940='Convalida dati'!$F$7),OR('Dealflow centrale'!V940='Convalida dati'!$D$4,'Dealflow centrale'!V940='Convalida dati'!$D$5,'Dealflow centrale'!V940='Convalida dati'!$D$6),IF(T940="",OR(V940="",V940='Convalida dati'!$D$8),"FALSO")))</f>
        <v>1</v>
      </c>
      <c r="F940" s="58" t="str">
        <f t="shared" ca="1" si="85"/>
        <v>OK</v>
      </c>
      <c r="G940" s="66">
        <v>935</v>
      </c>
      <c r="H940" s="85">
        <v>43563</v>
      </c>
      <c r="I940" s="63">
        <v>43563</v>
      </c>
      <c r="J940" s="77" t="s">
        <v>2230</v>
      </c>
      <c r="K940" s="76" t="s">
        <v>64</v>
      </c>
      <c r="L940" s="76" t="s">
        <v>2231</v>
      </c>
      <c r="M940" s="78" t="s">
        <v>909</v>
      </c>
      <c r="N940" s="77"/>
      <c r="O940" s="76" t="s">
        <v>2229</v>
      </c>
      <c r="P940" s="66" t="s">
        <v>35</v>
      </c>
      <c r="Q940" s="67" t="s">
        <v>170</v>
      </c>
      <c r="R940" s="67" t="s">
        <v>42</v>
      </c>
      <c r="S940" s="288" t="str">
        <f>+'EVCA sectoralclassification 1'!E195</f>
        <v>Communications equipment</v>
      </c>
      <c r="T940" s="68" t="s">
        <v>41</v>
      </c>
      <c r="U940" s="78" t="s">
        <v>218</v>
      </c>
      <c r="V940" s="423" t="s">
        <v>174</v>
      </c>
      <c r="W940" s="288"/>
      <c r="X940" s="489">
        <v>43567</v>
      </c>
      <c r="Y940" s="483"/>
      <c r="Z940" s="80"/>
    </row>
    <row r="941" spans="2:26" ht="42.45" hidden="1" customHeight="1" x14ac:dyDescent="0.3">
      <c r="B941" s="56" t="str">
        <f t="shared" ca="1" si="81"/>
        <v>VERO</v>
      </c>
      <c r="C941" s="57" t="b">
        <f t="shared" si="82"/>
        <v>1</v>
      </c>
      <c r="D941" s="57" t="b">
        <f>+IF(Q941='Convalida dati'!$B$16,AND('Dealflow centrale'!V941&lt;&gt;"",I941&lt;&gt;""),IF(AND('Dealflow centrale'!Q941='Convalida dati'!$B$17,'Dealflow centrale'!I941=""),OR('Dealflow centrale'!V941="",V941='Convalida dati'!$D$8),"FALSO"))</f>
        <v>1</v>
      </c>
      <c r="E941" s="57" t="b">
        <f>+IF(OR(T941='Convalida dati'!$F$4,T941='Convalida dati'!$F$5,T941='Convalida dati'!$F$8),OR('Dealflow centrale'!V941='Convalida dati'!$D$5,V941='Convalida dati'!$D$6,V941='Convalida dati'!$D$7),IF(OR('Dealflow centrale'!T941='Convalida dati'!$F$9,'Dealflow centrale'!T941='Convalida dati'!$F$7),OR('Dealflow centrale'!V941='Convalida dati'!$D$4,'Dealflow centrale'!V941='Convalida dati'!$D$5,'Dealflow centrale'!V941='Convalida dati'!$D$6),IF(T941="",OR(V941="",V941='Convalida dati'!$D$8),"FALSO")))</f>
        <v>1</v>
      </c>
      <c r="F941" s="58" t="str">
        <f t="shared" ca="1" si="85"/>
        <v>OK</v>
      </c>
      <c r="G941" s="60">
        <v>936</v>
      </c>
      <c r="H941" s="84">
        <v>43563</v>
      </c>
      <c r="I941" s="59"/>
      <c r="J941" s="75" t="s">
        <v>2233</v>
      </c>
      <c r="K941" s="70" t="s">
        <v>62</v>
      </c>
      <c r="L941" s="70" t="s">
        <v>206</v>
      </c>
      <c r="M941" s="72" t="s">
        <v>206</v>
      </c>
      <c r="N941" s="75"/>
      <c r="O941" s="73" t="s">
        <v>2232</v>
      </c>
      <c r="P941" s="60" t="s">
        <v>34</v>
      </c>
      <c r="Q941" s="61" t="s">
        <v>67</v>
      </c>
      <c r="R941" s="61"/>
      <c r="S941" s="293"/>
      <c r="T941" s="62"/>
      <c r="U941" s="60"/>
      <c r="V941" s="424" t="s">
        <v>781</v>
      </c>
      <c r="W941" s="289"/>
      <c r="X941" s="488">
        <v>43567</v>
      </c>
      <c r="Y941" s="481"/>
      <c r="Z941" s="284"/>
    </row>
    <row r="942" spans="2:26" ht="42.45" hidden="1" customHeight="1" x14ac:dyDescent="0.3">
      <c r="B942" s="56" t="str">
        <f t="shared" ca="1" si="81"/>
        <v>VERO</v>
      </c>
      <c r="C942" s="57" t="b">
        <f t="shared" si="82"/>
        <v>1</v>
      </c>
      <c r="D942" s="57" t="b">
        <f>+IF(Q942='Convalida dati'!$B$16,AND('Dealflow centrale'!V942&lt;&gt;"",I942&lt;&gt;""),IF(AND('Dealflow centrale'!Q942='Convalida dati'!$B$17,'Dealflow centrale'!I942=""),OR('Dealflow centrale'!V942="",V942='Convalida dati'!$D$8),"FALSO"))</f>
        <v>1</v>
      </c>
      <c r="E942" s="57" t="b">
        <f>+IF(OR(T942='Convalida dati'!$F$4,T942='Convalida dati'!$F$5,T942='Convalida dati'!$F$8),OR('Dealflow centrale'!V942='Convalida dati'!$D$5,V942='Convalida dati'!$D$6,V942='Convalida dati'!$D$7),IF(OR('Dealflow centrale'!T942='Convalida dati'!$F$9,'Dealflow centrale'!T942='Convalida dati'!$F$7),OR('Dealflow centrale'!V942='Convalida dati'!$D$4,'Dealflow centrale'!V942='Convalida dati'!$D$5,'Dealflow centrale'!V942='Convalida dati'!$D$6),IF(T942="",OR(V942="",V942='Convalida dati'!$D$8),"FALSO")))</f>
        <v>1</v>
      </c>
      <c r="F942" s="58" t="str">
        <f t="shared" ca="1" si="85"/>
        <v>OK</v>
      </c>
      <c r="G942" s="66">
        <v>937</v>
      </c>
      <c r="H942" s="85">
        <v>43563</v>
      </c>
      <c r="I942" s="63">
        <v>43564</v>
      </c>
      <c r="J942" s="77" t="s">
        <v>2234</v>
      </c>
      <c r="K942" s="76" t="s">
        <v>62</v>
      </c>
      <c r="L942" s="76" t="s">
        <v>165</v>
      </c>
      <c r="M942" s="78" t="s">
        <v>90</v>
      </c>
      <c r="N942" s="64"/>
      <c r="O942" s="272" t="s">
        <v>2235</v>
      </c>
      <c r="P942" s="66" t="s">
        <v>35</v>
      </c>
      <c r="Q942" s="67" t="s">
        <v>170</v>
      </c>
      <c r="R942" s="67" t="s">
        <v>53</v>
      </c>
      <c r="S942" s="67" t="str">
        <f>+'EVCA sectoralclassification 1'!E200</f>
        <v>Internet technologies</v>
      </c>
      <c r="T942" s="67" t="s">
        <v>167</v>
      </c>
      <c r="U942" s="66" t="s">
        <v>218</v>
      </c>
      <c r="V942" s="423" t="s">
        <v>38</v>
      </c>
      <c r="W942" s="288"/>
      <c r="X942" s="489">
        <v>43567</v>
      </c>
      <c r="Y942" s="482"/>
      <c r="Z942" s="74"/>
    </row>
    <row r="943" spans="2:26" ht="42.45" hidden="1" customHeight="1" x14ac:dyDescent="0.3">
      <c r="B943" s="56" t="str">
        <f t="shared" ca="1" si="81"/>
        <v>VERO</v>
      </c>
      <c r="C943" s="57" t="b">
        <f t="shared" si="82"/>
        <v>1</v>
      </c>
      <c r="D943" s="57" t="b">
        <f>+IF(Q943='Convalida dati'!$B$16,AND('Dealflow centrale'!V943&lt;&gt;"",I943&lt;&gt;""),IF(AND('Dealflow centrale'!Q943='Convalida dati'!$B$17,'Dealflow centrale'!I943=""),OR('Dealflow centrale'!V943="",V943='Convalida dati'!$D$8),"FALSO"))</f>
        <v>1</v>
      </c>
      <c r="E943" s="57" t="b">
        <f>+IF(OR(T943='Convalida dati'!$F$4,T943='Convalida dati'!$F$5,T943='Convalida dati'!$F$8),OR('Dealflow centrale'!V943='Convalida dati'!$D$5,V943='Convalida dati'!$D$6,V943='Convalida dati'!$D$7),IF(OR('Dealflow centrale'!T943='Convalida dati'!$F$9,'Dealflow centrale'!T943='Convalida dati'!$F$7),OR('Dealflow centrale'!V943='Convalida dati'!$D$4,'Dealflow centrale'!V943='Convalida dati'!$D$5,'Dealflow centrale'!V943='Convalida dati'!$D$6),IF(T943="",OR(V943="",V943='Convalida dati'!$D$8),"FALSO")))</f>
        <v>1</v>
      </c>
      <c r="F943" s="58" t="str">
        <f t="shared" ca="1" si="85"/>
        <v>OK</v>
      </c>
      <c r="G943" s="60">
        <v>938</v>
      </c>
      <c r="H943" s="84">
        <v>43556</v>
      </c>
      <c r="I943" s="59">
        <v>43564</v>
      </c>
      <c r="J943" s="75" t="s">
        <v>2236</v>
      </c>
      <c r="K943" s="70" t="s">
        <v>62</v>
      </c>
      <c r="L943" s="70" t="s">
        <v>206</v>
      </c>
      <c r="M943" s="72" t="s">
        <v>206</v>
      </c>
      <c r="N943" s="75"/>
      <c r="O943" s="73" t="s">
        <v>2237</v>
      </c>
      <c r="P943" s="60" t="s">
        <v>34</v>
      </c>
      <c r="Q943" s="281" t="s">
        <v>170</v>
      </c>
      <c r="R943" s="61" t="s">
        <v>53</v>
      </c>
      <c r="S943" s="294" t="str">
        <f>+'EVCA sectoralclassification 1'!E89</f>
        <v>Business and industrial services</v>
      </c>
      <c r="T943" s="61" t="s">
        <v>41</v>
      </c>
      <c r="U943" s="72" t="s">
        <v>218</v>
      </c>
      <c r="V943" s="424" t="s">
        <v>174</v>
      </c>
      <c r="W943" s="289"/>
      <c r="X943" s="488">
        <v>43567</v>
      </c>
      <c r="Y943" s="483"/>
      <c r="Z943" s="80"/>
    </row>
    <row r="944" spans="2:26" ht="42.45" hidden="1" customHeight="1" x14ac:dyDescent="0.3">
      <c r="B944" s="56" t="str">
        <f t="shared" ca="1" si="81"/>
        <v>VERO</v>
      </c>
      <c r="C944" s="57" t="b">
        <f t="shared" si="82"/>
        <v>1</v>
      </c>
      <c r="D944" s="57" t="b">
        <f>+IF(Q944='Convalida dati'!$B$16,AND('Dealflow centrale'!V944&lt;&gt;"",I944&lt;&gt;""),IF(AND('Dealflow centrale'!Q944='Convalida dati'!$B$17,'Dealflow centrale'!I944=""),OR('Dealflow centrale'!V944="",V944='Convalida dati'!$D$8),"FALSO"))</f>
        <v>1</v>
      </c>
      <c r="E944" s="57" t="b">
        <f>+IF(OR(T944='Convalida dati'!$F$4,T944='Convalida dati'!$F$5,T944='Convalida dati'!$F$8),OR('Dealflow centrale'!V944='Convalida dati'!$D$5,V944='Convalida dati'!$D$6,V944='Convalida dati'!$D$7),IF(OR('Dealflow centrale'!T944='Convalida dati'!$F$9,'Dealflow centrale'!T944='Convalida dati'!$F$7),OR('Dealflow centrale'!V944='Convalida dati'!$D$4,'Dealflow centrale'!V944='Convalida dati'!$D$5,'Dealflow centrale'!V944='Convalida dati'!$D$6),IF(T944="",OR(V944="",V944='Convalida dati'!$D$8),"FALSO")))</f>
        <v>1</v>
      </c>
      <c r="F944" s="58" t="str">
        <f t="shared" ca="1" si="85"/>
        <v>OK</v>
      </c>
      <c r="G944" s="66">
        <v>939</v>
      </c>
      <c r="H944" s="85">
        <v>43565</v>
      </c>
      <c r="I944" s="63">
        <v>43565</v>
      </c>
      <c r="J944" s="77" t="s">
        <v>2239</v>
      </c>
      <c r="K944" s="76" t="s">
        <v>62</v>
      </c>
      <c r="L944" s="76" t="s">
        <v>808</v>
      </c>
      <c r="M944" s="78" t="s">
        <v>90</v>
      </c>
      <c r="N944" s="64"/>
      <c r="O944" s="76" t="s">
        <v>2238</v>
      </c>
      <c r="P944" s="66" t="s">
        <v>35</v>
      </c>
      <c r="Q944" s="67" t="s">
        <v>170</v>
      </c>
      <c r="R944" s="67" t="s">
        <v>47</v>
      </c>
      <c r="S944" s="287" t="str">
        <f>+'EVCA sectoralclassification 1'!E128</f>
        <v>Consumer products manufacturing</v>
      </c>
      <c r="T944" s="67" t="s">
        <v>166</v>
      </c>
      <c r="U944" s="78" t="s">
        <v>218</v>
      </c>
      <c r="V944" s="423" t="s">
        <v>38</v>
      </c>
      <c r="W944" s="288"/>
      <c r="X944" s="489">
        <v>44007</v>
      </c>
      <c r="Y944" s="482" t="s">
        <v>3491</v>
      </c>
      <c r="Z944" s="74"/>
    </row>
    <row r="945" spans="2:26" ht="42.45" hidden="1" customHeight="1" x14ac:dyDescent="0.3">
      <c r="B945" s="56" t="str">
        <f t="shared" ca="1" si="81"/>
        <v>VERO</v>
      </c>
      <c r="C945" s="57" t="b">
        <f t="shared" si="82"/>
        <v>1</v>
      </c>
      <c r="D945" s="57" t="b">
        <f>+IF(Q945='Convalida dati'!$B$16,AND('Dealflow centrale'!V945&lt;&gt;"",I945&lt;&gt;""),IF(AND('Dealflow centrale'!Q945='Convalida dati'!$B$17,'Dealflow centrale'!I945=""),OR('Dealflow centrale'!V945="",V945='Convalida dati'!$D$8),"FALSO"))</f>
        <v>1</v>
      </c>
      <c r="E945" s="57" t="b">
        <f>+IF(OR(T945='Convalida dati'!$F$4,T945='Convalida dati'!$F$5,T945='Convalida dati'!$F$8),OR('Dealflow centrale'!V945='Convalida dati'!$D$5,V945='Convalida dati'!$D$6,V945='Convalida dati'!$D$7),IF(OR('Dealflow centrale'!T945='Convalida dati'!$F$9,'Dealflow centrale'!T945='Convalida dati'!$F$7),OR('Dealflow centrale'!V945='Convalida dati'!$D$4,'Dealflow centrale'!V945='Convalida dati'!$D$5,'Dealflow centrale'!V945='Convalida dati'!$D$6),IF(T945="",OR(V945="",V945='Convalida dati'!$D$8),"FALSO")))</f>
        <v>1</v>
      </c>
      <c r="F945" s="58" t="str">
        <f t="shared" ca="1" si="85"/>
        <v>OK</v>
      </c>
      <c r="G945" s="60">
        <v>940</v>
      </c>
      <c r="H945" s="84">
        <v>43565</v>
      </c>
      <c r="I945" s="59">
        <v>43565</v>
      </c>
      <c r="J945" s="75" t="s">
        <v>2241</v>
      </c>
      <c r="K945" s="70" t="s">
        <v>64</v>
      </c>
      <c r="L945" s="70" t="s">
        <v>895</v>
      </c>
      <c r="M945" s="72" t="s">
        <v>161</v>
      </c>
      <c r="N945" s="75"/>
      <c r="O945" s="73" t="s">
        <v>2240</v>
      </c>
      <c r="P945" s="60" t="s">
        <v>35</v>
      </c>
      <c r="Q945" s="61" t="s">
        <v>170</v>
      </c>
      <c r="R945" s="61" t="s">
        <v>48</v>
      </c>
      <c r="S945" s="61" t="str">
        <f>+'EVCA sectoralclassification 1'!E201</f>
        <v>Communication: other</v>
      </c>
      <c r="T945" s="61" t="s">
        <v>167</v>
      </c>
      <c r="U945" s="60" t="s">
        <v>218</v>
      </c>
      <c r="V945" s="424" t="s">
        <v>38</v>
      </c>
      <c r="W945" s="289"/>
      <c r="X945" s="491">
        <v>43567</v>
      </c>
      <c r="Y945" s="481"/>
      <c r="Z945" s="284"/>
    </row>
    <row r="946" spans="2:26" ht="42.45" hidden="1" customHeight="1" x14ac:dyDescent="0.3">
      <c r="B946" s="56" t="str">
        <f t="shared" ca="1" si="81"/>
        <v>VERO</v>
      </c>
      <c r="C946" s="57" t="b">
        <f t="shared" si="82"/>
        <v>1</v>
      </c>
      <c r="D946" s="57" t="b">
        <f>+IF(Q946='Convalida dati'!$B$16,AND('Dealflow centrale'!V946&lt;&gt;"",I946&lt;&gt;""),IF(AND('Dealflow centrale'!Q946='Convalida dati'!$B$17,'Dealflow centrale'!I946=""),OR('Dealflow centrale'!V946="",V946='Convalida dati'!$D$8),"FALSO"))</f>
        <v>1</v>
      </c>
      <c r="E946" s="57" t="b">
        <f>+IF(OR(T946='Convalida dati'!$F$4,T946='Convalida dati'!$F$5,T946='Convalida dati'!$F$8),OR('Dealflow centrale'!V946='Convalida dati'!$D$5,V946='Convalida dati'!$D$6,V946='Convalida dati'!$D$7),IF(OR('Dealflow centrale'!T946='Convalida dati'!$F$9,'Dealflow centrale'!T946='Convalida dati'!$F$7),OR('Dealflow centrale'!V946='Convalida dati'!$D$4,'Dealflow centrale'!V946='Convalida dati'!$D$5,'Dealflow centrale'!V946='Convalida dati'!$D$6),IF(T946="",OR(V946="",V946='Convalida dati'!$D$8),"FALSO")))</f>
        <v>1</v>
      </c>
      <c r="F946" s="58" t="str">
        <f t="shared" ca="1" si="85"/>
        <v>OK</v>
      </c>
      <c r="G946" s="66">
        <v>941</v>
      </c>
      <c r="H946" s="85">
        <v>43566</v>
      </c>
      <c r="I946" s="63">
        <v>43566</v>
      </c>
      <c r="J946" s="77" t="s">
        <v>2243</v>
      </c>
      <c r="K946" s="76" t="s">
        <v>62</v>
      </c>
      <c r="L946" s="76" t="s">
        <v>234</v>
      </c>
      <c r="M946" s="78" t="s">
        <v>96</v>
      </c>
      <c r="N946" s="64"/>
      <c r="O946" s="272" t="s">
        <v>2242</v>
      </c>
      <c r="P946" s="66" t="s">
        <v>34</v>
      </c>
      <c r="Q946" s="67" t="s">
        <v>170</v>
      </c>
      <c r="R946" s="280" t="s">
        <v>50</v>
      </c>
      <c r="S946" s="288" t="str">
        <f>+'EVCA sectoralclassification 1'!E52</f>
        <v>Business and industrial products</v>
      </c>
      <c r="T946" s="68" t="s">
        <v>167</v>
      </c>
      <c r="U946" s="66" t="s">
        <v>218</v>
      </c>
      <c r="V946" s="423" t="s">
        <v>38</v>
      </c>
      <c r="W946" s="288"/>
      <c r="X946" s="489">
        <v>43567</v>
      </c>
      <c r="Y946" s="482"/>
      <c r="Z946" s="74"/>
    </row>
    <row r="947" spans="2:26" ht="42.45" hidden="1" customHeight="1" x14ac:dyDescent="0.3">
      <c r="B947" s="56" t="str">
        <f t="shared" ca="1" si="81"/>
        <v>VERO</v>
      </c>
      <c r="C947" s="57" t="b">
        <f t="shared" si="82"/>
        <v>1</v>
      </c>
      <c r="D947" s="57" t="b">
        <f>+IF(Q947='Convalida dati'!$B$16,AND('Dealflow centrale'!V947&lt;&gt;"",I947&lt;&gt;""),IF(AND('Dealflow centrale'!Q947='Convalida dati'!$B$17,'Dealflow centrale'!I947=""),OR('Dealflow centrale'!V947="",V947='Convalida dati'!$D$8),"FALSO"))</f>
        <v>1</v>
      </c>
      <c r="E947" s="57" t="b">
        <f>+IF(OR(T947='Convalida dati'!$F$4,T947='Convalida dati'!$F$5,T947='Convalida dati'!$F$8),OR('Dealflow centrale'!V947='Convalida dati'!$D$5,V947='Convalida dati'!$D$6,V947='Convalida dati'!$D$7),IF(OR('Dealflow centrale'!T947='Convalida dati'!$F$9,'Dealflow centrale'!T947='Convalida dati'!$F$7),OR('Dealflow centrale'!V947='Convalida dati'!$D$4,'Dealflow centrale'!V947='Convalida dati'!$D$5,'Dealflow centrale'!V947='Convalida dati'!$D$6),IF(T947="",OR(V947="",V947='Convalida dati'!$D$8),"FALSO")))</f>
        <v>1</v>
      </c>
      <c r="F947" s="58" t="str">
        <f t="shared" ca="1" si="85"/>
        <v>OK</v>
      </c>
      <c r="G947" s="60">
        <v>942</v>
      </c>
      <c r="H947" s="84">
        <v>43566</v>
      </c>
      <c r="I947" s="59">
        <f>+H947</f>
        <v>43566</v>
      </c>
      <c r="J947" s="75" t="s">
        <v>2244</v>
      </c>
      <c r="K947" s="70" t="s">
        <v>62</v>
      </c>
      <c r="L947" s="70" t="s">
        <v>190</v>
      </c>
      <c r="M947" s="72" t="s">
        <v>99</v>
      </c>
      <c r="N947" s="75" t="s">
        <v>150</v>
      </c>
      <c r="O947" s="73"/>
      <c r="P947" s="60" t="s">
        <v>36</v>
      </c>
      <c r="Q947" s="61" t="s">
        <v>170</v>
      </c>
      <c r="R947" s="61" t="s">
        <v>51</v>
      </c>
      <c r="S947" s="293" t="str">
        <f>+'EVCA sectoralclassification 1'!E41</f>
        <v>Business and industrial products</v>
      </c>
      <c r="T947" s="62" t="s">
        <v>40</v>
      </c>
      <c r="U947" s="72" t="s">
        <v>818</v>
      </c>
      <c r="V947" s="424" t="s">
        <v>39</v>
      </c>
      <c r="W947" s="289"/>
      <c r="X947" s="488">
        <v>43567</v>
      </c>
      <c r="Y947" s="481"/>
      <c r="Z947" s="284"/>
    </row>
    <row r="948" spans="2:26" ht="42.45" hidden="1" customHeight="1" x14ac:dyDescent="0.3">
      <c r="B948" s="56" t="str">
        <f t="shared" ca="1" si="81"/>
        <v>VERO</v>
      </c>
      <c r="C948" s="57" t="b">
        <f t="shared" si="82"/>
        <v>1</v>
      </c>
      <c r="D948" s="57" t="b">
        <f>+IF(Q948='Convalida dati'!$B$16,AND('Dealflow centrale'!V948&lt;&gt;"",I948&lt;&gt;""),IF(AND('Dealflow centrale'!Q948='Convalida dati'!$B$17,'Dealflow centrale'!I948=""),OR('Dealflow centrale'!V948="",V948='Convalida dati'!$D$8),"FALSO"))</f>
        <v>1</v>
      </c>
      <c r="E948" s="57" t="b">
        <f>+IF(OR(T948='Convalida dati'!$F$4,T948='Convalida dati'!$F$5,T948='Convalida dati'!$F$8),OR('Dealflow centrale'!V948='Convalida dati'!$D$5,V948='Convalida dati'!$D$6,V948='Convalida dati'!$D$7),IF(OR('Dealflow centrale'!T948='Convalida dati'!$F$9,'Dealflow centrale'!T948='Convalida dati'!$F$7),OR('Dealflow centrale'!V948='Convalida dati'!$D$4,'Dealflow centrale'!V948='Convalida dati'!$D$5,'Dealflow centrale'!V948='Convalida dati'!$D$6),IF(T948="",OR(V948="",V948='Convalida dati'!$D$8),"FALSO")))</f>
        <v>1</v>
      </c>
      <c r="F948" s="58" t="str">
        <f t="shared" ca="1" si="85"/>
        <v>OK</v>
      </c>
      <c r="G948" s="66">
        <v>943</v>
      </c>
      <c r="H948" s="85">
        <f>+H947</f>
        <v>43566</v>
      </c>
      <c r="I948" s="63">
        <v>43930</v>
      </c>
      <c r="J948" s="77" t="s">
        <v>2245</v>
      </c>
      <c r="K948" s="76" t="s">
        <v>62</v>
      </c>
      <c r="L948" s="76" t="s">
        <v>165</v>
      </c>
      <c r="M948" s="78" t="s">
        <v>90</v>
      </c>
      <c r="N948" s="64"/>
      <c r="O948" s="272" t="s">
        <v>2246</v>
      </c>
      <c r="P948" s="66" t="s">
        <v>37</v>
      </c>
      <c r="Q948" s="67" t="s">
        <v>170</v>
      </c>
      <c r="R948" s="67" t="s">
        <v>48</v>
      </c>
      <c r="S948" s="288" t="str">
        <f>+'EVCA sectoralclassification 1'!E200</f>
        <v>Internet technologies</v>
      </c>
      <c r="T948" s="68" t="s">
        <v>166</v>
      </c>
      <c r="U948" s="66" t="s">
        <v>218</v>
      </c>
      <c r="V948" s="423" t="s">
        <v>38</v>
      </c>
      <c r="W948" s="288"/>
      <c r="X948" s="489">
        <v>43938</v>
      </c>
      <c r="Y948" s="482" t="s">
        <v>3332</v>
      </c>
      <c r="Z948" s="74"/>
    </row>
    <row r="949" spans="2:26" ht="42.45" hidden="1" customHeight="1" x14ac:dyDescent="0.3">
      <c r="B949" s="56" t="str">
        <f t="shared" ca="1" si="81"/>
        <v>VERO</v>
      </c>
      <c r="C949" s="57" t="b">
        <f t="shared" si="82"/>
        <v>1</v>
      </c>
      <c r="D949" s="57" t="b">
        <f>+IF(Q949='Convalida dati'!$B$16,AND('Dealflow centrale'!V949&lt;&gt;"",I949&lt;&gt;""),IF(AND('Dealflow centrale'!Q949='Convalida dati'!$B$17,'Dealflow centrale'!I949=""),OR('Dealflow centrale'!V949="",V949='Convalida dati'!$D$8),"FALSO"))</f>
        <v>1</v>
      </c>
      <c r="E949" s="57" t="b">
        <f>+IF(OR(T949='Convalida dati'!$F$4,T949='Convalida dati'!$F$5,T949='Convalida dati'!$F$8),OR('Dealflow centrale'!V949='Convalida dati'!$D$5,V949='Convalida dati'!$D$6,V949='Convalida dati'!$D$7),IF(OR('Dealflow centrale'!T949='Convalida dati'!$F$9,'Dealflow centrale'!T949='Convalida dati'!$F$7),OR('Dealflow centrale'!V949='Convalida dati'!$D$4,'Dealflow centrale'!V949='Convalida dati'!$D$5,'Dealflow centrale'!V949='Convalida dati'!$D$6),IF(T949="",OR(V949="",V949='Convalida dati'!$D$8),"FALSO")))</f>
        <v>1</v>
      </c>
      <c r="F949" s="58" t="str">
        <f t="shared" ca="1" si="85"/>
        <v>OK</v>
      </c>
      <c r="G949" s="60">
        <v>944</v>
      </c>
      <c r="H949" s="84">
        <v>43574</v>
      </c>
      <c r="I949" s="59"/>
      <c r="J949" s="75" t="s">
        <v>2248</v>
      </c>
      <c r="K949" s="70" t="s">
        <v>64</v>
      </c>
      <c r="L949" s="70" t="s">
        <v>2027</v>
      </c>
      <c r="M949" s="72" t="s">
        <v>909</v>
      </c>
      <c r="N949" s="75"/>
      <c r="O949" s="73" t="s">
        <v>2264</v>
      </c>
      <c r="P949" s="60" t="s">
        <v>34</v>
      </c>
      <c r="Q949" s="61" t="s">
        <v>67</v>
      </c>
      <c r="R949" s="61"/>
      <c r="S949" s="293"/>
      <c r="T949" s="62"/>
      <c r="U949" s="60"/>
      <c r="V949" s="424" t="s">
        <v>781</v>
      </c>
      <c r="W949" s="289"/>
      <c r="X949" s="488">
        <v>43574</v>
      </c>
      <c r="Y949" s="481"/>
      <c r="Z949" s="284"/>
    </row>
    <row r="950" spans="2:26" ht="42.45" hidden="1" customHeight="1" x14ac:dyDescent="0.3">
      <c r="B950" s="56" t="str">
        <f t="shared" ca="1" si="81"/>
        <v>VERO</v>
      </c>
      <c r="C950" s="57" t="b">
        <f t="shared" si="82"/>
        <v>1</v>
      </c>
      <c r="D950" s="57" t="b">
        <f>+IF(Q950='Convalida dati'!$B$16,AND('Dealflow centrale'!V950&lt;&gt;"",I950&lt;&gt;""),IF(AND('Dealflow centrale'!Q950='Convalida dati'!$B$17,'Dealflow centrale'!I950=""),OR('Dealflow centrale'!V950="",V950='Convalida dati'!$D$8),"FALSO"))</f>
        <v>1</v>
      </c>
      <c r="E950" s="57" t="b">
        <f>+IF(OR(T950='Convalida dati'!$F$4,T950='Convalida dati'!$F$5,T950='Convalida dati'!$F$8),OR('Dealflow centrale'!V950='Convalida dati'!$D$5,V950='Convalida dati'!$D$6,V950='Convalida dati'!$D$7),IF(OR('Dealflow centrale'!T950='Convalida dati'!$F$9,'Dealflow centrale'!T950='Convalida dati'!$F$7),OR('Dealflow centrale'!V950='Convalida dati'!$D$4,'Dealflow centrale'!V950='Convalida dati'!$D$5,'Dealflow centrale'!V950='Convalida dati'!$D$6),IF(T950="",OR(V950="",V950='Convalida dati'!$D$8),"FALSO")))</f>
        <v>1</v>
      </c>
      <c r="F950" s="58" t="str">
        <f t="shared" ca="1" si="85"/>
        <v>OK</v>
      </c>
      <c r="G950" s="66">
        <v>945</v>
      </c>
      <c r="H950" s="85">
        <v>43573</v>
      </c>
      <c r="I950" s="63">
        <v>43573</v>
      </c>
      <c r="J950" s="77" t="s">
        <v>2249</v>
      </c>
      <c r="K950" s="76" t="s">
        <v>64</v>
      </c>
      <c r="L950" s="76" t="s">
        <v>895</v>
      </c>
      <c r="M950" s="78" t="s">
        <v>161</v>
      </c>
      <c r="N950" s="64"/>
      <c r="O950" s="76" t="s">
        <v>2265</v>
      </c>
      <c r="P950" s="66" t="s">
        <v>35</v>
      </c>
      <c r="Q950" s="67" t="s">
        <v>170</v>
      </c>
      <c r="R950" s="67" t="s">
        <v>52</v>
      </c>
      <c r="S950" s="287" t="str">
        <f>+'EVCA sectoralclassification 1'!E232</f>
        <v>Medical devices and supplies</v>
      </c>
      <c r="T950" s="67" t="s">
        <v>166</v>
      </c>
      <c r="U950" s="78" t="s">
        <v>218</v>
      </c>
      <c r="V950" s="423" t="s">
        <v>38</v>
      </c>
      <c r="W950" s="288"/>
      <c r="X950" s="489">
        <v>43574</v>
      </c>
      <c r="Y950" s="482" t="s">
        <v>2266</v>
      </c>
      <c r="Z950" s="74"/>
    </row>
    <row r="951" spans="2:26" ht="42.45" hidden="1" customHeight="1" x14ac:dyDescent="0.3">
      <c r="B951" s="56" t="str">
        <f t="shared" ca="1" si="81"/>
        <v>VERO</v>
      </c>
      <c r="C951" s="57" t="b">
        <f t="shared" si="82"/>
        <v>1</v>
      </c>
      <c r="D951" s="57" t="b">
        <f>+IF(Q951='Convalida dati'!$B$16,AND('Dealflow centrale'!V951&lt;&gt;"",I951&lt;&gt;""),IF(AND('Dealflow centrale'!Q951='Convalida dati'!$B$17,'Dealflow centrale'!I951=""),OR('Dealflow centrale'!V951="",V951='Convalida dati'!$D$8),"FALSO"))</f>
        <v>1</v>
      </c>
      <c r="E951" s="57" t="b">
        <f>+IF(OR(T951='Convalida dati'!$F$4,T951='Convalida dati'!$F$5,T951='Convalida dati'!$F$8),OR('Dealflow centrale'!V951='Convalida dati'!$D$5,V951='Convalida dati'!$D$6,V951='Convalida dati'!$D$7),IF(OR('Dealflow centrale'!T951='Convalida dati'!$F$9,'Dealflow centrale'!T951='Convalida dati'!$F$7),OR('Dealflow centrale'!V951='Convalida dati'!$D$4,'Dealflow centrale'!V951='Convalida dati'!$D$5,'Dealflow centrale'!V951='Convalida dati'!$D$6),IF(T951="",OR(V951="",V951='Convalida dati'!$D$8),"FALSO")))</f>
        <v>1</v>
      </c>
      <c r="F951" s="58" t="str">
        <f t="shared" ca="1" si="85"/>
        <v>OK</v>
      </c>
      <c r="G951" s="60">
        <v>946</v>
      </c>
      <c r="H951" s="84">
        <v>43572</v>
      </c>
      <c r="I951" s="59">
        <v>43572</v>
      </c>
      <c r="J951" s="75" t="s">
        <v>2250</v>
      </c>
      <c r="K951" s="70" t="s">
        <v>62</v>
      </c>
      <c r="L951" s="70" t="s">
        <v>149</v>
      </c>
      <c r="M951" s="72" t="s">
        <v>92</v>
      </c>
      <c r="N951" s="75"/>
      <c r="O951" s="73" t="s">
        <v>2267</v>
      </c>
      <c r="P951" s="60" t="s">
        <v>35</v>
      </c>
      <c r="Q951" s="61" t="s">
        <v>170</v>
      </c>
      <c r="R951" s="61" t="s">
        <v>53</v>
      </c>
      <c r="S951" s="61" t="str">
        <f>+'EVCA sectoralclassification 1'!E215</f>
        <v>Software: other</v>
      </c>
      <c r="T951" s="61" t="s">
        <v>167</v>
      </c>
      <c r="U951" s="60" t="s">
        <v>218</v>
      </c>
      <c r="V951" s="424" t="s">
        <v>38</v>
      </c>
      <c r="W951" s="289"/>
      <c r="X951" s="491">
        <v>43574</v>
      </c>
      <c r="Y951" s="481"/>
      <c r="Z951" s="284"/>
    </row>
    <row r="952" spans="2:26" ht="42.45" hidden="1" customHeight="1" x14ac:dyDescent="0.3">
      <c r="B952" s="56" t="str">
        <f t="shared" ca="1" si="81"/>
        <v>VERO</v>
      </c>
      <c r="C952" s="57" t="b">
        <f t="shared" si="82"/>
        <v>1</v>
      </c>
      <c r="D952" s="57" t="b">
        <f>+IF(Q952='Convalida dati'!$B$16,AND('Dealflow centrale'!V952&lt;&gt;"",I952&lt;&gt;""),IF(AND('Dealflow centrale'!Q952='Convalida dati'!$B$17,'Dealflow centrale'!I952=""),OR('Dealflow centrale'!V952="",V952='Convalida dati'!$D$8),"FALSO"))</f>
        <v>1</v>
      </c>
      <c r="E952" s="57" t="b">
        <f>+IF(OR(T952='Convalida dati'!$F$4,T952='Convalida dati'!$F$5,T952='Convalida dati'!$F$8),OR('Dealflow centrale'!V952='Convalida dati'!$D$5,V952='Convalida dati'!$D$6,V952='Convalida dati'!$D$7),IF(OR('Dealflow centrale'!T952='Convalida dati'!$F$9,'Dealflow centrale'!T952='Convalida dati'!$F$7),OR('Dealflow centrale'!V952='Convalida dati'!$D$4,'Dealflow centrale'!V952='Convalida dati'!$D$5,'Dealflow centrale'!V952='Convalida dati'!$D$6),IF(T952="",OR(V952="",V952='Convalida dati'!$D$8),"FALSO")))</f>
        <v>1</v>
      </c>
      <c r="F952" s="58" t="str">
        <f t="shared" ca="1" si="85"/>
        <v>OK</v>
      </c>
      <c r="G952" s="66">
        <v>947</v>
      </c>
      <c r="H952" s="85">
        <v>43572</v>
      </c>
      <c r="I952" s="63"/>
      <c r="J952" s="77" t="s">
        <v>2251</v>
      </c>
      <c r="K952" s="76" t="s">
        <v>62</v>
      </c>
      <c r="L952" s="76" t="s">
        <v>165</v>
      </c>
      <c r="M952" s="78" t="s">
        <v>90</v>
      </c>
      <c r="N952" s="64"/>
      <c r="O952" s="272" t="s">
        <v>2268</v>
      </c>
      <c r="P952" s="66" t="s">
        <v>84</v>
      </c>
      <c r="Q952" s="67" t="s">
        <v>67</v>
      </c>
      <c r="R952" s="280"/>
      <c r="S952" s="288"/>
      <c r="T952" s="68"/>
      <c r="U952" s="66"/>
      <c r="V952" s="423" t="s">
        <v>781</v>
      </c>
      <c r="W952" s="288"/>
      <c r="X952" s="489">
        <v>43574</v>
      </c>
      <c r="Y952" s="482" t="s">
        <v>2269</v>
      </c>
      <c r="Z952" s="74"/>
    </row>
    <row r="953" spans="2:26" ht="42.45" hidden="1" customHeight="1" x14ac:dyDescent="0.3">
      <c r="B953" s="56" t="str">
        <f t="shared" ca="1" si="81"/>
        <v>VERO</v>
      </c>
      <c r="C953" s="57" t="b">
        <f t="shared" si="82"/>
        <v>1</v>
      </c>
      <c r="D953" s="57" t="b">
        <f>+IF(Q953='Convalida dati'!$B$16,AND('Dealflow centrale'!V953&lt;&gt;"",I953&lt;&gt;""),IF(AND('Dealflow centrale'!Q953='Convalida dati'!$B$17,'Dealflow centrale'!I953=""),OR('Dealflow centrale'!V953="",V953='Convalida dati'!$D$8),"FALSO"))</f>
        <v>1</v>
      </c>
      <c r="E953" s="57" t="b">
        <f>+IF(OR(T953='Convalida dati'!$F$4,T953='Convalida dati'!$F$5,T953='Convalida dati'!$F$8),OR('Dealflow centrale'!V953='Convalida dati'!$D$5,V953='Convalida dati'!$D$6,V953='Convalida dati'!$D$7),IF(OR('Dealflow centrale'!T953='Convalida dati'!$F$9,'Dealflow centrale'!T953='Convalida dati'!$F$7),OR('Dealflow centrale'!V953='Convalida dati'!$D$4,'Dealflow centrale'!V953='Convalida dati'!$D$5,'Dealflow centrale'!V953='Convalida dati'!$D$6),IF(T953="",OR(V953="",V953='Convalida dati'!$D$8),"FALSO")))</f>
        <v>1</v>
      </c>
      <c r="F953" s="58" t="str">
        <f t="shared" ca="1" si="85"/>
        <v>OK</v>
      </c>
      <c r="G953" s="60">
        <v>948</v>
      </c>
      <c r="H953" s="84">
        <v>43571</v>
      </c>
      <c r="I953" s="59">
        <v>43571</v>
      </c>
      <c r="J953" s="75" t="s">
        <v>2252</v>
      </c>
      <c r="K953" s="70" t="s">
        <v>62</v>
      </c>
      <c r="L953" s="70" t="s">
        <v>192</v>
      </c>
      <c r="M953" s="72" t="s">
        <v>95</v>
      </c>
      <c r="N953" s="75"/>
      <c r="O953" s="73" t="s">
        <v>2270</v>
      </c>
      <c r="P953" s="60" t="s">
        <v>34</v>
      </c>
      <c r="Q953" s="61" t="s">
        <v>170</v>
      </c>
      <c r="R953" s="61" t="s">
        <v>47</v>
      </c>
      <c r="S953" s="293" t="str">
        <f>+'EVCA sectoralclassification 1'!E121</f>
        <v>Consumer products manufacturing</v>
      </c>
      <c r="T953" s="62" t="s">
        <v>166</v>
      </c>
      <c r="U953" s="60" t="s">
        <v>218</v>
      </c>
      <c r="V953" s="424" t="s">
        <v>174</v>
      </c>
      <c r="W953" s="289"/>
      <c r="X953" s="488">
        <v>43574</v>
      </c>
      <c r="Y953" s="483" t="s">
        <v>2271</v>
      </c>
      <c r="Z953" s="80"/>
    </row>
    <row r="954" spans="2:26" ht="42.45" hidden="1" customHeight="1" x14ac:dyDescent="0.3">
      <c r="B954" s="56" t="str">
        <f t="shared" ca="1" si="81"/>
        <v>VERO</v>
      </c>
      <c r="C954" s="57" t="b">
        <f t="shared" si="82"/>
        <v>1</v>
      </c>
      <c r="D954" s="57" t="b">
        <f>+IF(Q954='Convalida dati'!$B$16,AND('Dealflow centrale'!V954&lt;&gt;"",I954&lt;&gt;""),IF(AND('Dealflow centrale'!Q954='Convalida dati'!$B$17,'Dealflow centrale'!I954=""),OR('Dealflow centrale'!V954="",V954='Convalida dati'!$D$8),"FALSO"))</f>
        <v>1</v>
      </c>
      <c r="E954" s="57" t="b">
        <f>+IF(OR(T954='Convalida dati'!$F$4,T954='Convalida dati'!$F$5,T954='Convalida dati'!$F$8),OR('Dealflow centrale'!V954='Convalida dati'!$D$5,V954='Convalida dati'!$D$6,V954='Convalida dati'!$D$7),IF(OR('Dealflow centrale'!T954='Convalida dati'!$F$9,'Dealflow centrale'!T954='Convalida dati'!$F$7),OR('Dealflow centrale'!V954='Convalida dati'!$D$4,'Dealflow centrale'!V954='Convalida dati'!$D$5,'Dealflow centrale'!V954='Convalida dati'!$D$6),IF(T954="",OR(V954="",V954='Convalida dati'!$D$8),"FALSO")))</f>
        <v>1</v>
      </c>
      <c r="F954" s="58" t="str">
        <f t="shared" ca="1" si="85"/>
        <v>OK</v>
      </c>
      <c r="G954" s="66">
        <v>949</v>
      </c>
      <c r="H954" s="85">
        <v>43572</v>
      </c>
      <c r="I954" s="63">
        <v>43594</v>
      </c>
      <c r="J954" s="77" t="s">
        <v>2314</v>
      </c>
      <c r="K954" s="76" t="s">
        <v>62</v>
      </c>
      <c r="L954" s="76" t="s">
        <v>1193</v>
      </c>
      <c r="M954" s="78" t="s">
        <v>92</v>
      </c>
      <c r="N954" s="64"/>
      <c r="O954" s="272" t="s">
        <v>2272</v>
      </c>
      <c r="P954" s="78" t="s">
        <v>34</v>
      </c>
      <c r="Q954" s="280" t="s">
        <v>170</v>
      </c>
      <c r="R954" s="67" t="s">
        <v>47</v>
      </c>
      <c r="S954" s="288" t="str">
        <f>+'EVCA sectoralclassification 1'!E122</f>
        <v>Consumer products manufacturing</v>
      </c>
      <c r="T954" s="68" t="s">
        <v>166</v>
      </c>
      <c r="U954" s="66" t="s">
        <v>218</v>
      </c>
      <c r="V954" s="423" t="s">
        <v>38</v>
      </c>
      <c r="W954" s="288"/>
      <c r="X954" s="490">
        <v>43595</v>
      </c>
      <c r="Y954" s="482"/>
      <c r="Z954" s="74"/>
    </row>
    <row r="955" spans="2:26" ht="42.45" hidden="1" customHeight="1" x14ac:dyDescent="0.3">
      <c r="B955" s="56" t="str">
        <f t="shared" ca="1" si="81"/>
        <v>VERO</v>
      </c>
      <c r="C955" s="57" t="b">
        <f t="shared" si="82"/>
        <v>1</v>
      </c>
      <c r="D955" s="57" t="b">
        <f>+IF(Q955='Convalida dati'!$B$16,AND('Dealflow centrale'!V955&lt;&gt;"",I955&lt;&gt;""),IF(AND('Dealflow centrale'!Q955='Convalida dati'!$B$17,'Dealflow centrale'!I955=""),OR('Dealflow centrale'!V955="",V955='Convalida dati'!$D$8),"FALSO"))</f>
        <v>1</v>
      </c>
      <c r="E955" s="57" t="b">
        <f>+IF(OR(T955='Convalida dati'!$F$4,T955='Convalida dati'!$F$5,T955='Convalida dati'!$F$8),OR('Dealflow centrale'!V955='Convalida dati'!$D$5,V955='Convalida dati'!$D$6,V955='Convalida dati'!$D$7),IF(OR('Dealflow centrale'!T955='Convalida dati'!$F$9,'Dealflow centrale'!T955='Convalida dati'!$F$7),OR('Dealflow centrale'!V955='Convalida dati'!$D$4,'Dealflow centrale'!V955='Convalida dati'!$D$5,'Dealflow centrale'!V955='Convalida dati'!$D$6),IF(T955="",OR(V955="",V955='Convalida dati'!$D$8),"FALSO")))</f>
        <v>1</v>
      </c>
      <c r="F955" s="58" t="str">
        <f t="shared" ca="1" si="85"/>
        <v>OK</v>
      </c>
      <c r="G955" s="60">
        <v>950</v>
      </c>
      <c r="H955" s="84">
        <v>43572</v>
      </c>
      <c r="I955" s="59">
        <v>43585</v>
      </c>
      <c r="J955" s="75" t="s">
        <v>2253</v>
      </c>
      <c r="K955" s="70" t="s">
        <v>62</v>
      </c>
      <c r="L955" s="70" t="s">
        <v>206</v>
      </c>
      <c r="M955" s="72" t="s">
        <v>206</v>
      </c>
      <c r="N955" s="75"/>
      <c r="O955" s="73" t="s">
        <v>2273</v>
      </c>
      <c r="P955" s="60" t="s">
        <v>34</v>
      </c>
      <c r="Q955" s="61" t="s">
        <v>170</v>
      </c>
      <c r="R955" s="61" t="s">
        <v>49</v>
      </c>
      <c r="S955" s="293" t="str">
        <f>+'EVCA sectoralclassification 1'!E58</f>
        <v>Business and industrial products</v>
      </c>
      <c r="T955" s="62" t="s">
        <v>41</v>
      </c>
      <c r="U955" s="60" t="s">
        <v>218</v>
      </c>
      <c r="V955" s="424" t="s">
        <v>174</v>
      </c>
      <c r="W955" s="289"/>
      <c r="X955" s="488">
        <v>43585</v>
      </c>
      <c r="Y955" s="481"/>
      <c r="Z955" s="284"/>
    </row>
    <row r="956" spans="2:26" ht="42.45" hidden="1" customHeight="1" x14ac:dyDescent="0.3">
      <c r="B956" s="56" t="str">
        <f t="shared" ca="1" si="81"/>
        <v>VERO</v>
      </c>
      <c r="C956" s="57" t="b">
        <f t="shared" si="82"/>
        <v>1</v>
      </c>
      <c r="D956" s="57" t="b">
        <f>+IF(Q956='Convalida dati'!$B$16,AND('Dealflow centrale'!V956&lt;&gt;"",I956&lt;&gt;""),IF(AND('Dealflow centrale'!Q956='Convalida dati'!$B$17,'Dealflow centrale'!I956=""),OR('Dealflow centrale'!V956="",V956='Convalida dati'!$D$8),"FALSO"))</f>
        <v>1</v>
      </c>
      <c r="E956" s="57" t="b">
        <f>+IF(OR(T956='Convalida dati'!$F$4,T956='Convalida dati'!$F$5,T956='Convalida dati'!$F$8),OR('Dealflow centrale'!V956='Convalida dati'!$D$5,V956='Convalida dati'!$D$6,V956='Convalida dati'!$D$7),IF(OR('Dealflow centrale'!T956='Convalida dati'!$F$9,'Dealflow centrale'!T956='Convalida dati'!$F$7),OR('Dealflow centrale'!V956='Convalida dati'!$D$4,'Dealflow centrale'!V956='Convalida dati'!$D$5,'Dealflow centrale'!V956='Convalida dati'!$D$6),IF(T956="",OR(V956="",V956='Convalida dati'!$D$8),"FALSO")))</f>
        <v>1</v>
      </c>
      <c r="F956" s="58" t="str">
        <f t="shared" ca="1" si="85"/>
        <v>OK</v>
      </c>
      <c r="G956" s="66">
        <v>951</v>
      </c>
      <c r="H956" s="85">
        <v>43571</v>
      </c>
      <c r="I956" s="63">
        <v>43578</v>
      </c>
      <c r="J956" s="77" t="s">
        <v>2254</v>
      </c>
      <c r="K956" s="76" t="s">
        <v>62</v>
      </c>
      <c r="L956" s="76" t="s">
        <v>1008</v>
      </c>
      <c r="M956" s="78" t="s">
        <v>92</v>
      </c>
      <c r="N956" s="64"/>
      <c r="O956" s="272" t="s">
        <v>3910</v>
      </c>
      <c r="P956" s="66" t="s">
        <v>83</v>
      </c>
      <c r="Q956" s="280" t="s">
        <v>170</v>
      </c>
      <c r="R956" s="67" t="s">
        <v>51</v>
      </c>
      <c r="S956" s="287" t="str">
        <f>+'EVCA sectoralclassification 1'!E40</f>
        <v>Chemical and materials: other</v>
      </c>
      <c r="T956" s="67" t="s">
        <v>166</v>
      </c>
      <c r="U956" s="78" t="s">
        <v>218</v>
      </c>
      <c r="V956" s="423" t="s">
        <v>38</v>
      </c>
      <c r="W956" s="288"/>
      <c r="X956" s="489">
        <v>43585</v>
      </c>
      <c r="Y956" s="482"/>
      <c r="Z956" s="74"/>
    </row>
    <row r="957" spans="2:26" ht="42.45" hidden="1" customHeight="1" x14ac:dyDescent="0.3">
      <c r="B957" s="56" t="str">
        <f t="shared" ca="1" si="81"/>
        <v>VERO</v>
      </c>
      <c r="C957" s="57" t="b">
        <f t="shared" si="82"/>
        <v>1</v>
      </c>
      <c r="D957" s="57" t="b">
        <f>+IF(Q957='Convalida dati'!$B$16,AND('Dealflow centrale'!V957&lt;&gt;"",I957&lt;&gt;""),IF(AND('Dealflow centrale'!Q957='Convalida dati'!$B$17,'Dealflow centrale'!I957=""),OR('Dealflow centrale'!V957="",V957='Convalida dati'!$D$8),"FALSO"))</f>
        <v>1</v>
      </c>
      <c r="E957" s="57" t="b">
        <f>+IF(OR(T957='Convalida dati'!$F$4,T957='Convalida dati'!$F$5,T957='Convalida dati'!$F$8),OR('Dealflow centrale'!V957='Convalida dati'!$D$5,V957='Convalida dati'!$D$6,V957='Convalida dati'!$D$7),IF(OR('Dealflow centrale'!T957='Convalida dati'!$F$9,'Dealflow centrale'!T957='Convalida dati'!$F$7),OR('Dealflow centrale'!V957='Convalida dati'!$D$4,'Dealflow centrale'!V957='Convalida dati'!$D$5,'Dealflow centrale'!V957='Convalida dati'!$D$6),IF(T957="",OR(V957="",V957='Convalida dati'!$D$8),"FALSO")))</f>
        <v>1</v>
      </c>
      <c r="F957" s="58" t="str">
        <f t="shared" ca="1" si="85"/>
        <v>OK</v>
      </c>
      <c r="G957" s="60">
        <v>952</v>
      </c>
      <c r="H957" s="84">
        <v>43571</v>
      </c>
      <c r="I957" s="59">
        <v>43591</v>
      </c>
      <c r="J957" s="75" t="s">
        <v>2255</v>
      </c>
      <c r="K957" s="70" t="s">
        <v>64</v>
      </c>
      <c r="L957" s="70" t="s">
        <v>194</v>
      </c>
      <c r="M957" s="72" t="s">
        <v>161</v>
      </c>
      <c r="N957" s="75"/>
      <c r="O957" s="73" t="s">
        <v>2274</v>
      </c>
      <c r="P957" s="60" t="s">
        <v>35</v>
      </c>
      <c r="Q957" s="61" t="s">
        <v>170</v>
      </c>
      <c r="R957" s="61" t="s">
        <v>48</v>
      </c>
      <c r="S957" s="61" t="str">
        <f>+'EVCA sectoralclassification 1'!E200</f>
        <v>Internet technologies</v>
      </c>
      <c r="T957" s="61" t="s">
        <v>41</v>
      </c>
      <c r="U957" s="60" t="s">
        <v>218</v>
      </c>
      <c r="V957" s="424" t="s">
        <v>174</v>
      </c>
      <c r="W957" s="289"/>
      <c r="X957" s="491">
        <v>43595</v>
      </c>
      <c r="Y957" s="481"/>
      <c r="Z957" s="284"/>
    </row>
    <row r="958" spans="2:26" ht="42.45" hidden="1" customHeight="1" x14ac:dyDescent="0.3">
      <c r="B958" s="56" t="str">
        <f t="shared" ref="B958:B1021" ca="1" si="86">IF(AND(+H958&lt;=X958,X958&lt;=TODAY()),"VERO","FALSO")</f>
        <v>VERO</v>
      </c>
      <c r="C958" s="57" t="b">
        <f t="shared" ref="C958:C1021" si="87">+(AND(G958&lt;&gt;"",H958&lt;&gt;"",J958&lt;&gt;"",K958&lt;&gt;"",L958&lt;&gt;"",M958&lt;&gt;"",P958&lt;&gt;"",Q958&lt;&gt;""))</f>
        <v>1</v>
      </c>
      <c r="D958" s="57" t="b">
        <f>+IF(Q958='Convalida dati'!$B$16,AND('Dealflow centrale'!V958&lt;&gt;"",I958&lt;&gt;""),IF(AND('Dealflow centrale'!Q958='Convalida dati'!$B$17,'Dealflow centrale'!I958=""),OR('Dealflow centrale'!V958="",V958='Convalida dati'!$D$8),"FALSO"))</f>
        <v>1</v>
      </c>
      <c r="E958" s="57" t="b">
        <f>+IF(OR(T958='Convalida dati'!$F$4,T958='Convalida dati'!$F$5,T958='Convalida dati'!$F$8),OR('Dealflow centrale'!V958='Convalida dati'!$D$5,V958='Convalida dati'!$D$6,V958='Convalida dati'!$D$7),IF(OR('Dealflow centrale'!T958='Convalida dati'!$F$9,'Dealflow centrale'!T958='Convalida dati'!$F$7),OR('Dealflow centrale'!V958='Convalida dati'!$D$4,'Dealflow centrale'!V958='Convalida dati'!$D$5,'Dealflow centrale'!V958='Convalida dati'!$D$6),IF(T958="",OR(V958="",V958='Convalida dati'!$D$8),"FALSO")))</f>
        <v>1</v>
      </c>
      <c r="F958" s="58" t="str">
        <f t="shared" ca="1" si="85"/>
        <v>OK</v>
      </c>
      <c r="G958" s="66">
        <v>953</v>
      </c>
      <c r="H958" s="85">
        <v>43571</v>
      </c>
      <c r="I958" s="63">
        <v>43571</v>
      </c>
      <c r="J958" s="77" t="s">
        <v>2256</v>
      </c>
      <c r="K958" s="76" t="s">
        <v>62</v>
      </c>
      <c r="L958" s="76" t="s">
        <v>2276</v>
      </c>
      <c r="M958" s="78" t="s">
        <v>95</v>
      </c>
      <c r="N958" s="64"/>
      <c r="O958" s="272" t="s">
        <v>2275</v>
      </c>
      <c r="P958" s="66" t="s">
        <v>34</v>
      </c>
      <c r="Q958" s="67" t="s">
        <v>170</v>
      </c>
      <c r="R958" s="280" t="s">
        <v>49</v>
      </c>
      <c r="S958" s="288" t="str">
        <f>+'EVCA sectoralclassification 1'!E214</f>
        <v>Systems software</v>
      </c>
      <c r="T958" s="68" t="s">
        <v>167</v>
      </c>
      <c r="U958" s="66" t="s">
        <v>218</v>
      </c>
      <c r="V958" s="423" t="s">
        <v>38</v>
      </c>
      <c r="W958" s="288"/>
      <c r="X958" s="489">
        <v>43574</v>
      </c>
      <c r="Y958" s="482"/>
      <c r="Z958" s="74"/>
    </row>
    <row r="959" spans="2:26" ht="42.45" hidden="1" customHeight="1" x14ac:dyDescent="0.3">
      <c r="B959" s="56" t="str">
        <f t="shared" ca="1" si="86"/>
        <v>VERO</v>
      </c>
      <c r="C959" s="57" t="b">
        <f t="shared" si="87"/>
        <v>1</v>
      </c>
      <c r="D959" s="57" t="b">
        <f>+IF(Q959='Convalida dati'!$B$16,AND('Dealflow centrale'!V959&lt;&gt;"",I959&lt;&gt;""),IF(AND('Dealflow centrale'!Q959='Convalida dati'!$B$17,'Dealflow centrale'!I959=""),OR('Dealflow centrale'!V959="",V959='Convalida dati'!$D$8),"FALSO"))</f>
        <v>1</v>
      </c>
      <c r="E959" s="57" t="b">
        <f>+IF(OR(T959='Convalida dati'!$F$4,T959='Convalida dati'!$F$5,T959='Convalida dati'!$F$8),OR('Dealflow centrale'!V959='Convalida dati'!$D$5,V959='Convalida dati'!$D$6,V959='Convalida dati'!$D$7),IF(OR('Dealflow centrale'!T959='Convalida dati'!$F$9,'Dealflow centrale'!T959='Convalida dati'!$F$7),OR('Dealflow centrale'!V959='Convalida dati'!$D$4,'Dealflow centrale'!V959='Convalida dati'!$D$5,'Dealflow centrale'!V959='Convalida dati'!$D$6),IF(T959="",OR(V959="",V959='Convalida dati'!$D$8),"FALSO")))</f>
        <v>1</v>
      </c>
      <c r="F959" s="58" t="str">
        <f t="shared" ca="1" si="85"/>
        <v>OK</v>
      </c>
      <c r="G959" s="60">
        <v>954</v>
      </c>
      <c r="H959" s="84">
        <v>43571</v>
      </c>
      <c r="I959" s="59">
        <v>43571</v>
      </c>
      <c r="J959" s="75" t="s">
        <v>2257</v>
      </c>
      <c r="K959" s="70" t="s">
        <v>62</v>
      </c>
      <c r="L959" s="70" t="s">
        <v>206</v>
      </c>
      <c r="M959" s="72" t="s">
        <v>206</v>
      </c>
      <c r="N959" s="75"/>
      <c r="O959" s="73" t="s">
        <v>1888</v>
      </c>
      <c r="P959" s="60" t="s">
        <v>35</v>
      </c>
      <c r="Q959" s="61" t="s">
        <v>170</v>
      </c>
      <c r="R959" s="61" t="s">
        <v>48</v>
      </c>
      <c r="S959" s="293" t="str">
        <f>+'EVCA sectoralclassification 1'!E199</f>
        <v>Internet technologies</v>
      </c>
      <c r="T959" s="62" t="s">
        <v>41</v>
      </c>
      <c r="U959" s="60" t="s">
        <v>218</v>
      </c>
      <c r="V959" s="424" t="s">
        <v>174</v>
      </c>
      <c r="W959" s="289"/>
      <c r="X959" s="488">
        <v>43574</v>
      </c>
      <c r="Y959" s="481"/>
      <c r="Z959" s="284"/>
    </row>
    <row r="960" spans="2:26" ht="42.45" hidden="1" customHeight="1" x14ac:dyDescent="0.3">
      <c r="B960" s="56" t="str">
        <f t="shared" ca="1" si="86"/>
        <v>VERO</v>
      </c>
      <c r="C960" s="57" t="b">
        <f t="shared" si="87"/>
        <v>1</v>
      </c>
      <c r="D960" s="57" t="b">
        <f>+IF(Q960='Convalida dati'!$B$16,AND('Dealflow centrale'!V960&lt;&gt;"",I960&lt;&gt;""),IF(AND('Dealflow centrale'!Q960='Convalida dati'!$B$17,'Dealflow centrale'!I960=""),OR('Dealflow centrale'!V960="",V960='Convalida dati'!$D$8),"FALSO"))</f>
        <v>1</v>
      </c>
      <c r="E960" s="57" t="b">
        <f>+IF(OR(T960='Convalida dati'!$F$4,T960='Convalida dati'!$F$5,T960='Convalida dati'!$F$8),OR('Dealflow centrale'!V960='Convalida dati'!$D$5,V960='Convalida dati'!$D$6,V960='Convalida dati'!$D$7),IF(OR('Dealflow centrale'!T960='Convalida dati'!$F$9,'Dealflow centrale'!T960='Convalida dati'!$F$7),OR('Dealflow centrale'!V960='Convalida dati'!$D$4,'Dealflow centrale'!V960='Convalida dati'!$D$5,'Dealflow centrale'!V960='Convalida dati'!$D$6),IF(T960="",OR(V960="",V960='Convalida dati'!$D$8),"FALSO")))</f>
        <v>1</v>
      </c>
      <c r="F960" s="58" t="str">
        <f t="shared" ca="1" si="85"/>
        <v>OK</v>
      </c>
      <c r="G960" s="66">
        <v>955</v>
      </c>
      <c r="H960" s="85">
        <v>43571</v>
      </c>
      <c r="I960" s="63">
        <v>43571</v>
      </c>
      <c r="J960" s="77" t="s">
        <v>2258</v>
      </c>
      <c r="K960" s="76" t="s">
        <v>62</v>
      </c>
      <c r="L960" s="76" t="s">
        <v>239</v>
      </c>
      <c r="M960" s="78" t="s">
        <v>89</v>
      </c>
      <c r="N960" s="64"/>
      <c r="O960" s="272" t="s">
        <v>1888</v>
      </c>
      <c r="P960" s="66" t="s">
        <v>35</v>
      </c>
      <c r="Q960" s="67" t="s">
        <v>170</v>
      </c>
      <c r="R960" s="67" t="s">
        <v>47</v>
      </c>
      <c r="S960" s="288" t="str">
        <f>+'EVCA sectoralclassification 1'!E128</f>
        <v>Consumer products manufacturing</v>
      </c>
      <c r="T960" s="68" t="s">
        <v>166</v>
      </c>
      <c r="U960" s="66" t="s">
        <v>218</v>
      </c>
      <c r="V960" s="423" t="s">
        <v>174</v>
      </c>
      <c r="W960" s="288"/>
      <c r="X960" s="489">
        <v>43574</v>
      </c>
      <c r="Y960" s="482" t="s">
        <v>2271</v>
      </c>
      <c r="Z960" s="74"/>
    </row>
    <row r="961" spans="2:26" ht="42.45" hidden="1" customHeight="1" x14ac:dyDescent="0.3">
      <c r="B961" s="56" t="str">
        <f t="shared" ca="1" si="86"/>
        <v>VERO</v>
      </c>
      <c r="C961" s="57" t="b">
        <f t="shared" si="87"/>
        <v>1</v>
      </c>
      <c r="D961" s="57" t="b">
        <f>+IF(Q961='Convalida dati'!$B$16,AND('Dealflow centrale'!V961&lt;&gt;"",I961&lt;&gt;""),IF(AND('Dealflow centrale'!Q961='Convalida dati'!$B$17,'Dealflow centrale'!I961=""),OR('Dealflow centrale'!V961="",V961='Convalida dati'!$D$8),"FALSO"))</f>
        <v>1</v>
      </c>
      <c r="E961" s="57" t="b">
        <f>+IF(OR(T961='Convalida dati'!$F$4,T961='Convalida dati'!$F$5,T961='Convalida dati'!$F$8),OR('Dealflow centrale'!V961='Convalida dati'!$D$5,V961='Convalida dati'!$D$6,V961='Convalida dati'!$D$7),IF(OR('Dealflow centrale'!T961='Convalida dati'!$F$9,'Dealflow centrale'!T961='Convalida dati'!$F$7),OR('Dealflow centrale'!V961='Convalida dati'!$D$4,'Dealflow centrale'!V961='Convalida dati'!$D$5,'Dealflow centrale'!V961='Convalida dati'!$D$6),IF(T961="",OR(V961="",V961='Convalida dati'!$D$8),"FALSO")))</f>
        <v>1</v>
      </c>
      <c r="F961" s="58" t="str">
        <f t="shared" ca="1" si="85"/>
        <v>OK</v>
      </c>
      <c r="G961" s="60">
        <v>956</v>
      </c>
      <c r="H961" s="84">
        <v>43569</v>
      </c>
      <c r="I961" s="59">
        <v>43614</v>
      </c>
      <c r="J961" s="75" t="s">
        <v>2259</v>
      </c>
      <c r="K961" s="70" t="s">
        <v>62</v>
      </c>
      <c r="L961" s="70" t="s">
        <v>1989</v>
      </c>
      <c r="M961" s="72" t="s">
        <v>96</v>
      </c>
      <c r="N961" s="75"/>
      <c r="O961" s="73" t="s">
        <v>2277</v>
      </c>
      <c r="P961" s="60" t="s">
        <v>34</v>
      </c>
      <c r="Q961" s="61" t="s">
        <v>170</v>
      </c>
      <c r="R961" s="61" t="s">
        <v>51</v>
      </c>
      <c r="S961" s="293" t="str">
        <f>+'EVCA sectoralclassification 1'!E42</f>
        <v>Business and industrial products</v>
      </c>
      <c r="T961" s="62" t="s">
        <v>41</v>
      </c>
      <c r="U961" s="60" t="s">
        <v>218</v>
      </c>
      <c r="V961" s="424" t="s">
        <v>174</v>
      </c>
      <c r="W961" s="289"/>
      <c r="X961" s="488">
        <v>43616</v>
      </c>
      <c r="Y961" s="481"/>
      <c r="Z961" s="284"/>
    </row>
    <row r="962" spans="2:26" ht="42.45" hidden="1" customHeight="1" x14ac:dyDescent="0.3">
      <c r="B962" s="56" t="str">
        <f t="shared" ca="1" si="86"/>
        <v>VERO</v>
      </c>
      <c r="C962" s="57" t="b">
        <f t="shared" si="87"/>
        <v>1</v>
      </c>
      <c r="D962" s="57" t="b">
        <f>+IF(Q962='Convalida dati'!$B$16,AND('Dealflow centrale'!V962&lt;&gt;"",I962&lt;&gt;""),IF(AND('Dealflow centrale'!Q962='Convalida dati'!$B$17,'Dealflow centrale'!I962=""),OR('Dealflow centrale'!V962="",V962='Convalida dati'!$D$8),"FALSO"))</f>
        <v>1</v>
      </c>
      <c r="E962" s="57" t="b">
        <f>+IF(OR(T962='Convalida dati'!$F$4,T962='Convalida dati'!$F$5,T962='Convalida dati'!$F$8),OR('Dealflow centrale'!V962='Convalida dati'!$D$5,V962='Convalida dati'!$D$6,V962='Convalida dati'!$D$7),IF(OR('Dealflow centrale'!T962='Convalida dati'!$F$9,'Dealflow centrale'!T962='Convalida dati'!$F$7),OR('Dealflow centrale'!V962='Convalida dati'!$D$4,'Dealflow centrale'!V962='Convalida dati'!$D$5,'Dealflow centrale'!V962='Convalida dati'!$D$6),IF(T962="",OR(V962="",V962='Convalida dati'!$D$8),"FALSO")))</f>
        <v>1</v>
      </c>
      <c r="F962" s="58" t="str">
        <f t="shared" ca="1" si="85"/>
        <v>OK</v>
      </c>
      <c r="G962" s="66">
        <v>957</v>
      </c>
      <c r="H962" s="85">
        <v>43570</v>
      </c>
      <c r="I962" s="63">
        <v>43570</v>
      </c>
      <c r="J962" s="77" t="s">
        <v>2260</v>
      </c>
      <c r="K962" s="76" t="s">
        <v>62</v>
      </c>
      <c r="L962" s="76" t="s">
        <v>206</v>
      </c>
      <c r="M962" s="78" t="s">
        <v>206</v>
      </c>
      <c r="N962" s="64"/>
      <c r="O962" s="76" t="s">
        <v>2278</v>
      </c>
      <c r="P962" s="66" t="s">
        <v>34</v>
      </c>
      <c r="Q962" s="67" t="s">
        <v>170</v>
      </c>
      <c r="R962" s="67" t="s">
        <v>53</v>
      </c>
      <c r="S962" s="287" t="str">
        <f>+'EVCA sectoralclassification 1'!E201</f>
        <v>Communication: other</v>
      </c>
      <c r="T962" s="67" t="s">
        <v>41</v>
      </c>
      <c r="U962" s="78" t="s">
        <v>218</v>
      </c>
      <c r="V962" s="423" t="s">
        <v>174</v>
      </c>
      <c r="W962" s="288"/>
      <c r="X962" s="489">
        <v>43574</v>
      </c>
      <c r="Y962" s="482"/>
      <c r="Z962" s="74"/>
    </row>
    <row r="963" spans="2:26" ht="42.45" hidden="1" customHeight="1" x14ac:dyDescent="0.3">
      <c r="B963" s="56" t="str">
        <f t="shared" ca="1" si="86"/>
        <v>VERO</v>
      </c>
      <c r="C963" s="57" t="b">
        <f t="shared" si="87"/>
        <v>1</v>
      </c>
      <c r="D963" s="57" t="b">
        <f>+IF(Q963='Convalida dati'!$B$16,AND('Dealflow centrale'!V963&lt;&gt;"",I963&lt;&gt;""),IF(AND('Dealflow centrale'!Q963='Convalida dati'!$B$17,'Dealflow centrale'!I963=""),OR('Dealflow centrale'!V963="",V963='Convalida dati'!$D$8),"FALSO"))</f>
        <v>1</v>
      </c>
      <c r="E963" s="57" t="b">
        <f>+IF(OR(T963='Convalida dati'!$F$4,T963='Convalida dati'!$F$5,T963='Convalida dati'!$F$8),OR('Dealflow centrale'!V963='Convalida dati'!$D$5,V963='Convalida dati'!$D$6,V963='Convalida dati'!$D$7),IF(OR('Dealflow centrale'!T963='Convalida dati'!$F$9,'Dealflow centrale'!T963='Convalida dati'!$F$7),OR('Dealflow centrale'!V963='Convalida dati'!$D$4,'Dealflow centrale'!V963='Convalida dati'!$D$5,'Dealflow centrale'!V963='Convalida dati'!$D$6),IF(T963="",OR(V963="",V963='Convalida dati'!$D$8),"FALSO")))</f>
        <v>1</v>
      </c>
      <c r="F963" s="58" t="str">
        <f t="shared" ca="1" si="85"/>
        <v>OK</v>
      </c>
      <c r="G963" s="60">
        <v>958</v>
      </c>
      <c r="H963" s="84">
        <v>43571</v>
      </c>
      <c r="I963" s="59">
        <v>43571</v>
      </c>
      <c r="J963" s="75" t="s">
        <v>2261</v>
      </c>
      <c r="K963" s="70" t="s">
        <v>64</v>
      </c>
      <c r="L963" s="70" t="s">
        <v>705</v>
      </c>
      <c r="M963" s="72" t="s">
        <v>187</v>
      </c>
      <c r="N963" s="75" t="s">
        <v>82</v>
      </c>
      <c r="O963" s="73"/>
      <c r="P963" s="60" t="s">
        <v>36</v>
      </c>
      <c r="Q963" s="61" t="s">
        <v>170</v>
      </c>
      <c r="R963" s="61" t="s">
        <v>53</v>
      </c>
      <c r="S963" s="294" t="str">
        <f>+'EVCA sectoralclassification 1'!E182</f>
        <v>Financial institutions and services</v>
      </c>
      <c r="T963" s="61" t="s">
        <v>166</v>
      </c>
      <c r="U963" s="60" t="s">
        <v>218</v>
      </c>
      <c r="V963" s="424" t="s">
        <v>38</v>
      </c>
      <c r="W963" s="289"/>
      <c r="X963" s="491">
        <v>43574</v>
      </c>
      <c r="Y963" s="481"/>
      <c r="Z963" s="284"/>
    </row>
    <row r="964" spans="2:26" ht="42.45" hidden="1" customHeight="1" x14ac:dyDescent="0.3">
      <c r="B964" s="56" t="str">
        <f t="shared" ca="1" si="86"/>
        <v>VERO</v>
      </c>
      <c r="C964" s="57" t="b">
        <f t="shared" si="87"/>
        <v>1</v>
      </c>
      <c r="D964" s="57" t="b">
        <f>+IF(Q964='Convalida dati'!$B$16,AND('Dealflow centrale'!V964&lt;&gt;"",I964&lt;&gt;""),IF(AND('Dealflow centrale'!Q964='Convalida dati'!$B$17,'Dealflow centrale'!I964=""),OR('Dealflow centrale'!V964="",V964='Convalida dati'!$D$8),"FALSO"))</f>
        <v>1</v>
      </c>
      <c r="E964" s="57" t="b">
        <f>+IF(OR(T964='Convalida dati'!$F$4,T964='Convalida dati'!$F$5,T964='Convalida dati'!$F$8),OR('Dealflow centrale'!V964='Convalida dati'!$D$5,V964='Convalida dati'!$D$6,V964='Convalida dati'!$D$7),IF(OR('Dealflow centrale'!T964='Convalida dati'!$F$9,'Dealflow centrale'!T964='Convalida dati'!$F$7),OR('Dealflow centrale'!V964='Convalida dati'!$D$4,'Dealflow centrale'!V964='Convalida dati'!$D$5,'Dealflow centrale'!V964='Convalida dati'!$D$6),IF(T964="",OR(V964="",V964='Convalida dati'!$D$8),"FALSO")))</f>
        <v>1</v>
      </c>
      <c r="F964" s="58" t="str">
        <f t="shared" ca="1" si="85"/>
        <v>OK</v>
      </c>
      <c r="G964" s="66">
        <v>959</v>
      </c>
      <c r="H964" s="85">
        <v>43567</v>
      </c>
      <c r="I964" s="63">
        <v>43567</v>
      </c>
      <c r="J964" s="77" t="s">
        <v>2262</v>
      </c>
      <c r="K964" s="76" t="s">
        <v>64</v>
      </c>
      <c r="L964" s="76" t="s">
        <v>705</v>
      </c>
      <c r="M964" s="78" t="s">
        <v>187</v>
      </c>
      <c r="N964" s="64"/>
      <c r="O964" s="272" t="s">
        <v>3910</v>
      </c>
      <c r="P964" s="66" t="s">
        <v>83</v>
      </c>
      <c r="Q964" s="67" t="s">
        <v>170</v>
      </c>
      <c r="R964" s="280" t="s">
        <v>51</v>
      </c>
      <c r="S964" s="288" t="str">
        <f>+'EVCA sectoralclassification 1'!E116</f>
        <v>Transportation: other</v>
      </c>
      <c r="T964" s="68" t="s">
        <v>41</v>
      </c>
      <c r="U964" s="66" t="s">
        <v>218</v>
      </c>
      <c r="V964" s="423" t="s">
        <v>174</v>
      </c>
      <c r="W964" s="288"/>
      <c r="X964" s="489">
        <v>43574</v>
      </c>
      <c r="Y964" s="482"/>
      <c r="Z964" s="74"/>
    </row>
    <row r="965" spans="2:26" ht="42.45" hidden="1" customHeight="1" x14ac:dyDescent="0.3">
      <c r="B965" s="56" t="str">
        <f t="shared" ca="1" si="86"/>
        <v>VERO</v>
      </c>
      <c r="C965" s="57" t="b">
        <f t="shared" si="87"/>
        <v>1</v>
      </c>
      <c r="D965" s="57" t="b">
        <f>+IF(Q965='Convalida dati'!$B$16,AND('Dealflow centrale'!V965&lt;&gt;"",I965&lt;&gt;""),IF(AND('Dealflow centrale'!Q965='Convalida dati'!$B$17,'Dealflow centrale'!I965=""),OR('Dealflow centrale'!V965="",V965='Convalida dati'!$D$8),"FALSO"))</f>
        <v>1</v>
      </c>
      <c r="E965" s="57" t="b">
        <f>+IF(OR(T965='Convalida dati'!$F$4,T965='Convalida dati'!$F$5,T965='Convalida dati'!$F$8),OR('Dealflow centrale'!V965='Convalida dati'!$D$5,V965='Convalida dati'!$D$6,V965='Convalida dati'!$D$7),IF(OR('Dealflow centrale'!T965='Convalida dati'!$F$9,'Dealflow centrale'!T965='Convalida dati'!$F$7),OR('Dealflow centrale'!V965='Convalida dati'!$D$4,'Dealflow centrale'!V965='Convalida dati'!$D$5,'Dealflow centrale'!V965='Convalida dati'!$D$6),IF(T965="",OR(V965="",V965='Convalida dati'!$D$8),"FALSO")))</f>
        <v>1</v>
      </c>
      <c r="F965" s="58" t="str">
        <f t="shared" ca="1" si="85"/>
        <v>OK</v>
      </c>
      <c r="G965" s="60">
        <v>960</v>
      </c>
      <c r="H965" s="84">
        <v>43567</v>
      </c>
      <c r="I965" s="59">
        <v>43567</v>
      </c>
      <c r="J965" s="75" t="s">
        <v>2263</v>
      </c>
      <c r="K965" s="70" t="s">
        <v>62</v>
      </c>
      <c r="L965" s="70" t="s">
        <v>149</v>
      </c>
      <c r="M965" s="72" t="s">
        <v>92</v>
      </c>
      <c r="N965" s="75"/>
      <c r="O965" s="73" t="s">
        <v>2279</v>
      </c>
      <c r="P965" s="60" t="s">
        <v>34</v>
      </c>
      <c r="Q965" s="61" t="s">
        <v>170</v>
      </c>
      <c r="R965" s="61" t="s">
        <v>47</v>
      </c>
      <c r="S965" s="293" t="str">
        <f>+'EVCA sectoralclassification 1'!E119</f>
        <v>Consumer products manufacturing</v>
      </c>
      <c r="T965" s="62" t="s">
        <v>166</v>
      </c>
      <c r="U965" s="60" t="s">
        <v>218</v>
      </c>
      <c r="V965" s="424" t="s">
        <v>174</v>
      </c>
      <c r="W965" s="289"/>
      <c r="X965" s="488">
        <v>43574</v>
      </c>
      <c r="Y965" s="483" t="s">
        <v>2271</v>
      </c>
      <c r="Z965" s="80"/>
    </row>
    <row r="966" spans="2:26" ht="42.45" hidden="1" customHeight="1" x14ac:dyDescent="0.3">
      <c r="B966" s="56" t="str">
        <f t="shared" ca="1" si="86"/>
        <v>VERO</v>
      </c>
      <c r="C966" s="57" t="b">
        <f t="shared" si="87"/>
        <v>1</v>
      </c>
      <c r="D966" s="57" t="b">
        <f>+IF(Q966='Convalida dati'!$B$16,AND('Dealflow centrale'!V966&lt;&gt;"",I966&lt;&gt;""),IF(AND('Dealflow centrale'!Q966='Convalida dati'!$B$17,'Dealflow centrale'!I966=""),OR('Dealflow centrale'!V966="",V966='Convalida dati'!$D$8),"FALSO"))</f>
        <v>1</v>
      </c>
      <c r="E966" s="57" t="b">
        <f>+IF(OR(T966='Convalida dati'!$F$4,T966='Convalida dati'!$F$5,T966='Convalida dati'!$F$8),OR('Dealflow centrale'!V966='Convalida dati'!$D$5,V966='Convalida dati'!$D$6,V966='Convalida dati'!$D$7),IF(OR('Dealflow centrale'!T966='Convalida dati'!$F$9,'Dealflow centrale'!T966='Convalida dati'!$F$7),OR('Dealflow centrale'!V966='Convalida dati'!$D$4,'Dealflow centrale'!V966='Convalida dati'!$D$5,'Dealflow centrale'!V966='Convalida dati'!$D$6),IF(T966="",OR(V966="",V966='Convalida dati'!$D$8),"FALSO")))</f>
        <v>1</v>
      </c>
      <c r="F966" s="58" t="str">
        <f t="shared" ref="F966:F1029" ca="1" si="88">+IF(AND(B966="VERO",C966=TRUE,D966=TRUE,E966=TRUE),"OK","ERRORE")</f>
        <v>OK</v>
      </c>
      <c r="G966" s="66">
        <v>961</v>
      </c>
      <c r="H966" s="85">
        <v>43567</v>
      </c>
      <c r="I966" s="63">
        <f>+H966</f>
        <v>43567</v>
      </c>
      <c r="J966" s="77" t="s">
        <v>2280</v>
      </c>
      <c r="K966" s="76" t="s">
        <v>62</v>
      </c>
      <c r="L966" s="76" t="s">
        <v>165</v>
      </c>
      <c r="M966" s="78" t="s">
        <v>90</v>
      </c>
      <c r="N966" s="64"/>
      <c r="O966" s="272" t="s">
        <v>2281</v>
      </c>
      <c r="P966" s="66" t="s">
        <v>34</v>
      </c>
      <c r="Q966" s="67" t="s">
        <v>170</v>
      </c>
      <c r="R966" s="67" t="s">
        <v>47</v>
      </c>
      <c r="S966" s="288" t="str">
        <f>+'EVCA sectoralclassification 1'!E203</f>
        <v>Consumer electronics</v>
      </c>
      <c r="T966" s="68" t="s">
        <v>166</v>
      </c>
      <c r="U966" s="66" t="s">
        <v>218</v>
      </c>
      <c r="V966" s="423" t="s">
        <v>38</v>
      </c>
      <c r="W966" s="288"/>
      <c r="X966" s="489">
        <v>43574</v>
      </c>
      <c r="Y966" s="482"/>
      <c r="Z966" s="74"/>
    </row>
    <row r="967" spans="2:26" ht="42.45" hidden="1" customHeight="1" x14ac:dyDescent="0.3">
      <c r="B967" s="56" t="str">
        <f t="shared" ca="1" si="86"/>
        <v>VERO</v>
      </c>
      <c r="C967" s="57" t="b">
        <f t="shared" si="87"/>
        <v>1</v>
      </c>
      <c r="D967" s="57" t="b">
        <f>+IF(Q967='Convalida dati'!$B$16,AND('Dealflow centrale'!V967&lt;&gt;"",I967&lt;&gt;""),IF(AND('Dealflow centrale'!Q967='Convalida dati'!$B$17,'Dealflow centrale'!I967=""),OR('Dealflow centrale'!V967="",V967='Convalida dati'!$D$8),"FALSO"))</f>
        <v>1</v>
      </c>
      <c r="E967" s="57" t="b">
        <f>+IF(OR(T967='Convalida dati'!$F$4,T967='Convalida dati'!$F$5,T967='Convalida dati'!$F$8),OR('Dealflow centrale'!V967='Convalida dati'!$D$5,V967='Convalida dati'!$D$6,V967='Convalida dati'!$D$7),IF(OR('Dealflow centrale'!T967='Convalida dati'!$F$9,'Dealflow centrale'!T967='Convalida dati'!$F$7),OR('Dealflow centrale'!V967='Convalida dati'!$D$4,'Dealflow centrale'!V967='Convalida dati'!$D$5,'Dealflow centrale'!V967='Convalida dati'!$D$6),IF(T967="",OR(V967="",V967='Convalida dati'!$D$8),"FALSO")))</f>
        <v>1</v>
      </c>
      <c r="F967" s="58" t="str">
        <f t="shared" ca="1" si="88"/>
        <v>OK</v>
      </c>
      <c r="G967" s="60">
        <v>962</v>
      </c>
      <c r="H967" s="84">
        <v>43583</v>
      </c>
      <c r="I967" s="59">
        <v>43583</v>
      </c>
      <c r="J967" s="75" t="s">
        <v>2282</v>
      </c>
      <c r="K967" s="70" t="s">
        <v>62</v>
      </c>
      <c r="L967" s="70" t="s">
        <v>165</v>
      </c>
      <c r="M967" s="72" t="s">
        <v>90</v>
      </c>
      <c r="N967" s="75"/>
      <c r="O967" s="73" t="s">
        <v>2283</v>
      </c>
      <c r="P967" s="72" t="s">
        <v>34</v>
      </c>
      <c r="Q967" s="61" t="s">
        <v>170</v>
      </c>
      <c r="R967" s="61" t="s">
        <v>53</v>
      </c>
      <c r="S967" s="293" t="str">
        <f>+'EVCA sectoralclassification 1'!E181</f>
        <v>Financial institutions and services</v>
      </c>
      <c r="T967" s="62" t="s">
        <v>166</v>
      </c>
      <c r="U967" s="72" t="s">
        <v>218</v>
      </c>
      <c r="V967" s="424" t="s">
        <v>38</v>
      </c>
      <c r="W967" s="289"/>
      <c r="X967" s="488">
        <v>43585</v>
      </c>
      <c r="Y967" s="481" t="s">
        <v>2218</v>
      </c>
      <c r="Z967" s="284"/>
    </row>
    <row r="968" spans="2:26" ht="42.45" hidden="1" customHeight="1" x14ac:dyDescent="0.3">
      <c r="B968" s="56" t="str">
        <f t="shared" ca="1" si="86"/>
        <v>VERO</v>
      </c>
      <c r="C968" s="57" t="b">
        <f t="shared" si="87"/>
        <v>1</v>
      </c>
      <c r="D968" s="57" t="b">
        <f>+IF(Q968='Convalida dati'!$B$16,AND('Dealflow centrale'!V968&lt;&gt;"",I968&lt;&gt;""),IF(AND('Dealflow centrale'!Q968='Convalida dati'!$B$17,'Dealflow centrale'!I968=""),OR('Dealflow centrale'!V968="",V968='Convalida dati'!$D$8),"FALSO"))</f>
        <v>1</v>
      </c>
      <c r="E968" s="57" t="b">
        <f>+IF(OR(T968='Convalida dati'!$F$4,T968='Convalida dati'!$F$5,T968='Convalida dati'!$F$8),OR('Dealflow centrale'!V968='Convalida dati'!$D$5,V968='Convalida dati'!$D$6,V968='Convalida dati'!$D$7),IF(OR('Dealflow centrale'!T968='Convalida dati'!$F$9,'Dealflow centrale'!T968='Convalida dati'!$F$7),OR('Dealflow centrale'!V968='Convalida dati'!$D$4,'Dealflow centrale'!V968='Convalida dati'!$D$5,'Dealflow centrale'!V968='Convalida dati'!$D$6),IF(T968="",OR(V968="",V968='Convalida dati'!$D$8),"FALSO")))</f>
        <v>1</v>
      </c>
      <c r="F968" s="58" t="str">
        <f t="shared" ca="1" si="88"/>
        <v>OK</v>
      </c>
      <c r="G968" s="66">
        <v>963</v>
      </c>
      <c r="H968" s="85">
        <v>43583</v>
      </c>
      <c r="I968" s="63">
        <v>43583</v>
      </c>
      <c r="J968" s="77" t="s">
        <v>2285</v>
      </c>
      <c r="K968" s="76" t="s">
        <v>62</v>
      </c>
      <c r="L968" s="76" t="s">
        <v>149</v>
      </c>
      <c r="M968" s="78" t="s">
        <v>92</v>
      </c>
      <c r="N968" s="64"/>
      <c r="O968" s="76" t="s">
        <v>2284</v>
      </c>
      <c r="P968" s="66" t="s">
        <v>34</v>
      </c>
      <c r="Q968" s="67" t="s">
        <v>170</v>
      </c>
      <c r="R968" s="67" t="s">
        <v>52</v>
      </c>
      <c r="S968" s="287" t="str">
        <f>+'EVCA sectoralclassification 1'!E232</f>
        <v>Medical devices and supplies</v>
      </c>
      <c r="T968" s="67" t="s">
        <v>41</v>
      </c>
      <c r="U968" s="78" t="s">
        <v>218</v>
      </c>
      <c r="V968" s="423" t="s">
        <v>174</v>
      </c>
      <c r="W968" s="288"/>
      <c r="X968" s="489">
        <v>43585</v>
      </c>
      <c r="Y968" s="482"/>
      <c r="Z968" s="74"/>
    </row>
    <row r="969" spans="2:26" ht="42.45" hidden="1" customHeight="1" x14ac:dyDescent="0.3">
      <c r="B969" s="56" t="str">
        <f t="shared" ca="1" si="86"/>
        <v>VERO</v>
      </c>
      <c r="C969" s="57" t="b">
        <f t="shared" si="87"/>
        <v>1</v>
      </c>
      <c r="D969" s="57" t="b">
        <f>+IF(Q969='Convalida dati'!$B$16,AND('Dealflow centrale'!V969&lt;&gt;"",I969&lt;&gt;""),IF(AND('Dealflow centrale'!Q969='Convalida dati'!$B$17,'Dealflow centrale'!I969=""),OR('Dealflow centrale'!V969="",V969='Convalida dati'!$D$8),"FALSO"))</f>
        <v>1</v>
      </c>
      <c r="E969" s="57" t="b">
        <f>+IF(OR(T969='Convalida dati'!$F$4,T969='Convalida dati'!$F$5,T969='Convalida dati'!$F$8),OR('Dealflow centrale'!V969='Convalida dati'!$D$5,V969='Convalida dati'!$D$6,V969='Convalida dati'!$D$7),IF(OR('Dealflow centrale'!T969='Convalida dati'!$F$9,'Dealflow centrale'!T969='Convalida dati'!$F$7),OR('Dealflow centrale'!V969='Convalida dati'!$D$4,'Dealflow centrale'!V969='Convalida dati'!$D$5,'Dealflow centrale'!V969='Convalida dati'!$D$6),IF(T969="",OR(V969="",V969='Convalida dati'!$D$8),"FALSO")))</f>
        <v>1</v>
      </c>
      <c r="F969" s="58" t="str">
        <f t="shared" ca="1" si="88"/>
        <v>OK</v>
      </c>
      <c r="G969" s="60">
        <v>964</v>
      </c>
      <c r="H969" s="84">
        <v>43584</v>
      </c>
      <c r="I969" s="59"/>
      <c r="J969" s="75" t="s">
        <v>2287</v>
      </c>
      <c r="K969" s="70" t="s">
        <v>62</v>
      </c>
      <c r="L969" s="70" t="s">
        <v>206</v>
      </c>
      <c r="M969" s="72" t="s">
        <v>206</v>
      </c>
      <c r="N969" s="75"/>
      <c r="O969" s="73" t="s">
        <v>2286</v>
      </c>
      <c r="P969" s="60" t="s">
        <v>34</v>
      </c>
      <c r="Q969" s="61" t="s">
        <v>67</v>
      </c>
      <c r="R969" s="61"/>
      <c r="S969" s="61"/>
      <c r="T969" s="61"/>
      <c r="U969" s="60"/>
      <c r="V969" s="424" t="s">
        <v>781</v>
      </c>
      <c r="W969" s="289"/>
      <c r="X969" s="491">
        <v>43585</v>
      </c>
      <c r="Y969" s="481"/>
      <c r="Z969" s="284"/>
    </row>
    <row r="970" spans="2:26" ht="42.45" hidden="1" customHeight="1" x14ac:dyDescent="0.3">
      <c r="B970" s="56" t="str">
        <f t="shared" ca="1" si="86"/>
        <v>VERO</v>
      </c>
      <c r="C970" s="57" t="b">
        <f t="shared" si="87"/>
        <v>1</v>
      </c>
      <c r="D970" s="57" t="b">
        <f>+IF(Q970='Convalida dati'!$B$16,AND('Dealflow centrale'!V970&lt;&gt;"",I970&lt;&gt;""),IF(AND('Dealflow centrale'!Q970='Convalida dati'!$B$17,'Dealflow centrale'!I970=""),OR('Dealflow centrale'!V970="",V970='Convalida dati'!$D$8),"FALSO"))</f>
        <v>1</v>
      </c>
      <c r="E970" s="57" t="b">
        <f>+IF(OR(T970='Convalida dati'!$F$4,T970='Convalida dati'!$F$5,T970='Convalida dati'!$F$8),OR('Dealflow centrale'!V970='Convalida dati'!$D$5,V970='Convalida dati'!$D$6,V970='Convalida dati'!$D$7),IF(OR('Dealflow centrale'!T970='Convalida dati'!$F$9,'Dealflow centrale'!T970='Convalida dati'!$F$7),OR('Dealflow centrale'!V970='Convalida dati'!$D$4,'Dealflow centrale'!V970='Convalida dati'!$D$5,'Dealflow centrale'!V970='Convalida dati'!$D$6),IF(T970="",OR(V970="",V970='Convalida dati'!$D$8),"FALSO")))</f>
        <v>1</v>
      </c>
      <c r="F970" s="58" t="str">
        <f t="shared" ca="1" si="88"/>
        <v>OK</v>
      </c>
      <c r="G970" s="66">
        <v>965</v>
      </c>
      <c r="H970" s="85">
        <v>43584</v>
      </c>
      <c r="I970" s="63">
        <v>43584</v>
      </c>
      <c r="J970" s="77" t="s">
        <v>2288</v>
      </c>
      <c r="K970" s="76" t="s">
        <v>62</v>
      </c>
      <c r="L970" s="76" t="s">
        <v>206</v>
      </c>
      <c r="M970" s="78" t="s">
        <v>206</v>
      </c>
      <c r="N970" s="64"/>
      <c r="O970" s="272" t="s">
        <v>2293</v>
      </c>
      <c r="P970" s="66" t="s">
        <v>34</v>
      </c>
      <c r="Q970" s="67" t="s">
        <v>170</v>
      </c>
      <c r="R970" s="280" t="s">
        <v>53</v>
      </c>
      <c r="S970" s="288" t="str">
        <f>+'EVCA sectoralclassification 1'!E201</f>
        <v>Communication: other</v>
      </c>
      <c r="T970" s="68" t="s">
        <v>166</v>
      </c>
      <c r="U970" s="66" t="s">
        <v>218</v>
      </c>
      <c r="V970" s="423" t="s">
        <v>38</v>
      </c>
      <c r="W970" s="288"/>
      <c r="X970" s="489">
        <v>43585</v>
      </c>
      <c r="Y970" s="482"/>
      <c r="Z970" s="74"/>
    </row>
    <row r="971" spans="2:26" ht="42.45" hidden="1" customHeight="1" x14ac:dyDescent="0.3">
      <c r="B971" s="56" t="str">
        <f t="shared" ca="1" si="86"/>
        <v>VERO</v>
      </c>
      <c r="C971" s="57" t="b">
        <f t="shared" si="87"/>
        <v>1</v>
      </c>
      <c r="D971" s="57" t="b">
        <f>+IF(Q971='Convalida dati'!$B$16,AND('Dealflow centrale'!V971&lt;&gt;"",I971&lt;&gt;""),IF(AND('Dealflow centrale'!Q971='Convalida dati'!$B$17,'Dealflow centrale'!I971=""),OR('Dealflow centrale'!V971="",V971='Convalida dati'!$D$8),"FALSO"))</f>
        <v>1</v>
      </c>
      <c r="E971" s="57" t="b">
        <f>+IF(OR(T971='Convalida dati'!$F$4,T971='Convalida dati'!$F$5,T971='Convalida dati'!$F$8),OR('Dealflow centrale'!V971='Convalida dati'!$D$5,V971='Convalida dati'!$D$6,V971='Convalida dati'!$D$7),IF(OR('Dealflow centrale'!T971='Convalida dati'!$F$9,'Dealflow centrale'!T971='Convalida dati'!$F$7),OR('Dealflow centrale'!V971='Convalida dati'!$D$4,'Dealflow centrale'!V971='Convalida dati'!$D$5,'Dealflow centrale'!V971='Convalida dati'!$D$6),IF(T971="",OR(V971="",V971='Convalida dati'!$D$8),"FALSO")))</f>
        <v>1</v>
      </c>
      <c r="F971" s="58" t="str">
        <f t="shared" ca="1" si="88"/>
        <v>OK</v>
      </c>
      <c r="G971" s="60">
        <v>966</v>
      </c>
      <c r="H971" s="84">
        <v>43584</v>
      </c>
      <c r="I971" s="59">
        <v>43584</v>
      </c>
      <c r="J971" s="75" t="s">
        <v>2289</v>
      </c>
      <c r="K971" s="70" t="s">
        <v>64</v>
      </c>
      <c r="L971" s="70" t="s">
        <v>2184</v>
      </c>
      <c r="M971" s="72" t="s">
        <v>909</v>
      </c>
      <c r="N971" s="75"/>
      <c r="O971" s="73" t="s">
        <v>2294</v>
      </c>
      <c r="P971" s="60" t="s">
        <v>35</v>
      </c>
      <c r="Q971" s="61" t="s">
        <v>170</v>
      </c>
      <c r="R971" s="61" t="s">
        <v>53</v>
      </c>
      <c r="S971" s="293" t="str">
        <f>+'EVCA sectoralclassification 1'!E89</f>
        <v>Business and industrial services</v>
      </c>
      <c r="T971" s="62" t="s">
        <v>166</v>
      </c>
      <c r="U971" s="60" t="s">
        <v>218</v>
      </c>
      <c r="V971" s="424" t="s">
        <v>38</v>
      </c>
      <c r="W971" s="289"/>
      <c r="X971" s="488">
        <v>43585</v>
      </c>
      <c r="Y971" s="481"/>
      <c r="Z971" s="284"/>
    </row>
    <row r="972" spans="2:26" ht="42.45" hidden="1" customHeight="1" x14ac:dyDescent="0.3">
      <c r="B972" s="56" t="str">
        <f t="shared" ca="1" si="86"/>
        <v>VERO</v>
      </c>
      <c r="C972" s="57" t="b">
        <f t="shared" si="87"/>
        <v>1</v>
      </c>
      <c r="D972" s="57" t="b">
        <f>+IF(Q972='Convalida dati'!$B$16,AND('Dealflow centrale'!V972&lt;&gt;"",I972&lt;&gt;""),IF(AND('Dealflow centrale'!Q972='Convalida dati'!$B$17,'Dealflow centrale'!I972=""),OR('Dealflow centrale'!V972="",V972='Convalida dati'!$D$8),"FALSO"))</f>
        <v>1</v>
      </c>
      <c r="E972" s="57" t="b">
        <f>+IF(OR(T972='Convalida dati'!$F$4,T972='Convalida dati'!$F$5,T972='Convalida dati'!$F$8),OR('Dealflow centrale'!V972='Convalida dati'!$D$5,V972='Convalida dati'!$D$6,V972='Convalida dati'!$D$7),IF(OR('Dealflow centrale'!T972='Convalida dati'!$F$9,'Dealflow centrale'!T972='Convalida dati'!$F$7),OR('Dealflow centrale'!V972='Convalida dati'!$D$4,'Dealflow centrale'!V972='Convalida dati'!$D$5,'Dealflow centrale'!V972='Convalida dati'!$D$6),IF(T972="",OR(V972="",V972='Convalida dati'!$D$8),"FALSO")))</f>
        <v>1</v>
      </c>
      <c r="F972" s="58" t="str">
        <f t="shared" ca="1" si="88"/>
        <v>OK</v>
      </c>
      <c r="G972" s="66">
        <v>967</v>
      </c>
      <c r="H972" s="85">
        <v>43584</v>
      </c>
      <c r="I972" s="63">
        <v>43584</v>
      </c>
      <c r="J972" s="77" t="s">
        <v>2290</v>
      </c>
      <c r="K972" s="76" t="s">
        <v>62</v>
      </c>
      <c r="L972" s="76" t="s">
        <v>206</v>
      </c>
      <c r="M972" s="78" t="s">
        <v>206</v>
      </c>
      <c r="N972" s="64"/>
      <c r="O972" s="272" t="s">
        <v>2294</v>
      </c>
      <c r="P972" s="66" t="s">
        <v>35</v>
      </c>
      <c r="Q972" s="67" t="s">
        <v>170</v>
      </c>
      <c r="R972" s="67" t="s">
        <v>49</v>
      </c>
      <c r="S972" s="288" t="str">
        <f>+'EVCA sectoralclassification 1'!E215</f>
        <v>Software: other</v>
      </c>
      <c r="T972" s="68" t="s">
        <v>41</v>
      </c>
      <c r="U972" s="66" t="s">
        <v>218</v>
      </c>
      <c r="V972" s="423" t="s">
        <v>174</v>
      </c>
      <c r="W972" s="288"/>
      <c r="X972" s="489">
        <v>43585</v>
      </c>
      <c r="Y972" s="482"/>
      <c r="Z972" s="74"/>
    </row>
    <row r="973" spans="2:26" ht="42.45" hidden="1" customHeight="1" x14ac:dyDescent="0.3">
      <c r="B973" s="56" t="str">
        <f t="shared" ca="1" si="86"/>
        <v>VERO</v>
      </c>
      <c r="C973" s="57" t="b">
        <f t="shared" si="87"/>
        <v>1</v>
      </c>
      <c r="D973" s="57" t="b">
        <f>+IF(Q973='Convalida dati'!$B$16,AND('Dealflow centrale'!V973&lt;&gt;"",I973&lt;&gt;""),IF(AND('Dealflow centrale'!Q973='Convalida dati'!$B$17,'Dealflow centrale'!I973=""),OR('Dealflow centrale'!V973="",V973='Convalida dati'!$D$8),"FALSO"))</f>
        <v>1</v>
      </c>
      <c r="E973" s="57" t="b">
        <f>+IF(OR(T973='Convalida dati'!$F$4,T973='Convalida dati'!$F$5,T973='Convalida dati'!$F$8),OR('Dealflow centrale'!V973='Convalida dati'!$D$5,V973='Convalida dati'!$D$6,V973='Convalida dati'!$D$7),IF(OR('Dealflow centrale'!T973='Convalida dati'!$F$9,'Dealflow centrale'!T973='Convalida dati'!$F$7),OR('Dealflow centrale'!V973='Convalida dati'!$D$4,'Dealflow centrale'!V973='Convalida dati'!$D$5,'Dealflow centrale'!V973='Convalida dati'!$D$6),IF(T973="",OR(V973="",V973='Convalida dati'!$D$8),"FALSO")))</f>
        <v>1</v>
      </c>
      <c r="F973" s="58" t="str">
        <f t="shared" ca="1" si="88"/>
        <v>OK</v>
      </c>
      <c r="G973" s="60">
        <v>968</v>
      </c>
      <c r="H973" s="84">
        <v>43585</v>
      </c>
      <c r="I973" s="59">
        <f>+H973</f>
        <v>43585</v>
      </c>
      <c r="J973" s="75" t="s">
        <v>2291</v>
      </c>
      <c r="K973" s="70" t="s">
        <v>62</v>
      </c>
      <c r="L973" s="70" t="s">
        <v>1930</v>
      </c>
      <c r="M973" s="72" t="s">
        <v>90</v>
      </c>
      <c r="N973" s="75"/>
      <c r="O973" s="73" t="s">
        <v>2295</v>
      </c>
      <c r="P973" s="60" t="s">
        <v>35</v>
      </c>
      <c r="Q973" s="61" t="s">
        <v>170</v>
      </c>
      <c r="R973" s="61" t="s">
        <v>53</v>
      </c>
      <c r="S973" s="293" t="str">
        <f>+'EVCA sectoralclassification 1'!E215</f>
        <v>Software: other</v>
      </c>
      <c r="T973" s="62" t="s">
        <v>166</v>
      </c>
      <c r="U973" s="60" t="s">
        <v>218</v>
      </c>
      <c r="V973" s="424" t="s">
        <v>38</v>
      </c>
      <c r="W973" s="289"/>
      <c r="X973" s="488">
        <v>43585</v>
      </c>
      <c r="Y973" s="481"/>
      <c r="Z973" s="284"/>
    </row>
    <row r="974" spans="2:26" ht="42.45" hidden="1" customHeight="1" x14ac:dyDescent="0.3">
      <c r="B974" s="56" t="str">
        <f t="shared" ca="1" si="86"/>
        <v>VERO</v>
      </c>
      <c r="C974" s="57" t="b">
        <f t="shared" si="87"/>
        <v>1</v>
      </c>
      <c r="D974" s="57" t="b">
        <f>+IF(Q974='Convalida dati'!$B$16,AND('Dealflow centrale'!V974&lt;&gt;"",I974&lt;&gt;""),IF(AND('Dealflow centrale'!Q974='Convalida dati'!$B$17,'Dealflow centrale'!I974=""),OR('Dealflow centrale'!V974="",V974='Convalida dati'!$D$8),"FALSO"))</f>
        <v>1</v>
      </c>
      <c r="E974" s="57" t="b">
        <f>+IF(OR(T974='Convalida dati'!$F$4,T974='Convalida dati'!$F$5,T974='Convalida dati'!$F$8),OR('Dealflow centrale'!V974='Convalida dati'!$D$5,V974='Convalida dati'!$D$6,V974='Convalida dati'!$D$7),IF(OR('Dealflow centrale'!T974='Convalida dati'!$F$9,'Dealflow centrale'!T974='Convalida dati'!$F$7),OR('Dealflow centrale'!V974='Convalida dati'!$D$4,'Dealflow centrale'!V974='Convalida dati'!$D$5,'Dealflow centrale'!V974='Convalida dati'!$D$6),IF(T974="",OR(V974="",V974='Convalida dati'!$D$8),"FALSO")))</f>
        <v>1</v>
      </c>
      <c r="F974" s="58" t="str">
        <f t="shared" ca="1" si="88"/>
        <v>OK</v>
      </c>
      <c r="G974" s="66">
        <v>969</v>
      </c>
      <c r="H974" s="85">
        <v>43585</v>
      </c>
      <c r="I974" s="63">
        <f>+H974</f>
        <v>43585</v>
      </c>
      <c r="J974" s="77" t="s">
        <v>2292</v>
      </c>
      <c r="K974" s="76" t="s">
        <v>62</v>
      </c>
      <c r="L974" s="76" t="s">
        <v>1930</v>
      </c>
      <c r="M974" s="78" t="s">
        <v>90</v>
      </c>
      <c r="N974" s="64"/>
      <c r="O974" s="272" t="s">
        <v>2295</v>
      </c>
      <c r="P974" s="66" t="s">
        <v>35</v>
      </c>
      <c r="Q974" s="67" t="s">
        <v>170</v>
      </c>
      <c r="R974" s="67" t="s">
        <v>52</v>
      </c>
      <c r="S974" s="287" t="str">
        <f>+'EVCA sectoralclassification 1'!E232</f>
        <v>Medical devices and supplies</v>
      </c>
      <c r="T974" s="67" t="s">
        <v>41</v>
      </c>
      <c r="U974" s="78" t="s">
        <v>218</v>
      </c>
      <c r="V974" s="423" t="s">
        <v>174</v>
      </c>
      <c r="W974" s="288"/>
      <c r="X974" s="489">
        <v>43585</v>
      </c>
      <c r="Y974" s="482"/>
      <c r="Z974" s="74"/>
    </row>
    <row r="975" spans="2:26" ht="42.45" hidden="1" customHeight="1" x14ac:dyDescent="0.3">
      <c r="B975" s="56" t="str">
        <f t="shared" ca="1" si="86"/>
        <v>VERO</v>
      </c>
      <c r="C975" s="57" t="b">
        <f t="shared" si="87"/>
        <v>1</v>
      </c>
      <c r="D975" s="57" t="b">
        <f>+IF(Q975='Convalida dati'!$B$16,AND('Dealflow centrale'!V975&lt;&gt;"",I975&lt;&gt;""),IF(AND('Dealflow centrale'!Q975='Convalida dati'!$B$17,'Dealflow centrale'!I975=""),OR('Dealflow centrale'!V975="",V975='Convalida dati'!$D$8),"FALSO"))</f>
        <v>1</v>
      </c>
      <c r="E975" s="57" t="b">
        <f>+IF(OR(T975='Convalida dati'!$F$4,T975='Convalida dati'!$F$5,T975='Convalida dati'!$F$8),OR('Dealflow centrale'!V975='Convalida dati'!$D$5,V975='Convalida dati'!$D$6,V975='Convalida dati'!$D$7),IF(OR('Dealflow centrale'!T975='Convalida dati'!$F$9,'Dealflow centrale'!T975='Convalida dati'!$F$7),OR('Dealflow centrale'!V975='Convalida dati'!$D$4,'Dealflow centrale'!V975='Convalida dati'!$D$5,'Dealflow centrale'!V975='Convalida dati'!$D$6),IF(T975="",OR(V975="",V975='Convalida dati'!$D$8),"FALSO")))</f>
        <v>1</v>
      </c>
      <c r="F975" s="58" t="str">
        <f t="shared" ca="1" si="88"/>
        <v>OK</v>
      </c>
      <c r="G975" s="60">
        <v>970</v>
      </c>
      <c r="H975" s="84">
        <v>43592</v>
      </c>
      <c r="I975" s="59">
        <f>+H975</f>
        <v>43592</v>
      </c>
      <c r="J975" s="75" t="s">
        <v>2296</v>
      </c>
      <c r="K975" s="70" t="s">
        <v>62</v>
      </c>
      <c r="L975" s="70" t="s">
        <v>149</v>
      </c>
      <c r="M975" s="72" t="s">
        <v>92</v>
      </c>
      <c r="N975" s="75" t="s">
        <v>111</v>
      </c>
      <c r="O975" s="73"/>
      <c r="P975" s="72" t="s">
        <v>36</v>
      </c>
      <c r="Q975" s="281" t="s">
        <v>170</v>
      </c>
      <c r="R975" s="61" t="s">
        <v>53</v>
      </c>
      <c r="S975" s="294" t="str">
        <f>+'EVCA sectoralclassification 1'!E89</f>
        <v>Business and industrial services</v>
      </c>
      <c r="T975" s="61" t="s">
        <v>166</v>
      </c>
      <c r="U975" s="60" t="s">
        <v>218</v>
      </c>
      <c r="V975" s="424" t="s">
        <v>38</v>
      </c>
      <c r="W975" s="289"/>
      <c r="X975" s="491">
        <v>43595</v>
      </c>
      <c r="Y975" s="481"/>
      <c r="Z975" s="284"/>
    </row>
    <row r="976" spans="2:26" ht="42.45" hidden="1" customHeight="1" x14ac:dyDescent="0.3">
      <c r="B976" s="56" t="str">
        <f t="shared" ca="1" si="86"/>
        <v>VERO</v>
      </c>
      <c r="C976" s="57" t="b">
        <f t="shared" si="87"/>
        <v>1</v>
      </c>
      <c r="D976" s="57" t="b">
        <f>+IF(Q976='Convalida dati'!$B$16,AND('Dealflow centrale'!V976&lt;&gt;"",I976&lt;&gt;""),IF(AND('Dealflow centrale'!Q976='Convalida dati'!$B$17,'Dealflow centrale'!I976=""),OR('Dealflow centrale'!V976="",V976='Convalida dati'!$D$8),"FALSO"))</f>
        <v>1</v>
      </c>
      <c r="E976" s="57" t="b">
        <f>+IF(OR(T976='Convalida dati'!$F$4,T976='Convalida dati'!$F$5,T976='Convalida dati'!$F$8),OR('Dealflow centrale'!V976='Convalida dati'!$D$5,V976='Convalida dati'!$D$6,V976='Convalida dati'!$D$7),IF(OR('Dealflow centrale'!T976='Convalida dati'!$F$9,'Dealflow centrale'!T976='Convalida dati'!$F$7),OR('Dealflow centrale'!V976='Convalida dati'!$D$4,'Dealflow centrale'!V976='Convalida dati'!$D$5,'Dealflow centrale'!V976='Convalida dati'!$D$6),IF(T976="",OR(V976="",V976='Convalida dati'!$D$8),"FALSO")))</f>
        <v>1</v>
      </c>
      <c r="F976" s="58" t="str">
        <f t="shared" ca="1" si="88"/>
        <v>OK</v>
      </c>
      <c r="G976" s="66">
        <v>971</v>
      </c>
      <c r="H976" s="85">
        <v>43593</v>
      </c>
      <c r="I976" s="63">
        <v>43593</v>
      </c>
      <c r="J976" s="77" t="s">
        <v>2297</v>
      </c>
      <c r="K976" s="76" t="s">
        <v>62</v>
      </c>
      <c r="L976" s="76" t="s">
        <v>707</v>
      </c>
      <c r="M976" s="78" t="s">
        <v>89</v>
      </c>
      <c r="N976" s="64"/>
      <c r="O976" s="272" t="s">
        <v>1888</v>
      </c>
      <c r="P976" s="78" t="s">
        <v>35</v>
      </c>
      <c r="Q976" s="67" t="s">
        <v>170</v>
      </c>
      <c r="R976" s="280" t="s">
        <v>53</v>
      </c>
      <c r="S976" s="288" t="str">
        <f>+'EVCA sectoralclassification 1'!E107</f>
        <v>Construction</v>
      </c>
      <c r="T976" s="68" t="s">
        <v>41</v>
      </c>
      <c r="U976" s="66" t="s">
        <v>218</v>
      </c>
      <c r="V976" s="423" t="s">
        <v>174</v>
      </c>
      <c r="W976" s="288"/>
      <c r="X976" s="489">
        <v>43595</v>
      </c>
      <c r="Y976" s="482"/>
      <c r="Z976" s="74"/>
    </row>
    <row r="977" spans="2:26" ht="42.45" hidden="1" customHeight="1" x14ac:dyDescent="0.3">
      <c r="B977" s="56" t="str">
        <f t="shared" ca="1" si="86"/>
        <v>VERO</v>
      </c>
      <c r="C977" s="57" t="b">
        <f t="shared" si="87"/>
        <v>1</v>
      </c>
      <c r="D977" s="57" t="b">
        <f>+IF(Q977='Convalida dati'!$B$16,AND('Dealflow centrale'!V977&lt;&gt;"",I977&lt;&gt;""),IF(AND('Dealflow centrale'!Q977='Convalida dati'!$B$17,'Dealflow centrale'!I977=""),OR('Dealflow centrale'!V977="",V977='Convalida dati'!$D$8),"FALSO"))</f>
        <v>1</v>
      </c>
      <c r="E977" s="57" t="b">
        <f>+IF(OR(T977='Convalida dati'!$F$4,T977='Convalida dati'!$F$5,T977='Convalida dati'!$F$8),OR('Dealflow centrale'!V977='Convalida dati'!$D$5,V977='Convalida dati'!$D$6,V977='Convalida dati'!$D$7),IF(OR('Dealflow centrale'!T977='Convalida dati'!$F$9,'Dealflow centrale'!T977='Convalida dati'!$F$7),OR('Dealflow centrale'!V977='Convalida dati'!$D$4,'Dealflow centrale'!V977='Convalida dati'!$D$5,'Dealflow centrale'!V977='Convalida dati'!$D$6),IF(T977="",OR(V977="",V977='Convalida dati'!$D$8),"FALSO")))</f>
        <v>1</v>
      </c>
      <c r="F977" s="58" t="str">
        <f t="shared" ca="1" si="88"/>
        <v>OK</v>
      </c>
      <c r="G977" s="60">
        <v>972</v>
      </c>
      <c r="H977" s="84">
        <v>43591</v>
      </c>
      <c r="I977" s="59">
        <v>43591</v>
      </c>
      <c r="J977" s="75" t="s">
        <v>2298</v>
      </c>
      <c r="K977" s="70" t="s">
        <v>62</v>
      </c>
      <c r="L977" s="70" t="s">
        <v>202</v>
      </c>
      <c r="M977" s="72" t="s">
        <v>89</v>
      </c>
      <c r="N977" s="75"/>
      <c r="O977" s="73" t="s">
        <v>1888</v>
      </c>
      <c r="P977" s="60" t="s">
        <v>35</v>
      </c>
      <c r="Q977" s="61" t="s">
        <v>170</v>
      </c>
      <c r="R977" s="61" t="s">
        <v>51</v>
      </c>
      <c r="S977" s="293" t="str">
        <f>+'EVCA sectoralclassification 1'!E57</f>
        <v>Business and industrial products</v>
      </c>
      <c r="T977" s="62" t="s">
        <v>167</v>
      </c>
      <c r="U977" s="60" t="s">
        <v>218</v>
      </c>
      <c r="V977" s="424" t="s">
        <v>174</v>
      </c>
      <c r="W977" s="289"/>
      <c r="X977" s="488">
        <v>43595</v>
      </c>
      <c r="Y977" s="483" t="s">
        <v>2308</v>
      </c>
      <c r="Z977" s="80"/>
    </row>
    <row r="978" spans="2:26" ht="42.45" hidden="1" customHeight="1" x14ac:dyDescent="0.3">
      <c r="B978" s="56" t="str">
        <f t="shared" ca="1" si="86"/>
        <v>VERO</v>
      </c>
      <c r="C978" s="57" t="b">
        <f t="shared" si="87"/>
        <v>1</v>
      </c>
      <c r="D978" s="57" t="b">
        <f>+IF(Q978='Convalida dati'!$B$16,AND('Dealflow centrale'!V978&lt;&gt;"",I978&lt;&gt;""),IF(AND('Dealflow centrale'!Q978='Convalida dati'!$B$17,'Dealflow centrale'!I978=""),OR('Dealflow centrale'!V978="",V978='Convalida dati'!$D$8),"FALSO"))</f>
        <v>1</v>
      </c>
      <c r="E978" s="57" t="b">
        <f>+IF(OR(T978='Convalida dati'!$F$4,T978='Convalida dati'!$F$5,T978='Convalida dati'!$F$8),OR('Dealflow centrale'!V978='Convalida dati'!$D$5,V978='Convalida dati'!$D$6,V978='Convalida dati'!$D$7),IF(OR('Dealflow centrale'!T978='Convalida dati'!$F$9,'Dealflow centrale'!T978='Convalida dati'!$F$7),OR('Dealflow centrale'!V978='Convalida dati'!$D$4,'Dealflow centrale'!V978='Convalida dati'!$D$5,'Dealflow centrale'!V978='Convalida dati'!$D$6),IF(T978="",OR(V978="",V978='Convalida dati'!$D$8),"FALSO")))</f>
        <v>1</v>
      </c>
      <c r="F978" s="58" t="str">
        <f t="shared" ca="1" si="88"/>
        <v>OK</v>
      </c>
      <c r="G978" s="66">
        <v>973</v>
      </c>
      <c r="H978" s="85">
        <v>43592</v>
      </c>
      <c r="I978" s="63"/>
      <c r="J978" s="77" t="s">
        <v>2299</v>
      </c>
      <c r="K978" s="76" t="s">
        <v>62</v>
      </c>
      <c r="L978" s="76" t="s">
        <v>206</v>
      </c>
      <c r="M978" s="78" t="s">
        <v>206</v>
      </c>
      <c r="N978" s="64"/>
      <c r="O978" s="272" t="s">
        <v>2309</v>
      </c>
      <c r="P978" s="66" t="s">
        <v>34</v>
      </c>
      <c r="Q978" s="67" t="s">
        <v>67</v>
      </c>
      <c r="R978" s="67"/>
      <c r="S978" s="288"/>
      <c r="T978" s="68"/>
      <c r="U978" s="66"/>
      <c r="V978" s="423" t="s">
        <v>781</v>
      </c>
      <c r="W978" s="288"/>
      <c r="X978" s="489">
        <v>43595</v>
      </c>
      <c r="Y978" s="482"/>
      <c r="Z978" s="74"/>
    </row>
    <row r="979" spans="2:26" ht="42.45" hidden="1" customHeight="1" x14ac:dyDescent="0.3">
      <c r="B979" s="56" t="str">
        <f t="shared" ca="1" si="86"/>
        <v>VERO</v>
      </c>
      <c r="C979" s="57" t="b">
        <f t="shared" si="87"/>
        <v>1</v>
      </c>
      <c r="D979" s="57" t="b">
        <f>+IF(Q979='Convalida dati'!$B$16,AND('Dealflow centrale'!V979&lt;&gt;"",I979&lt;&gt;""),IF(AND('Dealflow centrale'!Q979='Convalida dati'!$B$17,'Dealflow centrale'!I979=""),OR('Dealflow centrale'!V979="",V979='Convalida dati'!$D$8),"FALSO"))</f>
        <v>1</v>
      </c>
      <c r="E979" s="57" t="b">
        <f>+IF(OR(T979='Convalida dati'!$F$4,T979='Convalida dati'!$F$5,T979='Convalida dati'!$F$8),OR('Dealflow centrale'!V979='Convalida dati'!$D$5,V979='Convalida dati'!$D$6,V979='Convalida dati'!$D$7),IF(OR('Dealflow centrale'!T979='Convalida dati'!$F$9,'Dealflow centrale'!T979='Convalida dati'!$F$7),OR('Dealflow centrale'!V979='Convalida dati'!$D$4,'Dealflow centrale'!V979='Convalida dati'!$D$5,'Dealflow centrale'!V979='Convalida dati'!$D$6),IF(T979="",OR(V979="",V979='Convalida dati'!$D$8),"FALSO")))</f>
        <v>1</v>
      </c>
      <c r="F979" s="58" t="str">
        <f t="shared" ca="1" si="88"/>
        <v>OK</v>
      </c>
      <c r="G979" s="60">
        <v>974</v>
      </c>
      <c r="H979" s="84">
        <v>43592</v>
      </c>
      <c r="I979" s="59">
        <v>43592</v>
      </c>
      <c r="J979" s="75" t="s">
        <v>2300</v>
      </c>
      <c r="K979" s="70" t="s">
        <v>62</v>
      </c>
      <c r="L979" s="70" t="s">
        <v>165</v>
      </c>
      <c r="M979" s="72" t="s">
        <v>90</v>
      </c>
      <c r="N979" s="75"/>
      <c r="O979" s="73" t="s">
        <v>2310</v>
      </c>
      <c r="P979" s="60" t="s">
        <v>37</v>
      </c>
      <c r="Q979" s="61" t="s">
        <v>170</v>
      </c>
      <c r="R979" s="61" t="s">
        <v>46</v>
      </c>
      <c r="S979" s="293" t="str">
        <f>+'EVCA sectoralclassification 1'!E172</f>
        <v>Electricity supply</v>
      </c>
      <c r="T979" s="62" t="s">
        <v>167</v>
      </c>
      <c r="U979" s="60" t="s">
        <v>218</v>
      </c>
      <c r="V979" s="424" t="s">
        <v>38</v>
      </c>
      <c r="W979" s="289"/>
      <c r="X979" s="488">
        <v>43864</v>
      </c>
      <c r="Y979" s="483" t="s">
        <v>2970</v>
      </c>
      <c r="Z979" s="80"/>
    </row>
    <row r="980" spans="2:26" ht="42.45" hidden="1" customHeight="1" x14ac:dyDescent="0.3">
      <c r="B980" s="56" t="str">
        <f t="shared" ca="1" si="86"/>
        <v>VERO</v>
      </c>
      <c r="C980" s="57" t="b">
        <f t="shared" si="87"/>
        <v>1</v>
      </c>
      <c r="D980" s="57" t="b">
        <f>+IF(Q980='Convalida dati'!$B$16,AND('Dealflow centrale'!V980&lt;&gt;"",I980&lt;&gt;""),IF(AND('Dealflow centrale'!Q980='Convalida dati'!$B$17,'Dealflow centrale'!I980=""),OR('Dealflow centrale'!V980="",V980='Convalida dati'!$D$8),"FALSO"))</f>
        <v>1</v>
      </c>
      <c r="E980" s="57" t="b">
        <f>+IF(OR(T980='Convalida dati'!$F$4,T980='Convalida dati'!$F$5,T980='Convalida dati'!$F$8),OR('Dealflow centrale'!V980='Convalida dati'!$D$5,V980='Convalida dati'!$D$6,V980='Convalida dati'!$D$7),IF(OR('Dealflow centrale'!T980='Convalida dati'!$F$9,'Dealflow centrale'!T980='Convalida dati'!$F$7),OR('Dealflow centrale'!V980='Convalida dati'!$D$4,'Dealflow centrale'!V980='Convalida dati'!$D$5,'Dealflow centrale'!V980='Convalida dati'!$D$6),IF(T980="",OR(V980="",V980='Convalida dati'!$D$8),"FALSO")))</f>
        <v>1</v>
      </c>
      <c r="F980" s="58" t="str">
        <f t="shared" ca="1" si="88"/>
        <v>OK</v>
      </c>
      <c r="G980" s="66">
        <v>975</v>
      </c>
      <c r="H980" s="85">
        <v>43591</v>
      </c>
      <c r="I980" s="63">
        <f>+H980</f>
        <v>43591</v>
      </c>
      <c r="J980" s="77" t="s">
        <v>2301</v>
      </c>
      <c r="K980" s="76" t="s">
        <v>62</v>
      </c>
      <c r="L980" s="76" t="s">
        <v>1523</v>
      </c>
      <c r="M980" s="78" t="s">
        <v>93</v>
      </c>
      <c r="N980" s="64"/>
      <c r="O980" s="272" t="s">
        <v>1888</v>
      </c>
      <c r="P980" s="78" t="s">
        <v>35</v>
      </c>
      <c r="Q980" s="67" t="s">
        <v>170</v>
      </c>
      <c r="R980" s="280" t="s">
        <v>53</v>
      </c>
      <c r="S980" s="288" t="str">
        <f>+'EVCA sectoralclassification 1'!E107</f>
        <v>Construction</v>
      </c>
      <c r="T980" s="68" t="s">
        <v>166</v>
      </c>
      <c r="U980" s="66" t="s">
        <v>218</v>
      </c>
      <c r="V980" s="423" t="s">
        <v>174</v>
      </c>
      <c r="W980" s="288"/>
      <c r="X980" s="489">
        <v>43595</v>
      </c>
      <c r="Y980" s="482" t="s">
        <v>2271</v>
      </c>
      <c r="Z980" s="74"/>
    </row>
    <row r="981" spans="2:26" ht="42.45" hidden="1" customHeight="1" x14ac:dyDescent="0.3">
      <c r="B981" s="56" t="str">
        <f t="shared" ca="1" si="86"/>
        <v>VERO</v>
      </c>
      <c r="C981" s="57" t="b">
        <f t="shared" si="87"/>
        <v>1</v>
      </c>
      <c r="D981" s="57" t="b">
        <f>+IF(Q981='Convalida dati'!$B$16,AND('Dealflow centrale'!V981&lt;&gt;"",I981&lt;&gt;""),IF(AND('Dealflow centrale'!Q981='Convalida dati'!$B$17,'Dealflow centrale'!I981=""),OR('Dealflow centrale'!V981="",V981='Convalida dati'!$D$8),"FALSO"))</f>
        <v>1</v>
      </c>
      <c r="E981" s="57" t="b">
        <f>+IF(OR(T981='Convalida dati'!$F$4,T981='Convalida dati'!$F$5,T981='Convalida dati'!$F$8),OR('Dealflow centrale'!V981='Convalida dati'!$D$9,V981='Convalida dati'!$D$6,V981='Convalida dati'!$D$7),IF(OR('Dealflow centrale'!T981='Convalida dati'!$F$6,'Dealflow centrale'!T981='Convalida dati'!$F$7),OR('Dealflow centrale'!V981='Convalida dati'!$D$10,'Dealflow centrale'!V981='Convalida dati'!$D$9,'Dealflow centrale'!V981='Convalida dati'!$D$6),IF(T981="",OR(V981="",V981='Convalida dati'!$D$8),"FALSO")))</f>
        <v>1</v>
      </c>
      <c r="F981" s="58" t="str">
        <f t="shared" ca="1" si="88"/>
        <v>OK</v>
      </c>
      <c r="G981" s="60">
        <v>976</v>
      </c>
      <c r="H981" s="84">
        <v>43591</v>
      </c>
      <c r="I981" s="59">
        <f>+H981</f>
        <v>43591</v>
      </c>
      <c r="J981" s="75" t="s">
        <v>2302</v>
      </c>
      <c r="K981" s="70" t="s">
        <v>62</v>
      </c>
      <c r="L981" s="70" t="s">
        <v>149</v>
      </c>
      <c r="M981" s="72" t="s">
        <v>92</v>
      </c>
      <c r="N981" s="75"/>
      <c r="O981" s="73" t="s">
        <v>2311</v>
      </c>
      <c r="P981" s="60" t="s">
        <v>34</v>
      </c>
      <c r="Q981" s="61" t="s">
        <v>170</v>
      </c>
      <c r="R981" s="61" t="s">
        <v>43</v>
      </c>
      <c r="S981" s="61" t="str">
        <f>+'EVCA sectoralclassification 1'!E7</f>
        <v>Crop cultivation</v>
      </c>
      <c r="T981" s="61" t="s">
        <v>166</v>
      </c>
      <c r="U981" s="60" t="s">
        <v>218</v>
      </c>
      <c r="V981" s="424" t="s">
        <v>3913</v>
      </c>
      <c r="W981" s="289"/>
      <c r="X981" s="491">
        <v>44698</v>
      </c>
      <c r="Y981" s="483" t="s">
        <v>4988</v>
      </c>
      <c r="Z981" s="80"/>
    </row>
    <row r="982" spans="2:26" ht="42.45" hidden="1" customHeight="1" x14ac:dyDescent="0.3">
      <c r="B982" s="56" t="str">
        <f t="shared" ca="1" si="86"/>
        <v>VERO</v>
      </c>
      <c r="C982" s="57" t="b">
        <f t="shared" si="87"/>
        <v>1</v>
      </c>
      <c r="D982" s="57" t="b">
        <f>+IF(Q982='Convalida dati'!$B$16,AND('Dealflow centrale'!V982&lt;&gt;"",I982&lt;&gt;""),IF(AND('Dealflow centrale'!Q982='Convalida dati'!$B$17,'Dealflow centrale'!I982=""),OR('Dealflow centrale'!V982="",V982='Convalida dati'!$D$8),"FALSO"))</f>
        <v>1</v>
      </c>
      <c r="E982" s="57" t="b">
        <f>+IF(OR(T982='Convalida dati'!$F$4,T982='Convalida dati'!$F$5,T982='Convalida dati'!$F$8),OR('Dealflow centrale'!V982='Convalida dati'!$D$5,V982='Convalida dati'!$D$6,V982='Convalida dati'!$D$7),IF(OR('Dealflow centrale'!T982='Convalida dati'!$F$9,'Dealflow centrale'!T982='Convalida dati'!$F$7),OR('Dealflow centrale'!V982='Convalida dati'!$D$4,'Dealflow centrale'!V982='Convalida dati'!$D$5,'Dealflow centrale'!V982='Convalida dati'!$D$6),IF(T982="",OR(V982="",V982='Convalida dati'!$D$8),"FALSO")))</f>
        <v>1</v>
      </c>
      <c r="F982" s="58" t="str">
        <f t="shared" ca="1" si="88"/>
        <v>OK</v>
      </c>
      <c r="G982" s="66">
        <v>977</v>
      </c>
      <c r="H982" s="85">
        <v>43594</v>
      </c>
      <c r="I982" s="63">
        <v>43606</v>
      </c>
      <c r="J982" s="77" t="s">
        <v>2303</v>
      </c>
      <c r="K982" s="76" t="s">
        <v>62</v>
      </c>
      <c r="L982" s="76" t="s">
        <v>1930</v>
      </c>
      <c r="M982" s="78" t="s">
        <v>90</v>
      </c>
      <c r="N982" s="64"/>
      <c r="O982" s="272" t="s">
        <v>2295</v>
      </c>
      <c r="P982" s="66" t="s">
        <v>34</v>
      </c>
      <c r="Q982" s="67" t="s">
        <v>170</v>
      </c>
      <c r="R982" s="280" t="s">
        <v>49</v>
      </c>
      <c r="S982" s="288" t="str">
        <f>+'EVCA sectoralclassification 1'!E214</f>
        <v>Systems software</v>
      </c>
      <c r="T982" s="68" t="s">
        <v>166</v>
      </c>
      <c r="U982" s="66" t="s">
        <v>218</v>
      </c>
      <c r="V982" s="423" t="s">
        <v>38</v>
      </c>
      <c r="W982" s="288"/>
      <c r="X982" s="489">
        <v>43608</v>
      </c>
      <c r="Y982" s="482"/>
      <c r="Z982" s="74"/>
    </row>
    <row r="983" spans="2:26" ht="42.45" hidden="1" customHeight="1" x14ac:dyDescent="0.3">
      <c r="B983" s="56" t="str">
        <f t="shared" ca="1" si="86"/>
        <v>VERO</v>
      </c>
      <c r="C983" s="57" t="b">
        <f t="shared" si="87"/>
        <v>1</v>
      </c>
      <c r="D983" s="57" t="b">
        <f>+IF(Q983='Convalida dati'!$B$16,AND('Dealflow centrale'!V983&lt;&gt;"",I983&lt;&gt;""),IF(AND('Dealflow centrale'!Q983='Convalida dati'!$B$17,'Dealflow centrale'!I983=""),OR('Dealflow centrale'!V983="",V983='Convalida dati'!$D$8),"FALSO"))</f>
        <v>1</v>
      </c>
      <c r="E983" s="57" t="b">
        <f>+IF(OR(T983='Convalida dati'!$F$4,T983='Convalida dati'!$F$5,T983='Convalida dati'!$F$8),OR('Dealflow centrale'!V983='Convalida dati'!$D$5,V983='Convalida dati'!$D$6,V983='Convalida dati'!$D$7),IF(OR('Dealflow centrale'!T983='Convalida dati'!$F$9,'Dealflow centrale'!T983='Convalida dati'!$F$7),OR('Dealflow centrale'!V983='Convalida dati'!$D$4,'Dealflow centrale'!V983='Convalida dati'!$D$5,'Dealflow centrale'!V983='Convalida dati'!$D$6),IF(T983="",OR(V983="",V983='Convalida dati'!$D$8),"FALSO")))</f>
        <v>1</v>
      </c>
      <c r="F983" s="58" t="str">
        <f t="shared" ca="1" si="88"/>
        <v>OK</v>
      </c>
      <c r="G983" s="60">
        <v>978</v>
      </c>
      <c r="H983" s="84">
        <v>43591</v>
      </c>
      <c r="I983" s="59">
        <f>+H983</f>
        <v>43591</v>
      </c>
      <c r="J983" s="75" t="s">
        <v>2304</v>
      </c>
      <c r="K983" s="70" t="s">
        <v>62</v>
      </c>
      <c r="L983" s="70" t="s">
        <v>707</v>
      </c>
      <c r="M983" s="72" t="s">
        <v>89</v>
      </c>
      <c r="N983" s="75"/>
      <c r="O983" s="73" t="s">
        <v>1888</v>
      </c>
      <c r="P983" s="60" t="s">
        <v>35</v>
      </c>
      <c r="Q983" s="61" t="s">
        <v>170</v>
      </c>
      <c r="R983" s="61" t="s">
        <v>47</v>
      </c>
      <c r="S983" s="293" t="str">
        <f>+'EVCA sectoralclassification 1'!E119</f>
        <v>Consumer products manufacturing</v>
      </c>
      <c r="T983" s="62" t="s">
        <v>167</v>
      </c>
      <c r="U983" s="60" t="s">
        <v>218</v>
      </c>
      <c r="V983" s="426" t="s">
        <v>174</v>
      </c>
      <c r="W983" s="293"/>
      <c r="X983" s="488">
        <v>43595</v>
      </c>
      <c r="Y983" s="481" t="s">
        <v>2271</v>
      </c>
      <c r="Z983" s="284"/>
    </row>
    <row r="984" spans="2:26" ht="42.45" hidden="1" customHeight="1" x14ac:dyDescent="0.3">
      <c r="B984" s="56" t="str">
        <f t="shared" ca="1" si="86"/>
        <v>VERO</v>
      </c>
      <c r="C984" s="57" t="b">
        <f t="shared" si="87"/>
        <v>1</v>
      </c>
      <c r="D984" s="57" t="b">
        <f>+IF(Q984='Convalida dati'!$B$16,AND('Dealflow centrale'!V984&lt;&gt;"",I984&lt;&gt;""),IF(AND('Dealflow centrale'!Q984='Convalida dati'!$B$17,'Dealflow centrale'!I984=""),OR('Dealflow centrale'!V984="",V984='Convalida dati'!$D$8),"FALSO"))</f>
        <v>1</v>
      </c>
      <c r="E984" s="57" t="b">
        <f>+IF(OR(T984='Convalida dati'!$F$4,T984='Convalida dati'!$F$5,T984='Convalida dati'!$F$8),OR('Dealflow centrale'!V984='Convalida dati'!$D$5,V984='Convalida dati'!$D$6,V984='Convalida dati'!$D$7),IF(OR('Dealflow centrale'!T984='Convalida dati'!$F$9,'Dealflow centrale'!T984='Convalida dati'!$F$7),OR('Dealflow centrale'!V984='Convalida dati'!$D$4,'Dealflow centrale'!V984='Convalida dati'!$D$5,'Dealflow centrale'!V984='Convalida dati'!$D$6),IF(T984="",OR(V984="",V984='Convalida dati'!$D$8),"FALSO")))</f>
        <v>1</v>
      </c>
      <c r="F984" s="58" t="str">
        <f t="shared" ca="1" si="88"/>
        <v>OK</v>
      </c>
      <c r="G984" s="66">
        <v>979</v>
      </c>
      <c r="H984" s="85">
        <v>43591</v>
      </c>
      <c r="I984" s="63">
        <v>43591</v>
      </c>
      <c r="J984" s="77" t="s">
        <v>2305</v>
      </c>
      <c r="K984" s="76" t="s">
        <v>62</v>
      </c>
      <c r="L984" s="76" t="s">
        <v>202</v>
      </c>
      <c r="M984" s="78" t="s">
        <v>89</v>
      </c>
      <c r="N984" s="64"/>
      <c r="O984" s="272" t="s">
        <v>1160</v>
      </c>
      <c r="P984" s="78" t="s">
        <v>34</v>
      </c>
      <c r="Q984" s="67" t="s">
        <v>170</v>
      </c>
      <c r="R984" s="67" t="s">
        <v>47</v>
      </c>
      <c r="S984" s="288" t="str">
        <f>+'EVCA sectoralclassification 1'!E130</f>
        <v>Consumer products manufacturing</v>
      </c>
      <c r="T984" s="68" t="s">
        <v>40</v>
      </c>
      <c r="U984" s="66" t="s">
        <v>218</v>
      </c>
      <c r="V984" s="423" t="s">
        <v>174</v>
      </c>
      <c r="W984" s="288"/>
      <c r="X984" s="489">
        <v>43595</v>
      </c>
      <c r="Y984" s="482"/>
      <c r="Z984" s="74"/>
    </row>
    <row r="985" spans="2:26" ht="42.45" hidden="1" customHeight="1" x14ac:dyDescent="0.3">
      <c r="B985" s="56" t="str">
        <f t="shared" ca="1" si="86"/>
        <v>VERO</v>
      </c>
      <c r="C985" s="57" t="b">
        <f t="shared" si="87"/>
        <v>1</v>
      </c>
      <c r="D985" s="57" t="b">
        <f>+IF(Q985='Convalida dati'!$B$16,AND('Dealflow centrale'!V985&lt;&gt;"",I985&lt;&gt;""),IF(AND('Dealflow centrale'!Q985='Convalida dati'!$B$17,'Dealflow centrale'!I985=""),OR('Dealflow centrale'!V985="",V985='Convalida dati'!$D$8),"FALSO"))</f>
        <v>1</v>
      </c>
      <c r="E985" s="57" t="b">
        <f>+IF(OR(T985='Convalida dati'!$F$4,T985='Convalida dati'!$F$5,T985='Convalida dati'!$F$8),OR('Dealflow centrale'!V985='Convalida dati'!$D$5,V985='Convalida dati'!$D$6,V985='Convalida dati'!$D$7),IF(OR('Dealflow centrale'!T985='Convalida dati'!$F$9,'Dealflow centrale'!T985='Convalida dati'!$F$7),OR('Dealflow centrale'!V985='Convalida dati'!$D$4,'Dealflow centrale'!V985='Convalida dati'!$D$5,'Dealflow centrale'!V985='Convalida dati'!$D$6),IF(T985="",OR(V985="",V985='Convalida dati'!$D$8),"FALSO")))</f>
        <v>1</v>
      </c>
      <c r="F985" s="58" t="str">
        <f t="shared" ca="1" si="88"/>
        <v>OK</v>
      </c>
      <c r="G985" s="60">
        <v>980</v>
      </c>
      <c r="H985" s="84">
        <v>43593</v>
      </c>
      <c r="I985" s="59">
        <v>43593</v>
      </c>
      <c r="J985" s="75" t="s">
        <v>2306</v>
      </c>
      <c r="K985" s="70" t="s">
        <v>62</v>
      </c>
      <c r="L985" s="70" t="s">
        <v>165</v>
      </c>
      <c r="M985" s="72" t="s">
        <v>90</v>
      </c>
      <c r="N985" s="75"/>
      <c r="O985" s="73" t="s">
        <v>78</v>
      </c>
      <c r="P985" s="60" t="s">
        <v>37</v>
      </c>
      <c r="Q985" s="61" t="s">
        <v>170</v>
      </c>
      <c r="R985" s="61" t="s">
        <v>49</v>
      </c>
      <c r="S985" s="293" t="str">
        <f>+'EVCA sectoralclassification 1'!E214</f>
        <v>Systems software</v>
      </c>
      <c r="T985" s="62" t="s">
        <v>167</v>
      </c>
      <c r="U985" s="60" t="s">
        <v>218</v>
      </c>
      <c r="V985" s="424" t="s">
        <v>38</v>
      </c>
      <c r="W985" s="289"/>
      <c r="X985" s="488">
        <v>43595</v>
      </c>
      <c r="Y985" s="481"/>
      <c r="Z985" s="284"/>
    </row>
    <row r="986" spans="2:26" ht="42.45" hidden="1" customHeight="1" x14ac:dyDescent="0.3">
      <c r="B986" s="56" t="str">
        <f t="shared" ca="1" si="86"/>
        <v>VERO</v>
      </c>
      <c r="C986" s="57" t="b">
        <f t="shared" si="87"/>
        <v>1</v>
      </c>
      <c r="D986" s="57" t="b">
        <f>+IF(Q986='Convalida dati'!$B$16,AND('Dealflow centrale'!V986&lt;&gt;"",I986&lt;&gt;""),IF(AND('Dealflow centrale'!Q986='Convalida dati'!$B$17,'Dealflow centrale'!I986=""),OR('Dealflow centrale'!V986="",V986='Convalida dati'!$D$8),"FALSO"))</f>
        <v>1</v>
      </c>
      <c r="E986" s="57" t="b">
        <f>+IF(OR(T986='Convalida dati'!$F$4,T986='Convalida dati'!$F$5,T986='Convalida dati'!$F$8),OR('Dealflow centrale'!V986='Convalida dati'!$D$5,V986='Convalida dati'!$D$6,V986='Convalida dati'!$D$7),IF(OR('Dealflow centrale'!T986='Convalida dati'!$F$9,'Dealflow centrale'!T986='Convalida dati'!$F$7),OR('Dealflow centrale'!V986='Convalida dati'!$D$4,'Dealflow centrale'!V986='Convalida dati'!$D$5,'Dealflow centrale'!V986='Convalida dati'!$D$6),IF(T986="",OR(V986="",V986='Convalida dati'!$D$8),"FALSO")))</f>
        <v>1</v>
      </c>
      <c r="F986" s="58" t="str">
        <f t="shared" ca="1" si="88"/>
        <v>OK</v>
      </c>
      <c r="G986" s="66">
        <v>981</v>
      </c>
      <c r="H986" s="85">
        <v>43594</v>
      </c>
      <c r="I986" s="63"/>
      <c r="J986" s="77" t="s">
        <v>2307</v>
      </c>
      <c r="K986" s="76" t="s">
        <v>62</v>
      </c>
      <c r="L986" s="76" t="s">
        <v>202</v>
      </c>
      <c r="M986" s="78" t="s">
        <v>89</v>
      </c>
      <c r="N986" s="64"/>
      <c r="O986" s="272" t="s">
        <v>2312</v>
      </c>
      <c r="P986" s="66" t="s">
        <v>37</v>
      </c>
      <c r="Q986" s="67" t="s">
        <v>67</v>
      </c>
      <c r="R986" s="67"/>
      <c r="S986" s="287"/>
      <c r="T986" s="67"/>
      <c r="U986" s="78"/>
      <c r="V986" s="423" t="s">
        <v>781</v>
      </c>
      <c r="W986" s="288"/>
      <c r="X986" s="489">
        <v>43595</v>
      </c>
      <c r="Y986" s="482"/>
      <c r="Z986" s="74"/>
    </row>
    <row r="987" spans="2:26" ht="42.45" hidden="1" customHeight="1" x14ac:dyDescent="0.3">
      <c r="B987" s="56" t="str">
        <f t="shared" ca="1" si="86"/>
        <v>VERO</v>
      </c>
      <c r="C987" s="57" t="b">
        <f t="shared" si="87"/>
        <v>1</v>
      </c>
      <c r="D987" s="57" t="b">
        <f>+IF(Q987='Convalida dati'!$B$16,AND('Dealflow centrale'!V987&lt;&gt;"",I987&lt;&gt;""),IF(AND('Dealflow centrale'!Q987='Convalida dati'!$B$17,'Dealflow centrale'!I987=""),OR('Dealflow centrale'!V987="",V987='Convalida dati'!$D$8),"FALSO"))</f>
        <v>1</v>
      </c>
      <c r="E987" s="57" t="b">
        <f>+IF(OR(T987='Convalida dati'!$F$4,T987='Convalida dati'!$F$5,T987='Convalida dati'!$F$8),OR('Dealflow centrale'!V987='Convalida dati'!$D$5,V987='Convalida dati'!$D$6,V987='Convalida dati'!$D$7),IF(OR('Dealflow centrale'!T987='Convalida dati'!$F$9,'Dealflow centrale'!T987='Convalida dati'!$F$7),OR('Dealflow centrale'!V987='Convalida dati'!$D$4,'Dealflow centrale'!V987='Convalida dati'!$D$5,'Dealflow centrale'!V987='Convalida dati'!$D$6),IF(T987="",OR(V987="",V987='Convalida dati'!$D$8),"FALSO")))</f>
        <v>1</v>
      </c>
      <c r="F987" s="58" t="str">
        <f t="shared" ca="1" si="88"/>
        <v>OK</v>
      </c>
      <c r="G987" s="60">
        <v>982</v>
      </c>
      <c r="H987" s="282">
        <v>43229</v>
      </c>
      <c r="I987" s="59">
        <f>+H987</f>
        <v>43229</v>
      </c>
      <c r="J987" s="75" t="s">
        <v>2313</v>
      </c>
      <c r="K987" s="70" t="s">
        <v>62</v>
      </c>
      <c r="L987" s="70" t="s">
        <v>1209</v>
      </c>
      <c r="M987" s="72" t="s">
        <v>97</v>
      </c>
      <c r="N987" s="75"/>
      <c r="O987" s="73" t="s">
        <v>1245</v>
      </c>
      <c r="P987" s="60" t="s">
        <v>109</v>
      </c>
      <c r="Q987" s="61" t="s">
        <v>170</v>
      </c>
      <c r="R987" s="61" t="s">
        <v>48</v>
      </c>
      <c r="S987" s="61" t="str">
        <f>+'EVCA sectoralclassification 1'!E199</f>
        <v>Internet technologies</v>
      </c>
      <c r="T987" s="61" t="s">
        <v>166</v>
      </c>
      <c r="U987" s="60" t="s">
        <v>218</v>
      </c>
      <c r="V987" s="424" t="s">
        <v>38</v>
      </c>
      <c r="W987" s="289"/>
      <c r="X987" s="491">
        <v>43595</v>
      </c>
      <c r="Y987" s="481"/>
      <c r="Z987" s="284"/>
    </row>
    <row r="988" spans="2:26" ht="42.45" hidden="1" customHeight="1" x14ac:dyDescent="0.3">
      <c r="B988" s="56" t="str">
        <f t="shared" ca="1" si="86"/>
        <v>VERO</v>
      </c>
      <c r="C988" s="57" t="b">
        <f t="shared" si="87"/>
        <v>1</v>
      </c>
      <c r="D988" s="57" t="b">
        <f>+IF(Q988='Convalida dati'!$B$16,AND('Dealflow centrale'!V988&lt;&gt;"",I988&lt;&gt;""),IF(AND('Dealflow centrale'!Q988='Convalida dati'!$B$17,'Dealflow centrale'!I988=""),OR('Dealflow centrale'!V988="",V988='Convalida dati'!$D$8),"FALSO"))</f>
        <v>1</v>
      </c>
      <c r="E988" s="57" t="b">
        <f>+IF(OR(T988='Convalida dati'!$F$4,T988='Convalida dati'!$F$5,T988='Convalida dati'!$F$8),OR('Dealflow centrale'!V988='Convalida dati'!$D$5,V988='Convalida dati'!$D$6,V988='Convalida dati'!$D$7),IF(OR('Dealflow centrale'!T988='Convalida dati'!$F$9,'Dealflow centrale'!T988='Convalida dati'!$F$7),OR('Dealflow centrale'!V988='Convalida dati'!$D$4,'Dealflow centrale'!V988='Convalida dati'!$D$5,'Dealflow centrale'!V988='Convalida dati'!$D$6),IF(T988="",OR(V988="",V988='Convalida dati'!$D$8),"FALSO")))</f>
        <v>1</v>
      </c>
      <c r="F988" s="58" t="str">
        <f t="shared" ca="1" si="88"/>
        <v>OK</v>
      </c>
      <c r="G988" s="66">
        <v>983</v>
      </c>
      <c r="H988" s="85">
        <v>43595</v>
      </c>
      <c r="I988" s="63">
        <v>43602</v>
      </c>
      <c r="J988" s="77" t="s">
        <v>2315</v>
      </c>
      <c r="K988" s="76" t="s">
        <v>62</v>
      </c>
      <c r="L988" s="76" t="s">
        <v>231</v>
      </c>
      <c r="M988" s="78" t="s">
        <v>91</v>
      </c>
      <c r="N988" s="64"/>
      <c r="O988" s="272" t="s">
        <v>2323</v>
      </c>
      <c r="P988" s="66" t="s">
        <v>34</v>
      </c>
      <c r="Q988" s="67" t="s">
        <v>170</v>
      </c>
      <c r="R988" s="280" t="s">
        <v>51</v>
      </c>
      <c r="S988" s="288" t="str">
        <f>+'EVCA sectoralclassification 1'!E50</f>
        <v>Business and industrial products</v>
      </c>
      <c r="T988" s="68" t="s">
        <v>41</v>
      </c>
      <c r="U988" s="66" t="s">
        <v>218</v>
      </c>
      <c r="V988" s="423" t="s">
        <v>174</v>
      </c>
      <c r="W988" s="288"/>
      <c r="X988" s="489">
        <v>43608</v>
      </c>
      <c r="Y988" s="482"/>
      <c r="Z988" s="74"/>
    </row>
    <row r="989" spans="2:26" ht="42.45" hidden="1" customHeight="1" x14ac:dyDescent="0.3">
      <c r="B989" s="56" t="str">
        <f t="shared" ca="1" si="86"/>
        <v>VERO</v>
      </c>
      <c r="C989" s="57" t="b">
        <f t="shared" si="87"/>
        <v>1</v>
      </c>
      <c r="D989" s="57" t="b">
        <f>+IF(Q989='Convalida dati'!$B$16,AND('Dealflow centrale'!V989&lt;&gt;"",I989&lt;&gt;""),IF(AND('Dealflow centrale'!Q989='Convalida dati'!$B$17,'Dealflow centrale'!I989=""),OR('Dealflow centrale'!V989="",V989='Convalida dati'!$D$8),"FALSO"))</f>
        <v>1</v>
      </c>
      <c r="E989" s="57" t="b">
        <f>+IF(OR(T989='Convalida dati'!$F$4,T989='Convalida dati'!$F$5,T989='Convalida dati'!$F$8),OR('Dealflow centrale'!V989='Convalida dati'!$D$5,V989='Convalida dati'!$D$6,V989='Convalida dati'!$D$7),IF(OR('Dealflow centrale'!T989='Convalida dati'!$F$9,'Dealflow centrale'!T989='Convalida dati'!$F$7),OR('Dealflow centrale'!V989='Convalida dati'!$D$4,'Dealflow centrale'!V989='Convalida dati'!$D$5,'Dealflow centrale'!V989='Convalida dati'!$D$6),IF(T989="",OR(V989="",V989='Convalida dati'!$D$8),"FALSO")))</f>
        <v>1</v>
      </c>
      <c r="F989" s="58" t="str">
        <f t="shared" ca="1" si="88"/>
        <v>OK</v>
      </c>
      <c r="G989" s="60">
        <v>984</v>
      </c>
      <c r="H989" s="84">
        <v>43597</v>
      </c>
      <c r="I989" s="59">
        <v>43597</v>
      </c>
      <c r="J989" s="75" t="s">
        <v>2316</v>
      </c>
      <c r="K989" s="70" t="s">
        <v>62</v>
      </c>
      <c r="L989" s="70" t="s">
        <v>891</v>
      </c>
      <c r="M989" s="72" t="s">
        <v>100</v>
      </c>
      <c r="N989" s="75"/>
      <c r="O989" s="73" t="s">
        <v>2324</v>
      </c>
      <c r="P989" s="60" t="s">
        <v>83</v>
      </c>
      <c r="Q989" s="61" t="s">
        <v>170</v>
      </c>
      <c r="R989" s="61" t="s">
        <v>52</v>
      </c>
      <c r="S989" s="293" t="str">
        <f>+'EVCA sectoralclassification 1'!E234</f>
        <v>Healthcare: other</v>
      </c>
      <c r="T989" s="62" t="s">
        <v>41</v>
      </c>
      <c r="U989" s="72" t="s">
        <v>1342</v>
      </c>
      <c r="V989" s="424" t="s">
        <v>39</v>
      </c>
      <c r="W989" s="289"/>
      <c r="X989" s="488">
        <v>43601</v>
      </c>
      <c r="Y989" s="481"/>
      <c r="Z989" s="284"/>
    </row>
    <row r="990" spans="2:26" ht="42.45" hidden="1" customHeight="1" x14ac:dyDescent="0.3">
      <c r="B990" s="56" t="str">
        <f t="shared" ca="1" si="86"/>
        <v>VERO</v>
      </c>
      <c r="C990" s="57" t="b">
        <f t="shared" si="87"/>
        <v>1</v>
      </c>
      <c r="D990" s="57" t="b">
        <f>+IF(Q990='Convalida dati'!$B$16,AND('Dealflow centrale'!V990&lt;&gt;"",I990&lt;&gt;""),IF(AND('Dealflow centrale'!Q990='Convalida dati'!$B$17,'Dealflow centrale'!I990=""),OR('Dealflow centrale'!V990="",V990='Convalida dati'!$D$8),"FALSO"))</f>
        <v>1</v>
      </c>
      <c r="E990" s="57" t="b">
        <f>+IF(OR(T990='Convalida dati'!$F$4,T990='Convalida dati'!$F$5,T990='Convalida dati'!$F$8),OR('Dealflow centrale'!V990='Convalida dati'!$D$5,V990='Convalida dati'!$D$6,V990='Convalida dati'!$D$7),IF(OR('Dealflow centrale'!T990='Convalida dati'!$F$9,'Dealflow centrale'!T990='Convalida dati'!$F$7),OR('Dealflow centrale'!V990='Convalida dati'!$D$4,'Dealflow centrale'!V990='Convalida dati'!$D$5,'Dealflow centrale'!V990='Convalida dati'!$D$6),IF(T990="",OR(V990="",V990='Convalida dati'!$D$8),"FALSO")))</f>
        <v>1</v>
      </c>
      <c r="F990" s="58" t="str">
        <f t="shared" ca="1" si="88"/>
        <v>OK</v>
      </c>
      <c r="G990" s="66">
        <v>985</v>
      </c>
      <c r="H990" s="85">
        <v>43599</v>
      </c>
      <c r="I990" s="63">
        <v>43599</v>
      </c>
      <c r="J990" s="77" t="s">
        <v>2317</v>
      </c>
      <c r="K990" s="76" t="s">
        <v>62</v>
      </c>
      <c r="L990" s="76" t="s">
        <v>2325</v>
      </c>
      <c r="M990" s="78" t="s">
        <v>98</v>
      </c>
      <c r="N990" s="64"/>
      <c r="O990" s="272" t="s">
        <v>2326</v>
      </c>
      <c r="P990" s="78" t="s">
        <v>34</v>
      </c>
      <c r="Q990" s="67" t="s">
        <v>170</v>
      </c>
      <c r="R990" s="67" t="s">
        <v>53</v>
      </c>
      <c r="S990" s="288" t="str">
        <f>+'EVCA sectoralclassification 1'!E89</f>
        <v>Business and industrial services</v>
      </c>
      <c r="T990" s="68" t="s">
        <v>41</v>
      </c>
      <c r="U990" s="66" t="s">
        <v>218</v>
      </c>
      <c r="V990" s="423" t="s">
        <v>174</v>
      </c>
      <c r="W990" s="288"/>
      <c r="X990" s="489">
        <v>43601</v>
      </c>
      <c r="Y990" s="482"/>
      <c r="Z990" s="74"/>
    </row>
    <row r="991" spans="2:26" ht="42.45" hidden="1" customHeight="1" x14ac:dyDescent="0.3">
      <c r="B991" s="56" t="str">
        <f t="shared" ca="1" si="86"/>
        <v>VERO</v>
      </c>
      <c r="C991" s="57" t="b">
        <f t="shared" si="87"/>
        <v>1</v>
      </c>
      <c r="D991" s="57" t="b">
        <f>+IF(Q991='Convalida dati'!$B$16,AND('Dealflow centrale'!V991&lt;&gt;"",I991&lt;&gt;""),IF(AND('Dealflow centrale'!Q991='Convalida dati'!$B$17,'Dealflow centrale'!I991=""),OR('Dealflow centrale'!V991="",V991='Convalida dati'!$D$8),"FALSO"))</f>
        <v>1</v>
      </c>
      <c r="E991" s="57" t="b">
        <f>+IF(OR(T991='Convalida dati'!$F$4,T991='Convalida dati'!$F$5,T991='Convalida dati'!$F$8),OR('Dealflow centrale'!V991='Convalida dati'!$D$5,V991='Convalida dati'!$D$6,V991='Convalida dati'!$D$7),IF(OR('Dealflow centrale'!T991='Convalida dati'!$F$9,'Dealflow centrale'!T991='Convalida dati'!$F$7),OR('Dealflow centrale'!V991='Convalida dati'!$D$4,'Dealflow centrale'!V991='Convalida dati'!$D$5,'Dealflow centrale'!V991='Convalida dati'!$D$6),IF(T991="",OR(V991="",V991='Convalida dati'!$D$8),"FALSO")))</f>
        <v>1</v>
      </c>
      <c r="F991" s="58" t="str">
        <f t="shared" ca="1" si="88"/>
        <v>OK</v>
      </c>
      <c r="G991" s="60">
        <v>986</v>
      </c>
      <c r="H991" s="84">
        <v>43599</v>
      </c>
      <c r="I991" s="59">
        <v>43599</v>
      </c>
      <c r="J991" s="75" t="s">
        <v>2318</v>
      </c>
      <c r="K991" s="70" t="s">
        <v>62</v>
      </c>
      <c r="L991" s="70" t="s">
        <v>1998</v>
      </c>
      <c r="M991" s="72" t="s">
        <v>94</v>
      </c>
      <c r="N991" s="75" t="s">
        <v>82</v>
      </c>
      <c r="O991" s="73"/>
      <c r="P991" s="72" t="s">
        <v>36</v>
      </c>
      <c r="Q991" s="61" t="s">
        <v>170</v>
      </c>
      <c r="R991" s="61" t="s">
        <v>52</v>
      </c>
      <c r="S991" s="293" t="str">
        <f>+'EVCA sectoralclassification 1'!E234</f>
        <v>Healthcare: other</v>
      </c>
      <c r="T991" s="62" t="s">
        <v>41</v>
      </c>
      <c r="U991" s="60" t="s">
        <v>2327</v>
      </c>
      <c r="V991" s="424" t="s">
        <v>39</v>
      </c>
      <c r="W991" s="289"/>
      <c r="X991" s="488">
        <v>43601</v>
      </c>
      <c r="Y991" s="481"/>
      <c r="Z991" s="284"/>
    </row>
    <row r="992" spans="2:26" ht="42.45" hidden="1" customHeight="1" x14ac:dyDescent="0.3">
      <c r="B992" s="56" t="str">
        <f t="shared" ca="1" si="86"/>
        <v>VERO</v>
      </c>
      <c r="C992" s="57" t="b">
        <f t="shared" si="87"/>
        <v>1</v>
      </c>
      <c r="D992" s="57" t="b">
        <f>+IF(Q992='Convalida dati'!$B$16,AND('Dealflow centrale'!V992&lt;&gt;"",I992&lt;&gt;""),IF(AND('Dealflow centrale'!Q992='Convalida dati'!$B$17,'Dealflow centrale'!I992=""),OR('Dealflow centrale'!V992="",V992='Convalida dati'!$D$8),"FALSO"))</f>
        <v>1</v>
      </c>
      <c r="E992" s="57" t="b">
        <f>+IF(OR(T992='Convalida dati'!$F$4,T992='Convalida dati'!$F$5,T992='Convalida dati'!$F$8),OR('Dealflow centrale'!V992='Convalida dati'!$D$5,V992='Convalida dati'!$D$6,V992='Convalida dati'!$D$7),IF(OR('Dealflow centrale'!T992='Convalida dati'!$F$9,'Dealflow centrale'!T992='Convalida dati'!$F$7),OR('Dealflow centrale'!V992='Convalida dati'!$D$4,'Dealflow centrale'!V992='Convalida dati'!$D$5,'Dealflow centrale'!V992='Convalida dati'!$D$6),IF(T992="",OR(V992="",V992='Convalida dati'!$D$8),"FALSO")))</f>
        <v>1</v>
      </c>
      <c r="F992" s="58" t="str">
        <f t="shared" ca="1" si="88"/>
        <v>OK</v>
      </c>
      <c r="G992" s="66">
        <v>987</v>
      </c>
      <c r="H992" s="85">
        <v>43599</v>
      </c>
      <c r="I992" s="63">
        <v>43601</v>
      </c>
      <c r="J992" s="77" t="s">
        <v>2319</v>
      </c>
      <c r="K992" s="65" t="s">
        <v>62</v>
      </c>
      <c r="L992" s="76" t="s">
        <v>165</v>
      </c>
      <c r="M992" s="78" t="s">
        <v>90</v>
      </c>
      <c r="N992" s="64"/>
      <c r="O992" s="76" t="s">
        <v>2328</v>
      </c>
      <c r="P992" s="66" t="s">
        <v>34</v>
      </c>
      <c r="Q992" s="67" t="s">
        <v>170</v>
      </c>
      <c r="R992" s="67" t="s">
        <v>52</v>
      </c>
      <c r="S992" s="287" t="str">
        <f>+'EVCA sectoralclassification 1'!E228</f>
        <v>Medical information systems</v>
      </c>
      <c r="T992" s="67" t="s">
        <v>166</v>
      </c>
      <c r="U992" s="78" t="s">
        <v>218</v>
      </c>
      <c r="V992" s="423" t="s">
        <v>38</v>
      </c>
      <c r="W992" s="288"/>
      <c r="X992" s="489">
        <v>43608</v>
      </c>
      <c r="Y992" s="482"/>
      <c r="Z992" s="74"/>
    </row>
    <row r="993" spans="2:26" ht="42.45" hidden="1" customHeight="1" x14ac:dyDescent="0.3">
      <c r="B993" s="56" t="str">
        <f t="shared" ca="1" si="86"/>
        <v>VERO</v>
      </c>
      <c r="C993" s="57" t="b">
        <f t="shared" si="87"/>
        <v>1</v>
      </c>
      <c r="D993" s="57" t="b">
        <f>+IF(Q993='Convalida dati'!$B$16,AND('Dealflow centrale'!V993&lt;&gt;"",I993&lt;&gt;""),IF(AND('Dealflow centrale'!Q993='Convalida dati'!$B$17,'Dealflow centrale'!I993=""),OR('Dealflow centrale'!V993="",V993='Convalida dati'!$D$8),"FALSO"))</f>
        <v>1</v>
      </c>
      <c r="E993" s="57" t="b">
        <f>+IF(OR(T993='Convalida dati'!$F$4,T993='Convalida dati'!$F$5,T993='Convalida dati'!$F$8),OR('Dealflow centrale'!V993='Convalida dati'!$D$5,V993='Convalida dati'!$D$6,V993='Convalida dati'!$D$7),IF(OR('Dealflow centrale'!T993='Convalida dati'!$F$9,'Dealflow centrale'!T993='Convalida dati'!$F$7),OR('Dealflow centrale'!V993='Convalida dati'!$D$4,'Dealflow centrale'!V993='Convalida dati'!$D$5,'Dealflow centrale'!V993='Convalida dati'!$D$6),IF(T993="",OR(V993="",V993='Convalida dati'!$D$8),"FALSO")))</f>
        <v>1</v>
      </c>
      <c r="F993" s="58" t="str">
        <f t="shared" ca="1" si="88"/>
        <v>OK</v>
      </c>
      <c r="G993" s="60">
        <v>988</v>
      </c>
      <c r="H993" s="84">
        <v>43599</v>
      </c>
      <c r="I993" s="59">
        <v>43599</v>
      </c>
      <c r="J993" s="75" t="s">
        <v>2320</v>
      </c>
      <c r="K993" s="70" t="s">
        <v>62</v>
      </c>
      <c r="L993" s="70" t="s">
        <v>149</v>
      </c>
      <c r="M993" s="72" t="s">
        <v>92</v>
      </c>
      <c r="N993" s="75"/>
      <c r="O993" s="73" t="s">
        <v>2329</v>
      </c>
      <c r="P993" s="60" t="s">
        <v>34</v>
      </c>
      <c r="Q993" s="61" t="s">
        <v>170</v>
      </c>
      <c r="R993" s="61" t="s">
        <v>53</v>
      </c>
      <c r="S993" s="61" t="str">
        <f>+'EVCA sectoralclassification 1'!E200</f>
        <v>Internet technologies</v>
      </c>
      <c r="T993" s="61" t="s">
        <v>167</v>
      </c>
      <c r="U993" s="60" t="s">
        <v>218</v>
      </c>
      <c r="V993" s="424" t="s">
        <v>38</v>
      </c>
      <c r="W993" s="289"/>
      <c r="X993" s="491">
        <v>43601</v>
      </c>
      <c r="Y993" s="481"/>
      <c r="Z993" s="284"/>
    </row>
    <row r="994" spans="2:26" ht="42.45" hidden="1" customHeight="1" x14ac:dyDescent="0.3">
      <c r="B994" s="56" t="str">
        <f t="shared" ca="1" si="86"/>
        <v>VERO</v>
      </c>
      <c r="C994" s="57" t="b">
        <f t="shared" si="87"/>
        <v>1</v>
      </c>
      <c r="D994" s="57" t="b">
        <f>+IF(Q994='Convalida dati'!$B$16,AND('Dealflow centrale'!V994&lt;&gt;"",I994&lt;&gt;""),IF(AND('Dealflow centrale'!Q994='Convalida dati'!$B$17,'Dealflow centrale'!I994=""),OR('Dealflow centrale'!V994="",V994='Convalida dati'!$D$8),"FALSO"))</f>
        <v>1</v>
      </c>
      <c r="E994" s="57" t="b">
        <f>+IF(OR(T994='Convalida dati'!$F$4,T994='Convalida dati'!$F$5,T994='Convalida dati'!$F$8),OR('Dealflow centrale'!V994='Convalida dati'!$D$5,V994='Convalida dati'!$D$6,V994='Convalida dati'!$D$7),IF(OR('Dealflow centrale'!T994='Convalida dati'!$F$9,'Dealflow centrale'!T994='Convalida dati'!$F$7),OR('Dealflow centrale'!V994='Convalida dati'!$D$4,'Dealflow centrale'!V994='Convalida dati'!$D$5,'Dealflow centrale'!V994='Convalida dati'!$D$6),IF(T994="",OR(V994="",V994='Convalida dati'!$D$8),"FALSO")))</f>
        <v>1</v>
      </c>
      <c r="F994" s="58" t="str">
        <f t="shared" ca="1" si="88"/>
        <v>OK</v>
      </c>
      <c r="G994" s="66">
        <v>989</v>
      </c>
      <c r="H994" s="85">
        <v>43600</v>
      </c>
      <c r="I994" s="63">
        <v>43600</v>
      </c>
      <c r="J994" s="77" t="s">
        <v>2321</v>
      </c>
      <c r="K994" s="76" t="s">
        <v>64</v>
      </c>
      <c r="L994" s="76" t="s">
        <v>705</v>
      </c>
      <c r="M994" s="78" t="s">
        <v>187</v>
      </c>
      <c r="N994" s="77" t="s">
        <v>184</v>
      </c>
      <c r="O994" s="272"/>
      <c r="P994" s="66" t="s">
        <v>36</v>
      </c>
      <c r="Q994" s="67" t="s">
        <v>170</v>
      </c>
      <c r="R994" s="280" t="s">
        <v>53</v>
      </c>
      <c r="S994" s="288" t="str">
        <f>+'EVCA sectoralclassification 1'!E181</f>
        <v>Financial institutions and services</v>
      </c>
      <c r="T994" s="68" t="s">
        <v>166</v>
      </c>
      <c r="U994" s="66" t="s">
        <v>218</v>
      </c>
      <c r="V994" s="423" t="s">
        <v>38</v>
      </c>
      <c r="W994" s="288"/>
      <c r="X994" s="489">
        <v>43601</v>
      </c>
      <c r="Y994" s="482"/>
      <c r="Z994" s="74"/>
    </row>
    <row r="995" spans="2:26" ht="42.45" hidden="1" customHeight="1" x14ac:dyDescent="0.3">
      <c r="B995" s="56" t="str">
        <f t="shared" ca="1" si="86"/>
        <v>VERO</v>
      </c>
      <c r="C995" s="57" t="b">
        <f t="shared" si="87"/>
        <v>1</v>
      </c>
      <c r="D995" s="57" t="b">
        <f>+IF(Q995='Convalida dati'!$B$16,AND('Dealflow centrale'!V995&lt;&gt;"",I995&lt;&gt;""),IF(AND('Dealflow centrale'!Q995='Convalida dati'!$B$17,'Dealflow centrale'!I995=""),OR('Dealflow centrale'!V995="",V995='Convalida dati'!$D$8),"FALSO"))</f>
        <v>1</v>
      </c>
      <c r="E995" s="57" t="b">
        <f>+IF(OR(T995='Convalida dati'!$F$4,T995='Convalida dati'!$F$5,T995='Convalida dati'!$F$8),OR('Dealflow centrale'!V995='Convalida dati'!$D$5,V995='Convalida dati'!$D$6,V995='Convalida dati'!$D$7),IF(OR('Dealflow centrale'!T995='Convalida dati'!$F$9,'Dealflow centrale'!T995='Convalida dati'!$F$7),OR('Dealflow centrale'!V995='Convalida dati'!$D$4,'Dealflow centrale'!V995='Convalida dati'!$D$5,'Dealflow centrale'!V995='Convalida dati'!$D$6),IF(T995="",OR(V995="",V995='Convalida dati'!$D$8),"FALSO")))</f>
        <v>1</v>
      </c>
      <c r="F995" s="58" t="str">
        <f t="shared" ca="1" si="88"/>
        <v>OK</v>
      </c>
      <c r="G995" s="60">
        <v>990</v>
      </c>
      <c r="H995" s="84">
        <v>43600</v>
      </c>
      <c r="I995" s="59">
        <v>43600</v>
      </c>
      <c r="J995" s="75" t="s">
        <v>2330</v>
      </c>
      <c r="K995" s="70" t="s">
        <v>62</v>
      </c>
      <c r="L995" s="70" t="s">
        <v>236</v>
      </c>
      <c r="M995" s="72" t="s">
        <v>87</v>
      </c>
      <c r="N995" s="75"/>
      <c r="O995" s="73" t="s">
        <v>2331</v>
      </c>
      <c r="P995" s="60" t="s">
        <v>34</v>
      </c>
      <c r="Q995" s="61" t="s">
        <v>170</v>
      </c>
      <c r="R995" s="61" t="s">
        <v>53</v>
      </c>
      <c r="S995" s="293" t="str">
        <f>+'EVCA sectoralclassification 1'!E89</f>
        <v>Business and industrial services</v>
      </c>
      <c r="T995" s="62" t="s">
        <v>41</v>
      </c>
      <c r="U995" s="60" t="s">
        <v>218</v>
      </c>
      <c r="V995" s="424" t="s">
        <v>174</v>
      </c>
      <c r="W995" s="289"/>
      <c r="X995" s="488">
        <v>43601</v>
      </c>
      <c r="Y995" s="481"/>
      <c r="Z995" s="284"/>
    </row>
    <row r="996" spans="2:26" ht="42.45" hidden="1" customHeight="1" x14ac:dyDescent="0.3">
      <c r="B996" s="56" t="str">
        <f t="shared" ca="1" si="86"/>
        <v>VERO</v>
      </c>
      <c r="C996" s="57" t="b">
        <f t="shared" si="87"/>
        <v>1</v>
      </c>
      <c r="D996" s="57" t="b">
        <f>+IF(Q996='Convalida dati'!$B$16,AND('Dealflow centrale'!V996&lt;&gt;"",I996&lt;&gt;""),IF(AND('Dealflow centrale'!Q996='Convalida dati'!$B$17,'Dealflow centrale'!I996=""),OR('Dealflow centrale'!V996="",V996='Convalida dati'!$D$8),"FALSO"))</f>
        <v>1</v>
      </c>
      <c r="E996" s="57" t="b">
        <f>+IF(OR(T996='Convalida dati'!$F$4,T996='Convalida dati'!$F$5,T996='Convalida dati'!$F$8),OR('Dealflow centrale'!V996='Convalida dati'!$D$5,V996='Convalida dati'!$D$6,V996='Convalida dati'!$D$7),IF(OR('Dealflow centrale'!T996='Convalida dati'!$F$9,'Dealflow centrale'!T996='Convalida dati'!$F$7),OR('Dealflow centrale'!V996='Convalida dati'!$D$4,'Dealflow centrale'!V996='Convalida dati'!$D$5,'Dealflow centrale'!V996='Convalida dati'!$D$6),IF(T996="",OR(V996="",V996='Convalida dati'!$D$8),"FALSO")))</f>
        <v>1</v>
      </c>
      <c r="F996" s="58" t="str">
        <f t="shared" ca="1" si="88"/>
        <v>OK</v>
      </c>
      <c r="G996" s="66">
        <v>991</v>
      </c>
      <c r="H996" s="85">
        <v>43601</v>
      </c>
      <c r="I996" s="63">
        <v>43601</v>
      </c>
      <c r="J996" s="77" t="s">
        <v>2332</v>
      </c>
      <c r="K996" s="76" t="s">
        <v>62</v>
      </c>
      <c r="L996" s="76" t="s">
        <v>846</v>
      </c>
      <c r="M996" s="78" t="s">
        <v>105</v>
      </c>
      <c r="N996" s="64"/>
      <c r="O996" s="272" t="s">
        <v>2362</v>
      </c>
      <c r="P996" s="66" t="s">
        <v>35</v>
      </c>
      <c r="Q996" s="280" t="s">
        <v>170</v>
      </c>
      <c r="R996" s="67" t="s">
        <v>51</v>
      </c>
      <c r="S996" s="288" t="str">
        <f>+'EVCA sectoralclassification 1'!E29</f>
        <v>Materials</v>
      </c>
      <c r="T996" s="68" t="s">
        <v>166</v>
      </c>
      <c r="U996" s="66" t="s">
        <v>218</v>
      </c>
      <c r="V996" s="423" t="s">
        <v>38</v>
      </c>
      <c r="W996" s="288"/>
      <c r="X996" s="489">
        <v>43608</v>
      </c>
      <c r="Y996" s="482"/>
      <c r="Z996" s="74"/>
    </row>
    <row r="997" spans="2:26" ht="42.45" hidden="1" customHeight="1" x14ac:dyDescent="0.3">
      <c r="B997" s="56" t="str">
        <f t="shared" ca="1" si="86"/>
        <v>VERO</v>
      </c>
      <c r="C997" s="57" t="b">
        <f t="shared" si="87"/>
        <v>1</v>
      </c>
      <c r="D997" s="57" t="b">
        <f>+IF(Q997='Convalida dati'!$B$16,AND('Dealflow centrale'!V997&lt;&gt;"",I997&lt;&gt;""),IF(AND('Dealflow centrale'!Q997='Convalida dati'!$B$17,'Dealflow centrale'!I997=""),OR('Dealflow centrale'!V997="",V997='Convalida dati'!$D$8),"FALSO"))</f>
        <v>1</v>
      </c>
      <c r="E997" s="57" t="b">
        <f>+IF(OR(T997='Convalida dati'!$F$4,T997='Convalida dati'!$F$5,T997='Convalida dati'!$F$8),OR('Dealflow centrale'!V997='Convalida dati'!$D$5,V997='Convalida dati'!$D$6,V997='Convalida dati'!$D$7),IF(OR('Dealflow centrale'!T997='Convalida dati'!$F$9,'Dealflow centrale'!T997='Convalida dati'!$F$7),OR('Dealflow centrale'!V997='Convalida dati'!$D$4,'Dealflow centrale'!V997='Convalida dati'!$D$5,'Dealflow centrale'!V997='Convalida dati'!$D$6),IF(T997="",OR(V997="",V997='Convalida dati'!$D$8),"FALSO")))</f>
        <v>1</v>
      </c>
      <c r="F997" s="58" t="str">
        <f t="shared" ca="1" si="88"/>
        <v>OK</v>
      </c>
      <c r="G997" s="60">
        <v>992</v>
      </c>
      <c r="H997" s="84">
        <v>43602</v>
      </c>
      <c r="I997" s="59">
        <v>43602</v>
      </c>
      <c r="J997" s="75" t="s">
        <v>2333</v>
      </c>
      <c r="K997" s="70" t="s">
        <v>62</v>
      </c>
      <c r="L997" s="70" t="s">
        <v>165</v>
      </c>
      <c r="M997" s="72" t="s">
        <v>90</v>
      </c>
      <c r="N997" s="75"/>
      <c r="O997" s="73" t="s">
        <v>2364</v>
      </c>
      <c r="P997" s="60" t="s">
        <v>37</v>
      </c>
      <c r="Q997" s="61" t="s">
        <v>170</v>
      </c>
      <c r="R997" s="61" t="s">
        <v>51</v>
      </c>
      <c r="S997" s="293" t="str">
        <f>+'EVCA sectoralclassification 1'!E24</f>
        <v>Specialty chemicals</v>
      </c>
      <c r="T997" s="62" t="s">
        <v>41</v>
      </c>
      <c r="U997" s="60" t="s">
        <v>1388</v>
      </c>
      <c r="V997" s="424" t="s">
        <v>39</v>
      </c>
      <c r="W997" s="289"/>
      <c r="X997" s="488">
        <v>43608</v>
      </c>
      <c r="Y997" s="481"/>
      <c r="Z997" s="284"/>
    </row>
    <row r="998" spans="2:26" ht="42.45" hidden="1" customHeight="1" x14ac:dyDescent="0.3">
      <c r="B998" s="56" t="str">
        <f t="shared" ca="1" si="86"/>
        <v>VERO</v>
      </c>
      <c r="C998" s="57" t="b">
        <f t="shared" si="87"/>
        <v>1</v>
      </c>
      <c r="D998" s="57" t="b">
        <f>+IF(Q998='Convalida dati'!$B$16,AND('Dealflow centrale'!V998&lt;&gt;"",I998&lt;&gt;""),IF(AND('Dealflow centrale'!Q998='Convalida dati'!$B$17,'Dealflow centrale'!I998=""),OR('Dealflow centrale'!V998="",V998='Convalida dati'!$D$8),"FALSO"))</f>
        <v>1</v>
      </c>
      <c r="E998" s="57" t="b">
        <f>+IF(OR(T998='Convalida dati'!$F$4,T998='Convalida dati'!$F$5,T998='Convalida dati'!$F$8),OR('Dealflow centrale'!V998='Convalida dati'!$D$5,V998='Convalida dati'!$D$6,V998='Convalida dati'!$D$7),IF(OR('Dealflow centrale'!T998='Convalida dati'!$F$9,'Dealflow centrale'!T998='Convalida dati'!$F$7),OR('Dealflow centrale'!V998='Convalida dati'!$D$4,'Dealflow centrale'!V998='Convalida dati'!$D$5,'Dealflow centrale'!V998='Convalida dati'!$D$6),IF(T998="",OR(V998="",V998='Convalida dati'!$D$8),"FALSO")))</f>
        <v>1</v>
      </c>
      <c r="F998" s="58" t="str">
        <f t="shared" ca="1" si="88"/>
        <v>OK</v>
      </c>
      <c r="G998" s="66">
        <v>993</v>
      </c>
      <c r="H998" s="85">
        <v>43602</v>
      </c>
      <c r="I998" s="63">
        <v>43602</v>
      </c>
      <c r="J998" s="77" t="s">
        <v>2334</v>
      </c>
      <c r="K998" s="65" t="s">
        <v>62</v>
      </c>
      <c r="L998" s="76" t="s">
        <v>165</v>
      </c>
      <c r="M998" s="78" t="s">
        <v>90</v>
      </c>
      <c r="N998" s="64"/>
      <c r="O998" s="76" t="s">
        <v>2364</v>
      </c>
      <c r="P998" s="66" t="s">
        <v>37</v>
      </c>
      <c r="Q998" s="67" t="s">
        <v>170</v>
      </c>
      <c r="R998" s="67" t="s">
        <v>45</v>
      </c>
      <c r="S998" s="287" t="str">
        <f>+'EVCA sectoralclassification 1'!E223</f>
        <v>Biotechnology</v>
      </c>
      <c r="T998" s="67" t="s">
        <v>41</v>
      </c>
      <c r="U998" s="78" t="s">
        <v>1388</v>
      </c>
      <c r="V998" s="423" t="s">
        <v>39</v>
      </c>
      <c r="W998" s="288"/>
      <c r="X998" s="489">
        <v>43608</v>
      </c>
      <c r="Y998" s="482"/>
      <c r="Z998" s="74"/>
    </row>
    <row r="999" spans="2:26" ht="42.45" hidden="1" customHeight="1" x14ac:dyDescent="0.3">
      <c r="B999" s="56" t="str">
        <f t="shared" ca="1" si="86"/>
        <v>VERO</v>
      </c>
      <c r="C999" s="57" t="b">
        <f t="shared" si="87"/>
        <v>1</v>
      </c>
      <c r="D999" s="57" t="b">
        <f>+IF(Q999='Convalida dati'!$B$16,AND('Dealflow centrale'!V999&lt;&gt;"",I999&lt;&gt;""),IF(AND('Dealflow centrale'!Q999='Convalida dati'!$B$17,'Dealflow centrale'!I999=""),OR('Dealflow centrale'!V999="",V999='Convalida dati'!$D$8),"FALSO"))</f>
        <v>1</v>
      </c>
      <c r="E999" s="57" t="b">
        <f>+IF(OR(T999='Convalida dati'!$F$4,T999='Convalida dati'!$F$5,T999='Convalida dati'!$F$8),OR('Dealflow centrale'!V999='Convalida dati'!$D$5,V999='Convalida dati'!$D$6,V999='Convalida dati'!$D$7),IF(OR('Dealflow centrale'!T999='Convalida dati'!$F$9,'Dealflow centrale'!T999='Convalida dati'!$F$7),OR('Dealflow centrale'!V999='Convalida dati'!$D$4,'Dealflow centrale'!V999='Convalida dati'!$D$5,'Dealflow centrale'!V999='Convalida dati'!$D$6),IF(T999="",OR(V999="",V999='Convalida dati'!$D$8),"FALSO")))</f>
        <v>1</v>
      </c>
      <c r="F999" s="58" t="str">
        <f t="shared" ca="1" si="88"/>
        <v>OK</v>
      </c>
      <c r="G999" s="60">
        <v>994</v>
      </c>
      <c r="H999" s="84">
        <v>43602</v>
      </c>
      <c r="I999" s="59">
        <v>43602</v>
      </c>
      <c r="J999" s="75" t="s">
        <v>2335</v>
      </c>
      <c r="K999" s="70" t="s">
        <v>62</v>
      </c>
      <c r="L999" s="70" t="s">
        <v>1270</v>
      </c>
      <c r="M999" s="72" t="s">
        <v>92</v>
      </c>
      <c r="N999" s="75"/>
      <c r="O999" s="73" t="s">
        <v>2364</v>
      </c>
      <c r="P999" s="60" t="s">
        <v>37</v>
      </c>
      <c r="Q999" s="61" t="s">
        <v>170</v>
      </c>
      <c r="R999" s="61" t="s">
        <v>53</v>
      </c>
      <c r="S999" s="294" t="str">
        <f>+'EVCA sectoralclassification 1'!E81</f>
        <v>Business and industrial services</v>
      </c>
      <c r="T999" s="61" t="s">
        <v>167</v>
      </c>
      <c r="U999" s="72" t="s">
        <v>1285</v>
      </c>
      <c r="V999" s="424" t="s">
        <v>39</v>
      </c>
      <c r="W999" s="289"/>
      <c r="X999" s="491">
        <v>43608</v>
      </c>
      <c r="Y999" s="481"/>
      <c r="Z999" s="284"/>
    </row>
    <row r="1000" spans="2:26" ht="42.45" hidden="1" customHeight="1" x14ac:dyDescent="0.3">
      <c r="B1000" s="56" t="str">
        <f t="shared" ca="1" si="86"/>
        <v>VERO</v>
      </c>
      <c r="C1000" s="57" t="b">
        <f t="shared" si="87"/>
        <v>1</v>
      </c>
      <c r="D1000" s="57" t="b">
        <f>+IF(Q1000='Convalida dati'!$B$16,AND('Dealflow centrale'!V1000&lt;&gt;"",I1000&lt;&gt;""),IF(AND('Dealflow centrale'!Q1000='Convalida dati'!$B$17,'Dealflow centrale'!I1000=""),OR('Dealflow centrale'!V1000="",V1000='Convalida dati'!$D$8),"FALSO"))</f>
        <v>1</v>
      </c>
      <c r="E1000" s="57" t="b">
        <f>+IF(OR(T1000='Convalida dati'!$F$4,T1000='Convalida dati'!$F$5,T1000='Convalida dati'!$F$8),OR('Dealflow centrale'!V1000='Convalida dati'!$D$9,V1000='Convalida dati'!$D$6,V1000='Convalida dati'!$D$7),IF(OR('Dealflow centrale'!T1000='Convalida dati'!$F$6,'Dealflow centrale'!T1000='Convalida dati'!$F$7),OR('Dealflow centrale'!V1000='Convalida dati'!$D$10,'Dealflow centrale'!V1000='Convalida dati'!$D$9,'Dealflow centrale'!V1000='Convalida dati'!$D$6),IF(T1000="",OR(V1000="",V1000='Convalida dati'!$D$8),"FALSO")))</f>
        <v>1</v>
      </c>
      <c r="F1000" s="58" t="str">
        <f t="shared" ca="1" si="88"/>
        <v>OK</v>
      </c>
      <c r="G1000" s="66">
        <v>995</v>
      </c>
      <c r="H1000" s="85">
        <v>43602</v>
      </c>
      <c r="I1000" s="63">
        <v>44313</v>
      </c>
      <c r="J1000" s="77" t="s">
        <v>2336</v>
      </c>
      <c r="K1000" s="65" t="s">
        <v>62</v>
      </c>
      <c r="L1000" s="76" t="s">
        <v>149</v>
      </c>
      <c r="M1000" s="78" t="s">
        <v>92</v>
      </c>
      <c r="N1000" s="64"/>
      <c r="O1000" s="272" t="s">
        <v>4170</v>
      </c>
      <c r="P1000" s="66" t="s">
        <v>37</v>
      </c>
      <c r="Q1000" s="67" t="s">
        <v>170</v>
      </c>
      <c r="R1000" s="280" t="s">
        <v>49</v>
      </c>
      <c r="S1000" s="288" t="str">
        <f>+'EVCA sectoralclassification'!E214</f>
        <v>Systems software</v>
      </c>
      <c r="T1000" s="68" t="s">
        <v>166</v>
      </c>
      <c r="U1000" s="78" t="s">
        <v>1285</v>
      </c>
      <c r="V1000" s="432" t="s">
        <v>3913</v>
      </c>
      <c r="W1000" s="465"/>
      <c r="X1000" s="489">
        <v>44314</v>
      </c>
      <c r="Y1000" s="482" t="s">
        <v>4171</v>
      </c>
      <c r="Z1000" s="74"/>
    </row>
    <row r="1001" spans="2:26" ht="42.45" hidden="1" customHeight="1" x14ac:dyDescent="0.3">
      <c r="B1001" s="56" t="str">
        <f t="shared" ca="1" si="86"/>
        <v>VERO</v>
      </c>
      <c r="C1001" s="57" t="b">
        <f t="shared" si="87"/>
        <v>1</v>
      </c>
      <c r="D1001" s="57" t="b">
        <f>+IF(Q1001='Convalida dati'!$B$16,AND('Dealflow centrale'!V1001&lt;&gt;"",I1001&lt;&gt;""),IF(AND('Dealflow centrale'!Q1001='Convalida dati'!$B$17,'Dealflow centrale'!I1001=""),OR('Dealflow centrale'!V1001="",V1001='Convalida dati'!$D$8),"FALSO"))</f>
        <v>1</v>
      </c>
      <c r="E1001" s="57" t="b">
        <f>+IF(OR(T1001='Convalida dati'!$F$4,T1001='Convalida dati'!$F$5,T1001='Convalida dati'!$F$8),OR('Dealflow centrale'!V1001='Convalida dati'!$D$5,V1001='Convalida dati'!$D$6,V1001='Convalida dati'!$D$7),IF(OR('Dealflow centrale'!T1001='Convalida dati'!$F$9,'Dealflow centrale'!T1001='Convalida dati'!$F$7),OR('Dealflow centrale'!V1001='Convalida dati'!$D$4,'Dealflow centrale'!V1001='Convalida dati'!$D$5,'Dealflow centrale'!V1001='Convalida dati'!$D$6),IF(T1001="",OR(V1001="",V1001='Convalida dati'!$D$8),"FALSO")))</f>
        <v>1</v>
      </c>
      <c r="F1001" s="58" t="str">
        <f t="shared" ca="1" si="88"/>
        <v>OK</v>
      </c>
      <c r="G1001" s="60">
        <v>996</v>
      </c>
      <c r="H1001" s="84">
        <v>43602</v>
      </c>
      <c r="I1001" s="59">
        <v>43602</v>
      </c>
      <c r="J1001" s="75" t="s">
        <v>2337</v>
      </c>
      <c r="K1001" s="70" t="s">
        <v>62</v>
      </c>
      <c r="L1001" s="70" t="s">
        <v>1865</v>
      </c>
      <c r="M1001" s="72" t="s">
        <v>101</v>
      </c>
      <c r="N1001" s="75"/>
      <c r="O1001" s="73" t="s">
        <v>2364</v>
      </c>
      <c r="P1001" s="60" t="s">
        <v>37</v>
      </c>
      <c r="Q1001" s="61" t="s">
        <v>170</v>
      </c>
      <c r="R1001" s="61" t="s">
        <v>45</v>
      </c>
      <c r="S1001" s="293" t="str">
        <f>+'EVCA sectoralclassification 1'!E223</f>
        <v>Biotechnology</v>
      </c>
      <c r="T1001" s="62" t="s">
        <v>41</v>
      </c>
      <c r="U1001" s="60" t="s">
        <v>2365</v>
      </c>
      <c r="V1001" s="424" t="s">
        <v>39</v>
      </c>
      <c r="W1001" s="289"/>
      <c r="X1001" s="488">
        <v>43608</v>
      </c>
      <c r="Y1001" s="481"/>
      <c r="Z1001" s="284"/>
    </row>
    <row r="1002" spans="2:26" ht="42.45" hidden="1" customHeight="1" x14ac:dyDescent="0.3">
      <c r="B1002" s="56" t="str">
        <f t="shared" ca="1" si="86"/>
        <v>VERO</v>
      </c>
      <c r="C1002" s="57" t="b">
        <f t="shared" si="87"/>
        <v>1</v>
      </c>
      <c r="D1002" s="57" t="b">
        <f>+IF(Q1002='Convalida dati'!$B$16,AND('Dealflow centrale'!V1002&lt;&gt;"",I1002&lt;&gt;""),IF(AND('Dealflow centrale'!Q1002='Convalida dati'!$B$17,'Dealflow centrale'!I1002=""),OR('Dealflow centrale'!V1002="",V1002='Convalida dati'!$D$8),"FALSO"))</f>
        <v>1</v>
      </c>
      <c r="E1002" s="57" t="b">
        <f>+IF(OR(T1002='Convalida dati'!$F$4,T1002='Convalida dati'!$F$5,T1002='Convalida dati'!$F$8),OR('Dealflow centrale'!V1002='Convalida dati'!$D$5,V1002='Convalida dati'!$D$6,V1002='Convalida dati'!$D$7),IF(OR('Dealflow centrale'!T1002='Convalida dati'!$F$9,'Dealflow centrale'!T1002='Convalida dati'!$F$7),OR('Dealflow centrale'!V1002='Convalida dati'!$D$4,'Dealflow centrale'!V1002='Convalida dati'!$D$5,'Dealflow centrale'!V1002='Convalida dati'!$D$6),IF(T1002="",OR(V1002="",V1002='Convalida dati'!$D$8),"FALSO")))</f>
        <v>1</v>
      </c>
      <c r="F1002" s="58" t="str">
        <f t="shared" ca="1" si="88"/>
        <v>OK</v>
      </c>
      <c r="G1002" s="66">
        <v>997</v>
      </c>
      <c r="H1002" s="85">
        <v>43602</v>
      </c>
      <c r="I1002" s="63">
        <v>43602</v>
      </c>
      <c r="J1002" s="77" t="s">
        <v>2338</v>
      </c>
      <c r="K1002" s="65" t="s">
        <v>62</v>
      </c>
      <c r="L1002" s="76" t="s">
        <v>165</v>
      </c>
      <c r="M1002" s="78" t="s">
        <v>90</v>
      </c>
      <c r="N1002" s="64"/>
      <c r="O1002" s="272" t="s">
        <v>2364</v>
      </c>
      <c r="P1002" s="66" t="s">
        <v>37</v>
      </c>
      <c r="Q1002" s="67" t="s">
        <v>170</v>
      </c>
      <c r="R1002" s="67" t="s">
        <v>49</v>
      </c>
      <c r="S1002" s="288" t="str">
        <f>+'EVCA sectoralclassification 1'!E215</f>
        <v>Software: other</v>
      </c>
      <c r="T1002" s="68" t="s">
        <v>167</v>
      </c>
      <c r="U1002" s="66" t="s">
        <v>1388</v>
      </c>
      <c r="V1002" s="423" t="s">
        <v>39</v>
      </c>
      <c r="W1002" s="288"/>
      <c r="X1002" s="489">
        <v>43608</v>
      </c>
      <c r="Y1002" s="482"/>
      <c r="Z1002" s="74"/>
    </row>
    <row r="1003" spans="2:26" ht="42.45" hidden="1" customHeight="1" x14ac:dyDescent="0.3">
      <c r="B1003" s="56" t="str">
        <f t="shared" ca="1" si="86"/>
        <v>VERO</v>
      </c>
      <c r="C1003" s="57" t="b">
        <f t="shared" si="87"/>
        <v>1</v>
      </c>
      <c r="D1003" s="57" t="b">
        <f>+IF(Q1003='Convalida dati'!$B$16,AND('Dealflow centrale'!V1003&lt;&gt;"",I1003&lt;&gt;""),IF(AND('Dealflow centrale'!Q1003='Convalida dati'!$B$17,'Dealflow centrale'!I1003=""),OR('Dealflow centrale'!V1003="",V1003='Convalida dati'!$D$8),"FALSO"))</f>
        <v>1</v>
      </c>
      <c r="E1003" s="57" t="b">
        <f>+IF(OR(T1003='Convalida dati'!$F$4,T1003='Convalida dati'!$F$5,T1003='Convalida dati'!$F$8),OR('Dealflow centrale'!V1003='Convalida dati'!$D$5,V1003='Convalida dati'!$D$6,V1003='Convalida dati'!$D$7),IF(OR('Dealflow centrale'!T1003='Convalida dati'!$F$9,'Dealflow centrale'!T1003='Convalida dati'!$F$7),OR('Dealflow centrale'!V1003='Convalida dati'!$D$4,'Dealflow centrale'!V1003='Convalida dati'!$D$5,'Dealflow centrale'!V1003='Convalida dati'!$D$6),IF(T1003="",OR(V1003="",V1003='Convalida dati'!$D$8),"FALSO")))</f>
        <v>1</v>
      </c>
      <c r="F1003" s="58" t="str">
        <f t="shared" ca="1" si="88"/>
        <v>OK</v>
      </c>
      <c r="G1003" s="60">
        <v>998</v>
      </c>
      <c r="H1003" s="84">
        <v>43602</v>
      </c>
      <c r="I1003" s="59">
        <v>43602</v>
      </c>
      <c r="J1003" s="75" t="s">
        <v>2339</v>
      </c>
      <c r="K1003" s="70" t="s">
        <v>62</v>
      </c>
      <c r="L1003" s="70" t="s">
        <v>149</v>
      </c>
      <c r="M1003" s="72" t="s">
        <v>92</v>
      </c>
      <c r="N1003" s="75"/>
      <c r="O1003" s="73" t="s">
        <v>2364</v>
      </c>
      <c r="P1003" s="60" t="s">
        <v>37</v>
      </c>
      <c r="Q1003" s="61" t="s">
        <v>170</v>
      </c>
      <c r="R1003" s="61" t="s">
        <v>51</v>
      </c>
      <c r="S1003" s="293" t="str">
        <f>+'EVCA sectoralclassification 1'!E47</f>
        <v>Business and industrial products</v>
      </c>
      <c r="T1003" s="62" t="s">
        <v>167</v>
      </c>
      <c r="U1003" s="72" t="s">
        <v>1285</v>
      </c>
      <c r="V1003" s="424" t="s">
        <v>39</v>
      </c>
      <c r="W1003" s="289"/>
      <c r="X1003" s="488">
        <v>43608</v>
      </c>
      <c r="Y1003" s="481"/>
      <c r="Z1003" s="284"/>
    </row>
    <row r="1004" spans="2:26" ht="42.45" hidden="1" customHeight="1" x14ac:dyDescent="0.3">
      <c r="B1004" s="56" t="str">
        <f t="shared" ca="1" si="86"/>
        <v>VERO</v>
      </c>
      <c r="C1004" s="57" t="b">
        <f t="shared" si="87"/>
        <v>1</v>
      </c>
      <c r="D1004" s="57" t="b">
        <f>+IF(Q1004='Convalida dati'!$B$16,AND('Dealflow centrale'!V1004&lt;&gt;"",I1004&lt;&gt;""),IF(AND('Dealflow centrale'!Q1004='Convalida dati'!$B$17,'Dealflow centrale'!I1004=""),OR('Dealflow centrale'!V1004="",V1004='Convalida dati'!$D$8),"FALSO"))</f>
        <v>1</v>
      </c>
      <c r="E1004" s="57" t="b">
        <f>+IF(OR(T1004='Convalida dati'!$F$4,T1004='Convalida dati'!$F$5,T1004='Convalida dati'!$F$8),OR('Dealflow centrale'!V1004='Convalida dati'!$D$5,V1004='Convalida dati'!$D$6,V1004='Convalida dati'!$D$7),IF(OR('Dealflow centrale'!T1004='Convalida dati'!$F$9,'Dealflow centrale'!T1004='Convalida dati'!$F$7),OR('Dealflow centrale'!V1004='Convalida dati'!$D$4,'Dealflow centrale'!V1004='Convalida dati'!$D$5,'Dealflow centrale'!V1004='Convalida dati'!$D$6),IF(T1004="",OR(V1004="",V1004='Convalida dati'!$D$8),"FALSO")))</f>
        <v>1</v>
      </c>
      <c r="F1004" s="58" t="str">
        <f t="shared" ca="1" si="88"/>
        <v>OK</v>
      </c>
      <c r="G1004" s="66">
        <v>999</v>
      </c>
      <c r="H1004" s="85">
        <v>43602</v>
      </c>
      <c r="I1004" s="63">
        <v>43602</v>
      </c>
      <c r="J1004" s="77" t="s">
        <v>2340</v>
      </c>
      <c r="K1004" s="65" t="s">
        <v>62</v>
      </c>
      <c r="L1004" s="76" t="s">
        <v>165</v>
      </c>
      <c r="M1004" s="78" t="s">
        <v>90</v>
      </c>
      <c r="N1004" s="64"/>
      <c r="O1004" s="76" t="s">
        <v>2364</v>
      </c>
      <c r="P1004" s="66" t="s">
        <v>37</v>
      </c>
      <c r="Q1004" s="67" t="s">
        <v>170</v>
      </c>
      <c r="R1004" s="67" t="s">
        <v>45</v>
      </c>
      <c r="S1004" s="287" t="str">
        <f>+'EVCA sectoralclassification 1'!E234</f>
        <v>Healthcare: other</v>
      </c>
      <c r="T1004" s="67" t="s">
        <v>41</v>
      </c>
      <c r="U1004" s="78" t="s">
        <v>1388</v>
      </c>
      <c r="V1004" s="423" t="s">
        <v>39</v>
      </c>
      <c r="W1004" s="288"/>
      <c r="X1004" s="489">
        <v>43608</v>
      </c>
      <c r="Y1004" s="482"/>
      <c r="Z1004" s="74"/>
    </row>
    <row r="1005" spans="2:26" ht="42.45" hidden="1" customHeight="1" x14ac:dyDescent="0.3">
      <c r="B1005" s="56" t="str">
        <f t="shared" ca="1" si="86"/>
        <v>VERO</v>
      </c>
      <c r="C1005" s="57" t="b">
        <f t="shared" si="87"/>
        <v>1</v>
      </c>
      <c r="D1005" s="57" t="b">
        <f>+IF(Q1005='Convalida dati'!$B$16,AND('Dealflow centrale'!V1005&lt;&gt;"",I1005&lt;&gt;""),IF(AND('Dealflow centrale'!Q1005='Convalida dati'!$B$17,'Dealflow centrale'!I1005=""),OR('Dealflow centrale'!V1005="",V1005='Convalida dati'!$D$8),"FALSO"))</f>
        <v>1</v>
      </c>
      <c r="E1005" s="57" t="b">
        <f>+IF(OR(T1005='Convalida dati'!$F$4,T1005='Convalida dati'!$F$5,T1005='Convalida dati'!$F$8),OR('Dealflow centrale'!V1005='Convalida dati'!$D$5,V1005='Convalida dati'!$D$6,V1005='Convalida dati'!$D$7),IF(OR('Dealflow centrale'!T1005='Convalida dati'!$F$9,'Dealflow centrale'!T1005='Convalida dati'!$F$7),OR('Dealflow centrale'!V1005='Convalida dati'!$D$4,'Dealflow centrale'!V1005='Convalida dati'!$D$5,'Dealflow centrale'!V1005='Convalida dati'!$D$6),IF(T1005="",OR(V1005="",V1005='Convalida dati'!$D$8),"FALSO")))</f>
        <v>1</v>
      </c>
      <c r="F1005" s="58" t="str">
        <f t="shared" ca="1" si="88"/>
        <v>OK</v>
      </c>
      <c r="G1005" s="60">
        <v>1000</v>
      </c>
      <c r="H1005" s="84">
        <v>43602</v>
      </c>
      <c r="I1005" s="59">
        <v>43602</v>
      </c>
      <c r="J1005" s="75" t="s">
        <v>2341</v>
      </c>
      <c r="K1005" s="70" t="s">
        <v>62</v>
      </c>
      <c r="L1005" s="70" t="s">
        <v>165</v>
      </c>
      <c r="M1005" s="72" t="s">
        <v>90</v>
      </c>
      <c r="N1005" s="75"/>
      <c r="O1005" s="73" t="s">
        <v>2364</v>
      </c>
      <c r="P1005" s="60" t="s">
        <v>37</v>
      </c>
      <c r="Q1005" s="61" t="s">
        <v>170</v>
      </c>
      <c r="R1005" s="61" t="s">
        <v>53</v>
      </c>
      <c r="S1005" s="294" t="str">
        <f>+'EVCA sectoralclassification 1'!E182</f>
        <v>Financial institutions and services</v>
      </c>
      <c r="T1005" s="61" t="s">
        <v>166</v>
      </c>
      <c r="U1005" s="60" t="s">
        <v>2366</v>
      </c>
      <c r="V1005" s="424" t="s">
        <v>39</v>
      </c>
      <c r="W1005" s="289"/>
      <c r="X1005" s="491">
        <v>43608</v>
      </c>
      <c r="Y1005" s="481"/>
      <c r="Z1005" s="284"/>
    </row>
    <row r="1006" spans="2:26" ht="42.45" hidden="1" customHeight="1" x14ac:dyDescent="0.3">
      <c r="B1006" s="56" t="str">
        <f t="shared" ca="1" si="86"/>
        <v>VERO</v>
      </c>
      <c r="C1006" s="57" t="b">
        <f t="shared" si="87"/>
        <v>1</v>
      </c>
      <c r="D1006" s="57" t="b">
        <f>+IF(Q1006='Convalida dati'!$B$16,AND('Dealflow centrale'!V1006&lt;&gt;"",I1006&lt;&gt;""),IF(AND('Dealflow centrale'!Q1006='Convalida dati'!$B$17,'Dealflow centrale'!I1006=""),OR('Dealflow centrale'!V1006="",V1006='Convalida dati'!$D$8),"FALSO"))</f>
        <v>1</v>
      </c>
      <c r="E1006" s="57" t="b">
        <f>+IF(OR(T1006='Convalida dati'!$F$4,T1006='Convalida dati'!$F$5,T1006='Convalida dati'!$F$8),OR('Dealflow centrale'!V1006='Convalida dati'!$D$9,V1006='Convalida dati'!$D$6,V1006='Convalida dati'!$D$7),IF(OR('Dealflow centrale'!T1006='Convalida dati'!$F$6,'Dealflow centrale'!T1006='Convalida dati'!$F$7),OR('Dealflow centrale'!V1006='Convalida dati'!$D$10,'Dealflow centrale'!V1006='Convalida dati'!$D$9,'Dealflow centrale'!V1006='Convalida dati'!$D$6),IF(T1006="",OR(V1006="",V1006='Convalida dati'!$D$8),"FALSO")))</f>
        <v>1</v>
      </c>
      <c r="F1006" s="58" t="str">
        <f t="shared" ca="1" si="88"/>
        <v>OK</v>
      </c>
      <c r="G1006" s="66">
        <v>1001</v>
      </c>
      <c r="H1006" s="85">
        <v>43602</v>
      </c>
      <c r="I1006" s="63">
        <v>43602</v>
      </c>
      <c r="J1006" s="77" t="s">
        <v>2342</v>
      </c>
      <c r="K1006" s="65" t="s">
        <v>62</v>
      </c>
      <c r="L1006" s="76" t="s">
        <v>69</v>
      </c>
      <c r="M1006" s="78" t="s">
        <v>70</v>
      </c>
      <c r="N1006" s="64"/>
      <c r="O1006" s="272" t="s">
        <v>2364</v>
      </c>
      <c r="P1006" s="66" t="s">
        <v>37</v>
      </c>
      <c r="Q1006" s="67" t="s">
        <v>170</v>
      </c>
      <c r="R1006" s="280" t="s">
        <v>52</v>
      </c>
      <c r="S1006" s="288" t="str">
        <f>+'EVCA sectoralclassification 1'!E231</f>
        <v>Medical devices and supplies</v>
      </c>
      <c r="T1006" s="68" t="s">
        <v>166</v>
      </c>
      <c r="U1006" s="66" t="s">
        <v>1285</v>
      </c>
      <c r="V1006" s="427" t="s">
        <v>3913</v>
      </c>
      <c r="W1006" s="462"/>
      <c r="X1006" s="489">
        <v>44280</v>
      </c>
      <c r="Y1006" s="482" t="s">
        <v>4092</v>
      </c>
      <c r="Z1006" s="74"/>
    </row>
    <row r="1007" spans="2:26" ht="42.45" hidden="1" customHeight="1" x14ac:dyDescent="0.3">
      <c r="B1007" s="56" t="str">
        <f t="shared" ca="1" si="86"/>
        <v>VERO</v>
      </c>
      <c r="C1007" s="57" t="b">
        <f t="shared" si="87"/>
        <v>1</v>
      </c>
      <c r="D1007" s="57" t="b">
        <f>+IF(Q1007='Convalida dati'!$B$16,AND('Dealflow centrale'!V1007&lt;&gt;"",I1007&lt;&gt;""),IF(AND('Dealflow centrale'!Q1007='Convalida dati'!$B$17,'Dealflow centrale'!I1007=""),OR('Dealflow centrale'!V1007="",V1007='Convalida dati'!$D$8),"FALSO"))</f>
        <v>1</v>
      </c>
      <c r="E1007" s="57" t="b">
        <f>+IF(OR(T1007='Convalida dati'!$F$4,T1007='Convalida dati'!$F$5,T1007='Convalida dati'!$F$8),OR('Dealflow centrale'!V1007='Convalida dati'!$D$5,V1007='Convalida dati'!$D$6,V1007='Convalida dati'!$D$7),IF(OR('Dealflow centrale'!T1007='Convalida dati'!$F$9,'Dealflow centrale'!T1007='Convalida dati'!$F$7),OR('Dealflow centrale'!V1007='Convalida dati'!$D$4,'Dealflow centrale'!V1007='Convalida dati'!$D$5,'Dealflow centrale'!V1007='Convalida dati'!$D$6),IF(T1007="",OR(V1007="",V1007='Convalida dati'!$D$8),"FALSO")))</f>
        <v>1</v>
      </c>
      <c r="F1007" s="58" t="str">
        <f t="shared" ca="1" si="88"/>
        <v>OK</v>
      </c>
      <c r="G1007" s="60">
        <v>1002</v>
      </c>
      <c r="H1007" s="84">
        <v>43602</v>
      </c>
      <c r="I1007" s="59">
        <v>43602</v>
      </c>
      <c r="J1007" s="75" t="s">
        <v>2343</v>
      </c>
      <c r="K1007" s="70" t="s">
        <v>62</v>
      </c>
      <c r="L1007" s="70" t="s">
        <v>1865</v>
      </c>
      <c r="M1007" s="72" t="s">
        <v>101</v>
      </c>
      <c r="N1007" s="75"/>
      <c r="O1007" s="73" t="s">
        <v>2364</v>
      </c>
      <c r="P1007" s="60" t="s">
        <v>37</v>
      </c>
      <c r="Q1007" s="61" t="s">
        <v>170</v>
      </c>
      <c r="R1007" s="61" t="s">
        <v>43</v>
      </c>
      <c r="S1007" s="293" t="str">
        <f>+'EVCA sectoralclassification 1'!E16</f>
        <v>Agriculture: other</v>
      </c>
      <c r="T1007" s="62" t="s">
        <v>166</v>
      </c>
      <c r="U1007" s="60" t="s">
        <v>2365</v>
      </c>
      <c r="V1007" s="424" t="s">
        <v>39</v>
      </c>
      <c r="W1007" s="289"/>
      <c r="X1007" s="488">
        <v>43608</v>
      </c>
      <c r="Y1007" s="481"/>
      <c r="Z1007" s="284"/>
    </row>
    <row r="1008" spans="2:26" ht="42.45" hidden="1" customHeight="1" x14ac:dyDescent="0.3">
      <c r="B1008" s="56" t="str">
        <f t="shared" ca="1" si="86"/>
        <v>VERO</v>
      </c>
      <c r="C1008" s="57" t="b">
        <f t="shared" si="87"/>
        <v>1</v>
      </c>
      <c r="D1008" s="57" t="b">
        <f>+IF(Q1008='Convalida dati'!$B$16,AND('Dealflow centrale'!V1008&lt;&gt;"",I1008&lt;&gt;""),IF(AND('Dealflow centrale'!Q1008='Convalida dati'!$B$17,'Dealflow centrale'!I1008=""),OR('Dealflow centrale'!V1008="",V1008='Convalida dati'!$D$8),"FALSO"))</f>
        <v>1</v>
      </c>
      <c r="E1008" s="57" t="b">
        <f>+IF(OR(T1008='Convalida dati'!$F$4,T1008='Convalida dati'!$F$5,T1008='Convalida dati'!$F$8),OR('Dealflow centrale'!V1008='Convalida dati'!$D$5,V1008='Convalida dati'!$D$6,V1008='Convalida dati'!$D$7),IF(OR('Dealflow centrale'!T1008='Convalida dati'!$F$9,'Dealflow centrale'!T1008='Convalida dati'!$F$7),OR('Dealflow centrale'!V1008='Convalida dati'!$D$4,'Dealflow centrale'!V1008='Convalida dati'!$D$5,'Dealflow centrale'!V1008='Convalida dati'!$D$6),IF(T1008="",OR(V1008="",V1008='Convalida dati'!$D$8),"FALSO")))</f>
        <v>1</v>
      </c>
      <c r="F1008" s="58" t="str">
        <f t="shared" ca="1" si="88"/>
        <v>OK</v>
      </c>
      <c r="G1008" s="66">
        <v>1003</v>
      </c>
      <c r="H1008" s="85">
        <v>43602</v>
      </c>
      <c r="I1008" s="63">
        <v>43602</v>
      </c>
      <c r="J1008" s="77" t="s">
        <v>2344</v>
      </c>
      <c r="K1008" s="65" t="s">
        <v>62</v>
      </c>
      <c r="L1008" s="76" t="s">
        <v>69</v>
      </c>
      <c r="M1008" s="78" t="s">
        <v>70</v>
      </c>
      <c r="N1008" s="64"/>
      <c r="O1008" s="272" t="s">
        <v>2364</v>
      </c>
      <c r="P1008" s="66" t="s">
        <v>37</v>
      </c>
      <c r="Q1008" s="67" t="s">
        <v>170</v>
      </c>
      <c r="R1008" s="67" t="s">
        <v>44</v>
      </c>
      <c r="S1008" s="288" t="str">
        <f>+'EVCA sectoralclassification 1'!E59</f>
        <v>Industrial measurement, sensing and control</v>
      </c>
      <c r="T1008" s="68" t="s">
        <v>167</v>
      </c>
      <c r="U1008" s="78" t="s">
        <v>1158</v>
      </c>
      <c r="V1008" s="423" t="s">
        <v>39</v>
      </c>
      <c r="W1008" s="288"/>
      <c r="X1008" s="489">
        <v>43608</v>
      </c>
      <c r="Y1008" s="482"/>
      <c r="Z1008" s="74"/>
    </row>
    <row r="1009" spans="2:26" ht="42.45" hidden="1" customHeight="1" x14ac:dyDescent="0.3">
      <c r="B1009" s="56" t="str">
        <f t="shared" ca="1" si="86"/>
        <v>VERO</v>
      </c>
      <c r="C1009" s="57" t="b">
        <f t="shared" si="87"/>
        <v>1</v>
      </c>
      <c r="D1009" s="57" t="b">
        <f>+IF(Q1009='Convalida dati'!$B$16,AND('Dealflow centrale'!V1009&lt;&gt;"",I1009&lt;&gt;""),IF(AND('Dealflow centrale'!Q1009='Convalida dati'!$B$17,'Dealflow centrale'!I1009=""),OR('Dealflow centrale'!V1009="",V1009='Convalida dati'!$D$8),"FALSO"))</f>
        <v>1</v>
      </c>
      <c r="E1009" s="57" t="b">
        <f>+IF(OR(T1009='Convalida dati'!$F$4,T1009='Convalida dati'!$F$5,T1009='Convalida dati'!$F$8),OR('Dealflow centrale'!V1009='Convalida dati'!$D$5,V1009='Convalida dati'!$D$6,V1009='Convalida dati'!$D$7),IF(OR('Dealflow centrale'!T1009='Convalida dati'!$F$9,'Dealflow centrale'!T1009='Convalida dati'!$F$7),OR('Dealflow centrale'!V1009='Convalida dati'!$D$4,'Dealflow centrale'!V1009='Convalida dati'!$D$5,'Dealflow centrale'!V1009='Convalida dati'!$D$6),IF(T1009="",OR(V1009="",V1009='Convalida dati'!$D$8),"FALSO")))</f>
        <v>1</v>
      </c>
      <c r="F1009" s="58" t="str">
        <f t="shared" ca="1" si="88"/>
        <v>OK</v>
      </c>
      <c r="G1009" s="60">
        <v>1004</v>
      </c>
      <c r="H1009" s="84">
        <v>43602</v>
      </c>
      <c r="I1009" s="59">
        <v>43602</v>
      </c>
      <c r="J1009" s="75" t="s">
        <v>2345</v>
      </c>
      <c r="K1009" s="70" t="s">
        <v>62</v>
      </c>
      <c r="L1009" s="70" t="s">
        <v>190</v>
      </c>
      <c r="M1009" s="72" t="s">
        <v>99</v>
      </c>
      <c r="N1009" s="75"/>
      <c r="O1009" s="73" t="s">
        <v>2364</v>
      </c>
      <c r="P1009" s="60" t="s">
        <v>37</v>
      </c>
      <c r="Q1009" s="61" t="s">
        <v>170</v>
      </c>
      <c r="R1009" s="61" t="s">
        <v>45</v>
      </c>
      <c r="S1009" s="293" t="str">
        <f>+'EVCA sectoralclassification 1'!E234</f>
        <v>Healthcare: other</v>
      </c>
      <c r="T1009" s="62" t="s">
        <v>167</v>
      </c>
      <c r="U1009" s="60" t="s">
        <v>818</v>
      </c>
      <c r="V1009" s="424" t="s">
        <v>39</v>
      </c>
      <c r="W1009" s="289"/>
      <c r="X1009" s="488">
        <v>43608</v>
      </c>
      <c r="Y1009" s="481"/>
      <c r="Z1009" s="284"/>
    </row>
    <row r="1010" spans="2:26" ht="42.45" hidden="1" customHeight="1" x14ac:dyDescent="0.3">
      <c r="B1010" s="56" t="str">
        <f t="shared" ca="1" si="86"/>
        <v>VERO</v>
      </c>
      <c r="C1010" s="57" t="b">
        <f t="shared" si="87"/>
        <v>1</v>
      </c>
      <c r="D1010" s="57" t="b">
        <f>+IF(Q1010='Convalida dati'!$B$16,AND('Dealflow centrale'!V1010&lt;&gt;"",I1010&lt;&gt;""),IF(AND('Dealflow centrale'!Q1010='Convalida dati'!$B$17,'Dealflow centrale'!I1010=""),OR('Dealflow centrale'!V1010="",V1010='Convalida dati'!$D$8),"FALSO"))</f>
        <v>1</v>
      </c>
      <c r="E1010" s="57" t="b">
        <f>+IF(OR(T1010='Convalida dati'!$F$4,T1010='Convalida dati'!$F$5,T1010='Convalida dati'!$F$8),OR('Dealflow centrale'!V1010='Convalida dati'!$D$5,V1010='Convalida dati'!$D$6,V1010='Convalida dati'!$D$7),IF(OR('Dealflow centrale'!T1010='Convalida dati'!$F$9,'Dealflow centrale'!T1010='Convalida dati'!$F$7),OR('Dealflow centrale'!V1010='Convalida dati'!$D$4,'Dealflow centrale'!V1010='Convalida dati'!$D$5,'Dealflow centrale'!V1010='Convalida dati'!$D$6),IF(T1010="",OR(V1010="",V1010='Convalida dati'!$D$8),"FALSO")))</f>
        <v>1</v>
      </c>
      <c r="F1010" s="58" t="str">
        <f t="shared" ca="1" si="88"/>
        <v>OK</v>
      </c>
      <c r="G1010" s="66">
        <v>1005</v>
      </c>
      <c r="H1010" s="85">
        <v>43602</v>
      </c>
      <c r="I1010" s="63">
        <v>43602</v>
      </c>
      <c r="J1010" s="77" t="s">
        <v>2346</v>
      </c>
      <c r="K1010" s="65" t="s">
        <v>62</v>
      </c>
      <c r="L1010" s="76" t="s">
        <v>165</v>
      </c>
      <c r="M1010" s="78" t="s">
        <v>90</v>
      </c>
      <c r="N1010" s="64"/>
      <c r="O1010" s="76" t="s">
        <v>2364</v>
      </c>
      <c r="P1010" s="66" t="s">
        <v>37</v>
      </c>
      <c r="Q1010" s="67" t="s">
        <v>170</v>
      </c>
      <c r="R1010" s="280" t="s">
        <v>52</v>
      </c>
      <c r="S1010" s="287" t="str">
        <f>+'EVCA sectoralclassification 1'!E232</f>
        <v>Medical devices and supplies</v>
      </c>
      <c r="T1010" s="67" t="s">
        <v>166</v>
      </c>
      <c r="U1010" s="78" t="s">
        <v>1285</v>
      </c>
      <c r="V1010" s="423" t="s">
        <v>39</v>
      </c>
      <c r="W1010" s="288"/>
      <c r="X1010" s="489">
        <v>43608</v>
      </c>
      <c r="Y1010" s="482"/>
      <c r="Z1010" s="74"/>
    </row>
    <row r="1011" spans="2:26" ht="42.45" hidden="1" customHeight="1" x14ac:dyDescent="0.3">
      <c r="B1011" s="56" t="str">
        <f t="shared" ca="1" si="86"/>
        <v>VERO</v>
      </c>
      <c r="C1011" s="57" t="b">
        <f t="shared" si="87"/>
        <v>1</v>
      </c>
      <c r="D1011" s="57" t="b">
        <f>+IF(Q1011='Convalida dati'!$B$16,AND('Dealflow centrale'!V1011&lt;&gt;"",I1011&lt;&gt;""),IF(AND('Dealflow centrale'!Q1011='Convalida dati'!$B$17,'Dealflow centrale'!I1011=""),OR('Dealflow centrale'!V1011="",V1011='Convalida dati'!$D$8),"FALSO"))</f>
        <v>1</v>
      </c>
      <c r="E1011" s="57" t="b">
        <f>+IF(OR(T1011='Convalida dati'!$F$4,T1011='Convalida dati'!$F$5,T1011='Convalida dati'!$F$8),OR('Dealflow centrale'!V1011='Convalida dati'!$D$5,V1011='Convalida dati'!$D$6,V1011='Convalida dati'!$D$7),IF(OR('Dealflow centrale'!T1011='Convalida dati'!$F$9,'Dealflow centrale'!T1011='Convalida dati'!$F$7),OR('Dealflow centrale'!V1011='Convalida dati'!$D$4,'Dealflow centrale'!V1011='Convalida dati'!$D$5,'Dealflow centrale'!V1011='Convalida dati'!$D$6),IF(T1011="",OR(V1011="",V1011='Convalida dati'!$D$8),"FALSO")))</f>
        <v>1</v>
      </c>
      <c r="F1011" s="58" t="str">
        <f t="shared" ca="1" si="88"/>
        <v>OK</v>
      </c>
      <c r="G1011" s="60">
        <v>1006</v>
      </c>
      <c r="H1011" s="84">
        <v>43602</v>
      </c>
      <c r="I1011" s="59">
        <v>43602</v>
      </c>
      <c r="J1011" s="75" t="s">
        <v>2347</v>
      </c>
      <c r="K1011" s="70" t="s">
        <v>62</v>
      </c>
      <c r="L1011" s="70" t="s">
        <v>1077</v>
      </c>
      <c r="M1011" s="72" t="s">
        <v>103</v>
      </c>
      <c r="N1011" s="75"/>
      <c r="O1011" s="73" t="s">
        <v>2364</v>
      </c>
      <c r="P1011" s="60" t="s">
        <v>37</v>
      </c>
      <c r="Q1011" s="61" t="s">
        <v>170</v>
      </c>
      <c r="R1011" s="61" t="s">
        <v>53</v>
      </c>
      <c r="S1011" s="294" t="str">
        <f>+'EVCA sectoralclassification 1'!E89</f>
        <v>Business and industrial services</v>
      </c>
      <c r="T1011" s="61" t="s">
        <v>41</v>
      </c>
      <c r="U1011" s="60" t="s">
        <v>218</v>
      </c>
      <c r="V1011" s="424" t="s">
        <v>174</v>
      </c>
      <c r="W1011" s="289"/>
      <c r="X1011" s="491">
        <v>43608</v>
      </c>
      <c r="Y1011" s="481"/>
      <c r="Z1011" s="284"/>
    </row>
    <row r="1012" spans="2:26" ht="42.45" hidden="1" customHeight="1" x14ac:dyDescent="0.3">
      <c r="B1012" s="56" t="str">
        <f t="shared" ca="1" si="86"/>
        <v>VERO</v>
      </c>
      <c r="C1012" s="57" t="b">
        <f t="shared" si="87"/>
        <v>1</v>
      </c>
      <c r="D1012" s="57" t="b">
        <f>+IF(Q1012='Convalida dati'!$B$16,AND('Dealflow centrale'!V1012&lt;&gt;"",I1012&lt;&gt;""),IF(AND('Dealflow centrale'!Q1012='Convalida dati'!$B$17,'Dealflow centrale'!I1012=""),OR('Dealflow centrale'!V1012="",V1012='Convalida dati'!$D$8),"FALSO"))</f>
        <v>1</v>
      </c>
      <c r="E1012" s="57" t="b">
        <f>+IF(OR(T1012='Convalida dati'!$F$4,T1012='Convalida dati'!$F$5,T1012='Convalida dati'!$F$8),OR('Dealflow centrale'!V1012='Convalida dati'!$D$9,V1012='Convalida dati'!$D$6,V1012='Convalida dati'!$D$7),IF(OR('Dealflow centrale'!T1012='Convalida dati'!$F$6,'Dealflow centrale'!T1012='Convalida dati'!$F$7),OR('Dealflow centrale'!V1012='Convalida dati'!$D$12,'Dealflow centrale'!V1012='Convalida dati'!$D$9,'Dealflow centrale'!V1012='Convalida dati'!$D$6),IF(T1012="",OR(V1012="",V1012='Convalida dati'!$D$8),"FALSO")))</f>
        <v>1</v>
      </c>
      <c r="F1012" s="58" t="str">
        <f t="shared" ca="1" si="88"/>
        <v>OK</v>
      </c>
      <c r="G1012" s="66">
        <v>1007</v>
      </c>
      <c r="H1012" s="85">
        <v>43602</v>
      </c>
      <c r="I1012" s="63">
        <v>43602</v>
      </c>
      <c r="J1012" s="77" t="s">
        <v>2348</v>
      </c>
      <c r="K1012" s="65" t="s">
        <v>62</v>
      </c>
      <c r="L1012" s="76" t="s">
        <v>149</v>
      </c>
      <c r="M1012" s="78" t="s">
        <v>92</v>
      </c>
      <c r="N1012" s="64"/>
      <c r="O1012" s="272" t="s">
        <v>2364</v>
      </c>
      <c r="P1012" s="66" t="s">
        <v>37</v>
      </c>
      <c r="Q1012" s="67" t="s">
        <v>170</v>
      </c>
      <c r="R1012" s="280" t="s">
        <v>49</v>
      </c>
      <c r="S1012" s="288" t="str">
        <f>+'EVCA sectoralclassification 1'!E214</f>
        <v>Systems software</v>
      </c>
      <c r="T1012" s="68" t="s">
        <v>166</v>
      </c>
      <c r="U1012" s="66" t="s">
        <v>1158</v>
      </c>
      <c r="V1012" s="433" t="s">
        <v>5177</v>
      </c>
      <c r="W1012" s="463"/>
      <c r="X1012" s="489">
        <v>44873</v>
      </c>
      <c r="Y1012" s="482" t="s">
        <v>5302</v>
      </c>
      <c r="Z1012" s="74"/>
    </row>
    <row r="1013" spans="2:26" ht="42.45" hidden="1" customHeight="1" x14ac:dyDescent="0.3">
      <c r="B1013" s="56" t="str">
        <f t="shared" ca="1" si="86"/>
        <v>VERO</v>
      </c>
      <c r="C1013" s="57" t="b">
        <f t="shared" si="87"/>
        <v>1</v>
      </c>
      <c r="D1013" s="57" t="b">
        <f>+IF(Q1013='Convalida dati'!$B$16,AND('Dealflow centrale'!V1013&lt;&gt;"",I1013&lt;&gt;""),IF(AND('Dealflow centrale'!Q1013='Convalida dati'!$B$17,'Dealflow centrale'!I1013=""),OR('Dealflow centrale'!V1013="",V1013='Convalida dati'!$D$8),"FALSO"))</f>
        <v>1</v>
      </c>
      <c r="E1013" s="57" t="b">
        <f>+IF(OR(T1013='Convalida dati'!$F$4,T1013='Convalida dati'!$F$5,T1013='Convalida dati'!$F$8),OR('Dealflow centrale'!V1013='Convalida dati'!$D$5,V1013='Convalida dati'!$D$6,V1013='Convalida dati'!$D$7),IF(OR('Dealflow centrale'!T1013='Convalida dati'!$F$9,'Dealflow centrale'!T1013='Convalida dati'!$F$7),OR('Dealflow centrale'!V1013='Convalida dati'!$D$4,'Dealflow centrale'!V1013='Convalida dati'!$D$5,'Dealflow centrale'!V1013='Convalida dati'!$D$6),IF(T1013="",OR(V1013="",V1013='Convalida dati'!$D$8),"FALSO")))</f>
        <v>1</v>
      </c>
      <c r="F1013" s="58" t="str">
        <f t="shared" ca="1" si="88"/>
        <v>OK</v>
      </c>
      <c r="G1013" s="60">
        <v>1008</v>
      </c>
      <c r="H1013" s="84">
        <v>43605</v>
      </c>
      <c r="I1013" s="59">
        <v>43605</v>
      </c>
      <c r="J1013" s="75" t="s">
        <v>2349</v>
      </c>
      <c r="K1013" s="70" t="s">
        <v>62</v>
      </c>
      <c r="L1013" s="70" t="s">
        <v>2368</v>
      </c>
      <c r="M1013" s="72" t="s">
        <v>103</v>
      </c>
      <c r="N1013" s="75"/>
      <c r="O1013" s="73" t="s">
        <v>2367</v>
      </c>
      <c r="P1013" s="60" t="s">
        <v>35</v>
      </c>
      <c r="Q1013" s="61" t="s">
        <v>170</v>
      </c>
      <c r="R1013" s="61" t="s">
        <v>52</v>
      </c>
      <c r="S1013" s="293" t="str">
        <f>+'EVCA sectoralclassification 1'!E231</f>
        <v>Medical devices and supplies</v>
      </c>
      <c r="T1013" s="62" t="s">
        <v>166</v>
      </c>
      <c r="U1013" s="72" t="s">
        <v>2380</v>
      </c>
      <c r="V1013" s="424" t="s">
        <v>38</v>
      </c>
      <c r="W1013" s="289"/>
      <c r="X1013" s="488">
        <v>43986</v>
      </c>
      <c r="Y1013" s="483" t="s">
        <v>3450</v>
      </c>
      <c r="Z1013" s="80"/>
    </row>
    <row r="1014" spans="2:26" ht="42.45" hidden="1" customHeight="1" x14ac:dyDescent="0.3">
      <c r="B1014" s="56" t="str">
        <f t="shared" ca="1" si="86"/>
        <v>VERO</v>
      </c>
      <c r="C1014" s="57" t="b">
        <f t="shared" si="87"/>
        <v>1</v>
      </c>
      <c r="D1014" s="57" t="b">
        <f>+IF(Q1014='Convalida dati'!$B$16,AND('Dealflow centrale'!V1014&lt;&gt;"",I1014&lt;&gt;""),IF(AND('Dealflow centrale'!Q1014='Convalida dati'!$B$17,'Dealflow centrale'!I1014=""),OR('Dealflow centrale'!V1014="",V1014='Convalida dati'!$D$8),"FALSO"))</f>
        <v>1</v>
      </c>
      <c r="E1014" s="57" t="b">
        <f>+IF(OR(T1014='Convalida dati'!$F$4,T1014='Convalida dati'!$F$5,T1014='Convalida dati'!$F$8),OR('Dealflow centrale'!V1014='Convalida dati'!$D$5,V1014='Convalida dati'!$D$6,V1014='Convalida dati'!$D$7),IF(OR('Dealflow centrale'!T1014='Convalida dati'!$F$9,'Dealflow centrale'!T1014='Convalida dati'!$F$7),OR('Dealflow centrale'!V1014='Convalida dati'!$D$4,'Dealflow centrale'!V1014='Convalida dati'!$D$5,'Dealflow centrale'!V1014='Convalida dati'!$D$6),IF(T1014="",OR(V1014="",V1014='Convalida dati'!$D$8),"FALSO")))</f>
        <v>1</v>
      </c>
      <c r="F1014" s="58" t="str">
        <f t="shared" ca="1" si="88"/>
        <v>OK</v>
      </c>
      <c r="G1014" s="66">
        <v>1009</v>
      </c>
      <c r="H1014" s="85">
        <v>43605</v>
      </c>
      <c r="I1014" s="63">
        <v>43605</v>
      </c>
      <c r="J1014" s="77" t="s">
        <v>2350</v>
      </c>
      <c r="K1014" s="76" t="s">
        <v>62</v>
      </c>
      <c r="L1014" s="76" t="s">
        <v>206</v>
      </c>
      <c r="M1014" s="78" t="s">
        <v>206</v>
      </c>
      <c r="N1014" s="64"/>
      <c r="O1014" s="272" t="s">
        <v>2369</v>
      </c>
      <c r="P1014" s="66" t="s">
        <v>35</v>
      </c>
      <c r="Q1014" s="67" t="s">
        <v>170</v>
      </c>
      <c r="R1014" s="67" t="s">
        <v>48</v>
      </c>
      <c r="S1014" s="288" t="str">
        <f>+'EVCA sectoralclassification 1'!E187</f>
        <v>Broadcasting, publications and content providers</v>
      </c>
      <c r="T1014" s="68" t="s">
        <v>41</v>
      </c>
      <c r="U1014" s="66" t="s">
        <v>218</v>
      </c>
      <c r="V1014" s="423" t="s">
        <v>174</v>
      </c>
      <c r="W1014" s="288"/>
      <c r="X1014" s="489">
        <v>43608</v>
      </c>
      <c r="Y1014" s="482"/>
      <c r="Z1014" s="74"/>
    </row>
    <row r="1015" spans="2:26" ht="42.45" hidden="1" customHeight="1" x14ac:dyDescent="0.3">
      <c r="B1015" s="56" t="str">
        <f t="shared" ca="1" si="86"/>
        <v>VERO</v>
      </c>
      <c r="C1015" s="57" t="b">
        <f t="shared" si="87"/>
        <v>1</v>
      </c>
      <c r="D1015" s="57" t="b">
        <f>+IF(Q1015='Convalida dati'!$B$16,AND('Dealflow centrale'!V1015&lt;&gt;"",I1015&lt;&gt;""),IF(AND('Dealflow centrale'!Q1015='Convalida dati'!$B$17,'Dealflow centrale'!I1015=""),OR('Dealflow centrale'!V1015="",V1015='Convalida dati'!$D$8),"FALSO"))</f>
        <v>1</v>
      </c>
      <c r="E1015" s="57" t="b">
        <f>+IF(OR(T1015='Convalida dati'!$F$4,T1015='Convalida dati'!$F$5,T1015='Convalida dati'!$F$8),OR('Dealflow centrale'!V1015='Convalida dati'!$D$5,V1015='Convalida dati'!$D$6,V1015='Convalida dati'!$D$7),IF(OR('Dealflow centrale'!T1015='Convalida dati'!$F$9,'Dealflow centrale'!T1015='Convalida dati'!$F$7),OR('Dealflow centrale'!V1015='Convalida dati'!$D$4,'Dealflow centrale'!V1015='Convalida dati'!$D$5,'Dealflow centrale'!V1015='Convalida dati'!$D$6),IF(T1015="",OR(V1015="",V1015='Convalida dati'!$D$8),"FALSO")))</f>
        <v>1</v>
      </c>
      <c r="F1015" s="58" t="str">
        <f t="shared" ca="1" si="88"/>
        <v>OK</v>
      </c>
      <c r="G1015" s="60">
        <v>1010</v>
      </c>
      <c r="H1015" s="84">
        <v>43605</v>
      </c>
      <c r="I1015" s="59">
        <v>43605</v>
      </c>
      <c r="J1015" s="75" t="s">
        <v>2351</v>
      </c>
      <c r="K1015" s="70" t="s">
        <v>62</v>
      </c>
      <c r="L1015" s="70" t="s">
        <v>206</v>
      </c>
      <c r="M1015" s="72" t="s">
        <v>206</v>
      </c>
      <c r="N1015" s="75" t="s">
        <v>111</v>
      </c>
      <c r="O1015" s="73"/>
      <c r="P1015" s="72" t="s">
        <v>36</v>
      </c>
      <c r="Q1015" s="61" t="s">
        <v>170</v>
      </c>
      <c r="R1015" s="61" t="s">
        <v>53</v>
      </c>
      <c r="S1015" s="293" t="str">
        <f>+'EVCA sectoralclassification 1'!E89</f>
        <v>Business and industrial services</v>
      </c>
      <c r="T1015" s="62" t="s">
        <v>166</v>
      </c>
      <c r="U1015" s="60" t="s">
        <v>218</v>
      </c>
      <c r="V1015" s="424" t="s">
        <v>38</v>
      </c>
      <c r="W1015" s="289"/>
      <c r="X1015" s="488">
        <v>43608</v>
      </c>
      <c r="Y1015" s="481"/>
      <c r="Z1015" s="284"/>
    </row>
    <row r="1016" spans="2:26" ht="42.45" hidden="1" customHeight="1" x14ac:dyDescent="0.3">
      <c r="B1016" s="56" t="str">
        <f t="shared" ca="1" si="86"/>
        <v>VERO</v>
      </c>
      <c r="C1016" s="57" t="b">
        <f t="shared" si="87"/>
        <v>1</v>
      </c>
      <c r="D1016" s="57" t="b">
        <f>+IF(Q1016='Convalida dati'!$B$16,AND('Dealflow centrale'!V1016&lt;&gt;"",I1016&lt;&gt;""),IF(AND('Dealflow centrale'!Q1016='Convalida dati'!$B$17,'Dealflow centrale'!I1016=""),OR('Dealflow centrale'!V1016="",V1016='Convalida dati'!$D$8),"FALSO"))</f>
        <v>1</v>
      </c>
      <c r="E1016" s="57" t="b">
        <f>+IF(OR(T1016='Convalida dati'!$F$4,T1016='Convalida dati'!$F$5,T1016='Convalida dati'!$F$8),OR('Dealflow centrale'!V1016='Convalida dati'!$D$5,V1016='Convalida dati'!$D$6,V1016='Convalida dati'!$D$7),IF(OR('Dealflow centrale'!T1016='Convalida dati'!$F$9,'Dealflow centrale'!T1016='Convalida dati'!$F$7),OR('Dealflow centrale'!V1016='Convalida dati'!$D$4,'Dealflow centrale'!V1016='Convalida dati'!$D$5,'Dealflow centrale'!V1016='Convalida dati'!$D$6),IF(T1016="",OR(V1016="",V1016='Convalida dati'!$D$8),"FALSO")))</f>
        <v>1</v>
      </c>
      <c r="F1016" s="58" t="str">
        <f t="shared" ca="1" si="88"/>
        <v>OK</v>
      </c>
      <c r="G1016" s="66">
        <v>1011</v>
      </c>
      <c r="H1016" s="85">
        <v>43606</v>
      </c>
      <c r="I1016" s="63">
        <v>43607</v>
      </c>
      <c r="J1016" s="77" t="s">
        <v>2352</v>
      </c>
      <c r="K1016" s="76" t="s">
        <v>62</v>
      </c>
      <c r="L1016" s="76" t="s">
        <v>149</v>
      </c>
      <c r="M1016" s="78" t="s">
        <v>92</v>
      </c>
      <c r="N1016" s="64"/>
      <c r="O1016" s="76" t="s">
        <v>2370</v>
      </c>
      <c r="P1016" s="66" t="s">
        <v>34</v>
      </c>
      <c r="Q1016" s="67" t="s">
        <v>170</v>
      </c>
      <c r="R1016" s="67" t="s">
        <v>53</v>
      </c>
      <c r="S1016" s="287" t="str">
        <f>+'EVCA sectoralclassification 1'!E201</f>
        <v>Communication: other</v>
      </c>
      <c r="T1016" s="67" t="s">
        <v>166</v>
      </c>
      <c r="U1016" s="78" t="s">
        <v>218</v>
      </c>
      <c r="V1016" s="423" t="s">
        <v>38</v>
      </c>
      <c r="W1016" s="288"/>
      <c r="X1016" s="489">
        <v>43608</v>
      </c>
      <c r="Y1016" s="482"/>
      <c r="Z1016" s="74"/>
    </row>
    <row r="1017" spans="2:26" ht="42.45" hidden="1" customHeight="1" x14ac:dyDescent="0.3">
      <c r="B1017" s="56" t="str">
        <f t="shared" ca="1" si="86"/>
        <v>VERO</v>
      </c>
      <c r="C1017" s="57" t="b">
        <f t="shared" si="87"/>
        <v>1</v>
      </c>
      <c r="D1017" s="57" t="b">
        <f>+IF(Q1017='Convalida dati'!$B$16,AND('Dealflow centrale'!V1017&lt;&gt;"",I1017&lt;&gt;""),IF(AND('Dealflow centrale'!Q1017='Convalida dati'!$B$17,'Dealflow centrale'!I1017=""),OR('Dealflow centrale'!V1017="",V1017='Convalida dati'!$D$8),"FALSO"))</f>
        <v>1</v>
      </c>
      <c r="E1017" s="57" t="b">
        <f>+IF(OR(T1017='Convalida dati'!$F$4,T1017='Convalida dati'!$F$5,T1017='Convalida dati'!$F$8),OR('Dealflow centrale'!V1017='Convalida dati'!$D$5,V1017='Convalida dati'!$D$6,V1017='Convalida dati'!$D$7),IF(OR('Dealflow centrale'!T1017='Convalida dati'!$F$9,'Dealflow centrale'!T1017='Convalida dati'!$F$7),OR('Dealflow centrale'!V1017='Convalida dati'!$D$4,'Dealflow centrale'!V1017='Convalida dati'!$D$5,'Dealflow centrale'!V1017='Convalida dati'!$D$6),IF(T1017="",OR(V1017="",V1017='Convalida dati'!$D$8),"FALSO")))</f>
        <v>1</v>
      </c>
      <c r="F1017" s="58" t="str">
        <f t="shared" ca="1" si="88"/>
        <v>OK</v>
      </c>
      <c r="G1017" s="60">
        <v>1012</v>
      </c>
      <c r="H1017" s="84">
        <v>43606</v>
      </c>
      <c r="I1017" s="59">
        <v>43606</v>
      </c>
      <c r="J1017" s="75" t="s">
        <v>2353</v>
      </c>
      <c r="K1017" s="70" t="s">
        <v>62</v>
      </c>
      <c r="L1017" s="70" t="s">
        <v>206</v>
      </c>
      <c r="M1017" s="72" t="s">
        <v>206</v>
      </c>
      <c r="N1017" s="75"/>
      <c r="O1017" s="73" t="s">
        <v>2371</v>
      </c>
      <c r="P1017" s="72" t="s">
        <v>34</v>
      </c>
      <c r="Q1017" s="61" t="s">
        <v>170</v>
      </c>
      <c r="R1017" s="61" t="s">
        <v>51</v>
      </c>
      <c r="S1017" s="61" t="str">
        <f>+'EVCA sectoralclassification 1'!E23</f>
        <v>Specialty chemicals</v>
      </c>
      <c r="T1017" s="61" t="s">
        <v>41</v>
      </c>
      <c r="U1017" s="60" t="s">
        <v>218</v>
      </c>
      <c r="V1017" s="424" t="s">
        <v>174</v>
      </c>
      <c r="W1017" s="289"/>
      <c r="X1017" s="491">
        <v>43608</v>
      </c>
      <c r="Y1017" s="481"/>
      <c r="Z1017" s="284"/>
    </row>
    <row r="1018" spans="2:26" ht="42.45" hidden="1" customHeight="1" x14ac:dyDescent="0.3">
      <c r="B1018" s="56" t="str">
        <f t="shared" ca="1" si="86"/>
        <v>VERO</v>
      </c>
      <c r="C1018" s="57" t="b">
        <f t="shared" si="87"/>
        <v>1</v>
      </c>
      <c r="D1018" s="57" t="b">
        <f>+IF(Q1018='Convalida dati'!$B$16,AND('Dealflow centrale'!V1018&lt;&gt;"",I1018&lt;&gt;""),IF(AND('Dealflow centrale'!Q1018='Convalida dati'!$B$17,'Dealflow centrale'!I1018=""),OR('Dealflow centrale'!V1018="",V1018='Convalida dati'!$D$8),"FALSO"))</f>
        <v>1</v>
      </c>
      <c r="E1018" s="57" t="b">
        <f>+IF(OR(T1018='Convalida dati'!$F$4,T1018='Convalida dati'!$F$5,T1018='Convalida dati'!$F$8),OR('Dealflow centrale'!V1018='Convalida dati'!$D$5,V1018='Convalida dati'!$D$6,V1018='Convalida dati'!$D$7),IF(OR('Dealflow centrale'!T1018='Convalida dati'!$F$9,'Dealflow centrale'!T1018='Convalida dati'!$F$7),OR('Dealflow centrale'!V1018='Convalida dati'!$D$4,'Dealflow centrale'!V1018='Convalida dati'!$D$5,'Dealflow centrale'!V1018='Convalida dati'!$D$6),IF(T1018="",OR(V1018="",V1018='Convalida dati'!$D$8),"FALSO")))</f>
        <v>1</v>
      </c>
      <c r="F1018" s="58" t="str">
        <f t="shared" ca="1" si="88"/>
        <v>OK</v>
      </c>
      <c r="G1018" s="66">
        <v>1013</v>
      </c>
      <c r="H1018" s="85">
        <v>43606</v>
      </c>
      <c r="I1018" s="63">
        <v>43606</v>
      </c>
      <c r="J1018" s="77" t="s">
        <v>2354</v>
      </c>
      <c r="K1018" s="76" t="s">
        <v>62</v>
      </c>
      <c r="L1018" s="76" t="s">
        <v>149</v>
      </c>
      <c r="M1018" s="78" t="s">
        <v>92</v>
      </c>
      <c r="N1018" s="64"/>
      <c r="O1018" s="272" t="s">
        <v>1888</v>
      </c>
      <c r="P1018" s="78" t="s">
        <v>35</v>
      </c>
      <c r="Q1018" s="280" t="s">
        <v>170</v>
      </c>
      <c r="R1018" s="280" t="s">
        <v>49</v>
      </c>
      <c r="S1018" s="288" t="str">
        <f>+'EVCA sectoralclassification 1'!E214</f>
        <v>Systems software</v>
      </c>
      <c r="T1018" s="68" t="s">
        <v>41</v>
      </c>
      <c r="U1018" s="66" t="s">
        <v>218</v>
      </c>
      <c r="V1018" s="423" t="s">
        <v>174</v>
      </c>
      <c r="W1018" s="288"/>
      <c r="X1018" s="489">
        <v>43608</v>
      </c>
      <c r="Y1018" s="482"/>
      <c r="Z1018" s="74"/>
    </row>
    <row r="1019" spans="2:26" ht="42.45" hidden="1" customHeight="1" x14ac:dyDescent="0.3">
      <c r="B1019" s="56" t="str">
        <f t="shared" ca="1" si="86"/>
        <v>VERO</v>
      </c>
      <c r="C1019" s="57" t="b">
        <f t="shared" si="87"/>
        <v>1</v>
      </c>
      <c r="D1019" s="57" t="b">
        <f>+IF(Q1019='Convalida dati'!$B$16,AND('Dealflow centrale'!V1019&lt;&gt;"",I1019&lt;&gt;""),IF(AND('Dealflow centrale'!Q1019='Convalida dati'!$B$17,'Dealflow centrale'!I1019=""),OR('Dealflow centrale'!V1019="",V1019='Convalida dati'!$D$8),"FALSO"))</f>
        <v>1</v>
      </c>
      <c r="E1019" s="57" t="b">
        <f>+IF(OR(T1019='Convalida dati'!$F$4,T1019='Convalida dati'!$F$5,T1019='Convalida dati'!$F$8),OR('Dealflow centrale'!V1019='Convalida dati'!$D$5,V1019='Convalida dati'!$D$6,V1019='Convalida dati'!$D$7),IF(OR('Dealflow centrale'!T1019='Convalida dati'!$F$9,'Dealflow centrale'!T1019='Convalida dati'!$F$7),OR('Dealflow centrale'!V1019='Convalida dati'!$D$4,'Dealflow centrale'!V1019='Convalida dati'!$D$5,'Dealflow centrale'!V1019='Convalida dati'!$D$6),IF(T1019="",OR(V1019="",V1019='Convalida dati'!$D$8),"FALSO")))</f>
        <v>1</v>
      </c>
      <c r="F1019" s="58" t="str">
        <f t="shared" ca="1" si="88"/>
        <v>OK</v>
      </c>
      <c r="G1019" s="60">
        <v>1014</v>
      </c>
      <c r="H1019" s="84">
        <v>43606</v>
      </c>
      <c r="I1019" s="59">
        <v>43606</v>
      </c>
      <c r="J1019" s="75" t="s">
        <v>2355</v>
      </c>
      <c r="K1019" s="70" t="s">
        <v>62</v>
      </c>
      <c r="L1019" s="70" t="s">
        <v>1209</v>
      </c>
      <c r="M1019" s="72" t="s">
        <v>97</v>
      </c>
      <c r="N1019" s="75"/>
      <c r="O1019" s="73" t="s">
        <v>2372</v>
      </c>
      <c r="P1019" s="60" t="s">
        <v>37</v>
      </c>
      <c r="Q1019" s="61" t="s">
        <v>170</v>
      </c>
      <c r="R1019" s="61" t="s">
        <v>49</v>
      </c>
      <c r="S1019" s="293" t="str">
        <f>+'EVCA sectoralclassification 1'!E205</f>
        <v>Consumer electronics</v>
      </c>
      <c r="T1019" s="62" t="s">
        <v>41</v>
      </c>
      <c r="U1019" s="60" t="s">
        <v>795</v>
      </c>
      <c r="V1019" s="424" t="s">
        <v>39</v>
      </c>
      <c r="W1019" s="289"/>
      <c r="X1019" s="488">
        <v>43608</v>
      </c>
      <c r="Y1019" s="481"/>
      <c r="Z1019" s="284"/>
    </row>
    <row r="1020" spans="2:26" ht="42.45" hidden="1" customHeight="1" x14ac:dyDescent="0.3">
      <c r="B1020" s="56" t="str">
        <f t="shared" ca="1" si="86"/>
        <v>VERO</v>
      </c>
      <c r="C1020" s="57" t="b">
        <f t="shared" si="87"/>
        <v>1</v>
      </c>
      <c r="D1020" s="57" t="b">
        <f>+IF(Q1020='Convalida dati'!$B$16,AND('Dealflow centrale'!V1020&lt;&gt;"",I1020&lt;&gt;""),IF(AND('Dealflow centrale'!Q1020='Convalida dati'!$B$17,'Dealflow centrale'!I1020=""),OR('Dealflow centrale'!V1020="",V1020='Convalida dati'!$D$8),"FALSO"))</f>
        <v>1</v>
      </c>
      <c r="E1020" s="57" t="b">
        <f>+IF(OR(T1020='Convalida dati'!$F$4,T1020='Convalida dati'!$F$5,T1020='Convalida dati'!$F$8),OR('Dealflow centrale'!V1020='Convalida dati'!$D$5,V1020='Convalida dati'!$D$6,V1020='Convalida dati'!$D$7),IF(OR('Dealflow centrale'!T1020='Convalida dati'!$F$9,'Dealflow centrale'!T1020='Convalida dati'!$F$7),OR('Dealflow centrale'!V1020='Convalida dati'!$D$4,'Dealflow centrale'!V1020='Convalida dati'!$D$5,'Dealflow centrale'!V1020='Convalida dati'!$D$6),IF(T1020="",OR(V1020="",V1020='Convalida dati'!$D$8),"FALSO")))</f>
        <v>1</v>
      </c>
      <c r="F1020" s="58" t="str">
        <f t="shared" ca="1" si="88"/>
        <v>OK</v>
      </c>
      <c r="G1020" s="66">
        <v>1015</v>
      </c>
      <c r="H1020" s="85">
        <v>43606</v>
      </c>
      <c r="I1020" s="63">
        <v>43606</v>
      </c>
      <c r="J1020" s="77" t="s">
        <v>2356</v>
      </c>
      <c r="K1020" s="65" t="s">
        <v>62</v>
      </c>
      <c r="L1020" s="76" t="s">
        <v>1209</v>
      </c>
      <c r="M1020" s="78" t="s">
        <v>97</v>
      </c>
      <c r="N1020" s="64"/>
      <c r="O1020" s="272" t="s">
        <v>2372</v>
      </c>
      <c r="P1020" s="66" t="s">
        <v>37</v>
      </c>
      <c r="Q1020" s="67" t="s">
        <v>170</v>
      </c>
      <c r="R1020" s="67" t="s">
        <v>47</v>
      </c>
      <c r="S1020" s="288" t="str">
        <f>+'EVCA sectoralclassification 1'!E118</f>
        <v>Consumer products manufacturing</v>
      </c>
      <c r="T1020" s="68" t="s">
        <v>41</v>
      </c>
      <c r="U1020" s="66" t="s">
        <v>795</v>
      </c>
      <c r="V1020" s="423" t="s">
        <v>39</v>
      </c>
      <c r="W1020" s="288"/>
      <c r="X1020" s="489">
        <v>43608</v>
      </c>
      <c r="Y1020" s="482"/>
      <c r="Z1020" s="74"/>
    </row>
    <row r="1021" spans="2:26" ht="42.45" hidden="1" customHeight="1" x14ac:dyDescent="0.3">
      <c r="B1021" s="56" t="str">
        <f t="shared" ca="1" si="86"/>
        <v>VERO</v>
      </c>
      <c r="C1021" s="57" t="b">
        <f t="shared" si="87"/>
        <v>1</v>
      </c>
      <c r="D1021" s="57" t="b">
        <f>+IF(Q1021='Convalida dati'!$B$16,AND('Dealflow centrale'!V1021&lt;&gt;"",I1021&lt;&gt;""),IF(AND('Dealflow centrale'!Q1021='Convalida dati'!$B$17,'Dealflow centrale'!I1021=""),OR('Dealflow centrale'!V1021="",V1021='Convalida dati'!$D$8),"FALSO"))</f>
        <v>1</v>
      </c>
      <c r="E1021" s="57" t="b">
        <f>+IF(OR(T1021='Convalida dati'!$F$4,T1021='Convalida dati'!$F$5,T1021='Convalida dati'!$F$8),OR('Dealflow centrale'!V1021='Convalida dati'!$D$5,V1021='Convalida dati'!$D$6,V1021='Convalida dati'!$D$7),IF(OR('Dealflow centrale'!T1021='Convalida dati'!$F$9,'Dealflow centrale'!T1021='Convalida dati'!$F$7),OR('Dealflow centrale'!V1021='Convalida dati'!$D$4,'Dealflow centrale'!V1021='Convalida dati'!$D$5,'Dealflow centrale'!V1021='Convalida dati'!$D$6),IF(T1021="",OR(V1021="",V1021='Convalida dati'!$D$8),"FALSO")))</f>
        <v>1</v>
      </c>
      <c r="F1021" s="58" t="str">
        <f t="shared" ca="1" si="88"/>
        <v>OK</v>
      </c>
      <c r="G1021" s="60">
        <v>1016</v>
      </c>
      <c r="H1021" s="84">
        <v>43606</v>
      </c>
      <c r="I1021" s="59">
        <v>43606</v>
      </c>
      <c r="J1021" s="75" t="s">
        <v>2357</v>
      </c>
      <c r="K1021" s="70" t="s">
        <v>62</v>
      </c>
      <c r="L1021" s="70" t="s">
        <v>1209</v>
      </c>
      <c r="M1021" s="72" t="s">
        <v>97</v>
      </c>
      <c r="N1021" s="75"/>
      <c r="O1021" s="73" t="s">
        <v>2372</v>
      </c>
      <c r="P1021" s="60" t="s">
        <v>37</v>
      </c>
      <c r="Q1021" s="61" t="s">
        <v>170</v>
      </c>
      <c r="R1021" s="61" t="s">
        <v>52</v>
      </c>
      <c r="S1021" s="293" t="str">
        <f>+'EVCA sectoralclassification 1'!E231</f>
        <v>Medical devices and supplies</v>
      </c>
      <c r="T1021" s="62" t="s">
        <v>41</v>
      </c>
      <c r="U1021" s="60" t="s">
        <v>795</v>
      </c>
      <c r="V1021" s="424" t="s">
        <v>39</v>
      </c>
      <c r="W1021" s="289"/>
      <c r="X1021" s="488">
        <v>43608</v>
      </c>
      <c r="Y1021" s="481"/>
      <c r="Z1021" s="284"/>
    </row>
    <row r="1022" spans="2:26" ht="42.45" hidden="1" customHeight="1" x14ac:dyDescent="0.3">
      <c r="B1022" s="56" t="str">
        <f t="shared" ref="B1022:B1029" ca="1" si="89">IF(AND(+H1022&lt;=X1022,X1022&lt;=TODAY()),"VERO","FALSO")</f>
        <v>VERO</v>
      </c>
      <c r="C1022" s="57" t="b">
        <f t="shared" ref="C1022:C1029" si="90">+(AND(G1022&lt;&gt;"",H1022&lt;&gt;"",J1022&lt;&gt;"",K1022&lt;&gt;"",L1022&lt;&gt;"",M1022&lt;&gt;"",P1022&lt;&gt;"",Q1022&lt;&gt;""))</f>
        <v>1</v>
      </c>
      <c r="D1022" s="57" t="b">
        <f>+IF(Q1022='Convalida dati'!$B$16,AND('Dealflow centrale'!V1022&lt;&gt;"",I1022&lt;&gt;""),IF(AND('Dealflow centrale'!Q1022='Convalida dati'!$B$17,'Dealflow centrale'!I1022=""),OR('Dealflow centrale'!V1022="",V1022='Convalida dati'!$D$8),"FALSO"))</f>
        <v>1</v>
      </c>
      <c r="E1022" s="57" t="b">
        <f>+IF(OR(T1022='Convalida dati'!$F$4,T1022='Convalida dati'!$F$5,T1022='Convalida dati'!$F$8),OR('Dealflow centrale'!V1022='Convalida dati'!$D$5,V1022='Convalida dati'!$D$6,V1022='Convalida dati'!$D$7),IF(OR('Dealflow centrale'!T1022='Convalida dati'!$F$9,'Dealflow centrale'!T1022='Convalida dati'!$F$7),OR('Dealflow centrale'!V1022='Convalida dati'!$D$4,'Dealflow centrale'!V1022='Convalida dati'!$D$5,'Dealflow centrale'!V1022='Convalida dati'!$D$6),IF(T1022="",OR(V1022="",V1022='Convalida dati'!$D$8),"FALSO")))</f>
        <v>1</v>
      </c>
      <c r="F1022" s="58" t="str">
        <f t="shared" ca="1" si="88"/>
        <v>OK</v>
      </c>
      <c r="G1022" s="66">
        <v>1017</v>
      </c>
      <c r="H1022" s="85">
        <v>43606</v>
      </c>
      <c r="I1022" s="63">
        <v>43606</v>
      </c>
      <c r="J1022" s="77" t="s">
        <v>2358</v>
      </c>
      <c r="K1022" s="65" t="s">
        <v>62</v>
      </c>
      <c r="L1022" s="76" t="s">
        <v>1209</v>
      </c>
      <c r="M1022" s="78" t="s">
        <v>97</v>
      </c>
      <c r="N1022" s="64"/>
      <c r="O1022" s="76" t="s">
        <v>2372</v>
      </c>
      <c r="P1022" s="66" t="s">
        <v>37</v>
      </c>
      <c r="Q1022" s="67" t="s">
        <v>170</v>
      </c>
      <c r="R1022" s="67" t="s">
        <v>47</v>
      </c>
      <c r="S1022" s="287" t="str">
        <f>+'EVCA sectoralclassification 1'!E118</f>
        <v>Consumer products manufacturing</v>
      </c>
      <c r="T1022" s="67" t="s">
        <v>41</v>
      </c>
      <c r="U1022" s="78" t="s">
        <v>795</v>
      </c>
      <c r="V1022" s="423" t="s">
        <v>39</v>
      </c>
      <c r="W1022" s="288"/>
      <c r="X1022" s="489">
        <v>43608</v>
      </c>
      <c r="Y1022" s="482"/>
      <c r="Z1022" s="74"/>
    </row>
    <row r="1023" spans="2:26" ht="42.45" hidden="1" customHeight="1" x14ac:dyDescent="0.3">
      <c r="B1023" s="56" t="str">
        <f t="shared" ca="1" si="89"/>
        <v>VERO</v>
      </c>
      <c r="C1023" s="57" t="b">
        <f t="shared" si="90"/>
        <v>1</v>
      </c>
      <c r="D1023" s="57" t="b">
        <f>+IF(Q1023='Convalida dati'!$B$16,AND('Dealflow centrale'!V1023&lt;&gt;"",I1023&lt;&gt;""),IF(AND('Dealflow centrale'!Q1023='Convalida dati'!$B$17,'Dealflow centrale'!I1023=""),OR('Dealflow centrale'!V1023="",V1023='Convalida dati'!$D$8),"FALSO"))</f>
        <v>1</v>
      </c>
      <c r="E1023" s="57" t="b">
        <f>+IF(OR(T1023='Convalida dati'!$F$4,T1023='Convalida dati'!$F$5,T1023='Convalida dati'!$F$8),OR('Dealflow centrale'!V1023='Convalida dati'!$D$5,V1023='Convalida dati'!$D$6,V1023='Convalida dati'!$D$7),IF(OR('Dealflow centrale'!T1023='Convalida dati'!$F$9,'Dealflow centrale'!T1023='Convalida dati'!$F$7),OR('Dealflow centrale'!V1023='Convalida dati'!$D$4,'Dealflow centrale'!V1023='Convalida dati'!$D$5,'Dealflow centrale'!V1023='Convalida dati'!$D$6),IF(T1023="",OR(V1023="",V1023='Convalida dati'!$D$8),"FALSO")))</f>
        <v>1</v>
      </c>
      <c r="F1023" s="58" t="str">
        <f t="shared" ca="1" si="88"/>
        <v>OK</v>
      </c>
      <c r="G1023" s="60">
        <v>1018</v>
      </c>
      <c r="H1023" s="84">
        <v>43606</v>
      </c>
      <c r="I1023" s="59">
        <v>43606</v>
      </c>
      <c r="J1023" s="75" t="s">
        <v>2359</v>
      </c>
      <c r="K1023" s="70" t="s">
        <v>62</v>
      </c>
      <c r="L1023" s="70" t="s">
        <v>1209</v>
      </c>
      <c r="M1023" s="72" t="s">
        <v>97</v>
      </c>
      <c r="N1023" s="75"/>
      <c r="O1023" s="73" t="s">
        <v>2372</v>
      </c>
      <c r="P1023" s="60" t="s">
        <v>37</v>
      </c>
      <c r="Q1023" s="61" t="s">
        <v>170</v>
      </c>
      <c r="R1023" s="61" t="s">
        <v>51</v>
      </c>
      <c r="S1023" s="61" t="str">
        <f>+'EVCA sectoralclassification 1'!E58</f>
        <v>Business and industrial products</v>
      </c>
      <c r="T1023" s="61" t="s">
        <v>41</v>
      </c>
      <c r="U1023" s="60" t="s">
        <v>795</v>
      </c>
      <c r="V1023" s="424" t="s">
        <v>39</v>
      </c>
      <c r="W1023" s="289"/>
      <c r="X1023" s="491">
        <v>43608</v>
      </c>
      <c r="Y1023" s="481"/>
      <c r="Z1023" s="284"/>
    </row>
    <row r="1024" spans="2:26" ht="42.45" hidden="1" customHeight="1" x14ac:dyDescent="0.3">
      <c r="B1024" s="56" t="str">
        <f t="shared" ca="1" si="89"/>
        <v>VERO</v>
      </c>
      <c r="C1024" s="57" t="b">
        <f t="shared" si="90"/>
        <v>1</v>
      </c>
      <c r="D1024" s="57" t="b">
        <f>+IF(Q1024='Convalida dati'!$B$16,AND('Dealflow centrale'!V1024&lt;&gt;"",I1024&lt;&gt;""),IF(AND('Dealflow centrale'!Q1024='Convalida dati'!$B$17,'Dealflow centrale'!I1024=""),OR('Dealflow centrale'!V1024="",V1024='Convalida dati'!$D$8),"FALSO"))</f>
        <v>1</v>
      </c>
      <c r="E1024" s="57" t="b">
        <f>+IF(OR(T1024='Convalida dati'!$F$4,T1024='Convalida dati'!$F$5,T1024='Convalida dati'!$F$8),OR('Dealflow centrale'!V1024='Convalida dati'!$D$5,V1024='Convalida dati'!$D$6,V1024='Convalida dati'!$D$7),IF(OR('Dealflow centrale'!T1024='Convalida dati'!$F$9,'Dealflow centrale'!T1024='Convalida dati'!$F$7),OR('Dealflow centrale'!V1024='Convalida dati'!$D$4,'Dealflow centrale'!V1024='Convalida dati'!$D$5,'Dealflow centrale'!V1024='Convalida dati'!$D$6),IF(T1024="",OR(V1024="",V1024='Convalida dati'!$D$8),"FALSO")))</f>
        <v>1</v>
      </c>
      <c r="F1024" s="58" t="str">
        <f t="shared" ca="1" si="88"/>
        <v>OK</v>
      </c>
      <c r="G1024" s="66">
        <v>1019</v>
      </c>
      <c r="H1024" s="85">
        <v>43606</v>
      </c>
      <c r="I1024" s="63">
        <v>43606</v>
      </c>
      <c r="J1024" s="77" t="s">
        <v>2360</v>
      </c>
      <c r="K1024" s="65" t="s">
        <v>62</v>
      </c>
      <c r="L1024" s="76" t="s">
        <v>1209</v>
      </c>
      <c r="M1024" s="78" t="s">
        <v>97</v>
      </c>
      <c r="N1024" s="64"/>
      <c r="O1024" s="272" t="s">
        <v>2372</v>
      </c>
      <c r="P1024" s="66" t="s">
        <v>37</v>
      </c>
      <c r="Q1024" s="67" t="s">
        <v>170</v>
      </c>
      <c r="R1024" s="280" t="s">
        <v>51</v>
      </c>
      <c r="S1024" s="288" t="str">
        <f>+'EVCA sectoralclassification 1'!E26</f>
        <v>Specialty chemicals</v>
      </c>
      <c r="T1024" s="68" t="s">
        <v>41</v>
      </c>
      <c r="U1024" s="66" t="s">
        <v>795</v>
      </c>
      <c r="V1024" s="423" t="s">
        <v>39</v>
      </c>
      <c r="W1024" s="288"/>
      <c r="X1024" s="489">
        <v>43608</v>
      </c>
      <c r="Y1024" s="482"/>
      <c r="Z1024" s="74"/>
    </row>
    <row r="1025" spans="2:26" ht="42.45" hidden="1" customHeight="1" x14ac:dyDescent="0.3">
      <c r="B1025" s="56" t="str">
        <f t="shared" ca="1" si="89"/>
        <v>VERO</v>
      </c>
      <c r="C1025" s="57" t="b">
        <f t="shared" si="90"/>
        <v>1</v>
      </c>
      <c r="D1025" s="57" t="b">
        <f>+IF(Q1025='Convalida dati'!$B$16,AND('Dealflow centrale'!V1025&lt;&gt;"",I1025&lt;&gt;""),IF(AND('Dealflow centrale'!Q1025='Convalida dati'!$B$17,'Dealflow centrale'!I1025=""),OR('Dealflow centrale'!V1025="",V1025='Convalida dati'!$D$8),"FALSO"))</f>
        <v>1</v>
      </c>
      <c r="E1025" s="57" t="b">
        <f>+IF(OR(T1025='Convalida dati'!$F$4,T1025='Convalida dati'!$F$5,T1025='Convalida dati'!$F$8),OR('Dealflow centrale'!V1025='Convalida dati'!$D$5,V1025='Convalida dati'!$D$6,V1025='Convalida dati'!$D$7),IF(OR('Dealflow centrale'!T1025='Convalida dati'!$F$9,'Dealflow centrale'!T1025='Convalida dati'!$F$7),OR('Dealflow centrale'!V1025='Convalida dati'!$D$4,'Dealflow centrale'!V1025='Convalida dati'!$D$5,'Dealflow centrale'!V1025='Convalida dati'!$D$6),IF(T1025="",OR(V1025="",V1025='Convalida dati'!$D$8),"FALSO")))</f>
        <v>1</v>
      </c>
      <c r="F1025" s="58" t="str">
        <f t="shared" ca="1" si="88"/>
        <v>OK</v>
      </c>
      <c r="G1025" s="60">
        <v>1020</v>
      </c>
      <c r="H1025" s="282">
        <v>43605</v>
      </c>
      <c r="I1025" s="59">
        <v>43605</v>
      </c>
      <c r="J1025" s="75" t="s">
        <v>2361</v>
      </c>
      <c r="K1025" s="70" t="s">
        <v>62</v>
      </c>
      <c r="L1025" s="70" t="s">
        <v>1209</v>
      </c>
      <c r="M1025" s="72" t="s">
        <v>97</v>
      </c>
      <c r="N1025" s="75"/>
      <c r="O1025" s="73" t="s">
        <v>2373</v>
      </c>
      <c r="P1025" s="72" t="s">
        <v>34</v>
      </c>
      <c r="Q1025" s="61" t="s">
        <v>170</v>
      </c>
      <c r="R1025" s="61" t="s">
        <v>52</v>
      </c>
      <c r="S1025" s="293" t="str">
        <f>+'EVCA sectoralclassification 1'!E228</f>
        <v>Medical information systems</v>
      </c>
      <c r="T1025" s="62" t="s">
        <v>166</v>
      </c>
      <c r="U1025" s="60" t="s">
        <v>218</v>
      </c>
      <c r="V1025" s="424" t="s">
        <v>38</v>
      </c>
      <c r="W1025" s="289"/>
      <c r="X1025" s="488">
        <v>43608</v>
      </c>
      <c r="Y1025" s="481"/>
      <c r="Z1025" s="284"/>
    </row>
    <row r="1026" spans="2:26" ht="42.45" hidden="1" customHeight="1" x14ac:dyDescent="0.3">
      <c r="B1026" s="56" t="str">
        <f t="shared" ca="1" si="89"/>
        <v>VERO</v>
      </c>
      <c r="C1026" s="57" t="b">
        <f t="shared" si="90"/>
        <v>1</v>
      </c>
      <c r="D1026" s="57" t="b">
        <f>+IF(Q1026='Convalida dati'!$B$16,AND('Dealflow centrale'!V1026&lt;&gt;"",I1026&lt;&gt;""),IF(AND('Dealflow centrale'!Q1026='Convalida dati'!$B$17,'Dealflow centrale'!I1026=""),OR('Dealflow centrale'!V1026="",V1026='Convalida dati'!$D$8),"FALSO"))</f>
        <v>1</v>
      </c>
      <c r="E1026" s="57" t="b">
        <f>+IF(OR(T1026='Convalida dati'!$F$4,T1026='Convalida dati'!$F$5,T1026='Convalida dati'!$F$8),OR('Dealflow centrale'!V1026='Convalida dati'!$D$5,V1026='Convalida dati'!$D$6,V1026='Convalida dati'!$D$7),IF(OR('Dealflow centrale'!T1026='Convalida dati'!$F$9,'Dealflow centrale'!T1026='Convalida dati'!$F$7),OR('Dealflow centrale'!V1026='Convalida dati'!$D$4,'Dealflow centrale'!V1026='Convalida dati'!$D$5,'Dealflow centrale'!V1026='Convalida dati'!$D$6),IF(T1026="",OR(V1026="",V1026='Convalida dati'!$D$8),"FALSO")))</f>
        <v>1</v>
      </c>
      <c r="F1026" s="58" t="str">
        <f t="shared" ca="1" si="88"/>
        <v>OK</v>
      </c>
      <c r="G1026" s="66">
        <v>1021</v>
      </c>
      <c r="H1026" s="85">
        <v>43602</v>
      </c>
      <c r="I1026" s="63">
        <v>43602</v>
      </c>
      <c r="J1026" s="77" t="s">
        <v>2363</v>
      </c>
      <c r="K1026" s="76" t="s">
        <v>62</v>
      </c>
      <c r="L1026" s="76" t="s">
        <v>149</v>
      </c>
      <c r="M1026" s="78" t="s">
        <v>92</v>
      </c>
      <c r="N1026" s="77" t="s">
        <v>115</v>
      </c>
      <c r="O1026" s="272"/>
      <c r="P1026" s="66" t="s">
        <v>36</v>
      </c>
      <c r="Q1026" s="67" t="s">
        <v>170</v>
      </c>
      <c r="R1026" s="67" t="s">
        <v>51</v>
      </c>
      <c r="S1026" s="288" t="str">
        <f>+'EVCA sectoralclassification 1'!E65</f>
        <v>Manufacturing: other</v>
      </c>
      <c r="T1026" s="68" t="s">
        <v>167</v>
      </c>
      <c r="U1026" s="66" t="s">
        <v>218</v>
      </c>
      <c r="V1026" s="423" t="s">
        <v>38</v>
      </c>
      <c r="W1026" s="288"/>
      <c r="X1026" s="489">
        <v>43608</v>
      </c>
      <c r="Y1026" s="482"/>
      <c r="Z1026" s="74"/>
    </row>
    <row r="1027" spans="2:26" ht="42.45" hidden="1" customHeight="1" x14ac:dyDescent="0.3">
      <c r="B1027" s="56" t="str">
        <f t="shared" ca="1" si="89"/>
        <v>VERO</v>
      </c>
      <c r="C1027" s="57" t="b">
        <f t="shared" si="90"/>
        <v>1</v>
      </c>
      <c r="D1027" s="57" t="b">
        <f>+IF(Q1027='Convalida dati'!$B$16,AND('Dealflow centrale'!V1027&lt;&gt;"",I1027&lt;&gt;""),IF(AND('Dealflow centrale'!Q1027='Convalida dati'!$B$17,'Dealflow centrale'!I1027=""),OR('Dealflow centrale'!V1027="",V1027='Convalida dati'!$D$8),"FALSO"))</f>
        <v>1</v>
      </c>
      <c r="E1027" s="57" t="b">
        <f>+IF(OR(T1027='Convalida dati'!$F$4,T1027='Convalida dati'!$F$5,T1027='Convalida dati'!$F$8),OR('Dealflow centrale'!V1027='Convalida dati'!$D$5,V1027='Convalida dati'!$D$6,V1027='Convalida dati'!$D$7),IF(OR('Dealflow centrale'!T1027='Convalida dati'!$F$9,'Dealflow centrale'!T1027='Convalida dati'!$F$7),OR('Dealflow centrale'!V1027='Convalida dati'!$D$4,'Dealflow centrale'!V1027='Convalida dati'!$D$5,'Dealflow centrale'!V1027='Convalida dati'!$D$6),IF(T1027="",OR(V1027="",V1027='Convalida dati'!$D$8),"FALSO")))</f>
        <v>1</v>
      </c>
      <c r="F1027" s="58" t="str">
        <f t="shared" ca="1" si="88"/>
        <v>OK</v>
      </c>
      <c r="G1027" s="60">
        <f>+G1026+1</f>
        <v>1022</v>
      </c>
      <c r="H1027" s="84">
        <v>43607</v>
      </c>
      <c r="I1027" s="59">
        <v>43607</v>
      </c>
      <c r="J1027" s="75" t="s">
        <v>2374</v>
      </c>
      <c r="K1027" s="70" t="s">
        <v>62</v>
      </c>
      <c r="L1027" s="70" t="s">
        <v>165</v>
      </c>
      <c r="M1027" s="72" t="s">
        <v>90</v>
      </c>
      <c r="N1027" s="75"/>
      <c r="O1027" s="73" t="s">
        <v>2375</v>
      </c>
      <c r="P1027" s="72" t="s">
        <v>34</v>
      </c>
      <c r="Q1027" s="61" t="s">
        <v>170</v>
      </c>
      <c r="R1027" s="61" t="s">
        <v>48</v>
      </c>
      <c r="S1027" s="293" t="str">
        <f>+'EVCA sectoralclassification 1'!E214</f>
        <v>Systems software</v>
      </c>
      <c r="T1027" s="62" t="s">
        <v>166</v>
      </c>
      <c r="U1027" s="60" t="s">
        <v>218</v>
      </c>
      <c r="V1027" s="424" t="s">
        <v>38</v>
      </c>
      <c r="W1027" s="289"/>
      <c r="X1027" s="488">
        <v>43608</v>
      </c>
      <c r="Y1027" s="483" t="s">
        <v>2218</v>
      </c>
      <c r="Z1027" s="80"/>
    </row>
    <row r="1028" spans="2:26" ht="42.45" hidden="1" customHeight="1" x14ac:dyDescent="0.3">
      <c r="B1028" s="56" t="str">
        <f t="shared" ca="1" si="89"/>
        <v>VERO</v>
      </c>
      <c r="C1028" s="57" t="b">
        <f t="shared" si="90"/>
        <v>1</v>
      </c>
      <c r="D1028" s="57" t="b">
        <f>+IF(Q1028='Convalida dati'!$B$16,AND('Dealflow centrale'!V1028&lt;&gt;"",I1028&lt;&gt;""),IF(AND('Dealflow centrale'!Q1028='Convalida dati'!$B$17,'Dealflow centrale'!I1028=""),OR('Dealflow centrale'!V1028="",V1028='Convalida dati'!$D$8),"FALSO"))</f>
        <v>1</v>
      </c>
      <c r="E1028" s="57" t="b">
        <f>+IF(OR(T1028='Convalida dati'!$F$4,T1028='Convalida dati'!$F$5,T1028='Convalida dati'!$F$8),OR('Dealflow centrale'!V1028='Convalida dati'!$D$5,V1028='Convalida dati'!$D$6,V1028='Convalida dati'!$D$7),IF(OR('Dealflow centrale'!T1028='Convalida dati'!$F$9,'Dealflow centrale'!T1028='Convalida dati'!$F$7),OR('Dealflow centrale'!V1028='Convalida dati'!$D$4,'Dealflow centrale'!V1028='Convalida dati'!$D$5,'Dealflow centrale'!V1028='Convalida dati'!$D$6),IF(T1028="",OR(V1028="",V1028='Convalida dati'!$D$8),"FALSO")))</f>
        <v>1</v>
      </c>
      <c r="F1028" s="58" t="str">
        <f t="shared" ca="1" si="88"/>
        <v>OK</v>
      </c>
      <c r="G1028" s="66">
        <f t="shared" ref="G1028:G1091" si="91">+G1027+1</f>
        <v>1023</v>
      </c>
      <c r="H1028" s="85">
        <v>43607</v>
      </c>
      <c r="I1028" s="63">
        <v>43678</v>
      </c>
      <c r="J1028" s="77" t="s">
        <v>2377</v>
      </c>
      <c r="K1028" s="76" t="s">
        <v>62</v>
      </c>
      <c r="L1028" s="76" t="s">
        <v>764</v>
      </c>
      <c r="M1028" s="78" t="s">
        <v>103</v>
      </c>
      <c r="N1028" s="64"/>
      <c r="O1028" s="76" t="s">
        <v>2376</v>
      </c>
      <c r="P1028" s="66" t="s">
        <v>34</v>
      </c>
      <c r="Q1028" s="67" t="s">
        <v>170</v>
      </c>
      <c r="R1028" s="67" t="s">
        <v>48</v>
      </c>
      <c r="S1028" s="287" t="str">
        <f>+'EVCA sectoralclassification 1'!E199</f>
        <v>Internet technologies</v>
      </c>
      <c r="T1028" s="67" t="s">
        <v>41</v>
      </c>
      <c r="U1028" s="78" t="s">
        <v>218</v>
      </c>
      <c r="V1028" s="423" t="s">
        <v>174</v>
      </c>
      <c r="W1028" s="288"/>
      <c r="X1028" s="489">
        <v>43707</v>
      </c>
      <c r="Y1028" s="482"/>
      <c r="Z1028" s="74"/>
    </row>
    <row r="1029" spans="2:26" ht="42.45" hidden="1" customHeight="1" x14ac:dyDescent="0.3">
      <c r="B1029" s="56" t="str">
        <f t="shared" ca="1" si="89"/>
        <v>VERO</v>
      </c>
      <c r="C1029" s="57" t="b">
        <f t="shared" si="90"/>
        <v>1</v>
      </c>
      <c r="D1029" s="57" t="b">
        <f>+IF(Q1029='Convalida dati'!$B$16,AND('Dealflow centrale'!V1029&lt;&gt;"",I1029&lt;&gt;""),IF(AND('Dealflow centrale'!Q1029='Convalida dati'!$B$17,'Dealflow centrale'!I1029=""),OR('Dealflow centrale'!V1029="",V1029='Convalida dati'!$D$8),"FALSO"))</f>
        <v>1</v>
      </c>
      <c r="E1029" s="57" t="b">
        <f>+IF(OR(T1029='Convalida dati'!$F$4,T1029='Convalida dati'!$F$5,T1029='Convalida dati'!$F$8),OR('Dealflow centrale'!V1029='Convalida dati'!$D$5,V1029='Convalida dati'!$D$6,V1029='Convalida dati'!$D$7),IF(OR('Dealflow centrale'!T1029='Convalida dati'!$F$9,'Dealflow centrale'!T1029='Convalida dati'!$F$7),OR('Dealflow centrale'!V1029='Convalida dati'!$D$4,'Dealflow centrale'!V1029='Convalida dati'!$D$5,'Dealflow centrale'!V1029='Convalida dati'!$D$6),IF(T1029="",OR(V1029="",V1029='Convalida dati'!$D$8),"FALSO")))</f>
        <v>1</v>
      </c>
      <c r="F1029" s="58" t="str">
        <f t="shared" ca="1" si="88"/>
        <v>OK</v>
      </c>
      <c r="G1029" s="60">
        <f t="shared" si="91"/>
        <v>1024</v>
      </c>
      <c r="H1029" s="84">
        <v>43607</v>
      </c>
      <c r="I1029" s="59">
        <f>+H1029</f>
        <v>43607</v>
      </c>
      <c r="J1029" s="75" t="s">
        <v>2379</v>
      </c>
      <c r="K1029" s="70" t="s">
        <v>62</v>
      </c>
      <c r="L1029" s="70" t="s">
        <v>802</v>
      </c>
      <c r="M1029" s="72" t="s">
        <v>99</v>
      </c>
      <c r="N1029" s="75"/>
      <c r="O1029" s="73" t="s">
        <v>2378</v>
      </c>
      <c r="P1029" s="60" t="s">
        <v>34</v>
      </c>
      <c r="Q1029" s="61" t="s">
        <v>170</v>
      </c>
      <c r="R1029" s="61" t="s">
        <v>51</v>
      </c>
      <c r="S1029" s="294" t="str">
        <f>+'EVCA sectoralclassification 1'!E56</f>
        <v>Business and industrial products</v>
      </c>
      <c r="T1029" s="61" t="s">
        <v>41</v>
      </c>
      <c r="U1029" s="60" t="s">
        <v>811</v>
      </c>
      <c r="V1029" s="424" t="s">
        <v>39</v>
      </c>
      <c r="W1029" s="289"/>
      <c r="X1029" s="491">
        <v>43608</v>
      </c>
      <c r="Y1029" s="481"/>
      <c r="Z1029" s="284"/>
    </row>
    <row r="1030" spans="2:26" ht="42.45" hidden="1" customHeight="1" x14ac:dyDescent="0.3">
      <c r="B1030" s="56" t="str">
        <f t="shared" ref="B1030:B1063" ca="1" si="92">IF(AND(+H1030&lt;=X1030,X1030&lt;=TODAY()),"VERO","FALSO")</f>
        <v>VERO</v>
      </c>
      <c r="C1030" s="57" t="b">
        <f t="shared" ref="C1030:C1063" si="93">+(AND(G1030&lt;&gt;"",H1030&lt;&gt;"",J1030&lt;&gt;"",K1030&lt;&gt;"",L1030&lt;&gt;"",M1030&lt;&gt;"",P1030&lt;&gt;"",Q1030&lt;&gt;""))</f>
        <v>1</v>
      </c>
      <c r="D1030" s="57" t="b">
        <f>+IF(Q1030='Convalida dati'!$B$16,AND('Dealflow centrale'!V1030&lt;&gt;"",I1030&lt;&gt;""),IF(AND('Dealflow centrale'!Q1030='Convalida dati'!$B$17,'Dealflow centrale'!I1030=""),OR('Dealflow centrale'!V1030="",V1030='Convalida dati'!$D$8),"FALSO"))</f>
        <v>1</v>
      </c>
      <c r="E1030" s="57" t="b">
        <f>+IF(OR(T1030='Convalida dati'!$F$4,T1030='Convalida dati'!$F$5,T1030='Convalida dati'!$F$8),OR('Dealflow centrale'!V1030='Convalida dati'!$D$5,V1030='Convalida dati'!$D$6,V1030='Convalida dati'!$D$7),IF(OR('Dealflow centrale'!T1030='Convalida dati'!$F$9,'Dealflow centrale'!T1030='Convalida dati'!$F$7),OR('Dealflow centrale'!V1030='Convalida dati'!$D$4,'Dealflow centrale'!V1030='Convalida dati'!$D$5,'Dealflow centrale'!V1030='Convalida dati'!$D$6),IF(T1030="",OR(V1030="",V1030='Convalida dati'!$D$8),"FALSO")))</f>
        <v>1</v>
      </c>
      <c r="F1030" s="58" t="str">
        <f t="shared" ref="F1030:F1071" ca="1" si="94">+IF(AND(B1030="VERO",C1030=TRUE,D1030=TRUE,E1030=TRUE),"OK","ERRORE")</f>
        <v>OK</v>
      </c>
      <c r="G1030" s="66">
        <f t="shared" si="91"/>
        <v>1025</v>
      </c>
      <c r="H1030" s="85">
        <v>43615</v>
      </c>
      <c r="I1030" s="63">
        <v>43615</v>
      </c>
      <c r="J1030" s="77" t="s">
        <v>2381</v>
      </c>
      <c r="K1030" s="76" t="s">
        <v>62</v>
      </c>
      <c r="L1030" s="76" t="s">
        <v>891</v>
      </c>
      <c r="M1030" s="78" t="s">
        <v>100</v>
      </c>
      <c r="N1030" s="64"/>
      <c r="O1030" s="272" t="s">
        <v>2388</v>
      </c>
      <c r="P1030" s="66" t="s">
        <v>34</v>
      </c>
      <c r="Q1030" s="67" t="s">
        <v>170</v>
      </c>
      <c r="R1030" s="67" t="s">
        <v>45</v>
      </c>
      <c r="S1030" s="288" t="str">
        <f>+'EVCA sectoralclassification 1'!E223</f>
        <v>Biotechnology</v>
      </c>
      <c r="T1030" s="68" t="s">
        <v>41</v>
      </c>
      <c r="U1030" s="66" t="s">
        <v>984</v>
      </c>
      <c r="V1030" s="423" t="s">
        <v>39</v>
      </c>
      <c r="W1030" s="288"/>
      <c r="X1030" s="489">
        <v>43616</v>
      </c>
      <c r="Y1030" s="482"/>
      <c r="Z1030" s="74"/>
    </row>
    <row r="1031" spans="2:26" ht="42.45" hidden="1" customHeight="1" x14ac:dyDescent="0.3">
      <c r="B1031" s="56" t="str">
        <f t="shared" ca="1" si="92"/>
        <v>VERO</v>
      </c>
      <c r="C1031" s="57" t="b">
        <f t="shared" si="93"/>
        <v>1</v>
      </c>
      <c r="D1031" s="57" t="b">
        <f>+IF(Q1031='Convalida dati'!$B$16,AND('Dealflow centrale'!V1031&lt;&gt;"",I1031&lt;&gt;""),IF(AND('Dealflow centrale'!Q1031='Convalida dati'!$B$17,'Dealflow centrale'!I1031=""),OR('Dealflow centrale'!V1031="",V1031='Convalida dati'!$D$8),"FALSO"))</f>
        <v>1</v>
      </c>
      <c r="E1031" s="57" t="b">
        <f>+IF(OR(T1031='Convalida dati'!$F$4,T1031='Convalida dati'!$F$5,T1031='Convalida dati'!$F$8),OR('Dealflow centrale'!V1031='Convalida dati'!$D$5,V1031='Convalida dati'!$D$6,V1031='Convalida dati'!$D$7),IF(OR('Dealflow centrale'!T1031='Convalida dati'!$F$9,'Dealflow centrale'!T1031='Convalida dati'!$F$7),OR('Dealflow centrale'!V1031='Convalida dati'!$D$4,'Dealflow centrale'!V1031='Convalida dati'!$D$5,'Dealflow centrale'!V1031='Convalida dati'!$D$6),IF(T1031="",OR(V1031="",V1031='Convalida dati'!$D$8),"FALSO")))</f>
        <v>1</v>
      </c>
      <c r="F1031" s="58" t="str">
        <f t="shared" ca="1" si="94"/>
        <v>OK</v>
      </c>
      <c r="G1031" s="60">
        <f t="shared" si="91"/>
        <v>1026</v>
      </c>
      <c r="H1031" s="84">
        <v>43612</v>
      </c>
      <c r="I1031" s="59">
        <v>43612</v>
      </c>
      <c r="J1031" s="75" t="s">
        <v>2382</v>
      </c>
      <c r="K1031" s="70" t="s">
        <v>64</v>
      </c>
      <c r="L1031" s="70" t="s">
        <v>2389</v>
      </c>
      <c r="M1031" s="72" t="s">
        <v>909</v>
      </c>
      <c r="N1031" s="75"/>
      <c r="O1031" s="73" t="s">
        <v>2390</v>
      </c>
      <c r="P1031" s="60" t="s">
        <v>34</v>
      </c>
      <c r="Q1031" s="61" t="s">
        <v>170</v>
      </c>
      <c r="R1031" s="61" t="s">
        <v>53</v>
      </c>
      <c r="S1031" s="293" t="str">
        <f>+'EVCA sectoralclassification 1'!E180</f>
        <v>Financial institutions and services</v>
      </c>
      <c r="T1031" s="62" t="s">
        <v>166</v>
      </c>
      <c r="U1031" s="60" t="s">
        <v>218</v>
      </c>
      <c r="V1031" s="424" t="s">
        <v>38</v>
      </c>
      <c r="W1031" s="289"/>
      <c r="X1031" s="488">
        <v>43616</v>
      </c>
      <c r="Y1031" s="481"/>
      <c r="Z1031" s="284"/>
    </row>
    <row r="1032" spans="2:26" ht="42.45" hidden="1" customHeight="1" x14ac:dyDescent="0.3">
      <c r="B1032" s="56" t="str">
        <f t="shared" ca="1" si="92"/>
        <v>VERO</v>
      </c>
      <c r="C1032" s="57" t="b">
        <f t="shared" si="93"/>
        <v>1</v>
      </c>
      <c r="D1032" s="57" t="b">
        <f>+IF(Q1032='Convalida dati'!$B$16,AND('Dealflow centrale'!V1032&lt;&gt;"",I1032&lt;&gt;""),IF(AND('Dealflow centrale'!Q1032='Convalida dati'!$B$17,'Dealflow centrale'!I1032=""),OR('Dealflow centrale'!V1032="",V1032='Convalida dati'!$D$8),"FALSO"))</f>
        <v>1</v>
      </c>
      <c r="E1032" s="57" t="b">
        <f>+IF(OR(T1032='Convalida dati'!$F$4,T1032='Convalida dati'!$F$5,T1032='Convalida dati'!$F$8),OR('Dealflow centrale'!V1032='Convalida dati'!$D$5,V1032='Convalida dati'!$D$6,V1032='Convalida dati'!$D$7),IF(OR('Dealflow centrale'!T1032='Convalida dati'!$F$9,'Dealflow centrale'!T1032='Convalida dati'!$F$7),OR('Dealflow centrale'!V1032='Convalida dati'!$D$4,'Dealflow centrale'!V1032='Convalida dati'!$D$5,'Dealflow centrale'!V1032='Convalida dati'!$D$6),IF(T1032="",OR(V1032="",V1032='Convalida dati'!$D$8),"FALSO")))</f>
        <v>1</v>
      </c>
      <c r="F1032" s="58" t="str">
        <f t="shared" ca="1" si="94"/>
        <v>OK</v>
      </c>
      <c r="G1032" s="66">
        <f t="shared" si="91"/>
        <v>1027</v>
      </c>
      <c r="H1032" s="85">
        <v>43612</v>
      </c>
      <c r="I1032" s="63">
        <v>43629</v>
      </c>
      <c r="J1032" s="77" t="s">
        <v>2383</v>
      </c>
      <c r="K1032" s="76" t="s">
        <v>62</v>
      </c>
      <c r="L1032" s="76" t="s">
        <v>206</v>
      </c>
      <c r="M1032" s="78" t="s">
        <v>206</v>
      </c>
      <c r="N1032" s="64"/>
      <c r="O1032" s="76" t="s">
        <v>2391</v>
      </c>
      <c r="P1032" s="66" t="s">
        <v>34</v>
      </c>
      <c r="Q1032" s="67" t="s">
        <v>170</v>
      </c>
      <c r="R1032" s="67" t="s">
        <v>49</v>
      </c>
      <c r="S1032" s="287" t="str">
        <f>+'EVCA sectoralclassification 1'!E203</f>
        <v>Consumer electronics</v>
      </c>
      <c r="T1032" s="67" t="s">
        <v>166</v>
      </c>
      <c r="U1032" s="78" t="s">
        <v>218</v>
      </c>
      <c r="V1032" s="423" t="s">
        <v>38</v>
      </c>
      <c r="W1032" s="288"/>
      <c r="X1032" s="489">
        <v>43630</v>
      </c>
      <c r="Y1032" s="482"/>
      <c r="Z1032" s="74"/>
    </row>
    <row r="1033" spans="2:26" ht="42.45" hidden="1" customHeight="1" x14ac:dyDescent="0.3">
      <c r="B1033" s="56" t="str">
        <f t="shared" ca="1" si="92"/>
        <v>VERO</v>
      </c>
      <c r="C1033" s="57" t="b">
        <f t="shared" si="93"/>
        <v>1</v>
      </c>
      <c r="D1033" s="57" t="b">
        <f>+IF(Q1033='Convalida dati'!$B$16,AND('Dealflow centrale'!V1033&lt;&gt;"",I1033&lt;&gt;""),IF(AND('Dealflow centrale'!Q1033='Convalida dati'!$B$17,'Dealflow centrale'!I1033=""),OR('Dealflow centrale'!V1033="",V1033='Convalida dati'!$D$8),"FALSO"))</f>
        <v>1</v>
      </c>
      <c r="E1033" s="57" t="b">
        <f>+IF(OR(T1033='Convalida dati'!$F$4,T1033='Convalida dati'!$F$5,T1033='Convalida dati'!$F$8),OR('Dealflow centrale'!V1033='Convalida dati'!$D$5,V1033='Convalida dati'!$D$6,V1033='Convalida dati'!$D$7),IF(OR('Dealflow centrale'!T1033='Convalida dati'!$F$9,'Dealflow centrale'!T1033='Convalida dati'!$F$7),OR('Dealflow centrale'!V1033='Convalida dati'!$D$4,'Dealflow centrale'!V1033='Convalida dati'!$D$5,'Dealflow centrale'!V1033='Convalida dati'!$D$6),IF(T1033="",OR(V1033="",V1033='Convalida dati'!$D$8),"FALSO")))</f>
        <v>1</v>
      </c>
      <c r="F1033" s="58" t="str">
        <f t="shared" ca="1" si="94"/>
        <v>OK</v>
      </c>
      <c r="G1033" s="60">
        <f t="shared" si="91"/>
        <v>1028</v>
      </c>
      <c r="H1033" s="84">
        <v>43614</v>
      </c>
      <c r="I1033" s="59">
        <v>43614</v>
      </c>
      <c r="J1033" s="75" t="s">
        <v>2384</v>
      </c>
      <c r="K1033" s="70" t="s">
        <v>62</v>
      </c>
      <c r="L1033" s="70" t="s">
        <v>1705</v>
      </c>
      <c r="M1033" s="72" t="s">
        <v>88</v>
      </c>
      <c r="N1033" s="75"/>
      <c r="O1033" s="73" t="s">
        <v>1704</v>
      </c>
      <c r="P1033" s="60" t="s">
        <v>35</v>
      </c>
      <c r="Q1033" s="61" t="s">
        <v>170</v>
      </c>
      <c r="R1033" s="61" t="s">
        <v>53</v>
      </c>
      <c r="S1033" s="61" t="str">
        <f>+'EVCA sectoralclassification 1'!E116</f>
        <v>Transportation: other</v>
      </c>
      <c r="T1033" s="61" t="s">
        <v>166</v>
      </c>
      <c r="U1033" s="60" t="s">
        <v>218</v>
      </c>
      <c r="V1033" s="424" t="s">
        <v>38</v>
      </c>
      <c r="W1033" s="289"/>
      <c r="X1033" s="491">
        <v>43616</v>
      </c>
      <c r="Y1033" s="481"/>
      <c r="Z1033" s="284"/>
    </row>
    <row r="1034" spans="2:26" ht="42.45" hidden="1" customHeight="1" x14ac:dyDescent="0.3">
      <c r="B1034" s="56" t="str">
        <f t="shared" ca="1" si="92"/>
        <v>VERO</v>
      </c>
      <c r="C1034" s="57" t="b">
        <f t="shared" si="93"/>
        <v>1</v>
      </c>
      <c r="D1034" s="57" t="b">
        <f>+IF(Q1034='Convalida dati'!$B$16,AND('Dealflow centrale'!V1034&lt;&gt;"",I1034&lt;&gt;""),IF(AND('Dealflow centrale'!Q1034='Convalida dati'!$B$17,'Dealflow centrale'!I1034=""),OR('Dealflow centrale'!V1034="",V1034='Convalida dati'!$D$8),"FALSO"))</f>
        <v>1</v>
      </c>
      <c r="E1034" s="57" t="b">
        <f>+IF(OR(T1034='Convalida dati'!$F$4,T1034='Convalida dati'!$F$5,T1034='Convalida dati'!$F$8),OR('Dealflow centrale'!V1034='Convalida dati'!$D$5,V1034='Convalida dati'!$D$6,V1034='Convalida dati'!$D$7),IF(OR('Dealflow centrale'!T1034='Convalida dati'!$F$9,'Dealflow centrale'!T1034='Convalida dati'!$F$7),OR('Dealflow centrale'!V1034='Convalida dati'!$D$4,'Dealflow centrale'!V1034='Convalida dati'!$D$5,'Dealflow centrale'!V1034='Convalida dati'!$D$6),IF(T1034="",OR(V1034="",V1034='Convalida dati'!$D$8),"FALSO")))</f>
        <v>1</v>
      </c>
      <c r="F1034" s="58" t="str">
        <f t="shared" ca="1" si="94"/>
        <v>OK</v>
      </c>
      <c r="G1034" s="66">
        <f t="shared" si="91"/>
        <v>1029</v>
      </c>
      <c r="H1034" s="85">
        <v>43615</v>
      </c>
      <c r="I1034" s="63">
        <v>43615</v>
      </c>
      <c r="J1034" s="77" t="s">
        <v>2385</v>
      </c>
      <c r="K1034" s="76" t="s">
        <v>62</v>
      </c>
      <c r="L1034" s="76" t="s">
        <v>1865</v>
      </c>
      <c r="M1034" s="78" t="s">
        <v>101</v>
      </c>
      <c r="N1034" s="77"/>
      <c r="O1034" s="272" t="s">
        <v>2392</v>
      </c>
      <c r="P1034" s="66" t="s">
        <v>37</v>
      </c>
      <c r="Q1034" s="67" t="s">
        <v>170</v>
      </c>
      <c r="R1034" s="280" t="s">
        <v>45</v>
      </c>
      <c r="S1034" s="288" t="str">
        <f>+'EVCA sectoralclassification 1'!E223</f>
        <v>Biotechnology</v>
      </c>
      <c r="T1034" s="68" t="s">
        <v>41</v>
      </c>
      <c r="U1034" s="78" t="s">
        <v>2365</v>
      </c>
      <c r="V1034" s="423" t="s">
        <v>39</v>
      </c>
      <c r="W1034" s="288"/>
      <c r="X1034" s="489">
        <v>43616</v>
      </c>
      <c r="Y1034" s="482"/>
      <c r="Z1034" s="74"/>
    </row>
    <row r="1035" spans="2:26" ht="42.45" hidden="1" customHeight="1" x14ac:dyDescent="0.3">
      <c r="B1035" s="56" t="str">
        <f t="shared" ca="1" si="92"/>
        <v>VERO</v>
      </c>
      <c r="C1035" s="57" t="b">
        <f t="shared" si="93"/>
        <v>1</v>
      </c>
      <c r="D1035" s="57" t="b">
        <f>+IF(Q1035='Convalida dati'!$B$16,AND('Dealflow centrale'!V1035&lt;&gt;"",I1035&lt;&gt;""),IF(AND('Dealflow centrale'!Q1035='Convalida dati'!$B$17,'Dealflow centrale'!I1035=""),OR('Dealflow centrale'!V1035="",V1035='Convalida dati'!$D$8),"FALSO"))</f>
        <v>1</v>
      </c>
      <c r="E1035" s="57" t="b">
        <f>+IF(OR(T1035='Convalida dati'!$F$4,T1035='Convalida dati'!$F$5,T1035='Convalida dati'!$F$8),OR('Dealflow centrale'!V1035='Convalida dati'!$D$5,V1035='Convalida dati'!$D$6,V1035='Convalida dati'!$D$7),IF(OR('Dealflow centrale'!T1035='Convalida dati'!$F$9,'Dealflow centrale'!T1035='Convalida dati'!$F$7),OR('Dealflow centrale'!V1035='Convalida dati'!$D$4,'Dealflow centrale'!V1035='Convalida dati'!$D$5,'Dealflow centrale'!V1035='Convalida dati'!$D$6),IF(T1035="",OR(V1035="",V1035='Convalida dati'!$D$8),"FALSO")))</f>
        <v>1</v>
      </c>
      <c r="F1035" s="58" t="str">
        <f t="shared" ca="1" si="94"/>
        <v>OK</v>
      </c>
      <c r="G1035" s="60">
        <f t="shared" si="91"/>
        <v>1030</v>
      </c>
      <c r="H1035" s="84">
        <v>43614</v>
      </c>
      <c r="I1035" s="59">
        <v>43614</v>
      </c>
      <c r="J1035" s="75" t="s">
        <v>2386</v>
      </c>
      <c r="K1035" s="70" t="s">
        <v>62</v>
      </c>
      <c r="L1035" s="70" t="s">
        <v>1139</v>
      </c>
      <c r="M1035" s="72" t="s">
        <v>70</v>
      </c>
      <c r="N1035" s="75"/>
      <c r="O1035" s="73" t="s">
        <v>2393</v>
      </c>
      <c r="P1035" s="60" t="s">
        <v>83</v>
      </c>
      <c r="Q1035" s="61" t="s">
        <v>170</v>
      </c>
      <c r="R1035" s="61" t="s">
        <v>49</v>
      </c>
      <c r="S1035" s="293" t="str">
        <f>+'EVCA sectoralclassification 1'!E214</f>
        <v>Systems software</v>
      </c>
      <c r="T1035" s="62" t="s">
        <v>167</v>
      </c>
      <c r="U1035" s="60" t="s">
        <v>218</v>
      </c>
      <c r="V1035" s="424" t="s">
        <v>38</v>
      </c>
      <c r="W1035" s="289"/>
      <c r="X1035" s="488">
        <v>43616</v>
      </c>
      <c r="Y1035" s="481"/>
      <c r="Z1035" s="284"/>
    </row>
    <row r="1036" spans="2:26" ht="42.45" hidden="1" customHeight="1" x14ac:dyDescent="0.3">
      <c r="B1036" s="56" t="str">
        <f t="shared" ca="1" si="92"/>
        <v>VERO</v>
      </c>
      <c r="C1036" s="57" t="b">
        <f t="shared" si="93"/>
        <v>1</v>
      </c>
      <c r="D1036" s="57" t="b">
        <f>+IF(Q1036='Convalida dati'!$B$16,AND('Dealflow centrale'!V1036&lt;&gt;"",I1036&lt;&gt;""),IF(AND('Dealflow centrale'!Q1036='Convalida dati'!$B$17,'Dealflow centrale'!I1036=""),OR('Dealflow centrale'!V1036="",V1036='Convalida dati'!$D$8),"FALSO"))</f>
        <v>1</v>
      </c>
      <c r="E1036" s="57" t="b">
        <f>+IF(OR(T1036='Convalida dati'!$F$4,T1036='Convalida dati'!$F$5,T1036='Convalida dati'!$F$8),OR('Dealflow centrale'!V1036='Convalida dati'!$D$9,V1036='Convalida dati'!$D$6,V1036='Convalida dati'!$D$7),IF(OR('Dealflow centrale'!T1036='Convalida dati'!$F$6,'Dealflow centrale'!T1036='Convalida dati'!$F$7),OR('Dealflow centrale'!V1036='Convalida dati'!$D$12,'Dealflow centrale'!V1036='Convalida dati'!$D$9,'Dealflow centrale'!V1036='Convalida dati'!$D$6),IF(T1036="",OR(V1036="",V1036='Convalida dati'!$D$8),"FALSO")))</f>
        <v>1</v>
      </c>
      <c r="F1036" s="58" t="str">
        <f t="shared" ca="1" si="94"/>
        <v>OK</v>
      </c>
      <c r="G1036" s="66">
        <f t="shared" si="91"/>
        <v>1031</v>
      </c>
      <c r="H1036" s="85">
        <v>43615</v>
      </c>
      <c r="I1036" s="63">
        <v>43615</v>
      </c>
      <c r="J1036" s="77" t="s">
        <v>2387</v>
      </c>
      <c r="K1036" s="76" t="s">
        <v>62</v>
      </c>
      <c r="L1036" s="76" t="s">
        <v>149</v>
      </c>
      <c r="M1036" s="78" t="s">
        <v>92</v>
      </c>
      <c r="N1036" s="64"/>
      <c r="O1036" s="272" t="s">
        <v>1739</v>
      </c>
      <c r="P1036" s="66" t="s">
        <v>34</v>
      </c>
      <c r="Q1036" s="67" t="s">
        <v>170</v>
      </c>
      <c r="R1036" s="67" t="s">
        <v>43</v>
      </c>
      <c r="S1036" s="288" t="str">
        <f>+'EVCA sectoralclassification 1'!E16</f>
        <v>Agriculture: other</v>
      </c>
      <c r="T1036" s="68" t="s">
        <v>166</v>
      </c>
      <c r="U1036" s="66" t="s">
        <v>218</v>
      </c>
      <c r="V1036" s="430" t="s">
        <v>5177</v>
      </c>
      <c r="W1036" s="463"/>
      <c r="X1036" s="489">
        <v>44867</v>
      </c>
      <c r="Y1036" s="482" t="s">
        <v>5277</v>
      </c>
      <c r="Z1036" s="74"/>
    </row>
    <row r="1037" spans="2:26" ht="42.45" hidden="1" customHeight="1" x14ac:dyDescent="0.3">
      <c r="B1037" s="56" t="str">
        <f t="shared" ca="1" si="92"/>
        <v>VERO</v>
      </c>
      <c r="C1037" s="57" t="b">
        <f t="shared" si="93"/>
        <v>1</v>
      </c>
      <c r="D1037" s="57" t="b">
        <f>+IF(Q1037='Convalida dati'!$B$16,AND('Dealflow centrale'!V1037&lt;&gt;"",I1037&lt;&gt;""),IF(AND('Dealflow centrale'!Q1037='Convalida dati'!$B$17,'Dealflow centrale'!I1037=""),OR('Dealflow centrale'!V1037="",V1037='Convalida dati'!$D$8),"FALSO"))</f>
        <v>1</v>
      </c>
      <c r="E1037" s="57" t="b">
        <f>+IF(OR(T1037='Convalida dati'!$F$4,T1037='Convalida dati'!$F$5,T1037='Convalida dati'!$F$8),OR('Dealflow centrale'!V1037='Convalida dati'!$D$5,V1037='Convalida dati'!$D$6,V1037='Convalida dati'!$D$7),IF(OR('Dealflow centrale'!T1037='Convalida dati'!$F$9,'Dealflow centrale'!T1037='Convalida dati'!$F$7),OR('Dealflow centrale'!V1037='Convalida dati'!$D$4,'Dealflow centrale'!V1037='Convalida dati'!$D$5,'Dealflow centrale'!V1037='Convalida dati'!$D$6),IF(T1037="",OR(V1037="",V1037='Convalida dati'!$D$8),"FALSO")))</f>
        <v>1</v>
      </c>
      <c r="F1037" s="58" t="str">
        <f t="shared" ca="1" si="94"/>
        <v>OK</v>
      </c>
      <c r="G1037" s="60">
        <f t="shared" si="91"/>
        <v>1032</v>
      </c>
      <c r="H1037" s="84">
        <v>43615</v>
      </c>
      <c r="I1037" s="59"/>
      <c r="J1037" s="75" t="s">
        <v>2396</v>
      </c>
      <c r="K1037" s="70" t="s">
        <v>62</v>
      </c>
      <c r="L1037" s="70" t="s">
        <v>1019</v>
      </c>
      <c r="M1037" s="72" t="s">
        <v>87</v>
      </c>
      <c r="N1037" s="75"/>
      <c r="O1037" s="73" t="s">
        <v>2394</v>
      </c>
      <c r="P1037" s="60" t="s">
        <v>84</v>
      </c>
      <c r="Q1037" s="61" t="s">
        <v>67</v>
      </c>
      <c r="R1037" s="61"/>
      <c r="S1037" s="293"/>
      <c r="T1037" s="62"/>
      <c r="U1037" s="60"/>
      <c r="V1037" s="424" t="s">
        <v>781</v>
      </c>
      <c r="W1037" s="289"/>
      <c r="X1037" s="488">
        <v>43616</v>
      </c>
      <c r="Y1037" s="483" t="s">
        <v>2399</v>
      </c>
      <c r="Z1037" s="80"/>
    </row>
    <row r="1038" spans="2:26" ht="42.45" hidden="1" customHeight="1" x14ac:dyDescent="0.3">
      <c r="B1038" s="56" t="str">
        <f t="shared" ca="1" si="92"/>
        <v>VERO</v>
      </c>
      <c r="C1038" s="57" t="b">
        <f t="shared" si="93"/>
        <v>1</v>
      </c>
      <c r="D1038" s="57" t="b">
        <f>+IF(Q1038='Convalida dati'!$B$16,AND('Dealflow centrale'!V1038&lt;&gt;"",I1038&lt;&gt;""),IF(AND('Dealflow centrale'!Q1038='Convalida dati'!$B$17,'Dealflow centrale'!I1038=""),OR('Dealflow centrale'!V1038="",V1038='Convalida dati'!$D$8),"FALSO"))</f>
        <v>1</v>
      </c>
      <c r="E1038" s="57" t="b">
        <f>+IF(OR(T1038='Convalida dati'!$F$4,T1038='Convalida dati'!$F$5,T1038='Convalida dati'!$F$8),OR('Dealflow centrale'!V1038='Convalida dati'!$D$5,V1038='Convalida dati'!$D$6,V1038='Convalida dati'!$D$7),IF(OR('Dealflow centrale'!T1038='Convalida dati'!$F$9,'Dealflow centrale'!T1038='Convalida dati'!$F$7),OR('Dealflow centrale'!V1038='Convalida dati'!$D$4,'Dealflow centrale'!V1038='Convalida dati'!$D$5,'Dealflow centrale'!V1038='Convalida dati'!$D$6),IF(T1038="",OR(V1038="",V1038='Convalida dati'!$D$8),"FALSO")))</f>
        <v>1</v>
      </c>
      <c r="F1038" s="58" t="str">
        <f t="shared" ca="1" si="94"/>
        <v>OK</v>
      </c>
      <c r="G1038" s="66">
        <f t="shared" si="91"/>
        <v>1033</v>
      </c>
      <c r="H1038" s="85">
        <v>43615</v>
      </c>
      <c r="I1038" s="63"/>
      <c r="J1038" s="77" t="s">
        <v>2397</v>
      </c>
      <c r="K1038" s="76" t="s">
        <v>62</v>
      </c>
      <c r="L1038" s="76" t="s">
        <v>1019</v>
      </c>
      <c r="M1038" s="78" t="s">
        <v>87</v>
      </c>
      <c r="N1038" s="64"/>
      <c r="O1038" s="76" t="s">
        <v>2394</v>
      </c>
      <c r="P1038" s="66" t="s">
        <v>84</v>
      </c>
      <c r="Q1038" s="67" t="s">
        <v>67</v>
      </c>
      <c r="R1038" s="67"/>
      <c r="S1038" s="287"/>
      <c r="T1038" s="67"/>
      <c r="U1038" s="78"/>
      <c r="V1038" s="423" t="s">
        <v>781</v>
      </c>
      <c r="W1038" s="288"/>
      <c r="X1038" s="489">
        <v>43616</v>
      </c>
      <c r="Y1038" s="482" t="s">
        <v>2399</v>
      </c>
      <c r="Z1038" s="74"/>
    </row>
    <row r="1039" spans="2:26" ht="42.45" hidden="1" customHeight="1" x14ac:dyDescent="0.3">
      <c r="B1039" s="56" t="str">
        <f t="shared" ca="1" si="92"/>
        <v>VERO</v>
      </c>
      <c r="C1039" s="57" t="b">
        <f t="shared" si="93"/>
        <v>1</v>
      </c>
      <c r="D1039" s="57" t="b">
        <f>+IF(Q1039='Convalida dati'!$B$16,AND('Dealflow centrale'!V1039&lt;&gt;"",I1039&lt;&gt;""),IF(AND('Dealflow centrale'!Q1039='Convalida dati'!$B$17,'Dealflow centrale'!I1039=""),OR('Dealflow centrale'!V1039="",V1039='Convalida dati'!$D$8),"FALSO"))</f>
        <v>1</v>
      </c>
      <c r="E1039" s="57" t="b">
        <f>+IF(OR(T1039='Convalida dati'!$F$4,T1039='Convalida dati'!$F$5,T1039='Convalida dati'!$F$8),OR('Dealflow centrale'!V1039='Convalida dati'!$D$5,V1039='Convalida dati'!$D$6,V1039='Convalida dati'!$D$7),IF(OR('Dealflow centrale'!T1039='Convalida dati'!$F$9,'Dealflow centrale'!T1039='Convalida dati'!$F$7),OR('Dealflow centrale'!V1039='Convalida dati'!$D$4,'Dealflow centrale'!V1039='Convalida dati'!$D$5,'Dealflow centrale'!V1039='Convalida dati'!$D$6),IF(T1039="",OR(V1039="",V1039='Convalida dati'!$D$8),"FALSO")))</f>
        <v>1</v>
      </c>
      <c r="F1039" s="58" t="str">
        <f t="shared" ca="1" si="94"/>
        <v>OK</v>
      </c>
      <c r="G1039" s="60">
        <f t="shared" si="91"/>
        <v>1034</v>
      </c>
      <c r="H1039" s="84">
        <v>43615</v>
      </c>
      <c r="I1039" s="59">
        <v>43615</v>
      </c>
      <c r="J1039" s="75" t="s">
        <v>2395</v>
      </c>
      <c r="K1039" s="70" t="s">
        <v>62</v>
      </c>
      <c r="L1039" s="70" t="s">
        <v>165</v>
      </c>
      <c r="M1039" s="72" t="s">
        <v>90</v>
      </c>
      <c r="N1039" s="75"/>
      <c r="O1039" s="73" t="s">
        <v>2400</v>
      </c>
      <c r="P1039" s="60" t="s">
        <v>34</v>
      </c>
      <c r="Q1039" s="61" t="s">
        <v>170</v>
      </c>
      <c r="R1039" s="61" t="s">
        <v>43</v>
      </c>
      <c r="S1039" s="61" t="str">
        <f>+'EVCA sectoralclassification 1'!E15</f>
        <v>Agriculture: other</v>
      </c>
      <c r="T1039" s="61" t="s">
        <v>166</v>
      </c>
      <c r="U1039" s="60" t="s">
        <v>218</v>
      </c>
      <c r="V1039" s="424" t="s">
        <v>38</v>
      </c>
      <c r="W1039" s="289"/>
      <c r="X1039" s="491">
        <v>43616</v>
      </c>
      <c r="Y1039" s="481"/>
      <c r="Z1039" s="284"/>
    </row>
    <row r="1040" spans="2:26" ht="42.45" hidden="1" customHeight="1" x14ac:dyDescent="0.3">
      <c r="B1040" s="56" t="str">
        <f t="shared" ca="1" si="92"/>
        <v>VERO</v>
      </c>
      <c r="C1040" s="57" t="b">
        <f t="shared" si="93"/>
        <v>1</v>
      </c>
      <c r="D1040" s="57" t="b">
        <f>+IF(Q1040='Convalida dati'!$B$16,AND('Dealflow centrale'!V1040&lt;&gt;"",I1040&lt;&gt;""),IF(AND('Dealflow centrale'!Q1040='Convalida dati'!$B$17,'Dealflow centrale'!I1040=""),OR('Dealflow centrale'!V1040="",V1040='Convalida dati'!$D$8),"FALSO"))</f>
        <v>1</v>
      </c>
      <c r="E1040" s="57" t="b">
        <f>+IF(OR(T1040='Convalida dati'!$F$4,T1040='Convalida dati'!$F$5,T1040='Convalida dati'!$F$8),OR('Dealflow centrale'!V1040='Convalida dati'!$D$5,V1040='Convalida dati'!$D$6,V1040='Convalida dati'!$D$7),IF(OR('Dealflow centrale'!T1040='Convalida dati'!$F$9,'Dealflow centrale'!T1040='Convalida dati'!$F$7),OR('Dealflow centrale'!V1040='Convalida dati'!$D$4,'Dealflow centrale'!V1040='Convalida dati'!$D$5,'Dealflow centrale'!V1040='Convalida dati'!$D$6),IF(T1040="",OR(V1040="",V1040='Convalida dati'!$D$8),"FALSO")))</f>
        <v>1</v>
      </c>
      <c r="F1040" s="58" t="str">
        <f t="shared" ca="1" si="94"/>
        <v>OK</v>
      </c>
      <c r="G1040" s="66">
        <f t="shared" si="91"/>
        <v>1035</v>
      </c>
      <c r="H1040" s="85">
        <v>43615</v>
      </c>
      <c r="I1040" s="63">
        <v>43623</v>
      </c>
      <c r="J1040" s="77" t="s">
        <v>2398</v>
      </c>
      <c r="K1040" s="76" t="s">
        <v>64</v>
      </c>
      <c r="L1040" s="76" t="s">
        <v>2401</v>
      </c>
      <c r="M1040" s="78" t="s">
        <v>187</v>
      </c>
      <c r="N1040" s="64"/>
      <c r="O1040" s="272"/>
      <c r="P1040" s="66" t="s">
        <v>34</v>
      </c>
      <c r="Q1040" s="67" t="s">
        <v>170</v>
      </c>
      <c r="R1040" s="280" t="s">
        <v>53</v>
      </c>
      <c r="S1040" s="288" t="str">
        <f>+'EVCA sectoralclassification 1'!E182</f>
        <v>Financial institutions and services</v>
      </c>
      <c r="T1040" s="68" t="s">
        <v>41</v>
      </c>
      <c r="U1040" s="66" t="s">
        <v>218</v>
      </c>
      <c r="V1040" s="423" t="s">
        <v>174</v>
      </c>
      <c r="W1040" s="288"/>
      <c r="X1040" s="489">
        <v>43630</v>
      </c>
      <c r="Y1040" s="482"/>
      <c r="Z1040" s="74"/>
    </row>
    <row r="1041" spans="2:26" ht="42.45" hidden="1" customHeight="1" x14ac:dyDescent="0.3">
      <c r="B1041" s="56" t="str">
        <f t="shared" ca="1" si="92"/>
        <v>VERO</v>
      </c>
      <c r="C1041" s="57" t="b">
        <f t="shared" si="93"/>
        <v>1</v>
      </c>
      <c r="D1041" s="57" t="b">
        <f>+IF(Q1041='Convalida dati'!$B$16,AND('Dealflow centrale'!V1041&lt;&gt;"",I1041&lt;&gt;""),IF(AND('Dealflow centrale'!Q1041='Convalida dati'!$B$17,'Dealflow centrale'!I1041=""),OR('Dealflow centrale'!V1041="",V1041='Convalida dati'!$D$8),"FALSO"))</f>
        <v>1</v>
      </c>
      <c r="E1041" s="57" t="b">
        <f>+IF(OR(T1041='Convalida dati'!$F$4,T1041='Convalida dati'!$F$5,T1041='Convalida dati'!$F$8),OR('Dealflow centrale'!V1041='Convalida dati'!$D$5,V1041='Convalida dati'!$D$6,V1041='Convalida dati'!$D$7),IF(OR('Dealflow centrale'!T1041='Convalida dati'!$F$9,'Dealflow centrale'!T1041='Convalida dati'!$F$7),OR('Dealflow centrale'!V1041='Convalida dati'!$D$4,'Dealflow centrale'!V1041='Convalida dati'!$D$5,'Dealflow centrale'!V1041='Convalida dati'!$D$6),IF(T1041="",OR(V1041="",V1041='Convalida dati'!$D$8),"FALSO")))</f>
        <v>1</v>
      </c>
      <c r="F1041" s="58" t="str">
        <f t="shared" ca="1" si="94"/>
        <v>OK</v>
      </c>
      <c r="G1041" s="60">
        <f t="shared" si="91"/>
        <v>1036</v>
      </c>
      <c r="H1041" s="84">
        <v>43616</v>
      </c>
      <c r="I1041" s="59">
        <v>43616</v>
      </c>
      <c r="J1041" s="75" t="s">
        <v>2402</v>
      </c>
      <c r="K1041" s="70" t="s">
        <v>62</v>
      </c>
      <c r="L1041" s="70" t="s">
        <v>1705</v>
      </c>
      <c r="M1041" s="72" t="s">
        <v>88</v>
      </c>
      <c r="N1041" s="75"/>
      <c r="O1041" s="73" t="s">
        <v>2403</v>
      </c>
      <c r="P1041" s="60" t="s">
        <v>37</v>
      </c>
      <c r="Q1041" s="61" t="s">
        <v>170</v>
      </c>
      <c r="R1041" s="61" t="s">
        <v>48</v>
      </c>
      <c r="S1041" s="293" t="str">
        <f>+'EVCA sectoralclassification 1'!E200</f>
        <v>Internet technologies</v>
      </c>
      <c r="T1041" s="62" t="s">
        <v>41</v>
      </c>
      <c r="U1041" s="60" t="s">
        <v>218</v>
      </c>
      <c r="V1041" s="424" t="s">
        <v>174</v>
      </c>
      <c r="W1041" s="289"/>
      <c r="X1041" s="488">
        <v>43623</v>
      </c>
      <c r="Y1041" s="481"/>
      <c r="Z1041" s="284"/>
    </row>
    <row r="1042" spans="2:26" ht="42.45" hidden="1" customHeight="1" x14ac:dyDescent="0.3">
      <c r="B1042" s="56" t="str">
        <f t="shared" ca="1" si="92"/>
        <v>VERO</v>
      </c>
      <c r="C1042" s="57" t="b">
        <f t="shared" si="93"/>
        <v>1</v>
      </c>
      <c r="D1042" s="57" t="b">
        <f>+IF(Q1042='Convalida dati'!$B$16,AND('Dealflow centrale'!V1042&lt;&gt;"",I1042&lt;&gt;""),IF(AND('Dealflow centrale'!Q1042='Convalida dati'!$B$17,'Dealflow centrale'!I1042=""),OR('Dealflow centrale'!V1042="",V1042='Convalida dati'!$D$8),"FALSO"))</f>
        <v>1</v>
      </c>
      <c r="E1042" s="57" t="b">
        <f>+IF(OR(T1042='Convalida dati'!$F$4,T1042='Convalida dati'!$F$5,T1042='Convalida dati'!$F$8),OR('Dealflow centrale'!V1042='Convalida dati'!$D$5,V1042='Convalida dati'!$D$6,V1042='Convalida dati'!$D$7),IF(OR('Dealflow centrale'!T1042='Convalida dati'!$F$9,'Dealflow centrale'!T1042='Convalida dati'!$F$7),OR('Dealflow centrale'!V1042='Convalida dati'!$D$4,'Dealflow centrale'!V1042='Convalida dati'!$D$5,'Dealflow centrale'!V1042='Convalida dati'!$D$6),IF(T1042="",OR(V1042="",V1042='Convalida dati'!$D$8),"FALSO")))</f>
        <v>1</v>
      </c>
      <c r="F1042" s="58" t="str">
        <f t="shared" ca="1" si="94"/>
        <v>OK</v>
      </c>
      <c r="G1042" s="66">
        <f t="shared" si="91"/>
        <v>1037</v>
      </c>
      <c r="H1042" s="85">
        <v>43619</v>
      </c>
      <c r="I1042" s="63">
        <v>43619</v>
      </c>
      <c r="J1042" s="77" t="s">
        <v>2404</v>
      </c>
      <c r="K1042" s="76" t="s">
        <v>62</v>
      </c>
      <c r="L1042" s="76" t="s">
        <v>2405</v>
      </c>
      <c r="M1042" s="78" t="s">
        <v>70</v>
      </c>
      <c r="N1042" s="77"/>
      <c r="O1042" s="272" t="s">
        <v>1374</v>
      </c>
      <c r="P1042" s="66" t="s">
        <v>37</v>
      </c>
      <c r="Q1042" s="67" t="s">
        <v>170</v>
      </c>
      <c r="R1042" s="67" t="s">
        <v>52</v>
      </c>
      <c r="S1042" s="288" t="str">
        <f>+'EVCA sectoralclassification 1'!E231</f>
        <v>Medical devices and supplies</v>
      </c>
      <c r="T1042" s="68" t="s">
        <v>41</v>
      </c>
      <c r="U1042" s="66" t="s">
        <v>1056</v>
      </c>
      <c r="V1042" s="423" t="s">
        <v>39</v>
      </c>
      <c r="W1042" s="288"/>
      <c r="X1042" s="489">
        <v>43623</v>
      </c>
      <c r="Y1042" s="482"/>
      <c r="Z1042" s="74"/>
    </row>
    <row r="1043" spans="2:26" ht="42.45" hidden="1" customHeight="1" x14ac:dyDescent="0.3">
      <c r="B1043" s="56" t="str">
        <f t="shared" ca="1" si="92"/>
        <v>VERO</v>
      </c>
      <c r="C1043" s="57" t="b">
        <f t="shared" si="93"/>
        <v>1</v>
      </c>
      <c r="D1043" s="57" t="b">
        <f>+IF(Q1043='Convalida dati'!$B$16,AND('Dealflow centrale'!V1043&lt;&gt;"",I1043&lt;&gt;""),IF(AND('Dealflow centrale'!Q1043='Convalida dati'!$B$17,'Dealflow centrale'!I1043=""),OR('Dealflow centrale'!V1043="",V1043='Convalida dati'!$D$8),"FALSO"))</f>
        <v>1</v>
      </c>
      <c r="E1043" s="57" t="b">
        <f>+IF(OR(T1043='Convalida dati'!$F$4,T1043='Convalida dati'!$F$5,T1043='Convalida dati'!$F$8),OR('Dealflow centrale'!V1043='Convalida dati'!$D$5,V1043='Convalida dati'!$D$6,V1043='Convalida dati'!$D$7),IF(OR('Dealflow centrale'!T1043='Convalida dati'!$F$9,'Dealflow centrale'!T1043='Convalida dati'!$F$7),OR('Dealflow centrale'!V1043='Convalida dati'!$D$4,'Dealflow centrale'!V1043='Convalida dati'!$D$5,'Dealflow centrale'!V1043='Convalida dati'!$D$6),IF(T1043="",OR(V1043="",V1043='Convalida dati'!$D$8),"FALSO")))</f>
        <v>1</v>
      </c>
      <c r="F1043" s="58" t="str">
        <f t="shared" ca="1" si="94"/>
        <v>OK</v>
      </c>
      <c r="G1043" s="60">
        <f t="shared" si="91"/>
        <v>1038</v>
      </c>
      <c r="H1043" s="84">
        <v>43619</v>
      </c>
      <c r="I1043" s="59">
        <v>43619</v>
      </c>
      <c r="J1043" s="75" t="s">
        <v>2406</v>
      </c>
      <c r="K1043" s="70" t="s">
        <v>62</v>
      </c>
      <c r="L1043" s="70" t="s">
        <v>206</v>
      </c>
      <c r="M1043" s="72" t="s">
        <v>206</v>
      </c>
      <c r="N1043" s="75"/>
      <c r="O1043" s="73" t="s">
        <v>2407</v>
      </c>
      <c r="P1043" s="60" t="s">
        <v>34</v>
      </c>
      <c r="Q1043" s="61" t="s">
        <v>170</v>
      </c>
      <c r="R1043" s="61" t="s">
        <v>43</v>
      </c>
      <c r="S1043" s="293" t="str">
        <f>+'EVCA sectoralclassification 1'!E15</f>
        <v>Agriculture: other</v>
      </c>
      <c r="T1043" s="62" t="s">
        <v>41</v>
      </c>
      <c r="U1043" s="60" t="s">
        <v>218</v>
      </c>
      <c r="V1043" s="424" t="s">
        <v>174</v>
      </c>
      <c r="W1043" s="289"/>
      <c r="X1043" s="488">
        <v>43623</v>
      </c>
      <c r="Y1043" s="481"/>
      <c r="Z1043" s="284"/>
    </row>
    <row r="1044" spans="2:26" ht="42.45" hidden="1" customHeight="1" x14ac:dyDescent="0.3">
      <c r="B1044" s="56" t="str">
        <f t="shared" ca="1" si="92"/>
        <v>VERO</v>
      </c>
      <c r="C1044" s="57" t="b">
        <f t="shared" si="93"/>
        <v>1</v>
      </c>
      <c r="D1044" s="57" t="b">
        <f>+IF(Q1044='Convalida dati'!$B$16,AND('Dealflow centrale'!V1044&lt;&gt;"",I1044&lt;&gt;""),IF(AND('Dealflow centrale'!Q1044='Convalida dati'!$B$17,'Dealflow centrale'!I1044=""),OR('Dealflow centrale'!V1044="",V1044='Convalida dati'!$D$8),"FALSO"))</f>
        <v>1</v>
      </c>
      <c r="E1044" s="57" t="b">
        <f>+IF(OR(T1044='Convalida dati'!$F$4,T1044='Convalida dati'!$F$5,T1044='Convalida dati'!$F$8),OR('Dealflow centrale'!V1044='Convalida dati'!$D$5,V1044='Convalida dati'!$D$6,V1044='Convalida dati'!$D$7),IF(OR('Dealflow centrale'!T1044='Convalida dati'!$F$9,'Dealflow centrale'!T1044='Convalida dati'!$F$7),OR('Dealflow centrale'!V1044='Convalida dati'!$D$4,'Dealflow centrale'!V1044='Convalida dati'!$D$5,'Dealflow centrale'!V1044='Convalida dati'!$D$6),IF(T1044="",OR(V1044="",V1044='Convalida dati'!$D$8),"FALSO")))</f>
        <v>1</v>
      </c>
      <c r="F1044" s="58" t="str">
        <f t="shared" ca="1" si="94"/>
        <v>OK</v>
      </c>
      <c r="G1044" s="66">
        <f t="shared" si="91"/>
        <v>1039</v>
      </c>
      <c r="H1044" s="85">
        <v>43619</v>
      </c>
      <c r="I1044" s="63">
        <v>43619</v>
      </c>
      <c r="J1044" s="77" t="s">
        <v>2408</v>
      </c>
      <c r="K1044" s="76" t="s">
        <v>64</v>
      </c>
      <c r="L1044" s="76" t="s">
        <v>2410</v>
      </c>
      <c r="M1044" s="78" t="s">
        <v>2411</v>
      </c>
      <c r="N1044" s="64"/>
      <c r="O1044" s="76" t="s">
        <v>2409</v>
      </c>
      <c r="P1044" s="66" t="s">
        <v>34</v>
      </c>
      <c r="Q1044" s="67" t="s">
        <v>170</v>
      </c>
      <c r="R1044" s="67" t="s">
        <v>48</v>
      </c>
      <c r="S1044" s="287" t="str">
        <f>+'EVCA sectoralclassification 1'!E200</f>
        <v>Internet technologies</v>
      </c>
      <c r="T1044" s="67" t="s">
        <v>166</v>
      </c>
      <c r="U1044" s="78" t="s">
        <v>218</v>
      </c>
      <c r="V1044" s="423" t="s">
        <v>174</v>
      </c>
      <c r="W1044" s="288"/>
      <c r="X1044" s="489">
        <v>43623</v>
      </c>
      <c r="Y1044" s="482"/>
      <c r="Z1044" s="74"/>
    </row>
    <row r="1045" spans="2:26" ht="42.45" hidden="1" customHeight="1" x14ac:dyDescent="0.3">
      <c r="B1045" s="56" t="str">
        <f t="shared" ca="1" si="92"/>
        <v>VERO</v>
      </c>
      <c r="C1045" s="57" t="b">
        <f t="shared" si="93"/>
        <v>1</v>
      </c>
      <c r="D1045" s="57" t="b">
        <f>+IF(Q1045='Convalida dati'!$B$16,AND('Dealflow centrale'!V1045&lt;&gt;"",I1045&lt;&gt;""),IF(AND('Dealflow centrale'!Q1045='Convalida dati'!$B$17,'Dealflow centrale'!I1045=""),OR('Dealflow centrale'!V1045="",V1045='Convalida dati'!$D$8),"FALSO"))</f>
        <v>1</v>
      </c>
      <c r="E1045" s="57" t="b">
        <f>+IF(OR(T1045='Convalida dati'!$F$4,T1045='Convalida dati'!$F$5,T1045='Convalida dati'!$F$8),OR('Dealflow centrale'!V1045='Convalida dati'!$D$5,V1045='Convalida dati'!$D$6,V1045='Convalida dati'!$D$7),IF(OR('Dealflow centrale'!T1045='Convalida dati'!$F$9,'Dealflow centrale'!T1045='Convalida dati'!$F$7),OR('Dealflow centrale'!V1045='Convalida dati'!$D$4,'Dealflow centrale'!V1045='Convalida dati'!$D$5,'Dealflow centrale'!V1045='Convalida dati'!$D$6),IF(T1045="",OR(V1045="",V1045='Convalida dati'!$D$8),"FALSO")))</f>
        <v>1</v>
      </c>
      <c r="F1045" s="58" t="str">
        <f t="shared" ca="1" si="94"/>
        <v>OK</v>
      </c>
      <c r="G1045" s="60">
        <f t="shared" si="91"/>
        <v>1040</v>
      </c>
      <c r="H1045" s="84">
        <v>43619</v>
      </c>
      <c r="I1045" s="59">
        <v>43619</v>
      </c>
      <c r="J1045" s="75" t="s">
        <v>2412</v>
      </c>
      <c r="K1045" s="70" t="s">
        <v>62</v>
      </c>
      <c r="L1045" s="70" t="s">
        <v>206</v>
      </c>
      <c r="M1045" s="72" t="s">
        <v>206</v>
      </c>
      <c r="N1045" s="75"/>
      <c r="O1045" s="73" t="s">
        <v>2413</v>
      </c>
      <c r="P1045" s="60" t="s">
        <v>34</v>
      </c>
      <c r="Q1045" s="61" t="s">
        <v>170</v>
      </c>
      <c r="R1045" s="61" t="s">
        <v>47</v>
      </c>
      <c r="S1045" s="294" t="str">
        <f>+'EVCA sectoralclassification 1'!E117</f>
        <v>Consumer products manufacturing</v>
      </c>
      <c r="T1045" s="61" t="s">
        <v>41</v>
      </c>
      <c r="U1045" s="60" t="s">
        <v>218</v>
      </c>
      <c r="V1045" s="424" t="s">
        <v>174</v>
      </c>
      <c r="W1045" s="289"/>
      <c r="X1045" s="491">
        <v>43623</v>
      </c>
      <c r="Y1045" s="481"/>
      <c r="Z1045" s="284"/>
    </row>
    <row r="1046" spans="2:26" ht="42.45" hidden="1" customHeight="1" x14ac:dyDescent="0.3">
      <c r="B1046" s="56" t="str">
        <f t="shared" ca="1" si="92"/>
        <v>VERO</v>
      </c>
      <c r="C1046" s="57" t="b">
        <f t="shared" si="93"/>
        <v>1</v>
      </c>
      <c r="D1046" s="57" t="b">
        <f>+IF(Q1046='Convalida dati'!$B$16,AND('Dealflow centrale'!V1046&lt;&gt;"",I1046&lt;&gt;""),IF(AND('Dealflow centrale'!Q1046='Convalida dati'!$B$17,'Dealflow centrale'!I1046=""),OR('Dealflow centrale'!V1046="",V1046='Convalida dati'!$D$8),"FALSO"))</f>
        <v>1</v>
      </c>
      <c r="E1046" s="57" t="b">
        <f>+IF(OR(T1046='Convalida dati'!$F$4,T1046='Convalida dati'!$F$5,T1046='Convalida dati'!$F$8),OR('Dealflow centrale'!V1046='Convalida dati'!$D$5,V1046='Convalida dati'!$D$6,V1046='Convalida dati'!$D$7),IF(OR('Dealflow centrale'!T1046='Convalida dati'!$F$9,'Dealflow centrale'!T1046='Convalida dati'!$F$7),OR('Dealflow centrale'!V1046='Convalida dati'!$D$4,'Dealflow centrale'!V1046='Convalida dati'!$D$5,'Dealflow centrale'!V1046='Convalida dati'!$D$6),IF(T1046="",OR(V1046="",V1046='Convalida dati'!$D$8),"FALSO")))</f>
        <v>1</v>
      </c>
      <c r="F1046" s="58" t="str">
        <f t="shared" ca="1" si="94"/>
        <v>OK</v>
      </c>
      <c r="G1046" s="66">
        <f t="shared" si="91"/>
        <v>1041</v>
      </c>
      <c r="H1046" s="85">
        <v>43619</v>
      </c>
      <c r="I1046" s="63">
        <v>43623</v>
      </c>
      <c r="J1046" s="77" t="s">
        <v>2414</v>
      </c>
      <c r="K1046" s="76" t="s">
        <v>62</v>
      </c>
      <c r="L1046" s="76" t="s">
        <v>165</v>
      </c>
      <c r="M1046" s="78" t="s">
        <v>90</v>
      </c>
      <c r="N1046" s="64"/>
      <c r="O1046" s="272" t="s">
        <v>2415</v>
      </c>
      <c r="P1046" s="66" t="s">
        <v>34</v>
      </c>
      <c r="Q1046" s="67" t="s">
        <v>170</v>
      </c>
      <c r="R1046" s="280" t="s">
        <v>49</v>
      </c>
      <c r="S1046" s="288" t="str">
        <f>+'EVCA sectoralclassification 1'!E179</f>
        <v>Energy: other</v>
      </c>
      <c r="T1046" s="68" t="s">
        <v>166</v>
      </c>
      <c r="U1046" s="66" t="s">
        <v>218</v>
      </c>
      <c r="V1046" s="428" t="s">
        <v>38</v>
      </c>
      <c r="W1046" s="300"/>
      <c r="X1046" s="489">
        <v>43630</v>
      </c>
      <c r="Y1046" s="482" t="s">
        <v>2218</v>
      </c>
      <c r="Z1046" s="74"/>
    </row>
    <row r="1047" spans="2:26" ht="42.45" hidden="1" customHeight="1" x14ac:dyDescent="0.3">
      <c r="B1047" s="56" t="str">
        <f t="shared" ca="1" si="92"/>
        <v>VERO</v>
      </c>
      <c r="C1047" s="57" t="b">
        <f t="shared" si="93"/>
        <v>1</v>
      </c>
      <c r="D1047" s="57" t="b">
        <f>+IF(Q1047='Convalida dati'!$B$16,AND('Dealflow centrale'!V1047&lt;&gt;"",I1047&lt;&gt;""),IF(AND('Dealflow centrale'!Q1047='Convalida dati'!$B$17,'Dealflow centrale'!I1047=""),OR('Dealflow centrale'!V1047="",V1047='Convalida dati'!$D$8),"FALSO"))</f>
        <v>1</v>
      </c>
      <c r="E1047" s="57" t="b">
        <f>+IF(OR(T1047='Convalida dati'!$F$4,T1047='Convalida dati'!$F$5,T1047='Convalida dati'!$F$8),OR('Dealflow centrale'!V1047='Convalida dati'!$D$5,V1047='Convalida dati'!$D$6,V1047='Convalida dati'!$D$7),IF(OR('Dealflow centrale'!T1047='Convalida dati'!$F$9,'Dealflow centrale'!T1047='Convalida dati'!$F$7),OR('Dealflow centrale'!V1047='Convalida dati'!$D$4,'Dealflow centrale'!V1047='Convalida dati'!$D$5,'Dealflow centrale'!V1047='Convalida dati'!$D$6),IF(T1047="",OR(V1047="",V1047='Convalida dati'!$D$8),"FALSO")))</f>
        <v>1</v>
      </c>
      <c r="F1047" s="58" t="str">
        <f t="shared" ca="1" si="94"/>
        <v>OK</v>
      </c>
      <c r="G1047" s="60">
        <f t="shared" si="91"/>
        <v>1042</v>
      </c>
      <c r="H1047" s="84">
        <v>43619</v>
      </c>
      <c r="I1047" s="59">
        <v>43619</v>
      </c>
      <c r="J1047" s="75" t="s">
        <v>2416</v>
      </c>
      <c r="K1047" s="70" t="s">
        <v>64</v>
      </c>
      <c r="L1047" s="70" t="s">
        <v>2417</v>
      </c>
      <c r="M1047" s="72" t="s">
        <v>161</v>
      </c>
      <c r="N1047" s="75"/>
      <c r="O1047" s="73" t="s">
        <v>2418</v>
      </c>
      <c r="P1047" s="60" t="s">
        <v>34</v>
      </c>
      <c r="Q1047" s="61" t="s">
        <v>170</v>
      </c>
      <c r="R1047" s="61" t="s">
        <v>45</v>
      </c>
      <c r="S1047" s="293" t="str">
        <f>+'EVCA sectoralclassification 1'!E223</f>
        <v>Biotechnology</v>
      </c>
      <c r="T1047" s="62" t="s">
        <v>40</v>
      </c>
      <c r="U1047" s="60" t="s">
        <v>218</v>
      </c>
      <c r="V1047" s="424" t="s">
        <v>174</v>
      </c>
      <c r="W1047" s="289"/>
      <c r="X1047" s="488">
        <v>43623</v>
      </c>
      <c r="Y1047" s="481"/>
      <c r="Z1047" s="284"/>
    </row>
    <row r="1048" spans="2:26" ht="42.45" hidden="1" customHeight="1" x14ac:dyDescent="0.3">
      <c r="B1048" s="56" t="str">
        <f t="shared" ca="1" si="92"/>
        <v>VERO</v>
      </c>
      <c r="C1048" s="57" t="b">
        <f t="shared" si="93"/>
        <v>1</v>
      </c>
      <c r="D1048" s="57" t="b">
        <f>+IF(Q1048='Convalida dati'!$B$16,AND('Dealflow centrale'!V1048&lt;&gt;"",I1048&lt;&gt;""),IF(AND('Dealflow centrale'!Q1048='Convalida dati'!$B$17,'Dealflow centrale'!I1048=""),OR('Dealflow centrale'!V1048="",V1048='Convalida dati'!$D$8),"FALSO"))</f>
        <v>1</v>
      </c>
      <c r="E1048" s="57" t="b">
        <f>+IF(OR(T1048='Convalida dati'!$F$4,T1048='Convalida dati'!$F$5,T1048='Convalida dati'!$F$8),OR('Dealflow centrale'!V1048='Convalida dati'!$D$5,V1048='Convalida dati'!$D$6,V1048='Convalida dati'!$D$7),IF(OR('Dealflow centrale'!T1048='Convalida dati'!$F$9,'Dealflow centrale'!T1048='Convalida dati'!$F$7),OR('Dealflow centrale'!V1048='Convalida dati'!$D$4,'Dealflow centrale'!V1048='Convalida dati'!$D$5,'Dealflow centrale'!V1048='Convalida dati'!$D$6),IF(T1048="",OR(V1048="",V1048='Convalida dati'!$D$8),"FALSO")))</f>
        <v>1</v>
      </c>
      <c r="F1048" s="58" t="str">
        <f t="shared" ca="1" si="94"/>
        <v>OK</v>
      </c>
      <c r="G1048" s="66">
        <f t="shared" si="91"/>
        <v>1043</v>
      </c>
      <c r="H1048" s="85">
        <v>43620</v>
      </c>
      <c r="I1048" s="63">
        <v>43620</v>
      </c>
      <c r="J1048" s="77" t="s">
        <v>2419</v>
      </c>
      <c r="K1048" s="76" t="s">
        <v>62</v>
      </c>
      <c r="L1048" s="76" t="s">
        <v>720</v>
      </c>
      <c r="M1048" s="78" t="s">
        <v>70</v>
      </c>
      <c r="N1048" s="64"/>
      <c r="O1048" s="272" t="s">
        <v>2420</v>
      </c>
      <c r="P1048" s="66" t="s">
        <v>34</v>
      </c>
      <c r="Q1048" s="67" t="s">
        <v>170</v>
      </c>
      <c r="R1048" s="67" t="s">
        <v>48</v>
      </c>
      <c r="S1048" s="288" t="str">
        <f>+'EVCA sectoralclassification 1'!E195</f>
        <v>Communications equipment</v>
      </c>
      <c r="T1048" s="68" t="s">
        <v>41</v>
      </c>
      <c r="U1048" s="66" t="s">
        <v>218</v>
      </c>
      <c r="V1048" s="423" t="s">
        <v>174</v>
      </c>
      <c r="W1048" s="288"/>
      <c r="X1048" s="489">
        <v>43623</v>
      </c>
      <c r="Y1048" s="482"/>
      <c r="Z1048" s="74"/>
    </row>
    <row r="1049" spans="2:26" ht="42.45" hidden="1" customHeight="1" x14ac:dyDescent="0.3">
      <c r="B1049" s="56" t="str">
        <f t="shared" ca="1" si="92"/>
        <v>VERO</v>
      </c>
      <c r="C1049" s="57" t="b">
        <f t="shared" si="93"/>
        <v>1</v>
      </c>
      <c r="D1049" s="57" t="b">
        <f>+IF(Q1049='Convalida dati'!$B$16,AND('Dealflow centrale'!V1049&lt;&gt;"",I1049&lt;&gt;""),IF(AND('Dealflow centrale'!Q1049='Convalida dati'!$B$17,'Dealflow centrale'!I1049=""),OR('Dealflow centrale'!V1049="",V1049='Convalida dati'!$D$8),"FALSO"))</f>
        <v>1</v>
      </c>
      <c r="E1049" s="57" t="b">
        <f>+IF(OR(T1049='Convalida dati'!$F$4,T1049='Convalida dati'!$F$5,T1049='Convalida dati'!$F$8),OR('Dealflow centrale'!V1049='Convalida dati'!$D$5,V1049='Convalida dati'!$D$6,V1049='Convalida dati'!$D$7),IF(OR('Dealflow centrale'!T1049='Convalida dati'!$F$9,'Dealflow centrale'!T1049='Convalida dati'!$F$7),OR('Dealflow centrale'!V1049='Convalida dati'!$D$4,'Dealflow centrale'!V1049='Convalida dati'!$D$5,'Dealflow centrale'!V1049='Convalida dati'!$D$6),IF(T1049="",OR(V1049="",V1049='Convalida dati'!$D$8),"FALSO")))</f>
        <v>1</v>
      </c>
      <c r="F1049" s="58" t="str">
        <f t="shared" ca="1" si="94"/>
        <v>OK</v>
      </c>
      <c r="G1049" s="60">
        <f t="shared" si="91"/>
        <v>1044</v>
      </c>
      <c r="H1049" s="84">
        <v>43621</v>
      </c>
      <c r="I1049" s="59">
        <v>43621</v>
      </c>
      <c r="J1049" s="75" t="s">
        <v>2421</v>
      </c>
      <c r="K1049" s="70" t="s">
        <v>62</v>
      </c>
      <c r="L1049" s="70" t="s">
        <v>239</v>
      </c>
      <c r="M1049" s="72" t="s">
        <v>89</v>
      </c>
      <c r="N1049" s="75"/>
      <c r="O1049" s="73" t="s">
        <v>2422</v>
      </c>
      <c r="P1049" s="60" t="s">
        <v>35</v>
      </c>
      <c r="Q1049" s="61" t="s">
        <v>170</v>
      </c>
      <c r="R1049" s="61" t="s">
        <v>47</v>
      </c>
      <c r="S1049" s="293" t="str">
        <f>+'EVCA sectoralclassification 1'!E56</f>
        <v>Business and industrial products</v>
      </c>
      <c r="T1049" s="62" t="s">
        <v>147</v>
      </c>
      <c r="U1049" s="60" t="s">
        <v>218</v>
      </c>
      <c r="V1049" s="424" t="s">
        <v>147</v>
      </c>
      <c r="W1049" s="289"/>
      <c r="X1049" s="488">
        <v>43623</v>
      </c>
      <c r="Y1049" s="481"/>
      <c r="Z1049" s="284"/>
    </row>
    <row r="1050" spans="2:26" ht="42.45" hidden="1" customHeight="1" x14ac:dyDescent="0.3">
      <c r="B1050" s="56" t="str">
        <f t="shared" ca="1" si="92"/>
        <v>VERO</v>
      </c>
      <c r="C1050" s="57" t="b">
        <f t="shared" si="93"/>
        <v>1</v>
      </c>
      <c r="D1050" s="57" t="b">
        <f>+IF(Q1050='Convalida dati'!$B$16,AND('Dealflow centrale'!V1050&lt;&gt;"",I1050&lt;&gt;""),IF(AND('Dealflow centrale'!Q1050='Convalida dati'!$B$17,'Dealflow centrale'!I1050=""),OR('Dealflow centrale'!V1050="",V1050='Convalida dati'!$D$8),"FALSO"))</f>
        <v>1</v>
      </c>
      <c r="E1050" s="57" t="b">
        <f>+IF(OR(T1050='Convalida dati'!$F$4,T1050='Convalida dati'!$F$5,T1050='Convalida dati'!$F$8),OR('Dealflow centrale'!V1050='Convalida dati'!$D$5,V1050='Convalida dati'!$D$6,V1050='Convalida dati'!$D$7),IF(OR('Dealflow centrale'!T1050='Convalida dati'!$F$9,'Dealflow centrale'!T1050='Convalida dati'!$F$7),OR('Dealflow centrale'!V1050='Convalida dati'!$D$4,'Dealflow centrale'!V1050='Convalida dati'!$D$5,'Dealflow centrale'!V1050='Convalida dati'!$D$6),IF(T1050="",OR(V1050="",V1050='Convalida dati'!$D$8),"FALSO")))</f>
        <v>1</v>
      </c>
      <c r="F1050" s="58" t="str">
        <f t="shared" ca="1" si="94"/>
        <v>OK</v>
      </c>
      <c r="G1050" s="66">
        <f t="shared" si="91"/>
        <v>1045</v>
      </c>
      <c r="H1050" s="85">
        <v>43621</v>
      </c>
      <c r="I1050" s="63">
        <v>43621</v>
      </c>
      <c r="J1050" s="77" t="s">
        <v>3851</v>
      </c>
      <c r="K1050" s="76" t="s">
        <v>62</v>
      </c>
      <c r="L1050" s="76" t="s">
        <v>80</v>
      </c>
      <c r="M1050" s="78" t="s">
        <v>70</v>
      </c>
      <c r="N1050" s="64"/>
      <c r="O1050" s="272" t="s">
        <v>2423</v>
      </c>
      <c r="P1050" s="66" t="s">
        <v>35</v>
      </c>
      <c r="Q1050" s="67" t="s">
        <v>170</v>
      </c>
      <c r="R1050" s="67" t="s">
        <v>47</v>
      </c>
      <c r="S1050" s="287" t="str">
        <f>+'EVCA sectoralclassification 1'!E56</f>
        <v>Business and industrial products</v>
      </c>
      <c r="T1050" s="67" t="s">
        <v>167</v>
      </c>
      <c r="U1050" s="78" t="s">
        <v>218</v>
      </c>
      <c r="V1050" s="423" t="s">
        <v>38</v>
      </c>
      <c r="W1050" s="288"/>
      <c r="X1050" s="489">
        <v>43623</v>
      </c>
      <c r="Y1050" s="482"/>
      <c r="Z1050" s="74"/>
    </row>
    <row r="1051" spans="2:26" ht="42.45" hidden="1" customHeight="1" x14ac:dyDescent="0.3">
      <c r="B1051" s="56" t="str">
        <f t="shared" ca="1" si="92"/>
        <v>VERO</v>
      </c>
      <c r="C1051" s="57" t="b">
        <f t="shared" si="93"/>
        <v>1</v>
      </c>
      <c r="D1051" s="57" t="b">
        <f>+IF(Q1051='Convalida dati'!$B$16,AND('Dealflow centrale'!V1051&lt;&gt;"",I1051&lt;&gt;""),IF(AND('Dealflow centrale'!Q1051='Convalida dati'!$B$17,'Dealflow centrale'!I1051=""),OR('Dealflow centrale'!V1051="",V1051='Convalida dati'!$D$8),"FALSO"))</f>
        <v>1</v>
      </c>
      <c r="E1051" s="57" t="b">
        <f>+IF(OR(T1051='Convalida dati'!$F$4,T1051='Convalida dati'!$F$5,T1051='Convalida dati'!$F$8),OR('Dealflow centrale'!V1051='Convalida dati'!$D$5,V1051='Convalida dati'!$D$6,V1051='Convalida dati'!$D$7),IF(OR('Dealflow centrale'!T1051='Convalida dati'!$F$9,'Dealflow centrale'!T1051='Convalida dati'!$F$7),OR('Dealflow centrale'!V1051='Convalida dati'!$D$4,'Dealflow centrale'!V1051='Convalida dati'!$D$5,'Dealflow centrale'!V1051='Convalida dati'!$D$6),IF(T1051="",OR(V1051="",V1051='Convalida dati'!$D$8),"FALSO")))</f>
        <v>1</v>
      </c>
      <c r="F1051" s="58" t="str">
        <f t="shared" ca="1" si="94"/>
        <v>OK</v>
      </c>
      <c r="G1051" s="60">
        <f t="shared" si="91"/>
        <v>1046</v>
      </c>
      <c r="H1051" s="84">
        <v>43621</v>
      </c>
      <c r="I1051" s="59">
        <v>43621</v>
      </c>
      <c r="J1051" s="75" t="s">
        <v>2424</v>
      </c>
      <c r="K1051" s="70" t="s">
        <v>64</v>
      </c>
      <c r="L1051" s="70" t="s">
        <v>1977</v>
      </c>
      <c r="M1051" s="72" t="s">
        <v>1978</v>
      </c>
      <c r="N1051" s="75"/>
      <c r="O1051" s="73" t="s">
        <v>78</v>
      </c>
      <c r="P1051" s="60" t="s">
        <v>37</v>
      </c>
      <c r="Q1051" s="61" t="s">
        <v>170</v>
      </c>
      <c r="R1051" s="61" t="s">
        <v>48</v>
      </c>
      <c r="S1051" s="61" t="str">
        <f>+'EVCA sectoralclassification 1'!E199</f>
        <v>Internet technologies</v>
      </c>
      <c r="T1051" s="61" t="s">
        <v>166</v>
      </c>
      <c r="U1051" s="60" t="s">
        <v>218</v>
      </c>
      <c r="V1051" s="424" t="s">
        <v>38</v>
      </c>
      <c r="W1051" s="289"/>
      <c r="X1051" s="491">
        <v>43623</v>
      </c>
      <c r="Y1051" s="481"/>
      <c r="Z1051" s="284"/>
    </row>
    <row r="1052" spans="2:26" ht="42.45" hidden="1" customHeight="1" x14ac:dyDescent="0.3">
      <c r="B1052" s="56" t="str">
        <f t="shared" ca="1" si="92"/>
        <v>VERO</v>
      </c>
      <c r="C1052" s="57" t="b">
        <f t="shared" si="93"/>
        <v>1</v>
      </c>
      <c r="D1052" s="57" t="b">
        <f>+IF(Q1052='Convalida dati'!$B$16,AND('Dealflow centrale'!V1052&lt;&gt;"",I1052&lt;&gt;""),IF(AND('Dealflow centrale'!Q1052='Convalida dati'!$B$17,'Dealflow centrale'!I1052=""),OR('Dealflow centrale'!V1052="",V1052='Convalida dati'!$D$8),"FALSO"))</f>
        <v>1</v>
      </c>
      <c r="E1052" s="57" t="b">
        <f>+IF(OR(T1052='Convalida dati'!$F$4,T1052='Convalida dati'!$F$5,T1052='Convalida dati'!$F$8),OR('Dealflow centrale'!V1052='Convalida dati'!$D$5,V1052='Convalida dati'!$D$6,V1052='Convalida dati'!$D$7),IF(OR('Dealflow centrale'!T1052='Convalida dati'!$F$9,'Dealflow centrale'!T1052='Convalida dati'!$F$7),OR('Dealflow centrale'!V1052='Convalida dati'!$D$4,'Dealflow centrale'!V1052='Convalida dati'!$D$5,'Dealflow centrale'!V1052='Convalida dati'!$D$6),IF(T1052="",OR(V1052="",V1052='Convalida dati'!$D$8),"FALSO")))</f>
        <v>1</v>
      </c>
      <c r="F1052" s="58" t="str">
        <f t="shared" ca="1" si="94"/>
        <v>OK</v>
      </c>
      <c r="G1052" s="66">
        <f t="shared" si="91"/>
        <v>1047</v>
      </c>
      <c r="H1052" s="85">
        <v>43622</v>
      </c>
      <c r="I1052" s="63">
        <v>43622</v>
      </c>
      <c r="J1052" s="77" t="s">
        <v>2425</v>
      </c>
      <c r="K1052" s="76" t="s">
        <v>62</v>
      </c>
      <c r="L1052" s="76" t="s">
        <v>1008</v>
      </c>
      <c r="M1052" s="78" t="s">
        <v>92</v>
      </c>
      <c r="N1052" s="64"/>
      <c r="O1052" s="272" t="s">
        <v>2431</v>
      </c>
      <c r="P1052" s="66" t="s">
        <v>83</v>
      </c>
      <c r="Q1052" s="67" t="s">
        <v>170</v>
      </c>
      <c r="R1052" s="280" t="s">
        <v>53</v>
      </c>
      <c r="S1052" s="288" t="str">
        <f>+'EVCA sectoralclassification 1'!E89</f>
        <v>Business and industrial services</v>
      </c>
      <c r="T1052" s="68" t="s">
        <v>166</v>
      </c>
      <c r="U1052" s="66" t="s">
        <v>218</v>
      </c>
      <c r="V1052" s="423" t="s">
        <v>38</v>
      </c>
      <c r="W1052" s="288"/>
      <c r="X1052" s="489">
        <v>43623</v>
      </c>
      <c r="Y1052" s="482"/>
      <c r="Z1052" s="74"/>
    </row>
    <row r="1053" spans="2:26" ht="42.45" hidden="1" customHeight="1" x14ac:dyDescent="0.3">
      <c r="B1053" s="56" t="str">
        <f t="shared" ca="1" si="92"/>
        <v>VERO</v>
      </c>
      <c r="C1053" s="57" t="b">
        <f t="shared" si="93"/>
        <v>1</v>
      </c>
      <c r="D1053" s="57" t="b">
        <f>+IF(Q1053='Convalida dati'!$B$16,AND('Dealflow centrale'!V1053&lt;&gt;"",I1053&lt;&gt;""),IF(AND('Dealflow centrale'!Q1053='Convalida dati'!$B$17,'Dealflow centrale'!I1053=""),OR('Dealflow centrale'!V1053="",V1053='Convalida dati'!$D$8),"FALSO"))</f>
        <v>1</v>
      </c>
      <c r="E1053" s="57" t="b">
        <f>+IF(OR(T1053='Convalida dati'!$F$4,T1053='Convalida dati'!$F$5,T1053='Convalida dati'!$F$8),OR('Dealflow centrale'!V1053='Convalida dati'!$D$5,V1053='Convalida dati'!$D$6,V1053='Convalida dati'!$D$7),IF(OR('Dealflow centrale'!T1053='Convalida dati'!$F$9,'Dealflow centrale'!T1053='Convalida dati'!$F$7),OR('Dealflow centrale'!V1053='Convalida dati'!$D$4,'Dealflow centrale'!V1053='Convalida dati'!$D$5,'Dealflow centrale'!V1053='Convalida dati'!$D$6),IF(T1053="",OR(V1053="",V1053='Convalida dati'!$D$8),"FALSO")))</f>
        <v>1</v>
      </c>
      <c r="F1053" s="58" t="str">
        <f t="shared" ca="1" si="94"/>
        <v>OK</v>
      </c>
      <c r="G1053" s="60">
        <f t="shared" si="91"/>
        <v>1048</v>
      </c>
      <c r="H1053" s="84">
        <v>43622</v>
      </c>
      <c r="I1053" s="59">
        <v>43622</v>
      </c>
      <c r="J1053" s="75" t="s">
        <v>2426</v>
      </c>
      <c r="K1053" s="70" t="s">
        <v>62</v>
      </c>
      <c r="L1053" s="70" t="s">
        <v>165</v>
      </c>
      <c r="M1053" s="72" t="s">
        <v>90</v>
      </c>
      <c r="N1053" s="75"/>
      <c r="O1053" s="73" t="s">
        <v>2431</v>
      </c>
      <c r="P1053" s="60" t="s">
        <v>83</v>
      </c>
      <c r="Q1053" s="61" t="s">
        <v>170</v>
      </c>
      <c r="R1053" s="61" t="s">
        <v>49</v>
      </c>
      <c r="S1053" s="293" t="str">
        <f>+'EVCA sectoralclassification 1'!E214</f>
        <v>Systems software</v>
      </c>
      <c r="T1053" s="62" t="s">
        <v>166</v>
      </c>
      <c r="U1053" s="60" t="s">
        <v>218</v>
      </c>
      <c r="V1053" s="424" t="s">
        <v>38</v>
      </c>
      <c r="W1053" s="289"/>
      <c r="X1053" s="488">
        <v>43623</v>
      </c>
      <c r="Y1053" s="481"/>
      <c r="Z1053" s="284"/>
    </row>
    <row r="1054" spans="2:26" ht="42.45" hidden="1" customHeight="1" x14ac:dyDescent="0.3">
      <c r="B1054" s="56" t="str">
        <f t="shared" ca="1" si="92"/>
        <v>VERO</v>
      </c>
      <c r="C1054" s="57" t="b">
        <f t="shared" si="93"/>
        <v>1</v>
      </c>
      <c r="D1054" s="57" t="b">
        <f>+IF(Q1054='Convalida dati'!$B$16,AND('Dealflow centrale'!V1054&lt;&gt;"",I1054&lt;&gt;""),IF(AND('Dealflow centrale'!Q1054='Convalida dati'!$B$17,'Dealflow centrale'!I1054=""),OR('Dealflow centrale'!V1054="",V1054='Convalida dati'!$D$8),"FALSO"))</f>
        <v>1</v>
      </c>
      <c r="E1054" s="57" t="b">
        <f>+IF(OR(T1054='Convalida dati'!$F$4,T1054='Convalida dati'!$F$5,T1054='Convalida dati'!$F$8),OR('Dealflow centrale'!V1054='Convalida dati'!$D$5,V1054='Convalida dati'!$D$6,V1054='Convalida dati'!$D$7),IF(OR('Dealflow centrale'!T1054='Convalida dati'!$F$9,'Dealflow centrale'!T1054='Convalida dati'!$F$7),OR('Dealflow centrale'!V1054='Convalida dati'!$D$4,'Dealflow centrale'!V1054='Convalida dati'!$D$5,'Dealflow centrale'!V1054='Convalida dati'!$D$6),IF(T1054="",OR(V1054="",V1054='Convalida dati'!$D$8),"FALSO")))</f>
        <v>1</v>
      </c>
      <c r="F1054" s="58" t="str">
        <f t="shared" ca="1" si="94"/>
        <v>OK</v>
      </c>
      <c r="G1054" s="66">
        <f t="shared" si="91"/>
        <v>1049</v>
      </c>
      <c r="H1054" s="85">
        <v>43622</v>
      </c>
      <c r="I1054" s="63">
        <v>43622</v>
      </c>
      <c r="J1054" s="77" t="s">
        <v>2427</v>
      </c>
      <c r="K1054" s="65" t="s">
        <v>62</v>
      </c>
      <c r="L1054" s="76" t="s">
        <v>165</v>
      </c>
      <c r="M1054" s="78" t="s">
        <v>90</v>
      </c>
      <c r="N1054" s="64"/>
      <c r="O1054" s="272" t="s">
        <v>2431</v>
      </c>
      <c r="P1054" s="66" t="s">
        <v>83</v>
      </c>
      <c r="Q1054" s="67" t="s">
        <v>170</v>
      </c>
      <c r="R1054" s="67" t="s">
        <v>49</v>
      </c>
      <c r="S1054" s="288" t="str">
        <f>+'EVCA sectoralclassification 1'!E214</f>
        <v>Systems software</v>
      </c>
      <c r="T1054" s="68" t="s">
        <v>166</v>
      </c>
      <c r="U1054" s="66" t="s">
        <v>218</v>
      </c>
      <c r="V1054" s="423" t="s">
        <v>38</v>
      </c>
      <c r="W1054" s="288"/>
      <c r="X1054" s="489">
        <v>43623</v>
      </c>
      <c r="Y1054" s="482"/>
      <c r="Z1054" s="74"/>
    </row>
    <row r="1055" spans="2:26" ht="42.45" hidden="1" customHeight="1" x14ac:dyDescent="0.3">
      <c r="B1055" s="56" t="str">
        <f t="shared" ca="1" si="92"/>
        <v>VERO</v>
      </c>
      <c r="C1055" s="57" t="b">
        <f t="shared" si="93"/>
        <v>1</v>
      </c>
      <c r="D1055" s="57" t="b">
        <f>+IF(Q1055='Convalida dati'!$B$16,AND('Dealflow centrale'!V1055&lt;&gt;"",I1055&lt;&gt;""),IF(AND('Dealflow centrale'!Q1055='Convalida dati'!$B$17,'Dealflow centrale'!I1055=""),OR('Dealflow centrale'!V1055="",V1055='Convalida dati'!$D$8),"FALSO"))</f>
        <v>1</v>
      </c>
      <c r="E1055" s="57" t="b">
        <f>+IF(OR(T1055='Convalida dati'!$F$4,T1055='Convalida dati'!$F$5,T1055='Convalida dati'!$F$8),OR('Dealflow centrale'!V1055='Convalida dati'!$D$5,V1055='Convalida dati'!$D$6,V1055='Convalida dati'!$D$7),IF(OR('Dealflow centrale'!T1055='Convalida dati'!$F$9,'Dealflow centrale'!T1055='Convalida dati'!$F$7),OR('Dealflow centrale'!V1055='Convalida dati'!$D$4,'Dealflow centrale'!V1055='Convalida dati'!$D$5,'Dealflow centrale'!V1055='Convalida dati'!$D$6),IF(T1055="",OR(V1055="",V1055='Convalida dati'!$D$8),"FALSO")))</f>
        <v>1</v>
      </c>
      <c r="F1055" s="58" t="str">
        <f t="shared" ca="1" si="94"/>
        <v>OK</v>
      </c>
      <c r="G1055" s="60">
        <f t="shared" si="91"/>
        <v>1050</v>
      </c>
      <c r="H1055" s="84">
        <v>43622</v>
      </c>
      <c r="I1055" s="59">
        <v>43622</v>
      </c>
      <c r="J1055" s="75" t="s">
        <v>2428</v>
      </c>
      <c r="K1055" s="70" t="s">
        <v>62</v>
      </c>
      <c r="L1055" s="70" t="s">
        <v>165</v>
      </c>
      <c r="M1055" s="72" t="s">
        <v>90</v>
      </c>
      <c r="N1055" s="75"/>
      <c r="O1055" s="73" t="s">
        <v>2431</v>
      </c>
      <c r="P1055" s="60" t="s">
        <v>83</v>
      </c>
      <c r="Q1055" s="61" t="s">
        <v>170</v>
      </c>
      <c r="R1055" s="61" t="s">
        <v>49</v>
      </c>
      <c r="S1055" s="293" t="str">
        <f>+'EVCA sectoralclassification 1'!E214</f>
        <v>Systems software</v>
      </c>
      <c r="T1055" s="62" t="s">
        <v>166</v>
      </c>
      <c r="U1055" s="60" t="s">
        <v>218</v>
      </c>
      <c r="V1055" s="424" t="s">
        <v>38</v>
      </c>
      <c r="W1055" s="289"/>
      <c r="X1055" s="488">
        <v>43623</v>
      </c>
      <c r="Y1055" s="481"/>
      <c r="Z1055" s="284"/>
    </row>
    <row r="1056" spans="2:26" ht="42.45" hidden="1" customHeight="1" x14ac:dyDescent="0.3">
      <c r="B1056" s="56" t="str">
        <f t="shared" ca="1" si="92"/>
        <v>VERO</v>
      </c>
      <c r="C1056" s="57" t="b">
        <f t="shared" si="93"/>
        <v>1</v>
      </c>
      <c r="D1056" s="57" t="b">
        <f>+IF(Q1056='Convalida dati'!$B$16,AND('Dealflow centrale'!V1056&lt;&gt;"",I1056&lt;&gt;""),IF(AND('Dealflow centrale'!Q1056='Convalida dati'!$B$17,'Dealflow centrale'!I1056=""),OR('Dealflow centrale'!V1056="",V1056='Convalida dati'!$D$8),"FALSO"))</f>
        <v>1</v>
      </c>
      <c r="E1056" s="57" t="b">
        <f>+IF(OR(T1056='Convalida dati'!$F$4,T1056='Convalida dati'!$F$5,T1056='Convalida dati'!$F$8),OR('Dealflow centrale'!V1056='Convalida dati'!$D$5,V1056='Convalida dati'!$D$6,V1056='Convalida dati'!$D$7),IF(OR('Dealflow centrale'!T1056='Convalida dati'!$F$9,'Dealflow centrale'!T1056='Convalida dati'!$F$7),OR('Dealflow centrale'!V1056='Convalida dati'!$D$4,'Dealflow centrale'!V1056='Convalida dati'!$D$5,'Dealflow centrale'!V1056='Convalida dati'!$D$6),IF(T1056="",OR(V1056="",V1056='Convalida dati'!$D$8),"FALSO")))</f>
        <v>1</v>
      </c>
      <c r="F1056" s="58" t="str">
        <f t="shared" ca="1" si="94"/>
        <v>OK</v>
      </c>
      <c r="G1056" s="66">
        <f t="shared" si="91"/>
        <v>1051</v>
      </c>
      <c r="H1056" s="85">
        <v>43622</v>
      </c>
      <c r="I1056" s="63">
        <v>43622</v>
      </c>
      <c r="J1056" s="77" t="s">
        <v>2429</v>
      </c>
      <c r="K1056" s="65" t="s">
        <v>62</v>
      </c>
      <c r="L1056" s="76" t="s">
        <v>165</v>
      </c>
      <c r="M1056" s="78" t="s">
        <v>90</v>
      </c>
      <c r="N1056" s="64"/>
      <c r="O1056" s="76" t="s">
        <v>2431</v>
      </c>
      <c r="P1056" s="66" t="s">
        <v>83</v>
      </c>
      <c r="Q1056" s="67" t="s">
        <v>170</v>
      </c>
      <c r="R1056" s="67" t="s">
        <v>49</v>
      </c>
      <c r="S1056" s="287" t="str">
        <f>+'EVCA sectoralclassification 1'!E214</f>
        <v>Systems software</v>
      </c>
      <c r="T1056" s="67" t="s">
        <v>166</v>
      </c>
      <c r="U1056" s="78" t="s">
        <v>218</v>
      </c>
      <c r="V1056" s="423" t="s">
        <v>38</v>
      </c>
      <c r="W1056" s="288"/>
      <c r="X1056" s="489">
        <v>43623</v>
      </c>
      <c r="Y1056" s="482"/>
      <c r="Z1056" s="74"/>
    </row>
    <row r="1057" spans="2:26" ht="42.45" hidden="1" customHeight="1" x14ac:dyDescent="0.3">
      <c r="B1057" s="56" t="str">
        <f t="shared" ca="1" si="92"/>
        <v>VERO</v>
      </c>
      <c r="C1057" s="57" t="b">
        <f t="shared" si="93"/>
        <v>1</v>
      </c>
      <c r="D1057" s="57" t="b">
        <f>+IF(Q1057='Convalida dati'!$B$16,AND('Dealflow centrale'!V1057&lt;&gt;"",I1057&lt;&gt;""),IF(AND('Dealflow centrale'!Q1057='Convalida dati'!$B$17,'Dealflow centrale'!I1057=""),OR('Dealflow centrale'!V1057="",V1057='Convalida dati'!$D$8),"FALSO"))</f>
        <v>1</v>
      </c>
      <c r="E1057" s="57" t="b">
        <f>+IF(OR(T1057='Convalida dati'!$F$4,T1057='Convalida dati'!$F$5,T1057='Convalida dati'!$F$8),OR('Dealflow centrale'!V1057='Convalida dati'!$D$5,V1057='Convalida dati'!$D$6,V1057='Convalida dati'!$D$7),IF(OR('Dealflow centrale'!T1057='Convalida dati'!$F$9,'Dealflow centrale'!T1057='Convalida dati'!$F$7),OR('Dealflow centrale'!V1057='Convalida dati'!$D$4,'Dealflow centrale'!V1057='Convalida dati'!$D$5,'Dealflow centrale'!V1057='Convalida dati'!$D$6),IF(T1057="",OR(V1057="",V1057='Convalida dati'!$D$8),"FALSO")))</f>
        <v>1</v>
      </c>
      <c r="F1057" s="58" t="str">
        <f t="shared" ca="1" si="94"/>
        <v>OK</v>
      </c>
      <c r="G1057" s="60">
        <f t="shared" si="91"/>
        <v>1052</v>
      </c>
      <c r="H1057" s="84">
        <v>43622</v>
      </c>
      <c r="I1057" s="59">
        <v>43622</v>
      </c>
      <c r="J1057" s="75" t="s">
        <v>2430</v>
      </c>
      <c r="K1057" s="70" t="s">
        <v>62</v>
      </c>
      <c r="L1057" s="70" t="s">
        <v>165</v>
      </c>
      <c r="M1057" s="72" t="s">
        <v>90</v>
      </c>
      <c r="N1057" s="75"/>
      <c r="O1057" s="73" t="s">
        <v>2432</v>
      </c>
      <c r="P1057" s="60" t="s">
        <v>34</v>
      </c>
      <c r="Q1057" s="61" t="s">
        <v>170</v>
      </c>
      <c r="R1057" s="61" t="s">
        <v>53</v>
      </c>
      <c r="S1057" s="61" t="str">
        <f>+'EVCA sectoralclassification 1'!E89</f>
        <v>Business and industrial services</v>
      </c>
      <c r="T1057" s="61" t="s">
        <v>166</v>
      </c>
      <c r="U1057" s="60" t="s">
        <v>218</v>
      </c>
      <c r="V1057" s="424" t="s">
        <v>38</v>
      </c>
      <c r="W1057" s="289"/>
      <c r="X1057" s="491">
        <v>43623</v>
      </c>
      <c r="Y1057" s="483" t="s">
        <v>2218</v>
      </c>
      <c r="Z1057" s="80"/>
    </row>
    <row r="1058" spans="2:26" ht="42.45" hidden="1" customHeight="1" x14ac:dyDescent="0.3">
      <c r="B1058" s="56" t="str">
        <f t="shared" ca="1" si="92"/>
        <v>VERO</v>
      </c>
      <c r="C1058" s="57" t="b">
        <f t="shared" si="93"/>
        <v>1</v>
      </c>
      <c r="D1058" s="57" t="b">
        <f>+IF(Q1058='Convalida dati'!$B$16,AND('Dealflow centrale'!V1058&lt;&gt;"",I1058&lt;&gt;""),IF(AND('Dealflow centrale'!Q1058='Convalida dati'!$B$17,'Dealflow centrale'!I1058=""),OR('Dealflow centrale'!V1058="",V1058='Convalida dati'!$D$8),"FALSO"))</f>
        <v>1</v>
      </c>
      <c r="E1058" s="57" t="b">
        <f>+IF(OR(T1058='Convalida dati'!$F$4,T1058='Convalida dati'!$F$5,T1058='Convalida dati'!$F$8),OR('Dealflow centrale'!V1058='Convalida dati'!$D$5,V1058='Convalida dati'!$D$6,V1058='Convalida dati'!$D$7),IF(OR('Dealflow centrale'!T1058='Convalida dati'!$F$9,'Dealflow centrale'!T1058='Convalida dati'!$F$7),OR('Dealflow centrale'!V1058='Convalida dati'!$D$4,'Dealflow centrale'!V1058='Convalida dati'!$D$5,'Dealflow centrale'!V1058='Convalida dati'!$D$6),IF(T1058="",OR(V1058="",V1058='Convalida dati'!$D$8),"FALSO")))</f>
        <v>1</v>
      </c>
      <c r="F1058" s="58" t="str">
        <f t="shared" ca="1" si="94"/>
        <v>OK</v>
      </c>
      <c r="G1058" s="66">
        <f t="shared" si="91"/>
        <v>1053</v>
      </c>
      <c r="H1058" s="85">
        <v>43626</v>
      </c>
      <c r="I1058" s="63">
        <v>43626</v>
      </c>
      <c r="J1058" s="77" t="s">
        <v>2433</v>
      </c>
      <c r="K1058" s="76" t="s">
        <v>64</v>
      </c>
      <c r="L1058" s="76" t="s">
        <v>895</v>
      </c>
      <c r="M1058" s="78" t="s">
        <v>161</v>
      </c>
      <c r="N1058" s="64"/>
      <c r="O1058" s="272" t="s">
        <v>2434</v>
      </c>
      <c r="P1058" s="66" t="s">
        <v>35</v>
      </c>
      <c r="Q1058" s="67" t="s">
        <v>170</v>
      </c>
      <c r="R1058" s="280" t="s">
        <v>49</v>
      </c>
      <c r="S1058" s="288" t="str">
        <f>+'EVCA sectoralclassification 1'!E214</f>
        <v>Systems software</v>
      </c>
      <c r="T1058" s="68" t="s">
        <v>167</v>
      </c>
      <c r="U1058" s="66" t="s">
        <v>218</v>
      </c>
      <c r="V1058" s="423" t="s">
        <v>38</v>
      </c>
      <c r="W1058" s="288"/>
      <c r="X1058" s="489">
        <v>43630</v>
      </c>
      <c r="Y1058" s="482"/>
      <c r="Z1058" s="74"/>
    </row>
    <row r="1059" spans="2:26" ht="42.45" hidden="1" customHeight="1" x14ac:dyDescent="0.3">
      <c r="B1059" s="56" t="str">
        <f t="shared" ca="1" si="92"/>
        <v>VERO</v>
      </c>
      <c r="C1059" s="57" t="b">
        <f t="shared" si="93"/>
        <v>1</v>
      </c>
      <c r="D1059" s="57" t="b">
        <f>+IF(Q1059='Convalida dati'!$B$16,AND('Dealflow centrale'!V1059&lt;&gt;"",I1059&lt;&gt;""),IF(AND('Dealflow centrale'!Q1059='Convalida dati'!$B$17,'Dealflow centrale'!I1059=""),OR('Dealflow centrale'!V1059="",V1059='Convalida dati'!$D$8),"FALSO"))</f>
        <v>1</v>
      </c>
      <c r="E1059" s="57" t="b">
        <f>+IF(OR(T1059='Convalida dati'!$F$4,T1059='Convalida dati'!$F$5,T1059='Convalida dati'!$F$8),OR('Dealflow centrale'!V1059='Convalida dati'!$D$5,V1059='Convalida dati'!$D$6,V1059='Convalida dati'!$D$7),IF(OR('Dealflow centrale'!T1059='Convalida dati'!$F$9,'Dealflow centrale'!T1059='Convalida dati'!$F$7),OR('Dealflow centrale'!V1059='Convalida dati'!$D$4,'Dealflow centrale'!V1059='Convalida dati'!$D$5,'Dealflow centrale'!V1059='Convalida dati'!$D$6),IF(T1059="",OR(V1059="",V1059='Convalida dati'!$D$8),"FALSO")))</f>
        <v>1</v>
      </c>
      <c r="F1059" s="58" t="str">
        <f t="shared" ca="1" si="94"/>
        <v>OK</v>
      </c>
      <c r="G1059" s="60">
        <f t="shared" si="91"/>
        <v>1054</v>
      </c>
      <c r="H1059" s="84">
        <v>43627</v>
      </c>
      <c r="I1059" s="59">
        <f>+H1059</f>
        <v>43627</v>
      </c>
      <c r="J1059" s="75" t="s">
        <v>2507</v>
      </c>
      <c r="K1059" s="70" t="s">
        <v>62</v>
      </c>
      <c r="L1059" s="70" t="s">
        <v>206</v>
      </c>
      <c r="M1059" s="72" t="s">
        <v>206</v>
      </c>
      <c r="N1059" s="75"/>
      <c r="O1059" s="73" t="s">
        <v>2435</v>
      </c>
      <c r="P1059" s="60" t="s">
        <v>35</v>
      </c>
      <c r="Q1059" s="61" t="s">
        <v>170</v>
      </c>
      <c r="R1059" s="61" t="s">
        <v>47</v>
      </c>
      <c r="S1059" s="293" t="str">
        <f>+'EVCA sectoralclassification 1'!E118</f>
        <v>Consumer products manufacturing</v>
      </c>
      <c r="T1059" s="62" t="s">
        <v>167</v>
      </c>
      <c r="U1059" s="60" t="s">
        <v>218</v>
      </c>
      <c r="V1059" s="424" t="s">
        <v>174</v>
      </c>
      <c r="W1059" s="289"/>
      <c r="X1059" s="488">
        <v>43630</v>
      </c>
      <c r="Y1059" s="483" t="s">
        <v>2505</v>
      </c>
      <c r="Z1059" s="80"/>
    </row>
    <row r="1060" spans="2:26" ht="42.45" hidden="1" customHeight="1" x14ac:dyDescent="0.3">
      <c r="B1060" s="56" t="str">
        <f t="shared" ca="1" si="92"/>
        <v>VERO</v>
      </c>
      <c r="C1060" s="57" t="b">
        <f t="shared" si="93"/>
        <v>1</v>
      </c>
      <c r="D1060" s="57" t="b">
        <f>+IF(Q1060='Convalida dati'!$B$16,AND('Dealflow centrale'!V1060&lt;&gt;"",I1060&lt;&gt;""),IF(AND('Dealflow centrale'!Q1060='Convalida dati'!$B$17,'Dealflow centrale'!I1060=""),OR('Dealflow centrale'!V1060="",V1060='Convalida dati'!$D$8),"FALSO"))</f>
        <v>1</v>
      </c>
      <c r="E1060" s="57" t="b">
        <f>+IF(OR(T1060='Convalida dati'!$F$4,T1060='Convalida dati'!$F$5,T1060='Convalida dati'!$F$8),OR('Dealflow centrale'!V1060='Convalida dati'!$D$5,V1060='Convalida dati'!$D$6,V1060='Convalida dati'!$D$7),IF(OR('Dealflow centrale'!T1060='Convalida dati'!$F$9,'Dealflow centrale'!T1060='Convalida dati'!$F$7),OR('Dealflow centrale'!V1060='Convalida dati'!$D$4,'Dealflow centrale'!V1060='Convalida dati'!$D$5,'Dealflow centrale'!V1060='Convalida dati'!$D$6),IF(T1060="",OR(V1060="",V1060='Convalida dati'!$D$8),"FALSO")))</f>
        <v>1</v>
      </c>
      <c r="F1060" s="58" t="str">
        <f t="shared" ca="1" si="94"/>
        <v>OK</v>
      </c>
      <c r="G1060" s="66">
        <f t="shared" si="91"/>
        <v>1055</v>
      </c>
      <c r="H1060" s="85">
        <v>43627</v>
      </c>
      <c r="I1060" s="63"/>
      <c r="J1060" s="77" t="s">
        <v>2436</v>
      </c>
      <c r="K1060" s="76" t="s">
        <v>62</v>
      </c>
      <c r="L1060" s="76" t="s">
        <v>149</v>
      </c>
      <c r="M1060" s="78" t="s">
        <v>92</v>
      </c>
      <c r="N1060" s="64"/>
      <c r="O1060" s="272" t="s">
        <v>2437</v>
      </c>
      <c r="P1060" s="66" t="s">
        <v>34</v>
      </c>
      <c r="Q1060" s="67" t="s">
        <v>67</v>
      </c>
      <c r="R1060" s="67"/>
      <c r="S1060" s="288"/>
      <c r="T1060" s="68"/>
      <c r="U1060" s="66"/>
      <c r="V1060" s="423" t="s">
        <v>781</v>
      </c>
      <c r="W1060" s="288"/>
      <c r="X1060" s="489">
        <v>43630</v>
      </c>
      <c r="Y1060" s="482"/>
      <c r="Z1060" s="74"/>
    </row>
    <row r="1061" spans="2:26" ht="42.45" hidden="1" customHeight="1" x14ac:dyDescent="0.3">
      <c r="B1061" s="56" t="str">
        <f t="shared" ca="1" si="92"/>
        <v>VERO</v>
      </c>
      <c r="C1061" s="57" t="b">
        <f t="shared" si="93"/>
        <v>1</v>
      </c>
      <c r="D1061" s="57" t="b">
        <f>+IF(Q1061='Convalida dati'!$B$16,AND('Dealflow centrale'!V1061&lt;&gt;"",I1061&lt;&gt;""),IF(AND('Dealflow centrale'!Q1061='Convalida dati'!$B$17,'Dealflow centrale'!I1061=""),OR('Dealflow centrale'!V1061="",V1061='Convalida dati'!$D$8),"FALSO"))</f>
        <v>1</v>
      </c>
      <c r="E1061" s="57" t="b">
        <f>+IF(OR(T1061='Convalida dati'!$F$4,T1061='Convalida dati'!$F$5,T1061='Convalida dati'!$F$8),OR('Dealflow centrale'!V1061='Convalida dati'!$D$5,V1061='Convalida dati'!$D$6,V1061='Convalida dati'!$D$7),IF(OR('Dealflow centrale'!T1061='Convalida dati'!$F$9,'Dealflow centrale'!T1061='Convalida dati'!$F$7),OR('Dealflow centrale'!V1061='Convalida dati'!$D$4,'Dealflow centrale'!V1061='Convalida dati'!$D$5,'Dealflow centrale'!V1061='Convalida dati'!$D$6),IF(T1061="",OR(V1061="",V1061='Convalida dati'!$D$8),"FALSO")))</f>
        <v>1</v>
      </c>
      <c r="F1061" s="58" t="str">
        <f t="shared" ca="1" si="94"/>
        <v>OK</v>
      </c>
      <c r="G1061" s="60">
        <f t="shared" si="91"/>
        <v>1056</v>
      </c>
      <c r="H1061" s="84">
        <v>43628</v>
      </c>
      <c r="I1061" s="59">
        <v>43635</v>
      </c>
      <c r="J1061" s="75" t="s">
        <v>2438</v>
      </c>
      <c r="K1061" s="70" t="s">
        <v>62</v>
      </c>
      <c r="L1061" s="70" t="s">
        <v>206</v>
      </c>
      <c r="M1061" s="72" t="s">
        <v>206</v>
      </c>
      <c r="N1061" s="75"/>
      <c r="O1061" s="73" t="s">
        <v>2439</v>
      </c>
      <c r="P1061" s="60" t="s">
        <v>34</v>
      </c>
      <c r="Q1061" s="61" t="s">
        <v>170</v>
      </c>
      <c r="R1061" s="61" t="s">
        <v>47</v>
      </c>
      <c r="S1061" s="293" t="str">
        <f>+'EVCA sectoralclassification 1'!E132</f>
        <v>Consumer products manufacturing</v>
      </c>
      <c r="T1061" s="62" t="s">
        <v>41</v>
      </c>
      <c r="U1061" s="60" t="s">
        <v>218</v>
      </c>
      <c r="V1061" s="424" t="s">
        <v>174</v>
      </c>
      <c r="W1061" s="289"/>
      <c r="X1061" s="488">
        <v>43637</v>
      </c>
      <c r="Y1061" s="481"/>
      <c r="Z1061" s="284"/>
    </row>
    <row r="1062" spans="2:26" ht="42.45" hidden="1" customHeight="1" x14ac:dyDescent="0.3">
      <c r="B1062" s="56" t="str">
        <f t="shared" ca="1" si="92"/>
        <v>VERO</v>
      </c>
      <c r="C1062" s="57" t="b">
        <f t="shared" si="93"/>
        <v>1</v>
      </c>
      <c r="D1062" s="57" t="b">
        <f>+IF(Q1062='Convalida dati'!$B$16,AND('Dealflow centrale'!V1062&lt;&gt;"",I1062&lt;&gt;""),IF(AND('Dealflow centrale'!Q1062='Convalida dati'!$B$17,'Dealflow centrale'!I1062=""),OR('Dealflow centrale'!V1062="",V1062='Convalida dati'!$D$8),"FALSO"))</f>
        <v>1</v>
      </c>
      <c r="E1062" s="57" t="b">
        <f>+IF(OR(T1062='Convalida dati'!$F$4,T1062='Convalida dati'!$F$5,T1062='Convalida dati'!$F$8),OR('Dealflow centrale'!V1062='Convalida dati'!$D$5,V1062='Convalida dati'!$D$6,V1062='Convalida dati'!$D$7),IF(OR('Dealflow centrale'!T1062='Convalida dati'!$F$9,'Dealflow centrale'!T1062='Convalida dati'!$F$7),OR('Dealflow centrale'!V1062='Convalida dati'!$D$4,'Dealflow centrale'!V1062='Convalida dati'!$D$5,'Dealflow centrale'!V1062='Convalida dati'!$D$6),IF(T1062="",OR(V1062="",V1062='Convalida dati'!$D$8),"FALSO")))</f>
        <v>1</v>
      </c>
      <c r="F1062" s="58" t="str">
        <f t="shared" ca="1" si="94"/>
        <v>OK</v>
      </c>
      <c r="G1062" s="66">
        <f t="shared" si="91"/>
        <v>1057</v>
      </c>
      <c r="H1062" s="85">
        <v>43628</v>
      </c>
      <c r="I1062" s="63">
        <v>43628</v>
      </c>
      <c r="J1062" s="77" t="s">
        <v>2440</v>
      </c>
      <c r="K1062" s="76" t="s">
        <v>62</v>
      </c>
      <c r="L1062" s="76" t="s">
        <v>764</v>
      </c>
      <c r="M1062" s="78" t="s">
        <v>103</v>
      </c>
      <c r="N1062" s="64"/>
      <c r="O1062" s="76" t="s">
        <v>2441</v>
      </c>
      <c r="P1062" s="66" t="s">
        <v>84</v>
      </c>
      <c r="Q1062" s="67" t="s">
        <v>170</v>
      </c>
      <c r="R1062" s="67" t="s">
        <v>51</v>
      </c>
      <c r="S1062" s="287" t="str">
        <f>+'EVCA sectoralclassification 1'!E89</f>
        <v>Business and industrial services</v>
      </c>
      <c r="T1062" s="67" t="s">
        <v>166</v>
      </c>
      <c r="U1062" s="78" t="s">
        <v>218</v>
      </c>
      <c r="V1062" s="423" t="s">
        <v>38</v>
      </c>
      <c r="W1062" s="288"/>
      <c r="X1062" s="489">
        <v>43630</v>
      </c>
      <c r="Y1062" s="482"/>
      <c r="Z1062" s="74"/>
    </row>
    <row r="1063" spans="2:26" ht="42.45" hidden="1" customHeight="1" x14ac:dyDescent="0.3">
      <c r="B1063" s="56" t="str">
        <f t="shared" ca="1" si="92"/>
        <v>VERO</v>
      </c>
      <c r="C1063" s="57" t="b">
        <f t="shared" si="93"/>
        <v>1</v>
      </c>
      <c r="D1063" s="57" t="b">
        <f>+IF(Q1063='Convalida dati'!$B$16,AND('Dealflow centrale'!V1063&lt;&gt;"",I1063&lt;&gt;""),IF(AND('Dealflow centrale'!Q1063='Convalida dati'!$B$17,'Dealflow centrale'!I1063=""),OR('Dealflow centrale'!V1063="",V1063='Convalida dati'!$D$8),"FALSO"))</f>
        <v>1</v>
      </c>
      <c r="E1063" s="57" t="b">
        <f>+IF(OR(T1063='Convalida dati'!$F$4,T1063='Convalida dati'!$F$5,T1063='Convalida dati'!$F$8),OR('Dealflow centrale'!V1063='Convalida dati'!$D$5,V1063='Convalida dati'!$D$6,V1063='Convalida dati'!$D$7),IF(OR('Dealflow centrale'!T1063='Convalida dati'!$F$9,'Dealflow centrale'!T1063='Convalida dati'!$F$7),OR('Dealflow centrale'!V1063='Convalida dati'!$D$4,'Dealflow centrale'!V1063='Convalida dati'!$D$5,'Dealflow centrale'!V1063='Convalida dati'!$D$6),IF(T1063="",OR(V1063="",V1063='Convalida dati'!$D$8),"FALSO")))</f>
        <v>1</v>
      </c>
      <c r="F1063" s="58" t="str">
        <f t="shared" ca="1" si="94"/>
        <v>OK</v>
      </c>
      <c r="G1063" s="60">
        <f t="shared" si="91"/>
        <v>1058</v>
      </c>
      <c r="H1063" s="84">
        <v>43629</v>
      </c>
      <c r="I1063" s="59"/>
      <c r="J1063" s="75" t="s">
        <v>2442</v>
      </c>
      <c r="K1063" s="70" t="s">
        <v>62</v>
      </c>
      <c r="L1063" s="70" t="s">
        <v>1523</v>
      </c>
      <c r="M1063" s="72" t="s">
        <v>93</v>
      </c>
      <c r="N1063" s="75"/>
      <c r="O1063" s="73" t="s">
        <v>2443</v>
      </c>
      <c r="P1063" s="60" t="s">
        <v>34</v>
      </c>
      <c r="Q1063" s="61" t="s">
        <v>67</v>
      </c>
      <c r="R1063" s="61"/>
      <c r="S1063" s="61"/>
      <c r="T1063" s="61"/>
      <c r="U1063" s="60"/>
      <c r="V1063" s="424" t="s">
        <v>781</v>
      </c>
      <c r="W1063" s="289"/>
      <c r="X1063" s="491">
        <v>43630</v>
      </c>
      <c r="Y1063" s="481"/>
      <c r="Z1063" s="284"/>
    </row>
    <row r="1064" spans="2:26" ht="42.45" hidden="1" customHeight="1" x14ac:dyDescent="0.3">
      <c r="B1064" s="56" t="str">
        <f t="shared" ref="B1064:B1127" ca="1" si="95">IF(AND(+H1064&lt;=X1064,X1064&lt;=TODAY()),"VERO","FALSO")</f>
        <v>VERO</v>
      </c>
      <c r="C1064" s="57" t="b">
        <f t="shared" ref="C1064:C1127" si="96">+(AND(G1064&lt;&gt;"",H1064&lt;&gt;"",J1064&lt;&gt;"",K1064&lt;&gt;"",L1064&lt;&gt;"",M1064&lt;&gt;"",P1064&lt;&gt;"",Q1064&lt;&gt;""))</f>
        <v>1</v>
      </c>
      <c r="D1064" s="57" t="b">
        <f>+IF(Q1064='Convalida dati'!$B$16,AND('Dealflow centrale'!V1064&lt;&gt;"",I1064&lt;&gt;""),IF(AND('Dealflow centrale'!Q1064='Convalida dati'!$B$17,'Dealflow centrale'!I1064=""),OR('Dealflow centrale'!V1064="",V1064='Convalida dati'!$D$8),"FALSO"))</f>
        <v>1</v>
      </c>
      <c r="E1064" s="57" t="b">
        <f>+IF(OR(T1064='Convalida dati'!$F$4,T1064='Convalida dati'!$F$5,T1064='Convalida dati'!$F$8),OR('Dealflow centrale'!V1064='Convalida dati'!$D$5,V1064='Convalida dati'!$D$6,V1064='Convalida dati'!$D$7),IF(OR('Dealflow centrale'!T1064='Convalida dati'!$F$9,'Dealflow centrale'!T1064='Convalida dati'!$F$7),OR('Dealflow centrale'!V1064='Convalida dati'!$D$4,'Dealflow centrale'!V1064='Convalida dati'!$D$5,'Dealflow centrale'!V1064='Convalida dati'!$D$6),IF(T1064="",OR(V1064="",V1064='Convalida dati'!$D$8),"FALSO")))</f>
        <v>1</v>
      </c>
      <c r="F1064" s="58" t="str">
        <f t="shared" ca="1" si="94"/>
        <v>OK</v>
      </c>
      <c r="G1064" s="66">
        <f t="shared" si="91"/>
        <v>1059</v>
      </c>
      <c r="H1064" s="85">
        <v>43636</v>
      </c>
      <c r="I1064" s="63">
        <v>43636</v>
      </c>
      <c r="J1064" s="77" t="s">
        <v>2445</v>
      </c>
      <c r="K1064" s="76" t="s">
        <v>62</v>
      </c>
      <c r="L1064" s="76" t="s">
        <v>149</v>
      </c>
      <c r="M1064" s="78" t="s">
        <v>92</v>
      </c>
      <c r="N1064" s="64"/>
      <c r="O1064" s="272" t="s">
        <v>1931</v>
      </c>
      <c r="P1064" s="66" t="s">
        <v>35</v>
      </c>
      <c r="Q1064" s="67" t="s">
        <v>170</v>
      </c>
      <c r="R1064" s="280" t="s">
        <v>48</v>
      </c>
      <c r="S1064" s="288" t="str">
        <f>+'EVCA sectoralclassification 1'!E200</f>
        <v>Internet technologies</v>
      </c>
      <c r="T1064" s="68" t="s">
        <v>166</v>
      </c>
      <c r="U1064" s="66" t="s">
        <v>218</v>
      </c>
      <c r="V1064" s="423" t="s">
        <v>38</v>
      </c>
      <c r="W1064" s="288"/>
      <c r="X1064" s="489">
        <v>43864</v>
      </c>
      <c r="Y1064" s="482" t="s">
        <v>2965</v>
      </c>
      <c r="Z1064" s="74"/>
    </row>
    <row r="1065" spans="2:26" ht="42.45" hidden="1" customHeight="1" x14ac:dyDescent="0.3">
      <c r="B1065" s="56" t="str">
        <f t="shared" ca="1" si="95"/>
        <v>VERO</v>
      </c>
      <c r="C1065" s="57" t="b">
        <f t="shared" si="96"/>
        <v>1</v>
      </c>
      <c r="D1065" s="57" t="b">
        <f>+IF(Q1065='Convalida dati'!$B$16,AND('Dealflow centrale'!V1065&lt;&gt;"",I1065&lt;&gt;""),IF(AND('Dealflow centrale'!Q1065='Convalida dati'!$B$17,'Dealflow centrale'!I1065=""),OR('Dealflow centrale'!V1065="",V1065='Convalida dati'!$D$8),"FALSO"))</f>
        <v>1</v>
      </c>
      <c r="E1065" s="57" t="b">
        <f>+IF(OR(T1065='Convalida dati'!$F$4,T1065='Convalida dati'!$F$5,T1065='Convalida dati'!$F$8),OR('Dealflow centrale'!V1065='Convalida dati'!$D$5,V1065='Convalida dati'!$D$6,V1065='Convalida dati'!$D$7),IF(OR('Dealflow centrale'!T1065='Convalida dati'!$F$9,'Dealflow centrale'!T1065='Convalida dati'!$F$7),OR('Dealflow centrale'!V1065='Convalida dati'!$D$4,'Dealflow centrale'!V1065='Convalida dati'!$D$5,'Dealflow centrale'!V1065='Convalida dati'!$D$6),IF(T1065="",OR(V1065="",V1065='Convalida dati'!$D$8),"FALSO")))</f>
        <v>1</v>
      </c>
      <c r="F1065" s="58" t="str">
        <f t="shared" ca="1" si="94"/>
        <v>OK</v>
      </c>
      <c r="G1065" s="60">
        <f t="shared" si="91"/>
        <v>1060</v>
      </c>
      <c r="H1065" s="84">
        <v>43634</v>
      </c>
      <c r="I1065" s="59">
        <f>+H1065</f>
        <v>43634</v>
      </c>
      <c r="J1065" s="75" t="s">
        <v>2446</v>
      </c>
      <c r="K1065" s="70" t="s">
        <v>62</v>
      </c>
      <c r="L1065" s="70" t="s">
        <v>764</v>
      </c>
      <c r="M1065" s="72" t="s">
        <v>103</v>
      </c>
      <c r="N1065" s="75"/>
      <c r="O1065" s="73" t="s">
        <v>2447</v>
      </c>
      <c r="P1065" s="60" t="s">
        <v>34</v>
      </c>
      <c r="Q1065" s="61" t="s">
        <v>170</v>
      </c>
      <c r="R1065" s="61" t="s">
        <v>47</v>
      </c>
      <c r="S1065" s="293" t="str">
        <f>+'EVCA sectoralclassification 1'!E132</f>
        <v>Consumer products manufacturing</v>
      </c>
      <c r="T1065" s="62" t="s">
        <v>41</v>
      </c>
      <c r="U1065" s="60" t="s">
        <v>218</v>
      </c>
      <c r="V1065" s="424" t="s">
        <v>174</v>
      </c>
      <c r="W1065" s="289"/>
      <c r="X1065" s="488">
        <v>43637</v>
      </c>
      <c r="Y1065" s="481"/>
      <c r="Z1065" s="284"/>
    </row>
    <row r="1066" spans="2:26" ht="42.45" hidden="1" customHeight="1" x14ac:dyDescent="0.3">
      <c r="B1066" s="56" t="str">
        <f t="shared" ca="1" si="95"/>
        <v>VERO</v>
      </c>
      <c r="C1066" s="57" t="b">
        <f t="shared" si="96"/>
        <v>1</v>
      </c>
      <c r="D1066" s="57" t="b">
        <f>+IF(Q1066='Convalida dati'!$B$16,AND('Dealflow centrale'!V1066&lt;&gt;"",I1066&lt;&gt;""),IF(AND('Dealflow centrale'!Q1066='Convalida dati'!$B$17,'Dealflow centrale'!I1066=""),OR('Dealflow centrale'!V1066="",V1066='Convalida dati'!$D$8),"FALSO"))</f>
        <v>1</v>
      </c>
      <c r="E1066" s="57" t="b">
        <f>+IF(OR(T1066='Convalida dati'!$F$4,T1066='Convalida dati'!$F$5,T1066='Convalida dati'!$F$8),OR('Dealflow centrale'!V1066='Convalida dati'!$D$5,V1066='Convalida dati'!$D$6,V1066='Convalida dati'!$D$7),IF(OR('Dealflow centrale'!T1066='Convalida dati'!$F$9,'Dealflow centrale'!T1066='Convalida dati'!$F$7),OR('Dealflow centrale'!V1066='Convalida dati'!$D$4,'Dealflow centrale'!V1066='Convalida dati'!$D$5,'Dealflow centrale'!V1066='Convalida dati'!$D$6),IF(T1066="",OR(V1066="",V1066='Convalida dati'!$D$8),"FALSO")))</f>
        <v>1</v>
      </c>
      <c r="F1066" s="58" t="str">
        <f t="shared" ca="1" si="94"/>
        <v>OK</v>
      </c>
      <c r="G1066" s="66">
        <f t="shared" si="91"/>
        <v>1061</v>
      </c>
      <c r="H1066" s="85">
        <v>43634</v>
      </c>
      <c r="I1066" s="63">
        <f>+H1066</f>
        <v>43634</v>
      </c>
      <c r="J1066" s="77" t="s">
        <v>2448</v>
      </c>
      <c r="K1066" s="76" t="s">
        <v>62</v>
      </c>
      <c r="L1066" s="76" t="s">
        <v>149</v>
      </c>
      <c r="M1066" s="78" t="s">
        <v>92</v>
      </c>
      <c r="N1066" s="64"/>
      <c r="O1066" s="272" t="s">
        <v>2470</v>
      </c>
      <c r="P1066" s="78" t="s">
        <v>34</v>
      </c>
      <c r="Q1066" s="67" t="s">
        <v>170</v>
      </c>
      <c r="R1066" s="67" t="s">
        <v>47</v>
      </c>
      <c r="S1066" s="288" t="str">
        <f>+'EVCA sectoralclassification 1'!E132</f>
        <v>Consumer products manufacturing</v>
      </c>
      <c r="T1066" s="68" t="s">
        <v>41</v>
      </c>
      <c r="U1066" s="66" t="s">
        <v>218</v>
      </c>
      <c r="V1066" s="423" t="s">
        <v>174</v>
      </c>
      <c r="W1066" s="288"/>
      <c r="X1066" s="489">
        <v>43637</v>
      </c>
      <c r="Y1066" s="482" t="s">
        <v>2271</v>
      </c>
      <c r="Z1066" s="74"/>
    </row>
    <row r="1067" spans="2:26" ht="42.45" hidden="1" customHeight="1" x14ac:dyDescent="0.3">
      <c r="B1067" s="56" t="str">
        <f t="shared" ca="1" si="95"/>
        <v>VERO</v>
      </c>
      <c r="C1067" s="57" t="b">
        <f t="shared" si="96"/>
        <v>1</v>
      </c>
      <c r="D1067" s="57" t="b">
        <f>+IF(Q1067='Convalida dati'!$B$16,AND('Dealflow centrale'!V1067&lt;&gt;"",I1067&lt;&gt;""),IF(AND('Dealflow centrale'!Q1067='Convalida dati'!$B$17,'Dealflow centrale'!I1067=""),OR('Dealflow centrale'!V1067="",V1067='Convalida dati'!$D$8),"FALSO"))</f>
        <v>1</v>
      </c>
      <c r="E1067" s="57" t="b">
        <f>+IF(OR(T1067='Convalida dati'!$F$4,T1067='Convalida dati'!$F$5,T1067='Convalida dati'!$F$8),OR('Dealflow centrale'!V1067='Convalida dati'!$D$5,V1067='Convalida dati'!$D$6,V1067='Convalida dati'!$D$7),IF(OR('Dealflow centrale'!T1067='Convalida dati'!$F$9,'Dealflow centrale'!T1067='Convalida dati'!$F$7),OR('Dealflow centrale'!V1067='Convalida dati'!$D$4,'Dealflow centrale'!V1067='Convalida dati'!$D$5,'Dealflow centrale'!V1067='Convalida dati'!$D$6),IF(T1067="",OR(V1067="",V1067='Convalida dati'!$D$8),"FALSO")))</f>
        <v>1</v>
      </c>
      <c r="F1067" s="58" t="str">
        <f t="shared" ca="1" si="94"/>
        <v>OK</v>
      </c>
      <c r="G1067" s="60">
        <f t="shared" si="91"/>
        <v>1062</v>
      </c>
      <c r="H1067" s="84">
        <v>43634</v>
      </c>
      <c r="I1067" s="59">
        <f>+H1067</f>
        <v>43634</v>
      </c>
      <c r="J1067" s="75" t="s">
        <v>2472</v>
      </c>
      <c r="K1067" s="70" t="s">
        <v>62</v>
      </c>
      <c r="L1067" s="70" t="s">
        <v>1270</v>
      </c>
      <c r="M1067" s="72" t="s">
        <v>92</v>
      </c>
      <c r="N1067" s="75"/>
      <c r="O1067" s="73" t="s">
        <v>2471</v>
      </c>
      <c r="P1067" s="72" t="s">
        <v>34</v>
      </c>
      <c r="Q1067" s="61" t="s">
        <v>170</v>
      </c>
      <c r="R1067" s="61" t="s">
        <v>47</v>
      </c>
      <c r="S1067" s="293" t="str">
        <f>+'EVCA sectoralclassification 1'!E132</f>
        <v>Consumer products manufacturing</v>
      </c>
      <c r="T1067" s="62" t="s">
        <v>166</v>
      </c>
      <c r="U1067" s="60" t="s">
        <v>218</v>
      </c>
      <c r="V1067" s="424" t="s">
        <v>174</v>
      </c>
      <c r="W1067" s="289"/>
      <c r="X1067" s="488">
        <v>43637</v>
      </c>
      <c r="Y1067" s="481" t="s">
        <v>2271</v>
      </c>
      <c r="Z1067" s="284"/>
    </row>
    <row r="1068" spans="2:26" ht="42.45" hidden="1" customHeight="1" x14ac:dyDescent="0.3">
      <c r="B1068" s="56" t="str">
        <f t="shared" ca="1" si="95"/>
        <v>VERO</v>
      </c>
      <c r="C1068" s="57" t="b">
        <f t="shared" si="96"/>
        <v>1</v>
      </c>
      <c r="D1068" s="57" t="b">
        <f>+IF(Q1068='Convalida dati'!$B$16,AND('Dealflow centrale'!V1068&lt;&gt;"",I1068&lt;&gt;""),IF(AND('Dealflow centrale'!Q1068='Convalida dati'!$B$17,'Dealflow centrale'!I1068=""),OR('Dealflow centrale'!V1068="",V1068='Convalida dati'!$D$8),"FALSO"))</f>
        <v>1</v>
      </c>
      <c r="E1068" s="57" t="b">
        <f>+IF(OR(T1068='Convalida dati'!$F$4,T1068='Convalida dati'!$F$5,T1068='Convalida dati'!$F$8),OR('Dealflow centrale'!V1068='Convalida dati'!$D$5,V1068='Convalida dati'!$D$6,V1068='Convalida dati'!$D$7),IF(OR('Dealflow centrale'!T1068='Convalida dati'!$F$9,'Dealflow centrale'!T1068='Convalida dati'!$F$7),OR('Dealflow centrale'!V1068='Convalida dati'!$D$4,'Dealflow centrale'!V1068='Convalida dati'!$D$5,'Dealflow centrale'!V1068='Convalida dati'!$D$6),IF(T1068="",OR(V1068="",V1068='Convalida dati'!$D$8),"FALSO")))</f>
        <v>1</v>
      </c>
      <c r="F1068" s="58" t="str">
        <f t="shared" ca="1" si="94"/>
        <v>OK</v>
      </c>
      <c r="G1068" s="66">
        <f t="shared" si="91"/>
        <v>1063</v>
      </c>
      <c r="H1068" s="85">
        <v>43636</v>
      </c>
      <c r="I1068" s="63">
        <v>43636</v>
      </c>
      <c r="J1068" s="77" t="s">
        <v>2449</v>
      </c>
      <c r="K1068" s="76" t="s">
        <v>62</v>
      </c>
      <c r="L1068" s="76" t="s">
        <v>206</v>
      </c>
      <c r="M1068" s="78" t="s">
        <v>206</v>
      </c>
      <c r="N1068" s="64"/>
      <c r="O1068" s="76" t="s">
        <v>2473</v>
      </c>
      <c r="P1068" s="66" t="s">
        <v>34</v>
      </c>
      <c r="Q1068" s="67" t="s">
        <v>170</v>
      </c>
      <c r="R1068" s="67" t="s">
        <v>49</v>
      </c>
      <c r="S1068" s="287" t="str">
        <f>+'EVCA sectoralclassification 1'!E214</f>
        <v>Systems software</v>
      </c>
      <c r="T1068" s="67" t="s">
        <v>166</v>
      </c>
      <c r="U1068" s="78" t="s">
        <v>218</v>
      </c>
      <c r="V1068" s="423" t="s">
        <v>38</v>
      </c>
      <c r="W1068" s="288"/>
      <c r="X1068" s="489">
        <v>43637</v>
      </c>
      <c r="Y1068" s="482"/>
      <c r="Z1068" s="74"/>
    </row>
    <row r="1069" spans="2:26" ht="42.45" hidden="1" customHeight="1" x14ac:dyDescent="0.3">
      <c r="B1069" s="56" t="str">
        <f t="shared" ca="1" si="95"/>
        <v>VERO</v>
      </c>
      <c r="C1069" s="57" t="b">
        <f t="shared" si="96"/>
        <v>1</v>
      </c>
      <c r="D1069" s="57" t="b">
        <f>+IF(Q1069='Convalida dati'!$B$16,AND('Dealflow centrale'!V1069&lt;&gt;"",I1069&lt;&gt;""),IF(AND('Dealflow centrale'!Q1069='Convalida dati'!$B$17,'Dealflow centrale'!I1069=""),OR('Dealflow centrale'!V1069="",V1069='Convalida dati'!$D$8),"FALSO"))</f>
        <v>1</v>
      </c>
      <c r="E1069" s="57" t="b">
        <f>+IF(OR(T1069='Convalida dati'!$F$4,T1069='Convalida dati'!$F$5,T1069='Convalida dati'!$F$8),OR('Dealflow centrale'!V1069='Convalida dati'!$D$5,V1069='Convalida dati'!$D$6,V1069='Convalida dati'!$D$7),IF(OR('Dealflow centrale'!T1069='Convalida dati'!$F$9,'Dealflow centrale'!T1069='Convalida dati'!$F$7),OR('Dealflow centrale'!V1069='Convalida dati'!$D$4,'Dealflow centrale'!V1069='Convalida dati'!$D$5,'Dealflow centrale'!V1069='Convalida dati'!$D$6),IF(T1069="",OR(V1069="",V1069='Convalida dati'!$D$8),"FALSO")))</f>
        <v>1</v>
      </c>
      <c r="F1069" s="58" t="str">
        <f t="shared" ca="1" si="94"/>
        <v>OK</v>
      </c>
      <c r="G1069" s="60">
        <f t="shared" si="91"/>
        <v>1064</v>
      </c>
      <c r="H1069" s="84">
        <v>43636</v>
      </c>
      <c r="I1069" s="59">
        <v>43636</v>
      </c>
      <c r="J1069" s="75" t="s">
        <v>2450</v>
      </c>
      <c r="K1069" s="70" t="s">
        <v>62</v>
      </c>
      <c r="L1069" s="70" t="s">
        <v>206</v>
      </c>
      <c r="M1069" s="72" t="s">
        <v>206</v>
      </c>
      <c r="N1069" s="75"/>
      <c r="O1069" s="73" t="s">
        <v>2474</v>
      </c>
      <c r="P1069" s="60" t="s">
        <v>35</v>
      </c>
      <c r="Q1069" s="61" t="s">
        <v>170</v>
      </c>
      <c r="R1069" s="61" t="s">
        <v>49</v>
      </c>
      <c r="S1069" s="61" t="str">
        <f>+'EVCA sectoralclassification 1'!E214</f>
        <v>Systems software</v>
      </c>
      <c r="T1069" s="61" t="s">
        <v>41</v>
      </c>
      <c r="U1069" s="60" t="s">
        <v>218</v>
      </c>
      <c r="V1069" s="424" t="s">
        <v>174</v>
      </c>
      <c r="W1069" s="289"/>
      <c r="X1069" s="491">
        <v>43637</v>
      </c>
      <c r="Y1069" s="481"/>
      <c r="Z1069" s="284"/>
    </row>
    <row r="1070" spans="2:26" ht="42.45" hidden="1" customHeight="1" x14ac:dyDescent="0.3">
      <c r="B1070" s="56" t="str">
        <f t="shared" ca="1" si="95"/>
        <v>VERO</v>
      </c>
      <c r="C1070" s="57" t="b">
        <f t="shared" si="96"/>
        <v>1</v>
      </c>
      <c r="D1070" s="57" t="b">
        <f>+IF(Q1070='Convalida dati'!$B$16,AND('Dealflow centrale'!V1070&lt;&gt;"",I1070&lt;&gt;""),IF(AND('Dealflow centrale'!Q1070='Convalida dati'!$B$17,'Dealflow centrale'!I1070=""),OR('Dealflow centrale'!V1070="",V1070='Convalida dati'!$D$8),"FALSO"))</f>
        <v>1</v>
      </c>
      <c r="E1070" s="57" t="b">
        <f>+IF(OR(T1070='Convalida dati'!$F$4,T1070='Convalida dati'!$F$5,T1070='Convalida dati'!$F$8),OR('Dealflow centrale'!V1070='Convalida dati'!$D$5,V1070='Convalida dati'!$D$6,V1070='Convalida dati'!$D$7),IF(OR('Dealflow centrale'!T1070='Convalida dati'!$F$9,'Dealflow centrale'!T1070='Convalida dati'!$F$7),OR('Dealflow centrale'!V1070='Convalida dati'!$D$4,'Dealflow centrale'!V1070='Convalida dati'!$D$5,'Dealflow centrale'!V1070='Convalida dati'!$D$6),IF(T1070="",OR(V1070="",V1070='Convalida dati'!$D$8),"FALSO")))</f>
        <v>1</v>
      </c>
      <c r="F1070" s="58" t="str">
        <f t="shared" ca="1" si="94"/>
        <v>OK</v>
      </c>
      <c r="G1070" s="66">
        <f t="shared" si="91"/>
        <v>1065</v>
      </c>
      <c r="H1070" s="85">
        <v>43635</v>
      </c>
      <c r="I1070" s="296">
        <v>43635</v>
      </c>
      <c r="J1070" s="77" t="s">
        <v>2451</v>
      </c>
      <c r="K1070" s="76" t="s">
        <v>62</v>
      </c>
      <c r="L1070" s="76" t="s">
        <v>1110</v>
      </c>
      <c r="M1070" s="78" t="s">
        <v>93</v>
      </c>
      <c r="N1070" s="64"/>
      <c r="O1070" s="272" t="s">
        <v>2475</v>
      </c>
      <c r="P1070" s="66" t="s">
        <v>37</v>
      </c>
      <c r="Q1070" s="67" t="s">
        <v>170</v>
      </c>
      <c r="R1070" s="280" t="s">
        <v>48</v>
      </c>
      <c r="S1070" s="288" t="str">
        <f>+'EVCA sectoralclassification 1'!E200</f>
        <v>Internet technologies</v>
      </c>
      <c r="T1070" s="68" t="s">
        <v>41</v>
      </c>
      <c r="U1070" s="66" t="s">
        <v>2476</v>
      </c>
      <c r="V1070" s="423" t="s">
        <v>39</v>
      </c>
      <c r="W1070" s="288"/>
      <c r="X1070" s="489">
        <v>43637</v>
      </c>
      <c r="Y1070" s="482"/>
      <c r="Z1070" s="74"/>
    </row>
    <row r="1071" spans="2:26" ht="42.45" hidden="1" customHeight="1" x14ac:dyDescent="0.3">
      <c r="B1071" s="56" t="str">
        <f t="shared" ca="1" si="95"/>
        <v>VERO</v>
      </c>
      <c r="C1071" s="57" t="b">
        <f t="shared" si="96"/>
        <v>1</v>
      </c>
      <c r="D1071" s="57" t="b">
        <f>+IF(Q1071='Convalida dati'!$B$16,AND('Dealflow centrale'!V1071&lt;&gt;"",I1071&lt;&gt;""),IF(AND('Dealflow centrale'!Q1071='Convalida dati'!$B$17,'Dealflow centrale'!I1071=""),OR('Dealflow centrale'!V1071="",V1071='Convalida dati'!$D$8),"FALSO"))</f>
        <v>1</v>
      </c>
      <c r="E1071" s="57" t="b">
        <f>+IF(OR(T1071='Convalida dati'!$F$4,T1071='Convalida dati'!$F$5,T1071='Convalida dati'!$F$8),OR('Dealflow centrale'!V1071='Convalida dati'!$D$5,V1071='Convalida dati'!$D$6,V1071='Convalida dati'!$D$7),IF(OR('Dealflow centrale'!T1071='Convalida dati'!$F$9,'Dealflow centrale'!T1071='Convalida dati'!$F$7),OR('Dealflow centrale'!V1071='Convalida dati'!$D$4,'Dealflow centrale'!V1071='Convalida dati'!$D$5,'Dealflow centrale'!V1071='Convalida dati'!$D$6),IF(T1071="",OR(V1071="",V1071='Convalida dati'!$D$8),"FALSO")))</f>
        <v>1</v>
      </c>
      <c r="F1071" s="58" t="str">
        <f t="shared" ca="1" si="94"/>
        <v>OK</v>
      </c>
      <c r="G1071" s="60">
        <f t="shared" si="91"/>
        <v>1066</v>
      </c>
      <c r="H1071" s="84">
        <v>43635</v>
      </c>
      <c r="I1071" s="59">
        <v>43635</v>
      </c>
      <c r="J1071" s="75" t="s">
        <v>2452</v>
      </c>
      <c r="K1071" s="70" t="s">
        <v>62</v>
      </c>
      <c r="L1071" s="70" t="s">
        <v>2478</v>
      </c>
      <c r="M1071" s="72" t="s">
        <v>93</v>
      </c>
      <c r="N1071" s="75"/>
      <c r="O1071" s="73" t="s">
        <v>2475</v>
      </c>
      <c r="P1071" s="60" t="s">
        <v>37</v>
      </c>
      <c r="Q1071" s="61" t="s">
        <v>170</v>
      </c>
      <c r="R1071" s="61" t="s">
        <v>48</v>
      </c>
      <c r="S1071" s="61" t="str">
        <f>+'EVCA sectoralclassification 1'!E200</f>
        <v>Internet technologies</v>
      </c>
      <c r="T1071" s="62" t="s">
        <v>41</v>
      </c>
      <c r="U1071" s="60" t="s">
        <v>2477</v>
      </c>
      <c r="V1071" s="424" t="s">
        <v>39</v>
      </c>
      <c r="W1071" s="289"/>
      <c r="X1071" s="488">
        <v>43637</v>
      </c>
      <c r="Y1071" s="481"/>
      <c r="Z1071" s="284"/>
    </row>
    <row r="1072" spans="2:26" ht="42.45" hidden="1" customHeight="1" x14ac:dyDescent="0.3">
      <c r="B1072" s="56" t="str">
        <f t="shared" ca="1" si="95"/>
        <v>VERO</v>
      </c>
      <c r="C1072" s="57" t="b">
        <f t="shared" si="96"/>
        <v>1</v>
      </c>
      <c r="D1072" s="57" t="b">
        <f>+IF(Q1072='Convalida dati'!$B$16,AND('Dealflow centrale'!V1072&lt;&gt;"",I1072&lt;&gt;""),IF(AND('Dealflow centrale'!Q1072='Convalida dati'!$B$17,'Dealflow centrale'!I1072=""),OR('Dealflow centrale'!V1072="",V1072='Convalida dati'!$D$8),"FALSO"))</f>
        <v>1</v>
      </c>
      <c r="E1072" s="57" t="b">
        <f>+IF(OR(T1072='Convalida dati'!$F$4,T1072='Convalida dati'!$F$5,T1072='Convalida dati'!$F$8),OR('Dealflow centrale'!V1072='Convalida dati'!$D$5,V1072='Convalida dati'!$D$6,V1072='Convalida dati'!$D$7),IF(OR('Dealflow centrale'!T1072='Convalida dati'!$F$9,'Dealflow centrale'!T1072='Convalida dati'!$F$7),OR('Dealflow centrale'!V1072='Convalida dati'!$D$4,'Dealflow centrale'!V1072='Convalida dati'!$D$5,'Dealflow centrale'!V1072='Convalida dati'!$D$6),IF(T1072="",OR(V1072="",V1072='Convalida dati'!$D$8),"FALSO")))</f>
        <v>1</v>
      </c>
      <c r="F1072" s="58" t="str">
        <f t="shared" ref="F1072:F1135" ca="1" si="97">+IF(AND(B1072="VERO",C1072=TRUE,D1072=TRUE,E1072=TRUE),"OK","ERRORE")</f>
        <v>OK</v>
      </c>
      <c r="G1072" s="66">
        <f t="shared" si="91"/>
        <v>1067</v>
      </c>
      <c r="H1072" s="85">
        <v>43635</v>
      </c>
      <c r="I1072" s="63">
        <v>43635</v>
      </c>
      <c r="J1072" s="77" t="s">
        <v>2453</v>
      </c>
      <c r="K1072" s="65" t="s">
        <v>62</v>
      </c>
      <c r="L1072" s="76" t="s">
        <v>1110</v>
      </c>
      <c r="M1072" s="78" t="s">
        <v>93</v>
      </c>
      <c r="N1072" s="64"/>
      <c r="O1072" s="272" t="s">
        <v>2475</v>
      </c>
      <c r="P1072" s="66" t="s">
        <v>37</v>
      </c>
      <c r="Q1072" s="67" t="s">
        <v>170</v>
      </c>
      <c r="R1072" s="67" t="s">
        <v>49</v>
      </c>
      <c r="S1072" s="288" t="str">
        <f>+'EVCA sectoralclassification 1'!E214</f>
        <v>Systems software</v>
      </c>
      <c r="T1072" s="68" t="s">
        <v>41</v>
      </c>
      <c r="U1072" s="66" t="s">
        <v>1498</v>
      </c>
      <c r="V1072" s="423" t="s">
        <v>39</v>
      </c>
      <c r="W1072" s="288"/>
      <c r="X1072" s="489">
        <v>43637</v>
      </c>
      <c r="Y1072" s="482"/>
      <c r="Z1072" s="74"/>
    </row>
    <row r="1073" spans="2:26" ht="42.45" hidden="1" customHeight="1" x14ac:dyDescent="0.3">
      <c r="B1073" s="56" t="str">
        <f t="shared" ca="1" si="95"/>
        <v>VERO</v>
      </c>
      <c r="C1073" s="57" t="b">
        <f t="shared" si="96"/>
        <v>1</v>
      </c>
      <c r="D1073" s="57" t="b">
        <f>+IF(Q1073='Convalida dati'!$B$16,AND('Dealflow centrale'!V1073&lt;&gt;"",I1073&lt;&gt;""),IF(AND('Dealflow centrale'!Q1073='Convalida dati'!$B$17,'Dealflow centrale'!I1073=""),OR('Dealflow centrale'!V1073="",V1073='Convalida dati'!$D$8),"FALSO"))</f>
        <v>1</v>
      </c>
      <c r="E1073" s="57" t="b">
        <f>+IF(OR(T1073='Convalida dati'!$F$4,T1073='Convalida dati'!$F$5,T1073='Convalida dati'!$F$8),OR('Dealflow centrale'!V1073='Convalida dati'!$D$5,V1073='Convalida dati'!$D$6,V1073='Convalida dati'!$D$7),IF(OR('Dealflow centrale'!T1073='Convalida dati'!$F$9,'Dealflow centrale'!T1073='Convalida dati'!$F$7),OR('Dealflow centrale'!V1073='Convalida dati'!$D$4,'Dealflow centrale'!V1073='Convalida dati'!$D$5,'Dealflow centrale'!V1073='Convalida dati'!$D$6),IF(T1073="",OR(V1073="",V1073='Convalida dati'!$D$8),"FALSO")))</f>
        <v>1</v>
      </c>
      <c r="F1073" s="58" t="str">
        <f t="shared" ca="1" si="97"/>
        <v>OK</v>
      </c>
      <c r="G1073" s="60">
        <f t="shared" si="91"/>
        <v>1068</v>
      </c>
      <c r="H1073" s="84">
        <v>43635</v>
      </c>
      <c r="I1073" s="59">
        <v>43635</v>
      </c>
      <c r="J1073" s="75" t="s">
        <v>2454</v>
      </c>
      <c r="K1073" s="70" t="s">
        <v>62</v>
      </c>
      <c r="L1073" s="70" t="s">
        <v>2479</v>
      </c>
      <c r="M1073" s="72" t="s">
        <v>93</v>
      </c>
      <c r="N1073" s="75"/>
      <c r="O1073" s="73" t="s">
        <v>2475</v>
      </c>
      <c r="P1073" s="60" t="s">
        <v>37</v>
      </c>
      <c r="Q1073" s="61" t="s">
        <v>170</v>
      </c>
      <c r="R1073" s="61" t="s">
        <v>43</v>
      </c>
      <c r="S1073" s="293" t="str">
        <f>+'EVCA sectoralclassification 1'!E19</f>
        <v>Organic chemicals</v>
      </c>
      <c r="T1073" s="62" t="s">
        <v>41</v>
      </c>
      <c r="U1073" s="60" t="s">
        <v>2480</v>
      </c>
      <c r="V1073" s="424" t="s">
        <v>39</v>
      </c>
      <c r="W1073" s="289"/>
      <c r="X1073" s="488">
        <v>43637</v>
      </c>
      <c r="Y1073" s="481"/>
      <c r="Z1073" s="284"/>
    </row>
    <row r="1074" spans="2:26" ht="42.45" hidden="1" customHeight="1" x14ac:dyDescent="0.3">
      <c r="B1074" s="56" t="str">
        <f t="shared" ca="1" si="95"/>
        <v>VERO</v>
      </c>
      <c r="C1074" s="57" t="b">
        <f t="shared" si="96"/>
        <v>1</v>
      </c>
      <c r="D1074" s="57" t="b">
        <f>+IF(Q1074='Convalida dati'!$B$16,AND('Dealflow centrale'!V1074&lt;&gt;"",I1074&lt;&gt;""),IF(AND('Dealflow centrale'!Q1074='Convalida dati'!$B$17,'Dealflow centrale'!I1074=""),OR('Dealflow centrale'!V1074="",V1074='Convalida dati'!$D$8),"FALSO"))</f>
        <v>1</v>
      </c>
      <c r="E1074" s="57" t="b">
        <f>+IF(OR(T1074='Convalida dati'!$F$4,T1074='Convalida dati'!$F$5,T1074='Convalida dati'!$F$8),OR('Dealflow centrale'!V1074='Convalida dati'!$D$5,V1074='Convalida dati'!$D$6,V1074='Convalida dati'!$D$7),IF(OR('Dealflow centrale'!T1074='Convalida dati'!$F$9,'Dealflow centrale'!T1074='Convalida dati'!$F$7),OR('Dealflow centrale'!V1074='Convalida dati'!$D$4,'Dealflow centrale'!V1074='Convalida dati'!$D$5,'Dealflow centrale'!V1074='Convalida dati'!$D$6),IF(T1074="",OR(V1074="",V1074='Convalida dati'!$D$8),"FALSO")))</f>
        <v>1</v>
      </c>
      <c r="F1074" s="58" t="str">
        <f t="shared" ca="1" si="97"/>
        <v>OK</v>
      </c>
      <c r="G1074" s="66">
        <f t="shared" si="91"/>
        <v>1069</v>
      </c>
      <c r="H1074" s="85">
        <v>43635</v>
      </c>
      <c r="I1074" s="63">
        <v>43635</v>
      </c>
      <c r="J1074" s="77" t="s">
        <v>2455</v>
      </c>
      <c r="K1074" s="65" t="s">
        <v>62</v>
      </c>
      <c r="L1074" s="76" t="s">
        <v>2478</v>
      </c>
      <c r="M1074" s="78" t="s">
        <v>93</v>
      </c>
      <c r="N1074" s="64"/>
      <c r="O1074" s="76" t="s">
        <v>2475</v>
      </c>
      <c r="P1074" s="66" t="s">
        <v>37</v>
      </c>
      <c r="Q1074" s="67" t="s">
        <v>170</v>
      </c>
      <c r="R1074" s="67" t="s">
        <v>53</v>
      </c>
      <c r="S1074" s="287" t="str">
        <f>+'EVCA sectoralclassification 1'!E137</f>
        <v>Specialty retailers</v>
      </c>
      <c r="T1074" s="67" t="s">
        <v>41</v>
      </c>
      <c r="U1074" s="78" t="s">
        <v>2477</v>
      </c>
      <c r="V1074" s="423" t="s">
        <v>174</v>
      </c>
      <c r="W1074" s="288"/>
      <c r="X1074" s="489">
        <v>43637</v>
      </c>
      <c r="Y1074" s="482"/>
      <c r="Z1074" s="74"/>
    </row>
    <row r="1075" spans="2:26" ht="42.45" hidden="1" customHeight="1" x14ac:dyDescent="0.3">
      <c r="B1075" s="56" t="str">
        <f t="shared" ca="1" si="95"/>
        <v>VERO</v>
      </c>
      <c r="C1075" s="57" t="b">
        <f t="shared" si="96"/>
        <v>1</v>
      </c>
      <c r="D1075" s="57" t="b">
        <f>+IF(Q1075='Convalida dati'!$B$16,AND('Dealflow centrale'!V1075&lt;&gt;"",I1075&lt;&gt;""),IF(AND('Dealflow centrale'!Q1075='Convalida dati'!$B$17,'Dealflow centrale'!I1075=""),OR('Dealflow centrale'!V1075="",V1075='Convalida dati'!$D$8),"FALSO"))</f>
        <v>1</v>
      </c>
      <c r="E1075" s="57" t="b">
        <f>+IF(OR(T1075='Convalida dati'!$F$4,T1075='Convalida dati'!$F$5,T1075='Convalida dati'!$F$8),OR('Dealflow centrale'!V1075='Convalida dati'!$D$5,V1075='Convalida dati'!$D$6,V1075='Convalida dati'!$D$7),IF(OR('Dealflow centrale'!T1075='Convalida dati'!$F$9,'Dealflow centrale'!T1075='Convalida dati'!$F$7),OR('Dealflow centrale'!V1075='Convalida dati'!$D$4,'Dealflow centrale'!V1075='Convalida dati'!$D$5,'Dealflow centrale'!V1075='Convalida dati'!$D$6),IF(T1075="",OR(V1075="",V1075='Convalida dati'!$D$8),"FALSO")))</f>
        <v>1</v>
      </c>
      <c r="F1075" s="58" t="str">
        <f t="shared" ca="1" si="97"/>
        <v>OK</v>
      </c>
      <c r="G1075" s="60">
        <f t="shared" si="91"/>
        <v>1070</v>
      </c>
      <c r="H1075" s="84">
        <v>43635</v>
      </c>
      <c r="I1075" s="59">
        <v>43635</v>
      </c>
      <c r="J1075" s="75" t="s">
        <v>2456</v>
      </c>
      <c r="K1075" s="70" t="s">
        <v>62</v>
      </c>
      <c r="L1075" s="70" t="s">
        <v>1110</v>
      </c>
      <c r="M1075" s="72" t="s">
        <v>93</v>
      </c>
      <c r="N1075" s="75"/>
      <c r="O1075" s="73" t="s">
        <v>2475</v>
      </c>
      <c r="P1075" s="60" t="s">
        <v>37</v>
      </c>
      <c r="Q1075" s="61" t="s">
        <v>170</v>
      </c>
      <c r="R1075" s="61" t="s">
        <v>47</v>
      </c>
      <c r="S1075" s="61" t="str">
        <f>+'EVCA sectoralclassification 1'!E137</f>
        <v>Specialty retailers</v>
      </c>
      <c r="T1075" s="61" t="s">
        <v>41</v>
      </c>
      <c r="U1075" s="60" t="s">
        <v>2476</v>
      </c>
      <c r="V1075" s="424" t="s">
        <v>39</v>
      </c>
      <c r="W1075" s="289"/>
      <c r="X1075" s="491">
        <v>43637</v>
      </c>
      <c r="Y1075" s="481"/>
      <c r="Z1075" s="284"/>
    </row>
    <row r="1076" spans="2:26" ht="42.45" hidden="1" customHeight="1" x14ac:dyDescent="0.3">
      <c r="B1076" s="56" t="str">
        <f t="shared" ca="1" si="95"/>
        <v>VERO</v>
      </c>
      <c r="C1076" s="57" t="b">
        <f t="shared" si="96"/>
        <v>1</v>
      </c>
      <c r="D1076" s="57" t="b">
        <f>+IF(Q1076='Convalida dati'!$B$16,AND('Dealflow centrale'!V1076&lt;&gt;"",I1076&lt;&gt;""),IF(AND('Dealflow centrale'!Q1076='Convalida dati'!$B$17,'Dealflow centrale'!I1076=""),OR('Dealflow centrale'!V1076="",V1076='Convalida dati'!$D$8),"FALSO"))</f>
        <v>1</v>
      </c>
      <c r="E1076" s="57" t="b">
        <f>+IF(OR(T1076='Convalida dati'!$F$4,T1076='Convalida dati'!$F$5,T1076='Convalida dati'!$F$8),OR('Dealflow centrale'!V1076='Convalida dati'!$D$5,V1076='Convalida dati'!$D$6,V1076='Convalida dati'!$D$7),IF(OR('Dealflow centrale'!T1076='Convalida dati'!$F$9,'Dealflow centrale'!T1076='Convalida dati'!$F$7),OR('Dealflow centrale'!V1076='Convalida dati'!$D$4,'Dealflow centrale'!V1076='Convalida dati'!$D$5,'Dealflow centrale'!V1076='Convalida dati'!$D$6),IF(T1076="",OR(V1076="",V1076='Convalida dati'!$D$8),"FALSO")))</f>
        <v>1</v>
      </c>
      <c r="F1076" s="58" t="str">
        <f t="shared" ca="1" si="97"/>
        <v>OK</v>
      </c>
      <c r="G1076" s="66">
        <f t="shared" si="91"/>
        <v>1071</v>
      </c>
      <c r="H1076" s="85">
        <v>43635</v>
      </c>
      <c r="I1076" s="63">
        <v>43635</v>
      </c>
      <c r="J1076" s="77" t="s">
        <v>2457</v>
      </c>
      <c r="K1076" s="65" t="s">
        <v>62</v>
      </c>
      <c r="L1076" s="76" t="s">
        <v>1110</v>
      </c>
      <c r="M1076" s="78" t="s">
        <v>93</v>
      </c>
      <c r="N1076" s="64"/>
      <c r="O1076" s="272" t="s">
        <v>2475</v>
      </c>
      <c r="P1076" s="66" t="s">
        <v>37</v>
      </c>
      <c r="Q1076" s="67" t="s">
        <v>170</v>
      </c>
      <c r="R1076" s="280" t="s">
        <v>48</v>
      </c>
      <c r="S1076" s="288" t="str">
        <f>+'EVCA sectoralclassification 1'!E200</f>
        <v>Internet technologies</v>
      </c>
      <c r="T1076" s="68" t="s">
        <v>41</v>
      </c>
      <c r="U1076" s="66" t="s">
        <v>1498</v>
      </c>
      <c r="V1076" s="423" t="s">
        <v>39</v>
      </c>
      <c r="W1076" s="288"/>
      <c r="X1076" s="489">
        <v>43637</v>
      </c>
      <c r="Y1076" s="482"/>
      <c r="Z1076" s="74"/>
    </row>
    <row r="1077" spans="2:26" ht="42.45" hidden="1" customHeight="1" x14ac:dyDescent="0.3">
      <c r="B1077" s="56" t="str">
        <f t="shared" ca="1" si="95"/>
        <v>VERO</v>
      </c>
      <c r="C1077" s="57" t="b">
        <f t="shared" si="96"/>
        <v>1</v>
      </c>
      <c r="D1077" s="57" t="b">
        <f>+IF(Q1077='Convalida dati'!$B$16,AND('Dealflow centrale'!V1077&lt;&gt;"",I1077&lt;&gt;""),IF(AND('Dealflow centrale'!Q1077='Convalida dati'!$B$17,'Dealflow centrale'!I1077=""),OR('Dealflow centrale'!V1077="",V1077='Convalida dati'!$D$8),"FALSO"))</f>
        <v>1</v>
      </c>
      <c r="E1077" s="57" t="b">
        <f>+IF(OR(T1077='Convalida dati'!$F$4,T1077='Convalida dati'!$F$5,T1077='Convalida dati'!$F$8),OR('Dealflow centrale'!V1077='Convalida dati'!$D$5,V1077='Convalida dati'!$D$6,V1077='Convalida dati'!$D$7),IF(OR('Dealflow centrale'!T1077='Convalida dati'!$F$9,'Dealflow centrale'!T1077='Convalida dati'!$F$7),OR('Dealflow centrale'!V1077='Convalida dati'!$D$4,'Dealflow centrale'!V1077='Convalida dati'!$D$5,'Dealflow centrale'!V1077='Convalida dati'!$D$6),IF(T1077="",OR(V1077="",V1077='Convalida dati'!$D$8),"FALSO")))</f>
        <v>1</v>
      </c>
      <c r="F1077" s="58" t="str">
        <f t="shared" ca="1" si="97"/>
        <v>OK</v>
      </c>
      <c r="G1077" s="60">
        <f t="shared" si="91"/>
        <v>1072</v>
      </c>
      <c r="H1077" s="84">
        <v>43635</v>
      </c>
      <c r="I1077" s="59">
        <v>43635</v>
      </c>
      <c r="J1077" s="75" t="s">
        <v>2458</v>
      </c>
      <c r="K1077" s="70" t="s">
        <v>62</v>
      </c>
      <c r="L1077" s="70" t="s">
        <v>2479</v>
      </c>
      <c r="M1077" s="72" t="s">
        <v>93</v>
      </c>
      <c r="N1077" s="75"/>
      <c r="O1077" s="73" t="s">
        <v>2475</v>
      </c>
      <c r="P1077" s="60" t="s">
        <v>37</v>
      </c>
      <c r="Q1077" s="61" t="s">
        <v>170</v>
      </c>
      <c r="R1077" s="61" t="s">
        <v>53</v>
      </c>
      <c r="S1077" s="293" t="str">
        <f>+'EVCA sectoralclassification 1'!E89</f>
        <v>Business and industrial services</v>
      </c>
      <c r="T1077" s="62" t="s">
        <v>41</v>
      </c>
      <c r="U1077" s="60" t="s">
        <v>2480</v>
      </c>
      <c r="V1077" s="424" t="s">
        <v>174</v>
      </c>
      <c r="W1077" s="289"/>
      <c r="X1077" s="488">
        <v>43637</v>
      </c>
      <c r="Y1077" s="481"/>
      <c r="Z1077" s="284"/>
    </row>
    <row r="1078" spans="2:26" ht="42.45" hidden="1" customHeight="1" x14ac:dyDescent="0.3">
      <c r="B1078" s="56" t="str">
        <f t="shared" ca="1" si="95"/>
        <v>VERO</v>
      </c>
      <c r="C1078" s="57" t="b">
        <f t="shared" si="96"/>
        <v>1</v>
      </c>
      <c r="D1078" s="57" t="b">
        <f>+IF(Q1078='Convalida dati'!$B$16,AND('Dealflow centrale'!V1078&lt;&gt;"",I1078&lt;&gt;""),IF(AND('Dealflow centrale'!Q1078='Convalida dati'!$B$17,'Dealflow centrale'!I1078=""),OR('Dealflow centrale'!V1078="",V1078='Convalida dati'!$D$8),"FALSO"))</f>
        <v>1</v>
      </c>
      <c r="E1078" s="57" t="b">
        <f>+IF(OR(T1078='Convalida dati'!$F$4,T1078='Convalida dati'!$F$5,T1078='Convalida dati'!$F$8),OR('Dealflow centrale'!V1078='Convalida dati'!$D$5,V1078='Convalida dati'!$D$6,V1078='Convalida dati'!$D$7),IF(OR('Dealflow centrale'!T1078='Convalida dati'!$F$9,'Dealflow centrale'!T1078='Convalida dati'!$F$7),OR('Dealflow centrale'!V1078='Convalida dati'!$D$4,'Dealflow centrale'!V1078='Convalida dati'!$D$5,'Dealflow centrale'!V1078='Convalida dati'!$D$6),IF(T1078="",OR(V1078="",V1078='Convalida dati'!$D$8),"FALSO")))</f>
        <v>1</v>
      </c>
      <c r="F1078" s="58" t="str">
        <f t="shared" ca="1" si="97"/>
        <v>OK</v>
      </c>
      <c r="G1078" s="66">
        <f t="shared" si="91"/>
        <v>1073</v>
      </c>
      <c r="H1078" s="85">
        <v>43635</v>
      </c>
      <c r="I1078" s="63">
        <v>43635</v>
      </c>
      <c r="J1078" s="77" t="s">
        <v>2459</v>
      </c>
      <c r="K1078" s="65" t="s">
        <v>62</v>
      </c>
      <c r="L1078" s="76" t="s">
        <v>2478</v>
      </c>
      <c r="M1078" s="78" t="s">
        <v>93</v>
      </c>
      <c r="N1078" s="64"/>
      <c r="O1078" s="272" t="s">
        <v>2475</v>
      </c>
      <c r="P1078" s="66" t="s">
        <v>37</v>
      </c>
      <c r="Q1078" s="67" t="s">
        <v>170</v>
      </c>
      <c r="R1078" s="67" t="s">
        <v>53</v>
      </c>
      <c r="S1078" s="288" t="str">
        <f>+'EVCA sectoralclassification 1'!E89</f>
        <v>Business and industrial services</v>
      </c>
      <c r="T1078" s="68" t="s">
        <v>41</v>
      </c>
      <c r="U1078" s="66" t="s">
        <v>2477</v>
      </c>
      <c r="V1078" s="423" t="s">
        <v>39</v>
      </c>
      <c r="W1078" s="288"/>
      <c r="X1078" s="489">
        <v>43637</v>
      </c>
      <c r="Y1078" s="482"/>
      <c r="Z1078" s="74"/>
    </row>
    <row r="1079" spans="2:26" ht="42.45" hidden="1" customHeight="1" x14ac:dyDescent="0.3">
      <c r="B1079" s="56" t="str">
        <f t="shared" ca="1" si="95"/>
        <v>VERO</v>
      </c>
      <c r="C1079" s="57" t="b">
        <f t="shared" si="96"/>
        <v>1</v>
      </c>
      <c r="D1079" s="57" t="b">
        <f>+IF(Q1079='Convalida dati'!$B$16,AND('Dealflow centrale'!V1079&lt;&gt;"",I1079&lt;&gt;""),IF(AND('Dealflow centrale'!Q1079='Convalida dati'!$B$17,'Dealflow centrale'!I1079=""),OR('Dealflow centrale'!V1079="",V1079='Convalida dati'!$D$8),"FALSO"))</f>
        <v>1</v>
      </c>
      <c r="E1079" s="57" t="b">
        <f>+IF(OR(T1079='Convalida dati'!$F$4,T1079='Convalida dati'!$F$5,T1079='Convalida dati'!$F$8),OR('Dealflow centrale'!V1079='Convalida dati'!$D$5,V1079='Convalida dati'!$D$6,V1079='Convalida dati'!$D$7),IF(OR('Dealflow centrale'!T1079='Convalida dati'!$F$9,'Dealflow centrale'!T1079='Convalida dati'!$F$7),OR('Dealflow centrale'!V1079='Convalida dati'!$D$4,'Dealflow centrale'!V1079='Convalida dati'!$D$5,'Dealflow centrale'!V1079='Convalida dati'!$D$6),IF(T1079="",OR(V1079="",V1079='Convalida dati'!$D$8),"FALSO")))</f>
        <v>1</v>
      </c>
      <c r="F1079" s="58" t="str">
        <f t="shared" ca="1" si="97"/>
        <v>OK</v>
      </c>
      <c r="G1079" s="60">
        <f t="shared" si="91"/>
        <v>1074</v>
      </c>
      <c r="H1079" s="84">
        <v>43635</v>
      </c>
      <c r="I1079" s="59">
        <v>43635</v>
      </c>
      <c r="J1079" s="75" t="s">
        <v>2460</v>
      </c>
      <c r="K1079" s="70" t="s">
        <v>62</v>
      </c>
      <c r="L1079" s="70" t="s">
        <v>1110</v>
      </c>
      <c r="M1079" s="72" t="s">
        <v>93</v>
      </c>
      <c r="N1079" s="75"/>
      <c r="O1079" s="73" t="s">
        <v>2475</v>
      </c>
      <c r="P1079" s="60" t="s">
        <v>37</v>
      </c>
      <c r="Q1079" s="61" t="s">
        <v>170</v>
      </c>
      <c r="R1079" s="61" t="s">
        <v>53</v>
      </c>
      <c r="S1079" s="293" t="str">
        <f>+'EVCA sectoralclassification 1'!E89</f>
        <v>Business and industrial services</v>
      </c>
      <c r="T1079" s="62" t="s">
        <v>41</v>
      </c>
      <c r="U1079" s="60" t="s">
        <v>2476</v>
      </c>
      <c r="V1079" s="424" t="s">
        <v>39</v>
      </c>
      <c r="W1079" s="289"/>
      <c r="X1079" s="488">
        <v>43637</v>
      </c>
      <c r="Y1079" s="481"/>
      <c r="Z1079" s="284"/>
    </row>
    <row r="1080" spans="2:26" ht="42.45" hidden="1" customHeight="1" x14ac:dyDescent="0.3">
      <c r="B1080" s="56" t="str">
        <f t="shared" ca="1" si="95"/>
        <v>VERO</v>
      </c>
      <c r="C1080" s="57" t="b">
        <f t="shared" si="96"/>
        <v>1</v>
      </c>
      <c r="D1080" s="57" t="b">
        <f>+IF(Q1080='Convalida dati'!$B$16,AND('Dealflow centrale'!V1080&lt;&gt;"",I1080&lt;&gt;""),IF(AND('Dealflow centrale'!Q1080='Convalida dati'!$B$17,'Dealflow centrale'!I1080=""),OR('Dealflow centrale'!V1080="",V1080='Convalida dati'!$D$8),"FALSO"))</f>
        <v>1</v>
      </c>
      <c r="E1080" s="57" t="b">
        <f>+IF(OR(T1080='Convalida dati'!$F$4,T1080='Convalida dati'!$F$5,T1080='Convalida dati'!$F$8),OR('Dealflow centrale'!V1080='Convalida dati'!$D$5,V1080='Convalida dati'!$D$6,V1080='Convalida dati'!$D$7),IF(OR('Dealflow centrale'!T1080='Convalida dati'!$F$9,'Dealflow centrale'!T1080='Convalida dati'!$F$7),OR('Dealflow centrale'!V1080='Convalida dati'!$D$4,'Dealflow centrale'!V1080='Convalida dati'!$D$5,'Dealflow centrale'!V1080='Convalida dati'!$D$6),IF(T1080="",OR(V1080="",V1080='Convalida dati'!$D$8),"FALSO")))</f>
        <v>1</v>
      </c>
      <c r="F1080" s="58" t="str">
        <f t="shared" ca="1" si="97"/>
        <v>OK</v>
      </c>
      <c r="G1080" s="66">
        <f t="shared" si="91"/>
        <v>1075</v>
      </c>
      <c r="H1080" s="85">
        <v>43635</v>
      </c>
      <c r="I1080" s="63">
        <v>43635</v>
      </c>
      <c r="J1080" s="77" t="s">
        <v>2461</v>
      </c>
      <c r="K1080" s="65" t="s">
        <v>62</v>
      </c>
      <c r="L1080" s="76" t="s">
        <v>1110</v>
      </c>
      <c r="M1080" s="78" t="s">
        <v>93</v>
      </c>
      <c r="N1080" s="64"/>
      <c r="O1080" s="76" t="s">
        <v>2475</v>
      </c>
      <c r="P1080" s="66" t="s">
        <v>37</v>
      </c>
      <c r="Q1080" s="67" t="s">
        <v>170</v>
      </c>
      <c r="R1080" s="67" t="s">
        <v>49</v>
      </c>
      <c r="S1080" s="287" t="str">
        <f>+'EVCA sectoralclassification 1'!E214</f>
        <v>Systems software</v>
      </c>
      <c r="T1080" s="67" t="s">
        <v>41</v>
      </c>
      <c r="U1080" s="78" t="s">
        <v>1498</v>
      </c>
      <c r="V1080" s="423" t="s">
        <v>39</v>
      </c>
      <c r="W1080" s="288"/>
      <c r="X1080" s="489">
        <v>43637</v>
      </c>
      <c r="Y1080" s="482"/>
      <c r="Z1080" s="74"/>
    </row>
    <row r="1081" spans="2:26" ht="42.45" hidden="1" customHeight="1" x14ac:dyDescent="0.3">
      <c r="B1081" s="56" t="str">
        <f t="shared" ca="1" si="95"/>
        <v>VERO</v>
      </c>
      <c r="C1081" s="57" t="b">
        <f t="shared" si="96"/>
        <v>1</v>
      </c>
      <c r="D1081" s="57" t="b">
        <f>+IF(Q1081='Convalida dati'!$B$16,AND('Dealflow centrale'!V1081&lt;&gt;"",I1081&lt;&gt;""),IF(AND('Dealflow centrale'!Q1081='Convalida dati'!$B$17,'Dealflow centrale'!I1081=""),OR('Dealflow centrale'!V1081="",V1081='Convalida dati'!$D$8),"FALSO"))</f>
        <v>1</v>
      </c>
      <c r="E1081" s="57" t="b">
        <f>+IF(OR(T1081='Convalida dati'!$F$4,T1081='Convalida dati'!$F$5,T1081='Convalida dati'!$F$8),OR('Dealflow centrale'!V1081='Convalida dati'!$D$5,V1081='Convalida dati'!$D$6,V1081='Convalida dati'!$D$7),IF(OR('Dealflow centrale'!T1081='Convalida dati'!$F$9,'Dealflow centrale'!T1081='Convalida dati'!$F$7),OR('Dealflow centrale'!V1081='Convalida dati'!$D$4,'Dealflow centrale'!V1081='Convalida dati'!$D$5,'Dealflow centrale'!V1081='Convalida dati'!$D$6),IF(T1081="",OR(V1081="",V1081='Convalida dati'!$D$8),"FALSO")))</f>
        <v>1</v>
      </c>
      <c r="F1081" s="58" t="str">
        <f t="shared" ca="1" si="97"/>
        <v>OK</v>
      </c>
      <c r="G1081" s="60">
        <f t="shared" si="91"/>
        <v>1076</v>
      </c>
      <c r="H1081" s="84">
        <v>43635</v>
      </c>
      <c r="I1081" s="59">
        <v>43635</v>
      </c>
      <c r="J1081" s="75" t="s">
        <v>2462</v>
      </c>
      <c r="K1081" s="70" t="s">
        <v>62</v>
      </c>
      <c r="L1081" s="70" t="s">
        <v>2479</v>
      </c>
      <c r="M1081" s="72" t="s">
        <v>93</v>
      </c>
      <c r="N1081" s="75"/>
      <c r="O1081" s="73" t="s">
        <v>2475</v>
      </c>
      <c r="P1081" s="60" t="s">
        <v>37</v>
      </c>
      <c r="Q1081" s="61" t="s">
        <v>170</v>
      </c>
      <c r="R1081" s="61" t="s">
        <v>49</v>
      </c>
      <c r="S1081" s="61" t="str">
        <f>+'EVCA sectoralclassification 1'!E214</f>
        <v>Systems software</v>
      </c>
      <c r="T1081" s="61" t="s">
        <v>41</v>
      </c>
      <c r="U1081" s="60" t="s">
        <v>2480</v>
      </c>
      <c r="V1081" s="424" t="s">
        <v>39</v>
      </c>
      <c r="W1081" s="289"/>
      <c r="X1081" s="491">
        <v>43637</v>
      </c>
      <c r="Y1081" s="481"/>
      <c r="Z1081" s="284"/>
    </row>
    <row r="1082" spans="2:26" ht="42.45" hidden="1" customHeight="1" x14ac:dyDescent="0.3">
      <c r="B1082" s="56" t="str">
        <f t="shared" ca="1" si="95"/>
        <v>VERO</v>
      </c>
      <c r="C1082" s="57" t="b">
        <f t="shared" si="96"/>
        <v>1</v>
      </c>
      <c r="D1082" s="57" t="b">
        <f>+IF(Q1082='Convalida dati'!$B$16,AND('Dealflow centrale'!V1082&lt;&gt;"",I1082&lt;&gt;""),IF(AND('Dealflow centrale'!Q1082='Convalida dati'!$B$17,'Dealflow centrale'!I1082=""),OR('Dealflow centrale'!V1082="",V1082='Convalida dati'!$D$8),"FALSO"))</f>
        <v>1</v>
      </c>
      <c r="E1082" s="57" t="b">
        <f>+IF(OR(T1082='Convalida dati'!$F$4,T1082='Convalida dati'!$F$5,T1082='Convalida dati'!$F$8),OR('Dealflow centrale'!V1082='Convalida dati'!$D$5,V1082='Convalida dati'!$D$6,V1082='Convalida dati'!$D$7),IF(OR('Dealflow centrale'!T1082='Convalida dati'!$F$9,'Dealflow centrale'!T1082='Convalida dati'!$F$7),OR('Dealflow centrale'!V1082='Convalida dati'!$D$4,'Dealflow centrale'!V1082='Convalida dati'!$D$5,'Dealflow centrale'!V1082='Convalida dati'!$D$6),IF(T1082="",OR(V1082="",V1082='Convalida dati'!$D$8),"FALSO")))</f>
        <v>1</v>
      </c>
      <c r="F1082" s="58" t="str">
        <f t="shared" ca="1" si="97"/>
        <v>OK</v>
      </c>
      <c r="G1082" s="66">
        <f t="shared" si="91"/>
        <v>1077</v>
      </c>
      <c r="H1082" s="85">
        <v>43635</v>
      </c>
      <c r="I1082" s="63">
        <v>43635</v>
      </c>
      <c r="J1082" s="77" t="s">
        <v>2463</v>
      </c>
      <c r="K1082" s="65" t="s">
        <v>62</v>
      </c>
      <c r="L1082" s="76" t="s">
        <v>1110</v>
      </c>
      <c r="M1082" s="78" t="s">
        <v>93</v>
      </c>
      <c r="N1082" s="64"/>
      <c r="O1082" s="272" t="s">
        <v>2475</v>
      </c>
      <c r="P1082" s="66" t="s">
        <v>37</v>
      </c>
      <c r="Q1082" s="67" t="s">
        <v>170</v>
      </c>
      <c r="R1082" s="280" t="s">
        <v>53</v>
      </c>
      <c r="S1082" s="288" t="str">
        <f>+'EVCA sectoralclassification 1'!E89</f>
        <v>Business and industrial services</v>
      </c>
      <c r="T1082" s="68" t="s">
        <v>41</v>
      </c>
      <c r="U1082" s="66" t="s">
        <v>2476</v>
      </c>
      <c r="V1082" s="423" t="s">
        <v>39</v>
      </c>
      <c r="W1082" s="288"/>
      <c r="X1082" s="489">
        <v>43637</v>
      </c>
      <c r="Y1082" s="482"/>
      <c r="Z1082" s="74"/>
    </row>
    <row r="1083" spans="2:26" ht="42.45" hidden="1" customHeight="1" x14ac:dyDescent="0.3">
      <c r="B1083" s="56" t="str">
        <f t="shared" ca="1" si="95"/>
        <v>VERO</v>
      </c>
      <c r="C1083" s="57" t="b">
        <f t="shared" si="96"/>
        <v>1</v>
      </c>
      <c r="D1083" s="57" t="b">
        <f>+IF(Q1083='Convalida dati'!$B$16,AND('Dealflow centrale'!V1083&lt;&gt;"",I1083&lt;&gt;""),IF(AND('Dealflow centrale'!Q1083='Convalida dati'!$B$17,'Dealflow centrale'!I1083=""),OR('Dealflow centrale'!V1083="",V1083='Convalida dati'!$D$8),"FALSO"))</f>
        <v>1</v>
      </c>
      <c r="E1083" s="57" t="b">
        <f>+IF(OR(T1083='Convalida dati'!$F$4,T1083='Convalida dati'!$F$5,T1083='Convalida dati'!$F$8),OR('Dealflow centrale'!V1083='Convalida dati'!$D$5,V1083='Convalida dati'!$D$6,V1083='Convalida dati'!$D$7),IF(OR('Dealflow centrale'!T1083='Convalida dati'!$F$9,'Dealflow centrale'!T1083='Convalida dati'!$F$7),OR('Dealflow centrale'!V1083='Convalida dati'!$D$4,'Dealflow centrale'!V1083='Convalida dati'!$D$5,'Dealflow centrale'!V1083='Convalida dati'!$D$6),IF(T1083="",OR(V1083="",V1083='Convalida dati'!$D$8),"FALSO")))</f>
        <v>1</v>
      </c>
      <c r="F1083" s="58" t="str">
        <f t="shared" ca="1" si="97"/>
        <v>OK</v>
      </c>
      <c r="G1083" s="60">
        <f t="shared" si="91"/>
        <v>1078</v>
      </c>
      <c r="H1083" s="84">
        <v>43635</v>
      </c>
      <c r="I1083" s="59">
        <v>43635</v>
      </c>
      <c r="J1083" s="75" t="s">
        <v>2464</v>
      </c>
      <c r="K1083" s="70" t="s">
        <v>62</v>
      </c>
      <c r="L1083" s="70" t="s">
        <v>2478</v>
      </c>
      <c r="M1083" s="72" t="s">
        <v>93</v>
      </c>
      <c r="N1083" s="75"/>
      <c r="O1083" s="73" t="s">
        <v>2475</v>
      </c>
      <c r="P1083" s="60" t="s">
        <v>37</v>
      </c>
      <c r="Q1083" s="61" t="s">
        <v>170</v>
      </c>
      <c r="R1083" s="61" t="s">
        <v>52</v>
      </c>
      <c r="S1083" s="293" t="str">
        <f>+'EVCA sectoralclassification 1'!E231</f>
        <v>Medical devices and supplies</v>
      </c>
      <c r="T1083" s="62" t="s">
        <v>41</v>
      </c>
      <c r="U1083" s="60" t="s">
        <v>2477</v>
      </c>
      <c r="V1083" s="424" t="s">
        <v>39</v>
      </c>
      <c r="W1083" s="289"/>
      <c r="X1083" s="488">
        <v>43637</v>
      </c>
      <c r="Y1083" s="481"/>
      <c r="Z1083" s="284"/>
    </row>
    <row r="1084" spans="2:26" ht="42.45" hidden="1" customHeight="1" x14ac:dyDescent="0.3">
      <c r="B1084" s="56" t="str">
        <f t="shared" ca="1" si="95"/>
        <v>VERO</v>
      </c>
      <c r="C1084" s="57" t="b">
        <f t="shared" si="96"/>
        <v>1</v>
      </c>
      <c r="D1084" s="57" t="b">
        <f>+IF(Q1084='Convalida dati'!$B$16,AND('Dealflow centrale'!V1084&lt;&gt;"",I1084&lt;&gt;""),IF(AND('Dealflow centrale'!Q1084='Convalida dati'!$B$17,'Dealflow centrale'!I1084=""),OR('Dealflow centrale'!V1084="",V1084='Convalida dati'!$D$8),"FALSO"))</f>
        <v>1</v>
      </c>
      <c r="E1084" s="57" t="b">
        <f>+IF(OR(T1084='Convalida dati'!$F$4,T1084='Convalida dati'!$F$5,T1084='Convalida dati'!$F$8),OR('Dealflow centrale'!V1084='Convalida dati'!$D$5,V1084='Convalida dati'!$D$6,V1084='Convalida dati'!$D$7),IF(OR('Dealflow centrale'!T1084='Convalida dati'!$F$9,'Dealflow centrale'!T1084='Convalida dati'!$F$7),OR('Dealflow centrale'!V1084='Convalida dati'!$D$4,'Dealflow centrale'!V1084='Convalida dati'!$D$5,'Dealflow centrale'!V1084='Convalida dati'!$D$6),IF(T1084="",OR(V1084="",V1084='Convalida dati'!$D$8),"FALSO")))</f>
        <v>1</v>
      </c>
      <c r="F1084" s="58" t="str">
        <f t="shared" ca="1" si="97"/>
        <v>OK</v>
      </c>
      <c r="G1084" s="66">
        <f t="shared" si="91"/>
        <v>1079</v>
      </c>
      <c r="H1084" s="85">
        <v>43635</v>
      </c>
      <c r="I1084" s="63">
        <v>43635</v>
      </c>
      <c r="J1084" s="77" t="s">
        <v>2465</v>
      </c>
      <c r="K1084" s="65" t="s">
        <v>62</v>
      </c>
      <c r="L1084" s="76" t="s">
        <v>1110</v>
      </c>
      <c r="M1084" s="78" t="s">
        <v>93</v>
      </c>
      <c r="N1084" s="64"/>
      <c r="O1084" s="272" t="s">
        <v>2475</v>
      </c>
      <c r="P1084" s="66" t="s">
        <v>37</v>
      </c>
      <c r="Q1084" s="67" t="s">
        <v>170</v>
      </c>
      <c r="R1084" s="67" t="s">
        <v>48</v>
      </c>
      <c r="S1084" s="288" t="str">
        <f>+'EVCA sectoralclassification 1'!E199</f>
        <v>Internet technologies</v>
      </c>
      <c r="T1084" s="68" t="s">
        <v>41</v>
      </c>
      <c r="U1084" s="66" t="s">
        <v>1498</v>
      </c>
      <c r="V1084" s="423" t="s">
        <v>39</v>
      </c>
      <c r="W1084" s="288"/>
      <c r="X1084" s="489">
        <v>43637</v>
      </c>
      <c r="Y1084" s="482"/>
      <c r="Z1084" s="74"/>
    </row>
    <row r="1085" spans="2:26" ht="42.45" hidden="1" customHeight="1" x14ac:dyDescent="0.3">
      <c r="B1085" s="56" t="str">
        <f t="shared" ca="1" si="95"/>
        <v>VERO</v>
      </c>
      <c r="C1085" s="57" t="b">
        <f t="shared" si="96"/>
        <v>1</v>
      </c>
      <c r="D1085" s="57" t="b">
        <f>+IF(Q1085='Convalida dati'!$B$16,AND('Dealflow centrale'!V1085&lt;&gt;"",I1085&lt;&gt;""),IF(AND('Dealflow centrale'!Q1085='Convalida dati'!$B$17,'Dealflow centrale'!I1085=""),OR('Dealflow centrale'!V1085="",V1085='Convalida dati'!$D$8),"FALSO"))</f>
        <v>1</v>
      </c>
      <c r="E1085" s="57" t="b">
        <f>+IF(OR(T1085='Convalida dati'!$F$4,T1085='Convalida dati'!$F$5,T1085='Convalida dati'!$F$8),OR('Dealflow centrale'!V1085='Convalida dati'!$D$5,V1085='Convalida dati'!$D$6,V1085='Convalida dati'!$D$7),IF(OR('Dealflow centrale'!T1085='Convalida dati'!$F$9,'Dealflow centrale'!T1085='Convalida dati'!$F$7),OR('Dealflow centrale'!V1085='Convalida dati'!$D$4,'Dealflow centrale'!V1085='Convalida dati'!$D$5,'Dealflow centrale'!V1085='Convalida dati'!$D$6),IF(T1085="",OR(V1085="",V1085='Convalida dati'!$D$8),"FALSO")))</f>
        <v>1</v>
      </c>
      <c r="F1085" s="58" t="str">
        <f t="shared" ca="1" si="97"/>
        <v>OK</v>
      </c>
      <c r="G1085" s="60">
        <f t="shared" si="91"/>
        <v>1080</v>
      </c>
      <c r="H1085" s="84">
        <v>43635</v>
      </c>
      <c r="I1085" s="59">
        <v>43635</v>
      </c>
      <c r="J1085" s="75" t="s">
        <v>2466</v>
      </c>
      <c r="K1085" s="70" t="s">
        <v>62</v>
      </c>
      <c r="L1085" s="70" t="s">
        <v>2479</v>
      </c>
      <c r="M1085" s="72" t="s">
        <v>93</v>
      </c>
      <c r="N1085" s="75"/>
      <c r="O1085" s="73" t="s">
        <v>2475</v>
      </c>
      <c r="P1085" s="60" t="s">
        <v>37</v>
      </c>
      <c r="Q1085" s="61" t="s">
        <v>170</v>
      </c>
      <c r="R1085" s="61" t="s">
        <v>53</v>
      </c>
      <c r="S1085" s="293" t="str">
        <f>+'EVCA sectoralclassification 1'!E201</f>
        <v>Communication: other</v>
      </c>
      <c r="T1085" s="62" t="s">
        <v>41</v>
      </c>
      <c r="U1085" s="60" t="s">
        <v>2480</v>
      </c>
      <c r="V1085" s="424" t="s">
        <v>39</v>
      </c>
      <c r="W1085" s="289"/>
      <c r="X1085" s="488">
        <v>43637</v>
      </c>
      <c r="Y1085" s="481"/>
      <c r="Z1085" s="284"/>
    </row>
    <row r="1086" spans="2:26" ht="42.45" hidden="1" customHeight="1" x14ac:dyDescent="0.3">
      <c r="B1086" s="56" t="str">
        <f t="shared" ca="1" si="95"/>
        <v>VERO</v>
      </c>
      <c r="C1086" s="57" t="b">
        <f t="shared" si="96"/>
        <v>1</v>
      </c>
      <c r="D1086" s="57" t="b">
        <f>+IF(Q1086='Convalida dati'!$B$16,AND('Dealflow centrale'!V1086&lt;&gt;"",I1086&lt;&gt;""),IF(AND('Dealflow centrale'!Q1086='Convalida dati'!$B$17,'Dealflow centrale'!I1086=""),OR('Dealflow centrale'!V1086="",V1086='Convalida dati'!$D$8),"FALSO"))</f>
        <v>1</v>
      </c>
      <c r="E1086" s="57" t="b">
        <f>+IF(OR(T1086='Convalida dati'!$F$4,T1086='Convalida dati'!$F$5,T1086='Convalida dati'!$F$8),OR('Dealflow centrale'!V1086='Convalida dati'!$D$5,V1086='Convalida dati'!$D$6,V1086='Convalida dati'!$D$7),IF(OR('Dealflow centrale'!T1086='Convalida dati'!$F$9,'Dealflow centrale'!T1086='Convalida dati'!$F$7),OR('Dealflow centrale'!V1086='Convalida dati'!$D$4,'Dealflow centrale'!V1086='Convalida dati'!$D$5,'Dealflow centrale'!V1086='Convalida dati'!$D$6),IF(T1086="",OR(V1086="",V1086='Convalida dati'!$D$8),"FALSO")))</f>
        <v>1</v>
      </c>
      <c r="F1086" s="58" t="str">
        <f t="shared" ca="1" si="97"/>
        <v>OK</v>
      </c>
      <c r="G1086" s="66">
        <f t="shared" si="91"/>
        <v>1081</v>
      </c>
      <c r="H1086" s="85">
        <v>43635</v>
      </c>
      <c r="I1086" s="63">
        <v>43635</v>
      </c>
      <c r="J1086" s="77" t="s">
        <v>2467</v>
      </c>
      <c r="K1086" s="65" t="s">
        <v>62</v>
      </c>
      <c r="L1086" s="76" t="s">
        <v>2478</v>
      </c>
      <c r="M1086" s="78" t="s">
        <v>93</v>
      </c>
      <c r="N1086" s="64"/>
      <c r="O1086" s="76" t="s">
        <v>2475</v>
      </c>
      <c r="P1086" s="66" t="s">
        <v>37</v>
      </c>
      <c r="Q1086" s="67" t="s">
        <v>170</v>
      </c>
      <c r="R1086" s="67" t="s">
        <v>53</v>
      </c>
      <c r="S1086" s="287" t="str">
        <f>+'EVCA sectoralclassification 1'!E88</f>
        <v>Business and industrial services</v>
      </c>
      <c r="T1086" s="67" t="s">
        <v>41</v>
      </c>
      <c r="U1086" s="78" t="s">
        <v>2477</v>
      </c>
      <c r="V1086" s="423" t="s">
        <v>39</v>
      </c>
      <c r="W1086" s="288"/>
      <c r="X1086" s="489">
        <v>43637</v>
      </c>
      <c r="Y1086" s="482"/>
      <c r="Z1086" s="74"/>
    </row>
    <row r="1087" spans="2:26" ht="42.45" hidden="1" customHeight="1" x14ac:dyDescent="0.3">
      <c r="B1087" s="56" t="str">
        <f t="shared" ca="1" si="95"/>
        <v>VERO</v>
      </c>
      <c r="C1087" s="57" t="b">
        <f t="shared" si="96"/>
        <v>1</v>
      </c>
      <c r="D1087" s="57" t="b">
        <f>+IF(Q1087='Convalida dati'!$B$16,AND('Dealflow centrale'!V1087&lt;&gt;"",I1087&lt;&gt;""),IF(AND('Dealflow centrale'!Q1087='Convalida dati'!$B$17,'Dealflow centrale'!I1087=""),OR('Dealflow centrale'!V1087="",V1087='Convalida dati'!$D$8),"FALSO"))</f>
        <v>1</v>
      </c>
      <c r="E1087" s="57" t="b">
        <f>+IF(OR(T1087='Convalida dati'!$F$4,T1087='Convalida dati'!$F$5,T1087='Convalida dati'!$F$8),OR('Dealflow centrale'!V1087='Convalida dati'!$D$5,V1087='Convalida dati'!$D$6,V1087='Convalida dati'!$D$7),IF(OR('Dealflow centrale'!T1087='Convalida dati'!$F$9,'Dealflow centrale'!T1087='Convalida dati'!$F$7),OR('Dealflow centrale'!V1087='Convalida dati'!$D$4,'Dealflow centrale'!V1087='Convalida dati'!$D$5,'Dealflow centrale'!V1087='Convalida dati'!$D$6),IF(T1087="",OR(V1087="",V1087='Convalida dati'!$D$8),"FALSO")))</f>
        <v>1</v>
      </c>
      <c r="F1087" s="58" t="str">
        <f t="shared" ca="1" si="97"/>
        <v>OK</v>
      </c>
      <c r="G1087" s="60">
        <f t="shared" si="91"/>
        <v>1082</v>
      </c>
      <c r="H1087" s="84">
        <v>43635</v>
      </c>
      <c r="I1087" s="59">
        <v>43635</v>
      </c>
      <c r="J1087" s="75" t="s">
        <v>2468</v>
      </c>
      <c r="K1087" s="70" t="s">
        <v>62</v>
      </c>
      <c r="L1087" s="70" t="s">
        <v>1110</v>
      </c>
      <c r="M1087" s="72" t="s">
        <v>93</v>
      </c>
      <c r="N1087" s="75"/>
      <c r="O1087" s="73" t="s">
        <v>2475</v>
      </c>
      <c r="P1087" s="60" t="s">
        <v>37</v>
      </c>
      <c r="Q1087" s="61" t="s">
        <v>170</v>
      </c>
      <c r="R1087" s="61" t="s">
        <v>53</v>
      </c>
      <c r="S1087" s="294" t="str">
        <f>+'EVCA sectoralclassification 1'!E89</f>
        <v>Business and industrial services</v>
      </c>
      <c r="T1087" s="61" t="s">
        <v>41</v>
      </c>
      <c r="U1087" s="60" t="s">
        <v>2476</v>
      </c>
      <c r="V1087" s="424" t="s">
        <v>39</v>
      </c>
      <c r="W1087" s="289"/>
      <c r="X1087" s="491">
        <v>43637</v>
      </c>
      <c r="Y1087" s="481"/>
      <c r="Z1087" s="284"/>
    </row>
    <row r="1088" spans="2:26" ht="42.45" hidden="1" customHeight="1" x14ac:dyDescent="0.3">
      <c r="B1088" s="56" t="str">
        <f t="shared" ca="1" si="95"/>
        <v>VERO</v>
      </c>
      <c r="C1088" s="57" t="b">
        <f t="shared" si="96"/>
        <v>1</v>
      </c>
      <c r="D1088" s="57" t="b">
        <f>+IF(Q1088='Convalida dati'!$B$16,AND('Dealflow centrale'!V1088&lt;&gt;"",I1088&lt;&gt;""),IF(AND('Dealflow centrale'!Q1088='Convalida dati'!$B$17,'Dealflow centrale'!I1088=""),OR('Dealflow centrale'!V1088="",V1088='Convalida dati'!$D$8),"FALSO"))</f>
        <v>1</v>
      </c>
      <c r="E1088" s="57" t="b">
        <f>+IF(OR(T1088='Convalida dati'!$F$4,T1088='Convalida dati'!$F$5,T1088='Convalida dati'!$F$8),OR('Dealflow centrale'!V1088='Convalida dati'!$D$5,V1088='Convalida dati'!$D$6,V1088='Convalida dati'!$D$7),IF(OR('Dealflow centrale'!T1088='Convalida dati'!$F$9,'Dealflow centrale'!T1088='Convalida dati'!$F$7),OR('Dealflow centrale'!V1088='Convalida dati'!$D$4,'Dealflow centrale'!V1088='Convalida dati'!$D$5,'Dealflow centrale'!V1088='Convalida dati'!$D$6),IF(T1088="",OR(V1088="",V1088='Convalida dati'!$D$8),"FALSO")))</f>
        <v>1</v>
      </c>
      <c r="F1088" s="58" t="str">
        <f t="shared" ca="1" si="97"/>
        <v>OK</v>
      </c>
      <c r="G1088" s="66">
        <f t="shared" si="91"/>
        <v>1083</v>
      </c>
      <c r="H1088" s="85">
        <v>43635</v>
      </c>
      <c r="I1088" s="63">
        <v>43635</v>
      </c>
      <c r="J1088" s="77" t="s">
        <v>2469</v>
      </c>
      <c r="K1088" s="65" t="s">
        <v>62</v>
      </c>
      <c r="L1088" s="76" t="s">
        <v>1110</v>
      </c>
      <c r="M1088" s="78" t="s">
        <v>93</v>
      </c>
      <c r="N1088" s="64"/>
      <c r="O1088" s="272" t="s">
        <v>2475</v>
      </c>
      <c r="P1088" s="66" t="s">
        <v>37</v>
      </c>
      <c r="Q1088" s="67" t="s">
        <v>170</v>
      </c>
      <c r="R1088" s="280" t="s">
        <v>48</v>
      </c>
      <c r="S1088" s="288" t="str">
        <f>+'EVCA sectoralclassification 1'!E200</f>
        <v>Internet technologies</v>
      </c>
      <c r="T1088" s="68" t="s">
        <v>41</v>
      </c>
      <c r="U1088" s="66" t="s">
        <v>1498</v>
      </c>
      <c r="V1088" s="423" t="s">
        <v>39</v>
      </c>
      <c r="W1088" s="288"/>
      <c r="X1088" s="489">
        <v>43637</v>
      </c>
      <c r="Y1088" s="482"/>
      <c r="Z1088" s="74"/>
    </row>
    <row r="1089" spans="2:26" ht="42.45" hidden="1" customHeight="1" x14ac:dyDescent="0.3">
      <c r="B1089" s="56" t="str">
        <f t="shared" ca="1" si="95"/>
        <v>VERO</v>
      </c>
      <c r="C1089" s="57" t="b">
        <f t="shared" si="96"/>
        <v>1</v>
      </c>
      <c r="D1089" s="57" t="b">
        <f>+IF(Q1089='Convalida dati'!$B$16,AND('Dealflow centrale'!V1089&lt;&gt;"",I1089&lt;&gt;""),IF(AND('Dealflow centrale'!Q1089='Convalida dati'!$B$17,'Dealflow centrale'!I1089=""),OR('Dealflow centrale'!V1089="",V1089='Convalida dati'!$D$8),"FALSO"))</f>
        <v>1</v>
      </c>
      <c r="E1089" s="57" t="b">
        <f>+IF(OR(T1089='Convalida dati'!$F$4,T1089='Convalida dati'!$F$5,T1089='Convalida dati'!$F$8),OR('Dealflow centrale'!V1089='Convalida dati'!$D$5,V1089='Convalida dati'!$D$6,V1089='Convalida dati'!$D$7),IF(OR('Dealflow centrale'!T1089='Convalida dati'!$F$9,'Dealflow centrale'!T1089='Convalida dati'!$F$7),OR('Dealflow centrale'!V1089='Convalida dati'!$D$4,'Dealflow centrale'!V1089='Convalida dati'!$D$5,'Dealflow centrale'!V1089='Convalida dati'!$D$6),IF(T1089="",OR(V1089="",V1089='Convalida dati'!$D$8),"FALSO")))</f>
        <v>1</v>
      </c>
      <c r="F1089" s="58" t="str">
        <f t="shared" ca="1" si="97"/>
        <v>OK</v>
      </c>
      <c r="G1089" s="60">
        <f t="shared" si="91"/>
        <v>1084</v>
      </c>
      <c r="H1089" s="84">
        <v>43635</v>
      </c>
      <c r="I1089" s="59">
        <v>43635</v>
      </c>
      <c r="J1089" s="75" t="s">
        <v>2481</v>
      </c>
      <c r="K1089" s="70" t="s">
        <v>62</v>
      </c>
      <c r="L1089" s="70" t="s">
        <v>1110</v>
      </c>
      <c r="M1089" s="72" t="s">
        <v>93</v>
      </c>
      <c r="N1089" s="75"/>
      <c r="O1089" s="73" t="s">
        <v>2475</v>
      </c>
      <c r="P1089" s="60" t="s">
        <v>37</v>
      </c>
      <c r="Q1089" s="61" t="s">
        <v>170</v>
      </c>
      <c r="R1089" s="61" t="s">
        <v>53</v>
      </c>
      <c r="S1089" s="293" t="str">
        <f>+'Convalida dati'!D82</f>
        <v>Università di Camerino</v>
      </c>
      <c r="T1089" s="62" t="s">
        <v>41</v>
      </c>
      <c r="U1089" s="60" t="s">
        <v>2480</v>
      </c>
      <c r="V1089" s="424" t="s">
        <v>174</v>
      </c>
      <c r="W1089" s="289"/>
      <c r="X1089" s="488">
        <v>43637</v>
      </c>
      <c r="Y1089" s="481"/>
      <c r="Z1089" s="284"/>
    </row>
    <row r="1090" spans="2:26" ht="42.45" hidden="1" customHeight="1" x14ac:dyDescent="0.3">
      <c r="B1090" s="56" t="str">
        <f t="shared" ca="1" si="95"/>
        <v>VERO</v>
      </c>
      <c r="C1090" s="57" t="b">
        <f t="shared" si="96"/>
        <v>1</v>
      </c>
      <c r="D1090" s="57" t="b">
        <f>+IF(Q1090='Convalida dati'!$B$16,AND('Dealflow centrale'!V1090&lt;&gt;"",I1090&lt;&gt;""),IF(AND('Dealflow centrale'!Q1090='Convalida dati'!$B$17,'Dealflow centrale'!I1090=""),OR('Dealflow centrale'!V1090="",V1090='Convalida dati'!$D$8),"FALSO"))</f>
        <v>1</v>
      </c>
      <c r="E1090" s="57" t="b">
        <f>+IF(OR(T1090='Convalida dati'!$F$4,T1090='Convalida dati'!$F$5,T1090='Convalida dati'!$F$8),OR('Dealflow centrale'!V1090='Convalida dati'!$D$5,V1090='Convalida dati'!$D$6,V1090='Convalida dati'!$D$7),IF(OR('Dealflow centrale'!T1090='Convalida dati'!$F$9,'Dealflow centrale'!T1090='Convalida dati'!$F$7),OR('Dealflow centrale'!V1090='Convalida dati'!$D$4,'Dealflow centrale'!V1090='Convalida dati'!$D$5,'Dealflow centrale'!V1090='Convalida dati'!$D$6),IF(T1090="",OR(V1090="",V1090='Convalida dati'!$D$8),"FALSO")))</f>
        <v>1</v>
      </c>
      <c r="F1090" s="58" t="str">
        <f t="shared" ca="1" si="97"/>
        <v>OK</v>
      </c>
      <c r="G1090" s="66">
        <f t="shared" si="91"/>
        <v>1085</v>
      </c>
      <c r="H1090" s="85">
        <v>43634</v>
      </c>
      <c r="I1090" s="63">
        <f>+H1090</f>
        <v>43634</v>
      </c>
      <c r="J1090" s="77" t="s">
        <v>2482</v>
      </c>
      <c r="K1090" s="76" t="s">
        <v>62</v>
      </c>
      <c r="L1090" s="76" t="s">
        <v>1705</v>
      </c>
      <c r="M1090" s="78" t="s">
        <v>88</v>
      </c>
      <c r="N1090" s="64"/>
      <c r="O1090" s="272" t="s">
        <v>2483</v>
      </c>
      <c r="P1090" s="66" t="s">
        <v>34</v>
      </c>
      <c r="Q1090" s="67" t="s">
        <v>170</v>
      </c>
      <c r="R1090" s="67" t="s">
        <v>53</v>
      </c>
      <c r="S1090" s="288" t="str">
        <f>+'EVCA sectoralclassification 1'!E88</f>
        <v>Business and industrial services</v>
      </c>
      <c r="T1090" s="68" t="s">
        <v>41</v>
      </c>
      <c r="U1090" s="66" t="s">
        <v>218</v>
      </c>
      <c r="V1090" s="423" t="s">
        <v>174</v>
      </c>
      <c r="W1090" s="288"/>
      <c r="X1090" s="489">
        <v>43643</v>
      </c>
      <c r="Y1090" s="482"/>
      <c r="Z1090" s="74"/>
    </row>
    <row r="1091" spans="2:26" ht="42.45" hidden="1" customHeight="1" x14ac:dyDescent="0.3">
      <c r="B1091" s="56" t="str">
        <f t="shared" ca="1" si="95"/>
        <v>VERO</v>
      </c>
      <c r="C1091" s="57" t="b">
        <f t="shared" si="96"/>
        <v>1</v>
      </c>
      <c r="D1091" s="57" t="b">
        <f>+IF(Q1091='Convalida dati'!$B$16,AND('Dealflow centrale'!V1091&lt;&gt;"",I1091&lt;&gt;""),IF(AND('Dealflow centrale'!Q1091='Convalida dati'!$B$17,'Dealflow centrale'!I1091=""),OR('Dealflow centrale'!V1091="",V1091='Convalida dati'!$D$8),"FALSO"))</f>
        <v>1</v>
      </c>
      <c r="E1091" s="57" t="b">
        <f>+IF(OR(T1091='Convalida dati'!$F$4,T1091='Convalida dati'!$F$5,T1091='Convalida dati'!$F$8),OR('Dealflow centrale'!V1091='Convalida dati'!$D$5,V1091='Convalida dati'!$D$6,V1091='Convalida dati'!$D$7),IF(OR('Dealflow centrale'!T1091='Convalida dati'!$F$9,'Dealflow centrale'!T1091='Convalida dati'!$F$7),OR('Dealflow centrale'!V1091='Convalida dati'!$D$4,'Dealflow centrale'!V1091='Convalida dati'!$D$5,'Dealflow centrale'!V1091='Convalida dati'!$D$6),IF(T1091="",OR(V1091="",V1091='Convalida dati'!$D$8),"FALSO")))</f>
        <v>1</v>
      </c>
      <c r="F1091" s="58" t="str">
        <f t="shared" ca="1" si="97"/>
        <v>OK</v>
      </c>
      <c r="G1091" s="60">
        <f t="shared" si="91"/>
        <v>1086</v>
      </c>
      <c r="H1091" s="84">
        <v>43637</v>
      </c>
      <c r="I1091" s="59">
        <v>43652</v>
      </c>
      <c r="J1091" s="75" t="s">
        <v>2484</v>
      </c>
      <c r="K1091" s="70" t="s">
        <v>62</v>
      </c>
      <c r="L1091" s="70" t="s">
        <v>149</v>
      </c>
      <c r="M1091" s="72" t="s">
        <v>92</v>
      </c>
      <c r="N1091" s="75"/>
      <c r="O1091" s="73" t="s">
        <v>2494</v>
      </c>
      <c r="P1091" s="60" t="s">
        <v>34</v>
      </c>
      <c r="Q1091" s="61" t="s">
        <v>170</v>
      </c>
      <c r="R1091" s="61" t="s">
        <v>47</v>
      </c>
      <c r="S1091" s="293" t="str">
        <f>+'EVCA sectoralclassification 1'!E127</f>
        <v>Consumer products manufacturing</v>
      </c>
      <c r="T1091" s="62" t="s">
        <v>41</v>
      </c>
      <c r="U1091" s="60" t="s">
        <v>218</v>
      </c>
      <c r="V1091" s="424" t="s">
        <v>174</v>
      </c>
      <c r="W1091" s="289"/>
      <c r="X1091" s="488">
        <v>43657</v>
      </c>
      <c r="Y1091" s="481"/>
      <c r="Z1091" s="284"/>
    </row>
    <row r="1092" spans="2:26" ht="42.45" hidden="1" customHeight="1" x14ac:dyDescent="0.3">
      <c r="B1092" s="56" t="str">
        <f t="shared" ca="1" si="95"/>
        <v>VERO</v>
      </c>
      <c r="C1092" s="57" t="b">
        <f t="shared" si="96"/>
        <v>1</v>
      </c>
      <c r="D1092" s="57" t="b">
        <f>+IF(Q1092='Convalida dati'!$B$16,AND('Dealflow centrale'!V1092&lt;&gt;"",I1092&lt;&gt;""),IF(AND('Dealflow centrale'!Q1092='Convalida dati'!$B$17,'Dealflow centrale'!I1092=""),OR('Dealflow centrale'!V1092="",V1092='Convalida dati'!$D$8),"FALSO"))</f>
        <v>1</v>
      </c>
      <c r="E1092" s="57" t="b">
        <f>+IF(OR(T1092='Convalida dati'!$F$4,T1092='Convalida dati'!$F$5,T1092='Convalida dati'!$F$8),OR('Dealflow centrale'!V1092='Convalida dati'!$D$5,V1092='Convalida dati'!$D$6,V1092='Convalida dati'!$D$7),IF(OR('Dealflow centrale'!T1092='Convalida dati'!$F$9,'Dealflow centrale'!T1092='Convalida dati'!$F$7),OR('Dealflow centrale'!V1092='Convalida dati'!$D$4,'Dealflow centrale'!V1092='Convalida dati'!$D$5,'Dealflow centrale'!V1092='Convalida dati'!$D$6),IF(T1092="",OR(V1092="",V1092='Convalida dati'!$D$8),"FALSO")))</f>
        <v>1</v>
      </c>
      <c r="F1092" s="58" t="str">
        <f t="shared" ca="1" si="97"/>
        <v>OK</v>
      </c>
      <c r="G1092" s="66">
        <f t="shared" ref="G1092:G1155" si="98">+G1091+1</f>
        <v>1087</v>
      </c>
      <c r="H1092" s="85">
        <v>43637</v>
      </c>
      <c r="I1092" s="63">
        <v>43637</v>
      </c>
      <c r="J1092" s="77" t="s">
        <v>2485</v>
      </c>
      <c r="K1092" s="76" t="s">
        <v>62</v>
      </c>
      <c r="L1092" s="76" t="s">
        <v>1865</v>
      </c>
      <c r="M1092" s="78" t="s">
        <v>101</v>
      </c>
      <c r="N1092" s="64"/>
      <c r="O1092" s="76" t="s">
        <v>2495</v>
      </c>
      <c r="P1092" s="66" t="s">
        <v>34</v>
      </c>
      <c r="Q1092" s="67" t="s">
        <v>170</v>
      </c>
      <c r="R1092" s="67" t="s">
        <v>48</v>
      </c>
      <c r="S1092" s="287" t="str">
        <f>+'EVCA sectoralclassification 1'!E200</f>
        <v>Internet technologies</v>
      </c>
      <c r="T1092" s="67" t="s">
        <v>166</v>
      </c>
      <c r="U1092" s="78" t="s">
        <v>218</v>
      </c>
      <c r="V1092" s="423" t="s">
        <v>38</v>
      </c>
      <c r="W1092" s="288"/>
      <c r="X1092" s="489">
        <v>43643</v>
      </c>
      <c r="Y1092" s="482"/>
      <c r="Z1092" s="74"/>
    </row>
    <row r="1093" spans="2:26" ht="42.45" hidden="1" customHeight="1" x14ac:dyDescent="0.3">
      <c r="B1093" s="56" t="str">
        <f t="shared" ca="1" si="95"/>
        <v>VERO</v>
      </c>
      <c r="C1093" s="57" t="b">
        <f t="shared" si="96"/>
        <v>1</v>
      </c>
      <c r="D1093" s="57" t="b">
        <f>+IF(Q1093='Convalida dati'!$B$16,AND('Dealflow centrale'!V1093&lt;&gt;"",I1093&lt;&gt;""),IF(AND('Dealflow centrale'!Q1093='Convalida dati'!$B$17,'Dealflow centrale'!I1093=""),OR('Dealflow centrale'!V1093="",V1093='Convalida dati'!$D$8),"FALSO"))</f>
        <v>1</v>
      </c>
      <c r="E1093" s="57" t="b">
        <f>+IF(OR(T1093='Convalida dati'!$F$4,T1093='Convalida dati'!$F$5,T1093='Convalida dati'!$F$8),OR('Dealflow centrale'!V1093='Convalida dati'!$D$5,V1093='Convalida dati'!$D$6,V1093='Convalida dati'!$D$7),IF(OR('Dealflow centrale'!T1093='Convalida dati'!$F$9,'Dealflow centrale'!T1093='Convalida dati'!$F$7),OR('Dealflow centrale'!V1093='Convalida dati'!$D$4,'Dealflow centrale'!V1093='Convalida dati'!$D$5,'Dealflow centrale'!V1093='Convalida dati'!$D$6),IF(T1093="",OR(V1093="",V1093='Convalida dati'!$D$8),"FALSO")))</f>
        <v>1</v>
      </c>
      <c r="F1093" s="58" t="str">
        <f t="shared" ca="1" si="97"/>
        <v>OK</v>
      </c>
      <c r="G1093" s="60">
        <f t="shared" si="98"/>
        <v>1088</v>
      </c>
      <c r="H1093" s="84">
        <v>43638</v>
      </c>
      <c r="I1093" s="59">
        <f>+H1093</f>
        <v>43638</v>
      </c>
      <c r="J1093" s="75" t="s">
        <v>2486</v>
      </c>
      <c r="K1093" s="70" t="s">
        <v>62</v>
      </c>
      <c r="L1093" s="70" t="s">
        <v>206</v>
      </c>
      <c r="M1093" s="72" t="s">
        <v>206</v>
      </c>
      <c r="N1093" s="75"/>
      <c r="O1093" s="73" t="s">
        <v>2496</v>
      </c>
      <c r="P1093" s="60" t="s">
        <v>34</v>
      </c>
      <c r="Q1093" s="61" t="s">
        <v>170</v>
      </c>
      <c r="R1093" s="61" t="s">
        <v>51</v>
      </c>
      <c r="S1093" s="61" t="str">
        <f>+'EVCA sectoralclassification 1'!E47</f>
        <v>Business and industrial products</v>
      </c>
      <c r="T1093" s="61" t="s">
        <v>41</v>
      </c>
      <c r="U1093" s="60" t="s">
        <v>218</v>
      </c>
      <c r="V1093" s="424" t="s">
        <v>174</v>
      </c>
      <c r="W1093" s="289"/>
      <c r="X1093" s="491">
        <v>43643</v>
      </c>
      <c r="Y1093" s="481"/>
      <c r="Z1093" s="284"/>
    </row>
    <row r="1094" spans="2:26" ht="42.45" hidden="1" customHeight="1" x14ac:dyDescent="0.3">
      <c r="B1094" s="56" t="str">
        <f t="shared" ca="1" si="95"/>
        <v>VERO</v>
      </c>
      <c r="C1094" s="57" t="b">
        <f t="shared" si="96"/>
        <v>1</v>
      </c>
      <c r="D1094" s="57" t="b">
        <f>+IF(Q1094='Convalida dati'!$B$16,AND('Dealflow centrale'!V1094&lt;&gt;"",I1094&lt;&gt;""),IF(AND('Dealflow centrale'!Q1094='Convalida dati'!$B$17,'Dealflow centrale'!I1094=""),OR('Dealflow centrale'!V1094="",V1094='Convalida dati'!$D$8),"FALSO"))</f>
        <v>1</v>
      </c>
      <c r="E1094" s="57" t="b">
        <f>+IF(OR(T1094='Convalida dati'!$F$4,T1094='Convalida dati'!$F$5,T1094='Convalida dati'!$F$8),OR('Dealflow centrale'!V1094='Convalida dati'!$D$5,V1094='Convalida dati'!$D$6,V1094='Convalida dati'!$D$7),IF(OR('Dealflow centrale'!T1094='Convalida dati'!$F$9,'Dealflow centrale'!T1094='Convalida dati'!$F$7),OR('Dealflow centrale'!V1094='Convalida dati'!$D$4,'Dealflow centrale'!V1094='Convalida dati'!$D$5,'Dealflow centrale'!V1094='Convalida dati'!$D$6),IF(T1094="",OR(V1094="",V1094='Convalida dati'!$D$8),"FALSO")))</f>
        <v>1</v>
      </c>
      <c r="F1094" s="58" t="str">
        <f t="shared" ca="1" si="97"/>
        <v>OK</v>
      </c>
      <c r="G1094" s="66">
        <f t="shared" si="98"/>
        <v>1089</v>
      </c>
      <c r="H1094" s="85">
        <v>43640</v>
      </c>
      <c r="I1094" s="63">
        <f>+H1094</f>
        <v>43640</v>
      </c>
      <c r="J1094" s="77" t="s">
        <v>2497</v>
      </c>
      <c r="K1094" s="76" t="s">
        <v>62</v>
      </c>
      <c r="L1094" s="76" t="s">
        <v>165</v>
      </c>
      <c r="M1094" s="78" t="s">
        <v>90</v>
      </c>
      <c r="N1094" s="77" t="s">
        <v>184</v>
      </c>
      <c r="O1094" s="272"/>
      <c r="P1094" s="66" t="s">
        <v>36</v>
      </c>
      <c r="Q1094" s="67" t="s">
        <v>170</v>
      </c>
      <c r="R1094" s="280" t="s">
        <v>48</v>
      </c>
      <c r="S1094" s="288" t="str">
        <f>+'EVCA sectoralclassification 1'!E191</f>
        <v>Broadcasting, publications and content providers</v>
      </c>
      <c r="T1094" s="68" t="s">
        <v>167</v>
      </c>
      <c r="U1094" s="66" t="s">
        <v>218</v>
      </c>
      <c r="V1094" s="423" t="s">
        <v>38</v>
      </c>
      <c r="W1094" s="288"/>
      <c r="X1094" s="489">
        <v>43643</v>
      </c>
      <c r="Y1094" s="482" t="s">
        <v>2498</v>
      </c>
      <c r="Z1094" s="74"/>
    </row>
    <row r="1095" spans="2:26" ht="42.45" hidden="1" customHeight="1" x14ac:dyDescent="0.3">
      <c r="B1095" s="56" t="str">
        <f t="shared" ca="1" si="95"/>
        <v>VERO</v>
      </c>
      <c r="C1095" s="57" t="b">
        <f t="shared" si="96"/>
        <v>1</v>
      </c>
      <c r="D1095" s="57" t="b">
        <f>+IF(Q1095='Convalida dati'!$B$16,AND('Dealflow centrale'!V1095&lt;&gt;"",I1095&lt;&gt;""),IF(AND('Dealflow centrale'!Q1095='Convalida dati'!$B$17,'Dealflow centrale'!I1095=""),OR('Dealflow centrale'!V1095="",V1095='Convalida dati'!$D$8),"FALSO"))</f>
        <v>1</v>
      </c>
      <c r="E1095" s="57" t="b">
        <f>+IF(OR(T1095='Convalida dati'!$F$4,T1095='Convalida dati'!$F$5,T1095='Convalida dati'!$F$8),OR('Dealflow centrale'!V1095='Convalida dati'!$D$5,V1095='Convalida dati'!$D$6,V1095='Convalida dati'!$D$7),IF(OR('Dealflow centrale'!T1095='Convalida dati'!$F$9,'Dealflow centrale'!T1095='Convalida dati'!$F$7),OR('Dealflow centrale'!V1095='Convalida dati'!$D$4,'Dealflow centrale'!V1095='Convalida dati'!$D$5,'Dealflow centrale'!V1095='Convalida dati'!$D$6),IF(T1095="",OR(V1095="",V1095='Convalida dati'!$D$8),"FALSO")))</f>
        <v>1</v>
      </c>
      <c r="F1095" s="58" t="str">
        <f t="shared" ca="1" si="97"/>
        <v>OK</v>
      </c>
      <c r="G1095" s="60">
        <f t="shared" si="98"/>
        <v>1090</v>
      </c>
      <c r="H1095" s="84">
        <v>43642</v>
      </c>
      <c r="I1095" s="59">
        <v>43642</v>
      </c>
      <c r="J1095" s="75" t="s">
        <v>2487</v>
      </c>
      <c r="K1095" s="70" t="s">
        <v>62</v>
      </c>
      <c r="L1095" s="70" t="s">
        <v>206</v>
      </c>
      <c r="M1095" s="72" t="s">
        <v>206</v>
      </c>
      <c r="N1095" s="75"/>
      <c r="O1095" s="73" t="s">
        <v>2499</v>
      </c>
      <c r="P1095" s="60" t="s">
        <v>34</v>
      </c>
      <c r="Q1095" s="61" t="s">
        <v>170</v>
      </c>
      <c r="R1095" s="61" t="s">
        <v>47</v>
      </c>
      <c r="S1095" s="293" t="str">
        <f>+'EVCA sectoralclassification 1'!E132</f>
        <v>Consumer products manufacturing</v>
      </c>
      <c r="T1095" s="62" t="s">
        <v>41</v>
      </c>
      <c r="U1095" s="60" t="s">
        <v>218</v>
      </c>
      <c r="V1095" s="424" t="s">
        <v>174</v>
      </c>
      <c r="W1095" s="289"/>
      <c r="X1095" s="488">
        <v>43643</v>
      </c>
      <c r="Y1095" s="481"/>
      <c r="Z1095" s="284"/>
    </row>
    <row r="1096" spans="2:26" ht="42.45" hidden="1" customHeight="1" x14ac:dyDescent="0.3">
      <c r="B1096" s="56" t="str">
        <f t="shared" ca="1" si="95"/>
        <v>VERO</v>
      </c>
      <c r="C1096" s="57" t="b">
        <f t="shared" si="96"/>
        <v>1</v>
      </c>
      <c r="D1096" s="57" t="b">
        <f>+IF(Q1096='Convalida dati'!$B$16,AND('Dealflow centrale'!V1096&lt;&gt;"",I1096&lt;&gt;""),IF(AND('Dealflow centrale'!Q1096='Convalida dati'!$B$17,'Dealflow centrale'!I1096=""),OR('Dealflow centrale'!V1096="",V1096='Convalida dati'!$D$8),"FALSO"))</f>
        <v>1</v>
      </c>
      <c r="E1096" s="57" t="b">
        <f>+IF(OR(T1096='Convalida dati'!$F$4,T1096='Convalida dati'!$F$5,T1096='Convalida dati'!$F$8),OR('Dealflow centrale'!V1096='Convalida dati'!$D$5,V1096='Convalida dati'!$D$6,V1096='Convalida dati'!$D$7),IF(OR('Dealflow centrale'!T1096='Convalida dati'!$F$9,'Dealflow centrale'!T1096='Convalida dati'!$F$7),OR('Dealflow centrale'!V1096='Convalida dati'!$D$4,'Dealflow centrale'!V1096='Convalida dati'!$D$5,'Dealflow centrale'!V1096='Convalida dati'!$D$6),IF(T1096="",OR(V1096="",V1096='Convalida dati'!$D$8),"FALSO")))</f>
        <v>1</v>
      </c>
      <c r="F1096" s="58" t="str">
        <f t="shared" ca="1" si="97"/>
        <v>OK</v>
      </c>
      <c r="G1096" s="66">
        <f t="shared" si="98"/>
        <v>1091</v>
      </c>
      <c r="H1096" s="85">
        <v>43642</v>
      </c>
      <c r="I1096" s="63">
        <v>43642</v>
      </c>
      <c r="J1096" s="77" t="s">
        <v>2488</v>
      </c>
      <c r="K1096" s="76" t="s">
        <v>62</v>
      </c>
      <c r="L1096" s="76" t="s">
        <v>1270</v>
      </c>
      <c r="M1096" s="78" t="s">
        <v>92</v>
      </c>
      <c r="N1096" s="64"/>
      <c r="O1096" s="272" t="s">
        <v>2500</v>
      </c>
      <c r="P1096" s="66" t="s">
        <v>34</v>
      </c>
      <c r="Q1096" s="67" t="s">
        <v>170</v>
      </c>
      <c r="R1096" s="67" t="s">
        <v>48</v>
      </c>
      <c r="S1096" s="288" t="str">
        <f>+'EVCA sectoralclassification 1'!E199</f>
        <v>Internet technologies</v>
      </c>
      <c r="T1096" s="68" t="s">
        <v>166</v>
      </c>
      <c r="U1096" s="66" t="s">
        <v>218</v>
      </c>
      <c r="V1096" s="423" t="s">
        <v>38</v>
      </c>
      <c r="W1096" s="288"/>
      <c r="X1096" s="489">
        <v>43643</v>
      </c>
      <c r="Y1096" s="482"/>
      <c r="Z1096" s="74"/>
    </row>
    <row r="1097" spans="2:26" ht="42.45" hidden="1" customHeight="1" x14ac:dyDescent="0.3">
      <c r="B1097" s="56" t="str">
        <f t="shared" ca="1" si="95"/>
        <v>VERO</v>
      </c>
      <c r="C1097" s="57" t="b">
        <f t="shared" si="96"/>
        <v>1</v>
      </c>
      <c r="D1097" s="57" t="b">
        <f>+IF(Q1097='Convalida dati'!$B$16,AND('Dealflow centrale'!V1097&lt;&gt;"",I1097&lt;&gt;""),IF(AND('Dealflow centrale'!Q1097='Convalida dati'!$B$17,'Dealflow centrale'!I1097=""),OR('Dealflow centrale'!V1097="",V1097='Convalida dati'!$D$8),"FALSO"))</f>
        <v>1</v>
      </c>
      <c r="E1097" s="57" t="b">
        <f>+IF(OR(T1097='Convalida dati'!$F$4,T1097='Convalida dati'!$F$5,T1097='Convalida dati'!$F$8),OR('Dealflow centrale'!V1097='Convalida dati'!$D$5,V1097='Convalida dati'!$D$6,V1097='Convalida dati'!$D$7),IF(OR('Dealflow centrale'!T1097='Convalida dati'!$F$9,'Dealflow centrale'!T1097='Convalida dati'!$F$7),OR('Dealflow centrale'!V1097='Convalida dati'!$D$4,'Dealflow centrale'!V1097='Convalida dati'!$D$5,'Dealflow centrale'!V1097='Convalida dati'!$D$6),IF(T1097="",OR(V1097="",V1097='Convalida dati'!$D$8),"FALSO")))</f>
        <v>1</v>
      </c>
      <c r="F1097" s="58" t="str">
        <f t="shared" ca="1" si="97"/>
        <v>OK</v>
      </c>
      <c r="G1097" s="60">
        <f t="shared" si="98"/>
        <v>1092</v>
      </c>
      <c r="H1097" s="84">
        <v>43641</v>
      </c>
      <c r="I1097" s="59">
        <f>+H1097</f>
        <v>43641</v>
      </c>
      <c r="J1097" s="75" t="s">
        <v>2489</v>
      </c>
      <c r="K1097" s="70" t="s">
        <v>62</v>
      </c>
      <c r="L1097" s="70" t="s">
        <v>1865</v>
      </c>
      <c r="M1097" s="72" t="s">
        <v>101</v>
      </c>
      <c r="N1097" s="75"/>
      <c r="O1097" s="73" t="s">
        <v>2501</v>
      </c>
      <c r="P1097" s="60" t="s">
        <v>83</v>
      </c>
      <c r="Q1097" s="61" t="s">
        <v>170</v>
      </c>
      <c r="R1097" s="61" t="s">
        <v>51</v>
      </c>
      <c r="S1097" s="293" t="str">
        <f>+'EVCA sectoralclassification 1'!E88</f>
        <v>Business and industrial services</v>
      </c>
      <c r="T1097" s="62" t="s">
        <v>41</v>
      </c>
      <c r="U1097" s="60" t="s">
        <v>2365</v>
      </c>
      <c r="V1097" s="424" t="s">
        <v>39</v>
      </c>
      <c r="W1097" s="289"/>
      <c r="X1097" s="488">
        <v>43643</v>
      </c>
      <c r="Y1097" s="481"/>
      <c r="Z1097" s="284"/>
    </row>
    <row r="1098" spans="2:26" ht="42.45" hidden="1" customHeight="1" x14ac:dyDescent="0.3">
      <c r="B1098" s="56" t="str">
        <f t="shared" ca="1" si="95"/>
        <v>VERO</v>
      </c>
      <c r="C1098" s="57" t="b">
        <f t="shared" si="96"/>
        <v>1</v>
      </c>
      <c r="D1098" s="57" t="b">
        <f>+IF(Q1098='Convalida dati'!$B$16,AND('Dealflow centrale'!V1098&lt;&gt;"",I1098&lt;&gt;""),IF(AND('Dealflow centrale'!Q1098='Convalida dati'!$B$17,'Dealflow centrale'!I1098=""),OR('Dealflow centrale'!V1098="",V1098='Convalida dati'!$D$8),"FALSO"))</f>
        <v>1</v>
      </c>
      <c r="E1098" s="57" t="b">
        <f>+IF(OR(T1098='Convalida dati'!$F$4,T1098='Convalida dati'!$F$5,T1098='Convalida dati'!$F$8),OR('Dealflow centrale'!V1098='Convalida dati'!$D$5,V1098='Convalida dati'!$D$6,V1098='Convalida dati'!$D$7),IF(OR('Dealflow centrale'!T1098='Convalida dati'!$F$9,'Dealflow centrale'!T1098='Convalida dati'!$F$7),OR('Dealflow centrale'!V1098='Convalida dati'!$D$4,'Dealflow centrale'!V1098='Convalida dati'!$D$5,'Dealflow centrale'!V1098='Convalida dati'!$D$6),IF(T1098="",OR(V1098="",V1098='Convalida dati'!$D$8),"FALSO")))</f>
        <v>1</v>
      </c>
      <c r="F1098" s="58" t="str">
        <f t="shared" ca="1" si="97"/>
        <v>OK</v>
      </c>
      <c r="G1098" s="66">
        <f t="shared" si="98"/>
        <v>1093</v>
      </c>
      <c r="H1098" s="85">
        <v>43642</v>
      </c>
      <c r="I1098" s="63"/>
      <c r="J1098" s="77" t="s">
        <v>2490</v>
      </c>
      <c r="K1098" s="76" t="s">
        <v>62</v>
      </c>
      <c r="L1098" s="76" t="s">
        <v>206</v>
      </c>
      <c r="M1098" s="78" t="s">
        <v>206</v>
      </c>
      <c r="N1098" s="64"/>
      <c r="O1098" s="76" t="s">
        <v>2502</v>
      </c>
      <c r="P1098" s="66" t="s">
        <v>34</v>
      </c>
      <c r="Q1098" s="67" t="s">
        <v>67</v>
      </c>
      <c r="R1098" s="67"/>
      <c r="S1098" s="287"/>
      <c r="T1098" s="67"/>
      <c r="U1098" s="78"/>
      <c r="V1098" s="423" t="s">
        <v>781</v>
      </c>
      <c r="W1098" s="288"/>
      <c r="X1098" s="489">
        <v>43643</v>
      </c>
      <c r="Y1098" s="482"/>
      <c r="Z1098" s="74"/>
    </row>
    <row r="1099" spans="2:26" ht="42.45" hidden="1" customHeight="1" x14ac:dyDescent="0.3">
      <c r="B1099" s="56" t="str">
        <f t="shared" ca="1" si="95"/>
        <v>VERO</v>
      </c>
      <c r="C1099" s="57" t="b">
        <f t="shared" si="96"/>
        <v>1</v>
      </c>
      <c r="D1099" s="57" t="b">
        <f>+IF(Q1099='Convalida dati'!$B$16,AND('Dealflow centrale'!V1099&lt;&gt;"",I1099&lt;&gt;""),IF(AND('Dealflow centrale'!Q1099='Convalida dati'!$B$17,'Dealflow centrale'!I1099=""),OR('Dealflow centrale'!V1099="",V1099='Convalida dati'!$D$8),"FALSO"))</f>
        <v>1</v>
      </c>
      <c r="E1099" s="57" t="b">
        <f>+IF(OR(T1099='Convalida dati'!$F$4,T1099='Convalida dati'!$F$5,T1099='Convalida dati'!$F$8),OR('Dealflow centrale'!V1099='Convalida dati'!$D$9,V1099='Convalida dati'!$D$6,V1099='Convalida dati'!$D$7),IF(OR('Dealflow centrale'!T1099='Convalida dati'!$F$6,'Dealflow centrale'!T1099='Convalida dati'!$F$7),OR('Dealflow centrale'!V1099='Convalida dati'!$D$10,'Dealflow centrale'!V1099='Convalida dati'!$D$9,'Dealflow centrale'!V1099='Convalida dati'!$D$6),IF(T1099="",OR(V1099="",V1099='Convalida dati'!$D$8),"FALSO")))</f>
        <v>1</v>
      </c>
      <c r="F1099" s="58" t="str">
        <f t="shared" ca="1" si="97"/>
        <v>OK</v>
      </c>
      <c r="G1099" s="60">
        <f t="shared" si="98"/>
        <v>1094</v>
      </c>
      <c r="H1099" s="282">
        <v>43642</v>
      </c>
      <c r="I1099" s="59">
        <f t="shared" ref="I1099:I1127" si="99">+H1099</f>
        <v>43642</v>
      </c>
      <c r="J1099" s="75" t="s">
        <v>2491</v>
      </c>
      <c r="K1099" s="70" t="s">
        <v>62</v>
      </c>
      <c r="L1099" s="70" t="s">
        <v>165</v>
      </c>
      <c r="M1099" s="72" t="s">
        <v>90</v>
      </c>
      <c r="N1099" s="75" t="s">
        <v>85</v>
      </c>
      <c r="O1099" s="73"/>
      <c r="P1099" s="60" t="s">
        <v>36</v>
      </c>
      <c r="Q1099" s="61" t="s">
        <v>170</v>
      </c>
      <c r="R1099" s="61" t="s">
        <v>48</v>
      </c>
      <c r="S1099" s="61" t="str">
        <f>+'EVCA sectoralclassification 1'!E199</f>
        <v>Internet technologies</v>
      </c>
      <c r="T1099" s="61" t="s">
        <v>166</v>
      </c>
      <c r="U1099" s="60" t="s">
        <v>218</v>
      </c>
      <c r="V1099" s="425" t="s">
        <v>3913</v>
      </c>
      <c r="W1099" s="461"/>
      <c r="X1099" s="491">
        <v>44385</v>
      </c>
      <c r="Y1099" s="483" t="s">
        <v>4303</v>
      </c>
      <c r="Z1099" s="80"/>
    </row>
    <row r="1100" spans="2:26" ht="42.45" hidden="1" customHeight="1" x14ac:dyDescent="0.3">
      <c r="B1100" s="56" t="str">
        <f t="shared" ca="1" si="95"/>
        <v>VERO</v>
      </c>
      <c r="C1100" s="57" t="b">
        <f t="shared" si="96"/>
        <v>1</v>
      </c>
      <c r="D1100" s="57" t="b">
        <f>+IF(Q1100='Convalida dati'!$B$16,AND('Dealflow centrale'!V1100&lt;&gt;"",I1100&lt;&gt;""),IF(AND('Dealflow centrale'!Q1100='Convalida dati'!$B$17,'Dealflow centrale'!I1100=""),OR('Dealflow centrale'!V1100="",V1100='Convalida dati'!$D$8),"FALSO"))</f>
        <v>1</v>
      </c>
      <c r="E1100" s="57" t="b">
        <f>+IF(OR(T1100='Convalida dati'!$F$4,T1100='Convalida dati'!$F$5,T1100='Convalida dati'!$F$8),OR('Dealflow centrale'!V1100='Convalida dati'!$D$5,V1100='Convalida dati'!$D$6,V1100='Convalida dati'!$D$7),IF(OR('Dealflow centrale'!T1100='Convalida dati'!$F$9,'Dealflow centrale'!T1100='Convalida dati'!$F$7),OR('Dealflow centrale'!V1100='Convalida dati'!$D$4,'Dealflow centrale'!V1100='Convalida dati'!$D$5,'Dealflow centrale'!V1100='Convalida dati'!$D$6),IF(T1100="",OR(V1100="",V1100='Convalida dati'!$D$8),"FALSO")))</f>
        <v>1</v>
      </c>
      <c r="F1100" s="58" t="str">
        <f t="shared" ca="1" si="97"/>
        <v>OK</v>
      </c>
      <c r="G1100" s="66">
        <f t="shared" si="98"/>
        <v>1095</v>
      </c>
      <c r="H1100" s="273">
        <v>43642</v>
      </c>
      <c r="I1100" s="63">
        <f t="shared" si="99"/>
        <v>43642</v>
      </c>
      <c r="J1100" s="77" t="s">
        <v>2492</v>
      </c>
      <c r="K1100" s="76" t="s">
        <v>62</v>
      </c>
      <c r="L1100" s="76" t="s">
        <v>206</v>
      </c>
      <c r="M1100" s="78" t="s">
        <v>206</v>
      </c>
      <c r="N1100" s="64"/>
      <c r="O1100" s="272" t="s">
        <v>2504</v>
      </c>
      <c r="P1100" s="66" t="s">
        <v>34</v>
      </c>
      <c r="Q1100" s="67" t="s">
        <v>170</v>
      </c>
      <c r="R1100" s="280" t="s">
        <v>53</v>
      </c>
      <c r="S1100" s="288" t="str">
        <f>+'EVCA sectoralclassification 1'!E89</f>
        <v>Business and industrial services</v>
      </c>
      <c r="T1100" s="68" t="s">
        <v>41</v>
      </c>
      <c r="U1100" s="66" t="s">
        <v>218</v>
      </c>
      <c r="V1100" s="423" t="s">
        <v>174</v>
      </c>
      <c r="W1100" s="288"/>
      <c r="X1100" s="489">
        <v>43643</v>
      </c>
      <c r="Y1100" s="482"/>
      <c r="Z1100" s="74"/>
    </row>
    <row r="1101" spans="2:26" ht="42.45" hidden="1" customHeight="1" x14ac:dyDescent="0.3">
      <c r="B1101" s="56" t="str">
        <f t="shared" ca="1" si="95"/>
        <v>VERO</v>
      </c>
      <c r="C1101" s="57" t="b">
        <f t="shared" si="96"/>
        <v>1</v>
      </c>
      <c r="D1101" s="57" t="b">
        <f>+IF(Q1101='Convalida dati'!$B$16,AND('Dealflow centrale'!V1101&lt;&gt;"",I1101&lt;&gt;""),IF(AND('Dealflow centrale'!Q1101='Convalida dati'!$B$17,'Dealflow centrale'!I1101=""),OR('Dealflow centrale'!V1101="",V1101='Convalida dati'!$D$8),"FALSO"))</f>
        <v>1</v>
      </c>
      <c r="E1101" s="57" t="b">
        <f>+IF(OR(T1101='Convalida dati'!$F$4,T1101='Convalida dati'!$F$5,T1101='Convalida dati'!$F$8),OR('Dealflow centrale'!V1101='Convalida dati'!$D$5,V1101='Convalida dati'!$D$6,V1101='Convalida dati'!$D$7),IF(OR('Dealflow centrale'!T1101='Convalida dati'!$F$9,'Dealflow centrale'!T1101='Convalida dati'!$F$7),OR('Dealflow centrale'!V1101='Convalida dati'!$D$4,'Dealflow centrale'!V1101='Convalida dati'!$D$5,'Dealflow centrale'!V1101='Convalida dati'!$D$6),IF(T1101="",OR(V1101="",V1101='Convalida dati'!$D$8),"FALSO")))</f>
        <v>1</v>
      </c>
      <c r="F1101" s="58" t="str">
        <f t="shared" ca="1" si="97"/>
        <v>OK</v>
      </c>
      <c r="G1101" s="60">
        <f t="shared" si="98"/>
        <v>1096</v>
      </c>
      <c r="H1101" s="84">
        <v>43637</v>
      </c>
      <c r="I1101" s="59">
        <f t="shared" si="99"/>
        <v>43637</v>
      </c>
      <c r="J1101" s="75" t="s">
        <v>2493</v>
      </c>
      <c r="K1101" s="70" t="s">
        <v>62</v>
      </c>
      <c r="L1101" s="70" t="s">
        <v>183</v>
      </c>
      <c r="M1101" s="72" t="s">
        <v>98</v>
      </c>
      <c r="N1101" s="75"/>
      <c r="O1101" s="73" t="s">
        <v>2503</v>
      </c>
      <c r="P1101" s="60" t="s">
        <v>34</v>
      </c>
      <c r="Q1101" s="61" t="s">
        <v>170</v>
      </c>
      <c r="R1101" s="61" t="s">
        <v>48</v>
      </c>
      <c r="S1101" s="293" t="str">
        <f>+'EVCA sectoralclassification 1'!E200</f>
        <v>Internet technologies</v>
      </c>
      <c r="T1101" s="62" t="s">
        <v>41</v>
      </c>
      <c r="U1101" s="60" t="s">
        <v>218</v>
      </c>
      <c r="V1101" s="424" t="s">
        <v>174</v>
      </c>
      <c r="W1101" s="289"/>
      <c r="X1101" s="488">
        <v>43643</v>
      </c>
      <c r="Y1101" s="481"/>
      <c r="Z1101" s="284"/>
    </row>
    <row r="1102" spans="2:26" ht="42.45" hidden="1" customHeight="1" x14ac:dyDescent="0.3">
      <c r="B1102" s="56" t="str">
        <f t="shared" ca="1" si="95"/>
        <v>VERO</v>
      </c>
      <c r="C1102" s="57" t="b">
        <f t="shared" si="96"/>
        <v>1</v>
      </c>
      <c r="D1102" s="57" t="b">
        <f>+IF(Q1102='Convalida dati'!$B$16,AND('Dealflow centrale'!V1102&lt;&gt;"",I1102&lt;&gt;""),IF(AND('Dealflow centrale'!Q1102='Convalida dati'!$B$17,'Dealflow centrale'!I1102=""),OR('Dealflow centrale'!V1102="",V1102='Convalida dati'!$D$8),"FALSO"))</f>
        <v>1</v>
      </c>
      <c r="E1102" s="57" t="b">
        <f>+IF(OR(T1102='Convalida dati'!$F$4,T1102='Convalida dati'!$F$5,T1102='Convalida dati'!$F$8),OR('Dealflow centrale'!V1102='Convalida dati'!$D$5,V1102='Convalida dati'!$D$6,V1102='Convalida dati'!$D$7),IF(OR('Dealflow centrale'!T1102='Convalida dati'!$F$9,'Dealflow centrale'!T1102='Convalida dati'!$F$7),OR('Dealflow centrale'!V1102='Convalida dati'!$D$4,'Dealflow centrale'!V1102='Convalida dati'!$D$5,'Dealflow centrale'!V1102='Convalida dati'!$D$6),IF(T1102="",OR(V1102="",V1102='Convalida dati'!$D$8),"FALSO")))</f>
        <v>1</v>
      </c>
      <c r="F1102" s="58" t="str">
        <f t="shared" ca="1" si="97"/>
        <v>OK</v>
      </c>
      <c r="G1102" s="66">
        <f t="shared" si="98"/>
        <v>1097</v>
      </c>
      <c r="H1102" s="85">
        <v>43647</v>
      </c>
      <c r="I1102" s="63">
        <f t="shared" si="99"/>
        <v>43647</v>
      </c>
      <c r="J1102" s="77" t="s">
        <v>2508</v>
      </c>
      <c r="K1102" s="76" t="s">
        <v>62</v>
      </c>
      <c r="L1102" s="76" t="s">
        <v>117</v>
      </c>
      <c r="M1102" s="78" t="s">
        <v>95</v>
      </c>
      <c r="N1102" s="64"/>
      <c r="O1102" s="272" t="s">
        <v>2511</v>
      </c>
      <c r="P1102" s="66" t="s">
        <v>34</v>
      </c>
      <c r="Q1102" s="67" t="s">
        <v>170</v>
      </c>
      <c r="R1102" s="67" t="s">
        <v>48</v>
      </c>
      <c r="S1102" s="288" t="str">
        <f>+'EVCA sectoralclassification 1'!E200</f>
        <v>Internet technologies</v>
      </c>
      <c r="T1102" s="68" t="s">
        <v>166</v>
      </c>
      <c r="U1102" s="66" t="s">
        <v>218</v>
      </c>
      <c r="V1102" s="423" t="s">
        <v>38</v>
      </c>
      <c r="W1102" s="288"/>
      <c r="X1102" s="489">
        <v>43650</v>
      </c>
      <c r="Y1102" s="482"/>
      <c r="Z1102" s="74"/>
    </row>
    <row r="1103" spans="2:26" ht="42.45" hidden="1" customHeight="1" x14ac:dyDescent="0.3">
      <c r="B1103" s="56" t="str">
        <f t="shared" ca="1" si="95"/>
        <v>VERO</v>
      </c>
      <c r="C1103" s="57" t="b">
        <f t="shared" si="96"/>
        <v>1</v>
      </c>
      <c r="D1103" s="57" t="b">
        <f>+IF(Q1103='Convalida dati'!$B$16,AND('Dealflow centrale'!V1103&lt;&gt;"",I1103&lt;&gt;""),IF(AND('Dealflow centrale'!Q1103='Convalida dati'!$B$17,'Dealflow centrale'!I1103=""),OR('Dealflow centrale'!V1103="",V1103='Convalida dati'!$D$8),"FALSO"))</f>
        <v>1</v>
      </c>
      <c r="E1103" s="57" t="b">
        <f>+IF(OR(T1103='Convalida dati'!$F$4,T1103='Convalida dati'!$F$5,T1103='Convalida dati'!$F$8),OR('Dealflow centrale'!V1103='Convalida dati'!$D$5,V1103='Convalida dati'!$D$6,V1103='Convalida dati'!$D$7),IF(OR('Dealflow centrale'!T1103='Convalida dati'!$F$9,'Dealflow centrale'!T1103='Convalida dati'!$F$7),OR('Dealflow centrale'!V1103='Convalida dati'!$D$4,'Dealflow centrale'!V1103='Convalida dati'!$D$5,'Dealflow centrale'!V1103='Convalida dati'!$D$6),IF(T1103="",OR(V1103="",V1103='Convalida dati'!$D$8),"FALSO")))</f>
        <v>1</v>
      </c>
      <c r="F1103" s="58" t="str">
        <f t="shared" ca="1" si="97"/>
        <v>OK</v>
      </c>
      <c r="G1103" s="60">
        <f t="shared" si="98"/>
        <v>1098</v>
      </c>
      <c r="H1103" s="84">
        <v>43948</v>
      </c>
      <c r="I1103" s="59">
        <f t="shared" si="99"/>
        <v>43948</v>
      </c>
      <c r="J1103" s="75" t="s">
        <v>3342</v>
      </c>
      <c r="K1103" s="70" t="s">
        <v>62</v>
      </c>
      <c r="L1103" s="70" t="s">
        <v>69</v>
      </c>
      <c r="M1103" s="72" t="s">
        <v>70</v>
      </c>
      <c r="N1103" s="75"/>
      <c r="O1103" s="73" t="s">
        <v>3343</v>
      </c>
      <c r="P1103" s="60" t="s">
        <v>169</v>
      </c>
      <c r="Q1103" s="61" t="s">
        <v>170</v>
      </c>
      <c r="R1103" s="61" t="s">
        <v>43</v>
      </c>
      <c r="S1103" s="293" t="str">
        <f>+'EVCA sectoralclassification 1'!E15</f>
        <v>Agriculture: other</v>
      </c>
      <c r="T1103" s="62" t="s">
        <v>41</v>
      </c>
      <c r="U1103" s="72" t="s">
        <v>2541</v>
      </c>
      <c r="V1103" s="424" t="s">
        <v>39</v>
      </c>
      <c r="W1103" s="289"/>
      <c r="X1103" s="488">
        <v>43951</v>
      </c>
      <c r="Y1103" s="483" t="s">
        <v>3350</v>
      </c>
      <c r="Z1103" s="80"/>
    </row>
    <row r="1104" spans="2:26" ht="42.45" hidden="1" customHeight="1" x14ac:dyDescent="0.3">
      <c r="B1104" s="56" t="str">
        <f t="shared" ca="1" si="95"/>
        <v>VERO</v>
      </c>
      <c r="C1104" s="57" t="b">
        <f t="shared" si="96"/>
        <v>1</v>
      </c>
      <c r="D1104" s="57" t="b">
        <f>+IF(Q1104='Convalida dati'!$B$16,AND('Dealflow centrale'!V1104&lt;&gt;"",I1104&lt;&gt;""),IF(AND('Dealflow centrale'!Q1104='Convalida dati'!$B$17,'Dealflow centrale'!I1104=""),OR('Dealflow centrale'!V1104="",V1104='Convalida dati'!$D$8),"FALSO"))</f>
        <v>1</v>
      </c>
      <c r="E1104" s="57" t="b">
        <f>+IF(OR(T1104='Convalida dati'!$F$4,T1104='Convalida dati'!$F$5,T1104='Convalida dati'!$F$8),OR('Dealflow centrale'!V1104='Convalida dati'!$D$5,V1104='Convalida dati'!$D$6,V1104='Convalida dati'!$D$7),IF(OR('Dealflow centrale'!T1104='Convalida dati'!$F$9,'Dealflow centrale'!T1104='Convalida dati'!$F$7),OR('Dealflow centrale'!V1104='Convalida dati'!$D$4,'Dealflow centrale'!V1104='Convalida dati'!$D$5,'Dealflow centrale'!V1104='Convalida dati'!$D$6),IF(T1104="",OR(V1104="",V1104='Convalida dati'!$D$8),"FALSO")))</f>
        <v>1</v>
      </c>
      <c r="F1104" s="58" t="str">
        <f t="shared" ca="1" si="97"/>
        <v>OK</v>
      </c>
      <c r="G1104" s="66">
        <f t="shared" si="98"/>
        <v>1099</v>
      </c>
      <c r="H1104" s="85">
        <v>43649</v>
      </c>
      <c r="I1104" s="63">
        <f t="shared" si="99"/>
        <v>43649</v>
      </c>
      <c r="J1104" s="77" t="s">
        <v>2509</v>
      </c>
      <c r="K1104" s="76" t="s">
        <v>62</v>
      </c>
      <c r="L1104" s="76" t="s">
        <v>206</v>
      </c>
      <c r="M1104" s="78" t="s">
        <v>206</v>
      </c>
      <c r="N1104" s="64"/>
      <c r="O1104" s="76" t="s">
        <v>2512</v>
      </c>
      <c r="P1104" s="66" t="s">
        <v>34</v>
      </c>
      <c r="Q1104" s="67" t="s">
        <v>170</v>
      </c>
      <c r="R1104" s="67" t="s">
        <v>53</v>
      </c>
      <c r="S1104" s="287" t="str">
        <f>+'EVCA sectoralclassification 1'!E180</f>
        <v>Financial institutions and services</v>
      </c>
      <c r="T1104" s="67" t="s">
        <v>41</v>
      </c>
      <c r="U1104" s="78" t="s">
        <v>218</v>
      </c>
      <c r="V1104" s="423" t="s">
        <v>174</v>
      </c>
      <c r="W1104" s="288"/>
      <c r="X1104" s="489">
        <v>43650</v>
      </c>
      <c r="Y1104" s="482"/>
      <c r="Z1104" s="74"/>
    </row>
    <row r="1105" spans="2:26" ht="42.45" hidden="1" customHeight="1" x14ac:dyDescent="0.3">
      <c r="B1105" s="56" t="str">
        <f t="shared" ca="1" si="95"/>
        <v>VERO</v>
      </c>
      <c r="C1105" s="57" t="b">
        <f t="shared" si="96"/>
        <v>1</v>
      </c>
      <c r="D1105" s="57" t="b">
        <f>+IF(Q1105='Convalida dati'!$B$16,AND('Dealflow centrale'!V1105&lt;&gt;"",I1105&lt;&gt;""),IF(AND('Dealflow centrale'!Q1105='Convalida dati'!$B$17,'Dealflow centrale'!I1105=""),OR('Dealflow centrale'!V1105="",V1105='Convalida dati'!$D$8),"FALSO"))</f>
        <v>1</v>
      </c>
      <c r="E1105" s="57" t="b">
        <f>+IF(OR(T1105='Convalida dati'!$F$4,T1105='Convalida dati'!$F$5,T1105='Convalida dati'!$F$8),OR('Dealflow centrale'!V1105='Convalida dati'!$D$5,V1105='Convalida dati'!$D$6,V1105='Convalida dati'!$D$7),IF(OR('Dealflow centrale'!T1105='Convalida dati'!$F$9,'Dealflow centrale'!T1105='Convalida dati'!$F$7),OR('Dealflow centrale'!V1105='Convalida dati'!$D$4,'Dealflow centrale'!V1105='Convalida dati'!$D$5,'Dealflow centrale'!V1105='Convalida dati'!$D$6),IF(T1105="",OR(V1105="",V1105='Convalida dati'!$D$8),"FALSO")))</f>
        <v>1</v>
      </c>
      <c r="F1105" s="58" t="str">
        <f t="shared" ca="1" si="97"/>
        <v>OK</v>
      </c>
      <c r="G1105" s="60">
        <f t="shared" si="98"/>
        <v>1100</v>
      </c>
      <c r="H1105" s="84">
        <v>43649</v>
      </c>
      <c r="I1105" s="59">
        <f t="shared" si="99"/>
        <v>43649</v>
      </c>
      <c r="J1105" s="75" t="s">
        <v>2510</v>
      </c>
      <c r="K1105" s="70" t="s">
        <v>62</v>
      </c>
      <c r="L1105" s="70" t="s">
        <v>165</v>
      </c>
      <c r="M1105" s="72" t="s">
        <v>90</v>
      </c>
      <c r="N1105" s="75"/>
      <c r="O1105" s="73" t="s">
        <v>2514</v>
      </c>
      <c r="P1105" s="60" t="s">
        <v>34</v>
      </c>
      <c r="Q1105" s="61" t="s">
        <v>170</v>
      </c>
      <c r="R1105" s="61" t="s">
        <v>43</v>
      </c>
      <c r="S1105" s="61" t="str">
        <f>+'EVCA sectoralclassification 1'!E3</f>
        <v>Crop cultivation</v>
      </c>
      <c r="T1105" s="61" t="s">
        <v>166</v>
      </c>
      <c r="U1105" s="60" t="s">
        <v>218</v>
      </c>
      <c r="V1105" s="424" t="s">
        <v>38</v>
      </c>
      <c r="W1105" s="289"/>
      <c r="X1105" s="491">
        <f>+X1104</f>
        <v>43650</v>
      </c>
      <c r="Y1105" s="483" t="s">
        <v>2218</v>
      </c>
      <c r="Z1105" s="80"/>
    </row>
    <row r="1106" spans="2:26" ht="42.45" hidden="1" customHeight="1" x14ac:dyDescent="0.3">
      <c r="B1106" s="56" t="str">
        <f t="shared" ca="1" si="95"/>
        <v>VERO</v>
      </c>
      <c r="C1106" s="57" t="b">
        <f t="shared" si="96"/>
        <v>1</v>
      </c>
      <c r="D1106" s="57" t="b">
        <f>+IF(Q1106='Convalida dati'!$B$16,AND('Dealflow centrale'!V1106&lt;&gt;"",I1106&lt;&gt;""),IF(AND('Dealflow centrale'!Q1106='Convalida dati'!$B$17,'Dealflow centrale'!I1106=""),OR('Dealflow centrale'!V1106="",V1106='Convalida dati'!$D$8),"FALSO"))</f>
        <v>1</v>
      </c>
      <c r="E1106" s="57" t="b">
        <f>+IF(OR(T1106='Convalida dati'!$F$4,T1106='Convalida dati'!$F$5,T1106='Convalida dati'!$F$8),OR('Dealflow centrale'!V1106='Convalida dati'!$D$5,V1106='Convalida dati'!$D$6,V1106='Convalida dati'!$D$7),IF(OR('Dealflow centrale'!T1106='Convalida dati'!$F$9,'Dealflow centrale'!T1106='Convalida dati'!$F$7),OR('Dealflow centrale'!V1106='Convalida dati'!$D$4,'Dealflow centrale'!V1106='Convalida dati'!$D$5,'Dealflow centrale'!V1106='Convalida dati'!$D$6),IF(T1106="",OR(V1106="",V1106='Convalida dati'!$D$8),"FALSO")))</f>
        <v>1</v>
      </c>
      <c r="F1106" s="58" t="str">
        <f t="shared" ca="1" si="97"/>
        <v>OK</v>
      </c>
      <c r="G1106" s="66">
        <f t="shared" si="98"/>
        <v>1101</v>
      </c>
      <c r="H1106" s="85">
        <v>43654</v>
      </c>
      <c r="I1106" s="63">
        <f t="shared" si="99"/>
        <v>43654</v>
      </c>
      <c r="J1106" s="77" t="s">
        <v>2516</v>
      </c>
      <c r="K1106" s="76" t="s">
        <v>62</v>
      </c>
      <c r="L1106" s="76" t="s">
        <v>165</v>
      </c>
      <c r="M1106" s="78" t="s">
        <v>90</v>
      </c>
      <c r="N1106" s="64"/>
      <c r="O1106" s="272" t="s">
        <v>2517</v>
      </c>
      <c r="P1106" s="66" t="s">
        <v>35</v>
      </c>
      <c r="Q1106" s="67" t="s">
        <v>170</v>
      </c>
      <c r="R1106" s="280" t="s">
        <v>47</v>
      </c>
      <c r="S1106" s="288" t="str">
        <f>+'EVCA sectoralclassification 1'!E56</f>
        <v>Business and industrial products</v>
      </c>
      <c r="T1106" s="68" t="s">
        <v>166</v>
      </c>
      <c r="U1106" s="66" t="s">
        <v>218</v>
      </c>
      <c r="V1106" s="428" t="s">
        <v>38</v>
      </c>
      <c r="W1106" s="300"/>
      <c r="X1106" s="489">
        <v>43657</v>
      </c>
      <c r="Y1106" s="482" t="s">
        <v>2218</v>
      </c>
      <c r="Z1106" s="74"/>
    </row>
    <row r="1107" spans="2:26" ht="42.45" hidden="1" customHeight="1" x14ac:dyDescent="0.3">
      <c r="B1107" s="56" t="str">
        <f t="shared" ca="1" si="95"/>
        <v>VERO</v>
      </c>
      <c r="C1107" s="57" t="b">
        <f t="shared" si="96"/>
        <v>1</v>
      </c>
      <c r="D1107" s="57" t="b">
        <f>+IF(Q1107='Convalida dati'!$B$16,AND('Dealflow centrale'!V1107&lt;&gt;"",I1107&lt;&gt;""),IF(AND('Dealflow centrale'!Q1107='Convalida dati'!$B$17,'Dealflow centrale'!I1107=""),OR('Dealflow centrale'!V1107="",V1107='Convalida dati'!$D$8),"FALSO"))</f>
        <v>1</v>
      </c>
      <c r="E1107" s="57" t="b">
        <f>+IF(OR(T1107='Convalida dati'!$F$4,T1107='Convalida dati'!$F$5,T1107='Convalida dati'!$F$8),OR('Dealflow centrale'!V1107='Convalida dati'!$D$5,V1107='Convalida dati'!$D$6,V1107='Convalida dati'!$D$7),IF(OR('Dealflow centrale'!T1107='Convalida dati'!$F$9,'Dealflow centrale'!T1107='Convalida dati'!$F$7),OR('Dealflow centrale'!V1107='Convalida dati'!$D$4,'Dealflow centrale'!V1107='Convalida dati'!$D$5,'Dealflow centrale'!V1107='Convalida dati'!$D$6),IF(T1107="",OR(V1107="",V1107='Convalida dati'!$D$8),"FALSO")))</f>
        <v>1</v>
      </c>
      <c r="F1107" s="58" t="str">
        <f t="shared" ca="1" si="97"/>
        <v>OK</v>
      </c>
      <c r="G1107" s="60">
        <f t="shared" si="98"/>
        <v>1102</v>
      </c>
      <c r="H1107" s="84">
        <v>43654</v>
      </c>
      <c r="I1107" s="59">
        <f t="shared" si="99"/>
        <v>43654</v>
      </c>
      <c r="J1107" s="75" t="s">
        <v>2518</v>
      </c>
      <c r="K1107" s="70" t="s">
        <v>64</v>
      </c>
      <c r="L1107" s="70" t="s">
        <v>2410</v>
      </c>
      <c r="M1107" s="72" t="s">
        <v>2411</v>
      </c>
      <c r="N1107" s="75"/>
      <c r="O1107" s="73" t="s">
        <v>2519</v>
      </c>
      <c r="P1107" s="60" t="s">
        <v>35</v>
      </c>
      <c r="Q1107" s="61" t="s">
        <v>170</v>
      </c>
      <c r="R1107" s="61" t="s">
        <v>53</v>
      </c>
      <c r="S1107" s="293" t="str">
        <f>+'EVCA sectoralclassification 1'!E133</f>
        <v>Consumer products retailing</v>
      </c>
      <c r="T1107" s="62" t="s">
        <v>41</v>
      </c>
      <c r="U1107" s="60" t="s">
        <v>218</v>
      </c>
      <c r="V1107" s="424" t="s">
        <v>174</v>
      </c>
      <c r="W1107" s="289"/>
      <c r="X1107" s="488">
        <v>43657</v>
      </c>
      <c r="Y1107" s="483" t="s">
        <v>2520</v>
      </c>
      <c r="Z1107" s="80"/>
    </row>
    <row r="1108" spans="2:26" ht="42.45" hidden="1" customHeight="1" x14ac:dyDescent="0.3">
      <c r="B1108" s="56" t="str">
        <f t="shared" ca="1" si="95"/>
        <v>VERO</v>
      </c>
      <c r="C1108" s="57" t="b">
        <f t="shared" si="96"/>
        <v>1</v>
      </c>
      <c r="D1108" s="57" t="b">
        <f>+IF(Q1108='Convalida dati'!$B$16,AND('Dealflow centrale'!V1108&lt;&gt;"",I1108&lt;&gt;""),IF(AND('Dealflow centrale'!Q1108='Convalida dati'!$B$17,'Dealflow centrale'!I1108=""),OR('Dealflow centrale'!V1108="",V1108='Convalida dati'!$D$8),"FALSO"))</f>
        <v>1</v>
      </c>
      <c r="E1108" s="57" t="b">
        <f>+IF(OR(T1108='Convalida dati'!$F$4,T1108='Convalida dati'!$F$5,T1108='Convalida dati'!$F$8),OR('Dealflow centrale'!V1108='Convalida dati'!$D$5,V1108='Convalida dati'!$D$6,V1108='Convalida dati'!$D$7),IF(OR('Dealflow centrale'!T1108='Convalida dati'!$F$9,'Dealflow centrale'!T1108='Convalida dati'!$F$7),OR('Dealflow centrale'!V1108='Convalida dati'!$D$4,'Dealflow centrale'!V1108='Convalida dati'!$D$5,'Dealflow centrale'!V1108='Convalida dati'!$D$6),IF(T1108="",OR(V1108="",V1108='Convalida dati'!$D$8),"FALSO")))</f>
        <v>1</v>
      </c>
      <c r="F1108" s="58" t="str">
        <f t="shared" ca="1" si="97"/>
        <v>OK</v>
      </c>
      <c r="G1108" s="66">
        <f t="shared" si="98"/>
        <v>1103</v>
      </c>
      <c r="H1108" s="85">
        <v>43655</v>
      </c>
      <c r="I1108" s="63">
        <f t="shared" si="99"/>
        <v>43655</v>
      </c>
      <c r="J1108" s="77" t="s">
        <v>2521</v>
      </c>
      <c r="K1108" s="76" t="s">
        <v>62</v>
      </c>
      <c r="L1108" s="76" t="s">
        <v>190</v>
      </c>
      <c r="M1108" s="78" t="s">
        <v>99</v>
      </c>
      <c r="N1108" s="64"/>
      <c r="O1108" s="272" t="s">
        <v>2522</v>
      </c>
      <c r="P1108" s="66" t="s">
        <v>34</v>
      </c>
      <c r="Q1108" s="67" t="s">
        <v>170</v>
      </c>
      <c r="R1108" s="67" t="s">
        <v>43</v>
      </c>
      <c r="S1108" s="288" t="str">
        <f>+'EVCA sectoralclassification 1'!E15</f>
        <v>Agriculture: other</v>
      </c>
      <c r="T1108" s="68" t="s">
        <v>41</v>
      </c>
      <c r="U1108" s="66" t="s">
        <v>218</v>
      </c>
      <c r="V1108" s="423" t="s">
        <v>174</v>
      </c>
      <c r="W1108" s="288"/>
      <c r="X1108" s="489">
        <v>43657</v>
      </c>
      <c r="Y1108" s="482"/>
      <c r="Z1108" s="74"/>
    </row>
    <row r="1109" spans="2:26" ht="42.45" hidden="1" customHeight="1" x14ac:dyDescent="0.3">
      <c r="B1109" s="56" t="str">
        <f t="shared" ca="1" si="95"/>
        <v>VERO</v>
      </c>
      <c r="C1109" s="57" t="b">
        <f t="shared" si="96"/>
        <v>1</v>
      </c>
      <c r="D1109" s="57" t="b">
        <f>+IF(Q1109='Convalida dati'!$B$16,AND('Dealflow centrale'!V1109&lt;&gt;"",I1109&lt;&gt;""),IF(AND('Dealflow centrale'!Q1109='Convalida dati'!$B$17,'Dealflow centrale'!I1109=""),OR('Dealflow centrale'!V1109="",V1109='Convalida dati'!$D$8),"FALSO"))</f>
        <v>1</v>
      </c>
      <c r="E1109" s="57" t="b">
        <f>+IF(OR(T1109='Convalida dati'!$F$4,T1109='Convalida dati'!$F$5,T1109='Convalida dati'!$F$8),OR('Dealflow centrale'!V1109='Convalida dati'!$D$5,V1109='Convalida dati'!$D$6,V1109='Convalida dati'!$D$7),IF(OR('Dealflow centrale'!T1109='Convalida dati'!$F$9,'Dealflow centrale'!T1109='Convalida dati'!$F$7),OR('Dealflow centrale'!V1109='Convalida dati'!$D$4,'Dealflow centrale'!V1109='Convalida dati'!$D$5,'Dealflow centrale'!V1109='Convalida dati'!$D$6),IF(T1109="",OR(V1109="",V1109='Convalida dati'!$D$8),"FALSO")))</f>
        <v>1</v>
      </c>
      <c r="F1109" s="58" t="str">
        <f t="shared" ca="1" si="97"/>
        <v>OK</v>
      </c>
      <c r="G1109" s="60">
        <f t="shared" si="98"/>
        <v>1104</v>
      </c>
      <c r="H1109" s="84">
        <v>43656</v>
      </c>
      <c r="I1109" s="59">
        <f t="shared" si="99"/>
        <v>43656</v>
      </c>
      <c r="J1109" s="75" t="s">
        <v>2523</v>
      </c>
      <c r="K1109" s="70" t="s">
        <v>62</v>
      </c>
      <c r="L1109" s="70" t="s">
        <v>202</v>
      </c>
      <c r="M1109" s="72" t="s">
        <v>89</v>
      </c>
      <c r="N1109" s="75"/>
      <c r="O1109" s="73" t="s">
        <v>2524</v>
      </c>
      <c r="P1109" s="60" t="s">
        <v>35</v>
      </c>
      <c r="Q1109" s="61" t="s">
        <v>170</v>
      </c>
      <c r="R1109" s="61" t="s">
        <v>44</v>
      </c>
      <c r="S1109" s="293" t="str">
        <f>+'EVCA sectoralclassification 1'!E55</f>
        <v>Business and industrial products</v>
      </c>
      <c r="T1109" s="62" t="s">
        <v>166</v>
      </c>
      <c r="U1109" s="60" t="s">
        <v>218</v>
      </c>
      <c r="V1109" s="424" t="s">
        <v>38</v>
      </c>
      <c r="W1109" s="289"/>
      <c r="X1109" s="488">
        <v>43657</v>
      </c>
      <c r="Y1109" s="481"/>
      <c r="Z1109" s="284"/>
    </row>
    <row r="1110" spans="2:26" ht="42.45" hidden="1" customHeight="1" x14ac:dyDescent="0.3">
      <c r="B1110" s="56" t="str">
        <f t="shared" ca="1" si="95"/>
        <v>VERO</v>
      </c>
      <c r="C1110" s="57" t="b">
        <f t="shared" si="96"/>
        <v>1</v>
      </c>
      <c r="D1110" s="57" t="b">
        <f>+IF(Q1110='Convalida dati'!$B$16,AND('Dealflow centrale'!V1110&lt;&gt;"",I1110&lt;&gt;""),IF(AND('Dealflow centrale'!Q1110='Convalida dati'!$B$17,'Dealflow centrale'!I1110=""),OR('Dealflow centrale'!V1110="",V1110='Convalida dati'!$D$8),"FALSO"))</f>
        <v>1</v>
      </c>
      <c r="E1110" s="57" t="b">
        <f>+IF(OR(T1110='Convalida dati'!$F$4,T1110='Convalida dati'!$F$5,T1110='Convalida dati'!$F$8),OR('Dealflow centrale'!V1110='Convalida dati'!$D$5,V1110='Convalida dati'!$D$6,V1110='Convalida dati'!$D$7),IF(OR('Dealflow centrale'!T1110='Convalida dati'!$F$9,'Dealflow centrale'!T1110='Convalida dati'!$F$7),OR('Dealflow centrale'!V1110='Convalida dati'!$D$4,'Dealflow centrale'!V1110='Convalida dati'!$D$5,'Dealflow centrale'!V1110='Convalida dati'!$D$6),IF(T1110="",OR(V1110="",V1110='Convalida dati'!$D$8),"FALSO")))</f>
        <v>1</v>
      </c>
      <c r="F1110" s="58" t="str">
        <f t="shared" ca="1" si="97"/>
        <v>OK</v>
      </c>
      <c r="G1110" s="66">
        <f t="shared" si="98"/>
        <v>1105</v>
      </c>
      <c r="H1110" s="85">
        <v>43657</v>
      </c>
      <c r="I1110" s="63">
        <f t="shared" si="99"/>
        <v>43657</v>
      </c>
      <c r="J1110" s="77" t="s">
        <v>2525</v>
      </c>
      <c r="K1110" s="65" t="s">
        <v>62</v>
      </c>
      <c r="L1110" s="76" t="s">
        <v>165</v>
      </c>
      <c r="M1110" s="78" t="s">
        <v>90</v>
      </c>
      <c r="N1110" s="64"/>
      <c r="O1110" s="272" t="s">
        <v>2539</v>
      </c>
      <c r="P1110" s="66" t="s">
        <v>35</v>
      </c>
      <c r="Q1110" s="67" t="s">
        <v>170</v>
      </c>
      <c r="R1110" s="67" t="s">
        <v>47</v>
      </c>
      <c r="S1110" s="287" t="str">
        <f>+'EVCA sectoralclassification 1'!E130</f>
        <v>Consumer products manufacturing</v>
      </c>
      <c r="T1110" s="67" t="s">
        <v>166</v>
      </c>
      <c r="U1110" s="78" t="s">
        <v>218</v>
      </c>
      <c r="V1110" s="423" t="s">
        <v>38</v>
      </c>
      <c r="W1110" s="288"/>
      <c r="X1110" s="489">
        <v>43657</v>
      </c>
      <c r="Y1110" s="482"/>
      <c r="Z1110" s="74"/>
    </row>
    <row r="1111" spans="2:26" ht="42.45" hidden="1" customHeight="1" x14ac:dyDescent="0.3">
      <c r="B1111" s="56" t="str">
        <f t="shared" ca="1" si="95"/>
        <v>VERO</v>
      </c>
      <c r="C1111" s="57" t="b">
        <f t="shared" si="96"/>
        <v>1</v>
      </c>
      <c r="D1111" s="57" t="b">
        <f>+IF(Q1111='Convalida dati'!$B$16,AND('Dealflow centrale'!V1111&lt;&gt;"",I1111&lt;&gt;""),IF(AND('Dealflow centrale'!Q1111='Convalida dati'!$B$17,'Dealflow centrale'!I1111=""),OR('Dealflow centrale'!V1111="",V1111='Convalida dati'!$D$8),"FALSO"))</f>
        <v>1</v>
      </c>
      <c r="E1111" s="57" t="b">
        <f>+IF(OR(T1111='Convalida dati'!$F$4,T1111='Convalida dati'!$F$5,T1111='Convalida dati'!$F$8),OR('Dealflow centrale'!V1111='Convalida dati'!$D$5,V1111='Convalida dati'!$D$6,V1111='Convalida dati'!$D$7),IF(OR('Dealflow centrale'!T1111='Convalida dati'!$F$9,'Dealflow centrale'!T1111='Convalida dati'!$F$7),OR('Dealflow centrale'!V1111='Convalida dati'!$D$4,'Dealflow centrale'!V1111='Convalida dati'!$D$5,'Dealflow centrale'!V1111='Convalida dati'!$D$6),IF(T1111="",OR(V1111="",V1111='Convalida dati'!$D$8),"FALSO")))</f>
        <v>1</v>
      </c>
      <c r="F1111" s="58" t="str">
        <f t="shared" ca="1" si="97"/>
        <v>OK</v>
      </c>
      <c r="G1111" s="60">
        <f t="shared" si="98"/>
        <v>1106</v>
      </c>
      <c r="H1111" s="84">
        <v>43656</v>
      </c>
      <c r="I1111" s="59">
        <f t="shared" si="99"/>
        <v>43656</v>
      </c>
      <c r="J1111" s="75" t="s">
        <v>2526</v>
      </c>
      <c r="K1111" s="70" t="s">
        <v>62</v>
      </c>
      <c r="L1111" s="70" t="s">
        <v>69</v>
      </c>
      <c r="M1111" s="72" t="s">
        <v>70</v>
      </c>
      <c r="N1111" s="75"/>
      <c r="O1111" s="73" t="s">
        <v>2540</v>
      </c>
      <c r="P1111" s="60" t="s">
        <v>37</v>
      </c>
      <c r="Q1111" s="61" t="s">
        <v>170</v>
      </c>
      <c r="R1111" s="61" t="s">
        <v>52</v>
      </c>
      <c r="S1111" s="294" t="str">
        <f>+'EVCA sectoralclassification 1'!E231</f>
        <v>Medical devices and supplies</v>
      </c>
      <c r="T1111" s="61" t="s">
        <v>40</v>
      </c>
      <c r="U1111" s="72" t="s">
        <v>2541</v>
      </c>
      <c r="V1111" s="424" t="s">
        <v>39</v>
      </c>
      <c r="W1111" s="289"/>
      <c r="X1111" s="491">
        <v>43665</v>
      </c>
      <c r="Y1111" s="481"/>
      <c r="Z1111" s="284"/>
    </row>
    <row r="1112" spans="2:26" ht="42.45" hidden="1" customHeight="1" x14ac:dyDescent="0.3">
      <c r="B1112" s="56" t="str">
        <f t="shared" ca="1" si="95"/>
        <v>VERO</v>
      </c>
      <c r="C1112" s="57" t="b">
        <f t="shared" si="96"/>
        <v>1</v>
      </c>
      <c r="D1112" s="57" t="b">
        <f>+IF(Q1112='Convalida dati'!$B$16,AND('Dealflow centrale'!V1112&lt;&gt;"",I1112&lt;&gt;""),IF(AND('Dealflow centrale'!Q1112='Convalida dati'!$B$17,'Dealflow centrale'!I1112=""),OR('Dealflow centrale'!V1112="",V1112='Convalida dati'!$D$8),"FALSO"))</f>
        <v>1</v>
      </c>
      <c r="E1112" s="57" t="b">
        <f>+IF(OR(T1112='Convalida dati'!$F$4,T1112='Convalida dati'!$F$5,T1112='Convalida dati'!$F$8),OR('Dealflow centrale'!V1112='Convalida dati'!$D$5,V1112='Convalida dati'!$D$6,V1112='Convalida dati'!$D$7),IF(OR('Dealflow centrale'!T1112='Convalida dati'!$F$9,'Dealflow centrale'!T1112='Convalida dati'!$F$7),OR('Dealflow centrale'!V1112='Convalida dati'!$D$4,'Dealflow centrale'!V1112='Convalida dati'!$D$5,'Dealflow centrale'!V1112='Convalida dati'!$D$6),IF(T1112="",OR(V1112="",V1112='Convalida dati'!$D$8),"FALSO")))</f>
        <v>1</v>
      </c>
      <c r="F1112" s="58" t="str">
        <f t="shared" ca="1" si="97"/>
        <v>OK</v>
      </c>
      <c r="G1112" s="66">
        <f t="shared" si="98"/>
        <v>1107</v>
      </c>
      <c r="H1112" s="85">
        <v>43656</v>
      </c>
      <c r="I1112" s="63">
        <f t="shared" si="99"/>
        <v>43656</v>
      </c>
      <c r="J1112" s="77" t="s">
        <v>2527</v>
      </c>
      <c r="K1112" s="65" t="s">
        <v>62</v>
      </c>
      <c r="L1112" s="76" t="s">
        <v>69</v>
      </c>
      <c r="M1112" s="78" t="s">
        <v>70</v>
      </c>
      <c r="N1112" s="64"/>
      <c r="O1112" s="272" t="s">
        <v>2540</v>
      </c>
      <c r="P1112" s="66" t="s">
        <v>37</v>
      </c>
      <c r="Q1112" s="67" t="s">
        <v>170</v>
      </c>
      <c r="R1112" s="280" t="s">
        <v>45</v>
      </c>
      <c r="S1112" s="288" t="str">
        <f>+'EVCA sectoralclassification 1'!E223</f>
        <v>Biotechnology</v>
      </c>
      <c r="T1112" s="68" t="s">
        <v>40</v>
      </c>
      <c r="U1112" s="66" t="s">
        <v>2541</v>
      </c>
      <c r="V1112" s="423" t="s">
        <v>39</v>
      </c>
      <c r="W1112" s="288"/>
      <c r="X1112" s="489">
        <v>43665</v>
      </c>
      <c r="Y1112" s="482"/>
      <c r="Z1112" s="74"/>
    </row>
    <row r="1113" spans="2:26" ht="42.45" hidden="1" customHeight="1" x14ac:dyDescent="0.3">
      <c r="B1113" s="56" t="str">
        <f t="shared" ca="1" si="95"/>
        <v>VERO</v>
      </c>
      <c r="C1113" s="57" t="b">
        <f t="shared" si="96"/>
        <v>1</v>
      </c>
      <c r="D1113" s="57" t="b">
        <f>+IF(Q1113='Convalida dati'!$B$16,AND('Dealflow centrale'!V1113&lt;&gt;"",I1113&lt;&gt;""),IF(AND('Dealflow centrale'!Q1113='Convalida dati'!$B$17,'Dealflow centrale'!I1113=""),OR('Dealflow centrale'!V1113="",V1113='Convalida dati'!$D$8),"FALSO"))</f>
        <v>1</v>
      </c>
      <c r="E1113" s="57" t="b">
        <f>+IF(OR(T1113='Convalida dati'!$F$4,T1113='Convalida dati'!$F$5,T1113='Convalida dati'!$F$8),OR('Dealflow centrale'!V1113='Convalida dati'!$D$5,V1113='Convalida dati'!$D$6,V1113='Convalida dati'!$D$7),IF(OR('Dealflow centrale'!T1113='Convalida dati'!$F$9,'Dealflow centrale'!T1113='Convalida dati'!$F$7),OR('Dealflow centrale'!V1113='Convalida dati'!$D$4,'Dealflow centrale'!V1113='Convalida dati'!$D$5,'Dealflow centrale'!V1113='Convalida dati'!$D$6),IF(T1113="",OR(V1113="",V1113='Convalida dati'!$D$8),"FALSO")))</f>
        <v>1</v>
      </c>
      <c r="F1113" s="58" t="str">
        <f t="shared" ca="1" si="97"/>
        <v>OK</v>
      </c>
      <c r="G1113" s="60">
        <f t="shared" si="98"/>
        <v>1108</v>
      </c>
      <c r="H1113" s="84">
        <v>43656</v>
      </c>
      <c r="I1113" s="59">
        <f t="shared" si="99"/>
        <v>43656</v>
      </c>
      <c r="J1113" s="75" t="s">
        <v>2528</v>
      </c>
      <c r="K1113" s="70" t="s">
        <v>62</v>
      </c>
      <c r="L1113" s="70" t="s">
        <v>149</v>
      </c>
      <c r="M1113" s="72" t="s">
        <v>92</v>
      </c>
      <c r="N1113" s="75"/>
      <c r="O1113" s="73" t="s">
        <v>2540</v>
      </c>
      <c r="P1113" s="60" t="s">
        <v>37</v>
      </c>
      <c r="Q1113" s="61" t="s">
        <v>170</v>
      </c>
      <c r="R1113" s="61" t="s">
        <v>45</v>
      </c>
      <c r="S1113" s="293" t="str">
        <f>+'EVCA sectoralclassification 1'!E224</f>
        <v>Drug development technologies</v>
      </c>
      <c r="T1113" s="62" t="s">
        <v>40</v>
      </c>
      <c r="U1113" s="60" t="s">
        <v>2542</v>
      </c>
      <c r="V1113" s="424" t="s">
        <v>39</v>
      </c>
      <c r="W1113" s="289"/>
      <c r="X1113" s="488">
        <v>43665</v>
      </c>
      <c r="Y1113" s="481"/>
      <c r="Z1113" s="284"/>
    </row>
    <row r="1114" spans="2:26" ht="42.45" hidden="1" customHeight="1" x14ac:dyDescent="0.3">
      <c r="B1114" s="56" t="str">
        <f t="shared" ca="1" si="95"/>
        <v>VERO</v>
      </c>
      <c r="C1114" s="57" t="b">
        <f t="shared" si="96"/>
        <v>1</v>
      </c>
      <c r="D1114" s="57" t="b">
        <f>+IF(Q1114='Convalida dati'!$B$16,AND('Dealflow centrale'!V1114&lt;&gt;"",I1114&lt;&gt;""),IF(AND('Dealflow centrale'!Q1114='Convalida dati'!$B$17,'Dealflow centrale'!I1114=""),OR('Dealflow centrale'!V1114="",V1114='Convalida dati'!$D$8),"FALSO"))</f>
        <v>1</v>
      </c>
      <c r="E1114" s="57" t="b">
        <f>+IF(OR(T1114='Convalida dati'!$F$4,T1114='Convalida dati'!$F$5,T1114='Convalida dati'!$F$8),OR('Dealflow centrale'!V1114='Convalida dati'!$D$5,V1114='Convalida dati'!$D$6,V1114='Convalida dati'!$D$7),IF(OR('Dealflow centrale'!T1114='Convalida dati'!$F$9,'Dealflow centrale'!T1114='Convalida dati'!$F$7),OR('Dealflow centrale'!V1114='Convalida dati'!$D$4,'Dealflow centrale'!V1114='Convalida dati'!$D$5,'Dealflow centrale'!V1114='Convalida dati'!$D$6),IF(T1114="",OR(V1114="",V1114='Convalida dati'!$D$8),"FALSO")))</f>
        <v>1</v>
      </c>
      <c r="F1114" s="58" t="str">
        <f t="shared" ca="1" si="97"/>
        <v>OK</v>
      </c>
      <c r="G1114" s="66">
        <f t="shared" si="98"/>
        <v>1109</v>
      </c>
      <c r="H1114" s="85">
        <v>43656</v>
      </c>
      <c r="I1114" s="63">
        <f t="shared" si="99"/>
        <v>43656</v>
      </c>
      <c r="J1114" s="77" t="s">
        <v>2529</v>
      </c>
      <c r="K1114" s="65" t="s">
        <v>62</v>
      </c>
      <c r="L1114" s="76" t="s">
        <v>69</v>
      </c>
      <c r="M1114" s="78" t="s">
        <v>70</v>
      </c>
      <c r="N1114" s="64"/>
      <c r="O1114" s="272" t="s">
        <v>2540</v>
      </c>
      <c r="P1114" s="66" t="s">
        <v>37</v>
      </c>
      <c r="Q1114" s="67" t="s">
        <v>170</v>
      </c>
      <c r="R1114" s="67" t="s">
        <v>49</v>
      </c>
      <c r="S1114" s="288" t="str">
        <f>+'EVCA sectoralclassification 1'!E214</f>
        <v>Systems software</v>
      </c>
      <c r="T1114" s="68" t="s">
        <v>40</v>
      </c>
      <c r="U1114" s="66" t="s">
        <v>2541</v>
      </c>
      <c r="V1114" s="423" t="s">
        <v>39</v>
      </c>
      <c r="W1114" s="288"/>
      <c r="X1114" s="489">
        <v>43665</v>
      </c>
      <c r="Y1114" s="482"/>
      <c r="Z1114" s="74"/>
    </row>
    <row r="1115" spans="2:26" ht="42.45" hidden="1" customHeight="1" x14ac:dyDescent="0.3">
      <c r="B1115" s="56" t="str">
        <f t="shared" ca="1" si="95"/>
        <v>VERO</v>
      </c>
      <c r="C1115" s="57" t="b">
        <f t="shared" si="96"/>
        <v>1</v>
      </c>
      <c r="D1115" s="57" t="b">
        <f>+IF(Q1115='Convalida dati'!$B$16,AND('Dealflow centrale'!V1115&lt;&gt;"",I1115&lt;&gt;""),IF(AND('Dealflow centrale'!Q1115='Convalida dati'!$B$17,'Dealflow centrale'!I1115=""),OR('Dealflow centrale'!V1115="",V1115='Convalida dati'!$D$8),"FALSO"))</f>
        <v>1</v>
      </c>
      <c r="E1115" s="57" t="b">
        <f>+IF(OR(T1115='Convalida dati'!$F$4,T1115='Convalida dati'!$F$5,T1115='Convalida dati'!$F$8),OR('Dealflow centrale'!V1115='Convalida dati'!$D$5,V1115='Convalida dati'!$D$6,V1115='Convalida dati'!$D$7),IF(OR('Dealflow centrale'!T1115='Convalida dati'!$F$9,'Dealflow centrale'!T1115='Convalida dati'!$F$7),OR('Dealflow centrale'!V1115='Convalida dati'!$D$4,'Dealflow centrale'!V1115='Convalida dati'!$D$5,'Dealflow centrale'!V1115='Convalida dati'!$D$6),IF(T1115="",OR(V1115="",V1115='Convalida dati'!$D$8),"FALSO")))</f>
        <v>1</v>
      </c>
      <c r="F1115" s="58" t="str">
        <f t="shared" ca="1" si="97"/>
        <v>OK</v>
      </c>
      <c r="G1115" s="60">
        <f t="shared" si="98"/>
        <v>1110</v>
      </c>
      <c r="H1115" s="84">
        <v>43656</v>
      </c>
      <c r="I1115" s="59">
        <f t="shared" si="99"/>
        <v>43656</v>
      </c>
      <c r="J1115" s="75" t="s">
        <v>2530</v>
      </c>
      <c r="K1115" s="70" t="s">
        <v>62</v>
      </c>
      <c r="L1115" s="70" t="s">
        <v>69</v>
      </c>
      <c r="M1115" s="72" t="s">
        <v>70</v>
      </c>
      <c r="N1115" s="75"/>
      <c r="O1115" s="73" t="s">
        <v>2540</v>
      </c>
      <c r="P1115" s="60" t="s">
        <v>37</v>
      </c>
      <c r="Q1115" s="61" t="s">
        <v>170</v>
      </c>
      <c r="R1115" s="61" t="s">
        <v>49</v>
      </c>
      <c r="S1115" s="293" t="str">
        <f>+'EVCA sectoralclassification 1'!E215</f>
        <v>Software: other</v>
      </c>
      <c r="T1115" s="62" t="s">
        <v>40</v>
      </c>
      <c r="U1115" s="60" t="s">
        <v>2541</v>
      </c>
      <c r="V1115" s="424" t="s">
        <v>39</v>
      </c>
      <c r="W1115" s="289"/>
      <c r="X1115" s="488">
        <v>43665</v>
      </c>
      <c r="Y1115" s="481"/>
      <c r="Z1115" s="284"/>
    </row>
    <row r="1116" spans="2:26" ht="42.45" hidden="1" customHeight="1" x14ac:dyDescent="0.3">
      <c r="B1116" s="56" t="str">
        <f t="shared" ca="1" si="95"/>
        <v>VERO</v>
      </c>
      <c r="C1116" s="57" t="b">
        <f t="shared" si="96"/>
        <v>1</v>
      </c>
      <c r="D1116" s="57" t="b">
        <f>+IF(Q1116='Convalida dati'!$B$16,AND('Dealflow centrale'!V1116&lt;&gt;"",I1116&lt;&gt;""),IF(AND('Dealflow centrale'!Q1116='Convalida dati'!$B$17,'Dealflow centrale'!I1116=""),OR('Dealflow centrale'!V1116="",V1116='Convalida dati'!$D$8),"FALSO"))</f>
        <v>1</v>
      </c>
      <c r="E1116" s="57" t="b">
        <f>+IF(OR(T1116='Convalida dati'!$F$4,T1116='Convalida dati'!$F$5,T1116='Convalida dati'!$F$8),OR('Dealflow centrale'!V1116='Convalida dati'!$D$5,V1116='Convalida dati'!$D$6,V1116='Convalida dati'!$D$7),IF(OR('Dealflow centrale'!T1116='Convalida dati'!$F$9,'Dealflow centrale'!T1116='Convalida dati'!$F$7),OR('Dealflow centrale'!V1116='Convalida dati'!$D$4,'Dealflow centrale'!V1116='Convalida dati'!$D$5,'Dealflow centrale'!V1116='Convalida dati'!$D$6),IF(T1116="",OR(V1116="",V1116='Convalida dati'!$D$8),"FALSO")))</f>
        <v>1</v>
      </c>
      <c r="F1116" s="58" t="str">
        <f t="shared" ca="1" si="97"/>
        <v>OK</v>
      </c>
      <c r="G1116" s="66">
        <f t="shared" si="98"/>
        <v>1111</v>
      </c>
      <c r="H1116" s="85">
        <v>43656</v>
      </c>
      <c r="I1116" s="63">
        <f t="shared" si="99"/>
        <v>43656</v>
      </c>
      <c r="J1116" s="77" t="s">
        <v>2531</v>
      </c>
      <c r="K1116" s="65" t="s">
        <v>62</v>
      </c>
      <c r="L1116" s="76" t="s">
        <v>69</v>
      </c>
      <c r="M1116" s="78" t="s">
        <v>70</v>
      </c>
      <c r="N1116" s="64"/>
      <c r="O1116" s="76" t="s">
        <v>2540</v>
      </c>
      <c r="P1116" s="66" t="s">
        <v>37</v>
      </c>
      <c r="Q1116" s="67" t="s">
        <v>170</v>
      </c>
      <c r="R1116" s="67" t="s">
        <v>45</v>
      </c>
      <c r="S1116" s="287" t="str">
        <f>+'EVCA sectoralclassification 1'!E233</f>
        <v>Pharmaceuticals and drug delivery</v>
      </c>
      <c r="T1116" s="67" t="s">
        <v>40</v>
      </c>
      <c r="U1116" s="66" t="s">
        <v>2541</v>
      </c>
      <c r="V1116" s="423" t="s">
        <v>39</v>
      </c>
      <c r="W1116" s="288"/>
      <c r="X1116" s="489">
        <v>43665</v>
      </c>
      <c r="Y1116" s="482"/>
      <c r="Z1116" s="74"/>
    </row>
    <row r="1117" spans="2:26" ht="42.45" hidden="1" customHeight="1" x14ac:dyDescent="0.3">
      <c r="B1117" s="56" t="str">
        <f t="shared" ca="1" si="95"/>
        <v>VERO</v>
      </c>
      <c r="C1117" s="57" t="b">
        <f t="shared" si="96"/>
        <v>1</v>
      </c>
      <c r="D1117" s="57" t="b">
        <f>+IF(Q1117='Convalida dati'!$B$16,AND('Dealflow centrale'!V1117&lt;&gt;"",I1117&lt;&gt;""),IF(AND('Dealflow centrale'!Q1117='Convalida dati'!$B$17,'Dealflow centrale'!I1117=""),OR('Dealflow centrale'!V1117="",V1117='Convalida dati'!$D$8),"FALSO"))</f>
        <v>1</v>
      </c>
      <c r="E1117" s="57" t="b">
        <f>+IF(OR(T1117='Convalida dati'!$F$4,T1117='Convalida dati'!$F$5,T1117='Convalida dati'!$F$8),OR('Dealflow centrale'!V1117='Convalida dati'!$D$5,V1117='Convalida dati'!$D$6,V1117='Convalida dati'!$D$7),IF(OR('Dealflow centrale'!T1117='Convalida dati'!$F$9,'Dealflow centrale'!T1117='Convalida dati'!$F$7),OR('Dealflow centrale'!V1117='Convalida dati'!$D$4,'Dealflow centrale'!V1117='Convalida dati'!$D$5,'Dealflow centrale'!V1117='Convalida dati'!$D$6),IF(T1117="",OR(V1117="",V1117='Convalida dati'!$D$8),"FALSO")))</f>
        <v>1</v>
      </c>
      <c r="F1117" s="58" t="str">
        <f t="shared" ca="1" si="97"/>
        <v>OK</v>
      </c>
      <c r="G1117" s="60">
        <f t="shared" si="98"/>
        <v>1112</v>
      </c>
      <c r="H1117" s="84">
        <v>43656</v>
      </c>
      <c r="I1117" s="59">
        <f t="shared" si="99"/>
        <v>43656</v>
      </c>
      <c r="J1117" s="75" t="s">
        <v>2532</v>
      </c>
      <c r="K1117" s="70" t="s">
        <v>62</v>
      </c>
      <c r="L1117" s="70" t="s">
        <v>80</v>
      </c>
      <c r="M1117" s="72" t="s">
        <v>70</v>
      </c>
      <c r="N1117" s="75"/>
      <c r="O1117" s="73" t="s">
        <v>2540</v>
      </c>
      <c r="P1117" s="60" t="s">
        <v>37</v>
      </c>
      <c r="Q1117" s="61" t="s">
        <v>170</v>
      </c>
      <c r="R1117" s="61" t="s">
        <v>52</v>
      </c>
      <c r="S1117" s="61" t="str">
        <f>+'EVCA sectoralclassification 1'!E231</f>
        <v>Medical devices and supplies</v>
      </c>
      <c r="T1117" s="61" t="s">
        <v>40</v>
      </c>
      <c r="U1117" s="284" t="s">
        <v>223</v>
      </c>
      <c r="V1117" s="424" t="s">
        <v>39</v>
      </c>
      <c r="W1117" s="289"/>
      <c r="X1117" s="491">
        <v>43665</v>
      </c>
      <c r="Y1117" s="481"/>
      <c r="Z1117" s="284"/>
    </row>
    <row r="1118" spans="2:26" ht="42.45" hidden="1" customHeight="1" x14ac:dyDescent="0.3">
      <c r="B1118" s="56" t="str">
        <f t="shared" ca="1" si="95"/>
        <v>VERO</v>
      </c>
      <c r="C1118" s="57" t="b">
        <f t="shared" si="96"/>
        <v>1</v>
      </c>
      <c r="D1118" s="57" t="b">
        <f>+IF(Q1118='Convalida dati'!$B$16,AND('Dealflow centrale'!V1118&lt;&gt;"",I1118&lt;&gt;""),IF(AND('Dealflow centrale'!Q1118='Convalida dati'!$B$17,'Dealflow centrale'!I1118=""),OR('Dealflow centrale'!V1118="",V1118='Convalida dati'!$D$8),"FALSO"))</f>
        <v>1</v>
      </c>
      <c r="E1118" s="57" t="b">
        <f>+IF(OR(T1118='Convalida dati'!$F$4,T1118='Convalida dati'!$F$5,T1118='Convalida dati'!$F$8),OR('Dealflow centrale'!V1118='Convalida dati'!$D$5,V1118='Convalida dati'!$D$6,V1118='Convalida dati'!$D$7),IF(OR('Dealflow centrale'!T1118='Convalida dati'!$F$9,'Dealflow centrale'!T1118='Convalida dati'!$F$7),OR('Dealflow centrale'!V1118='Convalida dati'!$D$4,'Dealflow centrale'!V1118='Convalida dati'!$D$5,'Dealflow centrale'!V1118='Convalida dati'!$D$6),IF(T1118="",OR(V1118="",V1118='Convalida dati'!$D$8),"FALSO")))</f>
        <v>1</v>
      </c>
      <c r="F1118" s="58" t="str">
        <f t="shared" ca="1" si="97"/>
        <v>OK</v>
      </c>
      <c r="G1118" s="66">
        <f t="shared" si="98"/>
        <v>1113</v>
      </c>
      <c r="H1118" s="85">
        <v>43656</v>
      </c>
      <c r="I1118" s="63">
        <f t="shared" si="99"/>
        <v>43656</v>
      </c>
      <c r="J1118" s="77" t="s">
        <v>2533</v>
      </c>
      <c r="K1118" s="65" t="s">
        <v>62</v>
      </c>
      <c r="L1118" s="76" t="s">
        <v>69</v>
      </c>
      <c r="M1118" s="78" t="s">
        <v>70</v>
      </c>
      <c r="N1118" s="64"/>
      <c r="O1118" s="272" t="s">
        <v>2540</v>
      </c>
      <c r="P1118" s="66" t="s">
        <v>37</v>
      </c>
      <c r="Q1118" s="67" t="s">
        <v>170</v>
      </c>
      <c r="R1118" s="280" t="s">
        <v>45</v>
      </c>
      <c r="S1118" s="288" t="str">
        <f>+'EVCA sectoralclassification 1'!E233</f>
        <v>Pharmaceuticals and drug delivery</v>
      </c>
      <c r="T1118" s="68" t="s">
        <v>40</v>
      </c>
      <c r="U1118" s="78" t="s">
        <v>1085</v>
      </c>
      <c r="V1118" s="423" t="s">
        <v>39</v>
      </c>
      <c r="W1118" s="288"/>
      <c r="X1118" s="489">
        <v>43665</v>
      </c>
      <c r="Y1118" s="482"/>
      <c r="Z1118" s="74"/>
    </row>
    <row r="1119" spans="2:26" ht="42.45" hidden="1" customHeight="1" x14ac:dyDescent="0.3">
      <c r="B1119" s="56" t="str">
        <f t="shared" ca="1" si="95"/>
        <v>VERO</v>
      </c>
      <c r="C1119" s="57" t="b">
        <f t="shared" si="96"/>
        <v>1</v>
      </c>
      <c r="D1119" s="57" t="b">
        <f>+IF(Q1119='Convalida dati'!$B$16,AND('Dealflow centrale'!V1119&lt;&gt;"",I1119&lt;&gt;""),IF(AND('Dealflow centrale'!Q1119='Convalida dati'!$B$17,'Dealflow centrale'!I1119=""),OR('Dealflow centrale'!V1119="",V1119='Convalida dati'!$D$8),"FALSO"))</f>
        <v>1</v>
      </c>
      <c r="E1119" s="57" t="b">
        <f>+IF(OR(T1119='Convalida dati'!$F$4,T1119='Convalida dati'!$F$5,T1119='Convalida dati'!$F$8),OR('Dealflow centrale'!V1119='Convalida dati'!$D$5,V1119='Convalida dati'!$D$6,V1119='Convalida dati'!$D$7),IF(OR('Dealflow centrale'!T1119='Convalida dati'!$F$9,'Dealflow centrale'!T1119='Convalida dati'!$F$7),OR('Dealflow centrale'!V1119='Convalida dati'!$D$4,'Dealflow centrale'!V1119='Convalida dati'!$D$5,'Dealflow centrale'!V1119='Convalida dati'!$D$6),IF(T1119="",OR(V1119="",V1119='Convalida dati'!$D$8),"FALSO")))</f>
        <v>1</v>
      </c>
      <c r="F1119" s="58" t="str">
        <f t="shared" ca="1" si="97"/>
        <v>OK</v>
      </c>
      <c r="G1119" s="60">
        <f t="shared" si="98"/>
        <v>1114</v>
      </c>
      <c r="H1119" s="84">
        <v>43656</v>
      </c>
      <c r="I1119" s="59">
        <f t="shared" si="99"/>
        <v>43656</v>
      </c>
      <c r="J1119" s="75" t="s">
        <v>2534</v>
      </c>
      <c r="K1119" s="70" t="s">
        <v>62</v>
      </c>
      <c r="L1119" s="70" t="s">
        <v>69</v>
      </c>
      <c r="M1119" s="72" t="s">
        <v>70</v>
      </c>
      <c r="N1119" s="75"/>
      <c r="O1119" s="73" t="s">
        <v>2540</v>
      </c>
      <c r="P1119" s="60" t="s">
        <v>37</v>
      </c>
      <c r="Q1119" s="61" t="s">
        <v>170</v>
      </c>
      <c r="R1119" s="61" t="s">
        <v>51</v>
      </c>
      <c r="S1119" s="293" t="str">
        <f>+'EVCA sectoralclassification 1'!E58</f>
        <v>Business and industrial products</v>
      </c>
      <c r="T1119" s="62" t="s">
        <v>40</v>
      </c>
      <c r="U1119" s="60" t="s">
        <v>1085</v>
      </c>
      <c r="V1119" s="424" t="s">
        <v>39</v>
      </c>
      <c r="W1119" s="289"/>
      <c r="X1119" s="488">
        <v>43665</v>
      </c>
      <c r="Y1119" s="481"/>
      <c r="Z1119" s="284"/>
    </row>
    <row r="1120" spans="2:26" ht="42.45" hidden="1" customHeight="1" x14ac:dyDescent="0.3">
      <c r="B1120" s="56" t="str">
        <f t="shared" ca="1" si="95"/>
        <v>VERO</v>
      </c>
      <c r="C1120" s="57" t="b">
        <f t="shared" si="96"/>
        <v>1</v>
      </c>
      <c r="D1120" s="57" t="b">
        <f>+IF(Q1120='Convalida dati'!$B$16,AND('Dealflow centrale'!V1120&lt;&gt;"",I1120&lt;&gt;""),IF(AND('Dealflow centrale'!Q1120='Convalida dati'!$B$17,'Dealflow centrale'!I1120=""),OR('Dealflow centrale'!V1120="",V1120='Convalida dati'!$D$8),"FALSO"))</f>
        <v>1</v>
      </c>
      <c r="E1120" s="57" t="b">
        <f>+IF(OR(T1120='Convalida dati'!$F$4,T1120='Convalida dati'!$F$5,T1120='Convalida dati'!$F$8),OR('Dealflow centrale'!V1120='Convalida dati'!$D$5,V1120='Convalida dati'!$D$6,V1120='Convalida dati'!$D$7),IF(OR('Dealflow centrale'!T1120='Convalida dati'!$F$9,'Dealflow centrale'!T1120='Convalida dati'!$F$7),OR('Dealflow centrale'!V1120='Convalida dati'!$D$4,'Dealflow centrale'!V1120='Convalida dati'!$D$5,'Dealflow centrale'!V1120='Convalida dati'!$D$6),IF(T1120="",OR(V1120="",V1120='Convalida dati'!$D$8),"FALSO")))</f>
        <v>1</v>
      </c>
      <c r="F1120" s="58" t="str">
        <f t="shared" ca="1" si="97"/>
        <v>OK</v>
      </c>
      <c r="G1120" s="66">
        <f t="shared" si="98"/>
        <v>1115</v>
      </c>
      <c r="H1120" s="85">
        <v>43656</v>
      </c>
      <c r="I1120" s="63">
        <f t="shared" si="99"/>
        <v>43656</v>
      </c>
      <c r="J1120" s="77" t="s">
        <v>2535</v>
      </c>
      <c r="K1120" s="65" t="s">
        <v>62</v>
      </c>
      <c r="L1120" s="76" t="s">
        <v>69</v>
      </c>
      <c r="M1120" s="78" t="s">
        <v>70</v>
      </c>
      <c r="N1120" s="64"/>
      <c r="O1120" s="272" t="s">
        <v>2540</v>
      </c>
      <c r="P1120" s="66" t="s">
        <v>37</v>
      </c>
      <c r="Q1120" s="67" t="s">
        <v>170</v>
      </c>
      <c r="R1120" s="67" t="s">
        <v>52</v>
      </c>
      <c r="S1120" s="288" t="str">
        <f>+'EVCA sectoralclassification 1'!E231</f>
        <v>Medical devices and supplies</v>
      </c>
      <c r="T1120" s="68" t="s">
        <v>40</v>
      </c>
      <c r="U1120" s="66" t="s">
        <v>2541</v>
      </c>
      <c r="V1120" s="423" t="s">
        <v>39</v>
      </c>
      <c r="W1120" s="288"/>
      <c r="X1120" s="489">
        <v>43665</v>
      </c>
      <c r="Y1120" s="482"/>
      <c r="Z1120" s="74"/>
    </row>
    <row r="1121" spans="2:26" ht="42.45" hidden="1" customHeight="1" x14ac:dyDescent="0.3">
      <c r="B1121" s="56" t="str">
        <f t="shared" ca="1" si="95"/>
        <v>VERO</v>
      </c>
      <c r="C1121" s="57" t="b">
        <f t="shared" si="96"/>
        <v>1</v>
      </c>
      <c r="D1121" s="57" t="b">
        <f>+IF(Q1121='Convalida dati'!$B$16,AND('Dealflow centrale'!V1121&lt;&gt;"",I1121&lt;&gt;""),IF(AND('Dealflow centrale'!Q1121='Convalida dati'!$B$17,'Dealflow centrale'!I1121=""),OR('Dealflow centrale'!V1121="",V1121='Convalida dati'!$D$8),"FALSO"))</f>
        <v>1</v>
      </c>
      <c r="E1121" s="57" t="b">
        <f>+IF(OR(T1121='Convalida dati'!$F$4,T1121='Convalida dati'!$F$5,T1121='Convalida dati'!$F$8),OR('Dealflow centrale'!V1121='Convalida dati'!$D$5,V1121='Convalida dati'!$D$6,V1121='Convalida dati'!$D$7),IF(OR('Dealflow centrale'!T1121='Convalida dati'!$F$9,'Dealflow centrale'!T1121='Convalida dati'!$F$7),OR('Dealflow centrale'!V1121='Convalida dati'!$D$4,'Dealflow centrale'!V1121='Convalida dati'!$D$5,'Dealflow centrale'!V1121='Convalida dati'!$D$6),IF(T1121="",OR(V1121="",V1121='Convalida dati'!$D$8),"FALSO")))</f>
        <v>1</v>
      </c>
      <c r="F1121" s="58" t="str">
        <f t="shared" ca="1" si="97"/>
        <v>OK</v>
      </c>
      <c r="G1121" s="60">
        <f t="shared" si="98"/>
        <v>1116</v>
      </c>
      <c r="H1121" s="84">
        <v>43656</v>
      </c>
      <c r="I1121" s="59">
        <f t="shared" si="99"/>
        <v>43656</v>
      </c>
      <c r="J1121" s="75" t="s">
        <v>2536</v>
      </c>
      <c r="K1121" s="70" t="s">
        <v>62</v>
      </c>
      <c r="L1121" s="70" t="s">
        <v>69</v>
      </c>
      <c r="M1121" s="72" t="s">
        <v>70</v>
      </c>
      <c r="N1121" s="75"/>
      <c r="O1121" s="73" t="s">
        <v>2540</v>
      </c>
      <c r="P1121" s="60" t="s">
        <v>37</v>
      </c>
      <c r="Q1121" s="61" t="s">
        <v>170</v>
      </c>
      <c r="R1121" s="61" t="s">
        <v>51</v>
      </c>
      <c r="S1121" s="293" t="str">
        <f>+'EVCA sectoralclassification 1'!E58</f>
        <v>Business and industrial products</v>
      </c>
      <c r="T1121" s="62" t="s">
        <v>40</v>
      </c>
      <c r="U1121" s="60" t="s">
        <v>2541</v>
      </c>
      <c r="V1121" s="424" t="s">
        <v>39</v>
      </c>
      <c r="W1121" s="289"/>
      <c r="X1121" s="488">
        <v>43665</v>
      </c>
      <c r="Y1121" s="481"/>
      <c r="Z1121" s="284"/>
    </row>
    <row r="1122" spans="2:26" ht="42.45" hidden="1" customHeight="1" x14ac:dyDescent="0.3">
      <c r="B1122" s="56" t="str">
        <f t="shared" ca="1" si="95"/>
        <v>VERO</v>
      </c>
      <c r="C1122" s="57" t="b">
        <f t="shared" si="96"/>
        <v>1</v>
      </c>
      <c r="D1122" s="57" t="b">
        <f>+IF(Q1122='Convalida dati'!$B$16,AND('Dealflow centrale'!V1122&lt;&gt;"",I1122&lt;&gt;""),IF(AND('Dealflow centrale'!Q1122='Convalida dati'!$B$17,'Dealflow centrale'!I1122=""),OR('Dealflow centrale'!V1122="",V1122='Convalida dati'!$D$8),"FALSO"))</f>
        <v>1</v>
      </c>
      <c r="E1122" s="57" t="b">
        <f>+IF(OR(T1122='Convalida dati'!$F$4,T1122='Convalida dati'!$F$5,T1122='Convalida dati'!$F$8),OR('Dealflow centrale'!V1122='Convalida dati'!$D$5,V1122='Convalida dati'!$D$6,V1122='Convalida dati'!$D$7),IF(OR('Dealflow centrale'!T1122='Convalida dati'!$F$9,'Dealflow centrale'!T1122='Convalida dati'!$F$7),OR('Dealflow centrale'!V1122='Convalida dati'!$D$4,'Dealflow centrale'!V1122='Convalida dati'!$D$5,'Dealflow centrale'!V1122='Convalida dati'!$D$6),IF(T1122="",OR(V1122="",V1122='Convalida dati'!$D$8),"FALSO")))</f>
        <v>1</v>
      </c>
      <c r="F1122" s="58" t="str">
        <f t="shared" ca="1" si="97"/>
        <v>OK</v>
      </c>
      <c r="G1122" s="66">
        <f t="shared" si="98"/>
        <v>1117</v>
      </c>
      <c r="H1122" s="85">
        <v>43656</v>
      </c>
      <c r="I1122" s="63">
        <f t="shared" si="99"/>
        <v>43656</v>
      </c>
      <c r="J1122" s="77" t="s">
        <v>2537</v>
      </c>
      <c r="K1122" s="65" t="s">
        <v>62</v>
      </c>
      <c r="L1122" s="76" t="s">
        <v>69</v>
      </c>
      <c r="M1122" s="78" t="s">
        <v>70</v>
      </c>
      <c r="N1122" s="64"/>
      <c r="O1122" s="76" t="s">
        <v>2540</v>
      </c>
      <c r="P1122" s="66" t="s">
        <v>37</v>
      </c>
      <c r="Q1122" s="67" t="s">
        <v>170</v>
      </c>
      <c r="R1122" s="67" t="s">
        <v>52</v>
      </c>
      <c r="S1122" s="287" t="str">
        <f>+'EVCA sectoralclassification 1'!E231</f>
        <v>Medical devices and supplies</v>
      </c>
      <c r="T1122" s="67" t="s">
        <v>40</v>
      </c>
      <c r="U1122" s="66" t="s">
        <v>2541</v>
      </c>
      <c r="V1122" s="423" t="s">
        <v>39</v>
      </c>
      <c r="W1122" s="288"/>
      <c r="X1122" s="489">
        <v>43665</v>
      </c>
      <c r="Y1122" s="482"/>
      <c r="Z1122" s="74"/>
    </row>
    <row r="1123" spans="2:26" ht="42.45" hidden="1" customHeight="1" x14ac:dyDescent="0.3">
      <c r="B1123" s="56" t="str">
        <f t="shared" ca="1" si="95"/>
        <v>VERO</v>
      </c>
      <c r="C1123" s="57" t="b">
        <f t="shared" si="96"/>
        <v>1</v>
      </c>
      <c r="D1123" s="57" t="b">
        <f>+IF(Q1123='Convalida dati'!$B$16,AND('Dealflow centrale'!V1123&lt;&gt;"",I1123&lt;&gt;""),IF(AND('Dealflow centrale'!Q1123='Convalida dati'!$B$17,'Dealflow centrale'!I1123=""),OR('Dealflow centrale'!V1123="",V1123='Convalida dati'!$D$8),"FALSO"))</f>
        <v>1</v>
      </c>
      <c r="E1123" s="57" t="b">
        <f>+IF(OR(T1123='Convalida dati'!$F$4,T1123='Convalida dati'!$F$5,T1123='Convalida dati'!$F$8),OR('Dealflow centrale'!V1123='Convalida dati'!$D$5,V1123='Convalida dati'!$D$6,V1123='Convalida dati'!$D$7),IF(OR('Dealflow centrale'!T1123='Convalida dati'!$F$9,'Dealflow centrale'!T1123='Convalida dati'!$F$7),OR('Dealflow centrale'!V1123='Convalida dati'!$D$4,'Dealflow centrale'!V1123='Convalida dati'!$D$5,'Dealflow centrale'!V1123='Convalida dati'!$D$6),IF(T1123="",OR(V1123="",V1123='Convalida dati'!$D$8),"FALSO")))</f>
        <v>1</v>
      </c>
      <c r="F1123" s="58" t="str">
        <f t="shared" ca="1" si="97"/>
        <v>OK</v>
      </c>
      <c r="G1123" s="60">
        <f t="shared" si="98"/>
        <v>1118</v>
      </c>
      <c r="H1123" s="84">
        <v>43656</v>
      </c>
      <c r="I1123" s="59">
        <f t="shared" si="99"/>
        <v>43656</v>
      </c>
      <c r="J1123" s="75" t="s">
        <v>2538</v>
      </c>
      <c r="K1123" s="70" t="s">
        <v>62</v>
      </c>
      <c r="L1123" s="70" t="s">
        <v>69</v>
      </c>
      <c r="M1123" s="72" t="s">
        <v>70</v>
      </c>
      <c r="N1123" s="75"/>
      <c r="O1123" s="73" t="s">
        <v>2540</v>
      </c>
      <c r="P1123" s="60" t="s">
        <v>37</v>
      </c>
      <c r="Q1123" s="61" t="s">
        <v>170</v>
      </c>
      <c r="R1123" s="61" t="s">
        <v>49</v>
      </c>
      <c r="S1123" s="61" t="str">
        <f>+'EVCA sectoralclassification 1'!E214</f>
        <v>Systems software</v>
      </c>
      <c r="T1123" s="61" t="s">
        <v>40</v>
      </c>
      <c r="U1123" s="60" t="s">
        <v>2541</v>
      </c>
      <c r="V1123" s="424" t="s">
        <v>39</v>
      </c>
      <c r="W1123" s="289"/>
      <c r="X1123" s="491">
        <v>43665</v>
      </c>
      <c r="Y1123" s="481"/>
      <c r="Z1123" s="284"/>
    </row>
    <row r="1124" spans="2:26" ht="42.45" hidden="1" customHeight="1" x14ac:dyDescent="0.3">
      <c r="B1124" s="56" t="str">
        <f t="shared" ca="1" si="95"/>
        <v>VERO</v>
      </c>
      <c r="C1124" s="57" t="b">
        <f t="shared" si="96"/>
        <v>1</v>
      </c>
      <c r="D1124" s="57" t="b">
        <f>+IF(Q1124='Convalida dati'!$B$16,AND('Dealflow centrale'!V1124&lt;&gt;"",I1124&lt;&gt;""),IF(AND('Dealflow centrale'!Q1124='Convalida dati'!$B$17,'Dealflow centrale'!I1124=""),OR('Dealflow centrale'!V1124="",V1124='Convalida dati'!$D$8),"FALSO"))</f>
        <v>1</v>
      </c>
      <c r="E1124" s="57" t="b">
        <f>+IF(OR(T1124='Convalida dati'!$F$4,T1124='Convalida dati'!$F$5,T1124='Convalida dati'!$F$8),OR('Dealflow centrale'!V1124='Convalida dati'!$D$5,V1124='Convalida dati'!$D$6,V1124='Convalida dati'!$D$7),IF(OR('Dealflow centrale'!T1124='Convalida dati'!$F$9,'Dealflow centrale'!T1124='Convalida dati'!$F$7),OR('Dealflow centrale'!V1124='Convalida dati'!$D$4,'Dealflow centrale'!V1124='Convalida dati'!$D$5,'Dealflow centrale'!V1124='Convalida dati'!$D$6),IF(T1124="",OR(V1124="",V1124='Convalida dati'!$D$8),"FALSO")))</f>
        <v>1</v>
      </c>
      <c r="F1124" s="58" t="str">
        <f t="shared" ca="1" si="97"/>
        <v>OK</v>
      </c>
      <c r="G1124" s="66">
        <f t="shared" si="98"/>
        <v>1119</v>
      </c>
      <c r="H1124" s="85">
        <v>43657</v>
      </c>
      <c r="I1124" s="63">
        <f t="shared" si="99"/>
        <v>43657</v>
      </c>
      <c r="J1124" s="77" t="s">
        <v>2543</v>
      </c>
      <c r="K1124" s="76" t="s">
        <v>64</v>
      </c>
      <c r="L1124" s="76" t="s">
        <v>892</v>
      </c>
      <c r="M1124" s="78" t="s">
        <v>878</v>
      </c>
      <c r="N1124" s="64"/>
      <c r="O1124" s="272" t="s">
        <v>2544</v>
      </c>
      <c r="P1124" s="66" t="s">
        <v>34</v>
      </c>
      <c r="Q1124" s="67" t="s">
        <v>170</v>
      </c>
      <c r="R1124" s="280" t="s">
        <v>49</v>
      </c>
      <c r="S1124" s="288" t="str">
        <f>+'EVCA sectoralclassification 1'!E214</f>
        <v>Systems software</v>
      </c>
      <c r="T1124" s="68" t="s">
        <v>41</v>
      </c>
      <c r="U1124" s="66" t="s">
        <v>218</v>
      </c>
      <c r="V1124" s="423" t="s">
        <v>174</v>
      </c>
      <c r="W1124" s="288"/>
      <c r="X1124" s="489">
        <v>43665</v>
      </c>
      <c r="Y1124" s="482"/>
      <c r="Z1124" s="74"/>
    </row>
    <row r="1125" spans="2:26" ht="42.45" hidden="1" customHeight="1" x14ac:dyDescent="0.3">
      <c r="B1125" s="56" t="str">
        <f t="shared" ca="1" si="95"/>
        <v>VERO</v>
      </c>
      <c r="C1125" s="57" t="b">
        <f t="shared" si="96"/>
        <v>1</v>
      </c>
      <c r="D1125" s="57" t="b">
        <f>+IF(Q1125='Convalida dati'!$B$16,AND('Dealflow centrale'!V1125&lt;&gt;"",I1125&lt;&gt;""),IF(AND('Dealflow centrale'!Q1125='Convalida dati'!$B$17,'Dealflow centrale'!I1125=""),OR('Dealflow centrale'!V1125="",V1125='Convalida dati'!$D$8),"FALSO"))</f>
        <v>1</v>
      </c>
      <c r="E1125" s="57" t="b">
        <f>+IF(OR(T1125='Convalida dati'!$F$4,T1125='Convalida dati'!$F$5,T1125='Convalida dati'!$F$8),OR('Dealflow centrale'!V1125='Convalida dati'!$D$5,V1125='Convalida dati'!$D$6,V1125='Convalida dati'!$D$7),IF(OR('Dealflow centrale'!T1125='Convalida dati'!$F$9,'Dealflow centrale'!T1125='Convalida dati'!$F$7),OR('Dealflow centrale'!V1125='Convalida dati'!$D$4,'Dealflow centrale'!V1125='Convalida dati'!$D$5,'Dealflow centrale'!V1125='Convalida dati'!$D$6),IF(T1125="",OR(V1125="",V1125='Convalida dati'!$D$8),"FALSO")))</f>
        <v>1</v>
      </c>
      <c r="F1125" s="58" t="str">
        <f t="shared" ca="1" si="97"/>
        <v>OK</v>
      </c>
      <c r="G1125" s="60">
        <f t="shared" si="98"/>
        <v>1120</v>
      </c>
      <c r="H1125" s="84">
        <v>43661</v>
      </c>
      <c r="I1125" s="59"/>
      <c r="J1125" s="75" t="s">
        <v>2546</v>
      </c>
      <c r="K1125" s="70" t="s">
        <v>64</v>
      </c>
      <c r="L1125" s="70" t="s">
        <v>705</v>
      </c>
      <c r="M1125" s="72" t="s">
        <v>187</v>
      </c>
      <c r="N1125" s="75"/>
      <c r="O1125" s="73" t="s">
        <v>2545</v>
      </c>
      <c r="P1125" s="60" t="s">
        <v>34</v>
      </c>
      <c r="Q1125" s="61" t="s">
        <v>67</v>
      </c>
      <c r="R1125" s="61"/>
      <c r="S1125" s="293"/>
      <c r="T1125" s="62"/>
      <c r="U1125" s="60"/>
      <c r="V1125" s="424" t="s">
        <v>781</v>
      </c>
      <c r="W1125" s="289"/>
      <c r="X1125" s="488">
        <v>43665</v>
      </c>
      <c r="Y1125" s="481"/>
      <c r="Z1125" s="284"/>
    </row>
    <row r="1126" spans="2:26" ht="42.45" hidden="1" customHeight="1" x14ac:dyDescent="0.3">
      <c r="B1126" s="56" t="str">
        <f t="shared" ca="1" si="95"/>
        <v>VERO</v>
      </c>
      <c r="C1126" s="57" t="b">
        <f t="shared" si="96"/>
        <v>1</v>
      </c>
      <c r="D1126" s="57" t="b">
        <f>+IF(Q1126='Convalida dati'!$B$16,AND('Dealflow centrale'!V1126&lt;&gt;"",I1126&lt;&gt;""),IF(AND('Dealflow centrale'!Q1126='Convalida dati'!$B$17,'Dealflow centrale'!I1126=""),OR('Dealflow centrale'!V1126="",V1126='Convalida dati'!$D$8),"FALSO"))</f>
        <v>1</v>
      </c>
      <c r="E1126" s="57" t="b">
        <f>+IF(OR(T1126='Convalida dati'!$F$4,T1126='Convalida dati'!$F$5,T1126='Convalida dati'!$F$8),OR('Dealflow centrale'!V1126='Convalida dati'!$D$5,V1126='Convalida dati'!$D$6,V1126='Convalida dati'!$D$7),IF(OR('Dealflow centrale'!T1126='Convalida dati'!$F$9,'Dealflow centrale'!T1126='Convalida dati'!$F$7),OR('Dealflow centrale'!V1126='Convalida dati'!$D$4,'Dealflow centrale'!V1126='Convalida dati'!$D$5,'Dealflow centrale'!V1126='Convalida dati'!$D$6),IF(T1126="",OR(V1126="",V1126='Convalida dati'!$D$8),"FALSO")))</f>
        <v>1</v>
      </c>
      <c r="F1126" s="58" t="str">
        <f t="shared" ca="1" si="97"/>
        <v>OK</v>
      </c>
      <c r="G1126" s="66">
        <f t="shared" si="98"/>
        <v>1121</v>
      </c>
      <c r="H1126" s="85">
        <v>43662</v>
      </c>
      <c r="I1126" s="63">
        <f t="shared" si="99"/>
        <v>43662</v>
      </c>
      <c r="J1126" s="77" t="s">
        <v>2548</v>
      </c>
      <c r="K1126" s="76" t="s">
        <v>62</v>
      </c>
      <c r="L1126" s="76" t="s">
        <v>2549</v>
      </c>
      <c r="M1126" s="78" t="s">
        <v>91</v>
      </c>
      <c r="N1126" s="64"/>
      <c r="O1126" s="272" t="s">
        <v>2547</v>
      </c>
      <c r="P1126" s="66" t="s">
        <v>34</v>
      </c>
      <c r="Q1126" s="67" t="s">
        <v>170</v>
      </c>
      <c r="R1126" s="67" t="s">
        <v>47</v>
      </c>
      <c r="S1126" s="288" t="str">
        <f>+'EVCA sectoralclassification 1'!E125</f>
        <v>Consumer products manufacturing</v>
      </c>
      <c r="T1126" s="68" t="s">
        <v>166</v>
      </c>
      <c r="U1126" s="66" t="s">
        <v>218</v>
      </c>
      <c r="V1126" s="423" t="s">
        <v>38</v>
      </c>
      <c r="W1126" s="288"/>
      <c r="X1126" s="489">
        <v>43665</v>
      </c>
      <c r="Y1126" s="482"/>
      <c r="Z1126" s="74"/>
    </row>
    <row r="1127" spans="2:26" ht="42.45" hidden="1" customHeight="1" x14ac:dyDescent="0.3">
      <c r="B1127" s="56" t="str">
        <f t="shared" ca="1" si="95"/>
        <v>VERO</v>
      </c>
      <c r="C1127" s="57" t="b">
        <f t="shared" si="96"/>
        <v>1</v>
      </c>
      <c r="D1127" s="57" t="b">
        <f>+IF(Q1127='Convalida dati'!$B$16,AND('Dealflow centrale'!V1127&lt;&gt;"",I1127&lt;&gt;""),IF(AND('Dealflow centrale'!Q1127='Convalida dati'!$B$17,'Dealflow centrale'!I1127=""),OR('Dealflow centrale'!V1127="",V1127='Convalida dati'!$D$8),"FALSO"))</f>
        <v>1</v>
      </c>
      <c r="E1127" s="57" t="b">
        <f>+IF(OR(T1127='Convalida dati'!$F$4,T1127='Convalida dati'!$F$5,T1127='Convalida dati'!$F$8),OR('Dealflow centrale'!V1127='Convalida dati'!$D$5,V1127='Convalida dati'!$D$6,V1127='Convalida dati'!$D$7),IF(OR('Dealflow centrale'!T1127='Convalida dati'!$F$9,'Dealflow centrale'!T1127='Convalida dati'!$F$7),OR('Dealflow centrale'!V1127='Convalida dati'!$D$4,'Dealflow centrale'!V1127='Convalida dati'!$D$5,'Dealflow centrale'!V1127='Convalida dati'!$D$6),IF(T1127="",OR(V1127="",V1127='Convalida dati'!$D$8),"FALSO")))</f>
        <v>1</v>
      </c>
      <c r="F1127" s="58" t="str">
        <f t="shared" ca="1" si="97"/>
        <v>OK</v>
      </c>
      <c r="G1127" s="60">
        <f t="shared" si="98"/>
        <v>1122</v>
      </c>
      <c r="H1127" s="84">
        <v>43662</v>
      </c>
      <c r="I1127" s="59">
        <f t="shared" si="99"/>
        <v>43662</v>
      </c>
      <c r="J1127" s="75" t="s">
        <v>2550</v>
      </c>
      <c r="K1127" s="70" t="s">
        <v>62</v>
      </c>
      <c r="L1127" s="70" t="s">
        <v>2551</v>
      </c>
      <c r="M1127" s="72" t="s">
        <v>70</v>
      </c>
      <c r="N1127" s="75"/>
      <c r="O1127" s="73" t="s">
        <v>2552</v>
      </c>
      <c r="P1127" s="60" t="s">
        <v>34</v>
      </c>
      <c r="Q1127" s="61" t="s">
        <v>170</v>
      </c>
      <c r="R1127" s="61" t="s">
        <v>43</v>
      </c>
      <c r="S1127" s="293" t="str">
        <f>+'EVCA sectoralclassification 1'!E16</f>
        <v>Agriculture: other</v>
      </c>
      <c r="T1127" s="62" t="s">
        <v>41</v>
      </c>
      <c r="U1127" s="60"/>
      <c r="V1127" s="424" t="s">
        <v>174</v>
      </c>
      <c r="W1127" s="289"/>
      <c r="X1127" s="488">
        <v>43665</v>
      </c>
      <c r="Y1127" s="481"/>
      <c r="Z1127" s="284"/>
    </row>
    <row r="1128" spans="2:26" ht="42.45" hidden="1" customHeight="1" x14ac:dyDescent="0.3">
      <c r="B1128" s="56" t="str">
        <f t="shared" ref="B1128:B1191" ca="1" si="100">IF(AND(+H1128&lt;=X1128,X1128&lt;=TODAY()),"VERO","FALSO")</f>
        <v>VERO</v>
      </c>
      <c r="C1128" s="57" t="b">
        <f t="shared" ref="C1128:C1191" si="101">+(AND(G1128&lt;&gt;"",H1128&lt;&gt;"",J1128&lt;&gt;"",K1128&lt;&gt;"",L1128&lt;&gt;"",M1128&lt;&gt;"",P1128&lt;&gt;"",Q1128&lt;&gt;""))</f>
        <v>1</v>
      </c>
      <c r="D1128" s="57" t="b">
        <f>+IF(Q1128='Convalida dati'!$B$16,AND('Dealflow centrale'!V1128&lt;&gt;"",I1128&lt;&gt;""),IF(AND('Dealflow centrale'!Q1128='Convalida dati'!$B$17,'Dealflow centrale'!I1128=""),OR('Dealflow centrale'!V1128="",V1128='Convalida dati'!$D$8),"FALSO"))</f>
        <v>1</v>
      </c>
      <c r="E1128" s="57" t="b">
        <f>+IF(OR(T1128='Convalida dati'!$F$4,T1128='Convalida dati'!$F$5,T1128='Convalida dati'!$F$8),OR('Dealflow centrale'!V1128='Convalida dati'!$D$5,V1128='Convalida dati'!$D$6,V1128='Convalida dati'!$D$7),IF(OR('Dealflow centrale'!T1128='Convalida dati'!$F$9,'Dealflow centrale'!T1128='Convalida dati'!$F$7),OR('Dealflow centrale'!V1128='Convalida dati'!$D$4,'Dealflow centrale'!V1128='Convalida dati'!$D$5,'Dealflow centrale'!V1128='Convalida dati'!$D$6),IF(T1128="",OR(V1128="",V1128='Convalida dati'!$D$8),"FALSO")))</f>
        <v>1</v>
      </c>
      <c r="F1128" s="58" t="str">
        <f t="shared" ca="1" si="97"/>
        <v>OK</v>
      </c>
      <c r="G1128" s="66">
        <f t="shared" si="98"/>
        <v>1123</v>
      </c>
      <c r="H1128" s="85">
        <v>43664</v>
      </c>
      <c r="I1128" s="63">
        <f t="shared" ref="I1128:I1133" si="102">+H1128</f>
        <v>43664</v>
      </c>
      <c r="J1128" s="77" t="s">
        <v>2554</v>
      </c>
      <c r="K1128" s="76" t="s">
        <v>62</v>
      </c>
      <c r="L1128" s="76" t="s">
        <v>192</v>
      </c>
      <c r="M1128" s="78" t="s">
        <v>95</v>
      </c>
      <c r="N1128" s="64"/>
      <c r="O1128" s="272" t="s">
        <v>2563</v>
      </c>
      <c r="P1128" s="66" t="s">
        <v>37</v>
      </c>
      <c r="Q1128" s="67" t="s">
        <v>170</v>
      </c>
      <c r="R1128" s="67" t="s">
        <v>53</v>
      </c>
      <c r="S1128" s="287" t="str">
        <f>+'EVCA sectoralclassification 1'!E146</f>
        <v>Educational and training products/services</v>
      </c>
      <c r="T1128" s="67" t="s">
        <v>41</v>
      </c>
      <c r="U1128" s="78" t="s">
        <v>797</v>
      </c>
      <c r="V1128" s="423" t="s">
        <v>39</v>
      </c>
      <c r="W1128" s="288"/>
      <c r="X1128" s="489">
        <v>43665</v>
      </c>
      <c r="Y1128" s="482"/>
      <c r="Z1128" s="74"/>
    </row>
    <row r="1129" spans="2:26" ht="42.45" hidden="1" customHeight="1" x14ac:dyDescent="0.3">
      <c r="B1129" s="56" t="str">
        <f t="shared" ca="1" si="100"/>
        <v>VERO</v>
      </c>
      <c r="C1129" s="57" t="b">
        <f t="shared" si="101"/>
        <v>1</v>
      </c>
      <c r="D1129" s="57" t="b">
        <f>+IF(Q1129='Convalida dati'!$B$16,AND('Dealflow centrale'!V1129&lt;&gt;"",I1129&lt;&gt;""),IF(AND('Dealflow centrale'!Q1129='Convalida dati'!$B$17,'Dealflow centrale'!I1129=""),OR('Dealflow centrale'!V1129="",V1129='Convalida dati'!$D$8),"FALSO"))</f>
        <v>1</v>
      </c>
      <c r="E1129" s="57" t="b">
        <f>+IF(OR(T1129='Convalida dati'!$F$4,T1129='Convalida dati'!$F$5,T1129='Convalida dati'!$F$8),OR('Dealflow centrale'!V1129='Convalida dati'!$D$5,V1129='Convalida dati'!$D$6,V1129='Convalida dati'!$D$7),IF(OR('Dealflow centrale'!T1129='Convalida dati'!$F$9,'Dealflow centrale'!T1129='Convalida dati'!$F$7),OR('Dealflow centrale'!V1129='Convalida dati'!$D$4,'Dealflow centrale'!V1129='Convalida dati'!$D$5,'Dealflow centrale'!V1129='Convalida dati'!$D$6),IF(T1129="",OR(V1129="",V1129='Convalida dati'!$D$8),"FALSO")))</f>
        <v>1</v>
      </c>
      <c r="F1129" s="58" t="str">
        <f t="shared" ca="1" si="97"/>
        <v>OK</v>
      </c>
      <c r="G1129" s="60">
        <f t="shared" si="98"/>
        <v>1124</v>
      </c>
      <c r="H1129" s="84">
        <v>43664</v>
      </c>
      <c r="I1129" s="59">
        <f t="shared" si="102"/>
        <v>43664</v>
      </c>
      <c r="J1129" s="75" t="s">
        <v>2556</v>
      </c>
      <c r="K1129" s="70" t="s">
        <v>62</v>
      </c>
      <c r="L1129" s="70" t="s">
        <v>192</v>
      </c>
      <c r="M1129" s="72" t="s">
        <v>95</v>
      </c>
      <c r="N1129" s="75"/>
      <c r="O1129" s="73" t="s">
        <v>2563</v>
      </c>
      <c r="P1129" s="60" t="s">
        <v>37</v>
      </c>
      <c r="Q1129" s="61" t="s">
        <v>170</v>
      </c>
      <c r="R1129" s="61" t="s">
        <v>49</v>
      </c>
      <c r="S1129" s="61" t="str">
        <f>+'EVCA sectoralclassification 1'!E214</f>
        <v>Systems software</v>
      </c>
      <c r="T1129" s="61" t="s">
        <v>41</v>
      </c>
      <c r="U1129" s="60" t="s">
        <v>797</v>
      </c>
      <c r="V1129" s="424" t="s">
        <v>39</v>
      </c>
      <c r="W1129" s="289"/>
      <c r="X1129" s="491">
        <v>43665</v>
      </c>
      <c r="Y1129" s="481"/>
      <c r="Z1129" s="284"/>
    </row>
    <row r="1130" spans="2:26" ht="42.45" hidden="1" customHeight="1" x14ac:dyDescent="0.3">
      <c r="B1130" s="56" t="str">
        <f t="shared" ca="1" si="100"/>
        <v>VERO</v>
      </c>
      <c r="C1130" s="57" t="b">
        <f t="shared" si="101"/>
        <v>1</v>
      </c>
      <c r="D1130" s="57" t="b">
        <f>+IF(Q1130='Convalida dati'!$B$16,AND('Dealflow centrale'!V1130&lt;&gt;"",I1130&lt;&gt;""),IF(AND('Dealflow centrale'!Q1130='Convalida dati'!$B$17,'Dealflow centrale'!I1130=""),OR('Dealflow centrale'!V1130="",V1130='Convalida dati'!$D$8),"FALSO"))</f>
        <v>1</v>
      </c>
      <c r="E1130" s="57" t="b">
        <f>+IF(OR(T1130='Convalida dati'!$F$4,T1130='Convalida dati'!$F$5,T1130='Convalida dati'!$F$8),OR('Dealflow centrale'!V1130='Convalida dati'!$D$5,V1130='Convalida dati'!$D$6,V1130='Convalida dati'!$D$7),IF(OR('Dealflow centrale'!T1130='Convalida dati'!$F$9,'Dealflow centrale'!T1130='Convalida dati'!$F$7),OR('Dealflow centrale'!V1130='Convalida dati'!$D$4,'Dealflow centrale'!V1130='Convalida dati'!$D$5,'Dealflow centrale'!V1130='Convalida dati'!$D$6),IF(T1130="",OR(V1130="",V1130='Convalida dati'!$D$8),"FALSO")))</f>
        <v>1</v>
      </c>
      <c r="F1130" s="58" t="str">
        <f t="shared" ca="1" si="97"/>
        <v>OK</v>
      </c>
      <c r="G1130" s="66">
        <f t="shared" si="98"/>
        <v>1125</v>
      </c>
      <c r="H1130" s="85">
        <v>43664</v>
      </c>
      <c r="I1130" s="63">
        <f t="shared" si="102"/>
        <v>43664</v>
      </c>
      <c r="J1130" s="77" t="s">
        <v>2557</v>
      </c>
      <c r="K1130" s="65" t="s">
        <v>62</v>
      </c>
      <c r="L1130" s="76" t="s">
        <v>192</v>
      </c>
      <c r="M1130" s="78" t="s">
        <v>95</v>
      </c>
      <c r="N1130" s="64"/>
      <c r="O1130" s="272" t="s">
        <v>2563</v>
      </c>
      <c r="P1130" s="66" t="s">
        <v>37</v>
      </c>
      <c r="Q1130" s="67" t="s">
        <v>170</v>
      </c>
      <c r="R1130" s="280" t="s">
        <v>53</v>
      </c>
      <c r="S1130" s="288" t="str">
        <f>+'EVCA sectoralclassification 1'!E146</f>
        <v>Educational and training products/services</v>
      </c>
      <c r="T1130" s="68" t="s">
        <v>41</v>
      </c>
      <c r="U1130" s="66" t="s">
        <v>797</v>
      </c>
      <c r="V1130" s="423" t="s">
        <v>39</v>
      </c>
      <c r="W1130" s="288"/>
      <c r="X1130" s="489">
        <v>43665</v>
      </c>
      <c r="Y1130" s="482"/>
      <c r="Z1130" s="74"/>
    </row>
    <row r="1131" spans="2:26" ht="42.45" hidden="1" customHeight="1" x14ac:dyDescent="0.3">
      <c r="B1131" s="56" t="str">
        <f t="shared" ca="1" si="100"/>
        <v>VERO</v>
      </c>
      <c r="C1131" s="57" t="b">
        <f t="shared" si="101"/>
        <v>1</v>
      </c>
      <c r="D1131" s="57" t="b">
        <f>+IF(Q1131='Convalida dati'!$B$16,AND('Dealflow centrale'!V1131&lt;&gt;"",I1131&lt;&gt;""),IF(AND('Dealflow centrale'!Q1131='Convalida dati'!$B$17,'Dealflow centrale'!I1131=""),OR('Dealflow centrale'!V1131="",V1131='Convalida dati'!$D$8),"FALSO"))</f>
        <v>1</v>
      </c>
      <c r="E1131" s="57" t="b">
        <f>+IF(OR(T1131='Convalida dati'!$F$4,T1131='Convalida dati'!$F$5,T1131='Convalida dati'!$F$8),OR('Dealflow centrale'!V1131='Convalida dati'!$D$5,V1131='Convalida dati'!$D$6,V1131='Convalida dati'!$D$7),IF(OR('Dealflow centrale'!T1131='Convalida dati'!$F$9,'Dealflow centrale'!T1131='Convalida dati'!$F$7),OR('Dealflow centrale'!V1131='Convalida dati'!$D$4,'Dealflow centrale'!V1131='Convalida dati'!$D$5,'Dealflow centrale'!V1131='Convalida dati'!$D$6),IF(T1131="",OR(V1131="",V1131='Convalida dati'!$D$8),"FALSO")))</f>
        <v>1</v>
      </c>
      <c r="F1131" s="58" t="str">
        <f t="shared" ca="1" si="97"/>
        <v>OK</v>
      </c>
      <c r="G1131" s="60">
        <f t="shared" si="98"/>
        <v>1126</v>
      </c>
      <c r="H1131" s="84">
        <v>43664</v>
      </c>
      <c r="I1131" s="59">
        <f t="shared" si="102"/>
        <v>43664</v>
      </c>
      <c r="J1131" s="75" t="s">
        <v>2558</v>
      </c>
      <c r="K1131" s="70" t="s">
        <v>62</v>
      </c>
      <c r="L1131" s="70" t="s">
        <v>192</v>
      </c>
      <c r="M1131" s="72" t="s">
        <v>95</v>
      </c>
      <c r="N1131" s="75"/>
      <c r="O1131" s="73" t="s">
        <v>2563</v>
      </c>
      <c r="P1131" s="60" t="s">
        <v>37</v>
      </c>
      <c r="Q1131" s="61" t="s">
        <v>170</v>
      </c>
      <c r="R1131" s="61" t="s">
        <v>49</v>
      </c>
      <c r="S1131" s="293" t="str">
        <f>+'EVCA sectoralclassification 1'!E203</f>
        <v>Consumer electronics</v>
      </c>
      <c r="T1131" s="62" t="s">
        <v>41</v>
      </c>
      <c r="U1131" s="60" t="s">
        <v>797</v>
      </c>
      <c r="V1131" s="424" t="s">
        <v>39</v>
      </c>
      <c r="W1131" s="289"/>
      <c r="X1131" s="488">
        <v>43665</v>
      </c>
      <c r="Y1131" s="481"/>
      <c r="Z1131" s="284"/>
    </row>
    <row r="1132" spans="2:26" ht="42.45" hidden="1" customHeight="1" x14ac:dyDescent="0.3">
      <c r="B1132" s="56" t="str">
        <f t="shared" ca="1" si="100"/>
        <v>VERO</v>
      </c>
      <c r="C1132" s="57" t="b">
        <f t="shared" si="101"/>
        <v>1</v>
      </c>
      <c r="D1132" s="57" t="b">
        <f>+IF(Q1132='Convalida dati'!$B$16,AND('Dealflow centrale'!V1132&lt;&gt;"",I1132&lt;&gt;""),IF(AND('Dealflow centrale'!Q1132='Convalida dati'!$B$17,'Dealflow centrale'!I1132=""),OR('Dealflow centrale'!V1132="",V1132='Convalida dati'!$D$8),"FALSO"))</f>
        <v>1</v>
      </c>
      <c r="E1132" s="57" t="b">
        <f>+IF(OR(T1132='Convalida dati'!$F$4,T1132='Convalida dati'!$F$5,T1132='Convalida dati'!$F$8),OR('Dealflow centrale'!V1132='Convalida dati'!$D$5,V1132='Convalida dati'!$D$6,V1132='Convalida dati'!$D$7),IF(OR('Dealflow centrale'!T1132='Convalida dati'!$F$9,'Dealflow centrale'!T1132='Convalida dati'!$F$7),OR('Dealflow centrale'!V1132='Convalida dati'!$D$4,'Dealflow centrale'!V1132='Convalida dati'!$D$5,'Dealflow centrale'!V1132='Convalida dati'!$D$6),IF(T1132="",OR(V1132="",V1132='Convalida dati'!$D$8),"FALSO")))</f>
        <v>1</v>
      </c>
      <c r="F1132" s="58" t="str">
        <f t="shared" ca="1" si="97"/>
        <v>OK</v>
      </c>
      <c r="G1132" s="66">
        <f t="shared" si="98"/>
        <v>1127</v>
      </c>
      <c r="H1132" s="85">
        <v>43664</v>
      </c>
      <c r="I1132" s="63">
        <f t="shared" si="102"/>
        <v>43664</v>
      </c>
      <c r="J1132" s="77" t="s">
        <v>2559</v>
      </c>
      <c r="K1132" s="65" t="s">
        <v>62</v>
      </c>
      <c r="L1132" s="76" t="s">
        <v>192</v>
      </c>
      <c r="M1132" s="78" t="s">
        <v>95</v>
      </c>
      <c r="N1132" s="64"/>
      <c r="O1132" s="272" t="s">
        <v>2563</v>
      </c>
      <c r="P1132" s="66" t="s">
        <v>37</v>
      </c>
      <c r="Q1132" s="67" t="s">
        <v>170</v>
      </c>
      <c r="R1132" s="67" t="s">
        <v>47</v>
      </c>
      <c r="S1132" s="288" t="str">
        <f>+'EVCA sectoralclassification 1'!E130</f>
        <v>Consumer products manufacturing</v>
      </c>
      <c r="T1132" s="68" t="s">
        <v>41</v>
      </c>
      <c r="U1132" s="66" t="s">
        <v>797</v>
      </c>
      <c r="V1132" s="423" t="s">
        <v>39</v>
      </c>
      <c r="W1132" s="288"/>
      <c r="X1132" s="489">
        <v>43665</v>
      </c>
      <c r="Y1132" s="482"/>
      <c r="Z1132" s="74"/>
    </row>
    <row r="1133" spans="2:26" ht="42.45" hidden="1" customHeight="1" x14ac:dyDescent="0.3">
      <c r="B1133" s="56" t="str">
        <f t="shared" ca="1" si="100"/>
        <v>VERO</v>
      </c>
      <c r="C1133" s="57" t="b">
        <f t="shared" si="101"/>
        <v>1</v>
      </c>
      <c r="D1133" s="57" t="b">
        <f>+IF(Q1133='Convalida dati'!$B$16,AND('Dealflow centrale'!V1133&lt;&gt;"",I1133&lt;&gt;""),IF(AND('Dealflow centrale'!Q1133='Convalida dati'!$B$17,'Dealflow centrale'!I1133=""),OR('Dealflow centrale'!V1133="",V1133='Convalida dati'!$D$8),"FALSO"))</f>
        <v>1</v>
      </c>
      <c r="E1133" s="57" t="b">
        <f>+IF(OR(T1133='Convalida dati'!$F$4,T1133='Convalida dati'!$F$5,T1133='Convalida dati'!$F$8),OR('Dealflow centrale'!V1133='Convalida dati'!$D$9,V1133='Convalida dati'!$D$6,V1133='Convalida dati'!$D$7),IF(OR('Dealflow centrale'!T1133='Convalida dati'!$F$6,'Dealflow centrale'!T1133='Convalida dati'!$F$7),OR('Dealflow centrale'!V1133='Convalida dati'!$D$12,'Dealflow centrale'!V1133='Convalida dati'!$D$9,'Dealflow centrale'!V1133='Convalida dati'!$D$6),IF(T1133="",OR(V1133="",V1133='Convalida dati'!$D$8),"FALSO")))</f>
        <v>1</v>
      </c>
      <c r="F1133" s="58" t="str">
        <f t="shared" ca="1" si="97"/>
        <v>OK</v>
      </c>
      <c r="G1133" s="60">
        <f t="shared" si="98"/>
        <v>1128</v>
      </c>
      <c r="H1133" s="84">
        <v>43664</v>
      </c>
      <c r="I1133" s="59">
        <f t="shared" si="102"/>
        <v>43664</v>
      </c>
      <c r="J1133" s="75" t="s">
        <v>2555</v>
      </c>
      <c r="K1133" s="70" t="s">
        <v>62</v>
      </c>
      <c r="L1133" s="70" t="s">
        <v>192</v>
      </c>
      <c r="M1133" s="72" t="s">
        <v>95</v>
      </c>
      <c r="N1133" s="75"/>
      <c r="O1133" s="73" t="s">
        <v>2563</v>
      </c>
      <c r="P1133" s="60" t="s">
        <v>37</v>
      </c>
      <c r="Q1133" s="61" t="s">
        <v>170</v>
      </c>
      <c r="R1133" s="61" t="s">
        <v>49</v>
      </c>
      <c r="S1133" s="293" t="str">
        <f>+'EVCA sectoralclassification 1'!E203</f>
        <v>Consumer electronics</v>
      </c>
      <c r="T1133" s="62" t="s">
        <v>166</v>
      </c>
      <c r="U1133" s="60" t="s">
        <v>797</v>
      </c>
      <c r="V1133" s="424" t="s">
        <v>5177</v>
      </c>
      <c r="W1133" s="289"/>
      <c r="X1133" s="488">
        <v>44831</v>
      </c>
      <c r="Y1133" s="483" t="s">
        <v>5203</v>
      </c>
      <c r="Z1133" s="80"/>
    </row>
    <row r="1134" spans="2:26" ht="42.45" hidden="1" customHeight="1" x14ac:dyDescent="0.3">
      <c r="B1134" s="56" t="str">
        <f t="shared" ca="1" si="100"/>
        <v>VERO</v>
      </c>
      <c r="C1134" s="57" t="b">
        <f t="shared" si="101"/>
        <v>1</v>
      </c>
      <c r="D1134" s="57" t="b">
        <f>+IF(Q1134='Convalida dati'!$B$16,AND('Dealflow centrale'!V1134&lt;&gt;"",I1134&lt;&gt;""),IF(AND('Dealflow centrale'!Q1134='Convalida dati'!$B$17,'Dealflow centrale'!I1134=""),OR('Dealflow centrale'!V1134="",V1134='Convalida dati'!$D$8),"FALSO"))</f>
        <v>1</v>
      </c>
      <c r="E1134" s="57" t="b">
        <f>+IF(OR(T1134='Convalida dati'!$F$4,T1134='Convalida dati'!$F$5,T1134='Convalida dati'!$F$8),OR('Dealflow centrale'!V1134='Convalida dati'!$D$5,V1134='Convalida dati'!$D$6,V1134='Convalida dati'!$D$7),IF(OR('Dealflow centrale'!T1134='Convalida dati'!$F$9,'Dealflow centrale'!T1134='Convalida dati'!$F$7),OR('Dealflow centrale'!V1134='Convalida dati'!$D$4,'Dealflow centrale'!V1134='Convalida dati'!$D$5,'Dealflow centrale'!V1134='Convalida dati'!$D$6),IF(T1134="",OR(V1134="",V1134='Convalida dati'!$D$8),"FALSO")))</f>
        <v>1</v>
      </c>
      <c r="F1134" s="58" t="str">
        <f t="shared" ca="1" si="97"/>
        <v>OK</v>
      </c>
      <c r="G1134" s="66">
        <f t="shared" si="98"/>
        <v>1129</v>
      </c>
      <c r="H1134" s="85">
        <v>43664</v>
      </c>
      <c r="I1134" s="63"/>
      <c r="J1134" s="77" t="s">
        <v>2561</v>
      </c>
      <c r="K1134" s="76" t="s">
        <v>62</v>
      </c>
      <c r="L1134" s="76" t="s">
        <v>881</v>
      </c>
      <c r="M1134" s="78" t="s">
        <v>87</v>
      </c>
      <c r="N1134" s="64"/>
      <c r="O1134" s="76" t="s">
        <v>2560</v>
      </c>
      <c r="P1134" s="66" t="s">
        <v>34</v>
      </c>
      <c r="Q1134" s="67" t="s">
        <v>67</v>
      </c>
      <c r="R1134" s="67"/>
      <c r="S1134" s="287"/>
      <c r="T1134" s="67"/>
      <c r="U1134" s="78"/>
      <c r="V1134" s="423" t="s">
        <v>781</v>
      </c>
      <c r="W1134" s="288"/>
      <c r="X1134" s="489">
        <v>43665</v>
      </c>
      <c r="Y1134" s="482"/>
      <c r="Z1134" s="74"/>
    </row>
    <row r="1135" spans="2:26" ht="42.45" hidden="1" customHeight="1" x14ac:dyDescent="0.3">
      <c r="B1135" s="56" t="str">
        <f t="shared" ca="1" si="100"/>
        <v>VERO</v>
      </c>
      <c r="C1135" s="57" t="b">
        <f t="shared" si="101"/>
        <v>1</v>
      </c>
      <c r="D1135" s="57" t="b">
        <f>+IF(Q1135='Convalida dati'!$B$16,AND('Dealflow centrale'!V1135&lt;&gt;"",I1135&lt;&gt;""),IF(AND('Dealflow centrale'!Q1135='Convalida dati'!$B$17,'Dealflow centrale'!I1135=""),OR('Dealflow centrale'!V1135="",V1135='Convalida dati'!$D$8),"FALSO"))</f>
        <v>1</v>
      </c>
      <c r="E1135" s="57" t="b">
        <f>+IF(OR(T1135='Convalida dati'!$F$4,T1135='Convalida dati'!$F$5,T1135='Convalida dati'!$F$8),OR('Dealflow centrale'!V1135='Convalida dati'!$D$5,V1135='Convalida dati'!$D$6,V1135='Convalida dati'!$D$7),IF(OR('Dealflow centrale'!T1135='Convalida dati'!$F$9,'Dealflow centrale'!T1135='Convalida dati'!$F$7),OR('Dealflow centrale'!V1135='Convalida dati'!$D$4,'Dealflow centrale'!V1135='Convalida dati'!$D$5,'Dealflow centrale'!V1135='Convalida dati'!$D$6),IF(T1135="",OR(V1135="",V1135='Convalida dati'!$D$8),"FALSO")))</f>
        <v>1</v>
      </c>
      <c r="F1135" s="58" t="str">
        <f t="shared" ca="1" si="97"/>
        <v>OK</v>
      </c>
      <c r="G1135" s="60">
        <f t="shared" si="98"/>
        <v>1130</v>
      </c>
      <c r="H1135" s="84">
        <v>43664</v>
      </c>
      <c r="I1135" s="59">
        <f>+H1135</f>
        <v>43664</v>
      </c>
      <c r="J1135" s="75" t="s">
        <v>2562</v>
      </c>
      <c r="K1135" s="70" t="s">
        <v>62</v>
      </c>
      <c r="L1135" s="70" t="s">
        <v>154</v>
      </c>
      <c r="M1135" s="72" t="s">
        <v>92</v>
      </c>
      <c r="N1135" s="75" t="s">
        <v>2565</v>
      </c>
      <c r="O1135" s="73"/>
      <c r="P1135" s="60" t="s">
        <v>36</v>
      </c>
      <c r="Q1135" s="61" t="s">
        <v>170</v>
      </c>
      <c r="R1135" s="61" t="s">
        <v>45</v>
      </c>
      <c r="S1135" s="61" t="str">
        <f>+'EVCA sectoralclassification 1'!E223</f>
        <v>Biotechnology</v>
      </c>
      <c r="T1135" s="61" t="s">
        <v>41</v>
      </c>
      <c r="U1135" s="60" t="s">
        <v>2564</v>
      </c>
      <c r="V1135" s="424" t="s">
        <v>39</v>
      </c>
      <c r="W1135" s="289"/>
      <c r="X1135" s="491">
        <v>43665</v>
      </c>
      <c r="Y1135" s="481"/>
      <c r="Z1135" s="284"/>
    </row>
    <row r="1136" spans="2:26" ht="42.45" hidden="1" customHeight="1" x14ac:dyDescent="0.3">
      <c r="B1136" s="56" t="str">
        <f t="shared" ca="1" si="100"/>
        <v>VERO</v>
      </c>
      <c r="C1136" s="57" t="b">
        <f t="shared" si="101"/>
        <v>1</v>
      </c>
      <c r="D1136" s="57" t="b">
        <f>+IF(Q1136='Convalida dati'!$B$16,AND('Dealflow centrale'!V1136&lt;&gt;"",I1136&lt;&gt;""),IF(AND('Dealflow centrale'!Q1136='Convalida dati'!$B$17,'Dealflow centrale'!I1136=""),OR('Dealflow centrale'!V1136="",V1136='Convalida dati'!$D$8),"FALSO"))</f>
        <v>1</v>
      </c>
      <c r="E1136" s="57" t="b">
        <f>+IF(OR(T1136='Convalida dati'!$F$4,T1136='Convalida dati'!$F$5,T1136='Convalida dati'!$F$8),OR('Dealflow centrale'!V1136='Convalida dati'!$D$5,V1136='Convalida dati'!$D$6,V1136='Convalida dati'!$D$7),IF(OR('Dealflow centrale'!T1136='Convalida dati'!$F$9,'Dealflow centrale'!T1136='Convalida dati'!$F$7),OR('Dealflow centrale'!V1136='Convalida dati'!$D$4,'Dealflow centrale'!V1136='Convalida dati'!$D$5,'Dealflow centrale'!V1136='Convalida dati'!$D$6),IF(T1136="",OR(V1136="",V1136='Convalida dati'!$D$8),"FALSO")))</f>
        <v>1</v>
      </c>
      <c r="F1136" s="58" t="str">
        <f t="shared" ref="F1136:F1199" ca="1" si="103">+IF(AND(B1136="VERO",C1136=TRUE,D1136=TRUE,E1136=TRUE),"OK","ERRORE")</f>
        <v>OK</v>
      </c>
      <c r="G1136" s="66">
        <f t="shared" si="98"/>
        <v>1131</v>
      </c>
      <c r="H1136" s="85">
        <v>43665</v>
      </c>
      <c r="I1136" s="63">
        <f>+H1136</f>
        <v>43665</v>
      </c>
      <c r="J1136" s="77" t="s">
        <v>2566</v>
      </c>
      <c r="K1136" s="76" t="s">
        <v>62</v>
      </c>
      <c r="L1136" s="76" t="s">
        <v>149</v>
      </c>
      <c r="M1136" s="78" t="s">
        <v>92</v>
      </c>
      <c r="N1136" s="64"/>
      <c r="O1136" s="272" t="s">
        <v>2567</v>
      </c>
      <c r="P1136" s="66" t="s">
        <v>35</v>
      </c>
      <c r="Q1136" s="67" t="s">
        <v>170</v>
      </c>
      <c r="R1136" s="280" t="s">
        <v>52</v>
      </c>
      <c r="S1136" s="288" t="str">
        <f>+'EVCA sectoralclassification 1'!E229</f>
        <v>Medical equipment and related software</v>
      </c>
      <c r="T1136" s="68" t="s">
        <v>166</v>
      </c>
      <c r="U1136" s="66" t="s">
        <v>2659</v>
      </c>
      <c r="V1136" s="423" t="s">
        <v>38</v>
      </c>
      <c r="W1136" s="288"/>
      <c r="X1136" s="489">
        <v>43671</v>
      </c>
      <c r="Y1136" s="482"/>
      <c r="Z1136" s="74"/>
    </row>
    <row r="1137" spans="2:26" ht="42.45" hidden="1" customHeight="1" x14ac:dyDescent="0.3">
      <c r="B1137" s="56" t="str">
        <f t="shared" ca="1" si="100"/>
        <v>VERO</v>
      </c>
      <c r="C1137" s="57" t="b">
        <f t="shared" si="101"/>
        <v>1</v>
      </c>
      <c r="D1137" s="57" t="b">
        <f>+IF(Q1137='Convalida dati'!$B$16,AND('Dealflow centrale'!V1137&lt;&gt;"",I1137&lt;&gt;""),IF(AND('Dealflow centrale'!Q1137='Convalida dati'!$B$17,'Dealflow centrale'!I1137=""),OR('Dealflow centrale'!V1137="",V1137='Convalida dati'!$D$8),"FALSO"))</f>
        <v>1</v>
      </c>
      <c r="E1137" s="57" t="b">
        <f>+IF(OR(T1137='Convalida dati'!$F$4,T1137='Convalida dati'!$F$5,T1137='Convalida dati'!$F$8),OR('Dealflow centrale'!V1137='Convalida dati'!$D$5,V1137='Convalida dati'!$D$6,V1137='Convalida dati'!$D$7),IF(OR('Dealflow centrale'!T1137='Convalida dati'!$F$9,'Dealflow centrale'!T1137='Convalida dati'!$F$7),OR('Dealflow centrale'!V1137='Convalida dati'!$D$4,'Dealflow centrale'!V1137='Convalida dati'!$D$5,'Dealflow centrale'!V1137='Convalida dati'!$D$6),IF(T1137="",OR(V1137="",V1137='Convalida dati'!$D$8),"FALSO")))</f>
        <v>1</v>
      </c>
      <c r="F1137" s="58" t="str">
        <f t="shared" ca="1" si="103"/>
        <v>OK</v>
      </c>
      <c r="G1137" s="60">
        <f t="shared" si="98"/>
        <v>1132</v>
      </c>
      <c r="H1137" s="84">
        <v>43665</v>
      </c>
      <c r="I1137" s="59">
        <f>+H1137</f>
        <v>43665</v>
      </c>
      <c r="J1137" s="75" t="s">
        <v>2568</v>
      </c>
      <c r="K1137" s="70" t="s">
        <v>62</v>
      </c>
      <c r="L1137" s="70" t="s">
        <v>206</v>
      </c>
      <c r="M1137" s="72" t="s">
        <v>206</v>
      </c>
      <c r="N1137" s="75"/>
      <c r="O1137" s="73" t="s">
        <v>2569</v>
      </c>
      <c r="P1137" s="60" t="s">
        <v>35</v>
      </c>
      <c r="Q1137" s="61" t="s">
        <v>170</v>
      </c>
      <c r="R1137" s="61" t="s">
        <v>48</v>
      </c>
      <c r="S1137" s="293" t="str">
        <f>+'EVCA sectoralclassification 1'!E200</f>
        <v>Internet technologies</v>
      </c>
      <c r="T1137" s="62" t="s">
        <v>166</v>
      </c>
      <c r="U1137" s="60" t="s">
        <v>218</v>
      </c>
      <c r="V1137" s="424" t="s">
        <v>38</v>
      </c>
      <c r="W1137" s="289"/>
      <c r="X1137" s="488">
        <v>43671</v>
      </c>
      <c r="Y1137" s="481"/>
      <c r="Z1137" s="284"/>
    </row>
    <row r="1138" spans="2:26" ht="42.45" hidden="1" customHeight="1" x14ac:dyDescent="0.3">
      <c r="B1138" s="56" t="str">
        <f t="shared" ca="1" si="100"/>
        <v>VERO</v>
      </c>
      <c r="C1138" s="57" t="b">
        <f t="shared" si="101"/>
        <v>1</v>
      </c>
      <c r="D1138" s="57" t="b">
        <f>+IF(Q1138='Convalida dati'!$B$16,AND('Dealflow centrale'!V1138&lt;&gt;"",I1138&lt;&gt;""),IF(AND('Dealflow centrale'!Q1138='Convalida dati'!$B$17,'Dealflow centrale'!I1138=""),OR('Dealflow centrale'!V1138="",V1138='Convalida dati'!$D$8),"FALSO"))</f>
        <v>1</v>
      </c>
      <c r="E1138" s="57" t="b">
        <f>+IF(OR(T1138='Convalida dati'!$F$4,T1138='Convalida dati'!$F$5,T1138='Convalida dati'!$F$8),OR('Dealflow centrale'!V1138='Convalida dati'!$D$5,V1138='Convalida dati'!$D$6,V1138='Convalida dati'!$D$7),IF(OR('Dealflow centrale'!T1138='Convalida dati'!$F$9,'Dealflow centrale'!T1138='Convalida dati'!$F$7),OR('Dealflow centrale'!V1138='Convalida dati'!$D$4,'Dealflow centrale'!V1138='Convalida dati'!$D$5,'Dealflow centrale'!V1138='Convalida dati'!$D$6),IF(T1138="",OR(V1138="",V1138='Convalida dati'!$D$8),"FALSO")))</f>
        <v>1</v>
      </c>
      <c r="F1138" s="58" t="str">
        <f t="shared" ca="1" si="103"/>
        <v>OK</v>
      </c>
      <c r="G1138" s="66">
        <f t="shared" si="98"/>
        <v>1133</v>
      </c>
      <c r="H1138" s="85">
        <v>43667</v>
      </c>
      <c r="I1138" s="63">
        <f>+H1138</f>
        <v>43667</v>
      </c>
      <c r="J1138" s="77" t="s">
        <v>2571</v>
      </c>
      <c r="K1138" s="76" t="s">
        <v>62</v>
      </c>
      <c r="L1138" s="76" t="s">
        <v>206</v>
      </c>
      <c r="M1138" s="78" t="s">
        <v>206</v>
      </c>
      <c r="N1138" s="64"/>
      <c r="O1138" s="272" t="s">
        <v>2570</v>
      </c>
      <c r="P1138" s="66" t="s">
        <v>34</v>
      </c>
      <c r="Q1138" s="67" t="s">
        <v>170</v>
      </c>
      <c r="R1138" s="67" t="s">
        <v>48</v>
      </c>
      <c r="S1138" s="288" t="str">
        <f>+'EVCA sectoralclassification 1'!E200</f>
        <v>Internet technologies</v>
      </c>
      <c r="T1138" s="68" t="s">
        <v>41</v>
      </c>
      <c r="U1138" s="66" t="s">
        <v>218</v>
      </c>
      <c r="V1138" s="423" t="s">
        <v>174</v>
      </c>
      <c r="W1138" s="288"/>
      <c r="X1138" s="489">
        <v>43671</v>
      </c>
      <c r="Y1138" s="482"/>
      <c r="Z1138" s="74"/>
    </row>
    <row r="1139" spans="2:26" ht="42.45" hidden="1" customHeight="1" x14ac:dyDescent="0.3">
      <c r="B1139" s="56" t="str">
        <f t="shared" ca="1" si="100"/>
        <v>VERO</v>
      </c>
      <c r="C1139" s="57" t="b">
        <f t="shared" si="101"/>
        <v>1</v>
      </c>
      <c r="D1139" s="57" t="b">
        <f>+IF(Q1139='Convalida dati'!$B$16,AND('Dealflow centrale'!V1139&lt;&gt;"",I1139&lt;&gt;""),IF(AND('Dealflow centrale'!Q1139='Convalida dati'!$B$17,'Dealflow centrale'!I1139=""),OR('Dealflow centrale'!V1139="",V1139='Convalida dati'!$D$8),"FALSO"))</f>
        <v>1</v>
      </c>
      <c r="E1139" s="57" t="b">
        <f>+IF(OR(T1139='Convalida dati'!$F$4,T1139='Convalida dati'!$F$5,T1139='Convalida dati'!$F$8),OR('Dealflow centrale'!V1139='Convalida dati'!$D$5,V1139='Convalida dati'!$D$6,V1139='Convalida dati'!$D$7),IF(OR('Dealflow centrale'!T1139='Convalida dati'!$F$9,'Dealflow centrale'!T1139='Convalida dati'!$F$7),OR('Dealflow centrale'!V1139='Convalida dati'!$D$4,'Dealflow centrale'!V1139='Convalida dati'!$D$5,'Dealflow centrale'!V1139='Convalida dati'!$D$6),IF(T1139="",OR(V1139="",V1139='Convalida dati'!$D$8),"FALSO")))</f>
        <v>1</v>
      </c>
      <c r="F1139" s="58" t="str">
        <f t="shared" ca="1" si="103"/>
        <v>OK</v>
      </c>
      <c r="G1139" s="60">
        <f t="shared" si="98"/>
        <v>1134</v>
      </c>
      <c r="H1139" s="84">
        <v>43669</v>
      </c>
      <c r="I1139" s="59">
        <f>+H1139</f>
        <v>43669</v>
      </c>
      <c r="J1139" s="75" t="s">
        <v>2572</v>
      </c>
      <c r="K1139" s="70" t="s">
        <v>62</v>
      </c>
      <c r="L1139" s="70" t="s">
        <v>165</v>
      </c>
      <c r="M1139" s="72" t="s">
        <v>90</v>
      </c>
      <c r="N1139" s="75"/>
      <c r="O1139" s="73" t="s">
        <v>2573</v>
      </c>
      <c r="P1139" s="60" t="s">
        <v>34</v>
      </c>
      <c r="Q1139" s="61" t="s">
        <v>170</v>
      </c>
      <c r="R1139" s="61" t="s">
        <v>44</v>
      </c>
      <c r="S1139" s="293" t="str">
        <f>+'EVCA sectoralclassification 1'!E111</f>
        <v>Means of transport: manufacturing and related</v>
      </c>
      <c r="T1139" s="62" t="s">
        <v>41</v>
      </c>
      <c r="U1139" s="60" t="s">
        <v>218</v>
      </c>
      <c r="V1139" s="424" t="s">
        <v>174</v>
      </c>
      <c r="W1139" s="289"/>
      <c r="X1139" s="488">
        <v>43671</v>
      </c>
      <c r="Y1139" s="481" t="s">
        <v>2218</v>
      </c>
      <c r="Z1139" s="284"/>
    </row>
    <row r="1140" spans="2:26" ht="42.45" hidden="1" customHeight="1" x14ac:dyDescent="0.3">
      <c r="B1140" s="56" t="str">
        <f t="shared" ca="1" si="100"/>
        <v>VERO</v>
      </c>
      <c r="C1140" s="57" t="b">
        <f t="shared" si="101"/>
        <v>1</v>
      </c>
      <c r="D1140" s="57" t="b">
        <f>+IF(Q1140='Convalida dati'!$B$16,AND('Dealflow centrale'!V1140&lt;&gt;"",I1140&lt;&gt;""),IF(AND('Dealflow centrale'!Q1140='Convalida dati'!$B$17,'Dealflow centrale'!I1140=""),OR('Dealflow centrale'!V1140="",V1140='Convalida dati'!$D$8),"FALSO"))</f>
        <v>1</v>
      </c>
      <c r="E1140" s="57" t="b">
        <f>+IF(OR(T1140='Convalida dati'!$F$4,T1140='Convalida dati'!$F$5,T1140='Convalida dati'!$F$8),OR('Dealflow centrale'!V1140='Convalida dati'!$D$5,V1140='Convalida dati'!$D$6,V1140='Convalida dati'!$D$7),IF(OR('Dealflow centrale'!T1140='Convalida dati'!$F$9,'Dealflow centrale'!T1140='Convalida dati'!$F$7),OR('Dealflow centrale'!V1140='Convalida dati'!$D$4,'Dealflow centrale'!V1140='Convalida dati'!$D$5,'Dealflow centrale'!V1140='Convalida dati'!$D$6),IF(T1140="",OR(V1140="",V1140='Convalida dati'!$D$8),"FALSO")))</f>
        <v>1</v>
      </c>
      <c r="F1140" s="58" t="str">
        <f t="shared" ca="1" si="103"/>
        <v>OK</v>
      </c>
      <c r="G1140" s="66">
        <f t="shared" si="98"/>
        <v>1135</v>
      </c>
      <c r="H1140" s="85">
        <v>43669</v>
      </c>
      <c r="I1140" s="63"/>
      <c r="J1140" s="77" t="s">
        <v>2575</v>
      </c>
      <c r="K1140" s="76" t="s">
        <v>62</v>
      </c>
      <c r="L1140" s="76" t="s">
        <v>202</v>
      </c>
      <c r="M1140" s="78" t="s">
        <v>89</v>
      </c>
      <c r="N1140" s="64"/>
      <c r="O1140" s="76" t="s">
        <v>2574</v>
      </c>
      <c r="P1140" s="66" t="s">
        <v>34</v>
      </c>
      <c r="Q1140" s="67" t="s">
        <v>67</v>
      </c>
      <c r="R1140" s="67"/>
      <c r="S1140" s="287"/>
      <c r="T1140" s="67"/>
      <c r="U1140" s="78"/>
      <c r="V1140" s="423" t="s">
        <v>781</v>
      </c>
      <c r="W1140" s="288"/>
      <c r="X1140" s="489">
        <v>43671</v>
      </c>
      <c r="Y1140" s="482"/>
      <c r="Z1140" s="74"/>
    </row>
    <row r="1141" spans="2:26" ht="42.45" hidden="1" customHeight="1" x14ac:dyDescent="0.3">
      <c r="B1141" s="56" t="str">
        <f t="shared" ca="1" si="100"/>
        <v>VERO</v>
      </c>
      <c r="C1141" s="57" t="b">
        <f t="shared" si="101"/>
        <v>1</v>
      </c>
      <c r="D1141" s="57" t="b">
        <f>+IF(Q1141='Convalida dati'!$B$16,AND('Dealflow centrale'!V1141&lt;&gt;"",I1141&lt;&gt;""),IF(AND('Dealflow centrale'!Q1141='Convalida dati'!$B$17,'Dealflow centrale'!I1141=""),OR('Dealflow centrale'!V1141="",V1141='Convalida dati'!$D$8),"FALSO"))</f>
        <v>1</v>
      </c>
      <c r="E1141" s="57" t="b">
        <f>+IF(OR(T1141='Convalida dati'!$F$4,T1141='Convalida dati'!$F$5,T1141='Convalida dati'!$F$8),OR('Dealflow centrale'!V1141='Convalida dati'!$D$5,V1141='Convalida dati'!$D$6,V1141='Convalida dati'!$D$7),IF(OR('Dealflow centrale'!T1141='Convalida dati'!$F$9,'Dealflow centrale'!T1141='Convalida dati'!$F$7),OR('Dealflow centrale'!V1141='Convalida dati'!$D$4,'Dealflow centrale'!V1141='Convalida dati'!$D$5,'Dealflow centrale'!V1141='Convalida dati'!$D$6),IF(T1141="",OR(V1141="",V1141='Convalida dati'!$D$8),"FALSO")))</f>
        <v>1</v>
      </c>
      <c r="F1141" s="58" t="str">
        <f t="shared" ca="1" si="103"/>
        <v>OK</v>
      </c>
      <c r="G1141" s="60">
        <f t="shared" si="98"/>
        <v>1136</v>
      </c>
      <c r="H1141" s="282">
        <v>43669</v>
      </c>
      <c r="I1141" s="59">
        <f t="shared" ref="I1141:I1152" si="104">+H1141</f>
        <v>43669</v>
      </c>
      <c r="J1141" s="75" t="s">
        <v>2577</v>
      </c>
      <c r="K1141" s="70" t="s">
        <v>62</v>
      </c>
      <c r="L1141" s="70" t="s">
        <v>165</v>
      </c>
      <c r="M1141" s="72" t="s">
        <v>90</v>
      </c>
      <c r="N1141" s="75"/>
      <c r="O1141" s="73" t="s">
        <v>2576</v>
      </c>
      <c r="P1141" s="60" t="s">
        <v>34</v>
      </c>
      <c r="Q1141" s="61" t="s">
        <v>170</v>
      </c>
      <c r="R1141" s="61" t="s">
        <v>48</v>
      </c>
      <c r="S1141" s="61" t="str">
        <f>+'EVCA sectoralclassification 1'!E200</f>
        <v>Internet technologies</v>
      </c>
      <c r="T1141" s="61" t="s">
        <v>166</v>
      </c>
      <c r="U1141" s="60" t="s">
        <v>218</v>
      </c>
      <c r="V1141" s="424" t="s">
        <v>38</v>
      </c>
      <c r="W1141" s="289"/>
      <c r="X1141" s="491">
        <v>43671</v>
      </c>
      <c r="Y1141" s="483" t="s">
        <v>2218</v>
      </c>
      <c r="Z1141" s="80"/>
    </row>
    <row r="1142" spans="2:26" ht="42.45" hidden="1" customHeight="1" x14ac:dyDescent="0.3">
      <c r="B1142" s="56" t="str">
        <f t="shared" ca="1" si="100"/>
        <v>VERO</v>
      </c>
      <c r="C1142" s="57" t="b">
        <f t="shared" si="101"/>
        <v>1</v>
      </c>
      <c r="D1142" s="57" t="b">
        <f>+IF(Q1142='Convalida dati'!$B$16,AND('Dealflow centrale'!V1142&lt;&gt;"",I1142&lt;&gt;""),IF(AND('Dealflow centrale'!Q1142='Convalida dati'!$B$17,'Dealflow centrale'!I1142=""),OR('Dealflow centrale'!V1142="",V1142='Convalida dati'!$D$8),"FALSO"))</f>
        <v>1</v>
      </c>
      <c r="E1142" s="57" t="b">
        <f>+IF(OR(T1142='Convalida dati'!$F$4,T1142='Convalida dati'!$F$5,T1142='Convalida dati'!$F$8),OR('Dealflow centrale'!V1142='Convalida dati'!$D$5,V1142='Convalida dati'!$D$6,V1142='Convalida dati'!$D$7),IF(OR('Dealflow centrale'!T1142='Convalida dati'!$F$9,'Dealflow centrale'!T1142='Convalida dati'!$F$7),OR('Dealflow centrale'!V1142='Convalida dati'!$D$4,'Dealflow centrale'!V1142='Convalida dati'!$D$5,'Dealflow centrale'!V1142='Convalida dati'!$D$6),IF(T1142="",OR(V1142="",V1142='Convalida dati'!$D$8),"FALSO")))</f>
        <v>1</v>
      </c>
      <c r="F1142" s="58" t="str">
        <f t="shared" ca="1" si="103"/>
        <v>OK</v>
      </c>
      <c r="G1142" s="66">
        <f t="shared" si="98"/>
        <v>1137</v>
      </c>
      <c r="H1142" s="85">
        <v>43669</v>
      </c>
      <c r="I1142" s="63">
        <f t="shared" si="104"/>
        <v>43669</v>
      </c>
      <c r="J1142" s="77" t="s">
        <v>2579</v>
      </c>
      <c r="K1142" s="76" t="s">
        <v>62</v>
      </c>
      <c r="L1142" s="76" t="s">
        <v>151</v>
      </c>
      <c r="M1142" s="78" t="s">
        <v>92</v>
      </c>
      <c r="N1142" s="64"/>
      <c r="O1142" s="272" t="s">
        <v>2578</v>
      </c>
      <c r="P1142" s="66" t="s">
        <v>34</v>
      </c>
      <c r="Q1142" s="67" t="s">
        <v>170</v>
      </c>
      <c r="R1142" s="280" t="s">
        <v>49</v>
      </c>
      <c r="S1142" s="288" t="str">
        <f>+'EVCA sectoralclassification 1'!E214</f>
        <v>Systems software</v>
      </c>
      <c r="T1142" s="68" t="s">
        <v>41</v>
      </c>
      <c r="U1142" s="78" t="s">
        <v>1056</v>
      </c>
      <c r="V1142" s="423" t="s">
        <v>39</v>
      </c>
      <c r="W1142" s="288"/>
      <c r="X1142" s="489">
        <v>43671</v>
      </c>
      <c r="Y1142" s="482"/>
      <c r="Z1142" s="74"/>
    </row>
    <row r="1143" spans="2:26" ht="42.45" hidden="1" customHeight="1" x14ac:dyDescent="0.3">
      <c r="B1143" s="56" t="str">
        <f t="shared" ca="1" si="100"/>
        <v>VERO</v>
      </c>
      <c r="C1143" s="57" t="b">
        <f t="shared" si="101"/>
        <v>1</v>
      </c>
      <c r="D1143" s="57" t="b">
        <f>+IF(Q1143='Convalida dati'!$B$16,AND('Dealflow centrale'!V1143&lt;&gt;"",I1143&lt;&gt;""),IF(AND('Dealflow centrale'!Q1143='Convalida dati'!$B$17,'Dealflow centrale'!I1143=""),OR('Dealflow centrale'!V1143="",V1143='Convalida dati'!$D$8),"FALSO"))</f>
        <v>1</v>
      </c>
      <c r="E1143" s="57" t="b">
        <f>+IF(OR(T1143='Convalida dati'!$F$4,T1143='Convalida dati'!$F$5,T1143='Convalida dati'!$F$8),OR('Dealflow centrale'!V1143='Convalida dati'!$D$5,V1143='Convalida dati'!$D$6,V1143='Convalida dati'!$D$7),IF(OR('Dealflow centrale'!T1143='Convalida dati'!$F$9,'Dealflow centrale'!T1143='Convalida dati'!$F$7),OR('Dealflow centrale'!V1143='Convalida dati'!$D$4,'Dealflow centrale'!V1143='Convalida dati'!$D$5,'Dealflow centrale'!V1143='Convalida dati'!$D$6),IF(T1143="",OR(V1143="",V1143='Convalida dati'!$D$8),"FALSO")))</f>
        <v>1</v>
      </c>
      <c r="F1143" s="58" t="str">
        <f t="shared" ca="1" si="103"/>
        <v>OK</v>
      </c>
      <c r="G1143" s="60">
        <f t="shared" si="98"/>
        <v>1138</v>
      </c>
      <c r="H1143" s="84">
        <v>43670</v>
      </c>
      <c r="I1143" s="59">
        <v>43910</v>
      </c>
      <c r="J1143" s="75" t="s">
        <v>2581</v>
      </c>
      <c r="K1143" s="70" t="s">
        <v>64</v>
      </c>
      <c r="L1143" s="70" t="s">
        <v>705</v>
      </c>
      <c r="M1143" s="72" t="s">
        <v>187</v>
      </c>
      <c r="N1143" s="75"/>
      <c r="O1143" s="73" t="s">
        <v>2580</v>
      </c>
      <c r="P1143" s="60" t="s">
        <v>34</v>
      </c>
      <c r="Q1143" s="61" t="s">
        <v>170</v>
      </c>
      <c r="R1143" s="61" t="s">
        <v>50</v>
      </c>
      <c r="S1143" s="293" t="str">
        <f>+'EVCA sectoralclassification 1'!E59</f>
        <v>Industrial measurement, sensing and control</v>
      </c>
      <c r="T1143" s="62" t="s">
        <v>166</v>
      </c>
      <c r="U1143" s="60" t="s">
        <v>218</v>
      </c>
      <c r="V1143" s="424" t="s">
        <v>38</v>
      </c>
      <c r="W1143" s="289"/>
      <c r="X1143" s="488">
        <v>43916</v>
      </c>
      <c r="Y1143" s="483" t="s">
        <v>3307</v>
      </c>
      <c r="Z1143" s="80"/>
    </row>
    <row r="1144" spans="2:26" ht="64.8" hidden="1" customHeight="1" x14ac:dyDescent="0.3">
      <c r="B1144" s="56" t="str">
        <f t="shared" ca="1" si="100"/>
        <v>VERO</v>
      </c>
      <c r="C1144" s="57" t="b">
        <f t="shared" si="101"/>
        <v>1</v>
      </c>
      <c r="D1144" s="57" t="b">
        <f>+IF(Q1144='Convalida dati'!$B$16,AND('Dealflow centrale'!V1144&lt;&gt;"",I1144&lt;&gt;""),IF(AND('Dealflow centrale'!Q1144='Convalida dati'!$B$17,'Dealflow centrale'!I1144=""),OR('Dealflow centrale'!V1144="",V1144='Convalida dati'!$D$8),"FALSO"))</f>
        <v>1</v>
      </c>
      <c r="E1144" s="57" t="b">
        <f>+IF(OR(T1144='Convalida dati'!$F$4,T1144='Convalida dati'!$F$5,T1144='Convalida dati'!$F$8),OR('Dealflow centrale'!V1144='Convalida dati'!$D$5,V1144='Convalida dati'!$D$6,V1144='Convalida dati'!$D$7),IF(OR('Dealflow centrale'!T1144='Convalida dati'!$F$9,'Dealflow centrale'!T1144='Convalida dati'!$F$7),OR('Dealflow centrale'!V1144='Convalida dati'!$D$4,'Dealflow centrale'!V1144='Convalida dati'!$D$5,'Dealflow centrale'!V1144='Convalida dati'!$D$6),IF(T1144="",OR(V1144="",V1144='Convalida dati'!$D$8),"FALSO")))</f>
        <v>1</v>
      </c>
      <c r="F1144" s="58" t="str">
        <f t="shared" ca="1" si="103"/>
        <v>OK</v>
      </c>
      <c r="G1144" s="66">
        <f t="shared" si="98"/>
        <v>1139</v>
      </c>
      <c r="H1144" s="85">
        <v>43671</v>
      </c>
      <c r="I1144" s="63">
        <f t="shared" si="104"/>
        <v>43671</v>
      </c>
      <c r="J1144" s="77" t="s">
        <v>2584</v>
      </c>
      <c r="K1144" s="76" t="s">
        <v>62</v>
      </c>
      <c r="L1144" s="76" t="s">
        <v>2586</v>
      </c>
      <c r="M1144" s="78" t="s">
        <v>98</v>
      </c>
      <c r="N1144" s="64"/>
      <c r="O1144" s="272" t="s">
        <v>2585</v>
      </c>
      <c r="P1144" s="66" t="s">
        <v>34</v>
      </c>
      <c r="Q1144" s="67" t="s">
        <v>170</v>
      </c>
      <c r="R1144" s="67" t="s">
        <v>48</v>
      </c>
      <c r="S1144" s="288" t="str">
        <f>+'EVCA sectoralclassification 1'!E200</f>
        <v>Internet technologies</v>
      </c>
      <c r="T1144" s="68" t="s">
        <v>167</v>
      </c>
      <c r="U1144" s="66" t="s">
        <v>218</v>
      </c>
      <c r="V1144" s="423" t="s">
        <v>38</v>
      </c>
      <c r="W1144" s="288"/>
      <c r="X1144" s="489">
        <v>43671</v>
      </c>
      <c r="Y1144" s="482" t="s">
        <v>2587</v>
      </c>
      <c r="Z1144" s="74"/>
    </row>
    <row r="1145" spans="2:26" ht="42.45" hidden="1" customHeight="1" x14ac:dyDescent="0.3">
      <c r="B1145" s="56" t="str">
        <f t="shared" ca="1" si="100"/>
        <v>VERO</v>
      </c>
      <c r="C1145" s="57" t="b">
        <f t="shared" si="101"/>
        <v>1</v>
      </c>
      <c r="D1145" s="57" t="b">
        <f>+IF(Q1145='Convalida dati'!$B$16,AND('Dealflow centrale'!V1145&lt;&gt;"",I1145&lt;&gt;""),IF(AND('Dealflow centrale'!Q1145='Convalida dati'!$B$17,'Dealflow centrale'!I1145=""),OR('Dealflow centrale'!V1145="",V1145='Convalida dati'!$D$8),"FALSO"))</f>
        <v>1</v>
      </c>
      <c r="E1145" s="57" t="b">
        <f>+IF(OR(T1145='Convalida dati'!$F$4,T1145='Convalida dati'!$F$5,T1145='Convalida dati'!$F$8),OR('Dealflow centrale'!V1145='Convalida dati'!$D$5,V1145='Convalida dati'!$D$6,V1145='Convalida dati'!$D$7),IF(OR('Dealflow centrale'!T1145='Convalida dati'!$F$9,'Dealflow centrale'!T1145='Convalida dati'!$F$7),OR('Dealflow centrale'!V1145='Convalida dati'!$D$4,'Dealflow centrale'!V1145='Convalida dati'!$D$5,'Dealflow centrale'!V1145='Convalida dati'!$D$6),IF(T1145="",OR(V1145="",V1145='Convalida dati'!$D$8),"FALSO")))</f>
        <v>1</v>
      </c>
      <c r="F1145" s="58" t="str">
        <f t="shared" ca="1" si="103"/>
        <v>OK</v>
      </c>
      <c r="G1145" s="60">
        <f t="shared" si="98"/>
        <v>1140</v>
      </c>
      <c r="H1145" s="84">
        <v>43672</v>
      </c>
      <c r="I1145" s="59">
        <f t="shared" si="104"/>
        <v>43672</v>
      </c>
      <c r="J1145" s="75" t="s">
        <v>2589</v>
      </c>
      <c r="K1145" s="70" t="s">
        <v>62</v>
      </c>
      <c r="L1145" s="70" t="s">
        <v>69</v>
      </c>
      <c r="M1145" s="72" t="s">
        <v>70</v>
      </c>
      <c r="N1145" s="75"/>
      <c r="O1145" s="73" t="s">
        <v>2588</v>
      </c>
      <c r="P1145" s="60" t="s">
        <v>34</v>
      </c>
      <c r="Q1145" s="61" t="s">
        <v>170</v>
      </c>
      <c r="R1145" s="61" t="s">
        <v>53</v>
      </c>
      <c r="S1145" s="293" t="str">
        <f>+'EVCA sectoralclassification 1'!E146</f>
        <v>Educational and training products/services</v>
      </c>
      <c r="T1145" s="62" t="s">
        <v>41</v>
      </c>
      <c r="U1145" s="60" t="s">
        <v>218</v>
      </c>
      <c r="V1145" s="424" t="s">
        <v>174</v>
      </c>
      <c r="W1145" s="289"/>
      <c r="X1145" s="488">
        <v>43678</v>
      </c>
      <c r="Y1145" s="483"/>
      <c r="Z1145" s="80"/>
    </row>
    <row r="1146" spans="2:26" ht="42.45" hidden="1" customHeight="1" x14ac:dyDescent="0.3">
      <c r="B1146" s="56" t="str">
        <f t="shared" ca="1" si="100"/>
        <v>VERO</v>
      </c>
      <c r="C1146" s="57" t="b">
        <f t="shared" si="101"/>
        <v>1</v>
      </c>
      <c r="D1146" s="57" t="b">
        <f>+IF(Q1146='Convalida dati'!$B$16,AND('Dealflow centrale'!V1146&lt;&gt;"",I1146&lt;&gt;""),IF(AND('Dealflow centrale'!Q1146='Convalida dati'!$B$17,'Dealflow centrale'!I1146=""),OR('Dealflow centrale'!V1146="",V1146='Convalida dati'!$D$8),"FALSO"))</f>
        <v>1</v>
      </c>
      <c r="E1146" s="57" t="b">
        <f>+IF(OR(T1146='Convalida dati'!$F$4,T1146='Convalida dati'!$F$5,T1146='Convalida dati'!$F$8),OR('Dealflow centrale'!V1146='Convalida dati'!$D$5,V1146='Convalida dati'!$D$6,V1146='Convalida dati'!$D$7),IF(OR('Dealflow centrale'!T1146='Convalida dati'!$F$9,'Dealflow centrale'!T1146='Convalida dati'!$F$7),OR('Dealflow centrale'!V1146='Convalida dati'!$D$4,'Dealflow centrale'!V1146='Convalida dati'!$D$5,'Dealflow centrale'!V1146='Convalida dati'!$D$6),IF(T1146="",OR(V1146="",V1146='Convalida dati'!$D$8),"FALSO")))</f>
        <v>1</v>
      </c>
      <c r="F1146" s="58" t="str">
        <f t="shared" ca="1" si="103"/>
        <v>OK</v>
      </c>
      <c r="G1146" s="66">
        <f t="shared" si="98"/>
        <v>1141</v>
      </c>
      <c r="H1146" s="85">
        <v>43676</v>
      </c>
      <c r="I1146" s="63">
        <f t="shared" si="104"/>
        <v>43676</v>
      </c>
      <c r="J1146" s="77" t="s">
        <v>2591</v>
      </c>
      <c r="K1146" s="76" t="s">
        <v>62</v>
      </c>
      <c r="L1146" s="76" t="s">
        <v>206</v>
      </c>
      <c r="M1146" s="78" t="s">
        <v>206</v>
      </c>
      <c r="N1146" s="64"/>
      <c r="O1146" s="76" t="s">
        <v>2590</v>
      </c>
      <c r="P1146" s="66" t="s">
        <v>34</v>
      </c>
      <c r="Q1146" s="67" t="s">
        <v>170</v>
      </c>
      <c r="R1146" s="67" t="s">
        <v>47</v>
      </c>
      <c r="S1146" s="287" t="str">
        <f>+'EVCA sectoralclassification 1'!E120</f>
        <v>Consumer products manufacturing</v>
      </c>
      <c r="T1146" s="67" t="s">
        <v>41</v>
      </c>
      <c r="U1146" s="78" t="s">
        <v>218</v>
      </c>
      <c r="V1146" s="423" t="s">
        <v>174</v>
      </c>
      <c r="W1146" s="288"/>
      <c r="X1146" s="489">
        <v>43678</v>
      </c>
      <c r="Y1146" s="482"/>
      <c r="Z1146" s="74"/>
    </row>
    <row r="1147" spans="2:26" ht="42.45" hidden="1" customHeight="1" x14ac:dyDescent="0.3">
      <c r="B1147" s="56" t="str">
        <f t="shared" ca="1" si="100"/>
        <v>VERO</v>
      </c>
      <c r="C1147" s="57" t="b">
        <f t="shared" si="101"/>
        <v>1</v>
      </c>
      <c r="D1147" s="57" t="b">
        <f>+IF(Q1147='Convalida dati'!$B$16,AND('Dealflow centrale'!V1147&lt;&gt;"",I1147&lt;&gt;""),IF(AND('Dealflow centrale'!Q1147='Convalida dati'!$B$17,'Dealflow centrale'!I1147=""),OR('Dealflow centrale'!V1147="",V1147='Convalida dati'!$D$8),"FALSO"))</f>
        <v>1</v>
      </c>
      <c r="E1147" s="57" t="b">
        <f>+IF(OR(T1147='Convalida dati'!$F$4,T1147='Convalida dati'!$F$5,T1147='Convalida dati'!$F$8),OR('Dealflow centrale'!V1147='Convalida dati'!$D$5,V1147='Convalida dati'!$D$6,V1147='Convalida dati'!$D$7),IF(OR('Dealflow centrale'!T1147='Convalida dati'!$F$9,'Dealflow centrale'!T1147='Convalida dati'!$F$7),OR('Dealflow centrale'!V1147='Convalida dati'!$D$4,'Dealflow centrale'!V1147='Convalida dati'!$D$5,'Dealflow centrale'!V1147='Convalida dati'!$D$6),IF(T1147="",OR(V1147="",V1147='Convalida dati'!$D$8),"FALSO")))</f>
        <v>1</v>
      </c>
      <c r="F1147" s="58" t="str">
        <f t="shared" ca="1" si="103"/>
        <v>OK</v>
      </c>
      <c r="G1147" s="60">
        <f t="shared" si="98"/>
        <v>1142</v>
      </c>
      <c r="H1147" s="84">
        <v>43678</v>
      </c>
      <c r="I1147" s="59">
        <f t="shared" si="104"/>
        <v>43678</v>
      </c>
      <c r="J1147" s="75" t="s">
        <v>2592</v>
      </c>
      <c r="K1147" s="70" t="s">
        <v>62</v>
      </c>
      <c r="L1147" s="70" t="s">
        <v>149</v>
      </c>
      <c r="M1147" s="72" t="s">
        <v>92</v>
      </c>
      <c r="N1147" s="75" t="s">
        <v>184</v>
      </c>
      <c r="O1147" s="73"/>
      <c r="P1147" s="60" t="s">
        <v>36</v>
      </c>
      <c r="Q1147" s="61" t="s">
        <v>170</v>
      </c>
      <c r="R1147" s="61" t="s">
        <v>48</v>
      </c>
      <c r="S1147" s="61" t="str">
        <f>+'EVCA sectoralclassification 1'!E200</f>
        <v>Internet technologies</v>
      </c>
      <c r="T1147" s="61" t="s">
        <v>167</v>
      </c>
      <c r="U1147" s="60" t="s">
        <v>218</v>
      </c>
      <c r="V1147" s="424" t="s">
        <v>38</v>
      </c>
      <c r="W1147" s="289"/>
      <c r="X1147" s="491">
        <v>43678</v>
      </c>
      <c r="Y1147" s="483" t="s">
        <v>1786</v>
      </c>
      <c r="Z1147" s="80"/>
    </row>
    <row r="1148" spans="2:26" ht="42.45" hidden="1" customHeight="1" x14ac:dyDescent="0.3">
      <c r="B1148" s="56" t="str">
        <f t="shared" ca="1" si="100"/>
        <v>VERO</v>
      </c>
      <c r="C1148" s="57" t="b">
        <f t="shared" si="101"/>
        <v>1</v>
      </c>
      <c r="D1148" s="57" t="b">
        <f>+IF(Q1148='Convalida dati'!$B$16,AND('Dealflow centrale'!V1148&lt;&gt;"",I1148&lt;&gt;""),IF(AND('Dealflow centrale'!Q1148='Convalida dati'!$B$17,'Dealflow centrale'!I1148=""),OR('Dealflow centrale'!V1148="",V1148='Convalida dati'!$D$8),"FALSO"))</f>
        <v>1</v>
      </c>
      <c r="E1148" s="57" t="b">
        <f>+IF(OR(T1148='Convalida dati'!$F$4,T1148='Convalida dati'!$F$5,T1148='Convalida dati'!$F$8),OR('Dealflow centrale'!V1148='Convalida dati'!$D$5,V1148='Convalida dati'!$D$6,V1148='Convalida dati'!$D$7),IF(OR('Dealflow centrale'!T1148='Convalida dati'!$F$9,'Dealflow centrale'!T1148='Convalida dati'!$F$7),OR('Dealflow centrale'!V1148='Convalida dati'!$D$4,'Dealflow centrale'!V1148='Convalida dati'!$D$5,'Dealflow centrale'!V1148='Convalida dati'!$D$6),IF(T1148="",OR(V1148="",V1148='Convalida dati'!$D$8),"FALSO")))</f>
        <v>1</v>
      </c>
      <c r="F1148" s="58" t="str">
        <f t="shared" ca="1" si="103"/>
        <v>OK</v>
      </c>
      <c r="G1148" s="66">
        <f t="shared" si="98"/>
        <v>1143</v>
      </c>
      <c r="H1148" s="85">
        <v>43682</v>
      </c>
      <c r="I1148" s="63">
        <f t="shared" si="104"/>
        <v>43682</v>
      </c>
      <c r="J1148" s="77" t="s">
        <v>2593</v>
      </c>
      <c r="K1148" s="76" t="s">
        <v>64</v>
      </c>
      <c r="L1148" s="76" t="s">
        <v>895</v>
      </c>
      <c r="M1148" s="78" t="s">
        <v>161</v>
      </c>
      <c r="N1148" s="64"/>
      <c r="O1148" s="272" t="s">
        <v>2594</v>
      </c>
      <c r="P1148" s="66" t="s">
        <v>34</v>
      </c>
      <c r="Q1148" s="67" t="s">
        <v>170</v>
      </c>
      <c r="R1148" s="280" t="s">
        <v>48</v>
      </c>
      <c r="S1148" s="288" t="str">
        <f>+'EVCA sectoralclassification 1'!E200</f>
        <v>Internet technologies</v>
      </c>
      <c r="T1148" s="68" t="s">
        <v>167</v>
      </c>
      <c r="U1148" s="66" t="s">
        <v>218</v>
      </c>
      <c r="V1148" s="423" t="s">
        <v>38</v>
      </c>
      <c r="W1148" s="288"/>
      <c r="X1148" s="489">
        <v>43707</v>
      </c>
      <c r="Y1148" s="482"/>
      <c r="Z1148" s="74"/>
    </row>
    <row r="1149" spans="2:26" ht="42.45" hidden="1" customHeight="1" x14ac:dyDescent="0.3">
      <c r="B1149" s="56" t="str">
        <f t="shared" ca="1" si="100"/>
        <v>VERO</v>
      </c>
      <c r="C1149" s="57" t="b">
        <f t="shared" si="101"/>
        <v>1</v>
      </c>
      <c r="D1149" s="57" t="b">
        <f>+IF(Q1149='Convalida dati'!$B$16,AND('Dealflow centrale'!V1149&lt;&gt;"",I1149&lt;&gt;""),IF(AND('Dealflow centrale'!Q1149='Convalida dati'!$B$17,'Dealflow centrale'!I1149=""),OR('Dealflow centrale'!V1149="",V1149='Convalida dati'!$D$8),"FALSO"))</f>
        <v>1</v>
      </c>
      <c r="E1149" s="57" t="b">
        <f>+IF(OR(T1149='Convalida dati'!$F$4,T1149='Convalida dati'!$F$5,T1149='Convalida dati'!$F$8),OR('Dealflow centrale'!V1149='Convalida dati'!$D$5,V1149='Convalida dati'!$D$6,V1149='Convalida dati'!$D$7),IF(OR('Dealflow centrale'!T1149='Convalida dati'!$F$9,'Dealflow centrale'!T1149='Convalida dati'!$F$7),OR('Dealflow centrale'!V1149='Convalida dati'!$D$4,'Dealflow centrale'!V1149='Convalida dati'!$D$5,'Dealflow centrale'!V1149='Convalida dati'!$D$6),IF(T1149="",OR(V1149="",V1149='Convalida dati'!$D$8),"FALSO")))</f>
        <v>1</v>
      </c>
      <c r="F1149" s="58" t="str">
        <f t="shared" ca="1" si="103"/>
        <v>OK</v>
      </c>
      <c r="G1149" s="60">
        <f t="shared" si="98"/>
        <v>1144</v>
      </c>
      <c r="H1149" s="84">
        <v>43682</v>
      </c>
      <c r="I1149" s="59">
        <v>43707</v>
      </c>
      <c r="J1149" s="75" t="s">
        <v>2595</v>
      </c>
      <c r="K1149" s="70" t="s">
        <v>64</v>
      </c>
      <c r="L1149" s="70" t="s">
        <v>194</v>
      </c>
      <c r="M1149" s="72" t="s">
        <v>161</v>
      </c>
      <c r="N1149" s="75"/>
      <c r="O1149" s="73" t="s">
        <v>2596</v>
      </c>
      <c r="P1149" s="60" t="s">
        <v>34</v>
      </c>
      <c r="Q1149" s="61" t="s">
        <v>170</v>
      </c>
      <c r="R1149" s="61" t="s">
        <v>53</v>
      </c>
      <c r="S1149" s="293" t="str">
        <f>+'EVCA sectoralclassification 1'!E199</f>
        <v>Internet technologies</v>
      </c>
      <c r="T1149" s="62" t="s">
        <v>167</v>
      </c>
      <c r="U1149" s="60" t="s">
        <v>218</v>
      </c>
      <c r="V1149" s="424" t="s">
        <v>38</v>
      </c>
      <c r="W1149" s="289"/>
      <c r="X1149" s="488">
        <v>43713</v>
      </c>
      <c r="Y1149" s="481"/>
      <c r="Z1149" s="284"/>
    </row>
    <row r="1150" spans="2:26" ht="42.45" hidden="1" customHeight="1" x14ac:dyDescent="0.3">
      <c r="B1150" s="56" t="str">
        <f t="shared" ca="1" si="100"/>
        <v>VERO</v>
      </c>
      <c r="C1150" s="57" t="b">
        <f t="shared" si="101"/>
        <v>1</v>
      </c>
      <c r="D1150" s="57" t="b">
        <f>+IF(Q1150='Convalida dati'!$B$16,AND('Dealflow centrale'!V1150&lt;&gt;"",I1150&lt;&gt;""),IF(AND('Dealflow centrale'!Q1150='Convalida dati'!$B$17,'Dealflow centrale'!I1150=""),OR('Dealflow centrale'!V1150="",V1150='Convalida dati'!$D$8),"FALSO"))</f>
        <v>1</v>
      </c>
      <c r="E1150" s="57" t="b">
        <f>+IF(OR(T1150='Convalida dati'!$F$4,T1150='Convalida dati'!$F$5,T1150='Convalida dati'!$F$8),OR('Dealflow centrale'!V1150='Convalida dati'!$D$5,V1150='Convalida dati'!$D$6,V1150='Convalida dati'!$D$7),IF(OR('Dealflow centrale'!T1150='Convalida dati'!$F$9,'Dealflow centrale'!T1150='Convalida dati'!$F$7),OR('Dealflow centrale'!V1150='Convalida dati'!$D$4,'Dealflow centrale'!V1150='Convalida dati'!$D$5,'Dealflow centrale'!V1150='Convalida dati'!$D$6),IF(T1150="",OR(V1150="",V1150='Convalida dati'!$D$8),"FALSO")))</f>
        <v>1</v>
      </c>
      <c r="F1150" s="58" t="str">
        <f t="shared" ca="1" si="103"/>
        <v>OK</v>
      </c>
      <c r="G1150" s="66">
        <f t="shared" si="98"/>
        <v>1145</v>
      </c>
      <c r="H1150" s="85">
        <v>43683</v>
      </c>
      <c r="I1150" s="63">
        <f t="shared" si="104"/>
        <v>43683</v>
      </c>
      <c r="J1150" s="77" t="s">
        <v>2597</v>
      </c>
      <c r="K1150" s="76" t="s">
        <v>64</v>
      </c>
      <c r="L1150" s="76" t="s">
        <v>2599</v>
      </c>
      <c r="M1150" s="78" t="s">
        <v>2600</v>
      </c>
      <c r="N1150" s="64"/>
      <c r="O1150" s="272" t="s">
        <v>2598</v>
      </c>
      <c r="P1150" s="66" t="s">
        <v>34</v>
      </c>
      <c r="Q1150" s="67" t="s">
        <v>170</v>
      </c>
      <c r="R1150" s="67" t="s">
        <v>51</v>
      </c>
      <c r="S1150" s="288" t="str">
        <f>+'EVCA sectoralclassification 1'!E111</f>
        <v>Means of transport: manufacturing and related</v>
      </c>
      <c r="T1150" s="68" t="s">
        <v>166</v>
      </c>
      <c r="U1150" s="66" t="s">
        <v>218</v>
      </c>
      <c r="V1150" s="423" t="s">
        <v>38</v>
      </c>
      <c r="W1150" s="288"/>
      <c r="X1150" s="489">
        <v>43707</v>
      </c>
      <c r="Y1150" s="482"/>
      <c r="Z1150" s="74"/>
    </row>
    <row r="1151" spans="2:26" ht="42.45" hidden="1" customHeight="1" x14ac:dyDescent="0.3">
      <c r="B1151" s="56" t="str">
        <f t="shared" ca="1" si="100"/>
        <v>VERO</v>
      </c>
      <c r="C1151" s="57" t="b">
        <f t="shared" si="101"/>
        <v>1</v>
      </c>
      <c r="D1151" s="57" t="b">
        <f>+IF(Q1151='Convalida dati'!$B$16,AND('Dealflow centrale'!V1151&lt;&gt;"",I1151&lt;&gt;""),IF(AND('Dealflow centrale'!Q1151='Convalida dati'!$B$17,'Dealflow centrale'!I1151=""),OR('Dealflow centrale'!V1151="",V1151='Convalida dati'!$D$8),"FALSO"))</f>
        <v>1</v>
      </c>
      <c r="E1151" s="57" t="b">
        <f>+IF(OR(T1151='Convalida dati'!$F$4,T1151='Convalida dati'!$F$5,T1151='Convalida dati'!$F$8),OR('Dealflow centrale'!V1151='Convalida dati'!$D$5,V1151='Convalida dati'!$D$6,V1151='Convalida dati'!$D$7),IF(OR('Dealflow centrale'!T1151='Convalida dati'!$F$9,'Dealflow centrale'!T1151='Convalida dati'!$F$7),OR('Dealflow centrale'!V1151='Convalida dati'!$D$4,'Dealflow centrale'!V1151='Convalida dati'!$D$5,'Dealflow centrale'!V1151='Convalida dati'!$D$6),IF(T1151="",OR(V1151="",V1151='Convalida dati'!$D$8),"FALSO")))</f>
        <v>1</v>
      </c>
      <c r="F1151" s="58" t="str">
        <f t="shared" ca="1" si="103"/>
        <v>OK</v>
      </c>
      <c r="G1151" s="60">
        <f t="shared" si="98"/>
        <v>1146</v>
      </c>
      <c r="H1151" s="84">
        <v>43684</v>
      </c>
      <c r="I1151" s="59">
        <f t="shared" si="104"/>
        <v>43684</v>
      </c>
      <c r="J1151" s="75" t="s">
        <v>2602</v>
      </c>
      <c r="K1151" s="70" t="s">
        <v>62</v>
      </c>
      <c r="L1151" s="70" t="s">
        <v>206</v>
      </c>
      <c r="M1151" s="72" t="s">
        <v>206</v>
      </c>
      <c r="N1151" s="75"/>
      <c r="O1151" s="73" t="s">
        <v>2601</v>
      </c>
      <c r="P1151" s="60" t="s">
        <v>34</v>
      </c>
      <c r="Q1151" s="61" t="s">
        <v>170</v>
      </c>
      <c r="R1151" s="61" t="s">
        <v>53</v>
      </c>
      <c r="S1151" s="293" t="str">
        <f>+'EVCA sectoralclassification 1'!E186</f>
        <v>Broadcasting, publications and content providers</v>
      </c>
      <c r="T1151" s="62" t="s">
        <v>41</v>
      </c>
      <c r="U1151" s="60" t="s">
        <v>218</v>
      </c>
      <c r="V1151" s="424" t="s">
        <v>174</v>
      </c>
      <c r="W1151" s="289"/>
      <c r="X1151" s="488">
        <v>43707</v>
      </c>
      <c r="Y1151" s="481"/>
      <c r="Z1151" s="284"/>
    </row>
    <row r="1152" spans="2:26" ht="42.45" hidden="1" customHeight="1" x14ac:dyDescent="0.3">
      <c r="B1152" s="56" t="str">
        <f t="shared" ca="1" si="100"/>
        <v>VERO</v>
      </c>
      <c r="C1152" s="57" t="b">
        <f t="shared" si="101"/>
        <v>1</v>
      </c>
      <c r="D1152" s="57" t="b">
        <f>+IF(Q1152='Convalida dati'!$B$16,AND('Dealflow centrale'!V1152&lt;&gt;"",I1152&lt;&gt;""),IF(AND('Dealflow centrale'!Q1152='Convalida dati'!$B$17,'Dealflow centrale'!I1152=""),OR('Dealflow centrale'!V1152="",V1152='Convalida dati'!$D$8),"FALSO"))</f>
        <v>1</v>
      </c>
      <c r="E1152" s="57" t="b">
        <f>+IF(OR(T1152='Convalida dati'!$F$4,T1152='Convalida dati'!$F$5,T1152='Convalida dati'!$F$8),OR('Dealflow centrale'!V1152='Convalida dati'!$D$5,V1152='Convalida dati'!$D$6,V1152='Convalida dati'!$D$7),IF(OR('Dealflow centrale'!T1152='Convalida dati'!$F$9,'Dealflow centrale'!T1152='Convalida dati'!$F$7),OR('Dealflow centrale'!V1152='Convalida dati'!$D$4,'Dealflow centrale'!V1152='Convalida dati'!$D$5,'Dealflow centrale'!V1152='Convalida dati'!$D$6),IF(T1152="",OR(V1152="",V1152='Convalida dati'!$D$8),"FALSO")))</f>
        <v>1</v>
      </c>
      <c r="F1152" s="58" t="str">
        <f t="shared" ca="1" si="103"/>
        <v>OK</v>
      </c>
      <c r="G1152" s="66">
        <f t="shared" si="98"/>
        <v>1147</v>
      </c>
      <c r="H1152" s="85">
        <v>43696</v>
      </c>
      <c r="I1152" s="63">
        <f t="shared" si="104"/>
        <v>43696</v>
      </c>
      <c r="J1152" s="77" t="s">
        <v>2603</v>
      </c>
      <c r="K1152" s="76" t="s">
        <v>62</v>
      </c>
      <c r="L1152" s="76" t="s">
        <v>149</v>
      </c>
      <c r="M1152" s="78" t="s">
        <v>92</v>
      </c>
      <c r="N1152" s="64"/>
      <c r="O1152" s="76" t="s">
        <v>2604</v>
      </c>
      <c r="P1152" s="66" t="s">
        <v>34</v>
      </c>
      <c r="Q1152" s="67" t="s">
        <v>170</v>
      </c>
      <c r="R1152" s="67" t="s">
        <v>48</v>
      </c>
      <c r="S1152" s="287" t="str">
        <f>+'EVCA sectoralclassification 1'!E199</f>
        <v>Internet technologies</v>
      </c>
      <c r="T1152" s="67" t="s">
        <v>166</v>
      </c>
      <c r="U1152" s="78" t="s">
        <v>218</v>
      </c>
      <c r="V1152" s="423" t="s">
        <v>38</v>
      </c>
      <c r="W1152" s="288"/>
      <c r="X1152" s="489">
        <v>43707</v>
      </c>
      <c r="Y1152" s="482"/>
      <c r="Z1152" s="74"/>
    </row>
    <row r="1153" spans="2:26" ht="42.45" hidden="1" customHeight="1" x14ac:dyDescent="0.3">
      <c r="B1153" s="56" t="str">
        <f t="shared" ca="1" si="100"/>
        <v>VERO</v>
      </c>
      <c r="C1153" s="57" t="b">
        <f t="shared" si="101"/>
        <v>1</v>
      </c>
      <c r="D1153" s="57" t="b">
        <f>+IF(Q1153='Convalida dati'!$B$16,AND('Dealflow centrale'!V1153&lt;&gt;"",I1153&lt;&gt;""),IF(AND('Dealflow centrale'!Q1153='Convalida dati'!$B$17,'Dealflow centrale'!I1153=""),OR('Dealflow centrale'!V1153="",V1153='Convalida dati'!$D$8),"FALSO"))</f>
        <v>1</v>
      </c>
      <c r="E1153" s="57" t="b">
        <f>+IF(OR(T1153='Convalida dati'!$F$4,T1153='Convalida dati'!$F$5,T1153='Convalida dati'!$F$8),OR('Dealflow centrale'!V1153='Convalida dati'!$D$5,V1153='Convalida dati'!$D$6,V1153='Convalida dati'!$D$7),IF(OR('Dealflow centrale'!T1153='Convalida dati'!$F$9,'Dealflow centrale'!T1153='Convalida dati'!$F$7),OR('Dealflow centrale'!V1153='Convalida dati'!$D$4,'Dealflow centrale'!V1153='Convalida dati'!$D$5,'Dealflow centrale'!V1153='Convalida dati'!$D$6),IF(T1153="",OR(V1153="",V1153='Convalida dati'!$D$8),"FALSO")))</f>
        <v>1</v>
      </c>
      <c r="F1153" s="58" t="str">
        <f t="shared" ca="1" si="103"/>
        <v>OK</v>
      </c>
      <c r="G1153" s="60">
        <f t="shared" si="98"/>
        <v>1148</v>
      </c>
      <c r="H1153" s="84">
        <v>43697</v>
      </c>
      <c r="I1153" s="59"/>
      <c r="J1153" s="75" t="s">
        <v>2605</v>
      </c>
      <c r="K1153" s="70" t="s">
        <v>62</v>
      </c>
      <c r="L1153" s="70" t="s">
        <v>149</v>
      </c>
      <c r="M1153" s="72" t="s">
        <v>92</v>
      </c>
      <c r="N1153" s="75"/>
      <c r="O1153" s="73" t="s">
        <v>2606</v>
      </c>
      <c r="P1153" s="72" t="s">
        <v>34</v>
      </c>
      <c r="Q1153" s="61" t="s">
        <v>67</v>
      </c>
      <c r="R1153" s="61"/>
      <c r="S1153" s="61"/>
      <c r="T1153" s="61"/>
      <c r="U1153" s="60"/>
      <c r="V1153" s="424" t="s">
        <v>781</v>
      </c>
      <c r="W1153" s="289"/>
      <c r="X1153" s="491">
        <v>43707</v>
      </c>
      <c r="Y1153" s="481"/>
      <c r="Z1153" s="284"/>
    </row>
    <row r="1154" spans="2:26" ht="42.45" hidden="1" customHeight="1" x14ac:dyDescent="0.3">
      <c r="B1154" s="56" t="str">
        <f t="shared" ca="1" si="100"/>
        <v>VERO</v>
      </c>
      <c r="C1154" s="57" t="b">
        <f t="shared" si="101"/>
        <v>1</v>
      </c>
      <c r="D1154" s="57" t="b">
        <f>+IF(Q1154='Convalida dati'!$B$16,AND('Dealflow centrale'!V1154&lt;&gt;"",I1154&lt;&gt;""),IF(AND('Dealflow centrale'!Q1154='Convalida dati'!$B$17,'Dealflow centrale'!I1154=""),OR('Dealflow centrale'!V1154="",V1154='Convalida dati'!$D$8),"FALSO"))</f>
        <v>1</v>
      </c>
      <c r="E1154" s="57" t="b">
        <f>+IF(OR(T1154='Convalida dati'!$F$4,T1154='Convalida dati'!$F$5,T1154='Convalida dati'!$F$8),OR('Dealflow centrale'!V1154='Convalida dati'!$D$5,V1154='Convalida dati'!$D$6,V1154='Convalida dati'!$D$7),IF(OR('Dealflow centrale'!T1154='Convalida dati'!$F$9,'Dealflow centrale'!T1154='Convalida dati'!$F$7),OR('Dealflow centrale'!V1154='Convalida dati'!$D$4,'Dealflow centrale'!V1154='Convalida dati'!$D$5,'Dealflow centrale'!V1154='Convalida dati'!$D$6),IF(T1154="",OR(V1154="",V1154='Convalida dati'!$D$8),"FALSO")))</f>
        <v>1</v>
      </c>
      <c r="F1154" s="58" t="str">
        <f t="shared" ca="1" si="103"/>
        <v>OK</v>
      </c>
      <c r="G1154" s="66">
        <f t="shared" si="98"/>
        <v>1149</v>
      </c>
      <c r="H1154" s="85">
        <v>43698</v>
      </c>
      <c r="I1154" s="63">
        <v>43698</v>
      </c>
      <c r="J1154" s="77" t="s">
        <v>2607</v>
      </c>
      <c r="K1154" s="76" t="s">
        <v>62</v>
      </c>
      <c r="L1154" s="76" t="s">
        <v>149</v>
      </c>
      <c r="M1154" s="78" t="s">
        <v>92</v>
      </c>
      <c r="N1154" s="64"/>
      <c r="O1154" s="272" t="s">
        <v>2608</v>
      </c>
      <c r="P1154" s="66" t="s">
        <v>34</v>
      </c>
      <c r="Q1154" s="67" t="s">
        <v>170</v>
      </c>
      <c r="R1154" s="280" t="s">
        <v>48</v>
      </c>
      <c r="S1154" s="288" t="str">
        <f>+'EVCA sectoralclassification 1'!E215</f>
        <v>Software: other</v>
      </c>
      <c r="T1154" s="68" t="s">
        <v>166</v>
      </c>
      <c r="U1154" s="66" t="s">
        <v>218</v>
      </c>
      <c r="V1154" s="423" t="s">
        <v>38</v>
      </c>
      <c r="W1154" s="288"/>
      <c r="X1154" s="489">
        <v>43707</v>
      </c>
      <c r="Y1154" s="482" t="s">
        <v>2218</v>
      </c>
      <c r="Z1154" s="74"/>
    </row>
    <row r="1155" spans="2:26" ht="42.45" hidden="1" customHeight="1" x14ac:dyDescent="0.3">
      <c r="B1155" s="56" t="str">
        <f t="shared" ca="1" si="100"/>
        <v>VERO</v>
      </c>
      <c r="C1155" s="57" t="b">
        <f t="shared" si="101"/>
        <v>1</v>
      </c>
      <c r="D1155" s="57" t="b">
        <f>+IF(Q1155='Convalida dati'!$B$16,AND('Dealflow centrale'!V1155&lt;&gt;"",I1155&lt;&gt;""),IF(AND('Dealflow centrale'!Q1155='Convalida dati'!$B$17,'Dealflow centrale'!I1155=""),OR('Dealflow centrale'!V1155="",V1155='Convalida dati'!$D$8),"FALSO"))</f>
        <v>1</v>
      </c>
      <c r="E1155" s="57" t="b">
        <f>+IF(OR(T1155='Convalida dati'!$F$4,T1155='Convalida dati'!$F$5,T1155='Convalida dati'!$F$8),OR('Dealflow centrale'!V1155='Convalida dati'!$D$5,V1155='Convalida dati'!$D$6,V1155='Convalida dati'!$D$7),IF(OR('Dealflow centrale'!T1155='Convalida dati'!$F$9,'Dealflow centrale'!T1155='Convalida dati'!$F$7),OR('Dealflow centrale'!V1155='Convalida dati'!$D$4,'Dealflow centrale'!V1155='Convalida dati'!$D$5,'Dealflow centrale'!V1155='Convalida dati'!$D$6),IF(T1155="",OR(V1155="",V1155='Convalida dati'!$D$8),"FALSO")))</f>
        <v>1</v>
      </c>
      <c r="F1155" s="58" t="str">
        <f t="shared" ca="1" si="103"/>
        <v>OK</v>
      </c>
      <c r="G1155" s="60">
        <f t="shared" si="98"/>
        <v>1150</v>
      </c>
      <c r="H1155" s="84">
        <v>43700</v>
      </c>
      <c r="I1155" s="59"/>
      <c r="J1155" s="75" t="s">
        <v>2609</v>
      </c>
      <c r="K1155" s="70" t="s">
        <v>62</v>
      </c>
      <c r="L1155" s="70" t="s">
        <v>149</v>
      </c>
      <c r="M1155" s="72" t="s">
        <v>92</v>
      </c>
      <c r="N1155" s="75"/>
      <c r="O1155" s="73" t="s">
        <v>2610</v>
      </c>
      <c r="P1155" s="60" t="s">
        <v>34</v>
      </c>
      <c r="Q1155" s="61" t="s">
        <v>67</v>
      </c>
      <c r="R1155" s="61"/>
      <c r="S1155" s="293"/>
      <c r="T1155" s="62"/>
      <c r="U1155" s="60"/>
      <c r="V1155" s="424" t="s">
        <v>781</v>
      </c>
      <c r="W1155" s="289"/>
      <c r="X1155" s="488">
        <v>43707</v>
      </c>
      <c r="Y1155" s="481"/>
      <c r="Z1155" s="284"/>
    </row>
    <row r="1156" spans="2:26" ht="42.45" hidden="1" customHeight="1" x14ac:dyDescent="0.3">
      <c r="B1156" s="56" t="str">
        <f t="shared" ca="1" si="100"/>
        <v>VERO</v>
      </c>
      <c r="C1156" s="57" t="b">
        <f t="shared" si="101"/>
        <v>1</v>
      </c>
      <c r="D1156" s="57" t="b">
        <f>+IF(Q1156='Convalida dati'!$B$16,AND('Dealflow centrale'!V1156&lt;&gt;"",I1156&lt;&gt;""),IF(AND('Dealflow centrale'!Q1156='Convalida dati'!$B$17,'Dealflow centrale'!I1156=""),OR('Dealflow centrale'!V1156="",V1156='Convalida dati'!$D$8),"FALSO"))</f>
        <v>1</v>
      </c>
      <c r="E1156" s="57" t="b">
        <f>+IF(OR(T1156='Convalida dati'!$F$4,T1156='Convalida dati'!$F$5,T1156='Convalida dati'!$F$8),OR('Dealflow centrale'!V1156='Convalida dati'!$D$5,V1156='Convalida dati'!$D$6,V1156='Convalida dati'!$D$7),IF(OR('Dealflow centrale'!T1156='Convalida dati'!$F$9,'Dealflow centrale'!T1156='Convalida dati'!$F$7),OR('Dealflow centrale'!V1156='Convalida dati'!$D$4,'Dealflow centrale'!V1156='Convalida dati'!$D$5,'Dealflow centrale'!V1156='Convalida dati'!$D$6),IF(T1156="",OR(V1156="",V1156='Convalida dati'!$D$8),"FALSO")))</f>
        <v>1</v>
      </c>
      <c r="F1156" s="58" t="str">
        <f t="shared" ca="1" si="103"/>
        <v>OK</v>
      </c>
      <c r="G1156" s="66">
        <f t="shared" ref="G1156:G1225" si="105">+G1155+1</f>
        <v>1151</v>
      </c>
      <c r="H1156" s="85">
        <v>43706</v>
      </c>
      <c r="I1156" s="63">
        <v>43706</v>
      </c>
      <c r="J1156" s="77" t="s">
        <v>2612</v>
      </c>
      <c r="K1156" s="76" t="s">
        <v>62</v>
      </c>
      <c r="L1156" s="76" t="s">
        <v>764</v>
      </c>
      <c r="M1156" s="78" t="s">
        <v>103</v>
      </c>
      <c r="N1156" s="64"/>
      <c r="O1156" s="272" t="s">
        <v>2611</v>
      </c>
      <c r="P1156" s="66" t="s">
        <v>34</v>
      </c>
      <c r="Q1156" s="67" t="s">
        <v>170</v>
      </c>
      <c r="R1156" s="67" t="s">
        <v>48</v>
      </c>
      <c r="S1156" s="288" t="str">
        <f>+'EVCA sectoralclassification 1'!E201</f>
        <v>Communication: other</v>
      </c>
      <c r="T1156" s="68" t="s">
        <v>41</v>
      </c>
      <c r="U1156" s="66" t="s">
        <v>218</v>
      </c>
      <c r="V1156" s="423" t="s">
        <v>174</v>
      </c>
      <c r="W1156" s="288"/>
      <c r="X1156" s="489">
        <v>43707</v>
      </c>
      <c r="Y1156" s="482"/>
      <c r="Z1156" s="74"/>
    </row>
    <row r="1157" spans="2:26" ht="42.45" hidden="1" customHeight="1" x14ac:dyDescent="0.3">
      <c r="B1157" s="56" t="str">
        <f t="shared" ca="1" si="100"/>
        <v>VERO</v>
      </c>
      <c r="C1157" s="57" t="b">
        <f t="shared" si="101"/>
        <v>1</v>
      </c>
      <c r="D1157" s="57" t="b">
        <f>+IF(Q1157='Convalida dati'!$B$16,AND('Dealflow centrale'!V1157&lt;&gt;"",I1157&lt;&gt;""),IF(AND('Dealflow centrale'!Q1157='Convalida dati'!$B$17,'Dealflow centrale'!I1157=""),OR('Dealflow centrale'!V1157="",V1157='Convalida dati'!$D$8),"FALSO"))</f>
        <v>1</v>
      </c>
      <c r="E1157" s="57" t="b">
        <f>+IF(OR(T1157='Convalida dati'!$F$4,T1157='Convalida dati'!$F$5,T1157='Convalida dati'!$F$8),OR('Dealflow centrale'!V1157='Convalida dati'!$D$5,V1157='Convalida dati'!$D$6,V1157='Convalida dati'!$D$7),IF(OR('Dealflow centrale'!T1157='Convalida dati'!$F$9,'Dealflow centrale'!T1157='Convalida dati'!$F$7),OR('Dealflow centrale'!V1157='Convalida dati'!$D$4,'Dealflow centrale'!V1157='Convalida dati'!$D$5,'Dealflow centrale'!V1157='Convalida dati'!$D$6),IF(T1157="",OR(V1157="",V1157='Convalida dati'!$D$8),"FALSO")))</f>
        <v>1</v>
      </c>
      <c r="F1157" s="58" t="str">
        <f t="shared" ca="1" si="103"/>
        <v>OK</v>
      </c>
      <c r="G1157" s="60">
        <f t="shared" si="105"/>
        <v>1152</v>
      </c>
      <c r="H1157" s="84">
        <v>43706</v>
      </c>
      <c r="I1157" s="59">
        <f>+H1157</f>
        <v>43706</v>
      </c>
      <c r="J1157" s="75" t="s">
        <v>2614</v>
      </c>
      <c r="K1157" s="70" t="s">
        <v>62</v>
      </c>
      <c r="L1157" s="70" t="s">
        <v>149</v>
      </c>
      <c r="M1157" s="72" t="s">
        <v>92</v>
      </c>
      <c r="N1157" s="75"/>
      <c r="O1157" s="73" t="s">
        <v>2613</v>
      </c>
      <c r="P1157" s="60" t="s">
        <v>34</v>
      </c>
      <c r="Q1157" s="61" t="s">
        <v>170</v>
      </c>
      <c r="R1157" s="61" t="s">
        <v>51</v>
      </c>
      <c r="S1157" s="293" t="str">
        <f>+'EVCA sectoralclassification 1'!E187</f>
        <v>Broadcasting, publications and content providers</v>
      </c>
      <c r="T1157" s="62" t="s">
        <v>166</v>
      </c>
      <c r="U1157" s="60" t="s">
        <v>218</v>
      </c>
      <c r="V1157" s="424" t="s">
        <v>38</v>
      </c>
      <c r="W1157" s="289"/>
      <c r="X1157" s="488">
        <v>43707</v>
      </c>
      <c r="Y1157" s="481"/>
      <c r="Z1157" s="284"/>
    </row>
    <row r="1158" spans="2:26" ht="42.45" hidden="1" customHeight="1" x14ac:dyDescent="0.3">
      <c r="B1158" s="56" t="str">
        <f t="shared" ca="1" si="100"/>
        <v>VERO</v>
      </c>
      <c r="C1158" s="57" t="b">
        <f t="shared" si="101"/>
        <v>1</v>
      </c>
      <c r="D1158" s="57" t="b">
        <f>+IF(Q1158='Convalida dati'!$B$16,AND('Dealflow centrale'!V1158&lt;&gt;"",I1158&lt;&gt;""),IF(AND('Dealflow centrale'!Q1158='Convalida dati'!$B$17,'Dealflow centrale'!I1158=""),OR('Dealflow centrale'!V1158="",V1158='Convalida dati'!$D$8),"FALSO"))</f>
        <v>1</v>
      </c>
      <c r="E1158" s="57" t="b">
        <f>+IF(OR(T1158='Convalida dati'!$F$4,T1158='Convalida dati'!$F$5,T1158='Convalida dati'!$F$8),OR('Dealflow centrale'!V1158='Convalida dati'!$D$5,V1158='Convalida dati'!$D$6,V1158='Convalida dati'!$D$7),IF(OR('Dealflow centrale'!T1158='Convalida dati'!$F$9,'Dealflow centrale'!T1158='Convalida dati'!$F$7),OR('Dealflow centrale'!V1158='Convalida dati'!$D$4,'Dealflow centrale'!V1158='Convalida dati'!$D$5,'Dealflow centrale'!V1158='Convalida dati'!$D$6),IF(T1158="",OR(V1158="",V1158='Convalida dati'!$D$8),"FALSO")))</f>
        <v>1</v>
      </c>
      <c r="F1158" s="58" t="str">
        <f t="shared" ca="1" si="103"/>
        <v>OK</v>
      </c>
      <c r="G1158" s="66">
        <f t="shared" si="105"/>
        <v>1153</v>
      </c>
      <c r="H1158" s="85">
        <v>43707</v>
      </c>
      <c r="I1158" s="63">
        <v>43707</v>
      </c>
      <c r="J1158" s="77" t="s">
        <v>2626</v>
      </c>
      <c r="K1158" s="76" t="s">
        <v>62</v>
      </c>
      <c r="L1158" s="76" t="s">
        <v>2549</v>
      </c>
      <c r="M1158" s="78" t="s">
        <v>91</v>
      </c>
      <c r="N1158" s="64"/>
      <c r="O1158" s="76" t="s">
        <v>2616</v>
      </c>
      <c r="P1158" s="66" t="s">
        <v>34</v>
      </c>
      <c r="Q1158" s="67" t="s">
        <v>170</v>
      </c>
      <c r="R1158" s="67" t="s">
        <v>53</v>
      </c>
      <c r="S1158" s="287" t="str">
        <f>+'EVCA sectoralclassification 1'!E108</f>
        <v>Transportation services</v>
      </c>
      <c r="T1158" s="67" t="s">
        <v>166</v>
      </c>
      <c r="U1158" s="78" t="s">
        <v>218</v>
      </c>
      <c r="V1158" s="423" t="s">
        <v>38</v>
      </c>
      <c r="W1158" s="288"/>
      <c r="X1158" s="489">
        <v>43713</v>
      </c>
      <c r="Y1158" s="482" t="s">
        <v>2218</v>
      </c>
      <c r="Z1158" s="74"/>
    </row>
    <row r="1159" spans="2:26" ht="42.45" hidden="1" customHeight="1" x14ac:dyDescent="0.3">
      <c r="B1159" s="56" t="str">
        <f t="shared" ca="1" si="100"/>
        <v>VERO</v>
      </c>
      <c r="C1159" s="57" t="b">
        <f t="shared" si="101"/>
        <v>1</v>
      </c>
      <c r="D1159" s="57" t="b">
        <f>+IF(Q1159='Convalida dati'!$B$16,AND('Dealflow centrale'!V1159&lt;&gt;"",I1159&lt;&gt;""),IF(AND('Dealflow centrale'!Q1159='Convalida dati'!$B$17,'Dealflow centrale'!I1159=""),OR('Dealflow centrale'!V1159="",V1159='Convalida dati'!$D$8),"FALSO"))</f>
        <v>1</v>
      </c>
      <c r="E1159" s="57" t="b">
        <f>+IF(OR(T1159='Convalida dati'!$F$4,T1159='Convalida dati'!$F$5,T1159='Convalida dati'!$F$8),OR('Dealflow centrale'!V1159='Convalida dati'!$D$5,V1159='Convalida dati'!$D$6,V1159='Convalida dati'!$D$7),IF(OR('Dealflow centrale'!T1159='Convalida dati'!$F$9,'Dealflow centrale'!T1159='Convalida dati'!$F$7),OR('Dealflow centrale'!V1159='Convalida dati'!$D$4,'Dealflow centrale'!V1159='Convalida dati'!$D$5,'Dealflow centrale'!V1159='Convalida dati'!$D$6),IF(T1159="",OR(V1159="",V1159='Convalida dati'!$D$8),"FALSO")))</f>
        <v>1</v>
      </c>
      <c r="F1159" s="58" t="str">
        <f t="shared" ca="1" si="103"/>
        <v>OK</v>
      </c>
      <c r="G1159" s="60">
        <f t="shared" si="105"/>
        <v>1154</v>
      </c>
      <c r="H1159" s="84">
        <v>43710</v>
      </c>
      <c r="I1159" s="59"/>
      <c r="J1159" s="75" t="s">
        <v>2617</v>
      </c>
      <c r="K1159" s="70" t="s">
        <v>62</v>
      </c>
      <c r="L1159" s="70" t="s">
        <v>206</v>
      </c>
      <c r="M1159" s="72" t="s">
        <v>206</v>
      </c>
      <c r="N1159" s="75"/>
      <c r="O1159" s="73" t="s">
        <v>2618</v>
      </c>
      <c r="P1159" s="60" t="s">
        <v>34</v>
      </c>
      <c r="Q1159" s="61" t="s">
        <v>67</v>
      </c>
      <c r="R1159" s="61"/>
      <c r="S1159" s="61"/>
      <c r="T1159" s="61"/>
      <c r="U1159" s="60"/>
      <c r="V1159" s="424" t="s">
        <v>781</v>
      </c>
      <c r="W1159" s="289"/>
      <c r="X1159" s="491">
        <v>43713</v>
      </c>
      <c r="Y1159" s="481"/>
      <c r="Z1159" s="284"/>
    </row>
    <row r="1160" spans="2:26" ht="42.45" hidden="1" customHeight="1" x14ac:dyDescent="0.3">
      <c r="B1160" s="56" t="str">
        <f t="shared" ca="1" si="100"/>
        <v>VERO</v>
      </c>
      <c r="C1160" s="57" t="b">
        <f t="shared" si="101"/>
        <v>1</v>
      </c>
      <c r="D1160" s="57" t="b">
        <f>+IF(Q1160='Convalida dati'!$B$16,AND('Dealflow centrale'!V1160&lt;&gt;"",I1160&lt;&gt;""),IF(AND('Dealflow centrale'!Q1160='Convalida dati'!$B$17,'Dealflow centrale'!I1160=""),OR('Dealflow centrale'!V1160="",V1160='Convalida dati'!$D$8),"FALSO"))</f>
        <v>1</v>
      </c>
      <c r="E1160" s="57" t="b">
        <f>+IF(OR(T1160='Convalida dati'!$F$4,T1160='Convalida dati'!$F$5,T1160='Convalida dati'!$F$8),OR('Dealflow centrale'!V1160='Convalida dati'!$D$5,V1160='Convalida dati'!$D$6,V1160='Convalida dati'!$D$7),IF(OR('Dealflow centrale'!T1160='Convalida dati'!$F$9,'Dealflow centrale'!T1160='Convalida dati'!$F$7),OR('Dealflow centrale'!V1160='Convalida dati'!$D$4,'Dealflow centrale'!V1160='Convalida dati'!$D$5,'Dealflow centrale'!V1160='Convalida dati'!$D$6),IF(T1160="",OR(V1160="",V1160='Convalida dati'!$D$8),"FALSO")))</f>
        <v>1</v>
      </c>
      <c r="F1160" s="58" t="str">
        <f t="shared" ca="1" si="103"/>
        <v>OK</v>
      </c>
      <c r="G1160" s="66">
        <f t="shared" si="105"/>
        <v>1155</v>
      </c>
      <c r="H1160" s="85">
        <v>43711</v>
      </c>
      <c r="I1160" s="63">
        <v>43719</v>
      </c>
      <c r="J1160" s="77" t="s">
        <v>2619</v>
      </c>
      <c r="K1160" s="76" t="s">
        <v>62</v>
      </c>
      <c r="L1160" s="76" t="s">
        <v>149</v>
      </c>
      <c r="M1160" s="78" t="s">
        <v>92</v>
      </c>
      <c r="N1160" s="77" t="s">
        <v>182</v>
      </c>
      <c r="O1160" s="272"/>
      <c r="P1160" s="78" t="s">
        <v>36</v>
      </c>
      <c r="Q1160" s="280" t="s">
        <v>170</v>
      </c>
      <c r="R1160" s="280" t="s">
        <v>45</v>
      </c>
      <c r="S1160" s="288" t="str">
        <f>+'EVCA sectoralclassification 1'!E223</f>
        <v>Biotechnology</v>
      </c>
      <c r="T1160" s="68" t="s">
        <v>40</v>
      </c>
      <c r="U1160" s="66" t="s">
        <v>218</v>
      </c>
      <c r="V1160" s="423" t="s">
        <v>174</v>
      </c>
      <c r="W1160" s="288"/>
      <c r="X1160" s="489">
        <v>43720</v>
      </c>
      <c r="Y1160" s="482"/>
      <c r="Z1160" s="74"/>
    </row>
    <row r="1161" spans="2:26" ht="42.45" hidden="1" customHeight="1" x14ac:dyDescent="0.3">
      <c r="B1161" s="56" t="str">
        <f t="shared" ca="1" si="100"/>
        <v>VERO</v>
      </c>
      <c r="C1161" s="57" t="b">
        <f t="shared" si="101"/>
        <v>1</v>
      </c>
      <c r="D1161" s="57" t="b">
        <f>+IF(Q1161='Convalida dati'!$B$16,AND('Dealflow centrale'!V1161&lt;&gt;"",I1161&lt;&gt;""),IF(AND('Dealflow centrale'!Q1161='Convalida dati'!$B$17,'Dealflow centrale'!I1161=""),OR('Dealflow centrale'!V1161="",V1161='Convalida dati'!$D$8),"FALSO"))</f>
        <v>1</v>
      </c>
      <c r="E1161" s="57" t="b">
        <f>+IF(OR(T1161='Convalida dati'!$F$4,T1161='Convalida dati'!$F$5,T1161='Convalida dati'!$F$8),OR('Dealflow centrale'!V1161='Convalida dati'!$D$5,V1161='Convalida dati'!$D$6,V1161='Convalida dati'!$D$7),IF(OR('Dealflow centrale'!T1161='Convalida dati'!$F$9,'Dealflow centrale'!T1161='Convalida dati'!$F$7),OR('Dealflow centrale'!V1161='Convalida dati'!$D$4,'Dealflow centrale'!V1161='Convalida dati'!$D$5,'Dealflow centrale'!V1161='Convalida dati'!$D$6),IF(T1161="",OR(V1161="",V1161='Convalida dati'!$D$8),"FALSO")))</f>
        <v>1</v>
      </c>
      <c r="F1161" s="58" t="str">
        <f t="shared" ca="1" si="103"/>
        <v>OK</v>
      </c>
      <c r="G1161" s="60">
        <f t="shared" si="105"/>
        <v>1156</v>
      </c>
      <c r="H1161" s="84">
        <v>43712</v>
      </c>
      <c r="I1161" s="59">
        <v>43717</v>
      </c>
      <c r="J1161" s="75" t="s">
        <v>2621</v>
      </c>
      <c r="K1161" s="70" t="s">
        <v>62</v>
      </c>
      <c r="L1161" s="70" t="s">
        <v>206</v>
      </c>
      <c r="M1161" s="72" t="s">
        <v>206</v>
      </c>
      <c r="N1161" s="75"/>
      <c r="O1161" s="73" t="s">
        <v>2620</v>
      </c>
      <c r="P1161" s="60" t="s">
        <v>34</v>
      </c>
      <c r="Q1161" s="61" t="s">
        <v>170</v>
      </c>
      <c r="R1161" s="61" t="s">
        <v>51</v>
      </c>
      <c r="S1161" s="293" t="str">
        <f>+'EVCA sectoralclassification 1'!E107</f>
        <v>Construction</v>
      </c>
      <c r="T1161" s="62" t="s">
        <v>41</v>
      </c>
      <c r="U1161" s="60" t="s">
        <v>218</v>
      </c>
      <c r="V1161" s="424" t="s">
        <v>174</v>
      </c>
      <c r="W1161" s="289"/>
      <c r="X1161" s="488">
        <v>43720</v>
      </c>
      <c r="Y1161" s="481"/>
      <c r="Z1161" s="284"/>
    </row>
    <row r="1162" spans="2:26" ht="42.45" hidden="1" customHeight="1" x14ac:dyDescent="0.3">
      <c r="B1162" s="56" t="str">
        <f t="shared" ca="1" si="100"/>
        <v>VERO</v>
      </c>
      <c r="C1162" s="57" t="b">
        <f t="shared" si="101"/>
        <v>1</v>
      </c>
      <c r="D1162" s="57" t="b">
        <f>+IF(Q1162='Convalida dati'!$B$16,AND('Dealflow centrale'!V1162&lt;&gt;"",I1162&lt;&gt;""),IF(AND('Dealflow centrale'!Q1162='Convalida dati'!$B$17,'Dealflow centrale'!I1162=""),OR('Dealflow centrale'!V1162="",V1162='Convalida dati'!$D$8),"FALSO"))</f>
        <v>1</v>
      </c>
      <c r="E1162" s="57" t="b">
        <f>+IF(OR(T1162='Convalida dati'!$F$4,T1162='Convalida dati'!$F$5,T1162='Convalida dati'!$F$8),OR('Dealflow centrale'!V1162='Convalida dati'!$D$5,V1162='Convalida dati'!$D$6,V1162='Convalida dati'!$D$7),IF(OR('Dealflow centrale'!T1162='Convalida dati'!$F$9,'Dealflow centrale'!T1162='Convalida dati'!$F$7),OR('Dealflow centrale'!V1162='Convalida dati'!$D$4,'Dealflow centrale'!V1162='Convalida dati'!$D$5,'Dealflow centrale'!V1162='Convalida dati'!$D$6),IF(T1162="",OR(V1162="",V1162='Convalida dati'!$D$8),"FALSO")))</f>
        <v>1</v>
      </c>
      <c r="F1162" s="58" t="str">
        <f t="shared" ca="1" si="103"/>
        <v>OK</v>
      </c>
      <c r="G1162" s="66">
        <f t="shared" si="105"/>
        <v>1157</v>
      </c>
      <c r="H1162" s="85">
        <v>43712</v>
      </c>
      <c r="I1162" s="63"/>
      <c r="J1162" s="77" t="s">
        <v>2622</v>
      </c>
      <c r="K1162" s="76" t="s">
        <v>62</v>
      </c>
      <c r="L1162" s="76" t="s">
        <v>154</v>
      </c>
      <c r="M1162" s="78" t="s">
        <v>92</v>
      </c>
      <c r="N1162" s="64"/>
      <c r="O1162" s="272" t="s">
        <v>2623</v>
      </c>
      <c r="P1162" s="66" t="s">
        <v>34</v>
      </c>
      <c r="Q1162" s="67" t="s">
        <v>67</v>
      </c>
      <c r="R1162" s="67"/>
      <c r="S1162" s="288"/>
      <c r="T1162" s="68"/>
      <c r="U1162" s="66"/>
      <c r="V1162" s="423" t="s">
        <v>781</v>
      </c>
      <c r="W1162" s="288"/>
      <c r="X1162" s="489">
        <v>43713</v>
      </c>
      <c r="Y1162" s="482"/>
      <c r="Z1162" s="74"/>
    </row>
    <row r="1163" spans="2:26" ht="42.45" hidden="1" customHeight="1" x14ac:dyDescent="0.3">
      <c r="B1163" s="56" t="str">
        <f t="shared" ca="1" si="100"/>
        <v>VERO</v>
      </c>
      <c r="C1163" s="57" t="b">
        <f t="shared" si="101"/>
        <v>1</v>
      </c>
      <c r="D1163" s="57" t="b">
        <f>+IF(Q1163='Convalida dati'!$B$16,AND('Dealflow centrale'!V1163&lt;&gt;"",I1163&lt;&gt;""),IF(AND('Dealflow centrale'!Q1163='Convalida dati'!$B$17,'Dealflow centrale'!I1163=""),OR('Dealflow centrale'!V1163="",V1163='Convalida dati'!$D$8),"FALSO"))</f>
        <v>1</v>
      </c>
      <c r="E1163" s="57" t="b">
        <f>+IF(OR(T1163='Convalida dati'!$F$4,T1163='Convalida dati'!$F$5,T1163='Convalida dati'!$F$8),OR('Dealflow centrale'!V1163='Convalida dati'!$D$5,V1163='Convalida dati'!$D$6,V1163='Convalida dati'!$D$7),IF(OR('Dealflow centrale'!T1163='Convalida dati'!$F$9,'Dealflow centrale'!T1163='Convalida dati'!$F$7),OR('Dealflow centrale'!V1163='Convalida dati'!$D$4,'Dealflow centrale'!V1163='Convalida dati'!$D$5,'Dealflow centrale'!V1163='Convalida dati'!$D$6),IF(T1163="",OR(V1163="",V1163='Convalida dati'!$D$8),"FALSO")))</f>
        <v>1</v>
      </c>
      <c r="F1163" s="58" t="str">
        <f t="shared" ca="1" si="103"/>
        <v>OK</v>
      </c>
      <c r="G1163" s="60">
        <f t="shared" si="105"/>
        <v>1158</v>
      </c>
      <c r="H1163" s="84">
        <v>43712</v>
      </c>
      <c r="I1163" s="59">
        <v>43712</v>
      </c>
      <c r="J1163" s="75" t="s">
        <v>2624</v>
      </c>
      <c r="K1163" s="70" t="s">
        <v>62</v>
      </c>
      <c r="L1163" s="70" t="s">
        <v>846</v>
      </c>
      <c r="M1163" s="72" t="s">
        <v>105</v>
      </c>
      <c r="N1163" s="75" t="s">
        <v>182</v>
      </c>
      <c r="O1163" s="73"/>
      <c r="P1163" s="72" t="s">
        <v>36</v>
      </c>
      <c r="Q1163" s="281" t="s">
        <v>170</v>
      </c>
      <c r="R1163" s="61" t="s">
        <v>49</v>
      </c>
      <c r="S1163" s="293" t="str">
        <f>+'EVCA sectoralclassification 1'!E214</f>
        <v>Systems software</v>
      </c>
      <c r="T1163" s="62" t="s">
        <v>166</v>
      </c>
      <c r="U1163" s="60" t="s">
        <v>2625</v>
      </c>
      <c r="V1163" s="424" t="s">
        <v>39</v>
      </c>
      <c r="W1163" s="289"/>
      <c r="X1163" s="488">
        <v>43713</v>
      </c>
      <c r="Y1163" s="481"/>
      <c r="Z1163" s="284"/>
    </row>
    <row r="1164" spans="2:26" ht="42.45" hidden="1" customHeight="1" x14ac:dyDescent="0.3">
      <c r="B1164" s="56" t="str">
        <f t="shared" ca="1" si="100"/>
        <v>VERO</v>
      </c>
      <c r="C1164" s="57" t="b">
        <f t="shared" si="101"/>
        <v>1</v>
      </c>
      <c r="D1164" s="57" t="b">
        <f>+IF(Q1164='Convalida dati'!$B$16,AND('Dealflow centrale'!V1164&lt;&gt;"",I1164&lt;&gt;""),IF(AND('Dealflow centrale'!Q1164='Convalida dati'!$B$17,'Dealflow centrale'!I1164=""),OR('Dealflow centrale'!V1164="",V1164='Convalida dati'!$D$8),"FALSO"))</f>
        <v>1</v>
      </c>
      <c r="E1164" s="57" t="b">
        <f>+IF(OR(T1164='Convalida dati'!$F$4,T1164='Convalida dati'!$F$5,T1164='Convalida dati'!$F$8),OR('Dealflow centrale'!V1164='Convalida dati'!$D$5,V1164='Convalida dati'!$D$6,V1164='Convalida dati'!$D$7),IF(OR('Dealflow centrale'!T1164='Convalida dati'!$F$9,'Dealflow centrale'!T1164='Convalida dati'!$F$7),OR('Dealflow centrale'!V1164='Convalida dati'!$D$4,'Dealflow centrale'!V1164='Convalida dati'!$D$5,'Dealflow centrale'!V1164='Convalida dati'!$D$6),IF(T1164="",OR(V1164="",V1164='Convalida dati'!$D$8),"FALSO")))</f>
        <v>1</v>
      </c>
      <c r="F1164" s="58" t="str">
        <f t="shared" ca="1" si="103"/>
        <v>OK</v>
      </c>
      <c r="G1164" s="66">
        <f t="shared" si="105"/>
        <v>1159</v>
      </c>
      <c r="H1164" s="85">
        <v>43713</v>
      </c>
      <c r="I1164" s="63">
        <f>+H1164</f>
        <v>43713</v>
      </c>
      <c r="J1164" s="77" t="s">
        <v>2627</v>
      </c>
      <c r="K1164" s="76" t="s">
        <v>62</v>
      </c>
      <c r="L1164" s="76" t="s">
        <v>192</v>
      </c>
      <c r="M1164" s="78" t="s">
        <v>95</v>
      </c>
      <c r="N1164" s="64"/>
      <c r="O1164" s="76" t="s">
        <v>797</v>
      </c>
      <c r="P1164" s="78" t="s">
        <v>169</v>
      </c>
      <c r="Q1164" s="280" t="s">
        <v>170</v>
      </c>
      <c r="R1164" s="67" t="s">
        <v>42</v>
      </c>
      <c r="S1164" s="287" t="str">
        <f>+'EVCA sectoralclassification 1'!E202</f>
        <v>Computer systems and peripherals</v>
      </c>
      <c r="T1164" s="67" t="s">
        <v>41</v>
      </c>
      <c r="U1164" s="78" t="s">
        <v>797</v>
      </c>
      <c r="V1164" s="423" t="s">
        <v>39</v>
      </c>
      <c r="W1164" s="288"/>
      <c r="X1164" s="489">
        <v>43720</v>
      </c>
      <c r="Y1164" s="482"/>
      <c r="Z1164" s="74"/>
    </row>
    <row r="1165" spans="2:26" ht="42.45" hidden="1" customHeight="1" x14ac:dyDescent="0.3">
      <c r="B1165" s="56" t="str">
        <f t="shared" ca="1" si="100"/>
        <v>VERO</v>
      </c>
      <c r="C1165" s="57" t="b">
        <f t="shared" si="101"/>
        <v>1</v>
      </c>
      <c r="D1165" s="57" t="b">
        <f>+IF(Q1165='Convalida dati'!$B$16,AND('Dealflow centrale'!V1165&lt;&gt;"",I1165&lt;&gt;""),IF(AND('Dealflow centrale'!Q1165='Convalida dati'!$B$17,'Dealflow centrale'!I1165=""),OR('Dealflow centrale'!V1165="",V1165='Convalida dati'!$D$8),"FALSO"))</f>
        <v>1</v>
      </c>
      <c r="E1165" s="57" t="b">
        <f>+IF(OR(T1165='Convalida dati'!$F$4,T1165='Convalida dati'!$F$5,T1165='Convalida dati'!$F$8),OR('Dealflow centrale'!V1165='Convalida dati'!$D$5,V1165='Convalida dati'!$D$6,V1165='Convalida dati'!$D$7),IF(OR('Dealflow centrale'!T1165='Convalida dati'!$F$9,'Dealflow centrale'!T1165='Convalida dati'!$F$7),OR('Dealflow centrale'!V1165='Convalida dati'!$D$4,'Dealflow centrale'!V1165='Convalida dati'!$D$5,'Dealflow centrale'!V1165='Convalida dati'!$D$6),IF(T1165="",OR(V1165="",V1165='Convalida dati'!$D$8),"FALSO")))</f>
        <v>1</v>
      </c>
      <c r="F1165" s="58" t="str">
        <f t="shared" ca="1" si="103"/>
        <v>OK</v>
      </c>
      <c r="G1165" s="60">
        <f t="shared" si="105"/>
        <v>1160</v>
      </c>
      <c r="H1165" s="84">
        <v>43715</v>
      </c>
      <c r="I1165" s="59">
        <v>43715</v>
      </c>
      <c r="J1165" s="75" t="s">
        <v>2628</v>
      </c>
      <c r="K1165" s="70" t="s">
        <v>62</v>
      </c>
      <c r="L1165" s="70" t="s">
        <v>1930</v>
      </c>
      <c r="M1165" s="72" t="s">
        <v>90</v>
      </c>
      <c r="N1165" s="75"/>
      <c r="O1165" s="73" t="s">
        <v>2629</v>
      </c>
      <c r="P1165" s="60" t="s">
        <v>34</v>
      </c>
      <c r="Q1165" s="61" t="s">
        <v>170</v>
      </c>
      <c r="R1165" s="61" t="s">
        <v>47</v>
      </c>
      <c r="S1165" s="61" t="str">
        <f>+'EVCA sectoralclassification 1'!E134</f>
        <v>Consumer products retailing</v>
      </c>
      <c r="T1165" s="61" t="s">
        <v>41</v>
      </c>
      <c r="U1165" s="60" t="s">
        <v>218</v>
      </c>
      <c r="V1165" s="424" t="s">
        <v>174</v>
      </c>
      <c r="W1165" s="289"/>
      <c r="X1165" s="491">
        <v>43720</v>
      </c>
      <c r="Y1165" s="481"/>
      <c r="Z1165" s="284"/>
    </row>
    <row r="1166" spans="2:26" ht="42.45" hidden="1" customHeight="1" x14ac:dyDescent="0.3">
      <c r="B1166" s="56" t="str">
        <f t="shared" ca="1" si="100"/>
        <v>VERO</v>
      </c>
      <c r="C1166" s="57" t="b">
        <f t="shared" si="101"/>
        <v>1</v>
      </c>
      <c r="D1166" s="57" t="b">
        <f>+IF(Q1166='Convalida dati'!$B$16,AND('Dealflow centrale'!V1166&lt;&gt;"",I1166&lt;&gt;""),IF(AND('Dealflow centrale'!Q1166='Convalida dati'!$B$17,'Dealflow centrale'!I1166=""),OR('Dealflow centrale'!V1166="",V1166='Convalida dati'!$D$8),"FALSO"))</f>
        <v>1</v>
      </c>
      <c r="E1166" s="57" t="b">
        <f>+IF(OR(T1166='Convalida dati'!$F$4,T1166='Convalida dati'!$F$5,T1166='Convalida dati'!$F$8),OR('Dealflow centrale'!V1166='Convalida dati'!$D$5,V1166='Convalida dati'!$D$6,V1166='Convalida dati'!$D$7),IF(OR('Dealflow centrale'!T1166='Convalida dati'!$F$9,'Dealflow centrale'!T1166='Convalida dati'!$F$7),OR('Dealflow centrale'!V1166='Convalida dati'!$D$4,'Dealflow centrale'!V1166='Convalida dati'!$D$5,'Dealflow centrale'!V1166='Convalida dati'!$D$6),IF(T1166="",OR(V1166="",V1166='Convalida dati'!$D$8),"FALSO")))</f>
        <v>1</v>
      </c>
      <c r="F1166" s="58" t="str">
        <f t="shared" ca="1" si="103"/>
        <v>OK</v>
      </c>
      <c r="G1166" s="66">
        <f t="shared" si="105"/>
        <v>1161</v>
      </c>
      <c r="H1166" s="85">
        <v>43718</v>
      </c>
      <c r="I1166" s="63">
        <f>+H1166</f>
        <v>43718</v>
      </c>
      <c r="J1166" s="77" t="s">
        <v>2630</v>
      </c>
      <c r="K1166" s="76" t="s">
        <v>64</v>
      </c>
      <c r="L1166" s="76" t="s">
        <v>705</v>
      </c>
      <c r="M1166" s="78" t="s">
        <v>187</v>
      </c>
      <c r="N1166" s="77" t="s">
        <v>150</v>
      </c>
      <c r="O1166" s="272"/>
      <c r="P1166" s="78" t="s">
        <v>36</v>
      </c>
      <c r="Q1166" s="67" t="s">
        <v>170</v>
      </c>
      <c r="R1166" s="280" t="s">
        <v>49</v>
      </c>
      <c r="S1166" s="288" t="str">
        <f>+'EVCA sectoralclassification 1'!E215</f>
        <v>Software: other</v>
      </c>
      <c r="T1166" s="68" t="s">
        <v>41</v>
      </c>
      <c r="U1166" s="66" t="s">
        <v>218</v>
      </c>
      <c r="V1166" s="423" t="s">
        <v>174</v>
      </c>
      <c r="W1166" s="288"/>
      <c r="X1166" s="489">
        <v>43720</v>
      </c>
      <c r="Y1166" s="482"/>
      <c r="Z1166" s="74"/>
    </row>
    <row r="1167" spans="2:26" ht="42.45" hidden="1" customHeight="1" x14ac:dyDescent="0.3">
      <c r="B1167" s="56" t="str">
        <f t="shared" ca="1" si="100"/>
        <v>VERO</v>
      </c>
      <c r="C1167" s="57" t="b">
        <f t="shared" si="101"/>
        <v>1</v>
      </c>
      <c r="D1167" s="57" t="b">
        <f>+IF(Q1167='Convalida dati'!$B$16,AND('Dealflow centrale'!V1167&lt;&gt;"",I1167&lt;&gt;""),IF(AND('Dealflow centrale'!Q1167='Convalida dati'!$B$17,'Dealflow centrale'!I1167=""),OR('Dealflow centrale'!V1167="",V1167='Convalida dati'!$D$8),"FALSO"))</f>
        <v>1</v>
      </c>
      <c r="E1167" s="57" t="b">
        <f>+IF(OR(T1167='Convalida dati'!$F$4,T1167='Convalida dati'!$F$5,T1167='Convalida dati'!$F$8),OR('Dealflow centrale'!V1167='Convalida dati'!$D$5,V1167='Convalida dati'!$D$6,V1167='Convalida dati'!$D$7),IF(OR('Dealflow centrale'!T1167='Convalida dati'!$F$9,'Dealflow centrale'!T1167='Convalida dati'!$F$7),OR('Dealflow centrale'!V1167='Convalida dati'!$D$4,'Dealflow centrale'!V1167='Convalida dati'!$D$5,'Dealflow centrale'!V1167='Convalida dati'!$D$6),IF(T1167="",OR(V1167="",V1167='Convalida dati'!$D$8),"FALSO")))</f>
        <v>1</v>
      </c>
      <c r="F1167" s="58" t="str">
        <f t="shared" ca="1" si="103"/>
        <v>OK</v>
      </c>
      <c r="G1167" s="60">
        <f t="shared" si="105"/>
        <v>1162</v>
      </c>
      <c r="H1167" s="84">
        <v>43719</v>
      </c>
      <c r="I1167" s="59">
        <f>+H1167</f>
        <v>43719</v>
      </c>
      <c r="J1167" s="75" t="s">
        <v>2631</v>
      </c>
      <c r="K1167" s="70" t="s">
        <v>64</v>
      </c>
      <c r="L1167" s="70" t="s">
        <v>194</v>
      </c>
      <c r="M1167" s="72" t="s">
        <v>161</v>
      </c>
      <c r="N1167" s="75" t="s">
        <v>82</v>
      </c>
      <c r="O1167" s="73"/>
      <c r="P1167" s="72" t="s">
        <v>36</v>
      </c>
      <c r="Q1167" s="61" t="s">
        <v>170</v>
      </c>
      <c r="R1167" s="61" t="s">
        <v>47</v>
      </c>
      <c r="S1167" s="293" t="str">
        <f>+'EVCA sectoralclassification 1'!E56</f>
        <v>Business and industrial products</v>
      </c>
      <c r="T1167" s="62" t="s">
        <v>41</v>
      </c>
      <c r="U1167" s="60" t="s">
        <v>218</v>
      </c>
      <c r="V1167" s="424" t="s">
        <v>174</v>
      </c>
      <c r="W1167" s="289"/>
      <c r="X1167" s="488">
        <v>43720</v>
      </c>
      <c r="Y1167" s="481"/>
      <c r="Z1167" s="284"/>
    </row>
    <row r="1168" spans="2:26" ht="42.45" hidden="1" customHeight="1" x14ac:dyDescent="0.3">
      <c r="B1168" s="56" t="str">
        <f t="shared" ca="1" si="100"/>
        <v>VERO</v>
      </c>
      <c r="C1168" s="57" t="b">
        <f t="shared" si="101"/>
        <v>1</v>
      </c>
      <c r="D1168" s="57" t="b">
        <f>+IF(Q1168='Convalida dati'!$B$16,AND('Dealflow centrale'!V1168&lt;&gt;"",I1168&lt;&gt;""),IF(AND('Dealflow centrale'!Q1168='Convalida dati'!$B$17,'Dealflow centrale'!I1168=""),OR('Dealflow centrale'!V1168="",V1168='Convalida dati'!$D$8),"FALSO"))</f>
        <v>1</v>
      </c>
      <c r="E1168" s="57" t="b">
        <f>+IF(OR(T1168='Convalida dati'!$F$4,T1168='Convalida dati'!$F$5,T1168='Convalida dati'!$F$8),OR('Dealflow centrale'!V1168='Convalida dati'!$D$5,V1168='Convalida dati'!$D$6,V1168='Convalida dati'!$D$7),IF(OR('Dealflow centrale'!T1168='Convalida dati'!$F$9,'Dealflow centrale'!T1168='Convalida dati'!$F$7),OR('Dealflow centrale'!V1168='Convalida dati'!$D$4,'Dealflow centrale'!V1168='Convalida dati'!$D$5,'Dealflow centrale'!V1168='Convalida dati'!$D$6),IF(T1168="",OR(V1168="",V1168='Convalida dati'!$D$8),"FALSO")))</f>
        <v>1</v>
      </c>
      <c r="F1168" s="58" t="str">
        <f t="shared" ca="1" si="103"/>
        <v>OK</v>
      </c>
      <c r="G1168" s="66">
        <f t="shared" si="105"/>
        <v>1163</v>
      </c>
      <c r="H1168" s="273">
        <v>43720</v>
      </c>
      <c r="I1168" s="63">
        <v>43720</v>
      </c>
      <c r="J1168" s="77" t="s">
        <v>2632</v>
      </c>
      <c r="K1168" s="76" t="s">
        <v>62</v>
      </c>
      <c r="L1168" s="76" t="s">
        <v>149</v>
      </c>
      <c r="M1168" s="78" t="s">
        <v>92</v>
      </c>
      <c r="N1168" s="64"/>
      <c r="O1168" s="272" t="s">
        <v>2633</v>
      </c>
      <c r="P1168" s="66" t="s">
        <v>34</v>
      </c>
      <c r="Q1168" s="67" t="s">
        <v>170</v>
      </c>
      <c r="R1168" s="67" t="s">
        <v>47</v>
      </c>
      <c r="S1168" s="288" t="str">
        <f>+'EVCA sectoralclassification 1'!E138</f>
        <v>Consumer goods: other</v>
      </c>
      <c r="T1168" s="68" t="s">
        <v>41</v>
      </c>
      <c r="U1168" s="66" t="s">
        <v>218</v>
      </c>
      <c r="V1168" s="423" t="s">
        <v>174</v>
      </c>
      <c r="W1168" s="288"/>
      <c r="X1168" s="489">
        <v>43727</v>
      </c>
      <c r="Y1168" s="482"/>
      <c r="Z1168" s="74"/>
    </row>
    <row r="1169" spans="2:26" ht="42.45" hidden="1" customHeight="1" x14ac:dyDescent="0.3">
      <c r="B1169" s="56" t="str">
        <f t="shared" ca="1" si="100"/>
        <v>VERO</v>
      </c>
      <c r="C1169" s="57" t="b">
        <f t="shared" si="101"/>
        <v>1</v>
      </c>
      <c r="D1169" s="57" t="b">
        <f>+IF(Q1169='Convalida dati'!$B$16,AND('Dealflow centrale'!V1169&lt;&gt;"",I1169&lt;&gt;""),IF(AND('Dealflow centrale'!Q1169='Convalida dati'!$B$17,'Dealflow centrale'!I1169=""),OR('Dealflow centrale'!V1169="",V1169='Convalida dati'!$D$8),"FALSO"))</f>
        <v>1</v>
      </c>
      <c r="E1169" s="57" t="b">
        <f>+IF(OR(T1169='Convalida dati'!$F$4,T1169='Convalida dati'!$F$5,T1169='Convalida dati'!$F$8),OR('Dealflow centrale'!V1169='Convalida dati'!$D$5,V1169='Convalida dati'!$D$6,V1169='Convalida dati'!$D$7),IF(OR('Dealflow centrale'!T1169='Convalida dati'!$F$9,'Dealflow centrale'!T1169='Convalida dati'!$F$7),OR('Dealflow centrale'!V1169='Convalida dati'!$D$4,'Dealflow centrale'!V1169='Convalida dati'!$D$5,'Dealflow centrale'!V1169='Convalida dati'!$D$6),IF(T1169="",OR(V1169="",V1169='Convalida dati'!$D$8),"FALSO")))</f>
        <v>1</v>
      </c>
      <c r="F1169" s="58" t="str">
        <f t="shared" ca="1" si="103"/>
        <v>OK</v>
      </c>
      <c r="G1169" s="60">
        <f t="shared" si="105"/>
        <v>1164</v>
      </c>
      <c r="H1169" s="84">
        <v>43724</v>
      </c>
      <c r="I1169" s="59">
        <v>44250</v>
      </c>
      <c r="J1169" s="75" t="s">
        <v>2634</v>
      </c>
      <c r="K1169" s="70" t="s">
        <v>62</v>
      </c>
      <c r="L1169" s="70" t="s">
        <v>165</v>
      </c>
      <c r="M1169" s="72" t="s">
        <v>90</v>
      </c>
      <c r="N1169" s="75"/>
      <c r="O1169" s="73" t="s">
        <v>2636</v>
      </c>
      <c r="P1169" s="60" t="s">
        <v>34</v>
      </c>
      <c r="Q1169" s="61" t="s">
        <v>170</v>
      </c>
      <c r="R1169" s="61" t="s">
        <v>45</v>
      </c>
      <c r="S1169" s="293" t="str">
        <f>+'EVCA sectoralclassification 1'!E223</f>
        <v>Biotechnology</v>
      </c>
      <c r="T1169" s="62" t="s">
        <v>41</v>
      </c>
      <c r="U1169" s="60" t="s">
        <v>218</v>
      </c>
      <c r="V1169" s="424" t="s">
        <v>174</v>
      </c>
      <c r="W1169" s="289"/>
      <c r="X1169" s="488">
        <v>44253</v>
      </c>
      <c r="Y1169" s="483" t="s">
        <v>4001</v>
      </c>
      <c r="Z1169" s="80"/>
    </row>
    <row r="1170" spans="2:26" ht="42.45" hidden="1" customHeight="1" x14ac:dyDescent="0.3">
      <c r="B1170" s="56" t="str">
        <f t="shared" ca="1" si="100"/>
        <v>VERO</v>
      </c>
      <c r="C1170" s="57" t="b">
        <f t="shared" si="101"/>
        <v>1</v>
      </c>
      <c r="D1170" s="57" t="b">
        <f>+IF(Q1170='Convalida dati'!$B$16,AND('Dealflow centrale'!V1170&lt;&gt;"",I1170&lt;&gt;""),IF(AND('Dealflow centrale'!Q1170='Convalida dati'!$B$17,'Dealflow centrale'!I1170=""),OR('Dealflow centrale'!V1170="",V1170='Convalida dati'!$D$8),"FALSO"))</f>
        <v>1</v>
      </c>
      <c r="E1170" s="57" t="b">
        <f>+IF(OR(T1170='Convalida dati'!$F$4,T1170='Convalida dati'!$F$5,T1170='Convalida dati'!$F$8),OR('Dealflow centrale'!V1170='Convalida dati'!$D$5,V1170='Convalida dati'!$D$6,V1170='Convalida dati'!$D$7),IF(OR('Dealflow centrale'!T1170='Convalida dati'!$F$9,'Dealflow centrale'!T1170='Convalida dati'!$F$7),OR('Dealflow centrale'!V1170='Convalida dati'!$D$4,'Dealflow centrale'!V1170='Convalida dati'!$D$5,'Dealflow centrale'!V1170='Convalida dati'!$D$6),IF(T1170="",OR(V1170="",V1170='Convalida dati'!$D$8),"FALSO")))</f>
        <v>1</v>
      </c>
      <c r="F1170" s="58" t="str">
        <f t="shared" ca="1" si="103"/>
        <v>OK</v>
      </c>
      <c r="G1170" s="66">
        <f t="shared" si="105"/>
        <v>1165</v>
      </c>
      <c r="H1170" s="85">
        <v>43725</v>
      </c>
      <c r="I1170" s="63">
        <f>+H1170</f>
        <v>43725</v>
      </c>
      <c r="J1170" s="77" t="s">
        <v>2635</v>
      </c>
      <c r="K1170" s="76" t="s">
        <v>62</v>
      </c>
      <c r="L1170" s="76" t="s">
        <v>192</v>
      </c>
      <c r="M1170" s="78" t="s">
        <v>95</v>
      </c>
      <c r="N1170" s="77" t="s">
        <v>82</v>
      </c>
      <c r="O1170" s="76"/>
      <c r="P1170" s="78" t="s">
        <v>36</v>
      </c>
      <c r="Q1170" s="280" t="s">
        <v>170</v>
      </c>
      <c r="R1170" s="67" t="s">
        <v>49</v>
      </c>
      <c r="S1170" s="287" t="str">
        <f>+'EVCA sectoralclassification 1'!E214</f>
        <v>Systems software</v>
      </c>
      <c r="T1170" s="67" t="s">
        <v>166</v>
      </c>
      <c r="U1170" s="78" t="s">
        <v>797</v>
      </c>
      <c r="V1170" s="423" t="s">
        <v>39</v>
      </c>
      <c r="W1170" s="288"/>
      <c r="X1170" s="489">
        <v>43727</v>
      </c>
      <c r="Y1170" s="482"/>
      <c r="Z1170" s="74"/>
    </row>
    <row r="1171" spans="2:26" ht="42.45" hidden="1" customHeight="1" x14ac:dyDescent="0.3">
      <c r="B1171" s="56" t="str">
        <f t="shared" ca="1" si="100"/>
        <v>VERO</v>
      </c>
      <c r="C1171" s="57" t="b">
        <f t="shared" si="101"/>
        <v>1</v>
      </c>
      <c r="D1171" s="57" t="b">
        <f>+IF(Q1171='Convalida dati'!$B$16,AND('Dealflow centrale'!V1171&lt;&gt;"",I1171&lt;&gt;""),IF(AND('Dealflow centrale'!Q1171='Convalida dati'!$B$17,'Dealflow centrale'!I1171=""),OR('Dealflow centrale'!V1171="",V1171='Convalida dati'!$D$8),"FALSO"))</f>
        <v>1</v>
      </c>
      <c r="E1171" s="57" t="b">
        <f>+IF(OR(T1171='Convalida dati'!$F$4,T1171='Convalida dati'!$F$5,T1171='Convalida dati'!$F$8),OR('Dealflow centrale'!V1171='Convalida dati'!$D$5,V1171='Convalida dati'!$D$6,V1171='Convalida dati'!$D$7),IF(OR('Dealflow centrale'!T1171='Convalida dati'!$F$9,'Dealflow centrale'!T1171='Convalida dati'!$F$7),OR('Dealflow centrale'!V1171='Convalida dati'!$D$4,'Dealflow centrale'!V1171='Convalida dati'!$D$5,'Dealflow centrale'!V1171='Convalida dati'!$D$6),IF(T1171="",OR(V1171="",V1171='Convalida dati'!$D$8),"FALSO")))</f>
        <v>1</v>
      </c>
      <c r="F1171" s="58" t="str">
        <f t="shared" ca="1" si="103"/>
        <v>OK</v>
      </c>
      <c r="G1171" s="60">
        <f t="shared" si="105"/>
        <v>1166</v>
      </c>
      <c r="H1171" s="84">
        <v>43725</v>
      </c>
      <c r="I1171" s="59"/>
      <c r="J1171" s="75" t="s">
        <v>2637</v>
      </c>
      <c r="K1171" s="70" t="s">
        <v>64</v>
      </c>
      <c r="L1171" s="70" t="s">
        <v>206</v>
      </c>
      <c r="M1171" s="72" t="s">
        <v>206</v>
      </c>
      <c r="N1171" s="75"/>
      <c r="O1171" s="73" t="s">
        <v>2640</v>
      </c>
      <c r="P1171" s="60" t="s">
        <v>34</v>
      </c>
      <c r="Q1171" s="61" t="s">
        <v>67</v>
      </c>
      <c r="R1171" s="61"/>
      <c r="S1171" s="61"/>
      <c r="T1171" s="61"/>
      <c r="U1171" s="60"/>
      <c r="V1171" s="424" t="s">
        <v>781</v>
      </c>
      <c r="W1171" s="289"/>
      <c r="X1171" s="491">
        <v>43727</v>
      </c>
      <c r="Y1171" s="481"/>
      <c r="Z1171" s="284"/>
    </row>
    <row r="1172" spans="2:26" ht="42.45" hidden="1" customHeight="1" x14ac:dyDescent="0.3">
      <c r="B1172" s="56" t="str">
        <f t="shared" ca="1" si="100"/>
        <v>VERO</v>
      </c>
      <c r="C1172" s="57" t="b">
        <f t="shared" si="101"/>
        <v>1</v>
      </c>
      <c r="D1172" s="57" t="b">
        <f>+IF(Q1172='Convalida dati'!$B$16,AND('Dealflow centrale'!V1172&lt;&gt;"",I1172&lt;&gt;""),IF(AND('Dealflow centrale'!Q1172='Convalida dati'!$B$17,'Dealflow centrale'!I1172=""),OR('Dealflow centrale'!V1172="",V1172='Convalida dati'!$D$8),"FALSO"))</f>
        <v>1</v>
      </c>
      <c r="E1172" s="57" t="b">
        <f>+IF(OR(T1172='Convalida dati'!$F$4,T1172='Convalida dati'!$F$5,T1172='Convalida dati'!$F$8),OR('Dealflow centrale'!V1172='Convalida dati'!$D$5,V1172='Convalida dati'!$D$6,V1172='Convalida dati'!$D$7),IF(OR('Dealflow centrale'!T1172='Convalida dati'!$F$9,'Dealflow centrale'!T1172='Convalida dati'!$F$7),OR('Dealflow centrale'!V1172='Convalida dati'!$D$4,'Dealflow centrale'!V1172='Convalida dati'!$D$5,'Dealflow centrale'!V1172='Convalida dati'!$D$6),IF(T1172="",OR(V1172="",V1172='Convalida dati'!$D$8),"FALSO")))</f>
        <v>1</v>
      </c>
      <c r="F1172" s="58" t="str">
        <f t="shared" ca="1" si="103"/>
        <v>OK</v>
      </c>
      <c r="G1172" s="66">
        <f t="shared" si="105"/>
        <v>1167</v>
      </c>
      <c r="H1172" s="85">
        <v>43725</v>
      </c>
      <c r="I1172" s="63">
        <f>+H1172</f>
        <v>43725</v>
      </c>
      <c r="J1172" s="77" t="s">
        <v>2638</v>
      </c>
      <c r="K1172" s="76" t="s">
        <v>62</v>
      </c>
      <c r="L1172" s="76" t="s">
        <v>149</v>
      </c>
      <c r="M1172" s="78" t="s">
        <v>92</v>
      </c>
      <c r="N1172" s="77" t="s">
        <v>184</v>
      </c>
      <c r="O1172" s="272"/>
      <c r="P1172" s="66" t="s">
        <v>36</v>
      </c>
      <c r="Q1172" s="67" t="s">
        <v>170</v>
      </c>
      <c r="R1172" s="280" t="s">
        <v>53</v>
      </c>
      <c r="S1172" s="288" t="str">
        <f>+'EVCA sectoralclassification 1'!E89</f>
        <v>Business and industrial services</v>
      </c>
      <c r="T1172" s="68" t="s">
        <v>41</v>
      </c>
      <c r="U1172" s="66" t="s">
        <v>218</v>
      </c>
      <c r="V1172" s="423" t="s">
        <v>174</v>
      </c>
      <c r="W1172" s="288"/>
      <c r="X1172" s="489">
        <v>43727</v>
      </c>
      <c r="Y1172" s="482"/>
      <c r="Z1172" s="74"/>
    </row>
    <row r="1173" spans="2:26" ht="42.45" hidden="1" customHeight="1" x14ac:dyDescent="0.3">
      <c r="B1173" s="56" t="str">
        <f t="shared" ca="1" si="100"/>
        <v>VERO</v>
      </c>
      <c r="C1173" s="57" t="b">
        <f t="shared" si="101"/>
        <v>1</v>
      </c>
      <c r="D1173" s="57" t="b">
        <f>+IF(Q1173='Convalida dati'!$B$16,AND('Dealflow centrale'!V1173&lt;&gt;"",I1173&lt;&gt;""),IF(AND('Dealflow centrale'!Q1173='Convalida dati'!$B$17,'Dealflow centrale'!I1173=""),OR('Dealflow centrale'!V1173="",V1173='Convalida dati'!$D$8),"FALSO"))</f>
        <v>1</v>
      </c>
      <c r="E1173" s="57" t="b">
        <f>+IF(OR(T1173='Convalida dati'!$F$4,T1173='Convalida dati'!$F$5,T1173='Convalida dati'!$F$8),OR('Dealflow centrale'!V1173='Convalida dati'!$D$5,V1173='Convalida dati'!$D$6,V1173='Convalida dati'!$D$7),IF(OR('Dealflow centrale'!T1173='Convalida dati'!$F$9,'Dealflow centrale'!T1173='Convalida dati'!$F$7),OR('Dealflow centrale'!V1173='Convalida dati'!$D$4,'Dealflow centrale'!V1173='Convalida dati'!$D$5,'Dealflow centrale'!V1173='Convalida dati'!$D$6),IF(T1173="",OR(V1173="",V1173='Convalida dati'!$D$8),"FALSO")))</f>
        <v>1</v>
      </c>
      <c r="F1173" s="58" t="str">
        <f t="shared" ca="1" si="103"/>
        <v>OK</v>
      </c>
      <c r="G1173" s="60">
        <f t="shared" si="105"/>
        <v>1168</v>
      </c>
      <c r="H1173" s="84">
        <v>43726</v>
      </c>
      <c r="I1173" s="59"/>
      <c r="J1173" s="75" t="s">
        <v>2641</v>
      </c>
      <c r="K1173" s="70" t="s">
        <v>62</v>
      </c>
      <c r="L1173" s="70" t="s">
        <v>206</v>
      </c>
      <c r="M1173" s="72" t="s">
        <v>206</v>
      </c>
      <c r="N1173" s="75"/>
      <c r="O1173" s="73" t="s">
        <v>2639</v>
      </c>
      <c r="P1173" s="60" t="s">
        <v>34</v>
      </c>
      <c r="Q1173" s="61" t="s">
        <v>67</v>
      </c>
      <c r="R1173" s="61"/>
      <c r="S1173" s="293"/>
      <c r="T1173" s="62"/>
      <c r="U1173" s="60"/>
      <c r="V1173" s="424" t="s">
        <v>781</v>
      </c>
      <c r="W1173" s="289"/>
      <c r="X1173" s="488">
        <v>43727</v>
      </c>
      <c r="Y1173" s="481"/>
      <c r="Z1173" s="284"/>
    </row>
    <row r="1174" spans="2:26" ht="42.45" hidden="1" customHeight="1" x14ac:dyDescent="0.3">
      <c r="B1174" s="56" t="str">
        <f t="shared" ca="1" si="100"/>
        <v>VERO</v>
      </c>
      <c r="C1174" s="57" t="b">
        <f t="shared" si="101"/>
        <v>1</v>
      </c>
      <c r="D1174" s="57" t="b">
        <f>+IF(Q1174='Convalida dati'!$B$16,AND('Dealflow centrale'!V1174&lt;&gt;"",I1174&lt;&gt;""),IF(AND('Dealflow centrale'!Q1174='Convalida dati'!$B$17,'Dealflow centrale'!I1174=""),OR('Dealflow centrale'!V1174="",V1174='Convalida dati'!$D$8),"FALSO"))</f>
        <v>1</v>
      </c>
      <c r="E1174" s="57" t="b">
        <f>+IF(OR(T1174='Convalida dati'!$F$4,T1174='Convalida dati'!$F$5,T1174='Convalida dati'!$F$8),OR('Dealflow centrale'!V1174='Convalida dati'!$D$5,V1174='Convalida dati'!$D$6,V1174='Convalida dati'!$D$7),IF(OR('Dealflow centrale'!T1174='Convalida dati'!$F$9,'Dealflow centrale'!T1174='Convalida dati'!$F$7),OR('Dealflow centrale'!V1174='Convalida dati'!$D$4,'Dealflow centrale'!V1174='Convalida dati'!$D$5,'Dealflow centrale'!V1174='Convalida dati'!$D$6),IF(T1174="",OR(V1174="",V1174='Convalida dati'!$D$8),"FALSO")))</f>
        <v>1</v>
      </c>
      <c r="F1174" s="58" t="str">
        <f t="shared" ca="1" si="103"/>
        <v>OK</v>
      </c>
      <c r="G1174" s="66">
        <f t="shared" si="105"/>
        <v>1169</v>
      </c>
      <c r="H1174" s="85">
        <v>43726</v>
      </c>
      <c r="I1174" s="63">
        <f>+H1174</f>
        <v>43726</v>
      </c>
      <c r="J1174" s="77" t="s">
        <v>2642</v>
      </c>
      <c r="K1174" s="65" t="s">
        <v>62</v>
      </c>
      <c r="L1174" s="76" t="s">
        <v>192</v>
      </c>
      <c r="M1174" s="78" t="s">
        <v>95</v>
      </c>
      <c r="N1174" s="64"/>
      <c r="O1174" s="272" t="s">
        <v>2643</v>
      </c>
      <c r="P1174" s="66" t="s">
        <v>34</v>
      </c>
      <c r="Q1174" s="67" t="s">
        <v>170</v>
      </c>
      <c r="R1174" s="67" t="s">
        <v>49</v>
      </c>
      <c r="S1174" s="288" t="str">
        <f>+'EVCA sectoralclassification 1'!E214</f>
        <v>Systems software</v>
      </c>
      <c r="T1174" s="68" t="s">
        <v>167</v>
      </c>
      <c r="U1174" s="66" t="s">
        <v>218</v>
      </c>
      <c r="V1174" s="423" t="s">
        <v>38</v>
      </c>
      <c r="W1174" s="288"/>
      <c r="X1174" s="489">
        <v>43727</v>
      </c>
      <c r="Y1174" s="482"/>
      <c r="Z1174" s="74"/>
    </row>
    <row r="1175" spans="2:26" ht="42.45" hidden="1" customHeight="1" x14ac:dyDescent="0.3">
      <c r="B1175" s="56" t="str">
        <f t="shared" ca="1" si="100"/>
        <v>VERO</v>
      </c>
      <c r="C1175" s="57" t="b">
        <f t="shared" si="101"/>
        <v>1</v>
      </c>
      <c r="D1175" s="57" t="b">
        <f>+IF(Q1175='Convalida dati'!$B$16,AND('Dealflow centrale'!V1175&lt;&gt;"",I1175&lt;&gt;""),IF(AND('Dealflow centrale'!Q1175='Convalida dati'!$B$17,'Dealflow centrale'!I1175=""),OR('Dealflow centrale'!V1175="",V1175='Convalida dati'!$D$8),"FALSO"))</f>
        <v>1</v>
      </c>
      <c r="E1175" s="57" t="b">
        <f>+IF(OR(T1175='Convalida dati'!$F$4,T1175='Convalida dati'!$F$5,T1175='Convalida dati'!$F$8),OR('Dealflow centrale'!V1175='Convalida dati'!$D$5,V1175='Convalida dati'!$D$6,V1175='Convalida dati'!$D$7),IF(OR('Dealflow centrale'!T1175='Convalida dati'!$F$9,'Dealflow centrale'!T1175='Convalida dati'!$F$7),OR('Dealflow centrale'!V1175='Convalida dati'!$D$4,'Dealflow centrale'!V1175='Convalida dati'!$D$5,'Dealflow centrale'!V1175='Convalida dati'!$D$6),IF(T1175="",OR(V1175="",V1175='Convalida dati'!$D$8),"FALSO")))</f>
        <v>1</v>
      </c>
      <c r="F1175" s="58" t="str">
        <f t="shared" ca="1" si="103"/>
        <v>OK</v>
      </c>
      <c r="G1175" s="60">
        <f t="shared" si="105"/>
        <v>1170</v>
      </c>
      <c r="H1175" s="84">
        <v>43726</v>
      </c>
      <c r="I1175" s="59">
        <v>43726</v>
      </c>
      <c r="J1175" s="75" t="s">
        <v>2644</v>
      </c>
      <c r="K1175" s="70" t="s">
        <v>64</v>
      </c>
      <c r="L1175" s="70" t="s">
        <v>2645</v>
      </c>
      <c r="M1175" s="72" t="s">
        <v>187</v>
      </c>
      <c r="N1175" s="75"/>
      <c r="O1175" s="73" t="s">
        <v>2646</v>
      </c>
      <c r="P1175" s="60" t="s">
        <v>35</v>
      </c>
      <c r="Q1175" s="61" t="s">
        <v>170</v>
      </c>
      <c r="R1175" s="61" t="s">
        <v>53</v>
      </c>
      <c r="S1175" s="293" t="str">
        <f>+'EVCA sectoralclassification 1'!E109</f>
        <v>Transportation services</v>
      </c>
      <c r="T1175" s="62" t="s">
        <v>166</v>
      </c>
      <c r="U1175" s="60" t="s">
        <v>218</v>
      </c>
      <c r="V1175" s="424" t="s">
        <v>38</v>
      </c>
      <c r="W1175" s="289"/>
      <c r="X1175" s="488">
        <v>43727</v>
      </c>
      <c r="Y1175" s="481"/>
      <c r="Z1175" s="284"/>
    </row>
    <row r="1176" spans="2:26" ht="42.45" hidden="1" customHeight="1" x14ac:dyDescent="0.3">
      <c r="B1176" s="56" t="str">
        <f t="shared" ca="1" si="100"/>
        <v>VERO</v>
      </c>
      <c r="C1176" s="57" t="b">
        <f t="shared" si="101"/>
        <v>1</v>
      </c>
      <c r="D1176" s="57" t="b">
        <f>+IF(Q1176='Convalida dati'!$B$16,AND('Dealflow centrale'!V1176&lt;&gt;"",I1176&lt;&gt;""),IF(AND('Dealflow centrale'!Q1176='Convalida dati'!$B$17,'Dealflow centrale'!I1176=""),OR('Dealflow centrale'!V1176="",V1176='Convalida dati'!$D$8),"FALSO"))</f>
        <v>1</v>
      </c>
      <c r="E1176" s="57" t="b">
        <f>+IF(OR(T1176='Convalida dati'!$F$4,T1176='Convalida dati'!$F$5,T1176='Convalida dati'!$F$8),OR('Dealflow centrale'!V1176='Convalida dati'!$D$5,V1176='Convalida dati'!$D$6,V1176='Convalida dati'!$D$7),IF(OR('Dealflow centrale'!T1176='Convalida dati'!$F$9,'Dealflow centrale'!T1176='Convalida dati'!$F$7),OR('Dealflow centrale'!V1176='Convalida dati'!$D$4,'Dealflow centrale'!V1176='Convalida dati'!$D$5,'Dealflow centrale'!V1176='Convalida dati'!$D$6),IF(T1176="",OR(V1176="",V1176='Convalida dati'!$D$8),"FALSO")))</f>
        <v>1</v>
      </c>
      <c r="F1176" s="58" t="str">
        <f t="shared" ca="1" si="103"/>
        <v>OK</v>
      </c>
      <c r="G1176" s="66">
        <f t="shared" si="105"/>
        <v>1171</v>
      </c>
      <c r="H1176" s="85">
        <v>43727</v>
      </c>
      <c r="I1176" s="63">
        <v>43727</v>
      </c>
      <c r="J1176" s="77" t="s">
        <v>2647</v>
      </c>
      <c r="K1176" s="76" t="s">
        <v>64</v>
      </c>
      <c r="L1176" s="76" t="s">
        <v>206</v>
      </c>
      <c r="M1176" s="78" t="s">
        <v>187</v>
      </c>
      <c r="N1176" s="64"/>
      <c r="O1176" s="272" t="s">
        <v>2658</v>
      </c>
      <c r="P1176" s="66" t="s">
        <v>35</v>
      </c>
      <c r="Q1176" s="67" t="s">
        <v>170</v>
      </c>
      <c r="R1176" s="67" t="s">
        <v>53</v>
      </c>
      <c r="S1176" s="287" t="str">
        <f>+'EVCA sectoralclassification 1'!E181</f>
        <v>Financial institutions and services</v>
      </c>
      <c r="T1176" s="67" t="s">
        <v>166</v>
      </c>
      <c r="U1176" s="78" t="s">
        <v>218</v>
      </c>
      <c r="V1176" s="423" t="s">
        <v>38</v>
      </c>
      <c r="W1176" s="288"/>
      <c r="X1176" s="489">
        <v>43734</v>
      </c>
      <c r="Y1176" s="482"/>
      <c r="Z1176" s="74"/>
    </row>
    <row r="1177" spans="2:26" ht="42.45" hidden="1" customHeight="1" x14ac:dyDescent="0.3">
      <c r="B1177" s="56" t="str">
        <f t="shared" ca="1" si="100"/>
        <v>VERO</v>
      </c>
      <c r="C1177" s="57" t="b">
        <f t="shared" si="101"/>
        <v>1</v>
      </c>
      <c r="D1177" s="57" t="b">
        <f>+IF(Q1177='Convalida dati'!$B$16,AND('Dealflow centrale'!V1177&lt;&gt;"",I1177&lt;&gt;""),IF(AND('Dealflow centrale'!Q1177='Convalida dati'!$B$17,'Dealflow centrale'!I1177=""),OR('Dealflow centrale'!V1177="",V1177='Convalida dati'!$D$8),"FALSO"))</f>
        <v>1</v>
      </c>
      <c r="E1177" s="57" t="b">
        <f>+IF(OR(T1177='Convalida dati'!$F$4,T1177='Convalida dati'!$F$5,T1177='Convalida dati'!$F$8),OR('Dealflow centrale'!V1177='Convalida dati'!$D$5,V1177='Convalida dati'!$D$6,V1177='Convalida dati'!$D$7),IF(OR('Dealflow centrale'!T1177='Convalida dati'!$F$9,'Dealflow centrale'!T1177='Convalida dati'!$F$7),OR('Dealflow centrale'!V1177='Convalida dati'!$D$4,'Dealflow centrale'!V1177='Convalida dati'!$D$5,'Dealflow centrale'!V1177='Convalida dati'!$D$6),IF(T1177="",OR(V1177="",V1177='Convalida dati'!$D$8),"FALSO")))</f>
        <v>1</v>
      </c>
      <c r="F1177" s="58" t="str">
        <f t="shared" ca="1" si="103"/>
        <v>OK</v>
      </c>
      <c r="G1177" s="60">
        <f t="shared" si="105"/>
        <v>1172</v>
      </c>
      <c r="H1177" s="84">
        <v>43727</v>
      </c>
      <c r="I1177" s="59">
        <v>43727</v>
      </c>
      <c r="J1177" s="75" t="s">
        <v>2648</v>
      </c>
      <c r="K1177" s="70" t="s">
        <v>62</v>
      </c>
      <c r="L1177" s="70" t="s">
        <v>206</v>
      </c>
      <c r="M1177" s="72" t="s">
        <v>206</v>
      </c>
      <c r="N1177" s="75" t="s">
        <v>82</v>
      </c>
      <c r="O1177" s="73"/>
      <c r="P1177" s="72" t="s">
        <v>36</v>
      </c>
      <c r="Q1177" s="281" t="s">
        <v>170</v>
      </c>
      <c r="R1177" s="61" t="s">
        <v>49</v>
      </c>
      <c r="S1177" s="61" t="str">
        <f>+'EVCA sectoralclassification 1'!E214</f>
        <v>Systems software</v>
      </c>
      <c r="T1177" s="61" t="s">
        <v>41</v>
      </c>
      <c r="U1177" s="60" t="s">
        <v>218</v>
      </c>
      <c r="V1177" s="424" t="s">
        <v>174</v>
      </c>
      <c r="W1177" s="289"/>
      <c r="X1177" s="491">
        <v>43734</v>
      </c>
      <c r="Y1177" s="481"/>
      <c r="Z1177" s="284"/>
    </row>
    <row r="1178" spans="2:26" ht="42.45" hidden="1" customHeight="1" x14ac:dyDescent="0.3">
      <c r="B1178" s="56" t="str">
        <f t="shared" ca="1" si="100"/>
        <v>VERO</v>
      </c>
      <c r="C1178" s="57" t="b">
        <f t="shared" si="101"/>
        <v>1</v>
      </c>
      <c r="D1178" s="57" t="b">
        <f>+IF(Q1178='Convalida dati'!$B$16,AND('Dealflow centrale'!V1178&lt;&gt;"",I1178&lt;&gt;""),IF(AND('Dealflow centrale'!Q1178='Convalida dati'!$B$17,'Dealflow centrale'!I1178=""),OR('Dealflow centrale'!V1178="",V1178='Convalida dati'!$D$8),"FALSO"))</f>
        <v>1</v>
      </c>
      <c r="E1178" s="57" t="b">
        <f>+IF(OR(T1178='Convalida dati'!$F$4,T1178='Convalida dati'!$F$5,T1178='Convalida dati'!$F$8),OR('Dealflow centrale'!V1178='Convalida dati'!$D$5,V1178='Convalida dati'!$D$6,V1178='Convalida dati'!$D$7),IF(OR('Dealflow centrale'!T1178='Convalida dati'!$F$9,'Dealflow centrale'!T1178='Convalida dati'!$F$7),OR('Dealflow centrale'!V1178='Convalida dati'!$D$4,'Dealflow centrale'!V1178='Convalida dati'!$D$5,'Dealflow centrale'!V1178='Convalida dati'!$D$6),IF(T1178="",OR(V1178="",V1178='Convalida dati'!$D$8),"FALSO")))</f>
        <v>1</v>
      </c>
      <c r="F1178" s="58" t="str">
        <f t="shared" ca="1" si="103"/>
        <v>OK</v>
      </c>
      <c r="G1178" s="66">
        <f t="shared" si="105"/>
        <v>1173</v>
      </c>
      <c r="H1178" s="85">
        <v>43728</v>
      </c>
      <c r="I1178" s="63">
        <f>+H1178</f>
        <v>43728</v>
      </c>
      <c r="J1178" s="77" t="s">
        <v>2649</v>
      </c>
      <c r="K1178" s="76" t="s">
        <v>62</v>
      </c>
      <c r="L1178" s="76" t="s">
        <v>983</v>
      </c>
      <c r="M1178" s="78" t="s">
        <v>100</v>
      </c>
      <c r="N1178" s="64"/>
      <c r="O1178" s="272" t="s">
        <v>2294</v>
      </c>
      <c r="P1178" s="66" t="s">
        <v>35</v>
      </c>
      <c r="Q1178" s="67" t="s">
        <v>170</v>
      </c>
      <c r="R1178" s="280" t="s">
        <v>53</v>
      </c>
      <c r="S1178" s="288" t="str">
        <f>+'EVCA sectoralclassification 1'!E88</f>
        <v>Business and industrial services</v>
      </c>
      <c r="T1178" s="68" t="s">
        <v>167</v>
      </c>
      <c r="U1178" s="66" t="s">
        <v>218</v>
      </c>
      <c r="V1178" s="423" t="s">
        <v>38</v>
      </c>
      <c r="W1178" s="288"/>
      <c r="X1178" s="489">
        <v>43734</v>
      </c>
      <c r="Y1178" s="482"/>
      <c r="Z1178" s="74"/>
    </row>
    <row r="1179" spans="2:26" ht="42.45" hidden="1" customHeight="1" x14ac:dyDescent="0.3">
      <c r="B1179" s="56" t="str">
        <f t="shared" ca="1" si="100"/>
        <v>VERO</v>
      </c>
      <c r="C1179" s="57" t="b">
        <f t="shared" si="101"/>
        <v>1</v>
      </c>
      <c r="D1179" s="57" t="b">
        <f>+IF(Q1179='Convalida dati'!$B$16,AND('Dealflow centrale'!V1179&lt;&gt;"",I1179&lt;&gt;""),IF(AND('Dealflow centrale'!Q1179='Convalida dati'!$B$17,'Dealflow centrale'!I1179=""),OR('Dealflow centrale'!V1179="",V1179='Convalida dati'!$D$8),"FALSO"))</f>
        <v>1</v>
      </c>
      <c r="E1179" s="57" t="b">
        <f>+IF(OR(T1179='Convalida dati'!$F$4,T1179='Convalida dati'!$F$5,T1179='Convalida dati'!$F$8),OR('Dealflow centrale'!V1179='Convalida dati'!$D$5,V1179='Convalida dati'!$D$6,V1179='Convalida dati'!$D$7),IF(OR('Dealflow centrale'!T1179='Convalida dati'!$F$9,'Dealflow centrale'!T1179='Convalida dati'!$F$7),OR('Dealflow centrale'!V1179='Convalida dati'!$D$4,'Dealflow centrale'!V1179='Convalida dati'!$D$5,'Dealflow centrale'!V1179='Convalida dati'!$D$6),IF(T1179="",OR(V1179="",V1179='Convalida dati'!$D$8),"FALSO")))</f>
        <v>1</v>
      </c>
      <c r="F1179" s="58" t="str">
        <f t="shared" ca="1" si="103"/>
        <v>OK</v>
      </c>
      <c r="G1179" s="60">
        <f t="shared" si="105"/>
        <v>1174</v>
      </c>
      <c r="H1179" s="84">
        <v>43731</v>
      </c>
      <c r="I1179" s="59">
        <f>+H1179</f>
        <v>43731</v>
      </c>
      <c r="J1179" s="75" t="s">
        <v>2650</v>
      </c>
      <c r="K1179" s="70" t="s">
        <v>62</v>
      </c>
      <c r="L1179" s="70" t="s">
        <v>149</v>
      </c>
      <c r="M1179" s="72" t="s">
        <v>92</v>
      </c>
      <c r="N1179" s="75" t="s">
        <v>185</v>
      </c>
      <c r="O1179" s="73"/>
      <c r="P1179" s="72" t="s">
        <v>36</v>
      </c>
      <c r="Q1179" s="61" t="s">
        <v>170</v>
      </c>
      <c r="R1179" s="61" t="s">
        <v>49</v>
      </c>
      <c r="S1179" s="293" t="str">
        <f>+'EVCA sectoralclassification 1'!E214</f>
        <v>Systems software</v>
      </c>
      <c r="T1179" s="62" t="s">
        <v>41</v>
      </c>
      <c r="U1179" s="60" t="s">
        <v>970</v>
      </c>
      <c r="V1179" s="424" t="s">
        <v>39</v>
      </c>
      <c r="W1179" s="289"/>
      <c r="X1179" s="488">
        <v>43734</v>
      </c>
      <c r="Y1179" s="481"/>
      <c r="Z1179" s="284"/>
    </row>
    <row r="1180" spans="2:26" ht="42.45" hidden="1" customHeight="1" x14ac:dyDescent="0.3">
      <c r="B1180" s="56" t="str">
        <f t="shared" ca="1" si="100"/>
        <v>VERO</v>
      </c>
      <c r="C1180" s="57" t="b">
        <f t="shared" si="101"/>
        <v>1</v>
      </c>
      <c r="D1180" s="57" t="b">
        <f>+IF(Q1180='Convalida dati'!$B$16,AND('Dealflow centrale'!V1180&lt;&gt;"",I1180&lt;&gt;""),IF(AND('Dealflow centrale'!Q1180='Convalida dati'!$B$17,'Dealflow centrale'!I1180=""),OR('Dealflow centrale'!V1180="",V1180='Convalida dati'!$D$8),"FALSO"))</f>
        <v>1</v>
      </c>
      <c r="E1180" s="57" t="b">
        <f>+IF(OR(T1180='Convalida dati'!$F$4,T1180='Convalida dati'!$F$5,T1180='Convalida dati'!$F$8),OR('Dealflow centrale'!V1180='Convalida dati'!$D$5,V1180='Convalida dati'!$D$6,V1180='Convalida dati'!$D$7),IF(OR('Dealflow centrale'!T1180='Convalida dati'!$F$9,'Dealflow centrale'!T1180='Convalida dati'!$F$7),OR('Dealflow centrale'!V1180='Convalida dati'!$D$4,'Dealflow centrale'!V1180='Convalida dati'!$D$5,'Dealflow centrale'!V1180='Convalida dati'!$D$6),IF(T1180="",OR(V1180="",V1180='Convalida dati'!$D$8),"FALSO")))</f>
        <v>1</v>
      </c>
      <c r="F1180" s="58" t="str">
        <f t="shared" ca="1" si="103"/>
        <v>OK</v>
      </c>
      <c r="G1180" s="66">
        <f t="shared" si="105"/>
        <v>1175</v>
      </c>
      <c r="H1180" s="85">
        <v>43731</v>
      </c>
      <c r="I1180" s="63">
        <f>+H1180</f>
        <v>43731</v>
      </c>
      <c r="J1180" s="77" t="s">
        <v>2652</v>
      </c>
      <c r="K1180" s="76" t="s">
        <v>62</v>
      </c>
      <c r="L1180" s="76" t="s">
        <v>2653</v>
      </c>
      <c r="M1180" s="78" t="s">
        <v>90</v>
      </c>
      <c r="N1180" s="64"/>
      <c r="O1180" s="272" t="s">
        <v>2651</v>
      </c>
      <c r="P1180" s="66" t="s">
        <v>34</v>
      </c>
      <c r="Q1180" s="280" t="s">
        <v>170</v>
      </c>
      <c r="R1180" s="67" t="s">
        <v>46</v>
      </c>
      <c r="S1180" s="288" t="str">
        <f>+'EVCA sectoralclassification 1'!E179</f>
        <v>Energy: other</v>
      </c>
      <c r="T1180" s="68" t="s">
        <v>166</v>
      </c>
      <c r="U1180" s="66" t="s">
        <v>218</v>
      </c>
      <c r="V1180" s="423" t="s">
        <v>38</v>
      </c>
      <c r="W1180" s="288"/>
      <c r="X1180" s="489">
        <v>43734</v>
      </c>
      <c r="Y1180" s="482" t="s">
        <v>2218</v>
      </c>
      <c r="Z1180" s="74"/>
    </row>
    <row r="1181" spans="2:26" ht="42.45" hidden="1" customHeight="1" x14ac:dyDescent="0.3">
      <c r="B1181" s="56" t="str">
        <f t="shared" ca="1" si="100"/>
        <v>VERO</v>
      </c>
      <c r="C1181" s="57" t="b">
        <f t="shared" si="101"/>
        <v>1</v>
      </c>
      <c r="D1181" s="57" t="b">
        <f>+IF(Q1181='Convalida dati'!$B$16,AND('Dealflow centrale'!V1181&lt;&gt;"",I1181&lt;&gt;""),IF(AND('Dealflow centrale'!Q1181='Convalida dati'!$B$17,'Dealflow centrale'!I1181=""),OR('Dealflow centrale'!V1181="",V1181='Convalida dati'!$D$8),"FALSO"))</f>
        <v>1</v>
      </c>
      <c r="E1181" s="57" t="b">
        <f>+IF(OR(T1181='Convalida dati'!$F$4,T1181='Convalida dati'!$F$5,T1181='Convalida dati'!$F$8),OR('Dealflow centrale'!V1181='Convalida dati'!$D$5,V1181='Convalida dati'!$D$6,V1181='Convalida dati'!$D$7),IF(OR('Dealflow centrale'!T1181='Convalida dati'!$F$9,'Dealflow centrale'!T1181='Convalida dati'!$F$7),OR('Dealflow centrale'!V1181='Convalida dati'!$D$4,'Dealflow centrale'!V1181='Convalida dati'!$D$5,'Dealflow centrale'!V1181='Convalida dati'!$D$6),IF(T1181="",OR(V1181="",V1181='Convalida dati'!$D$8),"FALSO")))</f>
        <v>1</v>
      </c>
      <c r="F1181" s="58" t="str">
        <f t="shared" ca="1" si="103"/>
        <v>OK</v>
      </c>
      <c r="G1181" s="60">
        <f t="shared" si="105"/>
        <v>1176</v>
      </c>
      <c r="H1181" s="84">
        <v>43733</v>
      </c>
      <c r="I1181" s="59">
        <v>43733</v>
      </c>
      <c r="J1181" s="75" t="s">
        <v>2654</v>
      </c>
      <c r="K1181" s="70" t="s">
        <v>62</v>
      </c>
      <c r="L1181" s="70" t="s">
        <v>192</v>
      </c>
      <c r="M1181" s="72" t="s">
        <v>95</v>
      </c>
      <c r="N1181" s="75"/>
      <c r="O1181" s="73" t="s">
        <v>2655</v>
      </c>
      <c r="P1181" s="60" t="s">
        <v>34</v>
      </c>
      <c r="Q1181" s="61" t="s">
        <v>170</v>
      </c>
      <c r="R1181" s="61" t="s">
        <v>53</v>
      </c>
      <c r="S1181" s="293" t="str">
        <f>+'EVCA sectoralclassification 1'!E116</f>
        <v>Transportation: other</v>
      </c>
      <c r="T1181" s="62" t="s">
        <v>166</v>
      </c>
      <c r="U1181" s="60" t="s">
        <v>218</v>
      </c>
      <c r="V1181" s="424" t="s">
        <v>38</v>
      </c>
      <c r="W1181" s="289"/>
      <c r="X1181" s="491">
        <v>43734</v>
      </c>
      <c r="Y1181" s="481"/>
      <c r="Z1181" s="284"/>
    </row>
    <row r="1182" spans="2:26" ht="42.45" hidden="1" customHeight="1" x14ac:dyDescent="0.3">
      <c r="B1182" s="56" t="str">
        <f t="shared" ca="1" si="100"/>
        <v>VERO</v>
      </c>
      <c r="C1182" s="57" t="b">
        <f t="shared" si="101"/>
        <v>1</v>
      </c>
      <c r="D1182" s="57" t="b">
        <f>+IF(Q1182='Convalida dati'!$B$16,AND('Dealflow centrale'!V1182&lt;&gt;"",I1182&lt;&gt;""),IF(AND('Dealflow centrale'!Q1182='Convalida dati'!$B$17,'Dealflow centrale'!I1182=""),OR('Dealflow centrale'!V1182="",V1182='Convalida dati'!$D$8),"FALSO"))</f>
        <v>1</v>
      </c>
      <c r="E1182" s="57" t="b">
        <f>+IF(OR(T1182='Convalida dati'!$F$4,T1182='Convalida dati'!$F$5,T1182='Convalida dati'!$F$8),OR('Dealflow centrale'!V1182='Convalida dati'!$D$5,V1182='Convalida dati'!$D$6,V1182='Convalida dati'!$D$7),IF(OR('Dealflow centrale'!T1182='Convalida dati'!$F$9,'Dealflow centrale'!T1182='Convalida dati'!$F$7),OR('Dealflow centrale'!V1182='Convalida dati'!$D$4,'Dealflow centrale'!V1182='Convalida dati'!$D$5,'Dealflow centrale'!V1182='Convalida dati'!$D$6),IF(T1182="",OR(V1182="",V1182='Convalida dati'!$D$8),"FALSO")))</f>
        <v>1</v>
      </c>
      <c r="F1182" s="58" t="str">
        <f t="shared" ca="1" si="103"/>
        <v>OK</v>
      </c>
      <c r="G1182" s="66">
        <f t="shared" si="105"/>
        <v>1177</v>
      </c>
      <c r="H1182" s="85">
        <v>43734</v>
      </c>
      <c r="I1182" s="63">
        <v>43734</v>
      </c>
      <c r="J1182" s="77" t="s">
        <v>2656</v>
      </c>
      <c r="K1182" s="76" t="s">
        <v>62</v>
      </c>
      <c r="L1182" s="76" t="s">
        <v>149</v>
      </c>
      <c r="M1182" s="78" t="s">
        <v>92</v>
      </c>
      <c r="N1182" s="64"/>
      <c r="O1182" s="272" t="s">
        <v>2657</v>
      </c>
      <c r="P1182" s="66" t="s">
        <v>35</v>
      </c>
      <c r="Q1182" s="67" t="s">
        <v>170</v>
      </c>
      <c r="R1182" s="67" t="s">
        <v>47</v>
      </c>
      <c r="S1182" s="287" t="str">
        <f>+'EVCA sectoralclassification 1'!E130</f>
        <v>Consumer products manufacturing</v>
      </c>
      <c r="T1182" s="67" t="s">
        <v>166</v>
      </c>
      <c r="U1182" s="78" t="s">
        <v>218</v>
      </c>
      <c r="V1182" s="423" t="s">
        <v>38</v>
      </c>
      <c r="W1182" s="288"/>
      <c r="X1182" s="489">
        <v>43734</v>
      </c>
      <c r="Y1182" s="482"/>
      <c r="Z1182" s="74"/>
    </row>
    <row r="1183" spans="2:26" ht="42.45" hidden="1" customHeight="1" x14ac:dyDescent="0.3">
      <c r="B1183" s="56" t="str">
        <f t="shared" ca="1" si="100"/>
        <v>VERO</v>
      </c>
      <c r="C1183" s="57" t="b">
        <f t="shared" si="101"/>
        <v>1</v>
      </c>
      <c r="D1183" s="57" t="b">
        <f>+IF(Q1183='Convalida dati'!$B$16,AND('Dealflow centrale'!V1183&lt;&gt;"",I1183&lt;&gt;""),IF(AND('Dealflow centrale'!Q1183='Convalida dati'!$B$17,'Dealflow centrale'!I1183=""),OR('Dealflow centrale'!V1183="",V1183='Convalida dati'!$D$8),"FALSO"))</f>
        <v>1</v>
      </c>
      <c r="E1183" s="57" t="b">
        <f>+IF(OR(T1183='Convalida dati'!$F$4,T1183='Convalida dati'!$F$5,T1183='Convalida dati'!$F$8),OR('Dealflow centrale'!V1183='Convalida dati'!$D$5,V1183='Convalida dati'!$D$6,V1183='Convalida dati'!$D$7),IF(OR('Dealflow centrale'!T1183='Convalida dati'!$F$9,'Dealflow centrale'!T1183='Convalida dati'!$F$7),OR('Dealflow centrale'!V1183='Convalida dati'!$D$4,'Dealflow centrale'!V1183='Convalida dati'!$D$5,'Dealflow centrale'!V1183='Convalida dati'!$D$6),IF(T1183="",OR(V1183="",V1183='Convalida dati'!$D$8),"FALSO")))</f>
        <v>1</v>
      </c>
      <c r="F1183" s="58" t="str">
        <f t="shared" ca="1" si="103"/>
        <v>OK</v>
      </c>
      <c r="G1183" s="60">
        <f t="shared" si="105"/>
        <v>1178</v>
      </c>
      <c r="H1183" s="84">
        <v>43735</v>
      </c>
      <c r="I1183" s="59">
        <v>43735</v>
      </c>
      <c r="J1183" s="75" t="s">
        <v>2660</v>
      </c>
      <c r="K1183" s="70" t="s">
        <v>62</v>
      </c>
      <c r="L1183" s="70" t="s">
        <v>149</v>
      </c>
      <c r="M1183" s="72" t="s">
        <v>92</v>
      </c>
      <c r="N1183" s="75"/>
      <c r="O1183" s="73" t="s">
        <v>2661</v>
      </c>
      <c r="P1183" s="60" t="s">
        <v>34</v>
      </c>
      <c r="Q1183" s="61" t="s">
        <v>170</v>
      </c>
      <c r="R1183" s="61" t="s">
        <v>53</v>
      </c>
      <c r="S1183" s="294" t="str">
        <f>+'EVCA sectoralclassification 1'!E180</f>
        <v>Financial institutions and services</v>
      </c>
      <c r="T1183" s="61" t="s">
        <v>166</v>
      </c>
      <c r="U1183" s="60" t="s">
        <v>218</v>
      </c>
      <c r="V1183" s="424" t="s">
        <v>38</v>
      </c>
      <c r="W1183" s="289"/>
      <c r="X1183" s="491">
        <v>43742</v>
      </c>
      <c r="Y1183" s="483" t="s">
        <v>2218</v>
      </c>
      <c r="Z1183" s="80"/>
    </row>
    <row r="1184" spans="2:26" ht="42.45" hidden="1" customHeight="1" x14ac:dyDescent="0.3">
      <c r="B1184" s="56" t="str">
        <f t="shared" ca="1" si="100"/>
        <v>VERO</v>
      </c>
      <c r="C1184" s="57" t="b">
        <f t="shared" si="101"/>
        <v>1</v>
      </c>
      <c r="D1184" s="57" t="b">
        <f>+IF(Q1184='Convalida dati'!$B$16,AND('Dealflow centrale'!V1184&lt;&gt;"",I1184&lt;&gt;""),IF(AND('Dealflow centrale'!Q1184='Convalida dati'!$B$17,'Dealflow centrale'!I1184=""),OR('Dealflow centrale'!V1184="",V1184='Convalida dati'!$D$8),"FALSO"))</f>
        <v>1</v>
      </c>
      <c r="E1184" s="57" t="b">
        <f>+IF(OR(T1184='Convalida dati'!$F$4,T1184='Convalida dati'!$F$5,T1184='Convalida dati'!$F$8),OR('Dealflow centrale'!V1184='Convalida dati'!$D$9,V1184='Convalida dati'!$D$6,V1184='Convalida dati'!$D$7),IF(OR('Dealflow centrale'!T1184='Convalida dati'!$F$6,'Dealflow centrale'!T1184='Convalida dati'!$F$7),OR('Dealflow centrale'!V1184='Convalida dati'!$D$10,'Dealflow centrale'!V1184='Convalida dati'!$D$9,'Dealflow centrale'!V1184='Convalida dati'!$D$6),IF(T1184="",OR(V1184="",V1184='Convalida dati'!$D$8),"FALSO")))</f>
        <v>1</v>
      </c>
      <c r="F1184" s="58" t="str">
        <f t="shared" ca="1" si="103"/>
        <v>OK</v>
      </c>
      <c r="G1184" s="66">
        <f t="shared" si="105"/>
        <v>1179</v>
      </c>
      <c r="H1184" s="85">
        <v>43736</v>
      </c>
      <c r="I1184" s="63">
        <v>44686</v>
      </c>
      <c r="J1184" s="77" t="s">
        <v>2662</v>
      </c>
      <c r="K1184" s="76" t="s">
        <v>62</v>
      </c>
      <c r="L1184" s="76" t="s">
        <v>149</v>
      </c>
      <c r="M1184" s="78" t="s">
        <v>92</v>
      </c>
      <c r="N1184" s="64"/>
      <c r="O1184" s="272" t="s">
        <v>2663</v>
      </c>
      <c r="P1184" s="66" t="s">
        <v>34</v>
      </c>
      <c r="Q1184" s="67" t="s">
        <v>170</v>
      </c>
      <c r="R1184" s="280" t="s">
        <v>47</v>
      </c>
      <c r="S1184" s="288" t="str">
        <f>+'EVCA sectoralclassification 1'!E132</f>
        <v>Consumer products manufacturing</v>
      </c>
      <c r="T1184" s="68" t="s">
        <v>166</v>
      </c>
      <c r="U1184" s="66" t="s">
        <v>218</v>
      </c>
      <c r="V1184" s="430" t="s">
        <v>3913</v>
      </c>
      <c r="W1184" s="463"/>
      <c r="X1184" s="490">
        <v>44691</v>
      </c>
      <c r="Y1184" s="482" t="s">
        <v>4987</v>
      </c>
      <c r="Z1184" s="74"/>
    </row>
    <row r="1185" spans="2:26" ht="42.45" hidden="1" customHeight="1" x14ac:dyDescent="0.3">
      <c r="B1185" s="56" t="str">
        <f t="shared" ca="1" si="100"/>
        <v>VERO</v>
      </c>
      <c r="C1185" s="57" t="b">
        <f t="shared" si="101"/>
        <v>1</v>
      </c>
      <c r="D1185" s="57" t="b">
        <f>+IF(Q1185='Convalida dati'!$B$16,AND('Dealflow centrale'!V1185&lt;&gt;"",I1185&lt;&gt;""),IF(AND('Dealflow centrale'!Q1185='Convalida dati'!$B$17,'Dealflow centrale'!I1185=""),OR('Dealflow centrale'!V1185="",V1185='Convalida dati'!$D$8),"FALSO"))</f>
        <v>1</v>
      </c>
      <c r="E1185" s="57" t="b">
        <f>+IF(OR(T1185='Convalida dati'!$F$4,T1185='Convalida dati'!$F$5,T1185='Convalida dati'!$F$8),OR('Dealflow centrale'!V1185='Convalida dati'!$D$5,V1185='Convalida dati'!$D$6,V1185='Convalida dati'!$D$7),IF(OR('Dealflow centrale'!T1185='Convalida dati'!$F$9,'Dealflow centrale'!T1185='Convalida dati'!$F$7),OR('Dealflow centrale'!V1185='Convalida dati'!$D$4,'Dealflow centrale'!V1185='Convalida dati'!$D$5,'Dealflow centrale'!V1185='Convalida dati'!$D$6),IF(T1185="",OR(V1185="",V1185='Convalida dati'!$D$8),"FALSO")))</f>
        <v>1</v>
      </c>
      <c r="F1185" s="58" t="str">
        <f t="shared" ca="1" si="103"/>
        <v>OK</v>
      </c>
      <c r="G1185" s="60">
        <f t="shared" si="105"/>
        <v>1180</v>
      </c>
      <c r="H1185" s="282">
        <v>43738</v>
      </c>
      <c r="I1185" s="59">
        <v>43738</v>
      </c>
      <c r="J1185" s="75" t="s">
        <v>2665</v>
      </c>
      <c r="K1185" s="70" t="s">
        <v>62</v>
      </c>
      <c r="L1185" s="70" t="s">
        <v>1421</v>
      </c>
      <c r="M1185" s="72" t="s">
        <v>89</v>
      </c>
      <c r="N1185" s="75" t="s">
        <v>82</v>
      </c>
      <c r="O1185" s="73"/>
      <c r="P1185" s="72" t="s">
        <v>36</v>
      </c>
      <c r="Q1185" s="281" t="s">
        <v>170</v>
      </c>
      <c r="R1185" s="61" t="s">
        <v>52</v>
      </c>
      <c r="S1185" s="293" t="str">
        <f>+'EVCA sectoralclassification 1'!E231</f>
        <v>Medical devices and supplies</v>
      </c>
      <c r="T1185" s="62" t="s">
        <v>41</v>
      </c>
      <c r="U1185" s="60" t="s">
        <v>218</v>
      </c>
      <c r="V1185" s="424" t="s">
        <v>174</v>
      </c>
      <c r="W1185" s="289"/>
      <c r="X1185" s="488">
        <v>43742</v>
      </c>
      <c r="Y1185" s="483"/>
      <c r="Z1185" s="80"/>
    </row>
    <row r="1186" spans="2:26" ht="42.45" hidden="1" customHeight="1" x14ac:dyDescent="0.3">
      <c r="B1186" s="56" t="str">
        <f t="shared" ca="1" si="100"/>
        <v>VERO</v>
      </c>
      <c r="C1186" s="57" t="b">
        <f t="shared" si="101"/>
        <v>1</v>
      </c>
      <c r="D1186" s="57" t="b">
        <f>+IF(Q1186='Convalida dati'!$B$16,AND('Dealflow centrale'!V1186&lt;&gt;"",I1186&lt;&gt;""),IF(AND('Dealflow centrale'!Q1186='Convalida dati'!$B$17,'Dealflow centrale'!I1186=""),OR('Dealflow centrale'!V1186="",V1186='Convalida dati'!$D$8),"FALSO"))</f>
        <v>1</v>
      </c>
      <c r="E1186" s="57" t="b">
        <f>+IF(OR(T1186='Convalida dati'!$F$4,T1186='Convalida dati'!$F$5,T1186='Convalida dati'!$F$8),OR('Dealflow centrale'!V1186='Convalida dati'!$D$5,V1186='Convalida dati'!$D$6,V1186='Convalida dati'!$D$7),IF(OR('Dealflow centrale'!T1186='Convalida dati'!$F$9,'Dealflow centrale'!T1186='Convalida dati'!$F$7),OR('Dealflow centrale'!V1186='Convalida dati'!$D$4,'Dealflow centrale'!V1186='Convalida dati'!$D$5,'Dealflow centrale'!V1186='Convalida dati'!$D$6),IF(T1186="",OR(V1186="",V1186='Convalida dati'!$D$8),"FALSO")))</f>
        <v>1</v>
      </c>
      <c r="F1186" s="58" t="str">
        <f t="shared" ca="1" si="103"/>
        <v>OK</v>
      </c>
      <c r="G1186" s="66">
        <f t="shared" si="105"/>
        <v>1181</v>
      </c>
      <c r="H1186" s="85">
        <v>43738</v>
      </c>
      <c r="I1186" s="63">
        <v>43738</v>
      </c>
      <c r="J1186" s="77" t="s">
        <v>2666</v>
      </c>
      <c r="K1186" s="76" t="s">
        <v>62</v>
      </c>
      <c r="L1186" s="76" t="s">
        <v>206</v>
      </c>
      <c r="M1186" s="78" t="s">
        <v>206</v>
      </c>
      <c r="N1186" s="64"/>
      <c r="O1186" s="272" t="s">
        <v>2674</v>
      </c>
      <c r="P1186" s="66" t="s">
        <v>34</v>
      </c>
      <c r="Q1186" s="67" t="s">
        <v>170</v>
      </c>
      <c r="R1186" s="67" t="s">
        <v>44</v>
      </c>
      <c r="S1186" s="288" t="str">
        <f>+'EVCA sectoralclassification 1'!E56</f>
        <v>Business and industrial products</v>
      </c>
      <c r="T1186" s="68" t="s">
        <v>41</v>
      </c>
      <c r="U1186" s="66" t="s">
        <v>218</v>
      </c>
      <c r="V1186" s="423" t="s">
        <v>174</v>
      </c>
      <c r="W1186" s="288"/>
      <c r="X1186" s="490">
        <v>43742</v>
      </c>
      <c r="Y1186" s="482"/>
      <c r="Z1186" s="74"/>
    </row>
    <row r="1187" spans="2:26" ht="42.45" hidden="1" customHeight="1" x14ac:dyDescent="0.3">
      <c r="B1187" s="56" t="str">
        <f t="shared" ca="1" si="100"/>
        <v>VERO</v>
      </c>
      <c r="C1187" s="57" t="b">
        <f t="shared" si="101"/>
        <v>1</v>
      </c>
      <c r="D1187" s="57" t="b">
        <f>+IF(Q1187='Convalida dati'!$B$16,AND('Dealflow centrale'!V1187&lt;&gt;"",I1187&lt;&gt;""),IF(AND('Dealflow centrale'!Q1187='Convalida dati'!$B$17,'Dealflow centrale'!I1187=""),OR('Dealflow centrale'!V1187="",V1187='Convalida dati'!$D$8),"FALSO"))</f>
        <v>1</v>
      </c>
      <c r="E1187" s="57" t="b">
        <f>+IF(OR(T1187='Convalida dati'!$F$4,T1187='Convalida dati'!$F$5,T1187='Convalida dati'!$F$8),OR('Dealflow centrale'!V1187='Convalida dati'!$D$5,V1187='Convalida dati'!$D$6,V1187='Convalida dati'!$D$7),IF(OR('Dealflow centrale'!T1187='Convalida dati'!$F$9,'Dealflow centrale'!T1187='Convalida dati'!$F$7),OR('Dealflow centrale'!V1187='Convalida dati'!$D$4,'Dealflow centrale'!V1187='Convalida dati'!$D$5,'Dealflow centrale'!V1187='Convalida dati'!$D$6),IF(T1187="",OR(V1187="",V1187='Convalida dati'!$D$8),"FALSO")))</f>
        <v>1</v>
      </c>
      <c r="F1187" s="58" t="str">
        <f t="shared" ca="1" si="103"/>
        <v>OK</v>
      </c>
      <c r="G1187" s="60">
        <f t="shared" si="105"/>
        <v>1182</v>
      </c>
      <c r="H1187" s="84">
        <v>43739</v>
      </c>
      <c r="I1187" s="59">
        <f>+H1187</f>
        <v>43739</v>
      </c>
      <c r="J1187" s="75" t="s">
        <v>2667</v>
      </c>
      <c r="K1187" s="70" t="s">
        <v>62</v>
      </c>
      <c r="L1187" s="70" t="s">
        <v>165</v>
      </c>
      <c r="M1187" s="72" t="s">
        <v>90</v>
      </c>
      <c r="N1187" s="75"/>
      <c r="O1187" s="73" t="s">
        <v>2668</v>
      </c>
      <c r="P1187" s="60" t="s">
        <v>35</v>
      </c>
      <c r="Q1187" s="61" t="s">
        <v>170</v>
      </c>
      <c r="R1187" s="61" t="s">
        <v>50</v>
      </c>
      <c r="S1187" s="293" t="str">
        <f>+'EVCA sectoralclassification 1'!E89</f>
        <v>Business and industrial services</v>
      </c>
      <c r="T1187" s="62" t="s">
        <v>167</v>
      </c>
      <c r="U1187" s="60" t="s">
        <v>218</v>
      </c>
      <c r="V1187" s="424" t="s">
        <v>38</v>
      </c>
      <c r="W1187" s="289"/>
      <c r="X1187" s="488">
        <v>43742</v>
      </c>
      <c r="Y1187" s="483" t="s">
        <v>2498</v>
      </c>
      <c r="Z1187" s="80"/>
    </row>
    <row r="1188" spans="2:26" ht="42.45" hidden="1" customHeight="1" x14ac:dyDescent="0.3">
      <c r="B1188" s="56" t="str">
        <f t="shared" ca="1" si="100"/>
        <v>VERO</v>
      </c>
      <c r="C1188" s="57" t="b">
        <f t="shared" si="101"/>
        <v>1</v>
      </c>
      <c r="D1188" s="57" t="b">
        <f>+IF(Q1188='Convalida dati'!$B$16,AND('Dealflow centrale'!V1188&lt;&gt;"",I1188&lt;&gt;""),IF(AND('Dealflow centrale'!Q1188='Convalida dati'!$B$17,'Dealflow centrale'!I1188=""),OR('Dealflow centrale'!V1188="",V1188='Convalida dati'!$D$8),"FALSO"))</f>
        <v>1</v>
      </c>
      <c r="E1188" s="57" t="b">
        <f>+IF(OR(T1188='Convalida dati'!$F$4,T1188='Convalida dati'!$F$5,T1188='Convalida dati'!$F$8),OR('Dealflow centrale'!V1188='Convalida dati'!$D$5,V1188='Convalida dati'!$D$6,V1188='Convalida dati'!$D$7),IF(OR('Dealflow centrale'!T1188='Convalida dati'!$F$9,'Dealflow centrale'!T1188='Convalida dati'!$F$7),OR('Dealflow centrale'!V1188='Convalida dati'!$D$4,'Dealflow centrale'!V1188='Convalida dati'!$D$5,'Dealflow centrale'!V1188='Convalida dati'!$D$6),IF(T1188="",OR(V1188="",V1188='Convalida dati'!$D$8),"FALSO")))</f>
        <v>1</v>
      </c>
      <c r="F1188" s="58" t="str">
        <f t="shared" ca="1" si="103"/>
        <v>OK</v>
      </c>
      <c r="G1188" s="66">
        <f t="shared" si="105"/>
        <v>1183</v>
      </c>
      <c r="H1188" s="85">
        <v>43739</v>
      </c>
      <c r="I1188" s="63">
        <v>43739</v>
      </c>
      <c r="J1188" s="77" t="s">
        <v>2669</v>
      </c>
      <c r="K1188" s="76" t="s">
        <v>62</v>
      </c>
      <c r="L1188" s="76" t="s">
        <v>239</v>
      </c>
      <c r="M1188" s="78" t="s">
        <v>89</v>
      </c>
      <c r="N1188" s="64"/>
      <c r="O1188" s="76" t="s">
        <v>2670</v>
      </c>
      <c r="P1188" s="66" t="s">
        <v>34</v>
      </c>
      <c r="Q1188" s="67" t="s">
        <v>170</v>
      </c>
      <c r="R1188" s="67" t="s">
        <v>53</v>
      </c>
      <c r="S1188" s="287" t="str">
        <f>+'EVCA sectoralclassification 1'!E76</f>
        <v>Business and industrial services</v>
      </c>
      <c r="T1188" s="67" t="s">
        <v>40</v>
      </c>
      <c r="U1188" s="78" t="s">
        <v>218</v>
      </c>
      <c r="V1188" s="423" t="s">
        <v>174</v>
      </c>
      <c r="W1188" s="288"/>
      <c r="X1188" s="489">
        <v>43742</v>
      </c>
      <c r="Y1188" s="482"/>
      <c r="Z1188" s="74"/>
    </row>
    <row r="1189" spans="2:26" ht="42.45" hidden="1" customHeight="1" x14ac:dyDescent="0.3">
      <c r="B1189" s="56" t="str">
        <f t="shared" ca="1" si="100"/>
        <v>VERO</v>
      </c>
      <c r="C1189" s="57" t="b">
        <f t="shared" si="101"/>
        <v>1</v>
      </c>
      <c r="D1189" s="57" t="b">
        <f>+IF(Q1189='Convalida dati'!$B$16,AND('Dealflow centrale'!V1189&lt;&gt;"",I1189&lt;&gt;""),IF(AND('Dealflow centrale'!Q1189='Convalida dati'!$B$17,'Dealflow centrale'!I1189=""),OR('Dealflow centrale'!V1189="",V1189='Convalida dati'!$D$8),"FALSO"))</f>
        <v>1</v>
      </c>
      <c r="E1189" s="57" t="b">
        <f>+IF(OR(T1189='Convalida dati'!$F$4,T1189='Convalida dati'!$F$5,T1189='Convalida dati'!$F$8),OR('Dealflow centrale'!V1189='Convalida dati'!$D$5,V1189='Convalida dati'!$D$6,V1189='Convalida dati'!$D$7),IF(OR('Dealflow centrale'!T1189='Convalida dati'!$F$9,'Dealflow centrale'!T1189='Convalida dati'!$F$7),OR('Dealflow centrale'!V1189='Convalida dati'!$D$4,'Dealflow centrale'!V1189='Convalida dati'!$D$5,'Dealflow centrale'!V1189='Convalida dati'!$D$6),IF(T1189="",OR(V1189="",V1189='Convalida dati'!$D$8),"FALSO")))</f>
        <v>1</v>
      </c>
      <c r="F1189" s="58" t="str">
        <f t="shared" ca="1" si="103"/>
        <v>OK</v>
      </c>
      <c r="G1189" s="60">
        <f t="shared" si="105"/>
        <v>1184</v>
      </c>
      <c r="H1189" s="84">
        <v>43740</v>
      </c>
      <c r="I1189" s="59">
        <v>43740</v>
      </c>
      <c r="J1189" s="75" t="s">
        <v>2672</v>
      </c>
      <c r="K1189" s="70" t="s">
        <v>62</v>
      </c>
      <c r="L1189" s="70" t="s">
        <v>206</v>
      </c>
      <c r="M1189" s="72" t="s">
        <v>206</v>
      </c>
      <c r="N1189" s="75"/>
      <c r="O1189" s="73" t="s">
        <v>2671</v>
      </c>
      <c r="P1189" s="60" t="s">
        <v>35</v>
      </c>
      <c r="Q1189" s="61" t="s">
        <v>170</v>
      </c>
      <c r="R1189" s="61" t="s">
        <v>52</v>
      </c>
      <c r="S1189" s="294" t="str">
        <f>+'EVCA sectoralclassification 1'!E229</f>
        <v>Medical equipment and related software</v>
      </c>
      <c r="T1189" s="61" t="s">
        <v>166</v>
      </c>
      <c r="U1189" s="60" t="s">
        <v>218</v>
      </c>
      <c r="V1189" s="424" t="s">
        <v>38</v>
      </c>
      <c r="W1189" s="289"/>
      <c r="X1189" s="491">
        <v>43742</v>
      </c>
      <c r="Y1189" s="481"/>
      <c r="Z1189" s="284"/>
    </row>
    <row r="1190" spans="2:26" ht="42.45" hidden="1" customHeight="1" x14ac:dyDescent="0.3">
      <c r="B1190" s="56" t="str">
        <f t="shared" ca="1" si="100"/>
        <v>VERO</v>
      </c>
      <c r="C1190" s="57" t="b">
        <f t="shared" si="101"/>
        <v>1</v>
      </c>
      <c r="D1190" s="57" t="b">
        <f>+IF(Q1190='Convalida dati'!$B$16,AND('Dealflow centrale'!V1190&lt;&gt;"",I1190&lt;&gt;""),IF(AND('Dealflow centrale'!Q1190='Convalida dati'!$B$17,'Dealflow centrale'!I1190=""),OR('Dealflow centrale'!V1190="",V1190='Convalida dati'!$D$8),"FALSO"))</f>
        <v>1</v>
      </c>
      <c r="E1190" s="57" t="b">
        <f>+IF(OR(T1190='Convalida dati'!$F$4,T1190='Convalida dati'!$F$5,T1190='Convalida dati'!$F$8),OR('Dealflow centrale'!V1190='Convalida dati'!$D$5,V1190='Convalida dati'!$D$6,V1190='Convalida dati'!$D$7),IF(OR('Dealflow centrale'!T1190='Convalida dati'!$F$9,'Dealflow centrale'!T1190='Convalida dati'!$F$7),OR('Dealflow centrale'!V1190='Convalida dati'!$D$4,'Dealflow centrale'!V1190='Convalida dati'!$D$5,'Dealflow centrale'!V1190='Convalida dati'!$D$6),IF(T1190="",OR(V1190="",V1190='Convalida dati'!$D$8),"FALSO")))</f>
        <v>1</v>
      </c>
      <c r="F1190" s="58" t="str">
        <f t="shared" ca="1" si="103"/>
        <v>OK</v>
      </c>
      <c r="G1190" s="66">
        <f t="shared" si="105"/>
        <v>1185</v>
      </c>
      <c r="H1190" s="85">
        <v>43741</v>
      </c>
      <c r="I1190" s="63">
        <v>43745</v>
      </c>
      <c r="J1190" s="292" t="s">
        <v>2676</v>
      </c>
      <c r="K1190" s="76" t="s">
        <v>62</v>
      </c>
      <c r="L1190" s="76" t="s">
        <v>2677</v>
      </c>
      <c r="M1190" s="78" t="s">
        <v>99</v>
      </c>
      <c r="N1190" s="64"/>
      <c r="O1190" s="272" t="s">
        <v>2675</v>
      </c>
      <c r="P1190" s="66" t="s">
        <v>34</v>
      </c>
      <c r="Q1190" s="67" t="s">
        <v>170</v>
      </c>
      <c r="R1190" s="280" t="s">
        <v>51</v>
      </c>
      <c r="S1190" s="288" t="str">
        <f>+'EVCA sectoralclassification 1'!E52</f>
        <v>Business and industrial products</v>
      </c>
      <c r="T1190" s="68" t="s">
        <v>41</v>
      </c>
      <c r="U1190" s="66" t="s">
        <v>218</v>
      </c>
      <c r="V1190" s="423" t="s">
        <v>174</v>
      </c>
      <c r="W1190" s="288"/>
      <c r="X1190" s="489">
        <v>43748</v>
      </c>
      <c r="Y1190" s="482" t="s">
        <v>2692</v>
      </c>
      <c r="Z1190" s="74"/>
    </row>
    <row r="1191" spans="2:26" ht="42.45" hidden="1" customHeight="1" x14ac:dyDescent="0.3">
      <c r="B1191" s="56" t="str">
        <f t="shared" ca="1" si="100"/>
        <v>VERO</v>
      </c>
      <c r="C1191" s="57" t="b">
        <f t="shared" si="101"/>
        <v>1</v>
      </c>
      <c r="D1191" s="57" t="b">
        <f>+IF(Q1191='Convalida dati'!$B$16,AND('Dealflow centrale'!V1191&lt;&gt;"",I1191&lt;&gt;""),IF(AND('Dealflow centrale'!Q1191='Convalida dati'!$B$17,'Dealflow centrale'!I1191=""),OR('Dealflow centrale'!V1191="",V1191='Convalida dati'!$D$8),"FALSO"))</f>
        <v>1</v>
      </c>
      <c r="E1191" s="57" t="b">
        <f>+IF(OR(T1191='Convalida dati'!$F$4,T1191='Convalida dati'!$F$5,T1191='Convalida dati'!$F$8),OR('Dealflow centrale'!V1191='Convalida dati'!$D$5,V1191='Convalida dati'!$D$6,V1191='Convalida dati'!$D$7),IF(OR('Dealflow centrale'!T1191='Convalida dati'!$F$9,'Dealflow centrale'!T1191='Convalida dati'!$F$7),OR('Dealflow centrale'!V1191='Convalida dati'!$D$4,'Dealflow centrale'!V1191='Convalida dati'!$D$5,'Dealflow centrale'!V1191='Convalida dati'!$D$6),IF(T1191="",OR(V1191="",V1191='Convalida dati'!$D$8),"FALSO")))</f>
        <v>1</v>
      </c>
      <c r="F1191" s="58" t="str">
        <f t="shared" ca="1" si="103"/>
        <v>OK</v>
      </c>
      <c r="G1191" s="60">
        <f t="shared" si="105"/>
        <v>1186</v>
      </c>
      <c r="H1191" s="84">
        <v>43741</v>
      </c>
      <c r="I1191" s="59">
        <v>43745</v>
      </c>
      <c r="J1191" s="75" t="s">
        <v>2679</v>
      </c>
      <c r="K1191" s="70" t="s">
        <v>62</v>
      </c>
      <c r="L1191" s="70" t="s">
        <v>707</v>
      </c>
      <c r="M1191" s="72" t="s">
        <v>89</v>
      </c>
      <c r="N1191" s="75"/>
      <c r="O1191" s="73" t="s">
        <v>2678</v>
      </c>
      <c r="P1191" s="60" t="s">
        <v>34</v>
      </c>
      <c r="Q1191" s="61" t="s">
        <v>170</v>
      </c>
      <c r="R1191" s="61" t="s">
        <v>51</v>
      </c>
      <c r="S1191" s="293" t="str">
        <f>+'EVCA sectoralclassification 1'!E52</f>
        <v>Business and industrial products</v>
      </c>
      <c r="T1191" s="62" t="s">
        <v>41</v>
      </c>
      <c r="U1191" s="60" t="s">
        <v>218</v>
      </c>
      <c r="V1191" s="424" t="s">
        <v>174</v>
      </c>
      <c r="W1191" s="289"/>
      <c r="X1191" s="488">
        <v>43748</v>
      </c>
      <c r="Y1191" s="481"/>
      <c r="Z1191" s="284"/>
    </row>
    <row r="1192" spans="2:26" ht="42.45" hidden="1" customHeight="1" x14ac:dyDescent="0.3">
      <c r="B1192" s="56" t="str">
        <f t="shared" ref="B1192:B1212" ca="1" si="106">IF(AND(+H1192&lt;=X1192,X1192&lt;=TODAY()),"VERO","FALSO")</f>
        <v>VERO</v>
      </c>
      <c r="C1192" s="57" t="b">
        <f t="shared" ref="C1192:C1212" si="107">+(AND(G1192&lt;&gt;"",H1192&lt;&gt;"",J1192&lt;&gt;"",K1192&lt;&gt;"",L1192&lt;&gt;"",M1192&lt;&gt;"",P1192&lt;&gt;"",Q1192&lt;&gt;""))</f>
        <v>1</v>
      </c>
      <c r="D1192" s="57" t="b">
        <f>+IF(Q1192='Convalida dati'!$B$16,AND('Dealflow centrale'!V1192&lt;&gt;"",I1192&lt;&gt;""),IF(AND('Dealflow centrale'!Q1192='Convalida dati'!$B$17,'Dealflow centrale'!I1192=""),OR('Dealflow centrale'!V1192="",V1192='Convalida dati'!$D$8),"FALSO"))</f>
        <v>1</v>
      </c>
      <c r="E1192" s="57" t="b">
        <f>+IF(OR(T1192='Convalida dati'!$F$4,T1192='Convalida dati'!$F$5,T1192='Convalida dati'!$F$8),OR('Dealflow centrale'!V1192='Convalida dati'!$D$5,V1192='Convalida dati'!$D$6,V1192='Convalida dati'!$D$7),IF(OR('Dealflow centrale'!T1192='Convalida dati'!$F$9,'Dealflow centrale'!T1192='Convalida dati'!$F$7),OR('Dealflow centrale'!V1192='Convalida dati'!$D$4,'Dealflow centrale'!V1192='Convalida dati'!$D$5,'Dealflow centrale'!V1192='Convalida dati'!$D$6),IF(T1192="",OR(V1192="",V1192='Convalida dati'!$D$8),"FALSO")))</f>
        <v>1</v>
      </c>
      <c r="F1192" s="58" t="str">
        <f t="shared" ca="1" si="103"/>
        <v>OK</v>
      </c>
      <c r="G1192" s="66">
        <f t="shared" si="105"/>
        <v>1187</v>
      </c>
      <c r="H1192" s="85">
        <v>43742</v>
      </c>
      <c r="I1192" s="63">
        <v>43742</v>
      </c>
      <c r="J1192" s="77" t="s">
        <v>2681</v>
      </c>
      <c r="K1192" s="76" t="s">
        <v>62</v>
      </c>
      <c r="L1192" s="76" t="s">
        <v>206</v>
      </c>
      <c r="M1192" s="78" t="s">
        <v>206</v>
      </c>
      <c r="N1192" s="77"/>
      <c r="O1192" s="272" t="s">
        <v>2680</v>
      </c>
      <c r="P1192" s="78" t="s">
        <v>84</v>
      </c>
      <c r="Q1192" s="280" t="s">
        <v>170</v>
      </c>
      <c r="R1192" s="67" t="s">
        <v>52</v>
      </c>
      <c r="S1192" s="288" t="str">
        <f>+'EVCA sectoralclassification 1'!E229</f>
        <v>Medical equipment and related software</v>
      </c>
      <c r="T1192" s="68" t="s">
        <v>41</v>
      </c>
      <c r="U1192" s="66" t="s">
        <v>218</v>
      </c>
      <c r="V1192" s="423" t="s">
        <v>174</v>
      </c>
      <c r="W1192" s="288"/>
      <c r="X1192" s="489">
        <v>43748</v>
      </c>
      <c r="Y1192" s="482"/>
      <c r="Z1192" s="74"/>
    </row>
    <row r="1193" spans="2:26" ht="42.45" hidden="1" customHeight="1" x14ac:dyDescent="0.3">
      <c r="B1193" s="56" t="str">
        <f t="shared" ca="1" si="106"/>
        <v>VERO</v>
      </c>
      <c r="C1193" s="57" t="b">
        <f t="shared" si="107"/>
        <v>1</v>
      </c>
      <c r="D1193" s="57" t="b">
        <f>+IF(Q1193='Convalida dati'!$B$16,AND('Dealflow centrale'!V1193&lt;&gt;"",I1193&lt;&gt;""),IF(AND('Dealflow centrale'!Q1193='Convalida dati'!$B$17,'Dealflow centrale'!I1193=""),OR('Dealflow centrale'!V1193="",V1193='Convalida dati'!$D$8),"FALSO"))</f>
        <v>1</v>
      </c>
      <c r="E1193" s="57" t="b">
        <f>+IF(OR(T1193='Convalida dati'!$F$4,T1193='Convalida dati'!$F$5,T1193='Convalida dati'!$F$8),OR('Dealflow centrale'!V1193='Convalida dati'!$D$5,V1193='Convalida dati'!$D$6,V1193='Convalida dati'!$D$7),IF(OR('Dealflow centrale'!T1193='Convalida dati'!$F$9,'Dealflow centrale'!T1193='Convalida dati'!$F$7),OR('Dealflow centrale'!V1193='Convalida dati'!$D$4,'Dealflow centrale'!V1193='Convalida dati'!$D$5,'Dealflow centrale'!V1193='Convalida dati'!$D$6),IF(T1193="",OR(V1193="",V1193='Convalida dati'!$D$8),"FALSO")))</f>
        <v>1</v>
      </c>
      <c r="F1193" s="58" t="str">
        <f t="shared" ca="1" si="103"/>
        <v>OK</v>
      </c>
      <c r="G1193" s="60">
        <f t="shared" si="105"/>
        <v>1188</v>
      </c>
      <c r="H1193" s="84">
        <v>43742</v>
      </c>
      <c r="I1193" s="59">
        <v>43742</v>
      </c>
      <c r="J1193" s="75" t="s">
        <v>2682</v>
      </c>
      <c r="K1193" s="70" t="s">
        <v>62</v>
      </c>
      <c r="L1193" s="70" t="s">
        <v>149</v>
      </c>
      <c r="M1193" s="72" t="s">
        <v>92</v>
      </c>
      <c r="N1193" s="75"/>
      <c r="O1193" s="73" t="s">
        <v>2683</v>
      </c>
      <c r="P1193" s="60" t="s">
        <v>34</v>
      </c>
      <c r="Q1193" s="61" t="s">
        <v>170</v>
      </c>
      <c r="R1193" s="61" t="s">
        <v>47</v>
      </c>
      <c r="S1193" s="293" t="str">
        <f>+'EVCA sectoralclassification 1'!E122</f>
        <v>Consumer products manufacturing</v>
      </c>
      <c r="T1193" s="62" t="s">
        <v>166</v>
      </c>
      <c r="U1193" s="60" t="s">
        <v>218</v>
      </c>
      <c r="V1193" s="424" t="s">
        <v>38</v>
      </c>
      <c r="W1193" s="289"/>
      <c r="X1193" s="488">
        <v>43748</v>
      </c>
      <c r="Y1193" s="481"/>
      <c r="Z1193" s="284"/>
    </row>
    <row r="1194" spans="2:26" ht="42.45" hidden="1" customHeight="1" x14ac:dyDescent="0.3">
      <c r="B1194" s="56" t="str">
        <f t="shared" ca="1" si="106"/>
        <v>VERO</v>
      </c>
      <c r="C1194" s="57" t="b">
        <f t="shared" si="107"/>
        <v>1</v>
      </c>
      <c r="D1194" s="57" t="b">
        <f>+IF(Q1194='Convalida dati'!$B$16,AND('Dealflow centrale'!V1194&lt;&gt;"",I1194&lt;&gt;""),IF(AND('Dealflow centrale'!Q1194='Convalida dati'!$B$17,'Dealflow centrale'!I1194=""),OR('Dealflow centrale'!V1194="",V1194='Convalida dati'!$D$8),"FALSO"))</f>
        <v>1</v>
      </c>
      <c r="E1194" s="57" t="b">
        <f>+IF(OR(T1194='Convalida dati'!$F$4,T1194='Convalida dati'!$F$5,T1194='Convalida dati'!$F$8),OR('Dealflow centrale'!V1194='Convalida dati'!$D$5,V1194='Convalida dati'!$D$6,V1194='Convalida dati'!$D$7),IF(OR('Dealflow centrale'!T1194='Convalida dati'!$F$9,'Dealflow centrale'!T1194='Convalida dati'!$F$7),OR('Dealflow centrale'!V1194='Convalida dati'!$D$4,'Dealflow centrale'!V1194='Convalida dati'!$D$5,'Dealflow centrale'!V1194='Convalida dati'!$D$6),IF(T1194="",OR(V1194="",V1194='Convalida dati'!$D$8),"FALSO")))</f>
        <v>1</v>
      </c>
      <c r="F1194" s="58" t="str">
        <f t="shared" ca="1" si="103"/>
        <v>OK</v>
      </c>
      <c r="G1194" s="66">
        <f t="shared" si="105"/>
        <v>1189</v>
      </c>
      <c r="H1194" s="273">
        <v>43743</v>
      </c>
      <c r="I1194" s="63">
        <v>43743</v>
      </c>
      <c r="J1194" s="77" t="s">
        <v>2684</v>
      </c>
      <c r="K1194" s="76" t="s">
        <v>62</v>
      </c>
      <c r="L1194" s="76" t="s">
        <v>2688</v>
      </c>
      <c r="M1194" s="78" t="s">
        <v>105</v>
      </c>
      <c r="N1194" s="64"/>
      <c r="O1194" s="272" t="s">
        <v>2685</v>
      </c>
      <c r="P1194" s="66" t="s">
        <v>169</v>
      </c>
      <c r="Q1194" s="67" t="s">
        <v>170</v>
      </c>
      <c r="R1194" s="67" t="s">
        <v>45</v>
      </c>
      <c r="S1194" s="287" t="str">
        <f>+'EVCA sectoralclassification 1'!E223</f>
        <v>Biotechnology</v>
      </c>
      <c r="T1194" s="67" t="s">
        <v>40</v>
      </c>
      <c r="U1194" s="78" t="s">
        <v>2691</v>
      </c>
      <c r="V1194" s="423" t="s">
        <v>39</v>
      </c>
      <c r="W1194" s="288"/>
      <c r="X1194" s="489">
        <v>43748</v>
      </c>
      <c r="Y1194" s="482"/>
      <c r="Z1194" s="74"/>
    </row>
    <row r="1195" spans="2:26" ht="42.45" hidden="1" customHeight="1" x14ac:dyDescent="0.3">
      <c r="B1195" s="56" t="str">
        <f t="shared" ca="1" si="106"/>
        <v>VERO</v>
      </c>
      <c r="C1195" s="57" t="b">
        <f t="shared" si="107"/>
        <v>1</v>
      </c>
      <c r="D1195" s="57" t="b">
        <f>+IF(Q1195='Convalida dati'!$B$16,AND('Dealflow centrale'!V1195&lt;&gt;"",I1195&lt;&gt;""),IF(AND('Dealflow centrale'!Q1195='Convalida dati'!$B$17,'Dealflow centrale'!I1195=""),OR('Dealflow centrale'!V1195="",V1195='Convalida dati'!$D$8),"FALSO"))</f>
        <v>1</v>
      </c>
      <c r="E1195" s="57" t="b">
        <f>+IF(OR(T1195='Convalida dati'!$F$4,T1195='Convalida dati'!$F$5,T1195='Convalida dati'!$F$8),OR('Dealflow centrale'!V1195='Convalida dati'!$D$5,V1195='Convalida dati'!$D$6,V1195='Convalida dati'!$D$7),IF(OR('Dealflow centrale'!T1195='Convalida dati'!$F$9,'Dealflow centrale'!T1195='Convalida dati'!$F$7),OR('Dealflow centrale'!V1195='Convalida dati'!$D$4,'Dealflow centrale'!V1195='Convalida dati'!$D$5,'Dealflow centrale'!V1195='Convalida dati'!$D$6),IF(T1195="",OR(V1195="",V1195='Convalida dati'!$D$8),"FALSO")))</f>
        <v>1</v>
      </c>
      <c r="F1195" s="58" t="str">
        <f t="shared" ca="1" si="103"/>
        <v>OK</v>
      </c>
      <c r="G1195" s="60">
        <f t="shared" si="105"/>
        <v>1190</v>
      </c>
      <c r="H1195" s="84">
        <v>43745</v>
      </c>
      <c r="I1195" s="59">
        <v>43745</v>
      </c>
      <c r="J1195" s="75" t="s">
        <v>2686</v>
      </c>
      <c r="K1195" s="70" t="s">
        <v>62</v>
      </c>
      <c r="L1195" s="70" t="s">
        <v>165</v>
      </c>
      <c r="M1195" s="72" t="s">
        <v>90</v>
      </c>
      <c r="N1195" s="75"/>
      <c r="O1195" s="73" t="s">
        <v>2687</v>
      </c>
      <c r="P1195" s="60" t="s">
        <v>35</v>
      </c>
      <c r="Q1195" s="61" t="s">
        <v>170</v>
      </c>
      <c r="R1195" s="61" t="s">
        <v>49</v>
      </c>
      <c r="S1195" s="61" t="str">
        <f>+'EVCA sectoralclassification 1'!E215</f>
        <v>Software: other</v>
      </c>
      <c r="T1195" s="61" t="s">
        <v>166</v>
      </c>
      <c r="U1195" s="60" t="s">
        <v>218</v>
      </c>
      <c r="V1195" s="424" t="s">
        <v>38</v>
      </c>
      <c r="W1195" s="289"/>
      <c r="X1195" s="491">
        <v>43748</v>
      </c>
      <c r="Y1195" s="481"/>
      <c r="Z1195" s="284"/>
    </row>
    <row r="1196" spans="2:26" ht="42.45" hidden="1" customHeight="1" x14ac:dyDescent="0.3">
      <c r="B1196" s="56" t="str">
        <f t="shared" ca="1" si="106"/>
        <v>VERO</v>
      </c>
      <c r="C1196" s="57" t="b">
        <f t="shared" si="107"/>
        <v>1</v>
      </c>
      <c r="D1196" s="57" t="b">
        <f>+IF(Q1196='Convalida dati'!$B$16,AND('Dealflow centrale'!V1196&lt;&gt;"",I1196&lt;&gt;""),IF(AND('Dealflow centrale'!Q1196='Convalida dati'!$B$17,'Dealflow centrale'!I1196=""),OR('Dealflow centrale'!V1196="",V1196='Convalida dati'!$D$8),"FALSO"))</f>
        <v>1</v>
      </c>
      <c r="E1196" s="57" t="b">
        <f>+IF(OR(T1196='Convalida dati'!$F$4,T1196='Convalida dati'!$F$5,T1196='Convalida dati'!$F$8),OR('Dealflow centrale'!V1196='Convalida dati'!$D$5,V1196='Convalida dati'!$D$6,V1196='Convalida dati'!$D$7),IF(OR('Dealflow centrale'!T1196='Convalida dati'!$F$9,'Dealflow centrale'!T1196='Convalida dati'!$F$7),OR('Dealflow centrale'!V1196='Convalida dati'!$D$4,'Dealflow centrale'!V1196='Convalida dati'!$D$5,'Dealflow centrale'!V1196='Convalida dati'!$D$6),IF(T1196="",OR(V1196="",V1196='Convalida dati'!$D$8),"FALSO")))</f>
        <v>1</v>
      </c>
      <c r="F1196" s="58" t="str">
        <f t="shared" ca="1" si="103"/>
        <v>OK</v>
      </c>
      <c r="G1196" s="66">
        <f t="shared" si="105"/>
        <v>1191</v>
      </c>
      <c r="H1196" s="85">
        <v>43745</v>
      </c>
      <c r="I1196" s="63">
        <v>43745</v>
      </c>
      <c r="J1196" s="77" t="s">
        <v>2690</v>
      </c>
      <c r="K1196" s="76" t="s">
        <v>62</v>
      </c>
      <c r="L1196" s="76" t="s">
        <v>1209</v>
      </c>
      <c r="M1196" s="78" t="s">
        <v>97</v>
      </c>
      <c r="N1196" s="64"/>
      <c r="O1196" s="272" t="s">
        <v>2689</v>
      </c>
      <c r="P1196" s="66" t="s">
        <v>35</v>
      </c>
      <c r="Q1196" s="67" t="s">
        <v>170</v>
      </c>
      <c r="R1196" s="280" t="s">
        <v>48</v>
      </c>
      <c r="S1196" s="288" t="str">
        <f>+'EVCA sectoralclassification 1'!E200</f>
        <v>Internet technologies</v>
      </c>
      <c r="T1196" s="68" t="s">
        <v>166</v>
      </c>
      <c r="U1196" s="66" t="s">
        <v>218</v>
      </c>
      <c r="V1196" s="423" t="s">
        <v>38</v>
      </c>
      <c r="W1196" s="288"/>
      <c r="X1196" s="489">
        <v>43748</v>
      </c>
      <c r="Y1196" s="482"/>
      <c r="Z1196" s="74"/>
    </row>
    <row r="1197" spans="2:26" ht="42.45" hidden="1" customHeight="1" x14ac:dyDescent="0.3">
      <c r="B1197" s="56" t="str">
        <f t="shared" ca="1" si="106"/>
        <v>VERO</v>
      </c>
      <c r="C1197" s="57" t="b">
        <f t="shared" si="107"/>
        <v>1</v>
      </c>
      <c r="D1197" s="57" t="b">
        <f>+IF(Q1197='Convalida dati'!$B$16,AND('Dealflow centrale'!V1197&lt;&gt;"",I1197&lt;&gt;""),IF(AND('Dealflow centrale'!Q1197='Convalida dati'!$B$17,'Dealflow centrale'!I1197=""),OR('Dealflow centrale'!V1197="",V1197='Convalida dati'!$D$8),"FALSO"))</f>
        <v>1</v>
      </c>
      <c r="E1197" s="57" t="b">
        <f>+IF(OR(T1197='Convalida dati'!$F$4,T1197='Convalida dati'!$F$5,T1197='Convalida dati'!$F$8),OR('Dealflow centrale'!V1197='Convalida dati'!$D$5,V1197='Convalida dati'!$D$6,V1197='Convalida dati'!$D$7),IF(OR('Dealflow centrale'!T1197='Convalida dati'!$F$9,'Dealflow centrale'!T1197='Convalida dati'!$F$7),OR('Dealflow centrale'!V1197='Convalida dati'!$D$4,'Dealflow centrale'!V1197='Convalida dati'!$D$5,'Dealflow centrale'!V1197='Convalida dati'!$D$6),IF(T1197="",OR(V1197="",V1197='Convalida dati'!$D$8),"FALSO")))</f>
        <v>1</v>
      </c>
      <c r="F1197" s="58" t="str">
        <f t="shared" ca="1" si="103"/>
        <v>OK</v>
      </c>
      <c r="G1197" s="60">
        <f t="shared" si="105"/>
        <v>1192</v>
      </c>
      <c r="H1197" s="84">
        <v>43748</v>
      </c>
      <c r="I1197" s="59">
        <v>43748</v>
      </c>
      <c r="J1197" s="75" t="s">
        <v>2693</v>
      </c>
      <c r="K1197" s="70" t="s">
        <v>62</v>
      </c>
      <c r="L1197" s="70" t="s">
        <v>80</v>
      </c>
      <c r="M1197" s="72" t="s">
        <v>70</v>
      </c>
      <c r="N1197" s="75"/>
      <c r="O1197" s="73" t="s">
        <v>2694</v>
      </c>
      <c r="P1197" s="60" t="s">
        <v>35</v>
      </c>
      <c r="Q1197" s="61" t="s">
        <v>170</v>
      </c>
      <c r="R1197" s="61" t="s">
        <v>52</v>
      </c>
      <c r="S1197" s="293" t="str">
        <f>+'EVCA sectoralclassification 1'!E231</f>
        <v>Medical devices and supplies</v>
      </c>
      <c r="T1197" s="62" t="s">
        <v>166</v>
      </c>
      <c r="U1197" s="60" t="s">
        <v>218</v>
      </c>
      <c r="V1197" s="424" t="s">
        <v>38</v>
      </c>
      <c r="W1197" s="289"/>
      <c r="X1197" s="488">
        <v>43755</v>
      </c>
      <c r="Y1197" s="481"/>
      <c r="Z1197" s="284"/>
    </row>
    <row r="1198" spans="2:26" ht="42.45" hidden="1" customHeight="1" x14ac:dyDescent="0.3">
      <c r="B1198" s="56" t="str">
        <f t="shared" ca="1" si="106"/>
        <v>VERO</v>
      </c>
      <c r="C1198" s="57" t="b">
        <f t="shared" si="107"/>
        <v>1</v>
      </c>
      <c r="D1198" s="57" t="b">
        <f>+IF(Q1198='Convalida dati'!$B$16,AND('Dealflow centrale'!V1198&lt;&gt;"",I1198&lt;&gt;""),IF(AND('Dealflow centrale'!Q1198='Convalida dati'!$B$17,'Dealflow centrale'!I1198=""),OR('Dealflow centrale'!V1198="",V1198='Convalida dati'!$D$8),"FALSO"))</f>
        <v>1</v>
      </c>
      <c r="E1198" s="57" t="b">
        <f>+IF(OR(T1198='Convalida dati'!$F$4,T1198='Convalida dati'!$F$5,T1198='Convalida dati'!$F$8),OR('Dealflow centrale'!V1198='Convalida dati'!$D$5,V1198='Convalida dati'!$D$6,V1198='Convalida dati'!$D$7),IF(OR('Dealflow centrale'!T1198='Convalida dati'!$F$9,'Dealflow centrale'!T1198='Convalida dati'!$F$7),OR('Dealflow centrale'!V1198='Convalida dati'!$D$4,'Dealflow centrale'!V1198='Convalida dati'!$D$5,'Dealflow centrale'!V1198='Convalida dati'!$D$6),IF(T1198="",OR(V1198="",V1198='Convalida dati'!$D$8),"FALSO")))</f>
        <v>1</v>
      </c>
      <c r="F1198" s="58" t="str">
        <f t="shared" ca="1" si="103"/>
        <v>OK</v>
      </c>
      <c r="G1198" s="66">
        <f t="shared" si="105"/>
        <v>1193</v>
      </c>
      <c r="H1198" s="85">
        <v>43748</v>
      </c>
      <c r="I1198" s="63">
        <v>43780</v>
      </c>
      <c r="J1198" s="77" t="s">
        <v>2695</v>
      </c>
      <c r="K1198" s="76" t="s">
        <v>62</v>
      </c>
      <c r="L1198" s="76" t="s">
        <v>190</v>
      </c>
      <c r="M1198" s="78" t="s">
        <v>99</v>
      </c>
      <c r="N1198" s="64"/>
      <c r="O1198" s="272" t="s">
        <v>2696</v>
      </c>
      <c r="P1198" s="66" t="s">
        <v>34</v>
      </c>
      <c r="Q1198" s="67" t="s">
        <v>170</v>
      </c>
      <c r="R1198" s="67" t="s">
        <v>49</v>
      </c>
      <c r="S1198" s="288" t="str">
        <f>+'EVCA sectoralclassification 1'!E214</f>
        <v>Systems software</v>
      </c>
      <c r="T1198" s="68" t="s">
        <v>167</v>
      </c>
      <c r="U1198" s="66" t="s">
        <v>218</v>
      </c>
      <c r="V1198" s="423" t="s">
        <v>38</v>
      </c>
      <c r="W1198" s="288"/>
      <c r="X1198" s="489">
        <v>43781</v>
      </c>
      <c r="Y1198" s="482" t="s">
        <v>2785</v>
      </c>
      <c r="Z1198" s="74"/>
    </row>
    <row r="1199" spans="2:26" ht="42.45" hidden="1" customHeight="1" x14ac:dyDescent="0.3">
      <c r="B1199" s="56" t="str">
        <f t="shared" ca="1" si="106"/>
        <v>VERO</v>
      </c>
      <c r="C1199" s="57" t="b">
        <f t="shared" si="107"/>
        <v>1</v>
      </c>
      <c r="D1199" s="57" t="b">
        <f>+IF(Q1199='Convalida dati'!$B$16,AND('Dealflow centrale'!V1199&lt;&gt;"",I1199&lt;&gt;""),IF(AND('Dealflow centrale'!Q1199='Convalida dati'!$B$17,'Dealflow centrale'!I1199=""),OR('Dealflow centrale'!V1199="",V1199='Convalida dati'!$D$8),"FALSO"))</f>
        <v>1</v>
      </c>
      <c r="E1199" s="57" t="b">
        <f>+IF(OR(T1199='Convalida dati'!$F$4,T1199='Convalida dati'!$F$5,T1199='Convalida dati'!$F$8),OR('Dealflow centrale'!V1199='Convalida dati'!$D$5,V1199='Convalida dati'!$D$6,V1199='Convalida dati'!$D$7),IF(OR('Dealflow centrale'!T1199='Convalida dati'!$F$9,'Dealflow centrale'!T1199='Convalida dati'!$F$7),OR('Dealflow centrale'!V1199='Convalida dati'!$D$4,'Dealflow centrale'!V1199='Convalida dati'!$D$5,'Dealflow centrale'!V1199='Convalida dati'!$D$6),IF(T1199="",OR(V1199="",V1199='Convalida dati'!$D$8),"FALSO")))</f>
        <v>1</v>
      </c>
      <c r="F1199" s="58" t="str">
        <f t="shared" ca="1" si="103"/>
        <v>OK</v>
      </c>
      <c r="G1199" s="60">
        <f t="shared" si="105"/>
        <v>1194</v>
      </c>
      <c r="H1199" s="84">
        <v>43749</v>
      </c>
      <c r="I1199" s="59">
        <v>43749</v>
      </c>
      <c r="J1199" s="75" t="s">
        <v>2697</v>
      </c>
      <c r="K1199" s="70" t="s">
        <v>62</v>
      </c>
      <c r="L1199" s="70" t="s">
        <v>165</v>
      </c>
      <c r="M1199" s="72" t="s">
        <v>90</v>
      </c>
      <c r="N1199" s="75"/>
      <c r="O1199" s="73" t="s">
        <v>2698</v>
      </c>
      <c r="P1199" s="60" t="s">
        <v>37</v>
      </c>
      <c r="Q1199" s="61" t="s">
        <v>170</v>
      </c>
      <c r="R1199" s="61" t="s">
        <v>46</v>
      </c>
      <c r="S1199" s="293" t="str">
        <f>+'EVCA sectoralclassification 1'!E177</f>
        <v>Environmental services</v>
      </c>
      <c r="T1199" s="62" t="s">
        <v>166</v>
      </c>
      <c r="U1199" s="60" t="s">
        <v>218</v>
      </c>
      <c r="V1199" s="424" t="s">
        <v>38</v>
      </c>
      <c r="W1199" s="289"/>
      <c r="X1199" s="488">
        <v>43755</v>
      </c>
      <c r="Y1199" s="481"/>
      <c r="Z1199" s="284"/>
    </row>
    <row r="1200" spans="2:26" ht="42.45" hidden="1" customHeight="1" x14ac:dyDescent="0.3">
      <c r="B1200" s="56" t="str">
        <f t="shared" ca="1" si="106"/>
        <v>VERO</v>
      </c>
      <c r="C1200" s="57" t="b">
        <f t="shared" si="107"/>
        <v>1</v>
      </c>
      <c r="D1200" s="57" t="b">
        <f>+IF(Q1200='Convalida dati'!$B$16,AND('Dealflow centrale'!V1200&lt;&gt;"",I1200&lt;&gt;""),IF(AND('Dealflow centrale'!Q1200='Convalida dati'!$B$17,'Dealflow centrale'!I1200=""),OR('Dealflow centrale'!V1200="",V1200='Convalida dati'!$D$8),"FALSO"))</f>
        <v>1</v>
      </c>
      <c r="E1200" s="57" t="b">
        <f>+IF(OR(T1200='Convalida dati'!$F$4,T1200='Convalida dati'!$F$5,T1200='Convalida dati'!$F$8),OR('Dealflow centrale'!V1200='Convalida dati'!$D$5,V1200='Convalida dati'!$D$6,V1200='Convalida dati'!$D$7),IF(OR('Dealflow centrale'!T1200='Convalida dati'!$F$9,'Dealflow centrale'!T1200='Convalida dati'!$F$7),OR('Dealflow centrale'!V1200='Convalida dati'!$D$4,'Dealflow centrale'!V1200='Convalida dati'!$D$5,'Dealflow centrale'!V1200='Convalida dati'!$D$6),IF(T1200="",OR(V1200="",V1200='Convalida dati'!$D$8),"FALSO")))</f>
        <v>1</v>
      </c>
      <c r="F1200" s="58" t="str">
        <f t="shared" ref="F1200:F1212" ca="1" si="108">+IF(AND(B1200="VERO",C1200=TRUE,D1200=TRUE,E1200=TRUE),"OK","ERRORE")</f>
        <v>OK</v>
      </c>
      <c r="G1200" s="66">
        <f t="shared" si="105"/>
        <v>1195</v>
      </c>
      <c r="H1200" s="85">
        <v>43752</v>
      </c>
      <c r="I1200" s="63">
        <f>+H1200</f>
        <v>43752</v>
      </c>
      <c r="J1200" s="77" t="s">
        <v>2699</v>
      </c>
      <c r="K1200" s="76" t="s">
        <v>62</v>
      </c>
      <c r="L1200" s="76" t="s">
        <v>165</v>
      </c>
      <c r="M1200" s="78" t="s">
        <v>90</v>
      </c>
      <c r="N1200" s="64"/>
      <c r="O1200" s="272" t="s">
        <v>942</v>
      </c>
      <c r="P1200" s="66" t="s">
        <v>168</v>
      </c>
      <c r="Q1200" s="67" t="s">
        <v>170</v>
      </c>
      <c r="R1200" s="67" t="s">
        <v>48</v>
      </c>
      <c r="S1200" s="287" t="str">
        <f>+'EVCA sectoralclassification 1'!E200</f>
        <v>Internet technologies</v>
      </c>
      <c r="T1200" s="67" t="s">
        <v>166</v>
      </c>
      <c r="U1200" s="78" t="s">
        <v>218</v>
      </c>
      <c r="V1200" s="423" t="s">
        <v>38</v>
      </c>
      <c r="W1200" s="288"/>
      <c r="X1200" s="489">
        <v>43755</v>
      </c>
      <c r="Y1200" s="482"/>
      <c r="Z1200" s="74"/>
    </row>
    <row r="1201" spans="2:26" ht="42.45" hidden="1" customHeight="1" x14ac:dyDescent="0.3">
      <c r="B1201" s="56" t="str">
        <f t="shared" ca="1" si="106"/>
        <v>VERO</v>
      </c>
      <c r="C1201" s="57" t="b">
        <f t="shared" si="107"/>
        <v>1</v>
      </c>
      <c r="D1201" s="57" t="b">
        <f>+IF(Q1201='Convalida dati'!$B$16,AND('Dealflow centrale'!V1201&lt;&gt;"",I1201&lt;&gt;""),IF(AND('Dealflow centrale'!Q1201='Convalida dati'!$B$17,'Dealflow centrale'!I1201=""),OR('Dealflow centrale'!V1201="",V1201='Convalida dati'!$D$8),"FALSO"))</f>
        <v>1</v>
      </c>
      <c r="E1201" s="57" t="b">
        <f>+IF(OR(T1201='Convalida dati'!$F$4,T1201='Convalida dati'!$F$5,T1201='Convalida dati'!$F$8),OR('Dealflow centrale'!V1201='Convalida dati'!$D$5,V1201='Convalida dati'!$D$6,V1201='Convalida dati'!$D$7),IF(OR('Dealflow centrale'!T1201='Convalida dati'!$F$9,'Dealflow centrale'!T1201='Convalida dati'!$F$7),OR('Dealflow centrale'!V1201='Convalida dati'!$D$4,'Dealflow centrale'!V1201='Convalida dati'!$D$5,'Dealflow centrale'!V1201='Convalida dati'!$D$6),IF(T1201="",OR(V1201="",V1201='Convalida dati'!$D$8),"FALSO")))</f>
        <v>1</v>
      </c>
      <c r="F1201" s="58" t="str">
        <f t="shared" ca="1" si="108"/>
        <v>OK</v>
      </c>
      <c r="G1201" s="60">
        <f t="shared" si="105"/>
        <v>1196</v>
      </c>
      <c r="H1201" s="84">
        <v>43752</v>
      </c>
      <c r="I1201" s="59">
        <v>43752</v>
      </c>
      <c r="J1201" s="75" t="s">
        <v>2700</v>
      </c>
      <c r="K1201" s="70" t="s">
        <v>62</v>
      </c>
      <c r="L1201" s="70" t="s">
        <v>165</v>
      </c>
      <c r="M1201" s="72" t="s">
        <v>90</v>
      </c>
      <c r="N1201" s="75"/>
      <c r="O1201" s="73" t="s">
        <v>942</v>
      </c>
      <c r="P1201" s="60" t="s">
        <v>168</v>
      </c>
      <c r="Q1201" s="61" t="s">
        <v>170</v>
      </c>
      <c r="R1201" s="61" t="s">
        <v>49</v>
      </c>
      <c r="S1201" s="61" t="str">
        <f>+'EVCA sectoralclassification 1'!E214</f>
        <v>Systems software</v>
      </c>
      <c r="T1201" s="61" t="s">
        <v>166</v>
      </c>
      <c r="U1201" s="60" t="s">
        <v>218</v>
      </c>
      <c r="V1201" s="424" t="s">
        <v>38</v>
      </c>
      <c r="W1201" s="289"/>
      <c r="X1201" s="491">
        <v>43755</v>
      </c>
      <c r="Y1201" s="481"/>
      <c r="Z1201" s="284"/>
    </row>
    <row r="1202" spans="2:26" ht="42.45" hidden="1" customHeight="1" x14ac:dyDescent="0.3">
      <c r="B1202" s="56" t="str">
        <f t="shared" ca="1" si="106"/>
        <v>VERO</v>
      </c>
      <c r="C1202" s="57" t="b">
        <f t="shared" si="107"/>
        <v>1</v>
      </c>
      <c r="D1202" s="57" t="b">
        <f>+IF(Q1202='Convalida dati'!$B$16,AND('Dealflow centrale'!V1202&lt;&gt;"",I1202&lt;&gt;""),IF(AND('Dealflow centrale'!Q1202='Convalida dati'!$B$17,'Dealflow centrale'!I1202=""),OR('Dealflow centrale'!V1202="",V1202='Convalida dati'!$D$8),"FALSO"))</f>
        <v>1</v>
      </c>
      <c r="E1202" s="57" t="b">
        <f>+IF(OR(T1202='Convalida dati'!$F$4,T1202='Convalida dati'!$F$5,T1202='Convalida dati'!$F$8),OR('Dealflow centrale'!V1202='Convalida dati'!$D$5,V1202='Convalida dati'!$D$6,V1202='Convalida dati'!$D$7),IF(OR('Dealflow centrale'!T1202='Convalida dati'!$F$9,'Dealflow centrale'!T1202='Convalida dati'!$F$7),OR('Dealflow centrale'!V1202='Convalida dati'!$D$4,'Dealflow centrale'!V1202='Convalida dati'!$D$5,'Dealflow centrale'!V1202='Convalida dati'!$D$6),IF(T1202="",OR(V1202="",V1202='Convalida dati'!$D$8),"FALSO")))</f>
        <v>1</v>
      </c>
      <c r="F1202" s="58" t="str">
        <f t="shared" ca="1" si="108"/>
        <v>OK</v>
      </c>
      <c r="G1202" s="66">
        <f t="shared" si="105"/>
        <v>1197</v>
      </c>
      <c r="H1202" s="273">
        <v>43754</v>
      </c>
      <c r="I1202" s="63">
        <f>+H1202</f>
        <v>43754</v>
      </c>
      <c r="J1202" s="77" t="s">
        <v>2701</v>
      </c>
      <c r="K1202" s="76" t="s">
        <v>62</v>
      </c>
      <c r="L1202" s="76" t="s">
        <v>1903</v>
      </c>
      <c r="M1202" s="78" t="s">
        <v>92</v>
      </c>
      <c r="N1202" s="64"/>
      <c r="O1202" s="272" t="s">
        <v>2702</v>
      </c>
      <c r="P1202" s="66" t="s">
        <v>35</v>
      </c>
      <c r="Q1202" s="67" t="s">
        <v>170</v>
      </c>
      <c r="R1202" s="280" t="s">
        <v>53</v>
      </c>
      <c r="S1202" s="288" t="str">
        <f>+'EVCA sectoralclassification 1'!E83</f>
        <v>Business and industrial services</v>
      </c>
      <c r="T1202" s="68" t="s">
        <v>167</v>
      </c>
      <c r="U1202" s="66" t="s">
        <v>218</v>
      </c>
      <c r="V1202" s="423" t="s">
        <v>38</v>
      </c>
      <c r="W1202" s="288"/>
      <c r="X1202" s="489">
        <v>43755</v>
      </c>
      <c r="Y1202" s="482"/>
      <c r="Z1202" s="74"/>
    </row>
    <row r="1203" spans="2:26" ht="42.45" hidden="1" customHeight="1" x14ac:dyDescent="0.3">
      <c r="B1203" s="56" t="str">
        <f t="shared" ca="1" si="106"/>
        <v>VERO</v>
      </c>
      <c r="C1203" s="57" t="b">
        <f t="shared" si="107"/>
        <v>1</v>
      </c>
      <c r="D1203" s="57" t="b">
        <f>+IF(Q1203='Convalida dati'!$B$16,AND('Dealflow centrale'!V1203&lt;&gt;"",I1203&lt;&gt;""),IF(AND('Dealflow centrale'!Q1203='Convalida dati'!$B$17,'Dealflow centrale'!I1203=""),OR('Dealflow centrale'!V1203="",V1203='Convalida dati'!$D$8),"FALSO"))</f>
        <v>1</v>
      </c>
      <c r="E1203" s="57" t="b">
        <f>+IF(OR(T1203='Convalida dati'!$F$4,T1203='Convalida dati'!$F$5,T1203='Convalida dati'!$F$8),OR('Dealflow centrale'!V1203='Convalida dati'!$D$5,V1203='Convalida dati'!$D$6,V1203='Convalida dati'!$D$7),IF(OR('Dealflow centrale'!T1203='Convalida dati'!$F$9,'Dealflow centrale'!T1203='Convalida dati'!$F$7),OR('Dealflow centrale'!V1203='Convalida dati'!$D$4,'Dealflow centrale'!V1203='Convalida dati'!$D$5,'Dealflow centrale'!V1203='Convalida dati'!$D$6),IF(T1203="",OR(V1203="",V1203='Convalida dati'!$D$8),"FALSO")))</f>
        <v>1</v>
      </c>
      <c r="F1203" s="58" t="str">
        <f t="shared" ca="1" si="108"/>
        <v>OK</v>
      </c>
      <c r="G1203" s="60">
        <f t="shared" si="105"/>
        <v>1198</v>
      </c>
      <c r="H1203" s="84">
        <v>43754</v>
      </c>
      <c r="I1203" s="295">
        <f>+H1203</f>
        <v>43754</v>
      </c>
      <c r="J1203" s="75" t="s">
        <v>2703</v>
      </c>
      <c r="K1203" s="70" t="s">
        <v>62</v>
      </c>
      <c r="L1203" s="70" t="s">
        <v>234</v>
      </c>
      <c r="M1203" s="72" t="s">
        <v>96</v>
      </c>
      <c r="N1203" s="75" t="s">
        <v>85</v>
      </c>
      <c r="O1203" s="73"/>
      <c r="P1203" s="60" t="s">
        <v>36</v>
      </c>
      <c r="Q1203" s="61" t="s">
        <v>170</v>
      </c>
      <c r="R1203" s="61" t="s">
        <v>51</v>
      </c>
      <c r="S1203" s="293" t="str">
        <f>+'EVCA sectoralclassification 1'!E54</f>
        <v>Business and industrial products</v>
      </c>
      <c r="T1203" s="62" t="s">
        <v>167</v>
      </c>
      <c r="U1203" s="60" t="s">
        <v>218</v>
      </c>
      <c r="V1203" s="424" t="s">
        <v>38</v>
      </c>
      <c r="W1203" s="289"/>
      <c r="X1203" s="488">
        <v>43755</v>
      </c>
      <c r="Y1203" s="481"/>
      <c r="Z1203" s="284"/>
    </row>
    <row r="1204" spans="2:26" ht="42.45" hidden="1" customHeight="1" x14ac:dyDescent="0.3">
      <c r="B1204" s="56" t="str">
        <f t="shared" ca="1" si="106"/>
        <v>VERO</v>
      </c>
      <c r="C1204" s="57" t="b">
        <f t="shared" si="107"/>
        <v>1</v>
      </c>
      <c r="D1204" s="57" t="b">
        <f>+IF(Q1204='Convalida dati'!$B$16,AND('Dealflow centrale'!V1204&lt;&gt;"",I1204&lt;&gt;""),IF(AND('Dealflow centrale'!Q1204='Convalida dati'!$B$17,'Dealflow centrale'!I1204=""),OR('Dealflow centrale'!V1204="",V1204='Convalida dati'!$D$8),"FALSO"))</f>
        <v>1</v>
      </c>
      <c r="E1204" s="57" t="b">
        <f>+IF(OR(T1204='Convalida dati'!$F$4,T1204='Convalida dati'!$F$5,T1204='Convalida dati'!$F$8),OR('Dealflow centrale'!V1204='Convalida dati'!$D$5,V1204='Convalida dati'!$D$6,V1204='Convalida dati'!$D$7),IF(OR('Dealflow centrale'!T1204='Convalida dati'!$F$9,'Dealflow centrale'!T1204='Convalida dati'!$F$7),OR('Dealflow centrale'!V1204='Convalida dati'!$D$4,'Dealflow centrale'!V1204='Convalida dati'!$D$5,'Dealflow centrale'!V1204='Convalida dati'!$D$6),IF(T1204="",OR(V1204="",V1204='Convalida dati'!$D$8),"FALSO")))</f>
        <v>1</v>
      </c>
      <c r="F1204" s="58" t="str">
        <f t="shared" ca="1" si="108"/>
        <v>OK</v>
      </c>
      <c r="G1204" s="66">
        <f t="shared" si="105"/>
        <v>1199</v>
      </c>
      <c r="H1204" s="85">
        <v>43481</v>
      </c>
      <c r="I1204" s="63">
        <f>+H1204</f>
        <v>43481</v>
      </c>
      <c r="J1204" s="77" t="s">
        <v>2705</v>
      </c>
      <c r="K1204" s="76" t="s">
        <v>62</v>
      </c>
      <c r="L1204" s="76" t="s">
        <v>192</v>
      </c>
      <c r="M1204" s="78" t="s">
        <v>95</v>
      </c>
      <c r="N1204" s="64"/>
      <c r="O1204" s="272" t="s">
        <v>2704</v>
      </c>
      <c r="P1204" s="66" t="s">
        <v>34</v>
      </c>
      <c r="Q1204" s="67" t="s">
        <v>170</v>
      </c>
      <c r="R1204" s="67" t="s">
        <v>49</v>
      </c>
      <c r="S1204" s="288" t="str">
        <f>+'EVCA sectoralclassification 1'!E214</f>
        <v>Systems software</v>
      </c>
      <c r="T1204" s="68" t="s">
        <v>41</v>
      </c>
      <c r="U1204" s="66" t="s">
        <v>218</v>
      </c>
      <c r="V1204" s="423" t="s">
        <v>174</v>
      </c>
      <c r="W1204" s="288"/>
      <c r="X1204" s="489">
        <v>43755</v>
      </c>
      <c r="Y1204" s="482"/>
      <c r="Z1204" s="74"/>
    </row>
    <row r="1205" spans="2:26" ht="42.45" hidden="1" customHeight="1" x14ac:dyDescent="0.3">
      <c r="B1205" s="56" t="str">
        <f t="shared" ca="1" si="106"/>
        <v>VERO</v>
      </c>
      <c r="C1205" s="57" t="b">
        <f t="shared" si="107"/>
        <v>1</v>
      </c>
      <c r="D1205" s="57" t="b">
        <f>+IF(Q1205='Convalida dati'!$B$16,AND('Dealflow centrale'!V1205&lt;&gt;"",I1205&lt;&gt;""),IF(AND('Dealflow centrale'!Q1205='Convalida dati'!$B$17,'Dealflow centrale'!I1205=""),OR('Dealflow centrale'!V1205="",V1205='Convalida dati'!$D$8),"FALSO"))</f>
        <v>1</v>
      </c>
      <c r="E1205" s="57" t="b">
        <f>+IF(OR(T1205='Convalida dati'!$F$4,T1205='Convalida dati'!$F$5,T1205='Convalida dati'!$F$8),OR('Dealflow centrale'!V1205='Convalida dati'!$D$5,V1205='Convalida dati'!$D$6,V1205='Convalida dati'!$D$7),IF(OR('Dealflow centrale'!T1205='Convalida dati'!$F$9,'Dealflow centrale'!T1205='Convalida dati'!$F$7),OR('Dealflow centrale'!V1205='Convalida dati'!$D$4,'Dealflow centrale'!V1205='Convalida dati'!$D$5,'Dealflow centrale'!V1205='Convalida dati'!$D$6),IF(T1205="",OR(V1205="",V1205='Convalida dati'!$D$8),"FALSO")))</f>
        <v>1</v>
      </c>
      <c r="F1205" s="58" t="str">
        <f t="shared" ca="1" si="108"/>
        <v>OK</v>
      </c>
      <c r="G1205" s="60">
        <f t="shared" si="105"/>
        <v>1200</v>
      </c>
      <c r="H1205" s="84">
        <v>43755</v>
      </c>
      <c r="I1205" s="59">
        <f>+H1205</f>
        <v>43755</v>
      </c>
      <c r="J1205" s="75" t="s">
        <v>2706</v>
      </c>
      <c r="K1205" s="70" t="s">
        <v>62</v>
      </c>
      <c r="L1205" s="70" t="s">
        <v>149</v>
      </c>
      <c r="M1205" s="72" t="s">
        <v>92</v>
      </c>
      <c r="N1205" s="75"/>
      <c r="O1205" s="73" t="s">
        <v>2718</v>
      </c>
      <c r="P1205" s="60" t="s">
        <v>37</v>
      </c>
      <c r="Q1205" s="281" t="s">
        <v>170</v>
      </c>
      <c r="R1205" s="61" t="s">
        <v>46</v>
      </c>
      <c r="S1205" s="293" t="str">
        <f>+'EVCA sectoralclassification 1'!E178</f>
        <v>Environmental services</v>
      </c>
      <c r="T1205" s="62" t="s">
        <v>41</v>
      </c>
      <c r="U1205" s="72" t="s">
        <v>1285</v>
      </c>
      <c r="V1205" s="424" t="s">
        <v>39</v>
      </c>
      <c r="W1205" s="289"/>
      <c r="X1205" s="488">
        <v>43755</v>
      </c>
      <c r="Y1205" s="481"/>
      <c r="Z1205" s="284"/>
    </row>
    <row r="1206" spans="2:26" ht="42.45" hidden="1" customHeight="1" x14ac:dyDescent="0.3">
      <c r="B1206" s="56" t="str">
        <f t="shared" ca="1" si="106"/>
        <v>VERO</v>
      </c>
      <c r="C1206" s="57" t="b">
        <f t="shared" si="107"/>
        <v>1</v>
      </c>
      <c r="D1206" s="57" t="b">
        <f>+IF(Q1206='Convalida dati'!$B$16,AND('Dealflow centrale'!V1206&lt;&gt;"",I1206&lt;&gt;""),IF(AND('Dealflow centrale'!Q1206='Convalida dati'!$B$17,'Dealflow centrale'!I1206=""),OR('Dealflow centrale'!V1206="",V1206='Convalida dati'!$D$8),"FALSO"))</f>
        <v>1</v>
      </c>
      <c r="E1206" s="57" t="b">
        <f>+IF(OR(T1206='Convalida dati'!$F$4,T1206='Convalida dati'!$F$5,T1206='Convalida dati'!$F$8),OR('Dealflow centrale'!V1206='Convalida dati'!$D$5,V1206='Convalida dati'!$D$6,V1206='Convalida dati'!$D$7),IF(OR('Dealflow centrale'!T1206='Convalida dati'!$F$9,'Dealflow centrale'!T1206='Convalida dati'!$F$7),OR('Dealflow centrale'!V1206='Convalida dati'!$D$4,'Dealflow centrale'!V1206='Convalida dati'!$D$5,'Dealflow centrale'!V1206='Convalida dati'!$D$6),IF(T1206="",OR(V1206="",V1206='Convalida dati'!$D$8),"FALSO")))</f>
        <v>1</v>
      </c>
      <c r="F1206" s="58" t="str">
        <f t="shared" ca="1" si="108"/>
        <v>OK</v>
      </c>
      <c r="G1206" s="66">
        <f t="shared" si="105"/>
        <v>1201</v>
      </c>
      <c r="H1206" s="85">
        <v>43755</v>
      </c>
      <c r="I1206" s="63">
        <f t="shared" ref="I1206:I1223" si="109">+H1206</f>
        <v>43755</v>
      </c>
      <c r="J1206" s="77" t="s">
        <v>2707</v>
      </c>
      <c r="K1206" s="65" t="s">
        <v>62</v>
      </c>
      <c r="L1206" s="76" t="s">
        <v>149</v>
      </c>
      <c r="M1206" s="78" t="s">
        <v>92</v>
      </c>
      <c r="N1206" s="64"/>
      <c r="O1206" s="76" t="s">
        <v>2718</v>
      </c>
      <c r="P1206" s="66" t="s">
        <v>37</v>
      </c>
      <c r="Q1206" s="67" t="s">
        <v>170</v>
      </c>
      <c r="R1206" s="67" t="s">
        <v>49</v>
      </c>
      <c r="S1206" s="287" t="str">
        <f>+'EVCA sectoralclassification 1'!E214</f>
        <v>Systems software</v>
      </c>
      <c r="T1206" s="67" t="s">
        <v>41</v>
      </c>
      <c r="U1206" s="78" t="s">
        <v>1285</v>
      </c>
      <c r="V1206" s="423" t="s">
        <v>39</v>
      </c>
      <c r="W1206" s="288"/>
      <c r="X1206" s="489">
        <v>43755</v>
      </c>
      <c r="Y1206" s="482"/>
      <c r="Z1206" s="74"/>
    </row>
    <row r="1207" spans="2:26" ht="42.45" hidden="1" customHeight="1" x14ac:dyDescent="0.3">
      <c r="B1207" s="56" t="str">
        <f t="shared" ca="1" si="106"/>
        <v>VERO</v>
      </c>
      <c r="C1207" s="57" t="b">
        <f t="shared" si="107"/>
        <v>1</v>
      </c>
      <c r="D1207" s="57" t="b">
        <f>+IF(Q1207='Convalida dati'!$B$16,AND('Dealflow centrale'!V1207&lt;&gt;"",I1207&lt;&gt;""),IF(AND('Dealflow centrale'!Q1207='Convalida dati'!$B$17,'Dealflow centrale'!I1207=""),OR('Dealflow centrale'!V1207="",V1207='Convalida dati'!$D$8),"FALSO"))</f>
        <v>1</v>
      </c>
      <c r="E1207" s="57" t="b">
        <f>+IF(OR(T1207='Convalida dati'!$F$4,T1207='Convalida dati'!$F$5,T1207='Convalida dati'!$F$8),OR('Dealflow centrale'!V1207='Convalida dati'!$D$5,V1207='Convalida dati'!$D$6,V1207='Convalida dati'!$D$7),IF(OR('Dealflow centrale'!T1207='Convalida dati'!$F$9,'Dealflow centrale'!T1207='Convalida dati'!$F$7),OR('Dealflow centrale'!V1207='Convalida dati'!$D$4,'Dealflow centrale'!V1207='Convalida dati'!$D$5,'Dealflow centrale'!V1207='Convalida dati'!$D$6),IF(T1207="",OR(V1207="",V1207='Convalida dati'!$D$8),"FALSO")))</f>
        <v>1</v>
      </c>
      <c r="F1207" s="58" t="str">
        <f t="shared" ca="1" si="108"/>
        <v>OK</v>
      </c>
      <c r="G1207" s="60">
        <f t="shared" si="105"/>
        <v>1202</v>
      </c>
      <c r="H1207" s="84">
        <v>43755</v>
      </c>
      <c r="I1207" s="59">
        <f t="shared" si="109"/>
        <v>43755</v>
      </c>
      <c r="J1207" s="75" t="s">
        <v>2708</v>
      </c>
      <c r="K1207" s="70" t="s">
        <v>62</v>
      </c>
      <c r="L1207" s="70" t="s">
        <v>151</v>
      </c>
      <c r="M1207" s="72" t="s">
        <v>92</v>
      </c>
      <c r="N1207" s="75"/>
      <c r="O1207" s="73" t="s">
        <v>2718</v>
      </c>
      <c r="P1207" s="60" t="s">
        <v>37</v>
      </c>
      <c r="Q1207" s="61" t="s">
        <v>170</v>
      </c>
      <c r="R1207" s="61" t="s">
        <v>53</v>
      </c>
      <c r="S1207" s="294" t="str">
        <f>+'EVCA sectoralclassification 1'!E73</f>
        <v>Business and industrial services</v>
      </c>
      <c r="T1207" s="61" t="s">
        <v>41</v>
      </c>
      <c r="U1207" s="72" t="s">
        <v>2719</v>
      </c>
      <c r="V1207" s="424" t="s">
        <v>39</v>
      </c>
      <c r="W1207" s="289"/>
      <c r="X1207" s="491">
        <v>43755</v>
      </c>
      <c r="Y1207" s="481"/>
      <c r="Z1207" s="284"/>
    </row>
    <row r="1208" spans="2:26" ht="42.45" hidden="1" customHeight="1" x14ac:dyDescent="0.3">
      <c r="B1208" s="56" t="str">
        <f t="shared" ca="1" si="106"/>
        <v>VERO</v>
      </c>
      <c r="C1208" s="57" t="b">
        <f t="shared" si="107"/>
        <v>1</v>
      </c>
      <c r="D1208" s="57" t="b">
        <f>+IF(Q1208='Convalida dati'!$B$16,AND('Dealflow centrale'!V1208&lt;&gt;"",I1208&lt;&gt;""),IF(AND('Dealflow centrale'!Q1208='Convalida dati'!$B$17,'Dealflow centrale'!I1208=""),OR('Dealflow centrale'!V1208="",V1208='Convalida dati'!$D$8),"FALSO"))</f>
        <v>1</v>
      </c>
      <c r="E1208" s="57" t="b">
        <f>+IF(OR(T1208='Convalida dati'!$F$4,T1208='Convalida dati'!$F$5,T1208='Convalida dati'!$F$8),OR('Dealflow centrale'!V1208='Convalida dati'!$D$5,V1208='Convalida dati'!$D$6,V1208='Convalida dati'!$D$7),IF(OR('Dealflow centrale'!T1208='Convalida dati'!$F$9,'Dealflow centrale'!T1208='Convalida dati'!$F$7),OR('Dealflow centrale'!V1208='Convalida dati'!$D$4,'Dealflow centrale'!V1208='Convalida dati'!$D$5,'Dealflow centrale'!V1208='Convalida dati'!$D$6),IF(T1208="",OR(V1208="",V1208='Convalida dati'!$D$8),"FALSO")))</f>
        <v>1</v>
      </c>
      <c r="F1208" s="58" t="str">
        <f t="shared" ca="1" si="108"/>
        <v>OK</v>
      </c>
      <c r="G1208" s="66">
        <f t="shared" si="105"/>
        <v>1203</v>
      </c>
      <c r="H1208" s="85">
        <v>43755</v>
      </c>
      <c r="I1208" s="63">
        <f t="shared" si="109"/>
        <v>43755</v>
      </c>
      <c r="J1208" s="77" t="s">
        <v>2709</v>
      </c>
      <c r="K1208" s="65" t="s">
        <v>62</v>
      </c>
      <c r="L1208" s="76" t="s">
        <v>149</v>
      </c>
      <c r="M1208" s="78" t="s">
        <v>92</v>
      </c>
      <c r="N1208" s="64"/>
      <c r="O1208" s="272" t="s">
        <v>2718</v>
      </c>
      <c r="P1208" s="66" t="s">
        <v>37</v>
      </c>
      <c r="Q1208" s="67" t="s">
        <v>170</v>
      </c>
      <c r="R1208" s="280" t="s">
        <v>49</v>
      </c>
      <c r="S1208" s="288" t="str">
        <f>+'EVCA sectoralclassification 1'!E214</f>
        <v>Systems software</v>
      </c>
      <c r="T1208" s="68" t="s">
        <v>41</v>
      </c>
      <c r="U1208" s="78" t="s">
        <v>1285</v>
      </c>
      <c r="V1208" s="423" t="s">
        <v>39</v>
      </c>
      <c r="W1208" s="288"/>
      <c r="X1208" s="489">
        <v>43755</v>
      </c>
      <c r="Y1208" s="482"/>
      <c r="Z1208" s="74"/>
    </row>
    <row r="1209" spans="2:26" ht="42.45" hidden="1" customHeight="1" x14ac:dyDescent="0.3">
      <c r="B1209" s="56" t="str">
        <f t="shared" ca="1" si="106"/>
        <v>VERO</v>
      </c>
      <c r="C1209" s="57" t="b">
        <f t="shared" si="107"/>
        <v>1</v>
      </c>
      <c r="D1209" s="57" t="b">
        <f>+IF(Q1209='Convalida dati'!$B$16,AND('Dealflow centrale'!V1209&lt;&gt;"",I1209&lt;&gt;""),IF(AND('Dealflow centrale'!Q1209='Convalida dati'!$B$17,'Dealflow centrale'!I1209=""),OR('Dealflow centrale'!V1209="",V1209='Convalida dati'!$D$8),"FALSO"))</f>
        <v>1</v>
      </c>
      <c r="E1209" s="57" t="b">
        <f>+IF(OR(T1209='Convalida dati'!$F$4,T1209='Convalida dati'!$F$5,T1209='Convalida dati'!$F$8),OR('Dealflow centrale'!V1209='Convalida dati'!$D$9,V1209='Convalida dati'!$D$6,V1209='Convalida dati'!$D$7),IF(OR('Dealflow centrale'!T1209='Convalida dati'!$F$6,'Dealflow centrale'!T1209='Convalida dati'!$F$7),OR('Dealflow centrale'!V1209='Convalida dati'!$D$10,'Dealflow centrale'!V1209='Convalida dati'!$D$9,'Dealflow centrale'!V1209='Convalida dati'!$D$6),IF(T1209="",OR(V1209="",V1209='Convalida dati'!$D$8),"FALSO")))</f>
        <v>1</v>
      </c>
      <c r="F1209" s="58" t="str">
        <f t="shared" ca="1" si="108"/>
        <v>OK</v>
      </c>
      <c r="G1209" s="60">
        <f t="shared" si="105"/>
        <v>1204</v>
      </c>
      <c r="H1209" s="84">
        <v>43755</v>
      </c>
      <c r="I1209" s="59">
        <v>44216</v>
      </c>
      <c r="J1209" s="75" t="s">
        <v>2710</v>
      </c>
      <c r="K1209" s="70" t="s">
        <v>62</v>
      </c>
      <c r="L1209" s="70" t="s">
        <v>149</v>
      </c>
      <c r="M1209" s="72" t="s">
        <v>92</v>
      </c>
      <c r="N1209" s="75"/>
      <c r="O1209" s="73" t="s">
        <v>2718</v>
      </c>
      <c r="P1209" s="60" t="s">
        <v>37</v>
      </c>
      <c r="Q1209" s="61" t="s">
        <v>170</v>
      </c>
      <c r="R1209" s="61" t="s">
        <v>49</v>
      </c>
      <c r="S1209" s="293" t="str">
        <f>+'EVCA sectoralclassification 1'!E214</f>
        <v>Systems software</v>
      </c>
      <c r="T1209" s="62" t="s">
        <v>166</v>
      </c>
      <c r="U1209" s="72" t="s">
        <v>218</v>
      </c>
      <c r="V1209" s="426" t="s">
        <v>3913</v>
      </c>
      <c r="W1209" s="293"/>
      <c r="X1209" s="488">
        <v>44218</v>
      </c>
      <c r="Y1209" s="483" t="s">
        <v>3933</v>
      </c>
      <c r="Z1209" s="80"/>
    </row>
    <row r="1210" spans="2:26" ht="42.45" hidden="1" customHeight="1" x14ac:dyDescent="0.3">
      <c r="B1210" s="56" t="str">
        <f t="shared" ca="1" si="106"/>
        <v>VERO</v>
      </c>
      <c r="C1210" s="57" t="b">
        <f t="shared" si="107"/>
        <v>1</v>
      </c>
      <c r="D1210" s="57" t="b">
        <f>+IF(Q1210='Convalida dati'!$B$16,AND('Dealflow centrale'!V1210&lt;&gt;"",I1210&lt;&gt;""),IF(AND('Dealflow centrale'!Q1210='Convalida dati'!$B$17,'Dealflow centrale'!I1210=""),OR('Dealflow centrale'!V1210="",V1210='Convalida dati'!$D$8),"FALSO"))</f>
        <v>1</v>
      </c>
      <c r="E1210" s="57" t="b">
        <f>+IF(OR(T1210='Convalida dati'!$F$4,T1210='Convalida dati'!$F$5,T1210='Convalida dati'!$F$8),OR('Dealflow centrale'!V1210='Convalida dati'!$D$5,V1210='Convalida dati'!$D$6,V1210='Convalida dati'!$D$7),IF(OR('Dealflow centrale'!T1210='Convalida dati'!$F$9,'Dealflow centrale'!T1210='Convalida dati'!$F$7),OR('Dealflow centrale'!V1210='Convalida dati'!$D$4,'Dealflow centrale'!V1210='Convalida dati'!$D$5,'Dealflow centrale'!V1210='Convalida dati'!$D$6),IF(T1210="",OR(V1210="",V1210='Convalida dati'!$D$8),"FALSO")))</f>
        <v>1</v>
      </c>
      <c r="F1210" s="58" t="str">
        <f t="shared" ca="1" si="108"/>
        <v>OK</v>
      </c>
      <c r="G1210" s="66">
        <f t="shared" si="105"/>
        <v>1205</v>
      </c>
      <c r="H1210" s="85">
        <v>43755</v>
      </c>
      <c r="I1210" s="63">
        <f t="shared" si="109"/>
        <v>43755</v>
      </c>
      <c r="J1210" s="77" t="s">
        <v>2711</v>
      </c>
      <c r="K1210" s="65" t="s">
        <v>62</v>
      </c>
      <c r="L1210" s="76" t="s">
        <v>149</v>
      </c>
      <c r="M1210" s="78" t="s">
        <v>92</v>
      </c>
      <c r="N1210" s="64"/>
      <c r="O1210" s="272" t="s">
        <v>2718</v>
      </c>
      <c r="P1210" s="66" t="s">
        <v>37</v>
      </c>
      <c r="Q1210" s="67" t="s">
        <v>170</v>
      </c>
      <c r="R1210" s="67" t="s">
        <v>53</v>
      </c>
      <c r="S1210" s="288" t="str">
        <f>+'EVCA sectoralclassification 1'!E74</f>
        <v>Business and industrial services</v>
      </c>
      <c r="T1210" s="68" t="s">
        <v>41</v>
      </c>
      <c r="U1210" s="78" t="s">
        <v>837</v>
      </c>
      <c r="V1210" s="423" t="s">
        <v>39</v>
      </c>
      <c r="W1210" s="288"/>
      <c r="X1210" s="489">
        <v>43755</v>
      </c>
      <c r="Y1210" s="482"/>
      <c r="Z1210" s="74"/>
    </row>
    <row r="1211" spans="2:26" ht="42.45" hidden="1" customHeight="1" x14ac:dyDescent="0.3">
      <c r="B1211" s="56" t="str">
        <f t="shared" ca="1" si="106"/>
        <v>VERO</v>
      </c>
      <c r="C1211" s="57" t="b">
        <f t="shared" si="107"/>
        <v>1</v>
      </c>
      <c r="D1211" s="57" t="b">
        <f>+IF(Q1211='Convalida dati'!$B$16,AND('Dealflow centrale'!V1211&lt;&gt;"",I1211&lt;&gt;""),IF(AND('Dealflow centrale'!Q1211='Convalida dati'!$B$17,'Dealflow centrale'!I1211=""),OR('Dealflow centrale'!V1211="",V1211='Convalida dati'!$D$8),"FALSO"))</f>
        <v>1</v>
      </c>
      <c r="E1211" s="57" t="b">
        <f>+IF(OR(T1211='Convalida dati'!$F$4,T1211='Convalida dati'!$F$5,T1211='Convalida dati'!$F$8),OR('Dealflow centrale'!V1211='Convalida dati'!$D$5,V1211='Convalida dati'!$D$6,V1211='Convalida dati'!$D$7),IF(OR('Dealflow centrale'!T1211='Convalida dati'!$F$9,'Dealflow centrale'!T1211='Convalida dati'!$F$7),OR('Dealflow centrale'!V1211='Convalida dati'!$D$4,'Dealflow centrale'!V1211='Convalida dati'!$D$5,'Dealflow centrale'!V1211='Convalida dati'!$D$6),IF(T1211="",OR(V1211="",V1211='Convalida dati'!$D$8),"FALSO")))</f>
        <v>1</v>
      </c>
      <c r="F1211" s="58" t="str">
        <f t="shared" ca="1" si="108"/>
        <v>OK</v>
      </c>
      <c r="G1211" s="60">
        <f t="shared" si="105"/>
        <v>1206</v>
      </c>
      <c r="H1211" s="84">
        <v>43755</v>
      </c>
      <c r="I1211" s="59">
        <f t="shared" si="109"/>
        <v>43755</v>
      </c>
      <c r="J1211" s="75" t="s">
        <v>2712</v>
      </c>
      <c r="K1211" s="70" t="s">
        <v>62</v>
      </c>
      <c r="L1211" s="70" t="s">
        <v>151</v>
      </c>
      <c r="M1211" s="72" t="s">
        <v>92</v>
      </c>
      <c r="N1211" s="75"/>
      <c r="O1211" s="73" t="s">
        <v>2718</v>
      </c>
      <c r="P1211" s="60" t="s">
        <v>37</v>
      </c>
      <c r="Q1211" s="61" t="s">
        <v>170</v>
      </c>
      <c r="R1211" s="61" t="s">
        <v>46</v>
      </c>
      <c r="S1211" s="293" t="str">
        <f>+'EVCA sectoralclassification 1'!E177</f>
        <v>Environmental services</v>
      </c>
      <c r="T1211" s="62" t="s">
        <v>41</v>
      </c>
      <c r="U1211" s="72" t="s">
        <v>2719</v>
      </c>
      <c r="V1211" s="424" t="s">
        <v>39</v>
      </c>
      <c r="W1211" s="289"/>
      <c r="X1211" s="488">
        <v>43755</v>
      </c>
      <c r="Y1211" s="481"/>
      <c r="Z1211" s="284"/>
    </row>
    <row r="1212" spans="2:26" ht="42.45" hidden="1" customHeight="1" x14ac:dyDescent="0.3">
      <c r="B1212" s="56" t="str">
        <f t="shared" ca="1" si="106"/>
        <v>VERO</v>
      </c>
      <c r="C1212" s="57" t="b">
        <f t="shared" si="107"/>
        <v>1</v>
      </c>
      <c r="D1212" s="57" t="b">
        <f>+IF(Q1212='Convalida dati'!$B$16,AND('Dealflow centrale'!V1212&lt;&gt;"",I1212&lt;&gt;""),IF(AND('Dealflow centrale'!Q1212='Convalida dati'!$B$17,'Dealflow centrale'!I1212=""),OR('Dealflow centrale'!V1212="",V1212='Convalida dati'!$D$8),"FALSO"))</f>
        <v>1</v>
      </c>
      <c r="E1212" s="57" t="b">
        <f>+IF(OR(T1212='Convalida dati'!$F$4,T1212='Convalida dati'!$F$5,T1212='Convalida dati'!$F$8),OR('Dealflow centrale'!V1212='Convalida dati'!$D$5,V1212='Convalida dati'!$D$6,V1212='Convalida dati'!$D$7),IF(OR('Dealflow centrale'!T1212='Convalida dati'!$F$9,'Dealflow centrale'!T1212='Convalida dati'!$F$7),OR('Dealflow centrale'!V1212='Convalida dati'!$D$4,'Dealflow centrale'!V1212='Convalida dati'!$D$5,'Dealflow centrale'!V1212='Convalida dati'!$D$6),IF(T1212="",OR(V1212="",V1212='Convalida dati'!$D$8),"FALSO")))</f>
        <v>1</v>
      </c>
      <c r="F1212" s="58" t="str">
        <f t="shared" ca="1" si="108"/>
        <v>OK</v>
      </c>
      <c r="G1212" s="66">
        <f t="shared" si="105"/>
        <v>1207</v>
      </c>
      <c r="H1212" s="85">
        <v>43755</v>
      </c>
      <c r="I1212" s="63">
        <f t="shared" si="109"/>
        <v>43755</v>
      </c>
      <c r="J1212" s="77" t="s">
        <v>2713</v>
      </c>
      <c r="K1212" s="65" t="s">
        <v>62</v>
      </c>
      <c r="L1212" s="76" t="s">
        <v>1586</v>
      </c>
      <c r="M1212" s="78" t="s">
        <v>93</v>
      </c>
      <c r="N1212" s="64"/>
      <c r="O1212" s="76" t="s">
        <v>2718</v>
      </c>
      <c r="P1212" s="66" t="s">
        <v>37</v>
      </c>
      <c r="Q1212" s="67" t="s">
        <v>170</v>
      </c>
      <c r="R1212" s="67" t="s">
        <v>53</v>
      </c>
      <c r="S1212" s="287" t="str">
        <f>+'EVCA sectoralclassification 1'!E181</f>
        <v>Financial institutions and services</v>
      </c>
      <c r="T1212" s="67" t="s">
        <v>166</v>
      </c>
      <c r="U1212" s="78" t="s">
        <v>1285</v>
      </c>
      <c r="V1212" s="423" t="s">
        <v>39</v>
      </c>
      <c r="W1212" s="288"/>
      <c r="X1212" s="489">
        <v>43755</v>
      </c>
      <c r="Y1212" s="482"/>
      <c r="Z1212" s="74"/>
    </row>
    <row r="1213" spans="2:26" ht="42.45" hidden="1" customHeight="1" x14ac:dyDescent="0.3">
      <c r="B1213" s="56" t="str">
        <f t="shared" ref="B1213:B1214" ca="1" si="110">IF(AND(+H1213&lt;=X1213,X1213&lt;=TODAY()),"VERO","FALSO")</f>
        <v>VERO</v>
      </c>
      <c r="C1213" s="57" t="b">
        <f t="shared" ref="C1213:C1214" si="111">+(AND(G1213&lt;&gt;"",H1213&lt;&gt;"",J1213&lt;&gt;"",K1213&lt;&gt;"",L1213&lt;&gt;"",M1213&lt;&gt;"",P1213&lt;&gt;"",Q1213&lt;&gt;""))</f>
        <v>1</v>
      </c>
      <c r="D1213" s="57" t="b">
        <f>+IF(Q1213='Convalida dati'!$B$16,AND('Dealflow centrale'!V1213&lt;&gt;"",I1213&lt;&gt;""),IF(AND('Dealflow centrale'!Q1213='Convalida dati'!$B$17,'Dealflow centrale'!I1213=""),OR('Dealflow centrale'!V1213="",V1213='Convalida dati'!$D$8),"FALSO"))</f>
        <v>1</v>
      </c>
      <c r="E1213" s="57" t="b">
        <f>+IF(OR(T1213='Convalida dati'!$F$4,T1213='Convalida dati'!$F$5,T1213='Convalida dati'!$F$8),OR('Dealflow centrale'!V1213='Convalida dati'!$D$5,V1213='Convalida dati'!$D$6,V1213='Convalida dati'!$D$7),IF(OR('Dealflow centrale'!T1213='Convalida dati'!$F$9,'Dealflow centrale'!T1213='Convalida dati'!$F$7),OR('Dealflow centrale'!V1213='Convalida dati'!$D$4,'Dealflow centrale'!V1213='Convalida dati'!$D$5,'Dealflow centrale'!V1213='Convalida dati'!$D$6),IF(T1213="",OR(V1213="",V1213='Convalida dati'!$D$8),"FALSO")))</f>
        <v>1</v>
      </c>
      <c r="F1213" s="58" t="str">
        <f t="shared" ref="F1213:F1216" ca="1" si="112">+IF(AND(B1213="VERO",C1213=TRUE,D1213=TRUE,E1213=TRUE),"OK","ERRORE")</f>
        <v>OK</v>
      </c>
      <c r="G1213" s="60">
        <f t="shared" si="105"/>
        <v>1208</v>
      </c>
      <c r="H1213" s="84">
        <v>43755</v>
      </c>
      <c r="I1213" s="59">
        <f t="shared" si="109"/>
        <v>43755</v>
      </c>
      <c r="J1213" s="75" t="s">
        <v>2714</v>
      </c>
      <c r="K1213" s="70" t="s">
        <v>62</v>
      </c>
      <c r="L1213" s="70" t="s">
        <v>149</v>
      </c>
      <c r="M1213" s="72" t="s">
        <v>92</v>
      </c>
      <c r="N1213" s="75"/>
      <c r="O1213" s="73" t="s">
        <v>2718</v>
      </c>
      <c r="P1213" s="60" t="s">
        <v>37</v>
      </c>
      <c r="Q1213" s="61" t="s">
        <v>170</v>
      </c>
      <c r="R1213" s="61" t="s">
        <v>43</v>
      </c>
      <c r="S1213" s="293" t="str">
        <f>+'EVCA sectoralclassification 1'!E15</f>
        <v>Agriculture: other</v>
      </c>
      <c r="T1213" s="62" t="s">
        <v>166</v>
      </c>
      <c r="U1213" s="72" t="s">
        <v>1285</v>
      </c>
      <c r="V1213" s="424" t="s">
        <v>39</v>
      </c>
      <c r="W1213" s="289"/>
      <c r="X1213" s="488">
        <v>43755</v>
      </c>
      <c r="Y1213" s="481"/>
      <c r="Z1213" s="284"/>
    </row>
    <row r="1214" spans="2:26" ht="42.45" hidden="1" customHeight="1" x14ac:dyDescent="0.3">
      <c r="B1214" s="56" t="str">
        <f t="shared" ca="1" si="110"/>
        <v>VERO</v>
      </c>
      <c r="C1214" s="57" t="b">
        <f t="shared" si="111"/>
        <v>1</v>
      </c>
      <c r="D1214" s="57" t="b">
        <f>+IF(Q1214='Convalida dati'!$B$16,AND('Dealflow centrale'!V1214&lt;&gt;"",I1214&lt;&gt;""),IF(AND('Dealflow centrale'!Q1214='Convalida dati'!$B$17,'Dealflow centrale'!I1214=""),OR('Dealflow centrale'!V1214="",V1214='Convalida dati'!$D$8),"FALSO"))</f>
        <v>1</v>
      </c>
      <c r="E1214" s="57" t="b">
        <f>+IF(OR(T1214='Convalida dati'!$F$4,T1214='Convalida dati'!$F$5,T1214='Convalida dati'!$F$8),OR('Dealflow centrale'!V1214='Convalida dati'!$D$5,V1214='Convalida dati'!$D$6,V1214='Convalida dati'!$D$7),IF(OR('Dealflow centrale'!T1214='Convalida dati'!$F$9,'Dealflow centrale'!T1214='Convalida dati'!$F$7),OR('Dealflow centrale'!V1214='Convalida dati'!$D$4,'Dealflow centrale'!V1214='Convalida dati'!$D$5,'Dealflow centrale'!V1214='Convalida dati'!$D$6),IF(T1214="",OR(V1214="",V1214='Convalida dati'!$D$8),"FALSO")))</f>
        <v>1</v>
      </c>
      <c r="F1214" s="58" t="str">
        <f t="shared" ca="1" si="112"/>
        <v>OK</v>
      </c>
      <c r="G1214" s="66">
        <f t="shared" si="105"/>
        <v>1209</v>
      </c>
      <c r="H1214" s="85">
        <v>43755</v>
      </c>
      <c r="I1214" s="63">
        <f t="shared" si="109"/>
        <v>43755</v>
      </c>
      <c r="J1214" s="77" t="s">
        <v>2717</v>
      </c>
      <c r="K1214" s="65" t="s">
        <v>62</v>
      </c>
      <c r="L1214" s="76" t="s">
        <v>149</v>
      </c>
      <c r="M1214" s="78" t="s">
        <v>92</v>
      </c>
      <c r="N1214" s="64"/>
      <c r="O1214" s="272" t="s">
        <v>2718</v>
      </c>
      <c r="P1214" s="66" t="s">
        <v>37</v>
      </c>
      <c r="Q1214" s="67" t="s">
        <v>170</v>
      </c>
      <c r="R1214" s="67" t="s">
        <v>52</v>
      </c>
      <c r="S1214" s="288" t="str">
        <f>+'EVCA sectoralclassification 1'!E233</f>
        <v>Pharmaceuticals and drug delivery</v>
      </c>
      <c r="T1214" s="68" t="s">
        <v>166</v>
      </c>
      <c r="U1214" s="78" t="s">
        <v>1285</v>
      </c>
      <c r="V1214" s="423" t="s">
        <v>39</v>
      </c>
      <c r="W1214" s="288"/>
      <c r="X1214" s="489">
        <v>43755</v>
      </c>
      <c r="Y1214" s="482"/>
      <c r="Z1214" s="74"/>
    </row>
    <row r="1215" spans="2:26" ht="42.45" hidden="1" customHeight="1" x14ac:dyDescent="0.3">
      <c r="B1215" s="56" t="str">
        <f t="shared" ref="B1215:B1250" ca="1" si="113">IF(AND(+H1215&lt;=X1215,X1215&lt;=TODAY()),"VERO","FALSO")</f>
        <v>VERO</v>
      </c>
      <c r="C1215" s="57" t="b">
        <f t="shared" ref="C1215:C1250" si="114">+(AND(G1215&lt;&gt;"",H1215&lt;&gt;"",J1215&lt;&gt;"",K1215&lt;&gt;"",L1215&lt;&gt;"",M1215&lt;&gt;"",P1215&lt;&gt;"",Q1215&lt;&gt;""))</f>
        <v>1</v>
      </c>
      <c r="D1215" s="57" t="b">
        <f>+IF(Q1215='Convalida dati'!$B$16,AND('Dealflow centrale'!V1215&lt;&gt;"",I1215&lt;&gt;""),IF(AND('Dealflow centrale'!Q1215='Convalida dati'!$B$17,'Dealflow centrale'!I1215=""),OR('Dealflow centrale'!V1215="",V1215='Convalida dati'!$D$8),"FALSO"))</f>
        <v>1</v>
      </c>
      <c r="E1215" s="57" t="b">
        <f>+IF(OR(T1215='Convalida dati'!$F$4,T1215='Convalida dati'!$F$5,T1215='Convalida dati'!$F$8),OR('Dealflow centrale'!V1215='Convalida dati'!$D$5,V1215='Convalida dati'!$D$6,V1215='Convalida dati'!$D$7),IF(OR('Dealflow centrale'!T1215='Convalida dati'!$F$9,'Dealflow centrale'!T1215='Convalida dati'!$F$7),OR('Dealflow centrale'!V1215='Convalida dati'!$D$4,'Dealflow centrale'!V1215='Convalida dati'!$D$5,'Dealflow centrale'!V1215='Convalida dati'!$D$6),IF(T1215="",OR(V1215="",V1215='Convalida dati'!$D$8),"FALSO")))</f>
        <v>1</v>
      </c>
      <c r="F1215" s="58" t="str">
        <f t="shared" ca="1" si="112"/>
        <v>OK</v>
      </c>
      <c r="G1215" s="60">
        <f t="shared" si="105"/>
        <v>1210</v>
      </c>
      <c r="H1215" s="84">
        <v>43755</v>
      </c>
      <c r="I1215" s="59">
        <f t="shared" si="109"/>
        <v>43755</v>
      </c>
      <c r="J1215" s="279" t="s">
        <v>2715</v>
      </c>
      <c r="K1215" s="70" t="s">
        <v>62</v>
      </c>
      <c r="L1215" s="70" t="s">
        <v>149</v>
      </c>
      <c r="M1215" s="72" t="s">
        <v>92</v>
      </c>
      <c r="N1215" s="75"/>
      <c r="O1215" s="73" t="s">
        <v>2718</v>
      </c>
      <c r="P1215" s="60" t="s">
        <v>37</v>
      </c>
      <c r="Q1215" s="61" t="s">
        <v>170</v>
      </c>
      <c r="R1215" s="61" t="s">
        <v>52</v>
      </c>
      <c r="S1215" s="293" t="str">
        <f>+'EVCA sectoralclassification 1'!E231</f>
        <v>Medical devices and supplies</v>
      </c>
      <c r="T1215" s="62" t="s">
        <v>166</v>
      </c>
      <c r="U1215" s="72" t="s">
        <v>1285</v>
      </c>
      <c r="V1215" s="424" t="s">
        <v>39</v>
      </c>
      <c r="W1215" s="289"/>
      <c r="X1215" s="488">
        <v>43755</v>
      </c>
      <c r="Y1215" s="481"/>
      <c r="Z1215" s="284"/>
    </row>
    <row r="1216" spans="2:26" ht="42.45" hidden="1" customHeight="1" x14ac:dyDescent="0.3">
      <c r="B1216" s="56" t="str">
        <f t="shared" ca="1" si="113"/>
        <v>VERO</v>
      </c>
      <c r="C1216" s="57" t="b">
        <f t="shared" si="114"/>
        <v>1</v>
      </c>
      <c r="D1216" s="57" t="b">
        <f>+IF(Q1216='Convalida dati'!$B$16,AND('Dealflow centrale'!V1216&lt;&gt;"",I1216&lt;&gt;""),IF(AND('Dealflow centrale'!Q1216='Convalida dati'!$B$17,'Dealflow centrale'!I1216=""),OR('Dealflow centrale'!V1216="",V1216='Convalida dati'!$D$8),"FALSO"))</f>
        <v>1</v>
      </c>
      <c r="E1216" s="57" t="b">
        <f>+IF(OR(T1216='Convalida dati'!$F$4,T1216='Convalida dati'!$F$5,T1216='Convalida dati'!$F$8),OR('Dealflow centrale'!V1216='Convalida dati'!$D$5,V1216='Convalida dati'!$D$6,V1216='Convalida dati'!$D$7),IF(OR('Dealflow centrale'!T1216='Convalida dati'!$F$9,'Dealflow centrale'!T1216='Convalida dati'!$F$7),OR('Dealflow centrale'!V1216='Convalida dati'!$D$4,'Dealflow centrale'!V1216='Convalida dati'!$D$5,'Dealflow centrale'!V1216='Convalida dati'!$D$6),IF(T1216="",OR(V1216="",V1216='Convalida dati'!$D$8),"FALSO")))</f>
        <v>1</v>
      </c>
      <c r="F1216" s="58" t="str">
        <f t="shared" ca="1" si="112"/>
        <v>OK</v>
      </c>
      <c r="G1216" s="66">
        <f t="shared" si="105"/>
        <v>1211</v>
      </c>
      <c r="H1216" s="273">
        <v>43755</v>
      </c>
      <c r="I1216" s="63">
        <f t="shared" si="109"/>
        <v>43755</v>
      </c>
      <c r="J1216" s="77" t="s">
        <v>2716</v>
      </c>
      <c r="K1216" s="76" t="s">
        <v>62</v>
      </c>
      <c r="L1216" s="76" t="s">
        <v>149</v>
      </c>
      <c r="M1216" s="78" t="s">
        <v>92</v>
      </c>
      <c r="N1216" s="64"/>
      <c r="O1216" s="272" t="s">
        <v>2718</v>
      </c>
      <c r="P1216" s="66" t="s">
        <v>37</v>
      </c>
      <c r="Q1216" s="67" t="s">
        <v>170</v>
      </c>
      <c r="R1216" s="280" t="s">
        <v>45</v>
      </c>
      <c r="S1216" s="288" t="str">
        <f>+'EVCA sectoralclassification 1'!E223</f>
        <v>Biotechnology</v>
      </c>
      <c r="T1216" s="68" t="s">
        <v>166</v>
      </c>
      <c r="U1216" s="78" t="s">
        <v>1285</v>
      </c>
      <c r="V1216" s="423" t="s">
        <v>39</v>
      </c>
      <c r="W1216" s="288"/>
      <c r="X1216" s="489">
        <v>43755</v>
      </c>
      <c r="Y1216" s="482"/>
      <c r="Z1216" s="74"/>
    </row>
    <row r="1217" spans="2:26" ht="42.45" hidden="1" customHeight="1" x14ac:dyDescent="0.3">
      <c r="B1217" s="56" t="str">
        <f t="shared" ca="1" si="113"/>
        <v>VERO</v>
      </c>
      <c r="C1217" s="57" t="b">
        <f t="shared" si="114"/>
        <v>1</v>
      </c>
      <c r="D1217" s="57" t="b">
        <f>+IF(Q1217='Convalida dati'!$B$16,AND('Dealflow centrale'!V1217&lt;&gt;"",I1217&lt;&gt;""),IF(AND('Dealflow centrale'!Q1217='Convalida dati'!$B$17,'Dealflow centrale'!I1217=""),OR('Dealflow centrale'!V1217="",V1217='Convalida dati'!$D$8),"FALSO"))</f>
        <v>1</v>
      </c>
      <c r="E1217" s="57" t="b">
        <f>+IF(OR(T1217='Convalida dati'!$F$4,T1217='Convalida dati'!$F$5,T1217='Convalida dati'!$F$8),OR('Dealflow centrale'!V1217='Convalida dati'!$D$5,V1217='Convalida dati'!$D$6,V1217='Convalida dati'!$D$7),IF(OR('Dealflow centrale'!T1217='Convalida dati'!$F$9,'Dealflow centrale'!T1217='Convalida dati'!$F$7),OR('Dealflow centrale'!V1217='Convalida dati'!$D$4,'Dealflow centrale'!V1217='Convalida dati'!$D$5,'Dealflow centrale'!V1217='Convalida dati'!$D$6),IF(T1217="",OR(V1217="",V1217='Convalida dati'!$D$8),"FALSO")))</f>
        <v>1</v>
      </c>
      <c r="F1217" s="58" t="str">
        <f t="shared" ref="F1217:F1225" ca="1" si="115">+IF(AND(B1217="VERO",C1217=TRUE,D1217=TRUE,E1217=TRUE),"OK","ERRORE")</f>
        <v>OK</v>
      </c>
      <c r="G1217" s="60">
        <f t="shared" si="105"/>
        <v>1212</v>
      </c>
      <c r="H1217" s="84">
        <v>43756</v>
      </c>
      <c r="I1217" s="295">
        <f t="shared" si="109"/>
        <v>43756</v>
      </c>
      <c r="J1217" s="75" t="s">
        <v>2720</v>
      </c>
      <c r="K1217" s="70" t="s">
        <v>62</v>
      </c>
      <c r="L1217" s="70" t="s">
        <v>206</v>
      </c>
      <c r="M1217" s="72" t="s">
        <v>206</v>
      </c>
      <c r="N1217" s="75" t="s">
        <v>111</v>
      </c>
      <c r="O1217" s="73"/>
      <c r="P1217" s="72" t="s">
        <v>36</v>
      </c>
      <c r="Q1217" s="61" t="s">
        <v>170</v>
      </c>
      <c r="R1217" s="61" t="s">
        <v>49</v>
      </c>
      <c r="S1217" s="293" t="str">
        <f>+'EVCA sectoralclassification 1'!E214</f>
        <v>Systems software</v>
      </c>
      <c r="T1217" s="62" t="s">
        <v>167</v>
      </c>
      <c r="U1217" s="60" t="s">
        <v>218</v>
      </c>
      <c r="V1217" s="424" t="s">
        <v>38</v>
      </c>
      <c r="W1217" s="289"/>
      <c r="X1217" s="488">
        <v>43766</v>
      </c>
      <c r="Y1217" s="481"/>
      <c r="Z1217" s="284"/>
    </row>
    <row r="1218" spans="2:26" ht="42.45" hidden="1" customHeight="1" x14ac:dyDescent="0.3">
      <c r="B1218" s="56" t="str">
        <f t="shared" ca="1" si="113"/>
        <v>VERO</v>
      </c>
      <c r="C1218" s="57" t="b">
        <f t="shared" si="114"/>
        <v>1</v>
      </c>
      <c r="D1218" s="57" t="b">
        <f>+IF(Q1218='Convalida dati'!$B$16,AND('Dealflow centrale'!V1218&lt;&gt;"",I1218&lt;&gt;""),IF(AND('Dealflow centrale'!Q1218='Convalida dati'!$B$17,'Dealflow centrale'!I1218=""),OR('Dealflow centrale'!V1218="",V1218='Convalida dati'!$D$8),"FALSO"))</f>
        <v>1</v>
      </c>
      <c r="E1218" s="57" t="b">
        <f>+IF(OR(T1218='Convalida dati'!$F$4,T1218='Convalida dati'!$F$5,T1218='Convalida dati'!$F$8),OR('Dealflow centrale'!V1218='Convalida dati'!$D$9,V1218='Convalida dati'!$D$6,V1218='Convalida dati'!$D$7),IF(OR('Dealflow centrale'!T1218='Convalida dati'!$F$6,'Dealflow centrale'!T1218='Convalida dati'!$F$7),OR('Dealflow centrale'!V1218='Convalida dati'!$D$10,'Dealflow centrale'!V1218='Convalida dati'!$D$9,'Dealflow centrale'!V1218='Convalida dati'!$D$6),IF(T1218="",OR(V1218="",V1218='Convalida dati'!$D$8),"FALSO")))</f>
        <v>1</v>
      </c>
      <c r="F1218" s="58" t="str">
        <f t="shared" ca="1" si="115"/>
        <v>OK</v>
      </c>
      <c r="G1218" s="66">
        <f t="shared" si="105"/>
        <v>1213</v>
      </c>
      <c r="H1218" s="85">
        <v>43756</v>
      </c>
      <c r="I1218" s="63">
        <f t="shared" si="109"/>
        <v>43756</v>
      </c>
      <c r="J1218" s="77" t="s">
        <v>4518</v>
      </c>
      <c r="K1218" s="76" t="s">
        <v>62</v>
      </c>
      <c r="L1218" s="76" t="s">
        <v>165</v>
      </c>
      <c r="M1218" s="78" t="s">
        <v>90</v>
      </c>
      <c r="N1218" s="77" t="s">
        <v>82</v>
      </c>
      <c r="O1218" s="272"/>
      <c r="P1218" s="66" t="s">
        <v>36</v>
      </c>
      <c r="Q1218" s="67" t="s">
        <v>170</v>
      </c>
      <c r="R1218" s="67" t="s">
        <v>48</v>
      </c>
      <c r="S1218" s="288" t="str">
        <f>+'EVCA sectoralclassification 1'!E200</f>
        <v>Internet technologies</v>
      </c>
      <c r="T1218" s="68" t="s">
        <v>167</v>
      </c>
      <c r="U1218" s="66" t="s">
        <v>218</v>
      </c>
      <c r="V1218" s="427" t="s">
        <v>3913</v>
      </c>
      <c r="W1218" s="462"/>
      <c r="X1218" s="489">
        <v>44475</v>
      </c>
      <c r="Y1218" s="482" t="s">
        <v>4519</v>
      </c>
      <c r="Z1218" s="74"/>
    </row>
    <row r="1219" spans="2:26" ht="42.45" hidden="1" customHeight="1" x14ac:dyDescent="0.3">
      <c r="B1219" s="56" t="str">
        <f t="shared" ca="1" si="113"/>
        <v>VERO</v>
      </c>
      <c r="C1219" s="57" t="b">
        <f t="shared" si="114"/>
        <v>1</v>
      </c>
      <c r="D1219" s="57" t="b">
        <f>+IF(Q1219='Convalida dati'!$B$16,AND('Dealflow centrale'!V1219&lt;&gt;"",I1219&lt;&gt;""),IF(AND('Dealflow centrale'!Q1219='Convalida dati'!$B$17,'Dealflow centrale'!I1219=""),OR('Dealflow centrale'!V1219="",V1219='Convalida dati'!$D$8),"FALSO"))</f>
        <v>1</v>
      </c>
      <c r="E1219" s="57" t="b">
        <f>+IF(OR(T1219='Convalida dati'!$F$4,T1219='Convalida dati'!$F$5,T1219='Convalida dati'!$F$8),OR('Dealflow centrale'!V1219='Convalida dati'!$D$5,V1219='Convalida dati'!$D$6,V1219='Convalida dati'!$D$7),IF(OR('Dealflow centrale'!T1219='Convalida dati'!$F$9,'Dealflow centrale'!T1219='Convalida dati'!$F$7),OR('Dealflow centrale'!V1219='Convalida dati'!$D$4,'Dealflow centrale'!V1219='Convalida dati'!$D$5,'Dealflow centrale'!V1219='Convalida dati'!$D$6),IF(T1219="",OR(V1219="",V1219='Convalida dati'!$D$8),"FALSO")))</f>
        <v>1</v>
      </c>
      <c r="F1219" s="58" t="str">
        <f t="shared" ca="1" si="115"/>
        <v>OK</v>
      </c>
      <c r="G1219" s="60">
        <f t="shared" si="105"/>
        <v>1214</v>
      </c>
      <c r="H1219" s="84">
        <v>43756</v>
      </c>
      <c r="I1219" s="59">
        <f t="shared" si="109"/>
        <v>43756</v>
      </c>
      <c r="J1219" s="75" t="s">
        <v>2721</v>
      </c>
      <c r="K1219" s="70" t="s">
        <v>62</v>
      </c>
      <c r="L1219" s="70" t="s">
        <v>165</v>
      </c>
      <c r="M1219" s="72" t="s">
        <v>90</v>
      </c>
      <c r="N1219" s="75"/>
      <c r="O1219" s="73" t="s">
        <v>2142</v>
      </c>
      <c r="P1219" s="60" t="s">
        <v>35</v>
      </c>
      <c r="Q1219" s="61" t="s">
        <v>170</v>
      </c>
      <c r="R1219" s="61" t="s">
        <v>49</v>
      </c>
      <c r="S1219" s="293" t="str">
        <f>+'EVCA sectoralclassification 1'!E214</f>
        <v>Systems software</v>
      </c>
      <c r="T1219" s="62" t="s">
        <v>166</v>
      </c>
      <c r="U1219" s="60" t="s">
        <v>218</v>
      </c>
      <c r="V1219" s="424" t="s">
        <v>38</v>
      </c>
      <c r="W1219" s="289"/>
      <c r="X1219" s="488">
        <v>43766</v>
      </c>
      <c r="Y1219" s="481"/>
      <c r="Z1219" s="284"/>
    </row>
    <row r="1220" spans="2:26" ht="42.45" hidden="1" customHeight="1" x14ac:dyDescent="0.3">
      <c r="B1220" s="56" t="str">
        <f t="shared" ca="1" si="113"/>
        <v>VERO</v>
      </c>
      <c r="C1220" s="57" t="b">
        <f t="shared" si="114"/>
        <v>1</v>
      </c>
      <c r="D1220" s="57" t="b">
        <f>+IF(Q1220='Convalida dati'!$B$16,AND('Dealflow centrale'!V1220&lt;&gt;"",I1220&lt;&gt;""),IF(AND('Dealflow centrale'!Q1220='Convalida dati'!$B$17,'Dealflow centrale'!I1220=""),OR('Dealflow centrale'!V1220="",V1220='Convalida dati'!$D$8),"FALSO"))</f>
        <v>1</v>
      </c>
      <c r="E1220" s="57" t="b">
        <f>+IF(OR(T1220='Convalida dati'!$F$4,T1220='Convalida dati'!$F$5,T1220='Convalida dati'!$F$8),OR('Dealflow centrale'!V1220='Convalida dati'!$D$5,V1220='Convalida dati'!$D$6,V1220='Convalida dati'!$D$7),IF(OR('Dealflow centrale'!T1220='Convalida dati'!$F$9,'Dealflow centrale'!T1220='Convalida dati'!$F$7),OR('Dealflow centrale'!V1220='Convalida dati'!$D$4,'Dealflow centrale'!V1220='Convalida dati'!$D$5,'Dealflow centrale'!V1220='Convalida dati'!$D$6),IF(T1220="",OR(V1220="",V1220='Convalida dati'!$D$8),"FALSO")))</f>
        <v>1</v>
      </c>
      <c r="F1220" s="58" t="str">
        <f t="shared" ca="1" si="115"/>
        <v>OK</v>
      </c>
      <c r="G1220" s="66">
        <f t="shared" si="105"/>
        <v>1215</v>
      </c>
      <c r="H1220" s="85">
        <v>43756</v>
      </c>
      <c r="I1220" s="63">
        <f t="shared" si="109"/>
        <v>43756</v>
      </c>
      <c r="J1220" s="77" t="s">
        <v>2722</v>
      </c>
      <c r="K1220" s="76" t="s">
        <v>62</v>
      </c>
      <c r="L1220" s="76" t="s">
        <v>165</v>
      </c>
      <c r="M1220" s="78" t="s">
        <v>90</v>
      </c>
      <c r="N1220" s="64"/>
      <c r="O1220" s="272" t="s">
        <v>2723</v>
      </c>
      <c r="P1220" s="66" t="s">
        <v>169</v>
      </c>
      <c r="Q1220" s="67" t="s">
        <v>170</v>
      </c>
      <c r="R1220" s="67" t="s">
        <v>52</v>
      </c>
      <c r="S1220" s="287" t="str">
        <f>+'EVCA sectoralclassification 1'!E231</f>
        <v>Medical devices and supplies</v>
      </c>
      <c r="T1220" s="67" t="s">
        <v>41</v>
      </c>
      <c r="U1220" s="78" t="s">
        <v>809</v>
      </c>
      <c r="V1220" s="423" t="s">
        <v>39</v>
      </c>
      <c r="W1220" s="288"/>
      <c r="X1220" s="489">
        <v>43766</v>
      </c>
      <c r="Y1220" s="482"/>
      <c r="Z1220" s="74"/>
    </row>
    <row r="1221" spans="2:26" ht="42.45" hidden="1" customHeight="1" x14ac:dyDescent="0.3">
      <c r="B1221" s="56" t="str">
        <f t="shared" ca="1" si="113"/>
        <v>VERO</v>
      </c>
      <c r="C1221" s="57" t="b">
        <f t="shared" si="114"/>
        <v>1</v>
      </c>
      <c r="D1221" s="57" t="b">
        <f>+IF(Q1221='Convalida dati'!$B$16,AND('Dealflow centrale'!V1221&lt;&gt;"",I1221&lt;&gt;""),IF(AND('Dealflow centrale'!Q1221='Convalida dati'!$B$17,'Dealflow centrale'!I1221=""),OR('Dealflow centrale'!V1221="",V1221='Convalida dati'!$D$8),"FALSO"))</f>
        <v>1</v>
      </c>
      <c r="E1221" s="57" t="b">
        <f>+IF(OR(T1221='Convalida dati'!$F$4,T1221='Convalida dati'!$F$5,T1221='Convalida dati'!$F$8),OR('Dealflow centrale'!V1221='Convalida dati'!$D$5,V1221='Convalida dati'!$D$6,V1221='Convalida dati'!$D$7),IF(OR('Dealflow centrale'!T1221='Convalida dati'!$F$9,'Dealflow centrale'!T1221='Convalida dati'!$F$7),OR('Dealflow centrale'!V1221='Convalida dati'!$D$4,'Dealflow centrale'!V1221='Convalida dati'!$D$5,'Dealflow centrale'!V1221='Convalida dati'!$D$6),IF(T1221="",OR(V1221="",V1221='Convalida dati'!$D$8),"FALSO")))</f>
        <v>1</v>
      </c>
      <c r="F1221" s="58" t="str">
        <f t="shared" ca="1" si="115"/>
        <v>OK</v>
      </c>
      <c r="G1221" s="60">
        <f t="shared" si="105"/>
        <v>1216</v>
      </c>
      <c r="H1221" s="84">
        <v>43756</v>
      </c>
      <c r="I1221" s="59">
        <f t="shared" si="109"/>
        <v>43756</v>
      </c>
      <c r="J1221" s="75" t="s">
        <v>2724</v>
      </c>
      <c r="K1221" s="70" t="s">
        <v>62</v>
      </c>
      <c r="L1221" s="70" t="s">
        <v>165</v>
      </c>
      <c r="M1221" s="72" t="s">
        <v>90</v>
      </c>
      <c r="N1221" s="75"/>
      <c r="O1221" s="73" t="s">
        <v>2723</v>
      </c>
      <c r="P1221" s="60" t="s">
        <v>169</v>
      </c>
      <c r="Q1221" s="61" t="s">
        <v>170</v>
      </c>
      <c r="R1221" s="61" t="s">
        <v>45</v>
      </c>
      <c r="S1221" s="61" t="str">
        <f>+'EVCA sectoralclassification 1'!E223</f>
        <v>Biotechnology</v>
      </c>
      <c r="T1221" s="61" t="s">
        <v>40</v>
      </c>
      <c r="U1221" s="60" t="s">
        <v>809</v>
      </c>
      <c r="V1221" s="424" t="s">
        <v>39</v>
      </c>
      <c r="W1221" s="289"/>
      <c r="X1221" s="491">
        <v>43766</v>
      </c>
      <c r="Y1221" s="481"/>
      <c r="Z1221" s="284"/>
    </row>
    <row r="1222" spans="2:26" ht="42.45" hidden="1" customHeight="1" x14ac:dyDescent="0.3">
      <c r="B1222" s="56" t="str">
        <f t="shared" ca="1" si="113"/>
        <v>VERO</v>
      </c>
      <c r="C1222" s="57" t="b">
        <f t="shared" si="114"/>
        <v>1</v>
      </c>
      <c r="D1222" s="57" t="b">
        <f>+IF(Q1222='Convalida dati'!$B$16,AND('Dealflow centrale'!V1222&lt;&gt;"",I1222&lt;&gt;""),IF(AND('Dealflow centrale'!Q1222='Convalida dati'!$B$17,'Dealflow centrale'!I1222=""),OR('Dealflow centrale'!V1222="",V1222='Convalida dati'!$D$8),"FALSO"))</f>
        <v>1</v>
      </c>
      <c r="E1222" s="57" t="b">
        <f>+IF(OR(T1222='Convalida dati'!$F$4,T1222='Convalida dati'!$F$5,T1222='Convalida dati'!$F$8),OR('Dealflow centrale'!V1222='Convalida dati'!$D$5,V1222='Convalida dati'!$D$6,V1222='Convalida dati'!$D$7),IF(OR('Dealflow centrale'!T1222='Convalida dati'!$F$9,'Dealflow centrale'!T1222='Convalida dati'!$F$7),OR('Dealflow centrale'!V1222='Convalida dati'!$D$4,'Dealflow centrale'!V1222='Convalida dati'!$D$5,'Dealflow centrale'!V1222='Convalida dati'!$D$6),IF(T1222="",OR(V1222="",V1222='Convalida dati'!$D$8),"FALSO")))</f>
        <v>1</v>
      </c>
      <c r="F1222" s="58" t="str">
        <f t="shared" ca="1" si="115"/>
        <v>OK</v>
      </c>
      <c r="G1222" s="66">
        <f t="shared" si="105"/>
        <v>1217</v>
      </c>
      <c r="H1222" s="85">
        <v>43759</v>
      </c>
      <c r="I1222" s="63">
        <f t="shared" si="109"/>
        <v>43759</v>
      </c>
      <c r="J1222" s="77" t="s">
        <v>2725</v>
      </c>
      <c r="K1222" s="76" t="s">
        <v>62</v>
      </c>
      <c r="L1222" s="76" t="s">
        <v>733</v>
      </c>
      <c r="M1222" s="78" t="s">
        <v>105</v>
      </c>
      <c r="N1222" s="64"/>
      <c r="O1222" s="272" t="s">
        <v>2727</v>
      </c>
      <c r="P1222" s="66" t="s">
        <v>34</v>
      </c>
      <c r="Q1222" s="67" t="s">
        <v>170</v>
      </c>
      <c r="R1222" s="280" t="s">
        <v>52</v>
      </c>
      <c r="S1222" s="288" t="str">
        <f>+'EVCA sectoralclassification 1'!E231</f>
        <v>Medical devices and supplies</v>
      </c>
      <c r="T1222" s="68" t="s">
        <v>41</v>
      </c>
      <c r="U1222" s="78" t="s">
        <v>3814</v>
      </c>
      <c r="V1222" s="423" t="s">
        <v>39</v>
      </c>
      <c r="W1222" s="288"/>
      <c r="X1222" s="489">
        <v>44175</v>
      </c>
      <c r="Y1222" s="482" t="s">
        <v>3820</v>
      </c>
      <c r="Z1222" s="74"/>
    </row>
    <row r="1223" spans="2:26" ht="42.45" hidden="1" customHeight="1" x14ac:dyDescent="0.3">
      <c r="B1223" s="56" t="str">
        <f t="shared" ca="1" si="113"/>
        <v>VERO</v>
      </c>
      <c r="C1223" s="57" t="b">
        <f t="shared" si="114"/>
        <v>1</v>
      </c>
      <c r="D1223" s="57" t="b">
        <f>+IF(Q1223='Convalida dati'!$B$16,AND('Dealflow centrale'!V1223&lt;&gt;"",I1223&lt;&gt;""),IF(AND('Dealflow centrale'!Q1223='Convalida dati'!$B$17,'Dealflow centrale'!I1223=""),OR('Dealflow centrale'!V1223="",V1223='Convalida dati'!$D$8),"FALSO"))</f>
        <v>1</v>
      </c>
      <c r="E1223" s="57" t="b">
        <f>+IF(OR(T1223='Convalida dati'!$F$4,T1223='Convalida dati'!$F$5,T1223='Convalida dati'!$F$8),OR('Dealflow centrale'!V1223='Convalida dati'!$D$5,V1223='Convalida dati'!$D$6,V1223='Convalida dati'!$D$7),IF(OR('Dealflow centrale'!T1223='Convalida dati'!$F$9,'Dealflow centrale'!T1223='Convalida dati'!$F$7),OR('Dealflow centrale'!V1223='Convalida dati'!$D$4,'Dealflow centrale'!V1223='Convalida dati'!$D$5,'Dealflow centrale'!V1223='Convalida dati'!$D$6),IF(T1223="",OR(V1223="",V1223='Convalida dati'!$D$8),"FALSO")))</f>
        <v>1</v>
      </c>
      <c r="F1223" s="58" t="str">
        <f t="shared" ca="1" si="115"/>
        <v>OK</v>
      </c>
      <c r="G1223" s="60">
        <f t="shared" si="105"/>
        <v>1218</v>
      </c>
      <c r="H1223" s="84">
        <v>43759</v>
      </c>
      <c r="I1223" s="59">
        <f t="shared" si="109"/>
        <v>43759</v>
      </c>
      <c r="J1223" s="75" t="s">
        <v>4561</v>
      </c>
      <c r="K1223" s="70" t="s">
        <v>62</v>
      </c>
      <c r="L1223" s="70" t="s">
        <v>202</v>
      </c>
      <c r="M1223" s="72" t="s">
        <v>89</v>
      </c>
      <c r="N1223" s="75"/>
      <c r="O1223" s="73" t="s">
        <v>2728</v>
      </c>
      <c r="P1223" s="60" t="s">
        <v>35</v>
      </c>
      <c r="Q1223" s="61" t="s">
        <v>170</v>
      </c>
      <c r="R1223" s="61" t="s">
        <v>52</v>
      </c>
      <c r="S1223" s="293" t="str">
        <f>+'EVCA sectoralclassification 1'!E229</f>
        <v>Medical equipment and related software</v>
      </c>
      <c r="T1223" s="62" t="s">
        <v>166</v>
      </c>
      <c r="U1223" s="60" t="s">
        <v>218</v>
      </c>
      <c r="V1223" s="424" t="s">
        <v>38</v>
      </c>
      <c r="W1223" s="289"/>
      <c r="X1223" s="488">
        <v>43766</v>
      </c>
      <c r="Y1223" s="481"/>
      <c r="Z1223" s="284"/>
    </row>
    <row r="1224" spans="2:26" ht="42.45" hidden="1" customHeight="1" x14ac:dyDescent="0.3">
      <c r="B1224" s="56" t="str">
        <f t="shared" ca="1" si="113"/>
        <v>VERO</v>
      </c>
      <c r="C1224" s="57" t="b">
        <f t="shared" si="114"/>
        <v>1</v>
      </c>
      <c r="D1224" s="57" t="b">
        <f>+IF(Q1224='Convalida dati'!$B$16,AND('Dealflow centrale'!V1224&lt;&gt;"",I1224&lt;&gt;""),IF(AND('Dealflow centrale'!Q1224='Convalida dati'!$B$17,'Dealflow centrale'!I1224=""),OR('Dealflow centrale'!V1224="",V1224='Convalida dati'!$D$8),"FALSO"))</f>
        <v>1</v>
      </c>
      <c r="E1224" s="57" t="b">
        <f>+IF(OR(T1224='Convalida dati'!$F$4,T1224='Convalida dati'!$F$5,T1224='Convalida dati'!$F$8),OR('Dealflow centrale'!V1224='Convalida dati'!$D$5,V1224='Convalida dati'!$D$6,V1224='Convalida dati'!$D$7),IF(OR('Dealflow centrale'!T1224='Convalida dati'!$F$9,'Dealflow centrale'!T1224='Convalida dati'!$F$7),OR('Dealflow centrale'!V1224='Convalida dati'!$D$4,'Dealflow centrale'!V1224='Convalida dati'!$D$5,'Dealflow centrale'!V1224='Convalida dati'!$D$6),IF(T1224="",OR(V1224="",V1224='Convalida dati'!$D$8),"FALSO")))</f>
        <v>1</v>
      </c>
      <c r="F1224" s="58" t="str">
        <f t="shared" ca="1" si="115"/>
        <v>OK</v>
      </c>
      <c r="G1224" s="66">
        <f t="shared" si="105"/>
        <v>1219</v>
      </c>
      <c r="H1224" s="85">
        <v>43760</v>
      </c>
      <c r="I1224" s="63">
        <f t="shared" ref="I1224:I1227" si="116">+H1224</f>
        <v>43760</v>
      </c>
      <c r="J1224" s="77" t="s">
        <v>2729</v>
      </c>
      <c r="K1224" s="76" t="s">
        <v>62</v>
      </c>
      <c r="L1224" s="76" t="s">
        <v>1241</v>
      </c>
      <c r="M1224" s="78" t="s">
        <v>70</v>
      </c>
      <c r="N1224" s="64"/>
      <c r="O1224" s="272" t="s">
        <v>2737</v>
      </c>
      <c r="P1224" s="66" t="s">
        <v>34</v>
      </c>
      <c r="Q1224" s="67" t="s">
        <v>170</v>
      </c>
      <c r="R1224" s="67" t="s">
        <v>47</v>
      </c>
      <c r="S1224" s="288" t="str">
        <f>+'EVCA sectoralclassification 1'!E51</f>
        <v>Business and industrial products</v>
      </c>
      <c r="T1224" s="68" t="s">
        <v>166</v>
      </c>
      <c r="U1224" s="66" t="s">
        <v>218</v>
      </c>
      <c r="V1224" s="423" t="s">
        <v>174</v>
      </c>
      <c r="W1224" s="288"/>
      <c r="X1224" s="489">
        <v>43766</v>
      </c>
      <c r="Y1224" s="482" t="s">
        <v>2673</v>
      </c>
      <c r="Z1224" s="74"/>
    </row>
    <row r="1225" spans="2:26" ht="42.45" hidden="1" customHeight="1" x14ac:dyDescent="0.3">
      <c r="B1225" s="56" t="str">
        <f t="shared" ca="1" si="113"/>
        <v>VERO</v>
      </c>
      <c r="C1225" s="57" t="b">
        <f t="shared" si="114"/>
        <v>1</v>
      </c>
      <c r="D1225" s="57" t="b">
        <f>+IF(Q1225='Convalida dati'!$B$16,AND('Dealflow centrale'!V1225&lt;&gt;"",I1225&lt;&gt;""),IF(AND('Dealflow centrale'!Q1225='Convalida dati'!$B$17,'Dealflow centrale'!I1225=""),OR('Dealflow centrale'!V1225="",V1225='Convalida dati'!$D$8),"FALSO"))</f>
        <v>1</v>
      </c>
      <c r="E1225" s="57" t="b">
        <f>+IF(OR(T1225='Convalida dati'!$F$4,T1225='Convalida dati'!$F$5,T1225='Convalida dati'!$F$8),OR('Dealflow centrale'!V1225='Convalida dati'!$D$5,V1225='Convalida dati'!$D$6,V1225='Convalida dati'!$D$7),IF(OR('Dealflow centrale'!T1225='Convalida dati'!$F$9,'Dealflow centrale'!T1225='Convalida dati'!$F$7),OR('Dealflow centrale'!V1225='Convalida dati'!$D$4,'Dealflow centrale'!V1225='Convalida dati'!$D$5,'Dealflow centrale'!V1225='Convalida dati'!$D$6),IF(T1225="",OR(V1225="",V1225='Convalida dati'!$D$8),"FALSO")))</f>
        <v>1</v>
      </c>
      <c r="F1225" s="58" t="str">
        <f t="shared" ca="1" si="115"/>
        <v>OK</v>
      </c>
      <c r="G1225" s="60">
        <f t="shared" si="105"/>
        <v>1220</v>
      </c>
      <c r="H1225" s="84">
        <v>43760</v>
      </c>
      <c r="I1225" s="59">
        <f t="shared" si="116"/>
        <v>43760</v>
      </c>
      <c r="J1225" s="75" t="s">
        <v>2730</v>
      </c>
      <c r="K1225" s="70" t="s">
        <v>62</v>
      </c>
      <c r="L1225" s="70" t="s">
        <v>202</v>
      </c>
      <c r="M1225" s="72" t="s">
        <v>89</v>
      </c>
      <c r="N1225" s="75"/>
      <c r="O1225" s="73" t="s">
        <v>2738</v>
      </c>
      <c r="P1225" s="60" t="s">
        <v>34</v>
      </c>
      <c r="Q1225" s="61" t="s">
        <v>170</v>
      </c>
      <c r="R1225" s="61" t="s">
        <v>51</v>
      </c>
      <c r="S1225" s="293" t="str">
        <f>+'EVCA sectoralclassification 1'!E111</f>
        <v>Means of transport: manufacturing and related</v>
      </c>
      <c r="T1225" s="62" t="s">
        <v>41</v>
      </c>
      <c r="U1225" s="60" t="s">
        <v>218</v>
      </c>
      <c r="V1225" s="424" t="s">
        <v>174</v>
      </c>
      <c r="W1225" s="289"/>
      <c r="X1225" s="488">
        <v>43766</v>
      </c>
      <c r="Y1225" s="481"/>
      <c r="Z1225" s="284"/>
    </row>
    <row r="1226" spans="2:26" ht="42.45" hidden="1" customHeight="1" x14ac:dyDescent="0.3">
      <c r="B1226" s="56" t="str">
        <f t="shared" ca="1" si="113"/>
        <v>VERO</v>
      </c>
      <c r="C1226" s="57" t="b">
        <f t="shared" si="114"/>
        <v>1</v>
      </c>
      <c r="D1226" s="57" t="b">
        <f>+IF(Q1226='Convalida dati'!$B$16,AND('Dealflow centrale'!V1226&lt;&gt;"",I1226&lt;&gt;""),IF(AND('Dealflow centrale'!Q1226='Convalida dati'!$B$17,'Dealflow centrale'!I1226=""),OR('Dealflow centrale'!V1226="",V1226='Convalida dati'!$D$8),"FALSO"))</f>
        <v>1</v>
      </c>
      <c r="E1226" s="57" t="b">
        <f>+IF(OR(T1226='Convalida dati'!$F$4,T1226='Convalida dati'!$F$5,T1226='Convalida dati'!$F$8),OR('Dealflow centrale'!V1226='Convalida dati'!$D$5,V1226='Convalida dati'!$D$6,V1226='Convalida dati'!$D$7),IF(OR('Dealflow centrale'!T1226='Convalida dati'!$F$9,'Dealflow centrale'!T1226='Convalida dati'!$F$7),OR('Dealflow centrale'!V1226='Convalida dati'!$D$4,'Dealflow centrale'!V1226='Convalida dati'!$D$5,'Dealflow centrale'!V1226='Convalida dati'!$D$6),IF(T1226="",OR(V1226="",V1226='Convalida dati'!$D$8),"FALSO")))</f>
        <v>1</v>
      </c>
      <c r="F1226" s="58" t="str">
        <f t="shared" ref="F1226:F1250" ca="1" si="117">+IF(AND(B1226="VERO",C1226=TRUE,D1226=TRUE,E1226=TRUE),"OK","ERRORE")</f>
        <v>OK</v>
      </c>
      <c r="G1226" s="66">
        <f t="shared" ref="G1226:G1289" si="118">+G1225+1</f>
        <v>1221</v>
      </c>
      <c r="H1226" s="85">
        <v>43760</v>
      </c>
      <c r="I1226" s="63">
        <f t="shared" si="116"/>
        <v>43760</v>
      </c>
      <c r="J1226" s="77" t="s">
        <v>2731</v>
      </c>
      <c r="K1226" s="76" t="s">
        <v>62</v>
      </c>
      <c r="L1226" s="76" t="s">
        <v>830</v>
      </c>
      <c r="M1226" s="78" t="s">
        <v>103</v>
      </c>
      <c r="N1226" s="64"/>
      <c r="O1226" s="272" t="s">
        <v>2739</v>
      </c>
      <c r="P1226" s="66" t="s">
        <v>35</v>
      </c>
      <c r="Q1226" s="67" t="s">
        <v>170</v>
      </c>
      <c r="R1226" s="67" t="s">
        <v>49</v>
      </c>
      <c r="S1226" s="288" t="str">
        <f>+'EVCA sectoralclassification 1'!E198</f>
        <v>Telecom carriers</v>
      </c>
      <c r="T1226" s="68" t="s">
        <v>41</v>
      </c>
      <c r="U1226" s="66" t="s">
        <v>218</v>
      </c>
      <c r="V1226" s="423" t="s">
        <v>174</v>
      </c>
      <c r="W1226" s="288"/>
      <c r="X1226" s="489">
        <v>43766</v>
      </c>
      <c r="Y1226" s="482"/>
      <c r="Z1226" s="74"/>
    </row>
    <row r="1227" spans="2:26" ht="42.45" hidden="1" customHeight="1" x14ac:dyDescent="0.3">
      <c r="B1227" s="56" t="str">
        <f t="shared" ca="1" si="113"/>
        <v>VERO</v>
      </c>
      <c r="C1227" s="57" t="b">
        <f t="shared" si="114"/>
        <v>1</v>
      </c>
      <c r="D1227" s="57" t="b">
        <f>+IF(Q1227='Convalida dati'!$B$16,AND('Dealflow centrale'!V1227&lt;&gt;"",I1227&lt;&gt;""),IF(AND('Dealflow centrale'!Q1227='Convalida dati'!$B$17,'Dealflow centrale'!I1227=""),OR('Dealflow centrale'!V1227="",V1227='Convalida dati'!$D$8),"FALSO"))</f>
        <v>1</v>
      </c>
      <c r="E1227" s="57" t="b">
        <f>+IF(OR(T1227='Convalida dati'!$F$4,T1227='Convalida dati'!$F$5,T1227='Convalida dati'!$F$8),OR('Dealflow centrale'!V1227='Convalida dati'!$D$5,V1227='Convalida dati'!$D$6,V1227='Convalida dati'!$D$7),IF(OR('Dealflow centrale'!T1227='Convalida dati'!$F$9,'Dealflow centrale'!T1227='Convalida dati'!$F$7),OR('Dealflow centrale'!V1227='Convalida dati'!$D$4,'Dealflow centrale'!V1227='Convalida dati'!$D$5,'Dealflow centrale'!V1227='Convalida dati'!$D$6),IF(T1227="",OR(V1227="",V1227='Convalida dati'!$D$8),"FALSO")))</f>
        <v>1</v>
      </c>
      <c r="F1227" s="58" t="str">
        <f t="shared" ca="1" si="117"/>
        <v>OK</v>
      </c>
      <c r="G1227" s="60">
        <f t="shared" si="118"/>
        <v>1222</v>
      </c>
      <c r="H1227" s="84">
        <v>43761</v>
      </c>
      <c r="I1227" s="59">
        <f t="shared" si="116"/>
        <v>43761</v>
      </c>
      <c r="J1227" s="75" t="s">
        <v>2732</v>
      </c>
      <c r="K1227" s="70" t="s">
        <v>62</v>
      </c>
      <c r="L1227" s="70" t="s">
        <v>234</v>
      </c>
      <c r="M1227" s="72" t="s">
        <v>96</v>
      </c>
      <c r="N1227" s="75"/>
      <c r="O1227" s="73" t="s">
        <v>2740</v>
      </c>
      <c r="P1227" s="60" t="s">
        <v>37</v>
      </c>
      <c r="Q1227" s="61" t="s">
        <v>170</v>
      </c>
      <c r="R1227" s="61" t="s">
        <v>48</v>
      </c>
      <c r="S1227" s="293" t="str">
        <f>+'EVCA sectoralclassification 1'!E200</f>
        <v>Internet technologies</v>
      </c>
      <c r="T1227" s="62" t="s">
        <v>166</v>
      </c>
      <c r="U1227" s="60" t="s">
        <v>218</v>
      </c>
      <c r="V1227" s="424" t="s">
        <v>38</v>
      </c>
      <c r="W1227" s="289"/>
      <c r="X1227" s="488">
        <v>43766</v>
      </c>
      <c r="Y1227" s="481"/>
      <c r="Z1227" s="284"/>
    </row>
    <row r="1228" spans="2:26" ht="42.45" hidden="1" customHeight="1" x14ac:dyDescent="0.3">
      <c r="B1228" s="56" t="str">
        <f t="shared" ca="1" si="113"/>
        <v>VERO</v>
      </c>
      <c r="C1228" s="57" t="b">
        <f t="shared" si="114"/>
        <v>1</v>
      </c>
      <c r="D1228" s="57" t="b">
        <f>+IF(Q1228='Convalida dati'!$B$16,AND('Dealflow centrale'!V1228&lt;&gt;"",I1228&lt;&gt;""),IF(AND('Dealflow centrale'!Q1228='Convalida dati'!$B$17,'Dealflow centrale'!I1228=""),OR('Dealflow centrale'!V1228="",V1228='Convalida dati'!$D$8),"FALSO"))</f>
        <v>1</v>
      </c>
      <c r="E1228" s="57" t="b">
        <f>+IF(OR(T1228='Convalida dati'!$F$4,T1228='Convalida dati'!$F$5,T1228='Convalida dati'!$F$8),OR('Dealflow centrale'!V1228='Convalida dati'!$D$5,V1228='Convalida dati'!$D$6,V1228='Convalida dati'!$D$7),IF(OR('Dealflow centrale'!T1228='Convalida dati'!$F$9,'Dealflow centrale'!T1228='Convalida dati'!$F$7),OR('Dealflow centrale'!V1228='Convalida dati'!$D$4,'Dealflow centrale'!V1228='Convalida dati'!$D$5,'Dealflow centrale'!V1228='Convalida dati'!$D$6),IF(T1228="",OR(V1228="",V1228='Convalida dati'!$D$8),"FALSO")))</f>
        <v>1</v>
      </c>
      <c r="F1228" s="58" t="str">
        <f t="shared" ca="1" si="117"/>
        <v>OK</v>
      </c>
      <c r="G1228" s="66">
        <f t="shared" si="118"/>
        <v>1223</v>
      </c>
      <c r="H1228" s="85">
        <v>43759</v>
      </c>
      <c r="I1228" s="63">
        <f>+H1228</f>
        <v>43759</v>
      </c>
      <c r="J1228" s="77" t="s">
        <v>2733</v>
      </c>
      <c r="K1228" s="76" t="s">
        <v>62</v>
      </c>
      <c r="L1228" s="76" t="s">
        <v>192</v>
      </c>
      <c r="M1228" s="78" t="s">
        <v>95</v>
      </c>
      <c r="N1228" s="64"/>
      <c r="O1228" s="272" t="s">
        <v>2741</v>
      </c>
      <c r="P1228" s="66" t="s">
        <v>34</v>
      </c>
      <c r="Q1228" s="67" t="s">
        <v>170</v>
      </c>
      <c r="R1228" s="67" t="s">
        <v>46</v>
      </c>
      <c r="S1228" s="288" t="str">
        <f>+'EVCA sectoralclassification 1'!E177</f>
        <v>Environmental services</v>
      </c>
      <c r="T1228" s="68" t="s">
        <v>41</v>
      </c>
      <c r="U1228" s="66" t="s">
        <v>2742</v>
      </c>
      <c r="V1228" s="423" t="s">
        <v>39</v>
      </c>
      <c r="W1228" s="288"/>
      <c r="X1228" s="489">
        <v>43766</v>
      </c>
      <c r="Y1228" s="482"/>
      <c r="Z1228" s="74"/>
    </row>
    <row r="1229" spans="2:26" ht="42.45" hidden="1" customHeight="1" x14ac:dyDescent="0.3">
      <c r="B1229" s="56" t="str">
        <f t="shared" ca="1" si="113"/>
        <v>VERO</v>
      </c>
      <c r="C1229" s="57" t="b">
        <f t="shared" si="114"/>
        <v>1</v>
      </c>
      <c r="D1229" s="57" t="b">
        <f>+IF(Q1229='Convalida dati'!$B$16,AND('Dealflow centrale'!V1229&lt;&gt;"",I1229&lt;&gt;""),IF(AND('Dealflow centrale'!Q1229='Convalida dati'!$B$17,'Dealflow centrale'!I1229=""),OR('Dealflow centrale'!V1229="",V1229='Convalida dati'!$D$8),"FALSO"))</f>
        <v>1</v>
      </c>
      <c r="E1229" s="57" t="b">
        <f>+IF(OR(T1229='Convalida dati'!$F$4,T1229='Convalida dati'!$F$5,T1229='Convalida dati'!$F$8),OR('Dealflow centrale'!V1229='Convalida dati'!$D$5,V1229='Convalida dati'!$D$6,V1229='Convalida dati'!$D$7),IF(OR('Dealflow centrale'!T1229='Convalida dati'!$F$9,'Dealflow centrale'!T1229='Convalida dati'!$F$7),OR('Dealflow centrale'!V1229='Convalida dati'!$D$4,'Dealflow centrale'!V1229='Convalida dati'!$D$5,'Dealflow centrale'!V1229='Convalida dati'!$D$6),IF(T1229="",OR(V1229="",V1229='Convalida dati'!$D$8),"FALSO")))</f>
        <v>1</v>
      </c>
      <c r="F1229" s="58" t="str">
        <f t="shared" ca="1" si="117"/>
        <v>OK</v>
      </c>
      <c r="G1229" s="60">
        <f t="shared" si="118"/>
        <v>1224</v>
      </c>
      <c r="H1229" s="282">
        <v>43761</v>
      </c>
      <c r="I1229" s="59">
        <f>+H1229</f>
        <v>43761</v>
      </c>
      <c r="J1229" s="75" t="s">
        <v>2734</v>
      </c>
      <c r="K1229" s="70" t="s">
        <v>62</v>
      </c>
      <c r="L1229" s="70" t="s">
        <v>206</v>
      </c>
      <c r="M1229" s="72" t="s">
        <v>206</v>
      </c>
      <c r="N1229" s="75"/>
      <c r="O1229" s="73" t="s">
        <v>2743</v>
      </c>
      <c r="P1229" s="60" t="s">
        <v>35</v>
      </c>
      <c r="Q1229" s="61" t="s">
        <v>170</v>
      </c>
      <c r="R1229" s="61" t="s">
        <v>47</v>
      </c>
      <c r="S1229" s="293" t="str">
        <f>+'EVCA sectoralclassification 1'!E118</f>
        <v>Consumer products manufacturing</v>
      </c>
      <c r="T1229" s="62" t="s">
        <v>166</v>
      </c>
      <c r="U1229" s="60" t="s">
        <v>218</v>
      </c>
      <c r="V1229" s="424" t="s">
        <v>38</v>
      </c>
      <c r="W1229" s="289"/>
      <c r="X1229" s="488">
        <v>43766</v>
      </c>
      <c r="Y1229" s="481"/>
      <c r="Z1229" s="284"/>
    </row>
    <row r="1230" spans="2:26" ht="42.45" hidden="1" customHeight="1" x14ac:dyDescent="0.3">
      <c r="B1230" s="56" t="str">
        <f t="shared" ca="1" si="113"/>
        <v>VERO</v>
      </c>
      <c r="C1230" s="57" t="b">
        <f t="shared" si="114"/>
        <v>1</v>
      </c>
      <c r="D1230" s="57" t="b">
        <f>+IF(Q1230='Convalida dati'!$B$16,AND('Dealflow centrale'!V1230&lt;&gt;"",I1230&lt;&gt;""),IF(AND('Dealflow centrale'!Q1230='Convalida dati'!$B$17,'Dealflow centrale'!I1230=""),OR('Dealflow centrale'!V1230="",V1230='Convalida dati'!$D$8),"FALSO"))</f>
        <v>1</v>
      </c>
      <c r="E1230" s="57" t="b">
        <f>+IF(OR(T1230='Convalida dati'!$F$4,T1230='Convalida dati'!$F$5,T1230='Convalida dati'!$F$8),OR('Dealflow centrale'!V1230='Convalida dati'!$D$5,V1230='Convalida dati'!$D$6,V1230='Convalida dati'!$D$7),IF(OR('Dealflow centrale'!T1230='Convalida dati'!$F$9,'Dealflow centrale'!T1230='Convalida dati'!$F$7),OR('Dealflow centrale'!V1230='Convalida dati'!$D$4,'Dealflow centrale'!V1230='Convalida dati'!$D$5,'Dealflow centrale'!V1230='Convalida dati'!$D$6),IF(T1230="",OR(V1230="",V1230='Convalida dati'!$D$8),"FALSO")))</f>
        <v>1</v>
      </c>
      <c r="F1230" s="58" t="str">
        <f t="shared" ca="1" si="117"/>
        <v>OK</v>
      </c>
      <c r="G1230" s="66">
        <f t="shared" si="118"/>
        <v>1225</v>
      </c>
      <c r="H1230" s="85">
        <v>43762</v>
      </c>
      <c r="I1230" s="63">
        <f>+H1230</f>
        <v>43762</v>
      </c>
      <c r="J1230" s="77" t="s">
        <v>2736</v>
      </c>
      <c r="K1230" s="76" t="s">
        <v>64</v>
      </c>
      <c r="L1230" s="76" t="s">
        <v>892</v>
      </c>
      <c r="M1230" s="78" t="s">
        <v>878</v>
      </c>
      <c r="N1230" s="64"/>
      <c r="O1230" s="272" t="s">
        <v>2744</v>
      </c>
      <c r="P1230" s="66" t="s">
        <v>83</v>
      </c>
      <c r="Q1230" s="67" t="s">
        <v>170</v>
      </c>
      <c r="R1230" s="67" t="s">
        <v>53</v>
      </c>
      <c r="S1230" s="288" t="str">
        <f>+'EVCA sectoralclassification 1'!E214</f>
        <v>Systems software</v>
      </c>
      <c r="T1230" s="68" t="s">
        <v>167</v>
      </c>
      <c r="U1230" s="66" t="s">
        <v>218</v>
      </c>
      <c r="V1230" s="423" t="s">
        <v>38</v>
      </c>
      <c r="W1230" s="288"/>
      <c r="X1230" s="489">
        <v>43766</v>
      </c>
      <c r="Y1230" s="482"/>
      <c r="Z1230" s="74"/>
    </row>
    <row r="1231" spans="2:26" ht="42.45" hidden="1" customHeight="1" x14ac:dyDescent="0.3">
      <c r="B1231" s="56" t="str">
        <f t="shared" ca="1" si="113"/>
        <v>VERO</v>
      </c>
      <c r="C1231" s="57" t="b">
        <f t="shared" si="114"/>
        <v>1</v>
      </c>
      <c r="D1231" s="57" t="b">
        <f>+IF(Q1231='Convalida dati'!$B$16,AND('Dealflow centrale'!V1231&lt;&gt;"",I1231&lt;&gt;""),IF(AND('Dealflow centrale'!Q1231='Convalida dati'!$B$17,'Dealflow centrale'!I1231=""),OR('Dealflow centrale'!V1231="",V1231='Convalida dati'!$D$8),"FALSO"))</f>
        <v>1</v>
      </c>
      <c r="E1231" s="57" t="b">
        <f>+IF(OR(T1231='Convalida dati'!$F$4,T1231='Convalida dati'!$F$5,T1231='Convalida dati'!$F$8),OR('Dealflow centrale'!V1231='Convalida dati'!$D$5,V1231='Convalida dati'!$D$6,V1231='Convalida dati'!$D$7),IF(OR('Dealflow centrale'!T1231='Convalida dati'!$F$9,'Dealflow centrale'!T1231='Convalida dati'!$F$7),OR('Dealflow centrale'!V1231='Convalida dati'!$D$4,'Dealflow centrale'!V1231='Convalida dati'!$D$5,'Dealflow centrale'!V1231='Convalida dati'!$D$6),IF(T1231="",OR(V1231="",V1231='Convalida dati'!$D$8),"FALSO")))</f>
        <v>1</v>
      </c>
      <c r="F1231" s="58" t="str">
        <f t="shared" ca="1" si="117"/>
        <v>OK</v>
      </c>
      <c r="G1231" s="60">
        <f t="shared" si="118"/>
        <v>1226</v>
      </c>
      <c r="H1231" s="84">
        <v>43762</v>
      </c>
      <c r="I1231" s="59">
        <v>43768</v>
      </c>
      <c r="J1231" s="75" t="s">
        <v>2735</v>
      </c>
      <c r="K1231" s="70" t="s">
        <v>62</v>
      </c>
      <c r="L1231" s="70" t="s">
        <v>206</v>
      </c>
      <c r="M1231" s="72" t="s">
        <v>206</v>
      </c>
      <c r="N1231" s="75"/>
      <c r="O1231" s="73" t="s">
        <v>2745</v>
      </c>
      <c r="P1231" s="60" t="s">
        <v>34</v>
      </c>
      <c r="Q1231" s="61" t="s">
        <v>170</v>
      </c>
      <c r="R1231" s="61" t="s">
        <v>47</v>
      </c>
      <c r="S1231" s="293" t="str">
        <f>+'EVCA sectoralclassification 1'!E118</f>
        <v>Consumer products manufacturing</v>
      </c>
      <c r="T1231" s="62" t="s">
        <v>166</v>
      </c>
      <c r="U1231" s="60" t="s">
        <v>218</v>
      </c>
      <c r="V1231" s="424" t="s">
        <v>174</v>
      </c>
      <c r="W1231" s="289"/>
      <c r="X1231" s="488">
        <v>43774</v>
      </c>
      <c r="Y1231" s="483" t="s">
        <v>2673</v>
      </c>
      <c r="Z1231" s="80"/>
    </row>
    <row r="1232" spans="2:26" ht="42.45" hidden="1" customHeight="1" x14ac:dyDescent="0.3">
      <c r="B1232" s="56" t="str">
        <f t="shared" ca="1" si="113"/>
        <v>VERO</v>
      </c>
      <c r="C1232" s="57" t="b">
        <f t="shared" si="114"/>
        <v>1</v>
      </c>
      <c r="D1232" s="57" t="b">
        <f>+IF(Q1232='Convalida dati'!$B$16,AND('Dealflow centrale'!V1232&lt;&gt;"",I1232&lt;&gt;""),IF(AND('Dealflow centrale'!Q1232='Convalida dati'!$B$17,'Dealflow centrale'!I1232=""),OR('Dealflow centrale'!V1232="",V1232='Convalida dati'!$D$8),"FALSO"))</f>
        <v>1</v>
      </c>
      <c r="E1232" s="57" t="b">
        <f>+IF(OR(T1232='Convalida dati'!$F$4,T1232='Convalida dati'!$F$5,T1232='Convalida dati'!$F$8),OR('Dealflow centrale'!V1232='Convalida dati'!$D$5,V1232='Convalida dati'!$D$6,V1232='Convalida dati'!$D$7),IF(OR('Dealflow centrale'!T1232='Convalida dati'!$F$9,'Dealflow centrale'!T1232='Convalida dati'!$F$7),OR('Dealflow centrale'!V1232='Convalida dati'!$D$4,'Dealflow centrale'!V1232='Convalida dati'!$D$5,'Dealflow centrale'!V1232='Convalida dati'!$D$6),IF(T1232="",OR(V1232="",V1232='Convalida dati'!$D$8),"FALSO")))</f>
        <v>1</v>
      </c>
      <c r="F1232" s="58" t="str">
        <f t="shared" ca="1" si="117"/>
        <v>OK</v>
      </c>
      <c r="G1232" s="66">
        <f t="shared" si="118"/>
        <v>1227</v>
      </c>
      <c r="H1232" s="273">
        <v>43764</v>
      </c>
      <c r="I1232" s="63">
        <v>43766</v>
      </c>
      <c r="J1232" s="77" t="s">
        <v>2746</v>
      </c>
      <c r="K1232" s="76" t="s">
        <v>62</v>
      </c>
      <c r="L1232" s="76" t="s">
        <v>69</v>
      </c>
      <c r="M1232" s="78" t="s">
        <v>70</v>
      </c>
      <c r="N1232" s="64"/>
      <c r="O1232" s="272" t="s">
        <v>2747</v>
      </c>
      <c r="P1232" s="66" t="s">
        <v>34</v>
      </c>
      <c r="Q1232" s="67" t="s">
        <v>170</v>
      </c>
      <c r="R1232" s="67" t="s">
        <v>49</v>
      </c>
      <c r="S1232" s="288" t="str">
        <f>+'EVCA sectoralclassification 1'!E214</f>
        <v>Systems software</v>
      </c>
      <c r="T1232" s="68" t="s">
        <v>41</v>
      </c>
      <c r="U1232" s="66" t="s">
        <v>1158</v>
      </c>
      <c r="V1232" s="423" t="s">
        <v>39</v>
      </c>
      <c r="W1232" s="288"/>
      <c r="X1232" s="489">
        <v>43774</v>
      </c>
      <c r="Y1232" s="482"/>
      <c r="Z1232" s="74"/>
    </row>
    <row r="1233" spans="2:26" ht="42.45" hidden="1" customHeight="1" x14ac:dyDescent="0.3">
      <c r="B1233" s="56" t="str">
        <f t="shared" ca="1" si="113"/>
        <v>VERO</v>
      </c>
      <c r="C1233" s="57" t="b">
        <f t="shared" si="114"/>
        <v>1</v>
      </c>
      <c r="D1233" s="57" t="b">
        <f>+IF(Q1233='Convalida dati'!$B$16,AND('Dealflow centrale'!V1233&lt;&gt;"",I1233&lt;&gt;""),IF(AND('Dealflow centrale'!Q1233='Convalida dati'!$B$17,'Dealflow centrale'!I1233=""),OR('Dealflow centrale'!V1233="",V1233='Convalida dati'!$D$8),"FALSO"))</f>
        <v>1</v>
      </c>
      <c r="E1233" s="57" t="b">
        <f>+IF(OR(T1233='Convalida dati'!$F$4,T1233='Convalida dati'!$F$5,T1233='Convalida dati'!$F$8),OR('Dealflow centrale'!V1233='Convalida dati'!$D$5,V1233='Convalida dati'!$D$6,V1233='Convalida dati'!$D$7),IF(OR('Dealflow centrale'!T1233='Convalida dati'!$F$9,'Dealflow centrale'!T1233='Convalida dati'!$F$7),OR('Dealflow centrale'!V1233='Convalida dati'!$D$4,'Dealflow centrale'!V1233='Convalida dati'!$D$5,'Dealflow centrale'!V1233='Convalida dati'!$D$6),IF(T1233="",OR(V1233="",V1233='Convalida dati'!$D$8),"FALSO")))</f>
        <v>1</v>
      </c>
      <c r="F1233" s="58" t="str">
        <f t="shared" ca="1" si="117"/>
        <v>OK</v>
      </c>
      <c r="G1233" s="60">
        <f t="shared" si="118"/>
        <v>1228</v>
      </c>
      <c r="H1233" s="84">
        <v>43764</v>
      </c>
      <c r="I1233" s="59">
        <v>43770</v>
      </c>
      <c r="J1233" s="279" t="s">
        <v>2749</v>
      </c>
      <c r="K1233" s="70" t="s">
        <v>62</v>
      </c>
      <c r="L1233" s="70" t="s">
        <v>183</v>
      </c>
      <c r="M1233" s="72" t="s">
        <v>98</v>
      </c>
      <c r="N1233" s="75"/>
      <c r="O1233" s="73" t="s">
        <v>2748</v>
      </c>
      <c r="P1233" s="60" t="s">
        <v>34</v>
      </c>
      <c r="Q1233" s="281" t="s">
        <v>170</v>
      </c>
      <c r="R1233" s="61" t="s">
        <v>46</v>
      </c>
      <c r="S1233" s="293" t="str">
        <f>+'EVCA sectoralclassification 1'!E179</f>
        <v>Energy: other</v>
      </c>
      <c r="T1233" s="62" t="s">
        <v>41</v>
      </c>
      <c r="U1233" s="72" t="s">
        <v>915</v>
      </c>
      <c r="V1233" s="424" t="s">
        <v>39</v>
      </c>
      <c r="W1233" s="289"/>
      <c r="X1233" s="488">
        <v>43774</v>
      </c>
      <c r="Y1233" s="481"/>
      <c r="Z1233" s="284"/>
    </row>
    <row r="1234" spans="2:26" ht="42.45" hidden="1" customHeight="1" x14ac:dyDescent="0.3">
      <c r="B1234" s="56" t="str">
        <f t="shared" ca="1" si="113"/>
        <v>VERO</v>
      </c>
      <c r="C1234" s="57" t="b">
        <f t="shared" si="114"/>
        <v>1</v>
      </c>
      <c r="D1234" s="57" t="b">
        <f>+IF(Q1234='Convalida dati'!$B$16,AND('Dealflow centrale'!V1234&lt;&gt;"",I1234&lt;&gt;""),IF(AND('Dealflow centrale'!Q1234='Convalida dati'!$B$17,'Dealflow centrale'!I1234=""),OR('Dealflow centrale'!V1234="",V1234='Convalida dati'!$D$8),"FALSO"))</f>
        <v>1</v>
      </c>
      <c r="E1234" s="57" t="b">
        <f>+IF(OR(T1234='Convalida dati'!$F$4,T1234='Convalida dati'!$F$5,T1234='Convalida dati'!$F$8),OR('Dealflow centrale'!V1234='Convalida dati'!$D$5,V1234='Convalida dati'!$D$6,V1234='Convalida dati'!$D$7),IF(OR('Dealflow centrale'!T1234='Convalida dati'!$F$9,'Dealflow centrale'!T1234='Convalida dati'!$F$7),OR('Dealflow centrale'!V1234='Convalida dati'!$D$4,'Dealflow centrale'!V1234='Convalida dati'!$D$5,'Dealflow centrale'!V1234='Convalida dati'!$D$6),IF(T1234="",OR(V1234="",V1234='Convalida dati'!$D$8),"FALSO")))</f>
        <v>1</v>
      </c>
      <c r="F1234" s="58" t="str">
        <f t="shared" ca="1" si="117"/>
        <v>OK</v>
      </c>
      <c r="G1234" s="66">
        <f t="shared" si="118"/>
        <v>1229</v>
      </c>
      <c r="H1234" s="85">
        <v>43756</v>
      </c>
      <c r="I1234" s="63">
        <f>+H1234</f>
        <v>43756</v>
      </c>
      <c r="J1234" s="77" t="s">
        <v>2750</v>
      </c>
      <c r="K1234" s="76" t="s">
        <v>62</v>
      </c>
      <c r="L1234" s="76" t="s">
        <v>902</v>
      </c>
      <c r="M1234" s="78" t="s">
        <v>96</v>
      </c>
      <c r="N1234" s="64"/>
      <c r="O1234" s="272" t="s">
        <v>2740</v>
      </c>
      <c r="P1234" s="66" t="s">
        <v>37</v>
      </c>
      <c r="Q1234" s="67" t="s">
        <v>170</v>
      </c>
      <c r="R1234" s="67" t="s">
        <v>51</v>
      </c>
      <c r="S1234" s="288" t="str">
        <f>+'EVCA sectoralclassification 1'!E56</f>
        <v>Business and industrial products</v>
      </c>
      <c r="T1234" s="68" t="s">
        <v>166</v>
      </c>
      <c r="U1234" s="66" t="s">
        <v>218</v>
      </c>
      <c r="V1234" s="423" t="s">
        <v>38</v>
      </c>
      <c r="W1234" s="288"/>
      <c r="X1234" s="489">
        <v>43774</v>
      </c>
      <c r="Y1234" s="482"/>
      <c r="Z1234" s="74"/>
    </row>
    <row r="1235" spans="2:26" ht="42.45" hidden="1" customHeight="1" x14ac:dyDescent="0.3">
      <c r="B1235" s="56" t="str">
        <f t="shared" ca="1" si="113"/>
        <v>VERO</v>
      </c>
      <c r="C1235" s="57" t="b">
        <f t="shared" si="114"/>
        <v>1</v>
      </c>
      <c r="D1235" s="57" t="b">
        <f>+IF(Q1235='Convalida dati'!$B$16,AND('Dealflow centrale'!V1235&lt;&gt;"",I1235&lt;&gt;""),IF(AND('Dealflow centrale'!Q1235='Convalida dati'!$B$17,'Dealflow centrale'!I1235=""),OR('Dealflow centrale'!V1235="",V1235='Convalida dati'!$D$8),"FALSO"))</f>
        <v>1</v>
      </c>
      <c r="E1235" s="57" t="b">
        <f>+IF(OR(T1235='Convalida dati'!$F$4,T1235='Convalida dati'!$F$5,T1235='Convalida dati'!$F$8),OR('Dealflow centrale'!V1235='Convalida dati'!$D$5,V1235='Convalida dati'!$D$6,V1235='Convalida dati'!$D$7),IF(OR('Dealflow centrale'!T1235='Convalida dati'!$F$9,'Dealflow centrale'!T1235='Convalida dati'!$F$7),OR('Dealflow centrale'!V1235='Convalida dati'!$D$4,'Dealflow centrale'!V1235='Convalida dati'!$D$5,'Dealflow centrale'!V1235='Convalida dati'!$D$6),IF(T1235="",OR(V1235="",V1235='Convalida dati'!$D$8),"FALSO")))</f>
        <v>1</v>
      </c>
      <c r="F1235" s="58" t="str">
        <f t="shared" ca="1" si="117"/>
        <v>OK</v>
      </c>
      <c r="G1235" s="60">
        <f t="shared" si="118"/>
        <v>1230</v>
      </c>
      <c r="H1235" s="84">
        <v>43766</v>
      </c>
      <c r="I1235" s="59">
        <f>+H1235</f>
        <v>43766</v>
      </c>
      <c r="J1235" s="75" t="s">
        <v>2751</v>
      </c>
      <c r="K1235" s="70" t="s">
        <v>62</v>
      </c>
      <c r="L1235" s="70" t="s">
        <v>2752</v>
      </c>
      <c r="M1235" s="72" t="s">
        <v>103</v>
      </c>
      <c r="N1235" s="75"/>
      <c r="O1235" s="73" t="s">
        <v>3910</v>
      </c>
      <c r="P1235" s="60" t="s">
        <v>83</v>
      </c>
      <c r="Q1235" s="61" t="s">
        <v>170</v>
      </c>
      <c r="R1235" s="61" t="s">
        <v>47</v>
      </c>
      <c r="S1235" s="293" t="str">
        <f>+'EVCA sectoralclassification 1'!E130</f>
        <v>Consumer products manufacturing</v>
      </c>
      <c r="T1235" s="62" t="s">
        <v>166</v>
      </c>
      <c r="U1235" s="60" t="s">
        <v>218</v>
      </c>
      <c r="V1235" s="424" t="s">
        <v>38</v>
      </c>
      <c r="W1235" s="289"/>
      <c r="X1235" s="488">
        <v>43774</v>
      </c>
      <c r="Y1235" s="481"/>
      <c r="Z1235" s="284"/>
    </row>
    <row r="1236" spans="2:26" ht="42.45" hidden="1" customHeight="1" x14ac:dyDescent="0.3">
      <c r="B1236" s="56" t="str">
        <f t="shared" ca="1" si="113"/>
        <v>VERO</v>
      </c>
      <c r="C1236" s="57" t="b">
        <f t="shared" si="114"/>
        <v>1</v>
      </c>
      <c r="D1236" s="57" t="b">
        <f>+IF(Q1236='Convalida dati'!$B$16,AND('Dealflow centrale'!V1236&lt;&gt;"",I1236&lt;&gt;""),IF(AND('Dealflow centrale'!Q1236='Convalida dati'!$B$17,'Dealflow centrale'!I1236=""),OR('Dealflow centrale'!V1236="",V1236='Convalida dati'!$D$8),"FALSO"))</f>
        <v>1</v>
      </c>
      <c r="E1236" s="57" t="b">
        <f>+IF(OR(T1236='Convalida dati'!$F$4,T1236='Convalida dati'!$F$5,T1236='Convalida dati'!$F$8),OR('Dealflow centrale'!V1236='Convalida dati'!$D$5,V1236='Convalida dati'!$D$6,V1236='Convalida dati'!$D$7),IF(OR('Dealflow centrale'!T1236='Convalida dati'!$F$9,'Dealflow centrale'!T1236='Convalida dati'!$F$7),OR('Dealflow centrale'!V1236='Convalida dati'!$D$4,'Dealflow centrale'!V1236='Convalida dati'!$D$5,'Dealflow centrale'!V1236='Convalida dati'!$D$6),IF(T1236="",OR(V1236="",V1236='Convalida dati'!$D$8),"FALSO")))</f>
        <v>1</v>
      </c>
      <c r="F1236" s="58" t="str">
        <f t="shared" ca="1" si="117"/>
        <v>OK</v>
      </c>
      <c r="G1236" s="66">
        <f t="shared" si="118"/>
        <v>1231</v>
      </c>
      <c r="H1236" s="85">
        <v>43766</v>
      </c>
      <c r="I1236" s="63">
        <f>+H1236</f>
        <v>43766</v>
      </c>
      <c r="J1236" s="77" t="s">
        <v>2753</v>
      </c>
      <c r="K1236" s="76" t="s">
        <v>62</v>
      </c>
      <c r="L1236" s="76" t="s">
        <v>902</v>
      </c>
      <c r="M1236" s="78" t="s">
        <v>96</v>
      </c>
      <c r="N1236" s="77" t="s">
        <v>85</v>
      </c>
      <c r="O1236" s="272"/>
      <c r="P1236" s="66" t="s">
        <v>36</v>
      </c>
      <c r="Q1236" s="67" t="s">
        <v>170</v>
      </c>
      <c r="R1236" s="67" t="s">
        <v>47</v>
      </c>
      <c r="S1236" s="288" t="str">
        <f>+'EVCA sectoralclassification 1'!E125</f>
        <v>Consumer products manufacturing</v>
      </c>
      <c r="T1236" s="68" t="s">
        <v>166</v>
      </c>
      <c r="U1236" s="66" t="s">
        <v>218</v>
      </c>
      <c r="V1236" s="423" t="s">
        <v>38</v>
      </c>
      <c r="W1236" s="478" t="s">
        <v>6460</v>
      </c>
      <c r="X1236" s="489">
        <v>45700</v>
      </c>
      <c r="Y1236" s="482" t="s">
        <v>7204</v>
      </c>
      <c r="Z1236" s="74"/>
    </row>
    <row r="1237" spans="2:26" ht="42.45" hidden="1" customHeight="1" x14ac:dyDescent="0.3">
      <c r="B1237" s="56" t="str">
        <f t="shared" ca="1" si="113"/>
        <v>VERO</v>
      </c>
      <c r="C1237" s="57" t="b">
        <f t="shared" si="114"/>
        <v>1</v>
      </c>
      <c r="D1237" s="57" t="b">
        <f>+IF(Q1237='Convalida dati'!$B$16,AND('Dealflow centrale'!V1237&lt;&gt;"",I1237&lt;&gt;""),IF(AND('Dealflow centrale'!Q1237='Convalida dati'!$B$17,'Dealflow centrale'!I1237=""),OR('Dealflow centrale'!V1237="",V1237='Convalida dati'!$D$8),"FALSO"))</f>
        <v>1</v>
      </c>
      <c r="E1237" s="57" t="b">
        <f>+IF(OR(T1237='Convalida dati'!$F$4,T1237='Convalida dati'!$F$5,T1237='Convalida dati'!$F$8),OR('Dealflow centrale'!V1237='Convalida dati'!$D$5,V1237='Convalida dati'!$D$6,V1237='Convalida dati'!$D$7),IF(OR('Dealflow centrale'!T1237='Convalida dati'!$F$9,'Dealflow centrale'!T1237='Convalida dati'!$F$7),OR('Dealflow centrale'!V1237='Convalida dati'!$D$4,'Dealflow centrale'!V1237='Convalida dati'!$D$5,'Dealflow centrale'!V1237='Convalida dati'!$D$6),IF(T1237="",OR(V1237="",V1237='Convalida dati'!$D$8),"FALSO")))</f>
        <v>1</v>
      </c>
      <c r="F1237" s="58" t="str">
        <f t="shared" ca="1" si="117"/>
        <v>OK</v>
      </c>
      <c r="G1237" s="60">
        <f t="shared" si="118"/>
        <v>1232</v>
      </c>
      <c r="H1237" s="84">
        <v>43767</v>
      </c>
      <c r="I1237" s="59">
        <v>43767</v>
      </c>
      <c r="J1237" s="75" t="s">
        <v>2754</v>
      </c>
      <c r="K1237" s="70" t="s">
        <v>62</v>
      </c>
      <c r="L1237" s="70" t="s">
        <v>165</v>
      </c>
      <c r="M1237" s="72" t="s">
        <v>90</v>
      </c>
      <c r="N1237" s="75"/>
      <c r="O1237" s="73" t="s">
        <v>2770</v>
      </c>
      <c r="P1237" s="60" t="s">
        <v>35</v>
      </c>
      <c r="Q1237" s="61" t="s">
        <v>170</v>
      </c>
      <c r="R1237" s="61" t="s">
        <v>49</v>
      </c>
      <c r="S1237" s="293" t="str">
        <f>+'EVCA sectoralclassification 1'!E214</f>
        <v>Systems software</v>
      </c>
      <c r="T1237" s="62" t="s">
        <v>167</v>
      </c>
      <c r="U1237" s="60" t="s">
        <v>218</v>
      </c>
      <c r="V1237" s="424" t="s">
        <v>38</v>
      </c>
      <c r="W1237" s="289"/>
      <c r="X1237" s="488">
        <v>43774</v>
      </c>
      <c r="Y1237" s="483"/>
      <c r="Z1237" s="80"/>
    </row>
    <row r="1238" spans="2:26" ht="42.45" hidden="1" customHeight="1" x14ac:dyDescent="0.3">
      <c r="B1238" s="56" t="str">
        <f t="shared" ca="1" si="113"/>
        <v>VERO</v>
      </c>
      <c r="C1238" s="57" t="b">
        <f t="shared" si="114"/>
        <v>1</v>
      </c>
      <c r="D1238" s="57" t="b">
        <f>+IF(Q1238='Convalida dati'!$B$16,AND('Dealflow centrale'!V1238&lt;&gt;"",I1238&lt;&gt;""),IF(AND('Dealflow centrale'!Q1238='Convalida dati'!$B$17,'Dealflow centrale'!I1238=""),OR('Dealflow centrale'!V1238="",V1238='Convalida dati'!$D$8),"FALSO"))</f>
        <v>1</v>
      </c>
      <c r="E1238" s="57" t="b">
        <f>+IF(OR(T1238='Convalida dati'!$F$4,T1238='Convalida dati'!$F$5,T1238='Convalida dati'!$F$8),OR('Dealflow centrale'!V1238='Convalida dati'!$D$5,V1238='Convalida dati'!$D$6,V1238='Convalida dati'!$D$7),IF(OR('Dealflow centrale'!T1238='Convalida dati'!$F$9,'Dealflow centrale'!T1238='Convalida dati'!$F$7),OR('Dealflow centrale'!V1238='Convalida dati'!$D$4,'Dealflow centrale'!V1238='Convalida dati'!$D$5,'Dealflow centrale'!V1238='Convalida dati'!$D$6),IF(T1238="",OR(V1238="",V1238='Convalida dati'!$D$8),"FALSO")))</f>
        <v>1</v>
      </c>
      <c r="F1238" s="58" t="str">
        <f t="shared" ca="1" si="117"/>
        <v>OK</v>
      </c>
      <c r="G1238" s="66">
        <f t="shared" si="118"/>
        <v>1233</v>
      </c>
      <c r="H1238" s="85">
        <v>43767</v>
      </c>
      <c r="I1238" s="63">
        <v>43767</v>
      </c>
      <c r="J1238" s="77" t="s">
        <v>2755</v>
      </c>
      <c r="K1238" s="76" t="s">
        <v>62</v>
      </c>
      <c r="L1238" s="76" t="s">
        <v>165</v>
      </c>
      <c r="M1238" s="78" t="s">
        <v>90</v>
      </c>
      <c r="N1238" s="77" t="s">
        <v>1446</v>
      </c>
      <c r="O1238" s="272"/>
      <c r="P1238" s="66" t="s">
        <v>36</v>
      </c>
      <c r="Q1238" s="67" t="s">
        <v>170</v>
      </c>
      <c r="R1238" s="67" t="s">
        <v>53</v>
      </c>
      <c r="S1238" s="288" t="str">
        <f>+'EVCA sectoralclassification 1'!E180</f>
        <v>Financial institutions and services</v>
      </c>
      <c r="T1238" s="68" t="s">
        <v>166</v>
      </c>
      <c r="U1238" s="66" t="s">
        <v>218</v>
      </c>
      <c r="V1238" s="423" t="s">
        <v>38</v>
      </c>
      <c r="W1238" s="288"/>
      <c r="X1238" s="489">
        <v>43774</v>
      </c>
      <c r="Y1238" s="482"/>
      <c r="Z1238" s="74"/>
    </row>
    <row r="1239" spans="2:26" ht="42.45" hidden="1" customHeight="1" x14ac:dyDescent="0.3">
      <c r="B1239" s="56" t="str">
        <f t="shared" ca="1" si="113"/>
        <v>VERO</v>
      </c>
      <c r="C1239" s="57" t="b">
        <f t="shared" si="114"/>
        <v>1</v>
      </c>
      <c r="D1239" s="57" t="b">
        <f>+IF(Q1239='Convalida dati'!$B$16,AND('Dealflow centrale'!V1239&lt;&gt;"",I1239&lt;&gt;""),IF(AND('Dealflow centrale'!Q1239='Convalida dati'!$B$17,'Dealflow centrale'!I1239=""),OR('Dealflow centrale'!V1239="",V1239='Convalida dati'!$D$8),"FALSO"))</f>
        <v>1</v>
      </c>
      <c r="E1239" s="57" t="b">
        <f>+IF(OR(T1239='Convalida dati'!$F$4,T1239='Convalida dati'!$F$5,T1239='Convalida dati'!$F$8),OR('Dealflow centrale'!V1239='Convalida dati'!$D$5,V1239='Convalida dati'!$D$6,V1239='Convalida dati'!$D$7),IF(OR('Dealflow centrale'!T1239='Convalida dati'!$F$9,'Dealflow centrale'!T1239='Convalida dati'!$F$7),OR('Dealflow centrale'!V1239='Convalida dati'!$D$4,'Dealflow centrale'!V1239='Convalida dati'!$D$5,'Dealflow centrale'!V1239='Convalida dati'!$D$6),IF(T1239="",OR(V1239="",V1239='Convalida dati'!$D$8),"FALSO")))</f>
        <v>1</v>
      </c>
      <c r="F1239" s="58" t="str">
        <f t="shared" ca="1" si="117"/>
        <v>OK</v>
      </c>
      <c r="G1239" s="60">
        <f t="shared" si="118"/>
        <v>1234</v>
      </c>
      <c r="H1239" s="84">
        <v>43769</v>
      </c>
      <c r="I1239" s="59"/>
      <c r="J1239" s="75" t="s">
        <v>2756</v>
      </c>
      <c r="K1239" s="70" t="s">
        <v>62</v>
      </c>
      <c r="L1239" s="70" t="s">
        <v>206</v>
      </c>
      <c r="M1239" s="72" t="s">
        <v>206</v>
      </c>
      <c r="N1239" s="75"/>
      <c r="O1239" s="73" t="s">
        <v>1669</v>
      </c>
      <c r="P1239" s="60" t="s">
        <v>34</v>
      </c>
      <c r="Q1239" s="61" t="s">
        <v>67</v>
      </c>
      <c r="R1239" s="61"/>
      <c r="S1239" s="293"/>
      <c r="T1239" s="62"/>
      <c r="U1239" s="60"/>
      <c r="V1239" s="424" t="s">
        <v>781</v>
      </c>
      <c r="W1239" s="289"/>
      <c r="X1239" s="488">
        <v>43774</v>
      </c>
      <c r="Y1239" s="481"/>
      <c r="Z1239" s="284"/>
    </row>
    <row r="1240" spans="2:26" ht="42.45" hidden="1" customHeight="1" x14ac:dyDescent="0.3">
      <c r="B1240" s="56" t="str">
        <f t="shared" ca="1" si="113"/>
        <v>VERO</v>
      </c>
      <c r="C1240" s="57" t="b">
        <f t="shared" si="114"/>
        <v>1</v>
      </c>
      <c r="D1240" s="57" t="b">
        <f>+IF(Q1240='Convalida dati'!$B$16,AND('Dealflow centrale'!V1240&lt;&gt;"",I1240&lt;&gt;""),IF(AND('Dealflow centrale'!Q1240='Convalida dati'!$B$17,'Dealflow centrale'!I1240=""),OR('Dealflow centrale'!V1240="",V1240='Convalida dati'!$D$8),"FALSO"))</f>
        <v>1</v>
      </c>
      <c r="E1240" s="57" t="b">
        <f>+IF(OR(T1240='Convalida dati'!$F$4,T1240='Convalida dati'!$F$5,T1240='Convalida dati'!$F$8),OR('Dealflow centrale'!V1240='Convalida dati'!$D$5,V1240='Convalida dati'!$D$6,V1240='Convalida dati'!$D$7),IF(OR('Dealflow centrale'!T1240='Convalida dati'!$F$9,'Dealflow centrale'!T1240='Convalida dati'!$F$7),OR('Dealflow centrale'!V1240='Convalida dati'!$D$4,'Dealflow centrale'!V1240='Convalida dati'!$D$5,'Dealflow centrale'!V1240='Convalida dati'!$D$6),IF(T1240="",OR(V1240="",V1240='Convalida dati'!$D$8),"FALSO")))</f>
        <v>1</v>
      </c>
      <c r="F1240" s="58" t="str">
        <f t="shared" ca="1" si="117"/>
        <v>OK</v>
      </c>
      <c r="G1240" s="66">
        <f t="shared" si="118"/>
        <v>1235</v>
      </c>
      <c r="H1240" s="85">
        <v>43773</v>
      </c>
      <c r="I1240" s="63">
        <v>43773</v>
      </c>
      <c r="J1240" s="77" t="s">
        <v>2757</v>
      </c>
      <c r="K1240" s="76" t="s">
        <v>62</v>
      </c>
      <c r="L1240" s="76" t="s">
        <v>206</v>
      </c>
      <c r="M1240" s="78" t="s">
        <v>206</v>
      </c>
      <c r="N1240" s="64"/>
      <c r="O1240" s="272"/>
      <c r="P1240" s="66" t="s">
        <v>34</v>
      </c>
      <c r="Q1240" s="67" t="s">
        <v>170</v>
      </c>
      <c r="R1240" s="67" t="s">
        <v>48</v>
      </c>
      <c r="S1240" s="288" t="str">
        <f>+'EVCA sectoralclassification 1'!E199</f>
        <v>Internet technologies</v>
      </c>
      <c r="T1240" s="68" t="s">
        <v>166</v>
      </c>
      <c r="U1240" s="66" t="s">
        <v>218</v>
      </c>
      <c r="V1240" s="423" t="s">
        <v>38</v>
      </c>
      <c r="W1240" s="288"/>
      <c r="X1240" s="489">
        <v>43774</v>
      </c>
      <c r="Y1240" s="482"/>
      <c r="Z1240" s="74"/>
    </row>
    <row r="1241" spans="2:26" ht="42.45" hidden="1" customHeight="1" x14ac:dyDescent="0.3">
      <c r="B1241" s="56" t="str">
        <f t="shared" ca="1" si="113"/>
        <v>VERO</v>
      </c>
      <c r="C1241" s="57" t="b">
        <f t="shared" si="114"/>
        <v>1</v>
      </c>
      <c r="D1241" s="57" t="b">
        <f>+IF(Q1241='Convalida dati'!$B$16,AND('Dealflow centrale'!V1241&lt;&gt;"",I1241&lt;&gt;""),IF(AND('Dealflow centrale'!Q1241='Convalida dati'!$B$17,'Dealflow centrale'!I1241=""),OR('Dealflow centrale'!V1241="",V1241='Convalida dati'!$D$8),"FALSO"))</f>
        <v>1</v>
      </c>
      <c r="E1241" s="57" t="b">
        <f>+IF(OR(T1241='Convalida dati'!$F$4,T1241='Convalida dati'!$F$5,T1241='Convalida dati'!$F$8),OR('Dealflow centrale'!V1241='Convalida dati'!$D$5,V1241='Convalida dati'!$D$6,V1241='Convalida dati'!$D$7),IF(OR('Dealflow centrale'!T1241='Convalida dati'!$F$9,'Dealflow centrale'!T1241='Convalida dati'!$F$7),OR('Dealflow centrale'!V1241='Convalida dati'!$D$4,'Dealflow centrale'!V1241='Convalida dati'!$D$5,'Dealflow centrale'!V1241='Convalida dati'!$D$6),IF(T1241="",OR(V1241="",V1241='Convalida dati'!$D$8),"FALSO")))</f>
        <v>1</v>
      </c>
      <c r="F1241" s="58" t="str">
        <f t="shared" ca="1" si="117"/>
        <v>OK</v>
      </c>
      <c r="G1241" s="60">
        <f t="shared" si="118"/>
        <v>1236</v>
      </c>
      <c r="H1241" s="84">
        <v>43772</v>
      </c>
      <c r="I1241" s="59"/>
      <c r="J1241" s="75" t="s">
        <v>2759</v>
      </c>
      <c r="K1241" s="70" t="s">
        <v>62</v>
      </c>
      <c r="L1241" s="70" t="s">
        <v>206</v>
      </c>
      <c r="M1241" s="72" t="s">
        <v>206</v>
      </c>
      <c r="N1241" s="75"/>
      <c r="O1241" s="73" t="s">
        <v>2758</v>
      </c>
      <c r="P1241" s="60" t="s">
        <v>34</v>
      </c>
      <c r="Q1241" s="61" t="s">
        <v>67</v>
      </c>
      <c r="R1241" s="61"/>
      <c r="S1241" s="293"/>
      <c r="T1241" s="62"/>
      <c r="U1241" s="60"/>
      <c r="V1241" s="424" t="s">
        <v>781</v>
      </c>
      <c r="W1241" s="289"/>
      <c r="X1241" s="488">
        <v>43774</v>
      </c>
      <c r="Y1241" s="481"/>
      <c r="Z1241" s="284"/>
    </row>
    <row r="1242" spans="2:26" ht="42.45" hidden="1" customHeight="1" x14ac:dyDescent="0.3">
      <c r="B1242" s="56" t="str">
        <f t="shared" ca="1" si="113"/>
        <v>VERO</v>
      </c>
      <c r="C1242" s="57" t="b">
        <f t="shared" si="114"/>
        <v>1</v>
      </c>
      <c r="D1242" s="57" t="b">
        <f>+IF(Q1242='Convalida dati'!$B$16,AND('Dealflow centrale'!V1242&lt;&gt;"",I1242&lt;&gt;""),IF(AND('Dealflow centrale'!Q1242='Convalida dati'!$B$17,'Dealflow centrale'!I1242=""),OR('Dealflow centrale'!V1242="",V1242='Convalida dati'!$D$8),"FALSO"))</f>
        <v>1</v>
      </c>
      <c r="E1242" s="57" t="b">
        <f>+IF(OR(T1242='Convalida dati'!$F$4,T1242='Convalida dati'!$F$5,T1242='Convalida dati'!$F$8),OR('Dealflow centrale'!V1242='Convalida dati'!$D$5,V1242='Convalida dati'!$D$6,V1242='Convalida dati'!$D$7),IF(OR('Dealflow centrale'!T1242='Convalida dati'!$F$9,'Dealflow centrale'!T1242='Convalida dati'!$F$7),OR('Dealflow centrale'!V1242='Convalida dati'!$D$4,'Dealflow centrale'!V1242='Convalida dati'!$D$5,'Dealflow centrale'!V1242='Convalida dati'!$D$6),IF(T1242="",OR(V1242="",V1242='Convalida dati'!$D$8),"FALSO")))</f>
        <v>1</v>
      </c>
      <c r="F1242" s="58" t="str">
        <f t="shared" ca="1" si="117"/>
        <v>OK</v>
      </c>
      <c r="G1242" s="66">
        <f t="shared" si="118"/>
        <v>1237</v>
      </c>
      <c r="H1242" s="273">
        <v>43773</v>
      </c>
      <c r="I1242" s="63">
        <f>+H1242</f>
        <v>43773</v>
      </c>
      <c r="J1242" s="77" t="s">
        <v>2760</v>
      </c>
      <c r="K1242" s="76" t="s">
        <v>62</v>
      </c>
      <c r="L1242" s="76" t="s">
        <v>1586</v>
      </c>
      <c r="M1242" s="78" t="s">
        <v>93</v>
      </c>
      <c r="N1242" s="64"/>
      <c r="O1242" s="272" t="s">
        <v>2761</v>
      </c>
      <c r="P1242" s="66" t="s">
        <v>34</v>
      </c>
      <c r="Q1242" s="67" t="s">
        <v>170</v>
      </c>
      <c r="R1242" s="67" t="s">
        <v>52</v>
      </c>
      <c r="S1242" s="288" t="str">
        <f>+'EVCA sectoralclassification 1'!E234</f>
        <v>Healthcare: other</v>
      </c>
      <c r="T1242" s="68" t="s">
        <v>167</v>
      </c>
      <c r="U1242" s="66" t="s">
        <v>218</v>
      </c>
      <c r="V1242" s="423" t="s">
        <v>38</v>
      </c>
      <c r="W1242" s="288"/>
      <c r="X1242" s="489">
        <v>43774</v>
      </c>
      <c r="Y1242" s="482"/>
      <c r="Z1242" s="74"/>
    </row>
    <row r="1243" spans="2:26" ht="42.45" hidden="1" customHeight="1" x14ac:dyDescent="0.3">
      <c r="B1243" s="56" t="str">
        <f t="shared" ca="1" si="113"/>
        <v>VERO</v>
      </c>
      <c r="C1243" s="57" t="b">
        <f t="shared" si="114"/>
        <v>1</v>
      </c>
      <c r="D1243" s="57" t="b">
        <f>+IF(Q1243='Convalida dati'!$B$16,AND('Dealflow centrale'!V1243&lt;&gt;"",I1243&lt;&gt;""),IF(AND('Dealflow centrale'!Q1243='Convalida dati'!$B$17,'Dealflow centrale'!I1243=""),OR('Dealflow centrale'!V1243="",V1243='Convalida dati'!$D$8),"FALSO"))</f>
        <v>1</v>
      </c>
      <c r="E1243" s="57" t="b">
        <f>+IF(OR(T1243='Convalida dati'!$F$4,T1243='Convalida dati'!$F$5,T1243='Convalida dati'!$F$8),OR('Dealflow centrale'!V1243='Convalida dati'!$D$5,V1243='Convalida dati'!$D$6,V1243='Convalida dati'!$D$7),IF(OR('Dealflow centrale'!T1243='Convalida dati'!$F$9,'Dealflow centrale'!T1243='Convalida dati'!$F$7),OR('Dealflow centrale'!V1243='Convalida dati'!$D$4,'Dealflow centrale'!V1243='Convalida dati'!$D$5,'Dealflow centrale'!V1243='Convalida dati'!$D$6),IF(T1243="",OR(V1243="",V1243='Convalida dati'!$D$8),"FALSO")))</f>
        <v>1</v>
      </c>
      <c r="F1243" s="58" t="str">
        <f t="shared" ca="1" si="117"/>
        <v>OK</v>
      </c>
      <c r="G1243" s="60">
        <f t="shared" si="118"/>
        <v>1238</v>
      </c>
      <c r="H1243" s="84">
        <v>43766</v>
      </c>
      <c r="I1243" s="59">
        <v>43766</v>
      </c>
      <c r="J1243" s="75" t="s">
        <v>2762</v>
      </c>
      <c r="K1243" s="70" t="s">
        <v>62</v>
      </c>
      <c r="L1243" s="70" t="s">
        <v>1139</v>
      </c>
      <c r="M1243" s="72" t="s">
        <v>70</v>
      </c>
      <c r="N1243" s="75" t="s">
        <v>2763</v>
      </c>
      <c r="O1243" s="73"/>
      <c r="P1243" s="60" t="s">
        <v>36</v>
      </c>
      <c r="Q1243" s="281" t="s">
        <v>170</v>
      </c>
      <c r="R1243" s="61" t="s">
        <v>44</v>
      </c>
      <c r="S1243" s="293" t="str">
        <f>+'EVCA sectoralclassification 1'!E57</f>
        <v>Business and industrial products</v>
      </c>
      <c r="T1243" s="62" t="s">
        <v>40</v>
      </c>
      <c r="U1243" s="284" t="s">
        <v>223</v>
      </c>
      <c r="V1243" s="424" t="s">
        <v>39</v>
      </c>
      <c r="W1243" s="289"/>
      <c r="X1243" s="488">
        <v>43774</v>
      </c>
      <c r="Y1243" s="481"/>
      <c r="Z1243" s="284"/>
    </row>
    <row r="1244" spans="2:26" ht="42.45" hidden="1" customHeight="1" x14ac:dyDescent="0.3">
      <c r="B1244" s="56" t="str">
        <f t="shared" ca="1" si="113"/>
        <v>VERO</v>
      </c>
      <c r="C1244" s="57" t="b">
        <f t="shared" si="114"/>
        <v>1</v>
      </c>
      <c r="D1244" s="57" t="b">
        <f>+IF(Q1244='Convalida dati'!$B$16,AND('Dealflow centrale'!V1244&lt;&gt;"",I1244&lt;&gt;""),IF(AND('Dealflow centrale'!Q1244='Convalida dati'!$B$17,'Dealflow centrale'!I1244=""),OR('Dealflow centrale'!V1244="",V1244='Convalida dati'!$D$8),"FALSO"))</f>
        <v>1</v>
      </c>
      <c r="E1244" s="57" t="b">
        <f>+IF(OR(T1244='Convalida dati'!$F$4,T1244='Convalida dati'!$F$5,T1244='Convalida dati'!$F$8),OR('Dealflow centrale'!V1244='Convalida dati'!$D$5,V1244='Convalida dati'!$D$6,V1244='Convalida dati'!$D$7),IF(OR('Dealflow centrale'!T1244='Convalida dati'!$F$9,'Dealflow centrale'!T1244='Convalida dati'!$F$7),OR('Dealflow centrale'!V1244='Convalida dati'!$D$4,'Dealflow centrale'!V1244='Convalida dati'!$D$5,'Dealflow centrale'!V1244='Convalida dati'!$D$6),IF(T1244="",OR(V1244="",V1244='Convalida dati'!$D$8),"FALSO")))</f>
        <v>1</v>
      </c>
      <c r="F1244" s="58" t="str">
        <f t="shared" ca="1" si="117"/>
        <v>OK</v>
      </c>
      <c r="G1244" s="66">
        <f t="shared" si="118"/>
        <v>1239</v>
      </c>
      <c r="H1244" s="85">
        <v>43766</v>
      </c>
      <c r="I1244" s="63">
        <v>43766</v>
      </c>
      <c r="J1244" s="77" t="s">
        <v>2764</v>
      </c>
      <c r="K1244" s="76" t="s">
        <v>62</v>
      </c>
      <c r="L1244" s="76" t="s">
        <v>1523</v>
      </c>
      <c r="M1244" s="78" t="s">
        <v>93</v>
      </c>
      <c r="N1244" s="64" t="s">
        <v>2763</v>
      </c>
      <c r="O1244" s="272"/>
      <c r="P1244" s="66" t="s">
        <v>36</v>
      </c>
      <c r="Q1244" s="67" t="s">
        <v>170</v>
      </c>
      <c r="R1244" s="67" t="s">
        <v>49</v>
      </c>
      <c r="S1244" s="288" t="str">
        <f>+'EVCA sectoralclassification 1'!E214</f>
        <v>Systems software</v>
      </c>
      <c r="T1244" s="68" t="s">
        <v>41</v>
      </c>
      <c r="U1244" s="66" t="s">
        <v>1498</v>
      </c>
      <c r="V1244" s="423" t="s">
        <v>39</v>
      </c>
      <c r="W1244" s="288"/>
      <c r="X1244" s="489">
        <v>43774</v>
      </c>
      <c r="Y1244" s="482"/>
      <c r="Z1244" s="74"/>
    </row>
    <row r="1245" spans="2:26" ht="42.45" hidden="1" customHeight="1" x14ac:dyDescent="0.3">
      <c r="B1245" s="56" t="str">
        <f t="shared" ca="1" si="113"/>
        <v>VERO</v>
      </c>
      <c r="C1245" s="57" t="b">
        <f t="shared" si="114"/>
        <v>1</v>
      </c>
      <c r="D1245" s="57" t="b">
        <f>+IF(Q1245='Convalida dati'!$B$16,AND('Dealflow centrale'!V1245&lt;&gt;"",I1245&lt;&gt;""),IF(AND('Dealflow centrale'!Q1245='Convalida dati'!$B$17,'Dealflow centrale'!I1245=""),OR('Dealflow centrale'!V1245="",V1245='Convalida dati'!$D$8),"FALSO"))</f>
        <v>1</v>
      </c>
      <c r="E1245" s="57" t="b">
        <f>+IF(OR(T1245='Convalida dati'!$F$4,T1245='Convalida dati'!$F$5,T1245='Convalida dati'!$F$8),OR('Dealflow centrale'!V1245='Convalida dati'!$D$5,V1245='Convalida dati'!$D$6,V1245='Convalida dati'!$D$7),IF(OR('Dealflow centrale'!T1245='Convalida dati'!$F$9,'Dealflow centrale'!T1245='Convalida dati'!$F$7),OR('Dealflow centrale'!V1245='Convalida dati'!$D$4,'Dealflow centrale'!V1245='Convalida dati'!$D$5,'Dealflow centrale'!V1245='Convalida dati'!$D$6),IF(T1245="",OR(V1245="",V1245='Convalida dati'!$D$8),"FALSO")))</f>
        <v>1</v>
      </c>
      <c r="F1245" s="58" t="str">
        <f t="shared" ca="1" si="117"/>
        <v>OK</v>
      </c>
      <c r="G1245" s="60">
        <f t="shared" si="118"/>
        <v>1240</v>
      </c>
      <c r="H1245" s="84">
        <v>43766</v>
      </c>
      <c r="I1245" s="59">
        <v>43766</v>
      </c>
      <c r="J1245" s="75" t="s">
        <v>2765</v>
      </c>
      <c r="K1245" s="70" t="s">
        <v>62</v>
      </c>
      <c r="L1245" s="70" t="s">
        <v>1523</v>
      </c>
      <c r="M1245" s="72" t="s">
        <v>93</v>
      </c>
      <c r="N1245" s="75" t="s">
        <v>2763</v>
      </c>
      <c r="O1245" s="73"/>
      <c r="P1245" s="60" t="s">
        <v>36</v>
      </c>
      <c r="Q1245" s="61" t="s">
        <v>170</v>
      </c>
      <c r="R1245" s="61" t="s">
        <v>51</v>
      </c>
      <c r="S1245" s="293" t="str">
        <f>+'EVCA sectoralclassification 1'!E64</f>
        <v>Manufacturing: other</v>
      </c>
      <c r="T1245" s="62" t="s">
        <v>41</v>
      </c>
      <c r="U1245" s="60" t="s">
        <v>1498</v>
      </c>
      <c r="V1245" s="424" t="s">
        <v>39</v>
      </c>
      <c r="W1245" s="289"/>
      <c r="X1245" s="488">
        <v>43774</v>
      </c>
      <c r="Y1245" s="481"/>
      <c r="Z1245" s="284"/>
    </row>
    <row r="1246" spans="2:26" ht="42.45" hidden="1" customHeight="1" x14ac:dyDescent="0.3">
      <c r="B1246" s="56" t="str">
        <f t="shared" ca="1" si="113"/>
        <v>VERO</v>
      </c>
      <c r="C1246" s="57" t="b">
        <f t="shared" si="114"/>
        <v>1</v>
      </c>
      <c r="D1246" s="57" t="b">
        <f>+IF(Q1246='Convalida dati'!$B$16,AND('Dealflow centrale'!V1246&lt;&gt;"",I1246&lt;&gt;""),IF(AND('Dealflow centrale'!Q1246='Convalida dati'!$B$17,'Dealflow centrale'!I1246=""),OR('Dealflow centrale'!V1246="",V1246='Convalida dati'!$D$8),"FALSO"))</f>
        <v>1</v>
      </c>
      <c r="E1246" s="57" t="b">
        <f>+IF(OR(T1246='Convalida dati'!$F$4,T1246='Convalida dati'!$F$5,T1246='Convalida dati'!$F$8),OR('Dealflow centrale'!V1246='Convalida dati'!$D$5,V1246='Convalida dati'!$D$6,V1246='Convalida dati'!$D$7),IF(OR('Dealflow centrale'!T1246='Convalida dati'!$F$9,'Dealflow centrale'!T1246='Convalida dati'!$F$7),OR('Dealflow centrale'!V1246='Convalida dati'!$D$4,'Dealflow centrale'!V1246='Convalida dati'!$D$5,'Dealflow centrale'!V1246='Convalida dati'!$D$6),IF(T1246="",OR(V1246="",V1246='Convalida dati'!$D$8),"FALSO")))</f>
        <v>1</v>
      </c>
      <c r="F1246" s="58" t="str">
        <f t="shared" ca="1" si="117"/>
        <v>OK</v>
      </c>
      <c r="G1246" s="66">
        <f t="shared" si="118"/>
        <v>1241</v>
      </c>
      <c r="H1246" s="85">
        <v>43766</v>
      </c>
      <c r="I1246" s="63">
        <v>43766</v>
      </c>
      <c r="J1246" s="77" t="s">
        <v>2766</v>
      </c>
      <c r="K1246" s="76" t="s">
        <v>62</v>
      </c>
      <c r="L1246" s="76" t="s">
        <v>1523</v>
      </c>
      <c r="M1246" s="78" t="s">
        <v>93</v>
      </c>
      <c r="N1246" s="64" t="s">
        <v>2763</v>
      </c>
      <c r="O1246" s="272"/>
      <c r="P1246" s="66" t="s">
        <v>36</v>
      </c>
      <c r="Q1246" s="67" t="s">
        <v>170</v>
      </c>
      <c r="R1246" s="67" t="s">
        <v>49</v>
      </c>
      <c r="S1246" s="288" t="str">
        <f>+'EVCA sectoralclassification 1'!E204</f>
        <v>Consumer electronics</v>
      </c>
      <c r="T1246" s="68" t="s">
        <v>41</v>
      </c>
      <c r="U1246" s="66" t="s">
        <v>1498</v>
      </c>
      <c r="V1246" s="423" t="s">
        <v>39</v>
      </c>
      <c r="W1246" s="288"/>
      <c r="X1246" s="489">
        <v>43774</v>
      </c>
      <c r="Y1246" s="482"/>
      <c r="Z1246" s="74"/>
    </row>
    <row r="1247" spans="2:26" ht="42.45" hidden="1" customHeight="1" x14ac:dyDescent="0.3">
      <c r="B1247" s="56" t="str">
        <f t="shared" ca="1" si="113"/>
        <v>VERO</v>
      </c>
      <c r="C1247" s="57" t="b">
        <f t="shared" si="114"/>
        <v>1</v>
      </c>
      <c r="D1247" s="57" t="b">
        <f>+IF(Q1247='Convalida dati'!$B$16,AND('Dealflow centrale'!V1247&lt;&gt;"",I1247&lt;&gt;""),IF(AND('Dealflow centrale'!Q1247='Convalida dati'!$B$17,'Dealflow centrale'!I1247=""),OR('Dealflow centrale'!V1247="",V1247='Convalida dati'!$D$8),"FALSO"))</f>
        <v>1</v>
      </c>
      <c r="E1247" s="57" t="b">
        <f>+IF(OR(T1247='Convalida dati'!$F$4,T1247='Convalida dati'!$F$5,T1247='Convalida dati'!$F$8),OR('Dealflow centrale'!V1247='Convalida dati'!$D$5,V1247='Convalida dati'!$D$6,V1247='Convalida dati'!$D$7),IF(OR('Dealflow centrale'!T1247='Convalida dati'!$F$9,'Dealflow centrale'!T1247='Convalida dati'!$F$7),OR('Dealflow centrale'!V1247='Convalida dati'!$D$4,'Dealflow centrale'!V1247='Convalida dati'!$D$5,'Dealflow centrale'!V1247='Convalida dati'!$D$6),IF(T1247="",OR(V1247="",V1247='Convalida dati'!$D$8),"FALSO")))</f>
        <v>1</v>
      </c>
      <c r="F1247" s="58" t="str">
        <f t="shared" ca="1" si="117"/>
        <v>OK</v>
      </c>
      <c r="G1247" s="60">
        <f t="shared" si="118"/>
        <v>1242</v>
      </c>
      <c r="H1247" s="84">
        <v>43768</v>
      </c>
      <c r="I1247" s="59">
        <v>43768</v>
      </c>
      <c r="J1247" s="75" t="s">
        <v>2767</v>
      </c>
      <c r="K1247" s="70" t="s">
        <v>62</v>
      </c>
      <c r="L1247" s="70" t="s">
        <v>1523</v>
      </c>
      <c r="M1247" s="72" t="s">
        <v>93</v>
      </c>
      <c r="N1247" s="75" t="s">
        <v>2763</v>
      </c>
      <c r="O1247" s="73"/>
      <c r="P1247" s="60" t="s">
        <v>36</v>
      </c>
      <c r="Q1247" s="281" t="s">
        <v>170</v>
      </c>
      <c r="R1247" s="61" t="s">
        <v>51</v>
      </c>
      <c r="S1247" s="293" t="str">
        <f>+'EVCA sectoralclassification 1'!E65</f>
        <v>Manufacturing: other</v>
      </c>
      <c r="T1247" s="62" t="s">
        <v>41</v>
      </c>
      <c r="U1247" s="60" t="s">
        <v>1498</v>
      </c>
      <c r="V1247" s="424" t="s">
        <v>39</v>
      </c>
      <c r="W1247" s="289"/>
      <c r="X1247" s="488">
        <v>43774</v>
      </c>
      <c r="Y1247" s="481"/>
      <c r="Z1247" s="284"/>
    </row>
    <row r="1248" spans="2:26" ht="42.45" hidden="1" customHeight="1" x14ac:dyDescent="0.3">
      <c r="B1248" s="56" t="str">
        <f t="shared" ca="1" si="113"/>
        <v>VERO</v>
      </c>
      <c r="C1248" s="57" t="b">
        <f t="shared" si="114"/>
        <v>1</v>
      </c>
      <c r="D1248" s="57" t="b">
        <f>+IF(Q1248='Convalida dati'!$B$16,AND('Dealflow centrale'!V1248&lt;&gt;"",I1248&lt;&gt;""),IF(AND('Dealflow centrale'!Q1248='Convalida dati'!$B$17,'Dealflow centrale'!I1248=""),OR('Dealflow centrale'!V1248="",V1248='Convalida dati'!$D$8),"FALSO"))</f>
        <v>1</v>
      </c>
      <c r="E1248" s="57" t="b">
        <f>+IF(OR(T1248='Convalida dati'!$F$4,T1248='Convalida dati'!$F$5,T1248='Convalida dati'!$F$8),OR('Dealflow centrale'!V1248='Convalida dati'!$D$5,V1248='Convalida dati'!$D$6,V1248='Convalida dati'!$D$7),IF(OR('Dealflow centrale'!T1248='Convalida dati'!$F$9,'Dealflow centrale'!T1248='Convalida dati'!$F$7),OR('Dealflow centrale'!V1248='Convalida dati'!$D$4,'Dealflow centrale'!V1248='Convalida dati'!$D$5,'Dealflow centrale'!V1248='Convalida dati'!$D$6),IF(T1248="",OR(V1248="",V1248='Convalida dati'!$D$8),"FALSO")))</f>
        <v>1</v>
      </c>
      <c r="F1248" s="58" t="str">
        <f t="shared" ca="1" si="117"/>
        <v>OK</v>
      </c>
      <c r="G1248" s="66">
        <f t="shared" si="118"/>
        <v>1243</v>
      </c>
      <c r="H1248" s="85">
        <v>43768</v>
      </c>
      <c r="I1248" s="63">
        <v>43768</v>
      </c>
      <c r="J1248" s="77" t="s">
        <v>2768</v>
      </c>
      <c r="K1248" s="65" t="s">
        <v>62</v>
      </c>
      <c r="L1248" s="76" t="s">
        <v>1523</v>
      </c>
      <c r="M1248" s="78" t="s">
        <v>93</v>
      </c>
      <c r="N1248" s="64" t="s">
        <v>2763</v>
      </c>
      <c r="O1248" s="272"/>
      <c r="P1248" s="66" t="s">
        <v>36</v>
      </c>
      <c r="Q1248" s="67" t="s">
        <v>170</v>
      </c>
      <c r="R1248" s="67" t="s">
        <v>49</v>
      </c>
      <c r="S1248" s="288" t="str">
        <f>+'EVCA sectoralclassification 1'!E214</f>
        <v>Systems software</v>
      </c>
      <c r="T1248" s="68" t="s">
        <v>41</v>
      </c>
      <c r="U1248" s="66" t="s">
        <v>1498</v>
      </c>
      <c r="V1248" s="423" t="s">
        <v>39</v>
      </c>
      <c r="W1248" s="288"/>
      <c r="X1248" s="489">
        <v>43774</v>
      </c>
      <c r="Y1248" s="482"/>
      <c r="Z1248" s="74"/>
    </row>
    <row r="1249" spans="2:26" ht="42.45" hidden="1" customHeight="1" x14ac:dyDescent="0.3">
      <c r="B1249" s="56" t="str">
        <f t="shared" ca="1" si="113"/>
        <v>VERO</v>
      </c>
      <c r="C1249" s="57" t="b">
        <f t="shared" si="114"/>
        <v>1</v>
      </c>
      <c r="D1249" s="57" t="b">
        <f>+IF(Q1249='Convalida dati'!$B$16,AND('Dealflow centrale'!V1249&lt;&gt;"",I1249&lt;&gt;""),IF(AND('Dealflow centrale'!Q1249='Convalida dati'!$B$17,'Dealflow centrale'!I1249=""),OR('Dealflow centrale'!V1249="",V1249='Convalida dati'!$D$8),"FALSO"))</f>
        <v>1</v>
      </c>
      <c r="E1249" s="57" t="b">
        <f>+IF(OR(T1249='Convalida dati'!$F$4,T1249='Convalida dati'!$F$5,T1249='Convalida dati'!$F$8),OR('Dealflow centrale'!V1249='Convalida dati'!$D$5,V1249='Convalida dati'!$D$6,V1249='Convalida dati'!$D$7),IF(OR('Dealflow centrale'!T1249='Convalida dati'!$F$9,'Dealflow centrale'!T1249='Convalida dati'!$F$7),OR('Dealflow centrale'!V1249='Convalida dati'!$D$4,'Dealflow centrale'!V1249='Convalida dati'!$D$5,'Dealflow centrale'!V1249='Convalida dati'!$D$6),IF(T1249="",OR(V1249="",V1249='Convalida dati'!$D$8),"FALSO")))</f>
        <v>1</v>
      </c>
      <c r="F1249" s="58" t="str">
        <f t="shared" ca="1" si="117"/>
        <v>OK</v>
      </c>
      <c r="G1249" s="60">
        <f t="shared" si="118"/>
        <v>1244</v>
      </c>
      <c r="H1249" s="84">
        <v>43972</v>
      </c>
      <c r="I1249" s="59">
        <v>43972</v>
      </c>
      <c r="J1249" s="75" t="s">
        <v>3409</v>
      </c>
      <c r="K1249" s="70" t="s">
        <v>62</v>
      </c>
      <c r="L1249" s="70" t="s">
        <v>1523</v>
      </c>
      <c r="M1249" s="72" t="s">
        <v>93</v>
      </c>
      <c r="N1249" s="75"/>
      <c r="O1249" s="73" t="s">
        <v>3408</v>
      </c>
      <c r="P1249" s="60" t="s">
        <v>37</v>
      </c>
      <c r="Q1249" s="61" t="s">
        <v>170</v>
      </c>
      <c r="R1249" s="61" t="s">
        <v>48</v>
      </c>
      <c r="S1249" s="293" t="str">
        <f>+'EVCA sectoralclassification 1'!E186</f>
        <v>Broadcasting, publications and content providers</v>
      </c>
      <c r="T1249" s="62" t="s">
        <v>41</v>
      </c>
      <c r="U1249" s="60" t="s">
        <v>1498</v>
      </c>
      <c r="V1249" s="424" t="s">
        <v>39</v>
      </c>
      <c r="W1249" s="289"/>
      <c r="X1249" s="488">
        <v>43972</v>
      </c>
      <c r="Y1249" s="483" t="s">
        <v>3416</v>
      </c>
      <c r="Z1249" s="80"/>
    </row>
    <row r="1250" spans="2:26" ht="42.45" hidden="1" customHeight="1" x14ac:dyDescent="0.3">
      <c r="B1250" s="56" t="str">
        <f t="shared" ca="1" si="113"/>
        <v>VERO</v>
      </c>
      <c r="C1250" s="57" t="b">
        <f t="shared" si="114"/>
        <v>1</v>
      </c>
      <c r="D1250" s="57" t="b">
        <f>+IF(Q1250='Convalida dati'!$B$16,AND('Dealflow centrale'!V1250&lt;&gt;"",I1250&lt;&gt;""),IF(AND('Dealflow centrale'!Q1250='Convalida dati'!$B$17,'Dealflow centrale'!I1250=""),OR('Dealflow centrale'!V1250="",V1250='Convalida dati'!$D$8),"FALSO"))</f>
        <v>1</v>
      </c>
      <c r="E1250" s="57" t="b">
        <f>+IF(OR(T1250='Convalida dati'!$F$4,T1250='Convalida dati'!$F$5,T1250='Convalida dati'!$F$8),OR('Dealflow centrale'!V1250='Convalida dati'!$D$5,V1250='Convalida dati'!$D$6,V1250='Convalida dati'!$D$7),IF(OR('Dealflow centrale'!T1250='Convalida dati'!$F$9,'Dealflow centrale'!T1250='Convalida dati'!$F$7),OR('Dealflow centrale'!V1250='Convalida dati'!$D$4,'Dealflow centrale'!V1250='Convalida dati'!$D$5,'Dealflow centrale'!V1250='Convalida dati'!$D$6),IF(T1250="",OR(V1250="",V1250='Convalida dati'!$D$8),"FALSO")))</f>
        <v>1</v>
      </c>
      <c r="F1250" s="58" t="str">
        <f t="shared" ca="1" si="117"/>
        <v>OK</v>
      </c>
      <c r="G1250" s="66">
        <f t="shared" si="118"/>
        <v>1245</v>
      </c>
      <c r="H1250" s="85">
        <v>43768</v>
      </c>
      <c r="I1250" s="63">
        <v>43768</v>
      </c>
      <c r="J1250" s="77" t="s">
        <v>2769</v>
      </c>
      <c r="K1250" s="65" t="s">
        <v>62</v>
      </c>
      <c r="L1250" s="76" t="s">
        <v>1523</v>
      </c>
      <c r="M1250" s="78" t="s">
        <v>93</v>
      </c>
      <c r="N1250" s="64" t="s">
        <v>2763</v>
      </c>
      <c r="O1250" s="272"/>
      <c r="P1250" s="66" t="s">
        <v>36</v>
      </c>
      <c r="Q1250" s="67" t="s">
        <v>170</v>
      </c>
      <c r="R1250" s="67" t="s">
        <v>47</v>
      </c>
      <c r="S1250" s="288" t="str">
        <f>+'EVCA sectoralclassification 1'!E128</f>
        <v>Consumer products manufacturing</v>
      </c>
      <c r="T1250" s="68" t="s">
        <v>41</v>
      </c>
      <c r="U1250" s="66" t="s">
        <v>1498</v>
      </c>
      <c r="V1250" s="423" t="s">
        <v>39</v>
      </c>
      <c r="W1250" s="288"/>
      <c r="X1250" s="489">
        <v>43774</v>
      </c>
      <c r="Y1250" s="482"/>
      <c r="Z1250" s="74"/>
    </row>
    <row r="1251" spans="2:26" ht="42.45" hidden="1" customHeight="1" x14ac:dyDescent="0.3">
      <c r="B1251" s="56" t="str">
        <f t="shared" ref="B1251:B1285" ca="1" si="119">IF(AND(+H1251&lt;=X1251,X1251&lt;=TODAY()),"VERO","FALSO")</f>
        <v>VERO</v>
      </c>
      <c r="C1251" s="57" t="b">
        <f t="shared" ref="C1251:C1285" si="120">+(AND(G1251&lt;&gt;"",H1251&lt;&gt;"",J1251&lt;&gt;"",K1251&lt;&gt;"",L1251&lt;&gt;"",M1251&lt;&gt;"",P1251&lt;&gt;"",Q1251&lt;&gt;""))</f>
        <v>1</v>
      </c>
      <c r="D1251" s="57" t="b">
        <f>+IF(Q1251='Convalida dati'!$B$16,AND('Dealflow centrale'!V1251&lt;&gt;"",I1251&lt;&gt;""),IF(AND('Dealflow centrale'!Q1251='Convalida dati'!$B$17,'Dealflow centrale'!I1251=""),OR('Dealflow centrale'!V1251="",V1251='Convalida dati'!$D$8),"FALSO"))</f>
        <v>1</v>
      </c>
      <c r="E1251" s="57" t="b">
        <f>+IF(OR(T1251='Convalida dati'!$F$4,T1251='Convalida dati'!$F$5,T1251='Convalida dati'!$F$8),OR('Dealflow centrale'!V1251='Convalida dati'!$D$5,V1251='Convalida dati'!$D$6,V1251='Convalida dati'!$D$7),IF(OR('Dealflow centrale'!T1251='Convalida dati'!$F$9,'Dealflow centrale'!T1251='Convalida dati'!$F$7),OR('Dealflow centrale'!V1251='Convalida dati'!$D$4,'Dealflow centrale'!V1251='Convalida dati'!$D$5,'Dealflow centrale'!V1251='Convalida dati'!$D$6),IF(T1251="",OR(V1251="",V1251='Convalida dati'!$D$8),"FALSO")))</f>
        <v>1</v>
      </c>
      <c r="F1251" s="58" t="str">
        <f t="shared" ref="F1251:F1285" ca="1" si="121">+IF(AND(B1251="VERO",C1251=TRUE,D1251=TRUE,E1251=TRUE),"OK","ERRORE")</f>
        <v>OK</v>
      </c>
      <c r="G1251" s="60">
        <f t="shared" si="118"/>
        <v>1246</v>
      </c>
      <c r="H1251" s="84">
        <v>43775</v>
      </c>
      <c r="I1251" s="295">
        <v>43776</v>
      </c>
      <c r="J1251" s="75" t="s">
        <v>2771</v>
      </c>
      <c r="K1251" s="70" t="s">
        <v>62</v>
      </c>
      <c r="L1251" s="70" t="s">
        <v>202</v>
      </c>
      <c r="M1251" s="72" t="s">
        <v>89</v>
      </c>
      <c r="N1251" s="75" t="s">
        <v>112</v>
      </c>
      <c r="O1251" s="73"/>
      <c r="P1251" s="72" t="s">
        <v>36</v>
      </c>
      <c r="Q1251" s="61" t="s">
        <v>170</v>
      </c>
      <c r="R1251" s="61" t="s">
        <v>48</v>
      </c>
      <c r="S1251" s="293" t="str">
        <f>+'EVCA sectoralclassification 1'!E199</f>
        <v>Internet technologies</v>
      </c>
      <c r="T1251" s="277" t="s">
        <v>167</v>
      </c>
      <c r="U1251" s="72" t="s">
        <v>218</v>
      </c>
      <c r="V1251" s="424" t="s">
        <v>38</v>
      </c>
      <c r="W1251" s="289"/>
      <c r="X1251" s="488">
        <v>43781</v>
      </c>
      <c r="Y1251" s="481"/>
      <c r="Z1251" s="284"/>
    </row>
    <row r="1252" spans="2:26" ht="42.45" hidden="1" customHeight="1" x14ac:dyDescent="0.3">
      <c r="B1252" s="56" t="str">
        <f t="shared" ca="1" si="119"/>
        <v>VERO</v>
      </c>
      <c r="C1252" s="57" t="b">
        <f t="shared" si="120"/>
        <v>1</v>
      </c>
      <c r="D1252" s="57" t="b">
        <f>+IF(Q1252='Convalida dati'!$B$16,AND('Dealflow centrale'!V1252&lt;&gt;"",I1252&lt;&gt;""),IF(AND('Dealflow centrale'!Q1252='Convalida dati'!$B$17,'Dealflow centrale'!I1252=""),OR('Dealflow centrale'!V1252="",V1252='Convalida dati'!$D$8),"FALSO"))</f>
        <v>1</v>
      </c>
      <c r="E1252" s="57" t="b">
        <f>+IF(OR(T1252='Convalida dati'!$F$4,T1252='Convalida dati'!$F$5,T1252='Convalida dati'!$F$8),OR('Dealflow centrale'!V1252='Convalida dati'!$D$5,V1252='Convalida dati'!$D$6,V1252='Convalida dati'!$D$7),IF(OR('Dealflow centrale'!T1252='Convalida dati'!$F$9,'Dealflow centrale'!T1252='Convalida dati'!$F$7),OR('Dealflow centrale'!V1252='Convalida dati'!$D$4,'Dealflow centrale'!V1252='Convalida dati'!$D$5,'Dealflow centrale'!V1252='Convalida dati'!$D$6),IF(T1252="",OR(V1252="",V1252='Convalida dati'!$D$8),"FALSO")))</f>
        <v>1</v>
      </c>
      <c r="F1252" s="58" t="str">
        <f t="shared" ca="1" si="121"/>
        <v>OK</v>
      </c>
      <c r="G1252" s="66">
        <f t="shared" si="118"/>
        <v>1247</v>
      </c>
      <c r="H1252" s="85">
        <v>43777</v>
      </c>
      <c r="I1252" s="63">
        <f>+H1252</f>
        <v>43777</v>
      </c>
      <c r="J1252" s="77" t="s">
        <v>2773</v>
      </c>
      <c r="K1252" s="76" t="s">
        <v>62</v>
      </c>
      <c r="L1252" s="76" t="s">
        <v>802</v>
      </c>
      <c r="M1252" s="78" t="s">
        <v>99</v>
      </c>
      <c r="N1252" s="77"/>
      <c r="O1252" s="272" t="s">
        <v>2784</v>
      </c>
      <c r="P1252" s="66" t="s">
        <v>34</v>
      </c>
      <c r="Q1252" s="67" t="s">
        <v>170</v>
      </c>
      <c r="R1252" s="67" t="s">
        <v>49</v>
      </c>
      <c r="S1252" s="288" t="str">
        <f>+'EVCA sectoralclassification 1'!E213</f>
        <v>End-user software</v>
      </c>
      <c r="T1252" s="68" t="s">
        <v>166</v>
      </c>
      <c r="U1252" s="66" t="s">
        <v>828</v>
      </c>
      <c r="V1252" s="423" t="s">
        <v>39</v>
      </c>
      <c r="W1252" s="288"/>
      <c r="X1252" s="489">
        <v>43781</v>
      </c>
      <c r="Y1252" s="482"/>
      <c r="Z1252" s="74"/>
    </row>
    <row r="1253" spans="2:26" ht="42.45" hidden="1" customHeight="1" x14ac:dyDescent="0.3">
      <c r="B1253" s="56" t="str">
        <f t="shared" ca="1" si="119"/>
        <v>VERO</v>
      </c>
      <c r="C1253" s="57" t="b">
        <f t="shared" si="120"/>
        <v>1</v>
      </c>
      <c r="D1253" s="57" t="b">
        <f>+IF(Q1253='Convalida dati'!$B$16,AND('Dealflow centrale'!V1253&lt;&gt;"",I1253&lt;&gt;""),IF(AND('Dealflow centrale'!Q1253='Convalida dati'!$B$17,'Dealflow centrale'!I1253=""),OR('Dealflow centrale'!V1253="",V1253='Convalida dati'!$D$8),"FALSO"))</f>
        <v>1</v>
      </c>
      <c r="E1253" s="57" t="b">
        <f>+IF(OR(T1253='Convalida dati'!$F$4,T1253='Convalida dati'!$F$5,T1253='Convalida dati'!$F$8),OR('Dealflow centrale'!V1253='Convalida dati'!$D$5,V1253='Convalida dati'!$D$6,V1253='Convalida dati'!$D$7),IF(OR('Dealflow centrale'!T1253='Convalida dati'!$F$9,'Dealflow centrale'!T1253='Convalida dati'!$F$7),OR('Dealflow centrale'!V1253='Convalida dati'!$D$4,'Dealflow centrale'!V1253='Convalida dati'!$D$5,'Dealflow centrale'!V1253='Convalida dati'!$D$6),IF(T1253="",OR(V1253="",V1253='Convalida dati'!$D$8),"FALSO")))</f>
        <v>1</v>
      </c>
      <c r="F1253" s="58" t="str">
        <f t="shared" ca="1" si="121"/>
        <v>OK</v>
      </c>
      <c r="G1253" s="60">
        <f t="shared" si="118"/>
        <v>1248</v>
      </c>
      <c r="H1253" s="84">
        <v>43777</v>
      </c>
      <c r="I1253" s="59">
        <v>43777</v>
      </c>
      <c r="J1253" s="75" t="s">
        <v>2774</v>
      </c>
      <c r="K1253" s="70" t="s">
        <v>62</v>
      </c>
      <c r="L1253" s="70" t="s">
        <v>165</v>
      </c>
      <c r="M1253" s="72" t="s">
        <v>90</v>
      </c>
      <c r="N1253" s="75"/>
      <c r="O1253" s="73" t="s">
        <v>2777</v>
      </c>
      <c r="P1253" s="60" t="s">
        <v>34</v>
      </c>
      <c r="Q1253" s="61" t="s">
        <v>170</v>
      </c>
      <c r="R1253" s="61" t="s">
        <v>48</v>
      </c>
      <c r="S1253" s="293" t="str">
        <f>+'EVCA sectoralclassification 1'!E199</f>
        <v>Internet technologies</v>
      </c>
      <c r="T1253" s="62" t="s">
        <v>166</v>
      </c>
      <c r="U1253" s="72" t="s">
        <v>218</v>
      </c>
      <c r="V1253" s="424" t="s">
        <v>38</v>
      </c>
      <c r="W1253" s="289"/>
      <c r="X1253" s="488">
        <v>43781</v>
      </c>
      <c r="Y1253" s="481"/>
      <c r="Z1253" s="284"/>
    </row>
    <row r="1254" spans="2:26" ht="42.45" hidden="1" customHeight="1" x14ac:dyDescent="0.3">
      <c r="B1254" s="56" t="str">
        <f t="shared" ca="1" si="119"/>
        <v>VERO</v>
      </c>
      <c r="C1254" s="57" t="b">
        <f t="shared" si="120"/>
        <v>1</v>
      </c>
      <c r="D1254" s="57" t="b">
        <f>+IF(Q1254='Convalida dati'!$B$16,AND('Dealflow centrale'!V1254&lt;&gt;"",I1254&lt;&gt;""),IF(AND('Dealflow centrale'!Q1254='Convalida dati'!$B$17,'Dealflow centrale'!I1254=""),OR('Dealflow centrale'!V1254="",V1254='Convalida dati'!$D$8),"FALSO"))</f>
        <v>1</v>
      </c>
      <c r="E1254" s="57" t="b">
        <f>+IF(OR(T1254='Convalida dati'!$F$4,T1254='Convalida dati'!$F$5,T1254='Convalida dati'!$F$8),OR('Dealflow centrale'!V1254='Convalida dati'!$D$5,V1254='Convalida dati'!$D$6,V1254='Convalida dati'!$D$7),IF(OR('Dealflow centrale'!T1254='Convalida dati'!$F$9,'Dealflow centrale'!T1254='Convalida dati'!$F$7),OR('Dealflow centrale'!V1254='Convalida dati'!$D$4,'Dealflow centrale'!V1254='Convalida dati'!$D$5,'Dealflow centrale'!V1254='Convalida dati'!$D$6),IF(T1254="",OR(V1254="",V1254='Convalida dati'!$D$8),"FALSO")))</f>
        <v>1</v>
      </c>
      <c r="F1254" s="58" t="str">
        <f t="shared" ca="1" si="121"/>
        <v>OK</v>
      </c>
      <c r="G1254" s="66">
        <f t="shared" si="118"/>
        <v>1249</v>
      </c>
      <c r="H1254" s="85">
        <v>43777</v>
      </c>
      <c r="I1254" s="63">
        <f>+H1254</f>
        <v>43777</v>
      </c>
      <c r="J1254" s="77" t="s">
        <v>2775</v>
      </c>
      <c r="K1254" s="76" t="s">
        <v>62</v>
      </c>
      <c r="L1254" s="76" t="s">
        <v>202</v>
      </c>
      <c r="M1254" s="78" t="s">
        <v>89</v>
      </c>
      <c r="N1254" s="64"/>
      <c r="O1254" s="272" t="s">
        <v>2776</v>
      </c>
      <c r="P1254" s="66" t="s">
        <v>35</v>
      </c>
      <c r="Q1254" s="67" t="s">
        <v>170</v>
      </c>
      <c r="R1254" s="67" t="s">
        <v>50</v>
      </c>
      <c r="S1254" s="287" t="str">
        <f>+'EVCA sectoralclassification 1'!E53</f>
        <v>Business and industrial products</v>
      </c>
      <c r="T1254" s="67" t="s">
        <v>41</v>
      </c>
      <c r="U1254" s="78" t="s">
        <v>887</v>
      </c>
      <c r="V1254" s="423" t="s">
        <v>39</v>
      </c>
      <c r="W1254" s="288"/>
      <c r="X1254" s="489">
        <v>43781</v>
      </c>
      <c r="Y1254" s="482"/>
      <c r="Z1254" s="74"/>
    </row>
    <row r="1255" spans="2:26" ht="42.45" hidden="1" customHeight="1" x14ac:dyDescent="0.3">
      <c r="B1255" s="56" t="str">
        <f t="shared" ca="1" si="119"/>
        <v>VERO</v>
      </c>
      <c r="C1255" s="57" t="b">
        <f t="shared" si="120"/>
        <v>1</v>
      </c>
      <c r="D1255" s="57" t="b">
        <f>+IF(Q1255='Convalida dati'!$B$16,AND('Dealflow centrale'!V1255&lt;&gt;"",I1255&lt;&gt;""),IF(AND('Dealflow centrale'!Q1255='Convalida dati'!$B$17,'Dealflow centrale'!I1255=""),OR('Dealflow centrale'!V1255="",V1255='Convalida dati'!$D$8),"FALSO"))</f>
        <v>1</v>
      </c>
      <c r="E1255" s="57" t="b">
        <f>+IF(OR(T1255='Convalida dati'!$F$4,T1255='Convalida dati'!$F$5,T1255='Convalida dati'!$F$8),OR('Dealflow centrale'!V1255='Convalida dati'!$D$5,V1255='Convalida dati'!$D$6,V1255='Convalida dati'!$D$7),IF(OR('Dealflow centrale'!T1255='Convalida dati'!$F$9,'Dealflow centrale'!T1255='Convalida dati'!$F$7),OR('Dealflow centrale'!V1255='Convalida dati'!$D$4,'Dealflow centrale'!V1255='Convalida dati'!$D$5,'Dealflow centrale'!V1255='Convalida dati'!$D$6),IF(T1255="",OR(V1255="",V1255='Convalida dati'!$D$8),"FALSO")))</f>
        <v>1</v>
      </c>
      <c r="F1255" s="58" t="str">
        <f t="shared" ca="1" si="121"/>
        <v>OK</v>
      </c>
      <c r="G1255" s="60">
        <f t="shared" si="118"/>
        <v>1250</v>
      </c>
      <c r="H1255" s="84">
        <v>43778</v>
      </c>
      <c r="I1255" s="59">
        <v>43781</v>
      </c>
      <c r="J1255" s="75" t="s">
        <v>2779</v>
      </c>
      <c r="K1255" s="70" t="s">
        <v>62</v>
      </c>
      <c r="L1255" s="70" t="s">
        <v>830</v>
      </c>
      <c r="M1255" s="72" t="s">
        <v>103</v>
      </c>
      <c r="N1255" s="75"/>
      <c r="O1255" s="73" t="s">
        <v>2778</v>
      </c>
      <c r="P1255" s="60" t="s">
        <v>34</v>
      </c>
      <c r="Q1255" s="61" t="s">
        <v>170</v>
      </c>
      <c r="R1255" s="61" t="s">
        <v>47</v>
      </c>
      <c r="S1255" s="294" t="str">
        <f>+'EVCA sectoralclassification 1'!E121</f>
        <v>Consumer products manufacturing</v>
      </c>
      <c r="T1255" s="61" t="s">
        <v>41</v>
      </c>
      <c r="U1255" s="60" t="s">
        <v>218</v>
      </c>
      <c r="V1255" s="424" t="s">
        <v>174</v>
      </c>
      <c r="W1255" s="289"/>
      <c r="X1255" s="491">
        <v>43788</v>
      </c>
      <c r="Y1255" s="483"/>
      <c r="Z1255" s="80"/>
    </row>
    <row r="1256" spans="2:26" ht="42.45" hidden="1" customHeight="1" x14ac:dyDescent="0.3">
      <c r="B1256" s="56" t="str">
        <f t="shared" ca="1" si="119"/>
        <v>VERO</v>
      </c>
      <c r="C1256" s="57" t="b">
        <f t="shared" si="120"/>
        <v>1</v>
      </c>
      <c r="D1256" s="57" t="b">
        <f>+IF(Q1256='Convalida dati'!$B$16,AND('Dealflow centrale'!V1256&lt;&gt;"",I1256&lt;&gt;""),IF(AND('Dealflow centrale'!Q1256='Convalida dati'!$B$17,'Dealflow centrale'!I1256=""),OR('Dealflow centrale'!V1256="",V1256='Convalida dati'!$D$8),"FALSO"))</f>
        <v>1</v>
      </c>
      <c r="E1256" s="57" t="b">
        <f>+IF(OR(T1256='Convalida dati'!$F$4,T1256='Convalida dati'!$F$5,T1256='Convalida dati'!$F$8),OR('Dealflow centrale'!V1256='Convalida dati'!$D$5,V1256='Convalida dati'!$D$6,V1256='Convalida dati'!$D$7),IF(OR('Dealflow centrale'!T1256='Convalida dati'!$F$9,'Dealflow centrale'!T1256='Convalida dati'!$F$7),OR('Dealflow centrale'!V1256='Convalida dati'!$D$4,'Dealflow centrale'!V1256='Convalida dati'!$D$5,'Dealflow centrale'!V1256='Convalida dati'!$D$6),IF(T1256="",OR(V1256="",V1256='Convalida dati'!$D$8),"FALSO")))</f>
        <v>1</v>
      </c>
      <c r="F1256" s="58" t="str">
        <f t="shared" ca="1" si="121"/>
        <v>OK</v>
      </c>
      <c r="G1256" s="66">
        <f t="shared" si="118"/>
        <v>1251</v>
      </c>
      <c r="H1256" s="85">
        <v>43780</v>
      </c>
      <c r="I1256" s="63">
        <v>43781</v>
      </c>
      <c r="J1256" s="77" t="s">
        <v>2781</v>
      </c>
      <c r="K1256" s="76" t="s">
        <v>62</v>
      </c>
      <c r="L1256" s="76" t="s">
        <v>206</v>
      </c>
      <c r="M1256" s="78" t="s">
        <v>206</v>
      </c>
      <c r="N1256" s="64"/>
      <c r="O1256" s="272" t="s">
        <v>2780</v>
      </c>
      <c r="P1256" s="66" t="s">
        <v>35</v>
      </c>
      <c r="Q1256" s="67" t="s">
        <v>170</v>
      </c>
      <c r="R1256" s="280" t="s">
        <v>46</v>
      </c>
      <c r="S1256" s="288" t="str">
        <f>+'EVCA sectoralclassification 1'!E179</f>
        <v>Energy: other</v>
      </c>
      <c r="T1256" s="68" t="s">
        <v>166</v>
      </c>
      <c r="U1256" s="66" t="s">
        <v>218</v>
      </c>
      <c r="V1256" s="423" t="s">
        <v>38</v>
      </c>
      <c r="W1256" s="288"/>
      <c r="X1256" s="489">
        <v>43788</v>
      </c>
      <c r="Y1256" s="482"/>
      <c r="Z1256" s="74"/>
    </row>
    <row r="1257" spans="2:26" ht="42.45" hidden="1" customHeight="1" x14ac:dyDescent="0.3">
      <c r="B1257" s="56" t="str">
        <f t="shared" ca="1" si="119"/>
        <v>VERO</v>
      </c>
      <c r="C1257" s="57" t="b">
        <f t="shared" si="120"/>
        <v>1</v>
      </c>
      <c r="D1257" s="57" t="b">
        <f>+IF(Q1257='Convalida dati'!$B$16,AND('Dealflow centrale'!V1257&lt;&gt;"",I1257&lt;&gt;""),IF(AND('Dealflow centrale'!Q1257='Convalida dati'!$B$17,'Dealflow centrale'!I1257=""),OR('Dealflow centrale'!V1257="",V1257='Convalida dati'!$D$8),"FALSO"))</f>
        <v>1</v>
      </c>
      <c r="E1257" s="57" t="b">
        <f>+IF(OR(T1257='Convalida dati'!$F$4,T1257='Convalida dati'!$F$5,T1257='Convalida dati'!$F$8),OR('Dealflow centrale'!V1257='Convalida dati'!$D$5,V1257='Convalida dati'!$D$6,V1257='Convalida dati'!$D$7),IF(OR('Dealflow centrale'!T1257='Convalida dati'!$F$9,'Dealflow centrale'!T1257='Convalida dati'!$F$7),OR('Dealflow centrale'!V1257='Convalida dati'!$D$4,'Dealflow centrale'!V1257='Convalida dati'!$D$5,'Dealflow centrale'!V1257='Convalida dati'!$D$6),IF(T1257="",OR(V1257="",V1257='Convalida dati'!$D$8),"FALSO")))</f>
        <v>1</v>
      </c>
      <c r="F1257" s="58" t="str">
        <f t="shared" ca="1" si="121"/>
        <v>OK</v>
      </c>
      <c r="G1257" s="60">
        <f t="shared" si="118"/>
        <v>1252</v>
      </c>
      <c r="H1257" s="84">
        <v>43779</v>
      </c>
      <c r="I1257" s="59">
        <f>+H1257</f>
        <v>43779</v>
      </c>
      <c r="J1257" s="75" t="s">
        <v>2783</v>
      </c>
      <c r="K1257" s="70" t="s">
        <v>64</v>
      </c>
      <c r="L1257" s="70" t="s">
        <v>895</v>
      </c>
      <c r="M1257" s="72" t="s">
        <v>161</v>
      </c>
      <c r="N1257" s="75"/>
      <c r="O1257" s="73" t="s">
        <v>2782</v>
      </c>
      <c r="P1257" s="60" t="s">
        <v>35</v>
      </c>
      <c r="Q1257" s="61" t="s">
        <v>170</v>
      </c>
      <c r="R1257" s="61" t="s">
        <v>49</v>
      </c>
      <c r="S1257" s="293" t="str">
        <f>+'EVCA sectoralclassification 1'!E213</f>
        <v>End-user software</v>
      </c>
      <c r="T1257" s="62" t="s">
        <v>167</v>
      </c>
      <c r="U1257" s="60" t="s">
        <v>218</v>
      </c>
      <c r="V1257" s="424" t="s">
        <v>38</v>
      </c>
      <c r="W1257" s="289"/>
      <c r="X1257" s="488">
        <v>43781</v>
      </c>
      <c r="Y1257" s="481"/>
      <c r="Z1257" s="284"/>
    </row>
    <row r="1258" spans="2:26" ht="42.45" hidden="1" customHeight="1" x14ac:dyDescent="0.3">
      <c r="B1258" s="56" t="str">
        <f t="shared" ca="1" si="119"/>
        <v>VERO</v>
      </c>
      <c r="C1258" s="57" t="b">
        <f t="shared" si="120"/>
        <v>1</v>
      </c>
      <c r="D1258" s="57" t="b">
        <f>+IF(Q1258='Convalida dati'!$B$16,AND('Dealflow centrale'!V1258&lt;&gt;"",I1258&lt;&gt;""),IF(AND('Dealflow centrale'!Q1258='Convalida dati'!$B$17,'Dealflow centrale'!I1258=""),OR('Dealflow centrale'!V1258="",V1258='Convalida dati'!$D$8),"FALSO"))</f>
        <v>1</v>
      </c>
      <c r="E1258" s="57" t="b">
        <f>+IF(OR(T1258='Convalida dati'!$F$4,T1258='Convalida dati'!$F$5,T1258='Convalida dati'!$F$8),OR('Dealflow centrale'!V1258='Convalida dati'!$D$5,V1258='Convalida dati'!$D$6,V1258='Convalida dati'!$D$7),IF(OR('Dealflow centrale'!T1258='Convalida dati'!$F$9,'Dealflow centrale'!T1258='Convalida dati'!$F$7),OR('Dealflow centrale'!V1258='Convalida dati'!$D$4,'Dealflow centrale'!V1258='Convalida dati'!$D$5,'Dealflow centrale'!V1258='Convalida dati'!$D$6),IF(T1258="",OR(V1258="",V1258='Convalida dati'!$D$8),"FALSO")))</f>
        <v>1</v>
      </c>
      <c r="F1258" s="58" t="str">
        <f t="shared" ca="1" si="121"/>
        <v>OK</v>
      </c>
      <c r="G1258" s="66">
        <f t="shared" si="118"/>
        <v>1253</v>
      </c>
      <c r="H1258" s="85">
        <v>43781</v>
      </c>
      <c r="I1258" s="63">
        <v>43781</v>
      </c>
      <c r="J1258" s="77" t="s">
        <v>2786</v>
      </c>
      <c r="K1258" s="76" t="s">
        <v>62</v>
      </c>
      <c r="L1258" s="76" t="s">
        <v>202</v>
      </c>
      <c r="M1258" s="78" t="s">
        <v>89</v>
      </c>
      <c r="N1258" s="64"/>
      <c r="O1258" s="272" t="s">
        <v>2787</v>
      </c>
      <c r="P1258" s="66" t="s">
        <v>34</v>
      </c>
      <c r="Q1258" s="67" t="s">
        <v>170</v>
      </c>
      <c r="R1258" s="67" t="s">
        <v>47</v>
      </c>
      <c r="S1258" s="288" t="str">
        <f>+'EVCA sectoralclassification 1'!E131</f>
        <v>Consumer products manufacturing</v>
      </c>
      <c r="T1258" s="68" t="s">
        <v>166</v>
      </c>
      <c r="U1258" s="66" t="s">
        <v>218</v>
      </c>
      <c r="V1258" s="423" t="s">
        <v>174</v>
      </c>
      <c r="W1258" s="288"/>
      <c r="X1258" s="489">
        <v>43788</v>
      </c>
      <c r="Y1258" s="482"/>
      <c r="Z1258" s="74"/>
    </row>
    <row r="1259" spans="2:26" ht="42.45" hidden="1" customHeight="1" x14ac:dyDescent="0.3">
      <c r="B1259" s="56" t="str">
        <f t="shared" ca="1" si="119"/>
        <v>VERO</v>
      </c>
      <c r="C1259" s="57" t="b">
        <f t="shared" si="120"/>
        <v>1</v>
      </c>
      <c r="D1259" s="57" t="b">
        <f>+IF(Q1259='Convalida dati'!$B$16,AND('Dealflow centrale'!V1259&lt;&gt;"",I1259&lt;&gt;""),IF(AND('Dealflow centrale'!Q1259='Convalida dati'!$B$17,'Dealflow centrale'!I1259=""),OR('Dealflow centrale'!V1259="",V1259='Convalida dati'!$D$8),"FALSO"))</f>
        <v>1</v>
      </c>
      <c r="E1259" s="57" t="b">
        <f>+IF(OR(T1259='Convalida dati'!$F$4,T1259='Convalida dati'!$F$5,T1259='Convalida dati'!$F$8),OR('Dealflow centrale'!V1259='Convalida dati'!$D$5,V1259='Convalida dati'!$D$6,V1259='Convalida dati'!$D$7),IF(OR('Dealflow centrale'!T1259='Convalida dati'!$F$9,'Dealflow centrale'!T1259='Convalida dati'!$F$7),OR('Dealflow centrale'!V1259='Convalida dati'!$D$4,'Dealflow centrale'!V1259='Convalida dati'!$D$5,'Dealflow centrale'!V1259='Convalida dati'!$D$6),IF(T1259="",OR(V1259="",V1259='Convalida dati'!$D$8),"FALSO")))</f>
        <v>1</v>
      </c>
      <c r="F1259" s="58" t="str">
        <f t="shared" ca="1" si="121"/>
        <v>OK</v>
      </c>
      <c r="G1259" s="60">
        <f t="shared" si="118"/>
        <v>1254</v>
      </c>
      <c r="H1259" s="84">
        <v>43781</v>
      </c>
      <c r="I1259" s="59">
        <v>43781</v>
      </c>
      <c r="J1259" s="75" t="s">
        <v>2789</v>
      </c>
      <c r="K1259" s="70" t="s">
        <v>62</v>
      </c>
      <c r="L1259" s="70" t="s">
        <v>2790</v>
      </c>
      <c r="M1259" s="72" t="s">
        <v>98</v>
      </c>
      <c r="N1259" s="75"/>
      <c r="O1259" s="73" t="s">
        <v>2788</v>
      </c>
      <c r="P1259" s="60" t="s">
        <v>34</v>
      </c>
      <c r="Q1259" s="61" t="s">
        <v>170</v>
      </c>
      <c r="R1259" s="61" t="s">
        <v>47</v>
      </c>
      <c r="S1259" s="293" t="str">
        <f>+'EVCA sectoralclassification 1'!E127</f>
        <v>Consumer products manufacturing</v>
      </c>
      <c r="T1259" s="62" t="s">
        <v>41</v>
      </c>
      <c r="U1259" s="60" t="s">
        <v>218</v>
      </c>
      <c r="V1259" s="424" t="s">
        <v>174</v>
      </c>
      <c r="W1259" s="289"/>
      <c r="X1259" s="488">
        <v>43788</v>
      </c>
      <c r="Y1259" s="481"/>
      <c r="Z1259" s="284"/>
    </row>
    <row r="1260" spans="2:26" ht="42.45" hidden="1" customHeight="1" x14ac:dyDescent="0.3">
      <c r="B1260" s="56" t="str">
        <f t="shared" ca="1" si="119"/>
        <v>VERO</v>
      </c>
      <c r="C1260" s="57" t="b">
        <f t="shared" si="120"/>
        <v>1</v>
      </c>
      <c r="D1260" s="57" t="b">
        <f>+IF(Q1260='Convalida dati'!$B$16,AND('Dealflow centrale'!V1260&lt;&gt;"",I1260&lt;&gt;""),IF(AND('Dealflow centrale'!Q1260='Convalida dati'!$B$17,'Dealflow centrale'!I1260=""),OR('Dealflow centrale'!V1260="",V1260='Convalida dati'!$D$8),"FALSO"))</f>
        <v>1</v>
      </c>
      <c r="E1260" s="57" t="b">
        <f>+IF(OR(T1260='Convalida dati'!$F$4,T1260='Convalida dati'!$F$5,T1260='Convalida dati'!$F$8),OR('Dealflow centrale'!V1260='Convalida dati'!$D$5,V1260='Convalida dati'!$D$6,V1260='Convalida dati'!$D$7),IF(OR('Dealflow centrale'!T1260='Convalida dati'!$F$9,'Dealflow centrale'!T1260='Convalida dati'!$F$7),OR('Dealflow centrale'!V1260='Convalida dati'!$D$4,'Dealflow centrale'!V1260='Convalida dati'!$D$5,'Dealflow centrale'!V1260='Convalida dati'!$D$6),IF(T1260="",OR(V1260="",V1260='Convalida dati'!$D$8),"FALSO")))</f>
        <v>1</v>
      </c>
      <c r="F1260" s="58" t="str">
        <f t="shared" ca="1" si="121"/>
        <v>OK</v>
      </c>
      <c r="G1260" s="66">
        <f t="shared" si="118"/>
        <v>1255</v>
      </c>
      <c r="H1260" s="273">
        <v>43782</v>
      </c>
      <c r="I1260" s="63">
        <v>43782</v>
      </c>
      <c r="J1260" s="77" t="s">
        <v>2791</v>
      </c>
      <c r="K1260" s="76" t="s">
        <v>62</v>
      </c>
      <c r="L1260" s="76" t="s">
        <v>80</v>
      </c>
      <c r="M1260" s="78" t="s">
        <v>70</v>
      </c>
      <c r="N1260" s="64"/>
      <c r="O1260" s="272" t="s">
        <v>2694</v>
      </c>
      <c r="P1260" s="66" t="s">
        <v>35</v>
      </c>
      <c r="Q1260" s="67" t="s">
        <v>170</v>
      </c>
      <c r="R1260" s="67" t="s">
        <v>52</v>
      </c>
      <c r="S1260" s="288" t="str">
        <f>+'EVCA sectoralclassification 1'!E229</f>
        <v>Medical equipment and related software</v>
      </c>
      <c r="T1260" s="68" t="s">
        <v>166</v>
      </c>
      <c r="U1260" s="74" t="s">
        <v>223</v>
      </c>
      <c r="V1260" s="423" t="s">
        <v>39</v>
      </c>
      <c r="W1260" s="288"/>
      <c r="X1260" s="489">
        <v>43788</v>
      </c>
      <c r="Y1260" s="482"/>
      <c r="Z1260" s="74"/>
    </row>
    <row r="1261" spans="2:26" ht="42.45" hidden="1" customHeight="1" x14ac:dyDescent="0.3">
      <c r="B1261" s="56" t="str">
        <f t="shared" ca="1" si="119"/>
        <v>VERO</v>
      </c>
      <c r="C1261" s="57" t="b">
        <f t="shared" si="120"/>
        <v>1</v>
      </c>
      <c r="D1261" s="57" t="b">
        <f>+IF(Q1261='Convalida dati'!$B$16,AND('Dealflow centrale'!V1261&lt;&gt;"",I1261&lt;&gt;""),IF(AND('Dealflow centrale'!Q1261='Convalida dati'!$B$17,'Dealflow centrale'!I1261=""),OR('Dealflow centrale'!V1261="",V1261='Convalida dati'!$D$8),"FALSO"))</f>
        <v>1</v>
      </c>
      <c r="E1261" s="57" t="b">
        <f>+IF(OR(T1261='Convalida dati'!$F$4,T1261='Convalida dati'!$F$5,T1261='Convalida dati'!$F$8),OR('Dealflow centrale'!V1261='Convalida dati'!$D$5,V1261='Convalida dati'!$D$6,V1261='Convalida dati'!$D$7),IF(OR('Dealflow centrale'!T1261='Convalida dati'!$F$9,'Dealflow centrale'!T1261='Convalida dati'!$F$7),OR('Dealflow centrale'!V1261='Convalida dati'!$D$4,'Dealflow centrale'!V1261='Convalida dati'!$D$5,'Dealflow centrale'!V1261='Convalida dati'!$D$6),IF(T1261="",OR(V1261="",V1261='Convalida dati'!$D$8),"FALSO")))</f>
        <v>1</v>
      </c>
      <c r="F1261" s="58" t="str">
        <f t="shared" ca="1" si="121"/>
        <v>OK</v>
      </c>
      <c r="G1261" s="60">
        <f t="shared" si="118"/>
        <v>1256</v>
      </c>
      <c r="H1261" s="84">
        <v>43782</v>
      </c>
      <c r="I1261" s="59">
        <v>43782</v>
      </c>
      <c r="J1261" s="75" t="s">
        <v>2792</v>
      </c>
      <c r="K1261" s="70" t="s">
        <v>64</v>
      </c>
      <c r="L1261" s="70" t="s">
        <v>705</v>
      </c>
      <c r="M1261" s="72" t="s">
        <v>187</v>
      </c>
      <c r="N1261" s="75"/>
      <c r="O1261" s="73" t="s">
        <v>2794</v>
      </c>
      <c r="P1261" s="60" t="s">
        <v>35</v>
      </c>
      <c r="Q1261" s="61" t="s">
        <v>170</v>
      </c>
      <c r="R1261" s="61" t="s">
        <v>49</v>
      </c>
      <c r="S1261" s="293" t="str">
        <f>+'EVCA sectoralclassification 1'!E214</f>
        <v>Systems software</v>
      </c>
      <c r="T1261" s="62" t="s">
        <v>167</v>
      </c>
      <c r="U1261" s="60" t="s">
        <v>218</v>
      </c>
      <c r="V1261" s="424" t="s">
        <v>38</v>
      </c>
      <c r="W1261" s="289"/>
      <c r="X1261" s="488">
        <v>43788</v>
      </c>
      <c r="Y1261" s="481"/>
      <c r="Z1261" s="284"/>
    </row>
    <row r="1262" spans="2:26" ht="42.45" hidden="1" customHeight="1" x14ac:dyDescent="0.3">
      <c r="B1262" s="56" t="str">
        <f t="shared" ca="1" si="119"/>
        <v>VERO</v>
      </c>
      <c r="C1262" s="57" t="b">
        <f t="shared" si="120"/>
        <v>1</v>
      </c>
      <c r="D1262" s="57" t="b">
        <f>+IF(Q1262='Convalida dati'!$B$16,AND('Dealflow centrale'!V1262&lt;&gt;"",I1262&lt;&gt;""),IF(AND('Dealflow centrale'!Q1262='Convalida dati'!$B$17,'Dealflow centrale'!I1262=""),OR('Dealflow centrale'!V1262="",V1262='Convalida dati'!$D$8),"FALSO"))</f>
        <v>1</v>
      </c>
      <c r="E1262" s="57" t="b">
        <f>+IF(OR(T1262='Convalida dati'!$F$4,T1262='Convalida dati'!$F$5,T1262='Convalida dati'!$F$8),OR('Dealflow centrale'!V1262='Convalida dati'!$D$5,V1262='Convalida dati'!$D$6,V1262='Convalida dati'!$D$7),IF(OR('Dealflow centrale'!T1262='Convalida dati'!$F$9,'Dealflow centrale'!T1262='Convalida dati'!$F$7),OR('Dealflow centrale'!V1262='Convalida dati'!$D$4,'Dealflow centrale'!V1262='Convalida dati'!$D$5,'Dealflow centrale'!V1262='Convalida dati'!$D$6),IF(T1262="",OR(V1262="",V1262='Convalida dati'!$D$8),"FALSO")))</f>
        <v>1</v>
      </c>
      <c r="F1262" s="58" t="str">
        <f t="shared" ca="1" si="121"/>
        <v>OK</v>
      </c>
      <c r="G1262" s="66">
        <f t="shared" si="118"/>
        <v>1257</v>
      </c>
      <c r="H1262" s="273">
        <v>43782</v>
      </c>
      <c r="I1262" s="63">
        <v>43782</v>
      </c>
      <c r="J1262" s="77" t="s">
        <v>2793</v>
      </c>
      <c r="K1262" s="76" t="s">
        <v>64</v>
      </c>
      <c r="L1262" s="76" t="s">
        <v>705</v>
      </c>
      <c r="M1262" s="78" t="s">
        <v>187</v>
      </c>
      <c r="N1262" s="64"/>
      <c r="O1262" s="272" t="s">
        <v>2794</v>
      </c>
      <c r="P1262" s="66" t="s">
        <v>35</v>
      </c>
      <c r="Q1262" s="67" t="s">
        <v>170</v>
      </c>
      <c r="R1262" s="67" t="s">
        <v>48</v>
      </c>
      <c r="S1262" s="288" t="str">
        <f>+'EVCA sectoralclassification 1'!E200</f>
        <v>Internet technologies</v>
      </c>
      <c r="T1262" s="68" t="s">
        <v>167</v>
      </c>
      <c r="U1262" s="66" t="s">
        <v>218</v>
      </c>
      <c r="V1262" s="423" t="s">
        <v>38</v>
      </c>
      <c r="W1262" s="288"/>
      <c r="X1262" s="489">
        <v>43788</v>
      </c>
      <c r="Y1262" s="482"/>
      <c r="Z1262" s="74"/>
    </row>
    <row r="1263" spans="2:26" ht="42.45" hidden="1" customHeight="1" x14ac:dyDescent="0.3">
      <c r="B1263" s="56" t="str">
        <f t="shared" ca="1" si="119"/>
        <v>VERO</v>
      </c>
      <c r="C1263" s="57" t="b">
        <f t="shared" si="120"/>
        <v>1</v>
      </c>
      <c r="D1263" s="57" t="b">
        <f>+IF(Q1263='Convalida dati'!$B$16,AND('Dealflow centrale'!V1263&lt;&gt;"",I1263&lt;&gt;""),IF(AND('Dealflow centrale'!Q1263='Convalida dati'!$B$17,'Dealflow centrale'!I1263=""),OR('Dealflow centrale'!V1263="",V1263='Convalida dati'!$D$8),"FALSO"))</f>
        <v>1</v>
      </c>
      <c r="E1263" s="57" t="b">
        <f>+IF(OR(T1263='Convalida dati'!$F$4,T1263='Convalida dati'!$F$5,T1263='Convalida dati'!$F$8),OR('Dealflow centrale'!V1263='Convalida dati'!$D$5,V1263='Convalida dati'!$D$6,V1263='Convalida dati'!$D$7),IF(OR('Dealflow centrale'!T1263='Convalida dati'!$F$9,'Dealflow centrale'!T1263='Convalida dati'!$F$7),OR('Dealflow centrale'!V1263='Convalida dati'!$D$4,'Dealflow centrale'!V1263='Convalida dati'!$D$5,'Dealflow centrale'!V1263='Convalida dati'!$D$6),IF(T1263="",OR(V1263="",V1263='Convalida dati'!$D$8),"FALSO")))</f>
        <v>1</v>
      </c>
      <c r="F1263" s="58" t="str">
        <f t="shared" ca="1" si="121"/>
        <v>OK</v>
      </c>
      <c r="G1263" s="60">
        <f t="shared" si="118"/>
        <v>1258</v>
      </c>
      <c r="H1263" s="282">
        <v>43783</v>
      </c>
      <c r="I1263" s="59">
        <v>43783</v>
      </c>
      <c r="J1263" s="75" t="s">
        <v>2796</v>
      </c>
      <c r="K1263" s="70" t="s">
        <v>62</v>
      </c>
      <c r="L1263" s="70" t="s">
        <v>165</v>
      </c>
      <c r="M1263" s="72" t="s">
        <v>90</v>
      </c>
      <c r="N1263" s="75"/>
      <c r="O1263" s="73" t="s">
        <v>2795</v>
      </c>
      <c r="P1263" s="60" t="s">
        <v>34</v>
      </c>
      <c r="Q1263" s="281" t="s">
        <v>170</v>
      </c>
      <c r="R1263" s="61" t="s">
        <v>43</v>
      </c>
      <c r="S1263" s="293" t="str">
        <f>+'EVCA sectoralclassification 1'!E16</f>
        <v>Agriculture: other</v>
      </c>
      <c r="T1263" s="62" t="s">
        <v>41</v>
      </c>
      <c r="U1263" s="60" t="s">
        <v>218</v>
      </c>
      <c r="V1263" s="424" t="s">
        <v>174</v>
      </c>
      <c r="W1263" s="289"/>
      <c r="X1263" s="488">
        <v>43788</v>
      </c>
      <c r="Y1263" s="483"/>
      <c r="Z1263" s="80"/>
    </row>
    <row r="1264" spans="2:26" ht="42.45" hidden="1" customHeight="1" x14ac:dyDescent="0.3">
      <c r="B1264" s="56" t="str">
        <f t="shared" ca="1" si="119"/>
        <v>VERO</v>
      </c>
      <c r="C1264" s="57" t="b">
        <f t="shared" si="120"/>
        <v>1</v>
      </c>
      <c r="D1264" s="57" t="b">
        <f>+IF(Q1264='Convalida dati'!$B$16,AND('Dealflow centrale'!V1264&lt;&gt;"",I1264&lt;&gt;""),IF(AND('Dealflow centrale'!Q1264='Convalida dati'!$B$17,'Dealflow centrale'!I1264=""),OR('Dealflow centrale'!V1264="",V1264='Convalida dati'!$D$8),"FALSO"))</f>
        <v>1</v>
      </c>
      <c r="E1264" s="57" t="b">
        <f>+IF(OR(T1264='Convalida dati'!$F$4,T1264='Convalida dati'!$F$5,T1264='Convalida dati'!$F$8),OR('Dealflow centrale'!V1264='Convalida dati'!$D$5,V1264='Convalida dati'!$D$6,V1264='Convalida dati'!$D$7),IF(OR('Dealflow centrale'!T1264='Convalida dati'!$F$9,'Dealflow centrale'!T1264='Convalida dati'!$F$7),OR('Dealflow centrale'!V1264='Convalida dati'!$D$4,'Dealflow centrale'!V1264='Convalida dati'!$D$5,'Dealflow centrale'!V1264='Convalida dati'!$D$6),IF(T1264="",OR(V1264="",V1264='Convalida dati'!$D$8),"FALSO")))</f>
        <v>1</v>
      </c>
      <c r="F1264" s="58" t="str">
        <f t="shared" ca="1" si="121"/>
        <v>OK</v>
      </c>
      <c r="G1264" s="66">
        <f t="shared" si="118"/>
        <v>1259</v>
      </c>
      <c r="H1264" s="85">
        <v>43784</v>
      </c>
      <c r="I1264" s="63">
        <v>43784</v>
      </c>
      <c r="J1264" s="77" t="s">
        <v>2797</v>
      </c>
      <c r="K1264" s="76" t="s">
        <v>62</v>
      </c>
      <c r="L1264" s="76" t="s">
        <v>165</v>
      </c>
      <c r="M1264" s="78" t="s">
        <v>90</v>
      </c>
      <c r="N1264" s="64"/>
      <c r="O1264" s="272" t="s">
        <v>1993</v>
      </c>
      <c r="P1264" s="66" t="s">
        <v>34</v>
      </c>
      <c r="Q1264" s="67" t="s">
        <v>170</v>
      </c>
      <c r="R1264" s="67" t="s">
        <v>51</v>
      </c>
      <c r="S1264" s="288" t="str">
        <f>+'EVCA sectoralclassification 1'!E54</f>
        <v>Business and industrial products</v>
      </c>
      <c r="T1264" s="68" t="s">
        <v>41</v>
      </c>
      <c r="U1264" s="66" t="s">
        <v>218</v>
      </c>
      <c r="V1264" s="423" t="s">
        <v>174</v>
      </c>
      <c r="W1264" s="288"/>
      <c r="X1264" s="489">
        <v>43788</v>
      </c>
      <c r="Y1264" s="482"/>
      <c r="Z1264" s="74"/>
    </row>
    <row r="1265" spans="2:26" ht="42.45" hidden="1" customHeight="1" x14ac:dyDescent="0.3">
      <c r="B1265" s="56" t="str">
        <f t="shared" ca="1" si="119"/>
        <v>VERO</v>
      </c>
      <c r="C1265" s="57" t="b">
        <f t="shared" si="120"/>
        <v>1</v>
      </c>
      <c r="D1265" s="57" t="b">
        <f>+IF(Q1265='Convalida dati'!$B$16,AND('Dealflow centrale'!V1265&lt;&gt;"",I1265&lt;&gt;""),IF(AND('Dealflow centrale'!Q1265='Convalida dati'!$B$17,'Dealflow centrale'!I1265=""),OR('Dealflow centrale'!V1265="",V1265='Convalida dati'!$D$8),"FALSO"))</f>
        <v>1</v>
      </c>
      <c r="E1265" s="57" t="b">
        <f>+IF(OR(T1265='Convalida dati'!$F$4,T1265='Convalida dati'!$F$5,T1265='Convalida dati'!$F$8),OR('Dealflow centrale'!V1265='Convalida dati'!$D$5,V1265='Convalida dati'!$D$6,V1265='Convalida dati'!$D$7),IF(OR('Dealflow centrale'!T1265='Convalida dati'!$F$9,'Dealflow centrale'!T1265='Convalida dati'!$F$7),OR('Dealflow centrale'!V1265='Convalida dati'!$D$4,'Dealflow centrale'!V1265='Convalida dati'!$D$5,'Dealflow centrale'!V1265='Convalida dati'!$D$6),IF(T1265="",OR(V1265="",V1265='Convalida dati'!$D$8),"FALSO")))</f>
        <v>1</v>
      </c>
      <c r="F1265" s="58" t="str">
        <f t="shared" ca="1" si="121"/>
        <v>OK</v>
      </c>
      <c r="G1265" s="60">
        <f t="shared" si="118"/>
        <v>1260</v>
      </c>
      <c r="H1265" s="84">
        <v>43784</v>
      </c>
      <c r="I1265" s="59">
        <v>43784</v>
      </c>
      <c r="J1265" s="75" t="s">
        <v>2798</v>
      </c>
      <c r="K1265" s="70" t="s">
        <v>62</v>
      </c>
      <c r="L1265" s="70" t="s">
        <v>165</v>
      </c>
      <c r="M1265" s="72" t="s">
        <v>90</v>
      </c>
      <c r="N1265" s="75" t="s">
        <v>111</v>
      </c>
      <c r="O1265" s="73"/>
      <c r="P1265" s="60" t="s">
        <v>36</v>
      </c>
      <c r="Q1265" s="61" t="s">
        <v>170</v>
      </c>
      <c r="R1265" s="61" t="s">
        <v>49</v>
      </c>
      <c r="S1265" s="293" t="str">
        <f>+'EVCA sectoralclassification 1'!E214</f>
        <v>Systems software</v>
      </c>
      <c r="T1265" s="62" t="s">
        <v>167</v>
      </c>
      <c r="U1265" s="60" t="s">
        <v>218</v>
      </c>
      <c r="V1265" s="424" t="s">
        <v>38</v>
      </c>
      <c r="W1265" s="289"/>
      <c r="X1265" s="488">
        <v>43788</v>
      </c>
      <c r="Y1265" s="483"/>
      <c r="Z1265" s="80"/>
    </row>
    <row r="1266" spans="2:26" ht="42.45" hidden="1" customHeight="1" x14ac:dyDescent="0.3">
      <c r="B1266" s="56" t="str">
        <f t="shared" ca="1" si="119"/>
        <v>VERO</v>
      </c>
      <c r="C1266" s="57" t="b">
        <f t="shared" si="120"/>
        <v>1</v>
      </c>
      <c r="D1266" s="57" t="b">
        <f>+IF(Q1266='Convalida dati'!$B$16,AND('Dealflow centrale'!V1266&lt;&gt;"",I1266&lt;&gt;""),IF(AND('Dealflow centrale'!Q1266='Convalida dati'!$B$17,'Dealflow centrale'!I1266=""),OR('Dealflow centrale'!V1266="",V1266='Convalida dati'!$D$8),"FALSO"))</f>
        <v>1</v>
      </c>
      <c r="E1266" s="57" t="b">
        <f>+IF(OR(T1266='Convalida dati'!$F$4,T1266='Convalida dati'!$F$5,T1266='Convalida dati'!$F$8),OR('Dealflow centrale'!V1266='Convalida dati'!$D$5,V1266='Convalida dati'!$D$6,V1266='Convalida dati'!$D$7),IF(OR('Dealflow centrale'!T1266='Convalida dati'!$F$9,'Dealflow centrale'!T1266='Convalida dati'!$F$7),OR('Dealflow centrale'!V1266='Convalida dati'!$D$4,'Dealflow centrale'!V1266='Convalida dati'!$D$5,'Dealflow centrale'!V1266='Convalida dati'!$D$6),IF(T1266="",OR(V1266="",V1266='Convalida dati'!$D$8),"FALSO")))</f>
        <v>1</v>
      </c>
      <c r="F1266" s="58" t="str">
        <f t="shared" ca="1" si="121"/>
        <v>OK</v>
      </c>
      <c r="G1266" s="66">
        <f t="shared" si="118"/>
        <v>1261</v>
      </c>
      <c r="H1266" s="273">
        <v>43784</v>
      </c>
      <c r="I1266" s="63">
        <v>43784</v>
      </c>
      <c r="J1266" s="77" t="s">
        <v>2799</v>
      </c>
      <c r="K1266" s="76" t="s">
        <v>64</v>
      </c>
      <c r="L1266" s="76" t="s">
        <v>2027</v>
      </c>
      <c r="M1266" s="78" t="s">
        <v>909</v>
      </c>
      <c r="N1266" s="64" t="s">
        <v>111</v>
      </c>
      <c r="O1266" s="272"/>
      <c r="P1266" s="66" t="s">
        <v>36</v>
      </c>
      <c r="Q1266" s="67" t="s">
        <v>170</v>
      </c>
      <c r="R1266" s="67" t="s">
        <v>53</v>
      </c>
      <c r="S1266" s="288" t="str">
        <f>+'EVCA sectoralclassification 1'!E181</f>
        <v>Financial institutions and services</v>
      </c>
      <c r="T1266" s="68" t="s">
        <v>166</v>
      </c>
      <c r="U1266" s="66" t="s">
        <v>218</v>
      </c>
      <c r="V1266" s="423" t="s">
        <v>38</v>
      </c>
      <c r="W1266" s="288"/>
      <c r="X1266" s="489">
        <v>43788</v>
      </c>
      <c r="Y1266" s="482"/>
      <c r="Z1266" s="74"/>
    </row>
    <row r="1267" spans="2:26" ht="42.45" hidden="1" customHeight="1" x14ac:dyDescent="0.3">
      <c r="B1267" s="56" t="str">
        <f t="shared" ca="1" si="119"/>
        <v>VERO</v>
      </c>
      <c r="C1267" s="57" t="b">
        <f t="shared" si="120"/>
        <v>1</v>
      </c>
      <c r="D1267" s="57" t="b">
        <f>+IF(Q1267='Convalida dati'!$B$16,AND('Dealflow centrale'!V1267&lt;&gt;"",I1267&lt;&gt;""),IF(AND('Dealflow centrale'!Q1267='Convalida dati'!$B$17,'Dealflow centrale'!I1267=""),OR('Dealflow centrale'!V1267="",V1267='Convalida dati'!$D$8),"FALSO"))</f>
        <v>1</v>
      </c>
      <c r="E1267" s="57" t="b">
        <f>+IF(OR(T1267='Convalida dati'!$F$4,T1267='Convalida dati'!$F$5,T1267='Convalida dati'!$F$8),OR('Dealflow centrale'!V1267='Convalida dati'!$D$5,V1267='Convalida dati'!$D$6,V1267='Convalida dati'!$D$7),IF(OR('Dealflow centrale'!T1267='Convalida dati'!$F$9,'Dealflow centrale'!T1267='Convalida dati'!$F$7),OR('Dealflow centrale'!V1267='Convalida dati'!$D$4,'Dealflow centrale'!V1267='Convalida dati'!$D$5,'Dealflow centrale'!V1267='Convalida dati'!$D$6),IF(T1267="",OR(V1267="",V1267='Convalida dati'!$D$8),"FALSO")))</f>
        <v>1</v>
      </c>
      <c r="F1267" s="58" t="str">
        <f t="shared" ca="1" si="121"/>
        <v>OK</v>
      </c>
      <c r="G1267" s="60">
        <f t="shared" si="118"/>
        <v>1262</v>
      </c>
      <c r="H1267" s="84">
        <v>43972</v>
      </c>
      <c r="I1267" s="59">
        <v>43972</v>
      </c>
      <c r="J1267" s="279" t="s">
        <v>3410</v>
      </c>
      <c r="K1267" s="70" t="s">
        <v>62</v>
      </c>
      <c r="L1267" s="70" t="s">
        <v>1523</v>
      </c>
      <c r="M1267" s="72" t="s">
        <v>93</v>
      </c>
      <c r="N1267" s="75"/>
      <c r="O1267" s="73" t="s">
        <v>3408</v>
      </c>
      <c r="P1267" s="60" t="s">
        <v>37</v>
      </c>
      <c r="Q1267" s="281" t="s">
        <v>170</v>
      </c>
      <c r="R1267" s="61" t="s">
        <v>46</v>
      </c>
      <c r="S1267" s="293" t="str">
        <f>+'EVCA sectoralclassification 1'!E172</f>
        <v>Electricity supply</v>
      </c>
      <c r="T1267" s="62" t="s">
        <v>41</v>
      </c>
      <c r="U1267" s="72" t="s">
        <v>1498</v>
      </c>
      <c r="V1267" s="424" t="s">
        <v>39</v>
      </c>
      <c r="W1267" s="289"/>
      <c r="X1267" s="488">
        <v>43972</v>
      </c>
      <c r="Y1267" s="483" t="s">
        <v>3418</v>
      </c>
      <c r="Z1267" s="80"/>
    </row>
    <row r="1268" spans="2:26" ht="42.45" hidden="1" customHeight="1" x14ac:dyDescent="0.3">
      <c r="B1268" s="56" t="str">
        <f t="shared" ca="1" si="119"/>
        <v>VERO</v>
      </c>
      <c r="C1268" s="57" t="b">
        <f t="shared" si="120"/>
        <v>1</v>
      </c>
      <c r="D1268" s="57" t="b">
        <f>+IF(Q1268='Convalida dati'!$B$16,AND('Dealflow centrale'!V1268&lt;&gt;"",I1268&lt;&gt;""),IF(AND('Dealflow centrale'!Q1268='Convalida dati'!$B$17,'Dealflow centrale'!I1268=""),OR('Dealflow centrale'!V1268="",V1268='Convalida dati'!$D$8),"FALSO"))</f>
        <v>1</v>
      </c>
      <c r="E1268" s="57" t="b">
        <f>+IF(OR(T1268='Convalida dati'!$F$4,T1268='Convalida dati'!$F$5,T1268='Convalida dati'!$F$8),OR('Dealflow centrale'!V1268='Convalida dati'!$D$5,V1268='Convalida dati'!$D$6,V1268='Convalida dati'!$D$7),IF(OR('Dealflow centrale'!T1268='Convalida dati'!$F$9,'Dealflow centrale'!T1268='Convalida dati'!$F$7),OR('Dealflow centrale'!V1268='Convalida dati'!$D$4,'Dealflow centrale'!V1268='Convalida dati'!$D$5,'Dealflow centrale'!V1268='Convalida dati'!$D$6),IF(T1268="",OR(V1268="",V1268='Convalida dati'!$D$8),"FALSO")))</f>
        <v>1</v>
      </c>
      <c r="F1268" s="58" t="str">
        <f t="shared" ca="1" si="121"/>
        <v>OK</v>
      </c>
      <c r="G1268" s="66">
        <f t="shared" si="118"/>
        <v>1263</v>
      </c>
      <c r="H1268" s="85">
        <v>43785</v>
      </c>
      <c r="I1268" s="63">
        <v>43785</v>
      </c>
      <c r="J1268" s="77" t="s">
        <v>2802</v>
      </c>
      <c r="K1268" s="76" t="s">
        <v>62</v>
      </c>
      <c r="L1268" s="76" t="s">
        <v>891</v>
      </c>
      <c r="M1268" s="78" t="s">
        <v>100</v>
      </c>
      <c r="N1268" s="64"/>
      <c r="O1268" s="272" t="s">
        <v>2800</v>
      </c>
      <c r="P1268" s="66" t="s">
        <v>35</v>
      </c>
      <c r="Q1268" s="67" t="s">
        <v>170</v>
      </c>
      <c r="R1268" s="67" t="s">
        <v>52</v>
      </c>
      <c r="S1268" s="288" t="str">
        <f>+'EVCA sectoralclassification 1'!E230</f>
        <v>Medical equipment and related software</v>
      </c>
      <c r="T1268" s="68" t="s">
        <v>166</v>
      </c>
      <c r="U1268" s="66" t="s">
        <v>218</v>
      </c>
      <c r="V1268" s="423" t="s">
        <v>38</v>
      </c>
      <c r="W1268" s="288"/>
      <c r="X1268" s="489">
        <v>43788</v>
      </c>
      <c r="Y1268" s="482"/>
      <c r="Z1268" s="74"/>
    </row>
    <row r="1269" spans="2:26" ht="42.45" hidden="1" customHeight="1" x14ac:dyDescent="0.3">
      <c r="B1269" s="56" t="str">
        <f t="shared" ca="1" si="119"/>
        <v>VERO</v>
      </c>
      <c r="C1269" s="57" t="b">
        <f t="shared" si="120"/>
        <v>1</v>
      </c>
      <c r="D1269" s="57" t="b">
        <f>+IF(Q1269='Convalida dati'!$B$16,AND('Dealflow centrale'!V1269&lt;&gt;"",I1269&lt;&gt;""),IF(AND('Dealflow centrale'!Q1269='Convalida dati'!$B$17,'Dealflow centrale'!I1269=""),OR('Dealflow centrale'!V1269="",V1269='Convalida dati'!$D$8),"FALSO"))</f>
        <v>1</v>
      </c>
      <c r="E1269" s="57" t="b">
        <f>+IF(OR(T1269='Convalida dati'!$F$4,T1269='Convalida dati'!$F$5,T1269='Convalida dati'!$F$8),OR('Dealflow centrale'!V1269='Convalida dati'!$D$5,V1269='Convalida dati'!$D$6,V1269='Convalida dati'!$D$7),IF(OR('Dealflow centrale'!T1269='Convalida dati'!$F$9,'Dealflow centrale'!T1269='Convalida dati'!$F$7),OR('Dealflow centrale'!V1269='Convalida dati'!$D$4,'Dealflow centrale'!V1269='Convalida dati'!$D$5,'Dealflow centrale'!V1269='Convalida dati'!$D$6),IF(T1269="",OR(V1269="",V1269='Convalida dati'!$D$8),"FALSO")))</f>
        <v>1</v>
      </c>
      <c r="F1269" s="58" t="str">
        <f t="shared" ca="1" si="121"/>
        <v>OK</v>
      </c>
      <c r="G1269" s="60">
        <f t="shared" si="118"/>
        <v>1264</v>
      </c>
      <c r="H1269" s="84">
        <v>43787</v>
      </c>
      <c r="I1269" s="59">
        <v>43787</v>
      </c>
      <c r="J1269" s="75" t="s">
        <v>2801</v>
      </c>
      <c r="K1269" s="70" t="s">
        <v>62</v>
      </c>
      <c r="L1269" s="70" t="s">
        <v>165</v>
      </c>
      <c r="M1269" s="72" t="s">
        <v>90</v>
      </c>
      <c r="N1269" s="75"/>
      <c r="O1269" s="73" t="s">
        <v>2393</v>
      </c>
      <c r="P1269" s="60" t="s">
        <v>83</v>
      </c>
      <c r="Q1269" s="61" t="s">
        <v>170</v>
      </c>
      <c r="R1269" s="61" t="s">
        <v>43</v>
      </c>
      <c r="S1269" s="293" t="str">
        <f>+'EVCA sectoralclassification 1'!E44</f>
        <v>Business and industrial products</v>
      </c>
      <c r="T1269" s="62" t="s">
        <v>166</v>
      </c>
      <c r="U1269" s="60" t="s">
        <v>218</v>
      </c>
      <c r="V1269" s="424" t="s">
        <v>38</v>
      </c>
      <c r="W1269" s="289"/>
      <c r="X1269" s="488">
        <v>43788</v>
      </c>
      <c r="Y1269" s="481"/>
      <c r="Z1269" s="284"/>
    </row>
    <row r="1270" spans="2:26" ht="42.45" hidden="1" customHeight="1" x14ac:dyDescent="0.3">
      <c r="B1270" s="56" t="str">
        <f t="shared" ca="1" si="119"/>
        <v>VERO</v>
      </c>
      <c r="C1270" s="57" t="b">
        <f t="shared" si="120"/>
        <v>1</v>
      </c>
      <c r="D1270" s="57" t="b">
        <f>+IF(Q1270='Convalida dati'!$B$16,AND('Dealflow centrale'!V1270&lt;&gt;"",I1270&lt;&gt;""),IF(AND('Dealflow centrale'!Q1270='Convalida dati'!$B$17,'Dealflow centrale'!I1270=""),OR('Dealflow centrale'!V1270="",V1270='Convalida dati'!$D$8),"FALSO"))</f>
        <v>1</v>
      </c>
      <c r="E1270" s="57" t="b">
        <f>+IF(OR(T1270='Convalida dati'!$F$4,T1270='Convalida dati'!$F$5,T1270='Convalida dati'!$F$8),OR('Dealflow centrale'!V1270='Convalida dati'!$D$5,V1270='Convalida dati'!$D$6,V1270='Convalida dati'!$D$7),IF(OR('Dealflow centrale'!T1270='Convalida dati'!$F$9,'Dealflow centrale'!T1270='Convalida dati'!$F$7),OR('Dealflow centrale'!V1270='Convalida dati'!$D$4,'Dealflow centrale'!V1270='Convalida dati'!$D$5,'Dealflow centrale'!V1270='Convalida dati'!$D$6),IF(T1270="",OR(V1270="",V1270='Convalida dati'!$D$8),"FALSO")))</f>
        <v>1</v>
      </c>
      <c r="F1270" s="58" t="str">
        <f t="shared" ca="1" si="121"/>
        <v>OK</v>
      </c>
      <c r="G1270" s="66">
        <f t="shared" si="118"/>
        <v>1265</v>
      </c>
      <c r="H1270" s="85">
        <v>43972</v>
      </c>
      <c r="I1270" s="63">
        <v>43972</v>
      </c>
      <c r="J1270" s="77" t="s">
        <v>3411</v>
      </c>
      <c r="K1270" s="76" t="s">
        <v>62</v>
      </c>
      <c r="L1270" s="76" t="s">
        <v>1523</v>
      </c>
      <c r="M1270" s="78" t="s">
        <v>93</v>
      </c>
      <c r="N1270" s="77"/>
      <c r="O1270" s="272" t="s">
        <v>3408</v>
      </c>
      <c r="P1270" s="66" t="s">
        <v>37</v>
      </c>
      <c r="Q1270" s="67" t="s">
        <v>170</v>
      </c>
      <c r="R1270" s="67" t="s">
        <v>48</v>
      </c>
      <c r="S1270" s="288" t="str">
        <f>+'EVCA sectoralclassification 1'!E200</f>
        <v>Internet technologies</v>
      </c>
      <c r="T1270" s="68" t="s">
        <v>41</v>
      </c>
      <c r="U1270" s="78" t="s">
        <v>1498</v>
      </c>
      <c r="V1270" s="423" t="s">
        <v>39</v>
      </c>
      <c r="W1270" s="288"/>
      <c r="X1270" s="489">
        <v>43972</v>
      </c>
      <c r="Y1270" s="482" t="s">
        <v>3417</v>
      </c>
      <c r="Z1270" s="74"/>
    </row>
    <row r="1271" spans="2:26" ht="42.45" hidden="1" customHeight="1" x14ac:dyDescent="0.3">
      <c r="B1271" s="56" t="str">
        <f t="shared" ca="1" si="119"/>
        <v>VERO</v>
      </c>
      <c r="C1271" s="57" t="b">
        <f t="shared" si="120"/>
        <v>1</v>
      </c>
      <c r="D1271" s="57" t="b">
        <f>+IF(Q1271='Convalida dati'!$B$16,AND('Dealflow centrale'!V1271&lt;&gt;"",I1271&lt;&gt;""),IF(AND('Dealflow centrale'!Q1271='Convalida dati'!$B$17,'Dealflow centrale'!I1271=""),OR('Dealflow centrale'!V1271="",V1271='Convalida dati'!$D$8),"FALSO"))</f>
        <v>1</v>
      </c>
      <c r="E1271" s="57" t="b">
        <f>+IF(OR(T1271='Convalida dati'!$F$4,T1271='Convalida dati'!$F$5,T1271='Convalida dati'!$F$8),OR('Dealflow centrale'!V1271='Convalida dati'!$D$5,V1271='Convalida dati'!$D$6,V1271='Convalida dati'!$D$7),IF(OR('Dealflow centrale'!T1271='Convalida dati'!$F$9,'Dealflow centrale'!T1271='Convalida dati'!$F$7),OR('Dealflow centrale'!V1271='Convalida dati'!$D$4,'Dealflow centrale'!V1271='Convalida dati'!$D$5,'Dealflow centrale'!V1271='Convalida dati'!$D$6),IF(T1271="",OR(V1271="",V1271='Convalida dati'!$D$8),"FALSO")))</f>
        <v>1</v>
      </c>
      <c r="F1271" s="58" t="str">
        <f t="shared" ca="1" si="121"/>
        <v>OK</v>
      </c>
      <c r="G1271" s="60">
        <f t="shared" si="118"/>
        <v>1266</v>
      </c>
      <c r="H1271" s="84">
        <v>43972</v>
      </c>
      <c r="I1271" s="59">
        <v>43972</v>
      </c>
      <c r="J1271" s="75" t="s">
        <v>3412</v>
      </c>
      <c r="K1271" s="70" t="s">
        <v>62</v>
      </c>
      <c r="L1271" s="70" t="s">
        <v>1523</v>
      </c>
      <c r="M1271" s="72" t="s">
        <v>93</v>
      </c>
      <c r="N1271" s="75"/>
      <c r="O1271" s="73" t="s">
        <v>3408</v>
      </c>
      <c r="P1271" s="60" t="s">
        <v>37</v>
      </c>
      <c r="Q1271" s="61" t="s">
        <v>170</v>
      </c>
      <c r="R1271" s="61" t="s">
        <v>51</v>
      </c>
      <c r="S1271" s="293" t="str">
        <f>+'EVCA sectoralclassification 1'!E56</f>
        <v>Business and industrial products</v>
      </c>
      <c r="T1271" s="62" t="s">
        <v>41</v>
      </c>
      <c r="U1271" s="60" t="s">
        <v>1498</v>
      </c>
      <c r="V1271" s="424" t="s">
        <v>39</v>
      </c>
      <c r="W1271" s="289"/>
      <c r="X1271" s="488">
        <v>43972</v>
      </c>
      <c r="Y1271" s="483" t="s">
        <v>3419</v>
      </c>
      <c r="Z1271" s="80"/>
    </row>
    <row r="1272" spans="2:26" ht="42.45" hidden="1" customHeight="1" x14ac:dyDescent="0.3">
      <c r="B1272" s="56" t="str">
        <f t="shared" ca="1" si="119"/>
        <v>VERO</v>
      </c>
      <c r="C1272" s="57" t="b">
        <f t="shared" si="120"/>
        <v>1</v>
      </c>
      <c r="D1272" s="57" t="b">
        <f>+IF(Q1272='Convalida dati'!$B$16,AND('Dealflow centrale'!V1272&lt;&gt;"",I1272&lt;&gt;""),IF(AND('Dealflow centrale'!Q1272='Convalida dati'!$B$17,'Dealflow centrale'!I1272=""),OR('Dealflow centrale'!V1272="",V1272='Convalida dati'!$D$8),"FALSO"))</f>
        <v>1</v>
      </c>
      <c r="E1272" s="57" t="b">
        <f>+IF(OR(T1272='Convalida dati'!$F$4,T1272='Convalida dati'!$F$5,T1272='Convalida dati'!$F$8),OR('Dealflow centrale'!V1272='Convalida dati'!$D$5,V1272='Convalida dati'!$D$6,V1272='Convalida dati'!$D$7),IF(OR('Dealflow centrale'!T1272='Convalida dati'!$F$9,'Dealflow centrale'!T1272='Convalida dati'!$F$7),OR('Dealflow centrale'!V1272='Convalida dati'!$D$4,'Dealflow centrale'!V1272='Convalida dati'!$D$5,'Dealflow centrale'!V1272='Convalida dati'!$D$6),IF(T1272="",OR(V1272="",V1272='Convalida dati'!$D$8),"FALSO")))</f>
        <v>1</v>
      </c>
      <c r="F1272" s="58" t="str">
        <f t="shared" ca="1" si="121"/>
        <v>OK</v>
      </c>
      <c r="G1272" s="66">
        <f t="shared" si="118"/>
        <v>1267</v>
      </c>
      <c r="H1272" s="85">
        <v>43972</v>
      </c>
      <c r="I1272" s="63">
        <v>43972</v>
      </c>
      <c r="J1272" s="77" t="s">
        <v>3413</v>
      </c>
      <c r="K1272" s="76" t="s">
        <v>62</v>
      </c>
      <c r="L1272" s="76" t="s">
        <v>1523</v>
      </c>
      <c r="M1272" s="78" t="s">
        <v>93</v>
      </c>
      <c r="N1272" s="77"/>
      <c r="O1272" s="272" t="s">
        <v>3408</v>
      </c>
      <c r="P1272" s="66" t="s">
        <v>37</v>
      </c>
      <c r="Q1272" s="67" t="s">
        <v>170</v>
      </c>
      <c r="R1272" s="67" t="s">
        <v>49</v>
      </c>
      <c r="S1272" s="288" t="str">
        <f>+'EVCA sectoralclassification 1'!E214</f>
        <v>Systems software</v>
      </c>
      <c r="T1272" s="68" t="s">
        <v>41</v>
      </c>
      <c r="U1272" s="66" t="s">
        <v>1498</v>
      </c>
      <c r="V1272" s="423" t="s">
        <v>39</v>
      </c>
      <c r="W1272" s="288"/>
      <c r="X1272" s="489">
        <v>43972</v>
      </c>
      <c r="Y1272" s="482" t="s">
        <v>3420</v>
      </c>
      <c r="Z1272" s="74"/>
    </row>
    <row r="1273" spans="2:26" ht="42.45" hidden="1" customHeight="1" x14ac:dyDescent="0.3">
      <c r="B1273" s="56" t="str">
        <f t="shared" ca="1" si="119"/>
        <v>VERO</v>
      </c>
      <c r="C1273" s="57" t="b">
        <f t="shared" si="120"/>
        <v>1</v>
      </c>
      <c r="D1273" s="57" t="b">
        <f>+IF(Q1273='Convalida dati'!$B$16,AND('Dealflow centrale'!V1273&lt;&gt;"",I1273&lt;&gt;""),IF(AND('Dealflow centrale'!Q1273='Convalida dati'!$B$17,'Dealflow centrale'!I1273=""),OR('Dealflow centrale'!V1273="",V1273='Convalida dati'!$D$8),"FALSO"))</f>
        <v>1</v>
      </c>
      <c r="E1273" s="57" t="b">
        <f>+IF(OR(T1273='Convalida dati'!$F$4,T1273='Convalida dati'!$F$5,T1273='Convalida dati'!$F$8),OR('Dealflow centrale'!V1273='Convalida dati'!$D$5,V1273='Convalida dati'!$D$6,V1273='Convalida dati'!$D$7),IF(OR('Dealflow centrale'!T1273='Convalida dati'!$F$9,'Dealflow centrale'!T1273='Convalida dati'!$F$7),OR('Dealflow centrale'!V1273='Convalida dati'!$D$4,'Dealflow centrale'!V1273='Convalida dati'!$D$5,'Dealflow centrale'!V1273='Convalida dati'!$D$6),IF(T1273="",OR(V1273="",V1273='Convalida dati'!$D$8),"FALSO")))</f>
        <v>1</v>
      </c>
      <c r="F1273" s="58" t="str">
        <f t="shared" ca="1" si="121"/>
        <v>OK</v>
      </c>
      <c r="G1273" s="60">
        <f t="shared" si="118"/>
        <v>1268</v>
      </c>
      <c r="H1273" s="84">
        <v>43972</v>
      </c>
      <c r="I1273" s="59">
        <v>43972</v>
      </c>
      <c r="J1273" s="75" t="s">
        <v>3414</v>
      </c>
      <c r="K1273" s="70" t="s">
        <v>62</v>
      </c>
      <c r="L1273" s="70" t="s">
        <v>1523</v>
      </c>
      <c r="M1273" s="72" t="s">
        <v>93</v>
      </c>
      <c r="N1273" s="75"/>
      <c r="O1273" s="73" t="s">
        <v>3408</v>
      </c>
      <c r="P1273" s="60" t="s">
        <v>37</v>
      </c>
      <c r="Q1273" s="61" t="s">
        <v>170</v>
      </c>
      <c r="R1273" s="61" t="s">
        <v>49</v>
      </c>
      <c r="S1273" s="293" t="str">
        <f>+'EVCA sectoralclassification 1'!E214</f>
        <v>Systems software</v>
      </c>
      <c r="T1273" s="62" t="s">
        <v>41</v>
      </c>
      <c r="U1273" s="60" t="s">
        <v>1498</v>
      </c>
      <c r="V1273" s="424" t="s">
        <v>39</v>
      </c>
      <c r="W1273" s="289"/>
      <c r="X1273" s="488">
        <v>43972</v>
      </c>
      <c r="Y1273" s="483" t="s">
        <v>3421</v>
      </c>
      <c r="Z1273" s="80"/>
    </row>
    <row r="1274" spans="2:26" ht="42.45" hidden="1" customHeight="1" x14ac:dyDescent="0.3">
      <c r="B1274" s="56" t="str">
        <f t="shared" ca="1" si="119"/>
        <v>VERO</v>
      </c>
      <c r="C1274" s="57" t="b">
        <f t="shared" si="120"/>
        <v>1</v>
      </c>
      <c r="D1274" s="57" t="b">
        <f>+IF(Q1274='Convalida dati'!$B$16,AND('Dealflow centrale'!V1274&lt;&gt;"",I1274&lt;&gt;""),IF(AND('Dealflow centrale'!Q1274='Convalida dati'!$B$17,'Dealflow centrale'!I1274=""),OR('Dealflow centrale'!V1274="",V1274='Convalida dati'!$D$8),"FALSO"))</f>
        <v>1</v>
      </c>
      <c r="E1274" s="57" t="b">
        <f>+IF(OR(T1274='Convalida dati'!$F$4,T1274='Convalida dati'!$F$5,T1274='Convalida dati'!$F$8),OR('Dealflow centrale'!V1274='Convalida dati'!$D$5,V1274='Convalida dati'!$D$6,V1274='Convalida dati'!$D$7),IF(OR('Dealflow centrale'!T1274='Convalida dati'!$F$9,'Dealflow centrale'!T1274='Convalida dati'!$F$7),OR('Dealflow centrale'!V1274='Convalida dati'!$D$4,'Dealflow centrale'!V1274='Convalida dati'!$D$5,'Dealflow centrale'!V1274='Convalida dati'!$D$6),IF(T1274="",OR(V1274="",V1274='Convalida dati'!$D$8),"FALSO")))</f>
        <v>1</v>
      </c>
      <c r="F1274" s="58" t="str">
        <f t="shared" ca="1" si="121"/>
        <v>OK</v>
      </c>
      <c r="G1274" s="66">
        <f t="shared" si="118"/>
        <v>1269</v>
      </c>
      <c r="H1274" s="85">
        <v>43788</v>
      </c>
      <c r="I1274" s="63">
        <v>43788</v>
      </c>
      <c r="J1274" s="77" t="s">
        <v>2803</v>
      </c>
      <c r="K1274" s="76" t="s">
        <v>62</v>
      </c>
      <c r="L1274" s="76" t="s">
        <v>165</v>
      </c>
      <c r="M1274" s="78" t="s">
        <v>90</v>
      </c>
      <c r="N1274" s="64"/>
      <c r="O1274" s="272" t="s">
        <v>2804</v>
      </c>
      <c r="P1274" s="66" t="s">
        <v>34</v>
      </c>
      <c r="Q1274" s="67" t="s">
        <v>170</v>
      </c>
      <c r="R1274" s="67" t="s">
        <v>46</v>
      </c>
      <c r="S1274" s="288" t="str">
        <f>+'EVCA sectoralclassification 1'!E179</f>
        <v>Energy: other</v>
      </c>
      <c r="T1274" s="68" t="s">
        <v>41</v>
      </c>
      <c r="U1274" s="66" t="s">
        <v>218</v>
      </c>
      <c r="V1274" s="423" t="s">
        <v>174</v>
      </c>
      <c r="W1274" s="288"/>
      <c r="X1274" s="489">
        <v>43797</v>
      </c>
      <c r="Y1274" s="482"/>
      <c r="Z1274" s="74"/>
    </row>
    <row r="1275" spans="2:26" ht="42.45" hidden="1" customHeight="1" x14ac:dyDescent="0.3">
      <c r="B1275" s="56" t="str">
        <f t="shared" ca="1" si="119"/>
        <v>VERO</v>
      </c>
      <c r="C1275" s="57" t="b">
        <f t="shared" si="120"/>
        <v>1</v>
      </c>
      <c r="D1275" s="57" t="b">
        <f>+IF(Q1275='Convalida dati'!$B$16,AND('Dealflow centrale'!V1275&lt;&gt;"",I1275&lt;&gt;""),IF(AND('Dealflow centrale'!Q1275='Convalida dati'!$B$17,'Dealflow centrale'!I1275=""),OR('Dealflow centrale'!V1275="",V1275='Convalida dati'!$D$8),"FALSO"))</f>
        <v>1</v>
      </c>
      <c r="E1275" s="57" t="b">
        <f>+IF(OR(T1275='Convalida dati'!$F$4,T1275='Convalida dati'!$F$5,T1275='Convalida dati'!$F$8),OR('Dealflow centrale'!V1275='Convalida dati'!$D$5,V1275='Convalida dati'!$D$6,V1275='Convalida dati'!$D$7),IF(OR('Dealflow centrale'!T1275='Convalida dati'!$F$9,'Dealflow centrale'!T1275='Convalida dati'!$F$7),OR('Dealflow centrale'!V1275='Convalida dati'!$D$4,'Dealflow centrale'!V1275='Convalida dati'!$D$5,'Dealflow centrale'!V1275='Convalida dati'!$D$6),IF(T1275="",OR(V1275="",V1275='Convalida dati'!$D$8),"FALSO")))</f>
        <v>1</v>
      </c>
      <c r="F1275" s="58" t="str">
        <f t="shared" ca="1" si="121"/>
        <v>OK</v>
      </c>
      <c r="G1275" s="60">
        <f t="shared" si="118"/>
        <v>1270</v>
      </c>
      <c r="H1275" s="84">
        <v>43790</v>
      </c>
      <c r="I1275" s="59">
        <v>43790</v>
      </c>
      <c r="J1275" s="75" t="s">
        <v>2805</v>
      </c>
      <c r="K1275" s="70" t="s">
        <v>64</v>
      </c>
      <c r="L1275" s="70" t="s">
        <v>705</v>
      </c>
      <c r="M1275" s="72" t="s">
        <v>187</v>
      </c>
      <c r="N1275" s="75"/>
      <c r="O1275" s="73" t="s">
        <v>1704</v>
      </c>
      <c r="P1275" s="60" t="s">
        <v>35</v>
      </c>
      <c r="Q1275" s="61" t="s">
        <v>170</v>
      </c>
      <c r="R1275" s="61" t="s">
        <v>49</v>
      </c>
      <c r="S1275" s="293" t="str">
        <f>+'EVCA sectoralclassification 1'!E182</f>
        <v>Financial institutions and services</v>
      </c>
      <c r="T1275" s="62" t="s">
        <v>167</v>
      </c>
      <c r="U1275" s="60" t="s">
        <v>218</v>
      </c>
      <c r="V1275" s="424" t="s">
        <v>38</v>
      </c>
      <c r="W1275" s="289"/>
      <c r="X1275" s="488">
        <v>43797</v>
      </c>
      <c r="Y1275" s="481"/>
      <c r="Z1275" s="284"/>
    </row>
    <row r="1276" spans="2:26" ht="42.45" hidden="1" customHeight="1" x14ac:dyDescent="0.3">
      <c r="B1276" s="56" t="str">
        <f t="shared" ca="1" si="119"/>
        <v>VERO</v>
      </c>
      <c r="C1276" s="57" t="b">
        <f t="shared" si="120"/>
        <v>1</v>
      </c>
      <c r="D1276" s="57" t="b">
        <f>+IF(Q1276='Convalida dati'!$B$16,AND('Dealflow centrale'!V1276&lt;&gt;"",I1276&lt;&gt;""),IF(AND('Dealflow centrale'!Q1276='Convalida dati'!$B$17,'Dealflow centrale'!I1276=""),OR('Dealflow centrale'!V1276="",V1276='Convalida dati'!$D$8),"FALSO"))</f>
        <v>1</v>
      </c>
      <c r="E1276" s="57" t="b">
        <f>+IF(OR(T1276='Convalida dati'!$F$4,T1276='Convalida dati'!$F$5,T1276='Convalida dati'!$F$8),OR('Dealflow centrale'!V1276='Convalida dati'!$D$5,V1276='Convalida dati'!$D$6,V1276='Convalida dati'!$D$7),IF(OR('Dealflow centrale'!T1276='Convalida dati'!$F$9,'Dealflow centrale'!T1276='Convalida dati'!$F$7),OR('Dealflow centrale'!V1276='Convalida dati'!$D$4,'Dealflow centrale'!V1276='Convalida dati'!$D$5,'Dealflow centrale'!V1276='Convalida dati'!$D$6),IF(T1276="",OR(V1276="",V1276='Convalida dati'!$D$8),"FALSO")))</f>
        <v>1</v>
      </c>
      <c r="F1276" s="58" t="str">
        <f t="shared" ca="1" si="121"/>
        <v>OK</v>
      </c>
      <c r="G1276" s="66">
        <f t="shared" si="118"/>
        <v>1271</v>
      </c>
      <c r="H1276" s="273">
        <v>43790</v>
      </c>
      <c r="I1276" s="63">
        <v>43790</v>
      </c>
      <c r="J1276" s="77" t="s">
        <v>2806</v>
      </c>
      <c r="K1276" s="76" t="s">
        <v>62</v>
      </c>
      <c r="L1276" s="76" t="s">
        <v>802</v>
      </c>
      <c r="M1276" s="78" t="s">
        <v>99</v>
      </c>
      <c r="N1276" s="64"/>
      <c r="O1276" s="272" t="s">
        <v>2807</v>
      </c>
      <c r="P1276" s="66" t="s">
        <v>35</v>
      </c>
      <c r="Q1276" s="67" t="s">
        <v>170</v>
      </c>
      <c r="R1276" s="67" t="s">
        <v>50</v>
      </c>
      <c r="S1276" s="288" t="str">
        <f>+'EVCA sectoralclassification 1'!E59</f>
        <v>Industrial measurement, sensing and control</v>
      </c>
      <c r="T1276" s="68" t="s">
        <v>167</v>
      </c>
      <c r="U1276" s="66" t="s">
        <v>218</v>
      </c>
      <c r="V1276" s="423" t="s">
        <v>38</v>
      </c>
      <c r="W1276" s="288"/>
      <c r="X1276" s="489">
        <v>43797</v>
      </c>
      <c r="Y1276" s="482"/>
      <c r="Z1276" s="74"/>
    </row>
    <row r="1277" spans="2:26" ht="42.45" hidden="1" customHeight="1" x14ac:dyDescent="0.3">
      <c r="B1277" s="56" t="str">
        <f t="shared" ca="1" si="119"/>
        <v>VERO</v>
      </c>
      <c r="C1277" s="57" t="b">
        <f t="shared" si="120"/>
        <v>1</v>
      </c>
      <c r="D1277" s="57" t="b">
        <f>+IF(Q1277='Convalida dati'!$B$16,AND('Dealflow centrale'!V1277&lt;&gt;"",I1277&lt;&gt;""),IF(AND('Dealflow centrale'!Q1277='Convalida dati'!$B$17,'Dealflow centrale'!I1277=""),OR('Dealflow centrale'!V1277="",V1277='Convalida dati'!$D$8),"FALSO"))</f>
        <v>1</v>
      </c>
      <c r="E1277" s="57" t="b">
        <f>+IF(OR(T1277='Convalida dati'!$F$4,T1277='Convalida dati'!$F$5,T1277='Convalida dati'!$F$8),OR('Dealflow centrale'!V1277='Convalida dati'!$D$5,V1277='Convalida dati'!$D$6,V1277='Convalida dati'!$D$7),IF(OR('Dealflow centrale'!T1277='Convalida dati'!$F$9,'Dealflow centrale'!T1277='Convalida dati'!$F$7),OR('Dealflow centrale'!V1277='Convalida dati'!$D$4,'Dealflow centrale'!V1277='Convalida dati'!$D$5,'Dealflow centrale'!V1277='Convalida dati'!$D$6),IF(T1277="",OR(V1277="",V1277='Convalida dati'!$D$8),"FALSO")))</f>
        <v>1</v>
      </c>
      <c r="F1277" s="58" t="str">
        <f t="shared" ca="1" si="121"/>
        <v>OK</v>
      </c>
      <c r="G1277" s="60">
        <f t="shared" si="118"/>
        <v>1272</v>
      </c>
      <c r="H1277" s="84">
        <v>43790</v>
      </c>
      <c r="I1277" s="59">
        <v>43790</v>
      </c>
      <c r="J1277" s="75" t="s">
        <v>2808</v>
      </c>
      <c r="K1277" s="70" t="s">
        <v>62</v>
      </c>
      <c r="L1277" s="70" t="s">
        <v>165</v>
      </c>
      <c r="M1277" s="72" t="s">
        <v>90</v>
      </c>
      <c r="N1277" s="75"/>
      <c r="O1277" s="73" t="s">
        <v>2809</v>
      </c>
      <c r="P1277" s="60" t="s">
        <v>35</v>
      </c>
      <c r="Q1277" s="281" t="s">
        <v>170</v>
      </c>
      <c r="R1277" s="61" t="s">
        <v>45</v>
      </c>
      <c r="S1277" s="293" t="str">
        <f>+'EVCA sectoralclassification 1'!E223</f>
        <v>Biotechnology</v>
      </c>
      <c r="T1277" s="62" t="s">
        <v>41</v>
      </c>
      <c r="U1277" s="284" t="s">
        <v>218</v>
      </c>
      <c r="V1277" s="424" t="s">
        <v>174</v>
      </c>
      <c r="W1277" s="289"/>
      <c r="X1277" s="488">
        <v>43797</v>
      </c>
      <c r="Y1277" s="481"/>
      <c r="Z1277" s="284"/>
    </row>
    <row r="1278" spans="2:26" ht="42.45" hidden="1" customHeight="1" x14ac:dyDescent="0.3">
      <c r="B1278" s="56" t="str">
        <f t="shared" ca="1" si="119"/>
        <v>VERO</v>
      </c>
      <c r="C1278" s="57" t="b">
        <f t="shared" si="120"/>
        <v>1</v>
      </c>
      <c r="D1278" s="57" t="b">
        <f>+IF(Q1278='Convalida dati'!$B$16,AND('Dealflow centrale'!V1278&lt;&gt;"",I1278&lt;&gt;""),IF(AND('Dealflow centrale'!Q1278='Convalida dati'!$B$17,'Dealflow centrale'!I1278=""),OR('Dealflow centrale'!V1278="",V1278='Convalida dati'!$D$8),"FALSO"))</f>
        <v>1</v>
      </c>
      <c r="E1278" s="57" t="b">
        <f>+IF(OR(T1278='Convalida dati'!$F$4,T1278='Convalida dati'!$F$5,T1278='Convalida dati'!$F$8),OR('Dealflow centrale'!V1278='Convalida dati'!$D$5,V1278='Convalida dati'!$D$6,V1278='Convalida dati'!$D$7),IF(OR('Dealflow centrale'!T1278='Convalida dati'!$F$9,'Dealflow centrale'!T1278='Convalida dati'!$F$7),OR('Dealflow centrale'!V1278='Convalida dati'!$D$4,'Dealflow centrale'!V1278='Convalida dati'!$D$5,'Dealflow centrale'!V1278='Convalida dati'!$D$6),IF(T1278="",OR(V1278="",V1278='Convalida dati'!$D$8),"FALSO")))</f>
        <v>1</v>
      </c>
      <c r="F1278" s="58" t="str">
        <f t="shared" ca="1" si="121"/>
        <v>OK</v>
      </c>
      <c r="G1278" s="66">
        <f t="shared" si="118"/>
        <v>1273</v>
      </c>
      <c r="H1278" s="85">
        <v>43794</v>
      </c>
      <c r="I1278" s="63">
        <v>43794</v>
      </c>
      <c r="J1278" s="77" t="s">
        <v>2810</v>
      </c>
      <c r="K1278" s="76" t="s">
        <v>62</v>
      </c>
      <c r="L1278" s="76" t="s">
        <v>69</v>
      </c>
      <c r="M1278" s="78" t="s">
        <v>70</v>
      </c>
      <c r="N1278" s="77" t="s">
        <v>82</v>
      </c>
      <c r="O1278" s="272"/>
      <c r="P1278" s="66" t="s">
        <v>36</v>
      </c>
      <c r="Q1278" s="67" t="s">
        <v>170</v>
      </c>
      <c r="R1278" s="67" t="s">
        <v>53</v>
      </c>
      <c r="S1278" s="288" t="str">
        <f>+'EVCA sectoralclassification 1'!E160</f>
        <v>Restaurants, food services</v>
      </c>
      <c r="T1278" s="68" t="s">
        <v>167</v>
      </c>
      <c r="U1278" s="66" t="s">
        <v>218</v>
      </c>
      <c r="V1278" s="423" t="s">
        <v>38</v>
      </c>
      <c r="W1278" s="288"/>
      <c r="X1278" s="489">
        <v>43797</v>
      </c>
      <c r="Y1278" s="482"/>
      <c r="Z1278" s="74"/>
    </row>
    <row r="1279" spans="2:26" ht="42.45" hidden="1" customHeight="1" x14ac:dyDescent="0.3">
      <c r="B1279" s="56" t="str">
        <f t="shared" ca="1" si="119"/>
        <v>VERO</v>
      </c>
      <c r="C1279" s="57" t="b">
        <f t="shared" si="120"/>
        <v>1</v>
      </c>
      <c r="D1279" s="57" t="b">
        <f>+IF(Q1279='Convalida dati'!$B$16,AND('Dealflow centrale'!V1279&lt;&gt;"",I1279&lt;&gt;""),IF(AND('Dealflow centrale'!Q1279='Convalida dati'!$B$17,'Dealflow centrale'!I1279=""),OR('Dealflow centrale'!V1279="",V1279='Convalida dati'!$D$8),"FALSO"))</f>
        <v>1</v>
      </c>
      <c r="E1279" s="57" t="b">
        <f>+IF(OR(T1279='Convalida dati'!$F$4,T1279='Convalida dati'!$F$5,T1279='Convalida dati'!$F$8),OR('Dealflow centrale'!V1279='Convalida dati'!$D$5,V1279='Convalida dati'!$D$6,V1279='Convalida dati'!$D$7),IF(OR('Dealflow centrale'!T1279='Convalida dati'!$F$9,'Dealflow centrale'!T1279='Convalida dati'!$F$7),OR('Dealflow centrale'!V1279='Convalida dati'!$D$4,'Dealflow centrale'!V1279='Convalida dati'!$D$5,'Dealflow centrale'!V1279='Convalida dati'!$D$6),IF(T1279="",OR(V1279="",V1279='Convalida dati'!$D$8),"FALSO")))</f>
        <v>1</v>
      </c>
      <c r="F1279" s="58" t="str">
        <f t="shared" ca="1" si="121"/>
        <v>OK</v>
      </c>
      <c r="G1279" s="60">
        <f t="shared" si="118"/>
        <v>1274</v>
      </c>
      <c r="H1279" s="84">
        <v>43795</v>
      </c>
      <c r="I1279" s="59">
        <v>43795</v>
      </c>
      <c r="J1279" s="75" t="s">
        <v>2812</v>
      </c>
      <c r="K1279" s="70" t="s">
        <v>62</v>
      </c>
      <c r="L1279" s="70" t="s">
        <v>165</v>
      </c>
      <c r="M1279" s="72" t="s">
        <v>90</v>
      </c>
      <c r="N1279" s="75"/>
      <c r="O1279" s="73" t="s">
        <v>2811</v>
      </c>
      <c r="P1279" s="60" t="s">
        <v>34</v>
      </c>
      <c r="Q1279" s="61" t="s">
        <v>170</v>
      </c>
      <c r="R1279" s="61" t="s">
        <v>49</v>
      </c>
      <c r="S1279" s="293" t="str">
        <f>+'EVCA sectoralclassification 1'!E214</f>
        <v>Systems software</v>
      </c>
      <c r="T1279" s="62" t="s">
        <v>41</v>
      </c>
      <c r="U1279" s="72" t="s">
        <v>218</v>
      </c>
      <c r="V1279" s="424" t="s">
        <v>174</v>
      </c>
      <c r="W1279" s="289"/>
      <c r="X1279" s="488">
        <v>43797</v>
      </c>
      <c r="Y1279" s="483"/>
      <c r="Z1279" s="80"/>
    </row>
    <row r="1280" spans="2:26" ht="42.45" hidden="1" customHeight="1" x14ac:dyDescent="0.3">
      <c r="B1280" s="56" t="str">
        <f t="shared" ca="1" si="119"/>
        <v>VERO</v>
      </c>
      <c r="C1280" s="57" t="b">
        <f t="shared" si="120"/>
        <v>1</v>
      </c>
      <c r="D1280" s="57" t="b">
        <f>+IF(Q1280='Convalida dati'!$B$16,AND('Dealflow centrale'!V1280&lt;&gt;"",I1280&lt;&gt;""),IF(AND('Dealflow centrale'!Q1280='Convalida dati'!$B$17,'Dealflow centrale'!I1280=""),OR('Dealflow centrale'!V1280="",V1280='Convalida dati'!$D$8),"FALSO"))</f>
        <v>1</v>
      </c>
      <c r="E1280" s="57" t="b">
        <f>+IF(OR(T1280='Convalida dati'!$F$4,T1280='Convalida dati'!$F$5,T1280='Convalida dati'!$F$8),OR('Dealflow centrale'!V1280='Convalida dati'!$D$5,V1280='Convalida dati'!$D$6,V1280='Convalida dati'!$D$7),IF(OR('Dealflow centrale'!T1280='Convalida dati'!$F$9,'Dealflow centrale'!T1280='Convalida dati'!$F$7),OR('Dealflow centrale'!V1280='Convalida dati'!$D$4,'Dealflow centrale'!V1280='Convalida dati'!$D$5,'Dealflow centrale'!V1280='Convalida dati'!$D$6),IF(T1280="",OR(V1280="",V1280='Convalida dati'!$D$8),"FALSO")))</f>
        <v>1</v>
      </c>
      <c r="F1280" s="58" t="str">
        <f t="shared" ca="1" si="121"/>
        <v>OK</v>
      </c>
      <c r="G1280" s="66">
        <f t="shared" si="118"/>
        <v>1275</v>
      </c>
      <c r="H1280" s="85">
        <v>43787</v>
      </c>
      <c r="I1280" s="63">
        <v>43787</v>
      </c>
      <c r="J1280" s="77" t="s">
        <v>2814</v>
      </c>
      <c r="K1280" s="76" t="s">
        <v>62</v>
      </c>
      <c r="L1280" s="76" t="s">
        <v>1077</v>
      </c>
      <c r="M1280" s="78" t="s">
        <v>103</v>
      </c>
      <c r="N1280" s="77" t="s">
        <v>2763</v>
      </c>
      <c r="O1280" s="272"/>
      <c r="P1280" s="66" t="s">
        <v>36</v>
      </c>
      <c r="Q1280" s="67" t="s">
        <v>170</v>
      </c>
      <c r="R1280" s="67" t="s">
        <v>46</v>
      </c>
      <c r="S1280" s="288" t="str">
        <f>+'EVCA sectoralclassification 1'!E179</f>
        <v>Energy: other</v>
      </c>
      <c r="T1280" s="68" t="s">
        <v>41</v>
      </c>
      <c r="U1280" s="66" t="s">
        <v>2813</v>
      </c>
      <c r="V1280" s="423" t="s">
        <v>39</v>
      </c>
      <c r="W1280" s="288"/>
      <c r="X1280" s="489">
        <v>43797</v>
      </c>
      <c r="Y1280" s="482"/>
      <c r="Z1280" s="74"/>
    </row>
    <row r="1281" spans="2:26" ht="42.45" hidden="1" customHeight="1" x14ac:dyDescent="0.3">
      <c r="B1281" s="56" t="str">
        <f t="shared" ca="1" si="119"/>
        <v>VERO</v>
      </c>
      <c r="C1281" s="57" t="b">
        <f t="shared" si="120"/>
        <v>1</v>
      </c>
      <c r="D1281" s="57" t="b">
        <f>+IF(Q1281='Convalida dati'!$B$16,AND('Dealflow centrale'!V1281&lt;&gt;"",I1281&lt;&gt;""),IF(AND('Dealflow centrale'!Q1281='Convalida dati'!$B$17,'Dealflow centrale'!I1281=""),OR('Dealflow centrale'!V1281="",V1281='Convalida dati'!$D$8),"FALSO"))</f>
        <v>1</v>
      </c>
      <c r="E1281" s="57" t="b">
        <f>+IF(OR(T1281='Convalida dati'!$F$4,T1281='Convalida dati'!$F$5,T1281='Convalida dati'!$F$8),OR('Dealflow centrale'!V1281='Convalida dati'!$D$5,V1281='Convalida dati'!$D$6,V1281='Convalida dati'!$D$7),IF(OR('Dealflow centrale'!T1281='Convalida dati'!$F$9,'Dealflow centrale'!T1281='Convalida dati'!$F$7),OR('Dealflow centrale'!V1281='Convalida dati'!$D$4,'Dealflow centrale'!V1281='Convalida dati'!$D$5,'Dealflow centrale'!V1281='Convalida dati'!$D$6),IF(T1281="",OR(V1281="",V1281='Convalida dati'!$D$8),"FALSO")))</f>
        <v>1</v>
      </c>
      <c r="F1281" s="58" t="str">
        <f t="shared" ca="1" si="121"/>
        <v>OK</v>
      </c>
      <c r="G1281" s="60">
        <f t="shared" si="118"/>
        <v>1276</v>
      </c>
      <c r="H1281" s="84">
        <v>43787</v>
      </c>
      <c r="I1281" s="59">
        <v>43787</v>
      </c>
      <c r="J1281" s="75" t="s">
        <v>2815</v>
      </c>
      <c r="K1281" s="70" t="s">
        <v>62</v>
      </c>
      <c r="L1281" s="70" t="s">
        <v>902</v>
      </c>
      <c r="M1281" s="72" t="s">
        <v>96</v>
      </c>
      <c r="N1281" s="75" t="s">
        <v>2763</v>
      </c>
      <c r="O1281" s="73"/>
      <c r="P1281" s="60" t="s">
        <v>36</v>
      </c>
      <c r="Q1281" s="281" t="s">
        <v>170</v>
      </c>
      <c r="R1281" s="61" t="s">
        <v>51</v>
      </c>
      <c r="S1281" s="293" t="str">
        <f>+'EVCA sectoralclassification 1'!E50</f>
        <v>Business and industrial products</v>
      </c>
      <c r="T1281" s="62" t="s">
        <v>41</v>
      </c>
      <c r="U1281" s="60" t="s">
        <v>2813</v>
      </c>
      <c r="V1281" s="424" t="s">
        <v>39</v>
      </c>
      <c r="W1281" s="289"/>
      <c r="X1281" s="488">
        <v>43797</v>
      </c>
      <c r="Y1281" s="481"/>
      <c r="Z1281" s="284"/>
    </row>
    <row r="1282" spans="2:26" ht="42.45" hidden="1" customHeight="1" x14ac:dyDescent="0.3">
      <c r="B1282" s="56" t="str">
        <f t="shared" ca="1" si="119"/>
        <v>VERO</v>
      </c>
      <c r="C1282" s="57" t="b">
        <f t="shared" si="120"/>
        <v>1</v>
      </c>
      <c r="D1282" s="57" t="b">
        <f>+IF(Q1282='Convalida dati'!$B$16,AND('Dealflow centrale'!V1282&lt;&gt;"",I1282&lt;&gt;""),IF(AND('Dealflow centrale'!Q1282='Convalida dati'!$B$17,'Dealflow centrale'!I1282=""),OR('Dealflow centrale'!V1282="",V1282='Convalida dati'!$D$8),"FALSO"))</f>
        <v>1</v>
      </c>
      <c r="E1282" s="57" t="b">
        <f>+IF(OR(T1282='Convalida dati'!$F$4,T1282='Convalida dati'!$F$5,T1282='Convalida dati'!$F$8),OR('Dealflow centrale'!V1282='Convalida dati'!$D$5,V1282='Convalida dati'!$D$6,V1282='Convalida dati'!$D$7),IF(OR('Dealflow centrale'!T1282='Convalida dati'!$F$9,'Dealflow centrale'!T1282='Convalida dati'!$F$7),OR('Dealflow centrale'!V1282='Convalida dati'!$D$4,'Dealflow centrale'!V1282='Convalida dati'!$D$5,'Dealflow centrale'!V1282='Convalida dati'!$D$6),IF(T1282="",OR(V1282="",V1282='Convalida dati'!$D$8),"FALSO")))</f>
        <v>1</v>
      </c>
      <c r="F1282" s="58" t="str">
        <f t="shared" ca="1" si="121"/>
        <v>OK</v>
      </c>
      <c r="G1282" s="66">
        <f t="shared" si="118"/>
        <v>1277</v>
      </c>
      <c r="H1282" s="85">
        <v>43787</v>
      </c>
      <c r="I1282" s="63">
        <v>43787</v>
      </c>
      <c r="J1282" s="77" t="s">
        <v>2816</v>
      </c>
      <c r="K1282" s="65" t="s">
        <v>62</v>
      </c>
      <c r="L1282" s="76" t="s">
        <v>69</v>
      </c>
      <c r="M1282" s="78" t="s">
        <v>70</v>
      </c>
      <c r="N1282" s="64" t="s">
        <v>2763</v>
      </c>
      <c r="O1282" s="272"/>
      <c r="P1282" s="66" t="s">
        <v>36</v>
      </c>
      <c r="Q1282" s="67" t="s">
        <v>170</v>
      </c>
      <c r="R1282" s="67" t="s">
        <v>51</v>
      </c>
      <c r="S1282" s="288" t="str">
        <f>+'EVCA sectoralclassification 1'!E32</f>
        <v>Materials</v>
      </c>
      <c r="T1282" s="68" t="s">
        <v>166</v>
      </c>
      <c r="U1282" s="66" t="s">
        <v>2813</v>
      </c>
      <c r="V1282" s="423" t="s">
        <v>39</v>
      </c>
      <c r="W1282" s="288"/>
      <c r="X1282" s="489">
        <v>43797</v>
      </c>
      <c r="Y1282" s="482"/>
      <c r="Z1282" s="74"/>
    </row>
    <row r="1283" spans="2:26" ht="42.45" hidden="1" customHeight="1" x14ac:dyDescent="0.3">
      <c r="B1283" s="56" t="str">
        <f t="shared" ca="1" si="119"/>
        <v>VERO</v>
      </c>
      <c r="C1283" s="57" t="b">
        <f t="shared" si="120"/>
        <v>1</v>
      </c>
      <c r="D1283" s="57" t="b">
        <f>+IF(Q1283='Convalida dati'!$B$16,AND('Dealflow centrale'!V1283&lt;&gt;"",I1283&lt;&gt;""),IF(AND('Dealflow centrale'!Q1283='Convalida dati'!$B$17,'Dealflow centrale'!I1283=""),OR('Dealflow centrale'!V1283="",V1283='Convalida dati'!$D$8),"FALSO"))</f>
        <v>1</v>
      </c>
      <c r="E1283" s="57" t="b">
        <f>+IF(OR(T1283='Convalida dati'!$F$4,T1283='Convalida dati'!$F$5,T1283='Convalida dati'!$F$8),OR('Dealflow centrale'!V1283='Convalida dati'!$D$5,V1283='Convalida dati'!$D$6,V1283='Convalida dati'!$D$7),IF(OR('Dealflow centrale'!T1283='Convalida dati'!$F$9,'Dealflow centrale'!T1283='Convalida dati'!$F$7),OR('Dealflow centrale'!V1283='Convalida dati'!$D$4,'Dealflow centrale'!V1283='Convalida dati'!$D$5,'Dealflow centrale'!V1283='Convalida dati'!$D$6),IF(T1283="",OR(V1283="",V1283='Convalida dati'!$D$8),"FALSO")))</f>
        <v>1</v>
      </c>
      <c r="F1283" s="58" t="str">
        <f t="shared" ca="1" si="121"/>
        <v>OK</v>
      </c>
      <c r="G1283" s="60">
        <f t="shared" si="118"/>
        <v>1278</v>
      </c>
      <c r="H1283" s="84">
        <v>43787</v>
      </c>
      <c r="I1283" s="59">
        <v>43787</v>
      </c>
      <c r="J1283" s="75" t="s">
        <v>2817</v>
      </c>
      <c r="K1283" s="70" t="s">
        <v>62</v>
      </c>
      <c r="L1283" s="70" t="s">
        <v>149</v>
      </c>
      <c r="M1283" s="72" t="s">
        <v>92</v>
      </c>
      <c r="N1283" s="75" t="s">
        <v>2763</v>
      </c>
      <c r="O1283" s="73"/>
      <c r="P1283" s="60" t="s">
        <v>36</v>
      </c>
      <c r="Q1283" s="281" t="s">
        <v>170</v>
      </c>
      <c r="R1283" s="61" t="s">
        <v>45</v>
      </c>
      <c r="S1283" s="293" t="str">
        <f>+'EVCA sectoralclassification 1'!E223</f>
        <v>Biotechnology</v>
      </c>
      <c r="T1283" s="62" t="s">
        <v>166</v>
      </c>
      <c r="U1283" s="60" t="s">
        <v>2813</v>
      </c>
      <c r="V1283" s="424" t="s">
        <v>39</v>
      </c>
      <c r="W1283" s="289"/>
      <c r="X1283" s="488">
        <v>43797</v>
      </c>
      <c r="Y1283" s="481"/>
      <c r="Z1283" s="284"/>
    </row>
    <row r="1284" spans="2:26" ht="42.45" hidden="1" customHeight="1" x14ac:dyDescent="0.3">
      <c r="B1284" s="56" t="str">
        <f t="shared" ca="1" si="119"/>
        <v>VERO</v>
      </c>
      <c r="C1284" s="57" t="b">
        <f t="shared" si="120"/>
        <v>1</v>
      </c>
      <c r="D1284" s="57" t="b">
        <f>+IF(Q1284='Convalida dati'!$B$16,AND('Dealflow centrale'!V1284&lt;&gt;"",I1284&lt;&gt;""),IF(AND('Dealflow centrale'!Q1284='Convalida dati'!$B$17,'Dealflow centrale'!I1284=""),OR('Dealflow centrale'!V1284="",V1284='Convalida dati'!$D$8),"FALSO"))</f>
        <v>1</v>
      </c>
      <c r="E1284" s="57" t="b">
        <f>+IF(OR(T1284='Convalida dati'!$F$4,T1284='Convalida dati'!$F$5,T1284='Convalida dati'!$F$8),OR('Dealflow centrale'!V1284='Convalida dati'!$D$5,V1284='Convalida dati'!$D$6,V1284='Convalida dati'!$D$7),IF(OR('Dealflow centrale'!T1284='Convalida dati'!$F$9,'Dealflow centrale'!T1284='Convalida dati'!$F$7),OR('Dealflow centrale'!V1284='Convalida dati'!$D$4,'Dealflow centrale'!V1284='Convalida dati'!$D$5,'Dealflow centrale'!V1284='Convalida dati'!$D$6),IF(T1284="",OR(V1284="",V1284='Convalida dati'!$D$8),"FALSO")))</f>
        <v>1</v>
      </c>
      <c r="F1284" s="58" t="str">
        <f t="shared" ca="1" si="121"/>
        <v>OK</v>
      </c>
      <c r="G1284" s="66">
        <f t="shared" si="118"/>
        <v>1279</v>
      </c>
      <c r="H1284" s="85">
        <v>43787</v>
      </c>
      <c r="I1284" s="63">
        <v>43787</v>
      </c>
      <c r="J1284" s="77" t="s">
        <v>2818</v>
      </c>
      <c r="K1284" s="65" t="s">
        <v>62</v>
      </c>
      <c r="L1284" s="76" t="s">
        <v>231</v>
      </c>
      <c r="M1284" s="78" t="s">
        <v>91</v>
      </c>
      <c r="N1284" s="64" t="s">
        <v>2763</v>
      </c>
      <c r="O1284" s="272"/>
      <c r="P1284" s="66" t="s">
        <v>36</v>
      </c>
      <c r="Q1284" s="67" t="s">
        <v>170</v>
      </c>
      <c r="R1284" s="67" t="s">
        <v>50</v>
      </c>
      <c r="S1284" s="288" t="str">
        <f>+'EVCA sectoralclassification 1'!E61</f>
        <v>Industrial measurement, sensing and control</v>
      </c>
      <c r="T1284" s="68" t="s">
        <v>166</v>
      </c>
      <c r="U1284" s="66" t="s">
        <v>2813</v>
      </c>
      <c r="V1284" s="423" t="s">
        <v>39</v>
      </c>
      <c r="W1284" s="288"/>
      <c r="X1284" s="489">
        <v>43797</v>
      </c>
      <c r="Y1284" s="482"/>
      <c r="Z1284" s="74"/>
    </row>
    <row r="1285" spans="2:26" ht="42.45" hidden="1" customHeight="1" x14ac:dyDescent="0.3">
      <c r="B1285" s="56" t="str">
        <f t="shared" ca="1" si="119"/>
        <v>VERO</v>
      </c>
      <c r="C1285" s="57" t="b">
        <f t="shared" si="120"/>
        <v>1</v>
      </c>
      <c r="D1285" s="57" t="b">
        <f>+IF(Q1285='Convalida dati'!$B$16,AND('Dealflow centrale'!V1285&lt;&gt;"",I1285&lt;&gt;""),IF(AND('Dealflow centrale'!Q1285='Convalida dati'!$B$17,'Dealflow centrale'!I1285=""),OR('Dealflow centrale'!V1285="",V1285='Convalida dati'!$D$8),"FALSO"))</f>
        <v>1</v>
      </c>
      <c r="E1285" s="57" t="b">
        <f>+IF(OR(T1285='Convalida dati'!$F$4,T1285='Convalida dati'!$F$5,T1285='Convalida dati'!$F$8),OR('Dealflow centrale'!V1285='Convalida dati'!$D$5,V1285='Convalida dati'!$D$6,V1285='Convalida dati'!$D$7),IF(OR('Dealflow centrale'!T1285='Convalida dati'!$F$9,'Dealflow centrale'!T1285='Convalida dati'!$F$7),OR('Dealflow centrale'!V1285='Convalida dati'!$D$4,'Dealflow centrale'!V1285='Convalida dati'!$D$5,'Dealflow centrale'!V1285='Convalida dati'!$D$6),IF(T1285="",OR(V1285="",V1285='Convalida dati'!$D$8),"FALSO")))</f>
        <v>1</v>
      </c>
      <c r="F1285" s="58" t="str">
        <f t="shared" ca="1" si="121"/>
        <v>OK</v>
      </c>
      <c r="G1285" s="60">
        <f t="shared" si="118"/>
        <v>1280</v>
      </c>
      <c r="H1285" s="84">
        <v>43787</v>
      </c>
      <c r="I1285" s="59">
        <v>43787</v>
      </c>
      <c r="J1285" s="75" t="s">
        <v>2819</v>
      </c>
      <c r="K1285" s="70" t="s">
        <v>62</v>
      </c>
      <c r="L1285" s="70" t="s">
        <v>69</v>
      </c>
      <c r="M1285" s="72" t="s">
        <v>70</v>
      </c>
      <c r="N1285" s="75" t="s">
        <v>2763</v>
      </c>
      <c r="O1285" s="73"/>
      <c r="P1285" s="60" t="s">
        <v>36</v>
      </c>
      <c r="Q1285" s="281" t="s">
        <v>170</v>
      </c>
      <c r="R1285" s="61" t="s">
        <v>52</v>
      </c>
      <c r="S1285" s="293" t="str">
        <f>+'EVCA sectoralclassification 1'!E234</f>
        <v>Healthcare: other</v>
      </c>
      <c r="T1285" s="62" t="s">
        <v>166</v>
      </c>
      <c r="U1285" s="60" t="s">
        <v>2813</v>
      </c>
      <c r="V1285" s="424" t="s">
        <v>39</v>
      </c>
      <c r="W1285" s="289"/>
      <c r="X1285" s="488">
        <v>43797</v>
      </c>
      <c r="Y1285" s="481"/>
      <c r="Z1285" s="284"/>
    </row>
    <row r="1286" spans="2:26" ht="42.45" hidden="1" customHeight="1" x14ac:dyDescent="0.3">
      <c r="B1286" s="56" t="str">
        <f t="shared" ref="B1286:B1300" ca="1" si="122">IF(AND(+H1286&lt;=X1286,X1286&lt;=TODAY()),"VERO","FALSO")</f>
        <v>VERO</v>
      </c>
      <c r="C1286" s="57" t="b">
        <f t="shared" ref="C1286:C1300" si="123">+(AND(G1286&lt;&gt;"",H1286&lt;&gt;"",J1286&lt;&gt;"",K1286&lt;&gt;"",L1286&lt;&gt;"",M1286&lt;&gt;"",P1286&lt;&gt;"",Q1286&lt;&gt;""))</f>
        <v>1</v>
      </c>
      <c r="D1286" s="57" t="b">
        <f>+IF(Q1286='Convalida dati'!$B$16,AND('Dealflow centrale'!V1286&lt;&gt;"",I1286&lt;&gt;""),IF(AND('Dealflow centrale'!Q1286='Convalida dati'!$B$17,'Dealflow centrale'!I1286=""),OR('Dealflow centrale'!V1286="",V1286='Convalida dati'!$D$8),"FALSO"))</f>
        <v>1</v>
      </c>
      <c r="E1286" s="57" t="b">
        <f>+IF(OR(T1286='Convalida dati'!$F$4,T1286='Convalida dati'!$F$5,T1286='Convalida dati'!$F$8),OR('Dealflow centrale'!V1286='Convalida dati'!$D$5,V1286='Convalida dati'!$D$6,V1286='Convalida dati'!$D$7),IF(OR('Dealflow centrale'!T1286='Convalida dati'!$F$9,'Dealflow centrale'!T1286='Convalida dati'!$F$7),OR('Dealflow centrale'!V1286='Convalida dati'!$D$4,'Dealflow centrale'!V1286='Convalida dati'!$D$5,'Dealflow centrale'!V1286='Convalida dati'!$D$6),IF(T1286="",OR(V1286="",V1286='Convalida dati'!$D$8),"FALSO")))</f>
        <v>1</v>
      </c>
      <c r="F1286" s="58" t="str">
        <f t="shared" ref="F1286:F1309" ca="1" si="124">+IF(AND(B1286="VERO",C1286=TRUE,D1286=TRUE,E1286=TRUE),"OK","ERRORE")</f>
        <v>OK</v>
      </c>
      <c r="G1286" s="66">
        <f t="shared" si="118"/>
        <v>1281</v>
      </c>
      <c r="H1286" s="85">
        <v>43787</v>
      </c>
      <c r="I1286" s="63">
        <v>43787</v>
      </c>
      <c r="J1286" s="77" t="s">
        <v>2820</v>
      </c>
      <c r="K1286" s="65" t="s">
        <v>62</v>
      </c>
      <c r="L1286" s="76" t="s">
        <v>720</v>
      </c>
      <c r="M1286" s="78" t="s">
        <v>70</v>
      </c>
      <c r="N1286" s="64" t="s">
        <v>2763</v>
      </c>
      <c r="O1286" s="272"/>
      <c r="P1286" s="66" t="s">
        <v>36</v>
      </c>
      <c r="Q1286" s="67" t="s">
        <v>170</v>
      </c>
      <c r="R1286" s="67" t="s">
        <v>49</v>
      </c>
      <c r="S1286" s="288" t="str">
        <f>+'EVCA sectoralclassification 1'!E205</f>
        <v>Consumer electronics</v>
      </c>
      <c r="T1286" s="68" t="s">
        <v>166</v>
      </c>
      <c r="U1286" s="66" t="s">
        <v>2813</v>
      </c>
      <c r="V1286" s="423" t="s">
        <v>39</v>
      </c>
      <c r="W1286" s="288"/>
      <c r="X1286" s="489">
        <v>43797</v>
      </c>
      <c r="Y1286" s="482"/>
      <c r="Z1286" s="74"/>
    </row>
    <row r="1287" spans="2:26" ht="42.45" hidden="1" customHeight="1" x14ac:dyDescent="0.3">
      <c r="B1287" s="56" t="str">
        <f t="shared" ca="1" si="122"/>
        <v>VERO</v>
      </c>
      <c r="C1287" s="57" t="b">
        <f t="shared" si="123"/>
        <v>1</v>
      </c>
      <c r="D1287" s="57" t="b">
        <f>+IF(Q1287='Convalida dati'!$B$16,AND('Dealflow centrale'!V1287&lt;&gt;"",I1287&lt;&gt;""),IF(AND('Dealflow centrale'!Q1287='Convalida dati'!$B$17,'Dealflow centrale'!I1287=""),OR('Dealflow centrale'!V1287="",V1287='Convalida dati'!$D$8),"FALSO"))</f>
        <v>1</v>
      </c>
      <c r="E1287" s="57" t="b">
        <f>+IF(OR(T1287='Convalida dati'!$F$4,T1287='Convalida dati'!$F$5,T1287='Convalida dati'!$F$8),OR('Dealflow centrale'!V1287='Convalida dati'!$D$5,V1287='Convalida dati'!$D$6,V1287='Convalida dati'!$D$7),IF(OR('Dealflow centrale'!T1287='Convalida dati'!$F$9,'Dealflow centrale'!T1287='Convalida dati'!$F$7),OR('Dealflow centrale'!V1287='Convalida dati'!$D$4,'Dealflow centrale'!V1287='Convalida dati'!$D$5,'Dealflow centrale'!V1287='Convalida dati'!$D$6),IF(T1287="",OR(V1287="",V1287='Convalida dati'!$D$8),"FALSO")))</f>
        <v>1</v>
      </c>
      <c r="F1287" s="58" t="str">
        <f t="shared" ca="1" si="124"/>
        <v>OK</v>
      </c>
      <c r="G1287" s="60">
        <f t="shared" si="118"/>
        <v>1282</v>
      </c>
      <c r="H1287" s="84">
        <v>43797</v>
      </c>
      <c r="I1287" s="59">
        <v>43817</v>
      </c>
      <c r="J1287" s="75" t="s">
        <v>2821</v>
      </c>
      <c r="K1287" s="70" t="s">
        <v>62</v>
      </c>
      <c r="L1287" s="70" t="s">
        <v>792</v>
      </c>
      <c r="M1287" s="72" t="s">
        <v>89</v>
      </c>
      <c r="N1287" s="75"/>
      <c r="O1287" s="73" t="s">
        <v>2854</v>
      </c>
      <c r="P1287" s="60" t="s">
        <v>35</v>
      </c>
      <c r="Q1287" s="281" t="s">
        <v>170</v>
      </c>
      <c r="R1287" s="61" t="s">
        <v>49</v>
      </c>
      <c r="S1287" s="293" t="str">
        <f>+'EVCA sectoralclassification 1'!E192</f>
        <v>Communications and networking services</v>
      </c>
      <c r="T1287" s="62" t="s">
        <v>166</v>
      </c>
      <c r="U1287" s="60" t="s">
        <v>218</v>
      </c>
      <c r="V1287" s="424" t="s">
        <v>38</v>
      </c>
      <c r="W1287" s="289"/>
      <c r="X1287" s="488">
        <v>43818</v>
      </c>
      <c r="Y1287" s="481"/>
      <c r="Z1287" s="284"/>
    </row>
    <row r="1288" spans="2:26" ht="42.45" hidden="1" customHeight="1" x14ac:dyDescent="0.3">
      <c r="B1288" s="56" t="str">
        <f t="shared" ca="1" si="122"/>
        <v>VERO</v>
      </c>
      <c r="C1288" s="57" t="b">
        <f t="shared" si="123"/>
        <v>1</v>
      </c>
      <c r="D1288" s="57" t="b">
        <f>+IF(Q1288='Convalida dati'!$B$16,AND('Dealflow centrale'!V1288&lt;&gt;"",I1288&lt;&gt;""),IF(AND('Dealflow centrale'!Q1288='Convalida dati'!$B$17,'Dealflow centrale'!I1288=""),OR('Dealflow centrale'!V1288="",V1288='Convalida dati'!$D$8),"FALSO"))</f>
        <v>1</v>
      </c>
      <c r="E1288" s="57" t="b">
        <f>+IF(OR(T1288='Convalida dati'!$F$4,T1288='Convalida dati'!$F$5,T1288='Convalida dati'!$F$8),OR('Dealflow centrale'!V1288='Convalida dati'!$D$5,V1288='Convalida dati'!$D$6,V1288='Convalida dati'!$D$7),IF(OR('Dealflow centrale'!T1288='Convalida dati'!$F$9,'Dealflow centrale'!T1288='Convalida dati'!$F$7),OR('Dealflow centrale'!V1288='Convalida dati'!$D$4,'Dealflow centrale'!V1288='Convalida dati'!$D$5,'Dealflow centrale'!V1288='Convalida dati'!$D$6),IF(T1288="",OR(V1288="",V1288='Convalida dati'!$D$8),"FALSO")))</f>
        <v>1</v>
      </c>
      <c r="F1288" s="58" t="str">
        <f t="shared" ca="1" si="124"/>
        <v>OK</v>
      </c>
      <c r="G1288" s="66">
        <f t="shared" si="118"/>
        <v>1283</v>
      </c>
      <c r="H1288" s="85">
        <v>43797</v>
      </c>
      <c r="I1288" s="63">
        <v>43797</v>
      </c>
      <c r="J1288" s="77" t="s">
        <v>2822</v>
      </c>
      <c r="K1288" s="76" t="s">
        <v>62</v>
      </c>
      <c r="L1288" s="76" t="s">
        <v>2824</v>
      </c>
      <c r="M1288" s="78" t="s">
        <v>88</v>
      </c>
      <c r="N1288" s="77" t="s">
        <v>150</v>
      </c>
      <c r="O1288" s="272"/>
      <c r="P1288" s="66" t="s">
        <v>36</v>
      </c>
      <c r="Q1288" s="67" t="s">
        <v>170</v>
      </c>
      <c r="R1288" s="67" t="s">
        <v>44</v>
      </c>
      <c r="S1288" s="288" t="str">
        <f>+'EVCA sectoralclassification 1'!E56</f>
        <v>Business and industrial products</v>
      </c>
      <c r="T1288" s="68" t="s">
        <v>40</v>
      </c>
      <c r="U1288" s="66" t="s">
        <v>2823</v>
      </c>
      <c r="V1288" s="423" t="s">
        <v>39</v>
      </c>
      <c r="W1288" s="288"/>
      <c r="X1288" s="489">
        <v>43797</v>
      </c>
      <c r="Y1288" s="482"/>
      <c r="Z1288" s="74"/>
    </row>
    <row r="1289" spans="2:26" ht="42.45" hidden="1" customHeight="1" x14ac:dyDescent="0.3">
      <c r="B1289" s="56" t="str">
        <f t="shared" ca="1" si="122"/>
        <v>VERO</v>
      </c>
      <c r="C1289" s="57" t="b">
        <f t="shared" si="123"/>
        <v>1</v>
      </c>
      <c r="D1289" s="57" t="b">
        <f>+IF(Q1289='Convalida dati'!$B$16,AND('Dealflow centrale'!V1289&lt;&gt;"",I1289&lt;&gt;""),IF(AND('Dealflow centrale'!Q1289='Convalida dati'!$B$17,'Dealflow centrale'!I1289=""),OR('Dealflow centrale'!V1289="",V1289='Convalida dati'!$D$8),"FALSO"))</f>
        <v>1</v>
      </c>
      <c r="E1289" s="57" t="b">
        <f>+IF(OR(T1289='Convalida dati'!$F$4,T1289='Convalida dati'!$F$5,T1289='Convalida dati'!$F$8),OR('Dealflow centrale'!V1289='Convalida dati'!$D$5,V1289='Convalida dati'!$D$6,V1289='Convalida dati'!$D$7),IF(OR('Dealflow centrale'!T1289='Convalida dati'!$F$9,'Dealflow centrale'!T1289='Convalida dati'!$F$7),OR('Dealflow centrale'!V1289='Convalida dati'!$D$4,'Dealflow centrale'!V1289='Convalida dati'!$D$5,'Dealflow centrale'!V1289='Convalida dati'!$D$6),IF(T1289="",OR(V1289="",V1289='Convalida dati'!$D$8),"FALSO")))</f>
        <v>1</v>
      </c>
      <c r="F1289" s="58" t="str">
        <f t="shared" ca="1" si="124"/>
        <v>OK</v>
      </c>
      <c r="G1289" s="60">
        <f t="shared" si="118"/>
        <v>1284</v>
      </c>
      <c r="H1289" s="84">
        <v>43797</v>
      </c>
      <c r="I1289" s="59">
        <v>43797</v>
      </c>
      <c r="J1289" s="75" t="s">
        <v>2825</v>
      </c>
      <c r="K1289" s="70" t="s">
        <v>62</v>
      </c>
      <c r="L1289" s="70" t="s">
        <v>149</v>
      </c>
      <c r="M1289" s="72" t="s">
        <v>92</v>
      </c>
      <c r="N1289" s="75"/>
      <c r="O1289" s="73" t="s">
        <v>3910</v>
      </c>
      <c r="P1289" s="60" t="s">
        <v>83</v>
      </c>
      <c r="Q1289" s="281" t="s">
        <v>170</v>
      </c>
      <c r="R1289" s="61" t="s">
        <v>42</v>
      </c>
      <c r="S1289" s="293" t="str">
        <f>+'EVCA sectoralclassification 1'!E110</f>
        <v>Transportation services</v>
      </c>
      <c r="T1289" s="62" t="s">
        <v>41</v>
      </c>
      <c r="U1289" s="60" t="s">
        <v>218</v>
      </c>
      <c r="V1289" s="424" t="s">
        <v>174</v>
      </c>
      <c r="W1289" s="289"/>
      <c r="X1289" s="488">
        <v>43805</v>
      </c>
      <c r="Y1289" s="481"/>
      <c r="Z1289" s="284"/>
    </row>
    <row r="1290" spans="2:26" ht="42.45" hidden="1" customHeight="1" x14ac:dyDescent="0.3">
      <c r="B1290" s="56" t="str">
        <f t="shared" ca="1" si="122"/>
        <v>VERO</v>
      </c>
      <c r="C1290" s="57" t="b">
        <f t="shared" si="123"/>
        <v>1</v>
      </c>
      <c r="D1290" s="57" t="b">
        <f>+IF(Q1290='Convalida dati'!$B$16,AND('Dealflow centrale'!V1290&lt;&gt;"",I1290&lt;&gt;""),IF(AND('Dealflow centrale'!Q1290='Convalida dati'!$B$17,'Dealflow centrale'!I1290=""),OR('Dealflow centrale'!V1290="",V1290='Convalida dati'!$D$8),"FALSO"))</f>
        <v>1</v>
      </c>
      <c r="E1290" s="57" t="b">
        <f>+IF(OR(T1290='Convalida dati'!$F$4,T1290='Convalida dati'!$F$5,T1290='Convalida dati'!$F$8),OR('Dealflow centrale'!V1290='Convalida dati'!$D$5,V1290='Convalida dati'!$D$6,V1290='Convalida dati'!$D$7),IF(OR('Dealflow centrale'!T1290='Convalida dati'!$F$9,'Dealflow centrale'!T1290='Convalida dati'!$F$7),OR('Dealflow centrale'!V1290='Convalida dati'!$D$4,'Dealflow centrale'!V1290='Convalida dati'!$D$5,'Dealflow centrale'!V1290='Convalida dati'!$D$6),IF(T1290="",OR(V1290="",V1290='Convalida dati'!$D$8),"FALSO")))</f>
        <v>1</v>
      </c>
      <c r="F1290" s="58" t="str">
        <f t="shared" ca="1" si="124"/>
        <v>OK</v>
      </c>
      <c r="G1290" s="66">
        <f t="shared" ref="G1290:G1407" si="125">+G1289+1</f>
        <v>1285</v>
      </c>
      <c r="H1290" s="85">
        <v>43798</v>
      </c>
      <c r="I1290" s="63">
        <v>43809</v>
      </c>
      <c r="J1290" s="77" t="s">
        <v>2826</v>
      </c>
      <c r="K1290" s="76" t="s">
        <v>62</v>
      </c>
      <c r="L1290" s="76" t="s">
        <v>69</v>
      </c>
      <c r="M1290" s="78" t="s">
        <v>70</v>
      </c>
      <c r="N1290" s="64"/>
      <c r="O1290" s="272" t="s">
        <v>3910</v>
      </c>
      <c r="P1290" s="66" t="s">
        <v>83</v>
      </c>
      <c r="Q1290" s="67" t="s">
        <v>170</v>
      </c>
      <c r="R1290" s="67" t="s">
        <v>46</v>
      </c>
      <c r="S1290" s="288" t="str">
        <f>+'EVCA sectoralclassification 1'!E176</f>
        <v>Environmental services</v>
      </c>
      <c r="T1290" s="68" t="s">
        <v>41</v>
      </c>
      <c r="U1290" s="66" t="s">
        <v>218</v>
      </c>
      <c r="V1290" s="423" t="s">
        <v>174</v>
      </c>
      <c r="W1290" s="288"/>
      <c r="X1290" s="489">
        <v>43812</v>
      </c>
      <c r="Y1290" s="482"/>
      <c r="Z1290" s="74"/>
    </row>
    <row r="1291" spans="2:26" ht="42.45" hidden="1" customHeight="1" x14ac:dyDescent="0.3">
      <c r="B1291" s="56" t="str">
        <f t="shared" ca="1" si="122"/>
        <v>VERO</v>
      </c>
      <c r="C1291" s="57" t="b">
        <f t="shared" si="123"/>
        <v>1</v>
      </c>
      <c r="D1291" s="57" t="b">
        <f>+IF(Q1291='Convalida dati'!$B$16,AND('Dealflow centrale'!V1291&lt;&gt;"",I1291&lt;&gt;""),IF(AND('Dealflow centrale'!Q1291='Convalida dati'!$B$17,'Dealflow centrale'!I1291=""),OR('Dealflow centrale'!V1291="",V1291='Convalida dati'!$D$8),"FALSO"))</f>
        <v>1</v>
      </c>
      <c r="E1291" s="57" t="b">
        <f>+IF(OR(T1291='Convalida dati'!$F$4,T1291='Convalida dati'!$F$5,T1291='Convalida dati'!$F$8),OR('Dealflow centrale'!V1291='Convalida dati'!$D$5,V1291='Convalida dati'!$D$6,V1291='Convalida dati'!$D$7),IF(OR('Dealflow centrale'!T1291='Convalida dati'!$F$9,'Dealflow centrale'!T1291='Convalida dati'!$F$7),OR('Dealflow centrale'!V1291='Convalida dati'!$D$4,'Dealflow centrale'!V1291='Convalida dati'!$D$5,'Dealflow centrale'!V1291='Convalida dati'!$D$6),IF(T1291="",OR(V1291="",V1291='Convalida dati'!$D$8),"FALSO")))</f>
        <v>1</v>
      </c>
      <c r="F1291" s="58" t="str">
        <f t="shared" ca="1" si="124"/>
        <v>OK</v>
      </c>
      <c r="G1291" s="60">
        <f t="shared" si="125"/>
        <v>1286</v>
      </c>
      <c r="H1291" s="84">
        <v>43798</v>
      </c>
      <c r="I1291" s="59">
        <v>43798</v>
      </c>
      <c r="J1291" s="75" t="s">
        <v>2827</v>
      </c>
      <c r="K1291" s="70" t="s">
        <v>62</v>
      </c>
      <c r="L1291" s="70" t="s">
        <v>1586</v>
      </c>
      <c r="M1291" s="72" t="s">
        <v>87</v>
      </c>
      <c r="N1291" s="75"/>
      <c r="O1291" s="73" t="s">
        <v>2834</v>
      </c>
      <c r="P1291" s="60" t="s">
        <v>34</v>
      </c>
      <c r="Q1291" s="281" t="s">
        <v>170</v>
      </c>
      <c r="R1291" s="61" t="s">
        <v>53</v>
      </c>
      <c r="S1291" s="293" t="str">
        <f>+'EVCA sectoralclassification 1'!E110</f>
        <v>Transportation services</v>
      </c>
      <c r="T1291" s="62" t="s">
        <v>41</v>
      </c>
      <c r="U1291" s="60" t="s">
        <v>218</v>
      </c>
      <c r="V1291" s="424" t="s">
        <v>174</v>
      </c>
      <c r="W1291" s="289"/>
      <c r="X1291" s="488">
        <v>43805</v>
      </c>
      <c r="Y1291" s="481"/>
      <c r="Z1291" s="284"/>
    </row>
    <row r="1292" spans="2:26" ht="42.45" hidden="1" customHeight="1" x14ac:dyDescent="0.3">
      <c r="B1292" s="56" t="str">
        <f t="shared" ca="1" si="122"/>
        <v>VERO</v>
      </c>
      <c r="C1292" s="57" t="b">
        <f t="shared" si="123"/>
        <v>1</v>
      </c>
      <c r="D1292" s="57" t="b">
        <f>+IF(Q1292='Convalida dati'!$B$16,AND('Dealflow centrale'!V1292&lt;&gt;"",I1292&lt;&gt;""),IF(AND('Dealflow centrale'!Q1292='Convalida dati'!$B$17,'Dealflow centrale'!I1292=""),OR('Dealflow centrale'!V1292="",V1292='Convalida dati'!$D$8),"FALSO"))</f>
        <v>1</v>
      </c>
      <c r="E1292" s="57" t="b">
        <f>+IF(OR(T1292='Convalida dati'!$F$4,T1292='Convalida dati'!$F$5,T1292='Convalida dati'!$F$8),OR('Dealflow centrale'!V1292='Convalida dati'!$D$5,V1292='Convalida dati'!$D$6,V1292='Convalida dati'!$D$7),IF(OR('Dealflow centrale'!T1292='Convalida dati'!$F$9,'Dealflow centrale'!T1292='Convalida dati'!$F$7),OR('Dealflow centrale'!V1292='Convalida dati'!$D$4,'Dealflow centrale'!V1292='Convalida dati'!$D$5,'Dealflow centrale'!V1292='Convalida dati'!$D$6),IF(T1292="",OR(V1292="",V1292='Convalida dati'!$D$8),"FALSO")))</f>
        <v>1</v>
      </c>
      <c r="F1292" s="58" t="str">
        <f t="shared" ca="1" si="124"/>
        <v>OK</v>
      </c>
      <c r="G1292" s="66">
        <f t="shared" si="125"/>
        <v>1287</v>
      </c>
      <c r="H1292" s="85">
        <v>43799</v>
      </c>
      <c r="I1292" s="63">
        <v>43799</v>
      </c>
      <c r="J1292" s="77" t="s">
        <v>2828</v>
      </c>
      <c r="K1292" s="76" t="s">
        <v>62</v>
      </c>
      <c r="L1292" s="76" t="s">
        <v>149</v>
      </c>
      <c r="M1292" s="78" t="s">
        <v>92</v>
      </c>
      <c r="N1292" s="64"/>
      <c r="O1292" s="272" t="s">
        <v>2835</v>
      </c>
      <c r="P1292" s="66" t="s">
        <v>34</v>
      </c>
      <c r="Q1292" s="67" t="s">
        <v>170</v>
      </c>
      <c r="R1292" s="67" t="s">
        <v>45</v>
      </c>
      <c r="S1292" s="288" t="str">
        <f>+'EVCA sectoralclassification 1'!E223</f>
        <v>Biotechnology</v>
      </c>
      <c r="T1292" s="68" t="s">
        <v>41</v>
      </c>
      <c r="U1292" s="66" t="s">
        <v>218</v>
      </c>
      <c r="V1292" s="423" t="s">
        <v>174</v>
      </c>
      <c r="W1292" s="288"/>
      <c r="X1292" s="489">
        <v>43805</v>
      </c>
      <c r="Y1292" s="482"/>
      <c r="Z1292" s="74"/>
    </row>
    <row r="1293" spans="2:26" ht="42.45" hidden="1" customHeight="1" x14ac:dyDescent="0.3">
      <c r="B1293" s="56" t="str">
        <f t="shared" ca="1" si="122"/>
        <v>VERO</v>
      </c>
      <c r="C1293" s="57" t="b">
        <f t="shared" si="123"/>
        <v>1</v>
      </c>
      <c r="D1293" s="57" t="b">
        <f>+IF(Q1293='Convalida dati'!$B$16,AND('Dealflow centrale'!V1293&lt;&gt;"",I1293&lt;&gt;""),IF(AND('Dealflow centrale'!Q1293='Convalida dati'!$B$17,'Dealflow centrale'!I1293=""),OR('Dealflow centrale'!V1293="",V1293='Convalida dati'!$D$8),"FALSO"))</f>
        <v>1</v>
      </c>
      <c r="E1293" s="57" t="b">
        <f>+IF(OR(T1293='Convalida dati'!$F$4,T1293='Convalida dati'!$F$5,T1293='Convalida dati'!$F$8),OR('Dealflow centrale'!V1293='Convalida dati'!$D$5,V1293='Convalida dati'!$D$6,V1293='Convalida dati'!$D$7),IF(OR('Dealflow centrale'!T1293='Convalida dati'!$F$9,'Dealflow centrale'!T1293='Convalida dati'!$F$7),OR('Dealflow centrale'!V1293='Convalida dati'!$D$4,'Dealflow centrale'!V1293='Convalida dati'!$D$5,'Dealflow centrale'!V1293='Convalida dati'!$D$6),IF(T1293="",OR(V1293="",V1293='Convalida dati'!$D$8),"FALSO")))</f>
        <v>1</v>
      </c>
      <c r="F1293" s="58" t="str">
        <f t="shared" ca="1" si="124"/>
        <v>OK</v>
      </c>
      <c r="G1293" s="60">
        <f t="shared" si="125"/>
        <v>1288</v>
      </c>
      <c r="H1293" s="84">
        <v>43972</v>
      </c>
      <c r="I1293" s="59">
        <v>43972</v>
      </c>
      <c r="J1293" s="75" t="s">
        <v>3415</v>
      </c>
      <c r="K1293" s="70" t="s">
        <v>62</v>
      </c>
      <c r="L1293" s="70" t="s">
        <v>1523</v>
      </c>
      <c r="M1293" s="72" t="s">
        <v>93</v>
      </c>
      <c r="N1293" s="75"/>
      <c r="O1293" s="73" t="s">
        <v>3408</v>
      </c>
      <c r="P1293" s="72" t="s">
        <v>37</v>
      </c>
      <c r="Q1293" s="281" t="s">
        <v>170</v>
      </c>
      <c r="R1293" s="61" t="s">
        <v>49</v>
      </c>
      <c r="S1293" s="293" t="str">
        <f>+'EVCA sectoralclassification 1'!E214</f>
        <v>Systems software</v>
      </c>
      <c r="T1293" s="62" t="s">
        <v>41</v>
      </c>
      <c r="U1293" s="72" t="s">
        <v>1498</v>
      </c>
      <c r="V1293" s="424" t="s">
        <v>39</v>
      </c>
      <c r="W1293" s="289"/>
      <c r="X1293" s="488">
        <v>43972</v>
      </c>
      <c r="Y1293" s="483" t="s">
        <v>3422</v>
      </c>
      <c r="Z1293" s="80"/>
    </row>
    <row r="1294" spans="2:26" ht="42.45" hidden="1" customHeight="1" x14ac:dyDescent="0.3">
      <c r="B1294" s="56" t="str">
        <f t="shared" ca="1" si="122"/>
        <v>VERO</v>
      </c>
      <c r="C1294" s="57" t="b">
        <f t="shared" si="123"/>
        <v>1</v>
      </c>
      <c r="D1294" s="57" t="b">
        <f>+IF(Q1294='Convalida dati'!$B$16,AND('Dealflow centrale'!V1294&lt;&gt;"",I1294&lt;&gt;""),IF(AND('Dealflow centrale'!Q1294='Convalida dati'!$B$17,'Dealflow centrale'!I1294=""),OR('Dealflow centrale'!V1294="",V1294='Convalida dati'!$D$8),"FALSO"))</f>
        <v>1</v>
      </c>
      <c r="E1294" s="57" t="b">
        <f>+IF(OR(T1294='Convalida dati'!$F$4,T1294='Convalida dati'!$F$5,T1294='Convalida dati'!$F$8),OR('Dealflow centrale'!V1294='Convalida dati'!$D$5,V1294='Convalida dati'!$D$6,V1294='Convalida dati'!$D$7),IF(OR('Dealflow centrale'!T1294='Convalida dati'!$F$9,'Dealflow centrale'!T1294='Convalida dati'!$F$7),OR('Dealflow centrale'!V1294='Convalida dati'!$D$4,'Dealflow centrale'!V1294='Convalida dati'!$D$5,'Dealflow centrale'!V1294='Convalida dati'!$D$6),IF(T1294="",OR(V1294="",V1294='Convalida dati'!$D$8),"FALSO")))</f>
        <v>1</v>
      </c>
      <c r="F1294" s="58" t="str">
        <f t="shared" ca="1" si="124"/>
        <v>OK</v>
      </c>
      <c r="G1294" s="66">
        <f t="shared" si="125"/>
        <v>1289</v>
      </c>
      <c r="H1294" s="85">
        <v>43973</v>
      </c>
      <c r="I1294" s="63">
        <v>43973</v>
      </c>
      <c r="J1294" s="77" t="s">
        <v>3431</v>
      </c>
      <c r="K1294" s="76" t="s">
        <v>62</v>
      </c>
      <c r="L1294" s="76" t="s">
        <v>1209</v>
      </c>
      <c r="M1294" s="78" t="s">
        <v>97</v>
      </c>
      <c r="N1294" s="64"/>
      <c r="O1294" s="272" t="s">
        <v>3432</v>
      </c>
      <c r="P1294" s="66" t="s">
        <v>35</v>
      </c>
      <c r="Q1294" s="67" t="s">
        <v>170</v>
      </c>
      <c r="R1294" s="67" t="s">
        <v>49</v>
      </c>
      <c r="S1294" s="288" t="str">
        <f>+'EVCA sectoralclassification 1'!E54</f>
        <v>Business and industrial products</v>
      </c>
      <c r="T1294" s="68" t="s">
        <v>41</v>
      </c>
      <c r="U1294" s="78" t="s">
        <v>795</v>
      </c>
      <c r="V1294" s="423" t="s">
        <v>39</v>
      </c>
      <c r="W1294" s="288"/>
      <c r="X1294" s="489">
        <v>43979</v>
      </c>
      <c r="Y1294" s="482" t="s">
        <v>3433</v>
      </c>
      <c r="Z1294" s="74"/>
    </row>
    <row r="1295" spans="2:26" ht="42.45" hidden="1" customHeight="1" x14ac:dyDescent="0.3">
      <c r="B1295" s="56" t="str">
        <f t="shared" ca="1" si="122"/>
        <v>VERO</v>
      </c>
      <c r="C1295" s="57" t="b">
        <f t="shared" si="123"/>
        <v>1</v>
      </c>
      <c r="D1295" s="57" t="b">
        <f>+IF(Q1295='Convalida dati'!$B$16,AND('Dealflow centrale'!V1295&lt;&gt;"",I1295&lt;&gt;""),IF(AND('Dealflow centrale'!Q1295='Convalida dati'!$B$17,'Dealflow centrale'!I1295=""),OR('Dealflow centrale'!V1295="",V1295='Convalida dati'!$D$8),"FALSO"))</f>
        <v>1</v>
      </c>
      <c r="E1295" s="57" t="b">
        <f>+IF(OR(T1295='Convalida dati'!$F$4,T1295='Convalida dati'!$F$5,T1295='Convalida dati'!$F$8),OR('Dealflow centrale'!V1295='Convalida dati'!$D$5,V1295='Convalida dati'!$D$6,V1295='Convalida dati'!$D$7),IF(OR('Dealflow centrale'!T1295='Convalida dati'!$F$9,'Dealflow centrale'!T1295='Convalida dati'!$F$7),OR('Dealflow centrale'!V1295='Convalida dati'!$D$4,'Dealflow centrale'!V1295='Convalida dati'!$D$5,'Dealflow centrale'!V1295='Convalida dati'!$D$6),IF(T1295="",OR(V1295="",V1295='Convalida dati'!$D$8),"FALSO")))</f>
        <v>1</v>
      </c>
      <c r="F1295" s="58" t="str">
        <f t="shared" ca="1" si="124"/>
        <v>OK</v>
      </c>
      <c r="G1295" s="60">
        <f t="shared" si="125"/>
        <v>1290</v>
      </c>
      <c r="H1295" s="282">
        <v>43802</v>
      </c>
      <c r="I1295" s="59">
        <v>43802</v>
      </c>
      <c r="J1295" s="75" t="s">
        <v>2830</v>
      </c>
      <c r="K1295" s="70" t="s">
        <v>64</v>
      </c>
      <c r="L1295" s="70" t="s">
        <v>705</v>
      </c>
      <c r="M1295" s="72" t="s">
        <v>187</v>
      </c>
      <c r="N1295" s="75"/>
      <c r="O1295" s="73" t="s">
        <v>2770</v>
      </c>
      <c r="P1295" s="60" t="s">
        <v>35</v>
      </c>
      <c r="Q1295" s="281" t="s">
        <v>170</v>
      </c>
      <c r="R1295" s="61" t="s">
        <v>43</v>
      </c>
      <c r="S1295" s="293" t="str">
        <f>+'EVCA sectoralclassification 1'!E15</f>
        <v>Agriculture: other</v>
      </c>
      <c r="T1295" s="62" t="s">
        <v>41</v>
      </c>
      <c r="U1295" s="60" t="s">
        <v>218</v>
      </c>
      <c r="V1295" s="424" t="s">
        <v>174</v>
      </c>
      <c r="W1295" s="289"/>
      <c r="X1295" s="488">
        <v>43805</v>
      </c>
      <c r="Y1295" s="481"/>
      <c r="Z1295" s="284"/>
    </row>
    <row r="1296" spans="2:26" ht="42.45" hidden="1" customHeight="1" x14ac:dyDescent="0.3">
      <c r="B1296" s="56" t="str">
        <f t="shared" ca="1" si="122"/>
        <v>VERO</v>
      </c>
      <c r="C1296" s="57" t="b">
        <f t="shared" si="123"/>
        <v>1</v>
      </c>
      <c r="D1296" s="57" t="b">
        <f>+IF(Q1296='Convalida dati'!$B$16,AND('Dealflow centrale'!V1296&lt;&gt;"",I1296&lt;&gt;""),IF(AND('Dealflow centrale'!Q1296='Convalida dati'!$B$17,'Dealflow centrale'!I1296=""),OR('Dealflow centrale'!V1296="",V1296='Convalida dati'!$D$8),"FALSO"))</f>
        <v>1</v>
      </c>
      <c r="E1296" s="57" t="b">
        <f>+IF(OR(T1296='Convalida dati'!$F$4,T1296='Convalida dati'!$F$5,T1296='Convalida dati'!$F$8),OR('Dealflow centrale'!V1296='Convalida dati'!$D$5,V1296='Convalida dati'!$D$6,V1296='Convalida dati'!$D$7),IF(OR('Dealflow centrale'!T1296='Convalida dati'!$F$9,'Dealflow centrale'!T1296='Convalida dati'!$F$7),OR('Dealflow centrale'!V1296='Convalida dati'!$D$4,'Dealflow centrale'!V1296='Convalida dati'!$D$5,'Dealflow centrale'!V1296='Convalida dati'!$D$6),IF(T1296="",OR(V1296="",V1296='Convalida dati'!$D$8),"FALSO")))</f>
        <v>1</v>
      </c>
      <c r="F1296" s="58" t="str">
        <f t="shared" ca="1" si="124"/>
        <v>OK</v>
      </c>
      <c r="G1296" s="66">
        <f t="shared" si="125"/>
        <v>1291</v>
      </c>
      <c r="H1296" s="85">
        <v>43802</v>
      </c>
      <c r="I1296" s="63">
        <v>43802</v>
      </c>
      <c r="J1296" s="77" t="s">
        <v>2831</v>
      </c>
      <c r="K1296" s="76" t="s">
        <v>62</v>
      </c>
      <c r="L1296" s="76" t="s">
        <v>206</v>
      </c>
      <c r="M1296" s="78" t="s">
        <v>206</v>
      </c>
      <c r="N1296" s="64"/>
      <c r="O1296" s="272" t="s">
        <v>2836</v>
      </c>
      <c r="P1296" s="66" t="s">
        <v>34</v>
      </c>
      <c r="Q1296" s="67" t="s">
        <v>170</v>
      </c>
      <c r="R1296" s="67" t="s">
        <v>53</v>
      </c>
      <c r="S1296" s="288" t="str">
        <f>+'EVCA sectoralclassification 1'!E116</f>
        <v>Transportation: other</v>
      </c>
      <c r="T1296" s="68" t="s">
        <v>40</v>
      </c>
      <c r="U1296" s="66" t="s">
        <v>218</v>
      </c>
      <c r="V1296" s="423" t="s">
        <v>174</v>
      </c>
      <c r="W1296" s="288"/>
      <c r="X1296" s="489">
        <v>43805</v>
      </c>
      <c r="Y1296" s="482"/>
      <c r="Z1296" s="74"/>
    </row>
    <row r="1297" spans="2:26" ht="42.45" hidden="1" customHeight="1" x14ac:dyDescent="0.3">
      <c r="B1297" s="56" t="str">
        <f t="shared" ca="1" si="122"/>
        <v>VERO</v>
      </c>
      <c r="C1297" s="57" t="b">
        <f t="shared" si="123"/>
        <v>1</v>
      </c>
      <c r="D1297" s="57" t="b">
        <f>+IF(Q1297='Convalida dati'!$B$16,AND('Dealflow centrale'!V1297&lt;&gt;"",I1297&lt;&gt;""),IF(AND('Dealflow centrale'!Q1297='Convalida dati'!$B$17,'Dealflow centrale'!I1297=""),OR('Dealflow centrale'!V1297="",V1297='Convalida dati'!$D$8),"FALSO"))</f>
        <v>1</v>
      </c>
      <c r="E1297" s="57" t="b">
        <f>+IF(OR(T1297='Convalida dati'!$F$4,T1297='Convalida dati'!$F$5,T1297='Convalida dati'!$F$8),OR('Dealflow centrale'!V1297='Convalida dati'!$D$5,V1297='Convalida dati'!$D$6,V1297='Convalida dati'!$D$7),IF(OR('Dealflow centrale'!T1297='Convalida dati'!$F$9,'Dealflow centrale'!T1297='Convalida dati'!$F$7),OR('Dealflow centrale'!V1297='Convalida dati'!$D$4,'Dealflow centrale'!V1297='Convalida dati'!$D$5,'Dealflow centrale'!V1297='Convalida dati'!$D$6),IF(T1297="",OR(V1297="",V1297='Convalida dati'!$D$8),"FALSO")))</f>
        <v>1</v>
      </c>
      <c r="F1297" s="58" t="str">
        <f t="shared" ca="1" si="124"/>
        <v>OK</v>
      </c>
      <c r="G1297" s="60">
        <f t="shared" si="125"/>
        <v>1292</v>
      </c>
      <c r="H1297" s="84">
        <v>43803</v>
      </c>
      <c r="I1297" s="59">
        <v>43803</v>
      </c>
      <c r="J1297" s="75" t="s">
        <v>2832</v>
      </c>
      <c r="K1297" s="70" t="s">
        <v>62</v>
      </c>
      <c r="L1297" s="70" t="s">
        <v>849</v>
      </c>
      <c r="M1297" s="72" t="s">
        <v>105</v>
      </c>
      <c r="N1297" s="75"/>
      <c r="O1297" s="73" t="s">
        <v>2837</v>
      </c>
      <c r="P1297" s="72" t="s">
        <v>84</v>
      </c>
      <c r="Q1297" s="281" t="s">
        <v>170</v>
      </c>
      <c r="R1297" s="61" t="s">
        <v>51</v>
      </c>
      <c r="S1297" s="293" t="str">
        <f>+'EVCA sectoralclassification 1'!E56</f>
        <v>Business and industrial products</v>
      </c>
      <c r="T1297" s="62" t="s">
        <v>41</v>
      </c>
      <c r="U1297" s="72" t="s">
        <v>848</v>
      </c>
      <c r="V1297" s="424" t="s">
        <v>39</v>
      </c>
      <c r="W1297" s="289"/>
      <c r="X1297" s="488">
        <v>43805</v>
      </c>
      <c r="Y1297" s="481"/>
      <c r="Z1297" s="284"/>
    </row>
    <row r="1298" spans="2:26" ht="42.45" hidden="1" customHeight="1" x14ac:dyDescent="0.3">
      <c r="B1298" s="56" t="str">
        <f t="shared" ca="1" si="122"/>
        <v>VERO</v>
      </c>
      <c r="C1298" s="57" t="b">
        <f t="shared" si="123"/>
        <v>1</v>
      </c>
      <c r="D1298" s="57" t="b">
        <f>+IF(Q1298='Convalida dati'!$B$16,AND('Dealflow centrale'!V1298&lt;&gt;"",I1298&lt;&gt;""),IF(AND('Dealflow centrale'!Q1298='Convalida dati'!$B$17,'Dealflow centrale'!I1298=""),OR('Dealflow centrale'!V1298="",V1298='Convalida dati'!$D$8),"FALSO"))</f>
        <v>1</v>
      </c>
      <c r="E1298" s="57" t="b">
        <f>+IF(OR(T1298='Convalida dati'!$F$4,T1298='Convalida dati'!$F$5,T1298='Convalida dati'!$F$8),OR('Dealflow centrale'!V1298='Convalida dati'!$D$5,V1298='Convalida dati'!$D$6,V1298='Convalida dati'!$D$7),IF(OR('Dealflow centrale'!T1298='Convalida dati'!$F$9,'Dealflow centrale'!T1298='Convalida dati'!$F$7),OR('Dealflow centrale'!V1298='Convalida dati'!$D$4,'Dealflow centrale'!V1298='Convalida dati'!$D$5,'Dealflow centrale'!V1298='Convalida dati'!$D$6),IF(T1298="",OR(V1298="",V1298='Convalida dati'!$D$8),"FALSO")))</f>
        <v>1</v>
      </c>
      <c r="F1298" s="58" t="str">
        <f t="shared" ca="1" si="124"/>
        <v>OK</v>
      </c>
      <c r="G1298" s="66">
        <f t="shared" si="125"/>
        <v>1293</v>
      </c>
      <c r="H1298" s="85">
        <v>43804</v>
      </c>
      <c r="I1298" s="63">
        <v>43804</v>
      </c>
      <c r="J1298" s="77" t="s">
        <v>2833</v>
      </c>
      <c r="K1298" s="76" t="s">
        <v>62</v>
      </c>
      <c r="L1298" s="76" t="s">
        <v>1581</v>
      </c>
      <c r="M1298" s="78" t="s">
        <v>90</v>
      </c>
      <c r="N1298" s="64"/>
      <c r="O1298" s="272" t="s">
        <v>2838</v>
      </c>
      <c r="P1298" s="66" t="s">
        <v>34</v>
      </c>
      <c r="Q1298" s="67" t="s">
        <v>170</v>
      </c>
      <c r="R1298" s="67" t="s">
        <v>51</v>
      </c>
      <c r="S1298" s="288" t="str">
        <f>+'EVCA sectoralclassification 1'!E56</f>
        <v>Business and industrial products</v>
      </c>
      <c r="T1298" s="68" t="s">
        <v>166</v>
      </c>
      <c r="U1298" s="66" t="s">
        <v>218</v>
      </c>
      <c r="V1298" s="423" t="s">
        <v>38</v>
      </c>
      <c r="W1298" s="288"/>
      <c r="X1298" s="489">
        <v>43805</v>
      </c>
      <c r="Y1298" s="482" t="s">
        <v>2218</v>
      </c>
      <c r="Z1298" s="74"/>
    </row>
    <row r="1299" spans="2:26" ht="42.45" hidden="1" customHeight="1" x14ac:dyDescent="0.3">
      <c r="B1299" s="56" t="str">
        <f t="shared" ca="1" si="122"/>
        <v>VERO</v>
      </c>
      <c r="C1299" s="57" t="b">
        <f t="shared" si="123"/>
        <v>1</v>
      </c>
      <c r="D1299" s="57" t="b">
        <f>+IF(Q1299='Convalida dati'!$B$16,AND('Dealflow centrale'!V1299&lt;&gt;"",I1299&lt;&gt;""),IF(AND('Dealflow centrale'!Q1299='Convalida dati'!$B$17,'Dealflow centrale'!I1299=""),OR('Dealflow centrale'!V1299="",V1299='Convalida dati'!$D$8),"FALSO"))</f>
        <v>1</v>
      </c>
      <c r="E1299" s="57" t="b">
        <f>+IF(OR(T1299='Convalida dati'!$F$4,T1299='Convalida dati'!$F$5,T1299='Convalida dati'!$F$8),OR('Dealflow centrale'!V1299='Convalida dati'!$D$5,V1299='Convalida dati'!$D$6,V1299='Convalida dati'!$D$7),IF(OR('Dealflow centrale'!T1299='Convalida dati'!$F$9,'Dealflow centrale'!T1299='Convalida dati'!$F$7),OR('Dealflow centrale'!V1299='Convalida dati'!$D$4,'Dealflow centrale'!V1299='Convalida dati'!$D$5,'Dealflow centrale'!V1299='Convalida dati'!$D$6),IF(T1299="",OR(V1299="",V1299='Convalida dati'!$D$8),"FALSO")))</f>
        <v>1</v>
      </c>
      <c r="F1299" s="58" t="str">
        <f t="shared" ca="1" si="124"/>
        <v>OK</v>
      </c>
      <c r="G1299" s="60">
        <f t="shared" si="125"/>
        <v>1294</v>
      </c>
      <c r="H1299" s="84">
        <v>43804</v>
      </c>
      <c r="I1299" s="59">
        <v>43805</v>
      </c>
      <c r="J1299" s="75" t="s">
        <v>2839</v>
      </c>
      <c r="K1299" s="70" t="s">
        <v>62</v>
      </c>
      <c r="L1299" s="70" t="s">
        <v>234</v>
      </c>
      <c r="M1299" s="72" t="s">
        <v>96</v>
      </c>
      <c r="N1299" s="75"/>
      <c r="O1299" s="73" t="s">
        <v>2840</v>
      </c>
      <c r="P1299" s="60" t="s">
        <v>34</v>
      </c>
      <c r="Q1299" s="281" t="s">
        <v>170</v>
      </c>
      <c r="R1299" s="61" t="s">
        <v>46</v>
      </c>
      <c r="S1299" s="293" t="str">
        <f>+'EVCA sectoralclassification 1'!E162</f>
        <v>Alternative energy</v>
      </c>
      <c r="T1299" s="62" t="s">
        <v>41</v>
      </c>
      <c r="U1299" s="60" t="s">
        <v>218</v>
      </c>
      <c r="V1299" s="424" t="s">
        <v>174</v>
      </c>
      <c r="W1299" s="289"/>
      <c r="X1299" s="488">
        <v>43812</v>
      </c>
      <c r="Y1299" s="481"/>
      <c r="Z1299" s="284"/>
    </row>
    <row r="1300" spans="2:26" ht="42.45" hidden="1" customHeight="1" x14ac:dyDescent="0.3">
      <c r="B1300" s="56" t="str">
        <f t="shared" ca="1" si="122"/>
        <v>VERO</v>
      </c>
      <c r="C1300" s="57" t="b">
        <f t="shared" si="123"/>
        <v>1</v>
      </c>
      <c r="D1300" s="57" t="b">
        <f>+IF(Q1300='Convalida dati'!$B$16,AND('Dealflow centrale'!V1300&lt;&gt;"",I1300&lt;&gt;""),IF(AND('Dealflow centrale'!Q1300='Convalida dati'!$B$17,'Dealflow centrale'!I1300=""),OR('Dealflow centrale'!V1300="",V1300='Convalida dati'!$D$8),"FALSO"))</f>
        <v>1</v>
      </c>
      <c r="E1300" s="57" t="b">
        <f>+IF(OR(T1300='Convalida dati'!$F$4,T1300='Convalida dati'!$F$5,T1300='Convalida dati'!$F$8),OR('Dealflow centrale'!V1300='Convalida dati'!$D$5,V1300='Convalida dati'!$D$6,V1300='Convalida dati'!$D$7),IF(OR('Dealflow centrale'!T1300='Convalida dati'!$F$9,'Dealflow centrale'!T1300='Convalida dati'!$F$7),OR('Dealflow centrale'!V1300='Convalida dati'!$D$4,'Dealflow centrale'!V1300='Convalida dati'!$D$5,'Dealflow centrale'!V1300='Convalida dati'!$D$6),IF(T1300="",OR(V1300="",V1300='Convalida dati'!$D$8),"FALSO")))</f>
        <v>1</v>
      </c>
      <c r="F1300" s="58" t="str">
        <f t="shared" ca="1" si="124"/>
        <v>OK</v>
      </c>
      <c r="G1300" s="66">
        <f t="shared" si="125"/>
        <v>1295</v>
      </c>
      <c r="H1300" s="85">
        <v>44007</v>
      </c>
      <c r="I1300" s="63">
        <v>44007</v>
      </c>
      <c r="J1300" s="77" t="s">
        <v>3499</v>
      </c>
      <c r="K1300" s="76" t="s">
        <v>62</v>
      </c>
      <c r="L1300" s="76" t="s">
        <v>2035</v>
      </c>
      <c r="M1300" s="78" t="s">
        <v>77</v>
      </c>
      <c r="N1300" s="64"/>
      <c r="O1300" s="272" t="s">
        <v>3498</v>
      </c>
      <c r="P1300" s="66" t="s">
        <v>169</v>
      </c>
      <c r="Q1300" s="67" t="s">
        <v>170</v>
      </c>
      <c r="R1300" s="67" t="s">
        <v>49</v>
      </c>
      <c r="S1300" s="288" t="str">
        <f>+'EVCA sectoralclassification 1'!E214</f>
        <v>Systems software</v>
      </c>
      <c r="T1300" s="68" t="s">
        <v>40</v>
      </c>
      <c r="U1300" s="66" t="s">
        <v>224</v>
      </c>
      <c r="V1300" s="423" t="s">
        <v>39</v>
      </c>
      <c r="W1300" s="288"/>
      <c r="X1300" s="489">
        <v>44014</v>
      </c>
      <c r="Y1300" s="482" t="s">
        <v>3504</v>
      </c>
      <c r="Z1300" s="74"/>
    </row>
    <row r="1301" spans="2:26" ht="42.45" hidden="1" customHeight="1" x14ac:dyDescent="0.3">
      <c r="B1301" s="56" t="str">
        <f t="shared" ref="B1301:B1309" ca="1" si="126">IF(AND(+H1301&lt;=X1301,X1301&lt;=TODAY()),"VERO","FALSO")</f>
        <v>VERO</v>
      </c>
      <c r="C1301" s="57" t="b">
        <f t="shared" ref="C1301:C1309" si="127">+(AND(G1301&lt;&gt;"",H1301&lt;&gt;"",J1301&lt;&gt;"",K1301&lt;&gt;"",L1301&lt;&gt;"",M1301&lt;&gt;"",P1301&lt;&gt;"",Q1301&lt;&gt;""))</f>
        <v>1</v>
      </c>
      <c r="D1301" s="57" t="b">
        <f>+IF(Q1301='Convalida dati'!$B$16,AND('Dealflow centrale'!V1301&lt;&gt;"",I1301&lt;&gt;""),IF(AND('Dealflow centrale'!Q1301='Convalida dati'!$B$17,'Dealflow centrale'!I1301=""),OR('Dealflow centrale'!V1301="",V1301='Convalida dati'!$D$8),"FALSO"))</f>
        <v>1</v>
      </c>
      <c r="E1301" s="57" t="b">
        <f>+IF(OR(T1301='Convalida dati'!$F$4,T1301='Convalida dati'!$F$5,T1301='Convalida dati'!$F$8),OR('Dealflow centrale'!V1301='Convalida dati'!$D$5,V1301='Convalida dati'!$D$6,V1301='Convalida dati'!$D$7),IF(OR('Dealflow centrale'!T1301='Convalida dati'!$F$9,'Dealflow centrale'!T1301='Convalida dati'!$F$7),OR('Dealflow centrale'!V1301='Convalida dati'!$D$4,'Dealflow centrale'!V1301='Convalida dati'!$D$5,'Dealflow centrale'!V1301='Convalida dati'!$D$6),IF(T1301="",OR(V1301="",V1301='Convalida dati'!$D$8),"FALSO")))</f>
        <v>1</v>
      </c>
      <c r="F1301" s="58" t="str">
        <f t="shared" ca="1" si="124"/>
        <v>OK</v>
      </c>
      <c r="G1301" s="60">
        <f t="shared" si="125"/>
        <v>1296</v>
      </c>
      <c r="H1301" s="84">
        <v>44007</v>
      </c>
      <c r="I1301" s="59">
        <v>44007</v>
      </c>
      <c r="J1301" s="75" t="s">
        <v>3500</v>
      </c>
      <c r="K1301" s="70" t="s">
        <v>62</v>
      </c>
      <c r="L1301" s="70" t="s">
        <v>2035</v>
      </c>
      <c r="M1301" s="72" t="s">
        <v>77</v>
      </c>
      <c r="N1301" s="75"/>
      <c r="O1301" s="73" t="s">
        <v>3498</v>
      </c>
      <c r="P1301" s="72" t="s">
        <v>169</v>
      </c>
      <c r="Q1301" s="281" t="s">
        <v>170</v>
      </c>
      <c r="R1301" s="61" t="s">
        <v>49</v>
      </c>
      <c r="S1301" s="293" t="str">
        <f>+'EVCA sectoralclassification 1'!E214</f>
        <v>Systems software</v>
      </c>
      <c r="T1301" s="62" t="s">
        <v>40</v>
      </c>
      <c r="U1301" s="72" t="s">
        <v>224</v>
      </c>
      <c r="V1301" s="424" t="s">
        <v>39</v>
      </c>
      <c r="W1301" s="289"/>
      <c r="X1301" s="488">
        <v>44014</v>
      </c>
      <c r="Y1301" s="483" t="s">
        <v>3505</v>
      </c>
      <c r="Z1301" s="80"/>
    </row>
    <row r="1302" spans="2:26" ht="42.45" hidden="1" customHeight="1" x14ac:dyDescent="0.3">
      <c r="B1302" s="56" t="str">
        <f t="shared" ca="1" si="126"/>
        <v>VERO</v>
      </c>
      <c r="C1302" s="57" t="b">
        <f t="shared" si="127"/>
        <v>1</v>
      </c>
      <c r="D1302" s="57" t="b">
        <f>+IF(Q1302='Convalida dati'!$B$16,AND('Dealflow centrale'!V1302&lt;&gt;"",I1302&lt;&gt;""),IF(AND('Dealflow centrale'!Q1302='Convalida dati'!$B$17,'Dealflow centrale'!I1302=""),OR('Dealflow centrale'!V1302="",V1302='Convalida dati'!$D$8),"FALSO"))</f>
        <v>1</v>
      </c>
      <c r="E1302" s="57" t="b">
        <f>+IF(OR(T1302='Convalida dati'!$F$4,T1302='Convalida dati'!$F$5,T1302='Convalida dati'!$F$8),OR('Dealflow centrale'!V1302='Convalida dati'!$D$5,V1302='Convalida dati'!$D$6,V1302='Convalida dati'!$D$7),IF(OR('Dealflow centrale'!T1302='Convalida dati'!$F$9,'Dealflow centrale'!T1302='Convalida dati'!$F$7),OR('Dealflow centrale'!V1302='Convalida dati'!$D$4,'Dealflow centrale'!V1302='Convalida dati'!$D$5,'Dealflow centrale'!V1302='Convalida dati'!$D$6),IF(T1302="",OR(V1302="",V1302='Convalida dati'!$D$8),"FALSO")))</f>
        <v>1</v>
      </c>
      <c r="F1302" s="58" t="str">
        <f t="shared" ca="1" si="124"/>
        <v>OK</v>
      </c>
      <c r="G1302" s="66">
        <f t="shared" si="125"/>
        <v>1297</v>
      </c>
      <c r="H1302" s="85">
        <v>44007</v>
      </c>
      <c r="I1302" s="63">
        <v>44007</v>
      </c>
      <c r="J1302" s="77" t="s">
        <v>3501</v>
      </c>
      <c r="K1302" s="76" t="s">
        <v>62</v>
      </c>
      <c r="L1302" s="76" t="s">
        <v>2035</v>
      </c>
      <c r="M1302" s="78" t="s">
        <v>77</v>
      </c>
      <c r="N1302" s="64"/>
      <c r="O1302" s="272" t="s">
        <v>3498</v>
      </c>
      <c r="P1302" s="66" t="s">
        <v>169</v>
      </c>
      <c r="Q1302" s="67" t="s">
        <v>170</v>
      </c>
      <c r="R1302" s="67" t="s">
        <v>49</v>
      </c>
      <c r="S1302" s="288" t="str">
        <f>+'EVCA sectoralclassification 1'!E214</f>
        <v>Systems software</v>
      </c>
      <c r="T1302" s="68" t="s">
        <v>40</v>
      </c>
      <c r="U1302" s="66" t="s">
        <v>224</v>
      </c>
      <c r="V1302" s="423" t="s">
        <v>39</v>
      </c>
      <c r="W1302" s="288"/>
      <c r="X1302" s="489">
        <v>44014</v>
      </c>
      <c r="Y1302" s="482" t="s">
        <v>3506</v>
      </c>
      <c r="Z1302" s="74"/>
    </row>
    <row r="1303" spans="2:26" ht="42.45" hidden="1" customHeight="1" x14ac:dyDescent="0.3">
      <c r="B1303" s="56" t="str">
        <f t="shared" ca="1" si="126"/>
        <v>VERO</v>
      </c>
      <c r="C1303" s="57" t="b">
        <f t="shared" si="127"/>
        <v>1</v>
      </c>
      <c r="D1303" s="57" t="b">
        <f>+IF(Q1303='Convalida dati'!$B$16,AND('Dealflow centrale'!V1303&lt;&gt;"",I1303&lt;&gt;""),IF(AND('Dealflow centrale'!Q1303='Convalida dati'!$B$17,'Dealflow centrale'!I1303=""),OR('Dealflow centrale'!V1303="",V1303='Convalida dati'!$D$8),"FALSO"))</f>
        <v>1</v>
      </c>
      <c r="E1303" s="57" t="b">
        <f>+IF(OR(T1303='Convalida dati'!$F$4,T1303='Convalida dati'!$F$5,T1303='Convalida dati'!$F$8),OR('Dealflow centrale'!V1303='Convalida dati'!$D$5,V1303='Convalida dati'!$D$6,V1303='Convalida dati'!$D$7),IF(OR('Dealflow centrale'!T1303='Convalida dati'!$F$9,'Dealflow centrale'!T1303='Convalida dati'!$F$7),OR('Dealflow centrale'!V1303='Convalida dati'!$D$4,'Dealflow centrale'!V1303='Convalida dati'!$D$5,'Dealflow centrale'!V1303='Convalida dati'!$D$6),IF(T1303="",OR(V1303="",V1303='Convalida dati'!$D$8),"FALSO")))</f>
        <v>1</v>
      </c>
      <c r="F1303" s="58" t="str">
        <f t="shared" ca="1" si="124"/>
        <v>OK</v>
      </c>
      <c r="G1303" s="60">
        <f t="shared" si="125"/>
        <v>1298</v>
      </c>
      <c r="H1303" s="84">
        <v>44007</v>
      </c>
      <c r="I1303" s="59">
        <v>44007</v>
      </c>
      <c r="J1303" s="75" t="s">
        <v>3507</v>
      </c>
      <c r="K1303" s="70" t="s">
        <v>62</v>
      </c>
      <c r="L1303" s="70" t="s">
        <v>2035</v>
      </c>
      <c r="M1303" s="72" t="s">
        <v>77</v>
      </c>
      <c r="N1303" s="75"/>
      <c r="O1303" s="73" t="s">
        <v>3498</v>
      </c>
      <c r="P1303" s="60" t="s">
        <v>169</v>
      </c>
      <c r="Q1303" s="281" t="s">
        <v>170</v>
      </c>
      <c r="R1303" s="61" t="s">
        <v>48</v>
      </c>
      <c r="S1303" s="293" t="str">
        <f>+'EVCA sectoralclassification 1'!E199</f>
        <v>Internet technologies</v>
      </c>
      <c r="T1303" s="62" t="s">
        <v>40</v>
      </c>
      <c r="U1303" s="60" t="s">
        <v>224</v>
      </c>
      <c r="V1303" s="424" t="s">
        <v>39</v>
      </c>
      <c r="W1303" s="289"/>
      <c r="X1303" s="488">
        <v>44014</v>
      </c>
      <c r="Y1303" s="483" t="s">
        <v>3508</v>
      </c>
      <c r="Z1303" s="80"/>
    </row>
    <row r="1304" spans="2:26" ht="42.45" hidden="1" customHeight="1" x14ac:dyDescent="0.3">
      <c r="B1304" s="56" t="str">
        <f t="shared" ca="1" si="126"/>
        <v>VERO</v>
      </c>
      <c r="C1304" s="57" t="b">
        <f t="shared" si="127"/>
        <v>1</v>
      </c>
      <c r="D1304" s="57" t="b">
        <f>+IF(Q1304='Convalida dati'!$B$16,AND('Dealflow centrale'!V1304&lt;&gt;"",I1304&lt;&gt;""),IF(AND('Dealflow centrale'!Q1304='Convalida dati'!$B$17,'Dealflow centrale'!I1304=""),OR('Dealflow centrale'!V1304="",V1304='Convalida dati'!$D$8),"FALSO"))</f>
        <v>1</v>
      </c>
      <c r="E1304" s="57" t="b">
        <f>+IF(OR(T1304='Convalida dati'!$F$4,T1304='Convalida dati'!$F$5,T1304='Convalida dati'!$F$8),OR('Dealflow centrale'!V1304='Convalida dati'!$D$5,V1304='Convalida dati'!$D$6,V1304='Convalida dati'!$D$7),IF(OR('Dealflow centrale'!T1304='Convalida dati'!$F$9,'Dealflow centrale'!T1304='Convalida dati'!$F$7),OR('Dealflow centrale'!V1304='Convalida dati'!$D$4,'Dealflow centrale'!V1304='Convalida dati'!$D$5,'Dealflow centrale'!V1304='Convalida dati'!$D$6),IF(T1304="",OR(V1304="",V1304='Convalida dati'!$D$8),"FALSO")))</f>
        <v>1</v>
      </c>
      <c r="F1304" s="58" t="str">
        <f t="shared" ca="1" si="124"/>
        <v>OK</v>
      </c>
      <c r="G1304" s="66">
        <f t="shared" si="125"/>
        <v>1299</v>
      </c>
      <c r="H1304" s="273">
        <v>43805</v>
      </c>
      <c r="I1304" s="63">
        <f>+H1304</f>
        <v>43805</v>
      </c>
      <c r="J1304" s="77" t="s">
        <v>2841</v>
      </c>
      <c r="K1304" s="76" t="s">
        <v>62</v>
      </c>
      <c r="L1304" s="76" t="s">
        <v>165</v>
      </c>
      <c r="M1304" s="78" t="s">
        <v>90</v>
      </c>
      <c r="N1304" s="64"/>
      <c r="O1304" s="272" t="s">
        <v>2393</v>
      </c>
      <c r="P1304" s="66" t="s">
        <v>83</v>
      </c>
      <c r="Q1304" s="67" t="s">
        <v>170</v>
      </c>
      <c r="R1304" s="67" t="s">
        <v>49</v>
      </c>
      <c r="S1304" s="288" t="str">
        <f>+'EVCA sectoralclassification 1'!E214</f>
        <v>Systems software</v>
      </c>
      <c r="T1304" s="68" t="s">
        <v>166</v>
      </c>
      <c r="U1304" s="66" t="s">
        <v>218</v>
      </c>
      <c r="V1304" s="423" t="s">
        <v>38</v>
      </c>
      <c r="W1304" s="288"/>
      <c r="X1304" s="489">
        <v>43812</v>
      </c>
      <c r="Y1304" s="482"/>
      <c r="Z1304" s="74"/>
    </row>
    <row r="1305" spans="2:26" ht="42.45" hidden="1" customHeight="1" x14ac:dyDescent="0.3">
      <c r="B1305" s="56" t="str">
        <f t="shared" ca="1" si="126"/>
        <v>VERO</v>
      </c>
      <c r="C1305" s="57" t="b">
        <f t="shared" si="127"/>
        <v>1</v>
      </c>
      <c r="D1305" s="57" t="b">
        <f>+IF(Q1305='Convalida dati'!$B$16,AND('Dealflow centrale'!V1305&lt;&gt;"",I1305&lt;&gt;""),IF(AND('Dealflow centrale'!Q1305='Convalida dati'!$B$17,'Dealflow centrale'!I1305=""),OR('Dealflow centrale'!V1305="",V1305='Convalida dati'!$D$8),"FALSO"))</f>
        <v>1</v>
      </c>
      <c r="E1305" s="57" t="b">
        <f>+IF(OR(T1305='Convalida dati'!$F$4,T1305='Convalida dati'!$F$5,T1305='Convalida dati'!$F$8),OR('Dealflow centrale'!V1305='Convalida dati'!$D$5,V1305='Convalida dati'!$D$6,V1305='Convalida dati'!$D$7),IF(OR('Dealflow centrale'!T1305='Convalida dati'!$F$9,'Dealflow centrale'!T1305='Convalida dati'!$F$7),OR('Dealflow centrale'!V1305='Convalida dati'!$D$4,'Dealflow centrale'!V1305='Convalida dati'!$D$5,'Dealflow centrale'!V1305='Convalida dati'!$D$6),IF(T1305="",OR(V1305="",V1305='Convalida dati'!$D$8),"FALSO")))</f>
        <v>1</v>
      </c>
      <c r="F1305" s="58" t="str">
        <f t="shared" ca="1" si="124"/>
        <v>OK</v>
      </c>
      <c r="G1305" s="60">
        <f t="shared" si="125"/>
        <v>1300</v>
      </c>
      <c r="H1305" s="84">
        <v>43804</v>
      </c>
      <c r="I1305" s="59">
        <v>43814</v>
      </c>
      <c r="J1305" s="75" t="s">
        <v>2842</v>
      </c>
      <c r="K1305" s="70" t="s">
        <v>62</v>
      </c>
      <c r="L1305" s="70" t="s">
        <v>80</v>
      </c>
      <c r="M1305" s="72" t="s">
        <v>70</v>
      </c>
      <c r="N1305" s="75"/>
      <c r="O1305" s="73" t="s">
        <v>2843</v>
      </c>
      <c r="P1305" s="60" t="s">
        <v>34</v>
      </c>
      <c r="Q1305" s="281" t="s">
        <v>170</v>
      </c>
      <c r="R1305" s="61" t="s">
        <v>51</v>
      </c>
      <c r="S1305" s="293" t="str">
        <f>+'EVCA sectoralclassification 1'!E54</f>
        <v>Business and industrial products</v>
      </c>
      <c r="T1305" s="62" t="s">
        <v>41</v>
      </c>
      <c r="U1305" s="80" t="s">
        <v>223</v>
      </c>
      <c r="V1305" s="424" t="s">
        <v>39</v>
      </c>
      <c r="W1305" s="289"/>
      <c r="X1305" s="488">
        <v>43818</v>
      </c>
      <c r="Y1305" s="481"/>
      <c r="Z1305" s="284"/>
    </row>
    <row r="1306" spans="2:26" ht="42.45" hidden="1" customHeight="1" x14ac:dyDescent="0.3">
      <c r="B1306" s="56" t="str">
        <f t="shared" ca="1" si="126"/>
        <v>VERO</v>
      </c>
      <c r="C1306" s="57" t="b">
        <f t="shared" si="127"/>
        <v>1</v>
      </c>
      <c r="D1306" s="57" t="b">
        <f>+IF(Q1306='Convalida dati'!$B$16,AND('Dealflow centrale'!V1306&lt;&gt;"",I1306&lt;&gt;""),IF(AND('Dealflow centrale'!Q1306='Convalida dati'!$B$17,'Dealflow centrale'!I1306=""),OR('Dealflow centrale'!V1306="",V1306='Convalida dati'!$D$8),"FALSO"))</f>
        <v>1</v>
      </c>
      <c r="E1306" s="57" t="b">
        <f>+IF(OR(T1306='Convalida dati'!$F$4,T1306='Convalida dati'!$F$5,T1306='Convalida dati'!$F$8),OR('Dealflow centrale'!V1306='Convalida dati'!$D$5,V1306='Convalida dati'!$D$6,V1306='Convalida dati'!$D$7),IF(OR('Dealflow centrale'!T1306='Convalida dati'!$F$9,'Dealflow centrale'!T1306='Convalida dati'!$F$7),OR('Dealflow centrale'!V1306='Convalida dati'!$D$4,'Dealflow centrale'!V1306='Convalida dati'!$D$5,'Dealflow centrale'!V1306='Convalida dati'!$D$6),IF(T1306="",OR(V1306="",V1306='Convalida dati'!$D$8),"FALSO")))</f>
        <v>1</v>
      </c>
      <c r="F1306" s="58" t="str">
        <f t="shared" ca="1" si="124"/>
        <v>OK</v>
      </c>
      <c r="G1306" s="66">
        <f t="shared" si="125"/>
        <v>1301</v>
      </c>
      <c r="H1306" s="85">
        <v>43809</v>
      </c>
      <c r="I1306" s="63">
        <v>43809</v>
      </c>
      <c r="J1306" s="77" t="s">
        <v>2844</v>
      </c>
      <c r="K1306" s="76" t="s">
        <v>62</v>
      </c>
      <c r="L1306" s="76" t="s">
        <v>165</v>
      </c>
      <c r="M1306" s="78" t="s">
        <v>90</v>
      </c>
      <c r="N1306" s="64"/>
      <c r="O1306" s="272" t="s">
        <v>2845</v>
      </c>
      <c r="P1306" s="66" t="s">
        <v>34</v>
      </c>
      <c r="Q1306" s="67" t="s">
        <v>170</v>
      </c>
      <c r="R1306" s="67" t="s">
        <v>53</v>
      </c>
      <c r="S1306" s="288" t="str">
        <f>+'EVCA sectoralclassification 1'!E149</f>
        <v>Hospitality, sports and entertainment facilities</v>
      </c>
      <c r="T1306" s="68" t="s">
        <v>166</v>
      </c>
      <c r="U1306" s="66" t="s">
        <v>218</v>
      </c>
      <c r="V1306" s="423" t="s">
        <v>38</v>
      </c>
      <c r="W1306" s="288"/>
      <c r="X1306" s="489">
        <v>43812</v>
      </c>
      <c r="Y1306" s="482" t="s">
        <v>2218</v>
      </c>
      <c r="Z1306" s="74"/>
    </row>
    <row r="1307" spans="2:26" ht="42.45" hidden="1" customHeight="1" x14ac:dyDescent="0.3">
      <c r="B1307" s="56" t="str">
        <f t="shared" ca="1" si="126"/>
        <v>VERO</v>
      </c>
      <c r="C1307" s="57" t="b">
        <f t="shared" si="127"/>
        <v>1</v>
      </c>
      <c r="D1307" s="57" t="b">
        <f>+IF(Q1307='Convalida dati'!$B$16,AND('Dealflow centrale'!V1307&lt;&gt;"",I1307&lt;&gt;""),IF(AND('Dealflow centrale'!Q1307='Convalida dati'!$B$17,'Dealflow centrale'!I1307=""),OR('Dealflow centrale'!V1307="",V1307='Convalida dati'!$D$8),"FALSO"))</f>
        <v>1</v>
      </c>
      <c r="E1307" s="57" t="b">
        <f>+IF(OR(T1307='Convalida dati'!$F$4,T1307='Convalida dati'!$F$5,T1307='Convalida dati'!$F$8),OR('Dealflow centrale'!V1307='Convalida dati'!$D$5,V1307='Convalida dati'!$D$6,V1307='Convalida dati'!$D$7),IF(OR('Dealflow centrale'!T1307='Convalida dati'!$F$9,'Dealflow centrale'!T1307='Convalida dati'!$F$7),OR('Dealflow centrale'!V1307='Convalida dati'!$D$4,'Dealflow centrale'!V1307='Convalida dati'!$D$5,'Dealflow centrale'!V1307='Convalida dati'!$D$6),IF(T1307="",OR(V1307="",V1307='Convalida dati'!$D$8),"FALSO")))</f>
        <v>1</v>
      </c>
      <c r="F1307" s="58" t="str">
        <f t="shared" ca="1" si="124"/>
        <v>OK</v>
      </c>
      <c r="G1307" s="60">
        <f t="shared" si="125"/>
        <v>1302</v>
      </c>
      <c r="H1307" s="84">
        <v>44007</v>
      </c>
      <c r="I1307" s="59">
        <v>44007</v>
      </c>
      <c r="J1307" s="75" t="s">
        <v>3502</v>
      </c>
      <c r="K1307" s="70" t="s">
        <v>62</v>
      </c>
      <c r="L1307" s="70" t="s">
        <v>2035</v>
      </c>
      <c r="M1307" s="72" t="s">
        <v>77</v>
      </c>
      <c r="N1307" s="75"/>
      <c r="O1307" s="73" t="s">
        <v>3498</v>
      </c>
      <c r="P1307" s="60" t="s">
        <v>169</v>
      </c>
      <c r="Q1307" s="281" t="s">
        <v>170</v>
      </c>
      <c r="R1307" s="61" t="s">
        <v>52</v>
      </c>
      <c r="S1307" s="293" t="str">
        <f>+'EVCA sectoralclassification 1'!E231</f>
        <v>Medical devices and supplies</v>
      </c>
      <c r="T1307" s="62" t="s">
        <v>40</v>
      </c>
      <c r="U1307" s="80" t="s">
        <v>224</v>
      </c>
      <c r="V1307" s="424" t="s">
        <v>39</v>
      </c>
      <c r="W1307" s="289"/>
      <c r="X1307" s="488">
        <v>44014</v>
      </c>
      <c r="Y1307" s="483" t="s">
        <v>3510</v>
      </c>
      <c r="Z1307" s="80"/>
    </row>
    <row r="1308" spans="2:26" ht="42.45" hidden="1" customHeight="1" x14ac:dyDescent="0.3">
      <c r="B1308" s="56" t="str">
        <f t="shared" ca="1" si="126"/>
        <v>VERO</v>
      </c>
      <c r="C1308" s="57" t="b">
        <f t="shared" si="127"/>
        <v>1</v>
      </c>
      <c r="D1308" s="57" t="b">
        <f>+IF(Q1308='Convalida dati'!$B$16,AND('Dealflow centrale'!V1308&lt;&gt;"",I1308&lt;&gt;""),IF(AND('Dealflow centrale'!Q1308='Convalida dati'!$B$17,'Dealflow centrale'!I1308=""),OR('Dealflow centrale'!V1308="",V1308='Convalida dati'!$D$8),"FALSO"))</f>
        <v>1</v>
      </c>
      <c r="E1308" s="57" t="b">
        <f>+IF(OR(T1308='Convalida dati'!$F$4,T1308='Convalida dati'!$F$5,T1308='Convalida dati'!$F$8),OR('Dealflow centrale'!V1308='Convalida dati'!$D$5,V1308='Convalida dati'!$D$6,V1308='Convalida dati'!$D$7),IF(OR('Dealflow centrale'!T1308='Convalida dati'!$F$9,'Dealflow centrale'!T1308='Convalida dati'!$F$7),OR('Dealflow centrale'!V1308='Convalida dati'!$D$4,'Dealflow centrale'!V1308='Convalida dati'!$D$5,'Dealflow centrale'!V1308='Convalida dati'!$D$6),IF(T1308="",OR(V1308="",V1308='Convalida dati'!$D$8),"FALSO")))</f>
        <v>1</v>
      </c>
      <c r="F1308" s="58" t="str">
        <f t="shared" ca="1" si="124"/>
        <v>OK</v>
      </c>
      <c r="G1308" s="66">
        <f t="shared" si="125"/>
        <v>1303</v>
      </c>
      <c r="H1308" s="85">
        <v>43811</v>
      </c>
      <c r="I1308" s="63">
        <v>43811</v>
      </c>
      <c r="J1308" s="77" t="s">
        <v>2846</v>
      </c>
      <c r="K1308" s="76" t="s">
        <v>62</v>
      </c>
      <c r="L1308" s="76" t="s">
        <v>165</v>
      </c>
      <c r="M1308" s="78" t="s">
        <v>90</v>
      </c>
      <c r="N1308" s="77" t="s">
        <v>2763</v>
      </c>
      <c r="O1308" s="272"/>
      <c r="P1308" s="66" t="s">
        <v>36</v>
      </c>
      <c r="Q1308" s="67" t="s">
        <v>170</v>
      </c>
      <c r="R1308" s="67" t="s">
        <v>44</v>
      </c>
      <c r="S1308" s="288" t="str">
        <f>+'EVCA sectoralclassification 1'!E57</f>
        <v>Business and industrial products</v>
      </c>
      <c r="T1308" s="68" t="s">
        <v>41</v>
      </c>
      <c r="U1308" s="66" t="s">
        <v>2848</v>
      </c>
      <c r="V1308" s="423" t="s">
        <v>39</v>
      </c>
      <c r="W1308" s="288"/>
      <c r="X1308" s="489">
        <v>43818</v>
      </c>
      <c r="Y1308" s="482"/>
      <c r="Z1308" s="74"/>
    </row>
    <row r="1309" spans="2:26" ht="42.45" hidden="1" customHeight="1" x14ac:dyDescent="0.3">
      <c r="B1309" s="56" t="str">
        <f t="shared" ca="1" si="126"/>
        <v>VERO</v>
      </c>
      <c r="C1309" s="57" t="b">
        <f t="shared" si="127"/>
        <v>1</v>
      </c>
      <c r="D1309" s="57" t="b">
        <f>+IF(Q1309='Convalida dati'!$B$16,AND('Dealflow centrale'!V1309&lt;&gt;"",I1309&lt;&gt;""),IF(AND('Dealflow centrale'!Q1309='Convalida dati'!$B$17,'Dealflow centrale'!I1309=""),OR('Dealflow centrale'!V1309="",V1309='Convalida dati'!$D$8),"FALSO"))</f>
        <v>1</v>
      </c>
      <c r="E1309" s="57" t="b">
        <f>+IF(OR(T1309='Convalida dati'!$F$4,T1309='Convalida dati'!$F$5,T1309='Convalida dati'!$F$8),OR('Dealflow centrale'!V1309='Convalida dati'!$D$5,V1309='Convalida dati'!$D$6,V1309='Convalida dati'!$D$7),IF(OR('Dealflow centrale'!T1309='Convalida dati'!$F$9,'Dealflow centrale'!T1309='Convalida dati'!$F$7),OR('Dealflow centrale'!V1309='Convalida dati'!$D$4,'Dealflow centrale'!V1309='Convalida dati'!$D$5,'Dealflow centrale'!V1309='Convalida dati'!$D$6),IF(T1309="",OR(V1309="",V1309='Convalida dati'!$D$8),"FALSO")))</f>
        <v>1</v>
      </c>
      <c r="F1309" s="58" t="str">
        <f t="shared" ca="1" si="124"/>
        <v>OK</v>
      </c>
      <c r="G1309" s="60">
        <f t="shared" si="125"/>
        <v>1304</v>
      </c>
      <c r="H1309" s="84">
        <v>43812</v>
      </c>
      <c r="I1309" s="59">
        <v>43812</v>
      </c>
      <c r="J1309" s="75" t="s">
        <v>2849</v>
      </c>
      <c r="K1309" s="70" t="s">
        <v>62</v>
      </c>
      <c r="L1309" s="70" t="s">
        <v>69</v>
      </c>
      <c r="M1309" s="72" t="s">
        <v>70</v>
      </c>
      <c r="N1309" s="75" t="s">
        <v>82</v>
      </c>
      <c r="O1309" s="73"/>
      <c r="P1309" s="72" t="s">
        <v>36</v>
      </c>
      <c r="Q1309" s="281" t="s">
        <v>170</v>
      </c>
      <c r="R1309" s="61" t="s">
        <v>49</v>
      </c>
      <c r="S1309" s="293" t="str">
        <f>+'EVCA sectoralclassification 1'!E61</f>
        <v>Industrial measurement, sensing and control</v>
      </c>
      <c r="T1309" s="62" t="s">
        <v>40</v>
      </c>
      <c r="U1309" s="72" t="s">
        <v>1158</v>
      </c>
      <c r="V1309" s="424" t="s">
        <v>39</v>
      </c>
      <c r="W1309" s="289"/>
      <c r="X1309" s="488">
        <v>43818</v>
      </c>
      <c r="Y1309" s="481"/>
      <c r="Z1309" s="284"/>
    </row>
    <row r="1310" spans="2:26" ht="42.45" hidden="1" customHeight="1" x14ac:dyDescent="0.3">
      <c r="B1310" s="56" t="str">
        <f t="shared" ref="B1310:B1373" ca="1" si="128">IF(AND(+H1310&lt;=X1310,X1310&lt;=TODAY()),"VERO","FALSO")</f>
        <v>VERO</v>
      </c>
      <c r="C1310" s="57" t="b">
        <f t="shared" ref="C1310:C1373" si="129">+(AND(G1310&lt;&gt;"",H1310&lt;&gt;"",J1310&lt;&gt;"",K1310&lt;&gt;"",L1310&lt;&gt;"",M1310&lt;&gt;"",P1310&lt;&gt;"",Q1310&lt;&gt;""))</f>
        <v>1</v>
      </c>
      <c r="D1310" s="57" t="b">
        <f>+IF(Q1310='Convalida dati'!$B$16,AND('Dealflow centrale'!V1310&lt;&gt;"",I1310&lt;&gt;""),IF(AND('Dealflow centrale'!Q1310='Convalida dati'!$B$17,'Dealflow centrale'!I1310=""),OR('Dealflow centrale'!V1310="",V1310='Convalida dati'!$D$8),"FALSO"))</f>
        <v>1</v>
      </c>
      <c r="E1310" s="57" t="b">
        <f>+IF(OR(T1310='Convalida dati'!$F$4,T1310='Convalida dati'!$F$5,T1310='Convalida dati'!$F$8),OR('Dealflow centrale'!V1310='Convalida dati'!$D$5,V1310='Convalida dati'!$D$6,V1310='Convalida dati'!$D$7),IF(OR('Dealflow centrale'!T1310='Convalida dati'!$F$9,'Dealflow centrale'!T1310='Convalida dati'!$F$7),OR('Dealflow centrale'!V1310='Convalida dati'!$D$4,'Dealflow centrale'!V1310='Convalida dati'!$D$5,'Dealflow centrale'!V1310='Convalida dati'!$D$6),IF(T1310="",OR(V1310="",V1310='Convalida dati'!$D$8),"FALSO")))</f>
        <v>1</v>
      </c>
      <c r="F1310" s="58" t="str">
        <f t="shared" ref="F1310:F1373" ca="1" si="130">+IF(AND(B1310="VERO",C1310=TRUE,D1310=TRUE,E1310=TRUE),"OK","ERRORE")</f>
        <v>OK</v>
      </c>
      <c r="G1310" s="66">
        <f t="shared" si="125"/>
        <v>1305</v>
      </c>
      <c r="H1310" s="85">
        <v>43815</v>
      </c>
      <c r="I1310" s="63">
        <v>43815</v>
      </c>
      <c r="J1310" s="77" t="s">
        <v>2850</v>
      </c>
      <c r="K1310" s="76" t="s">
        <v>62</v>
      </c>
      <c r="L1310" s="76" t="s">
        <v>206</v>
      </c>
      <c r="M1310" s="78" t="s">
        <v>206</v>
      </c>
      <c r="N1310" s="64"/>
      <c r="O1310" s="272" t="s">
        <v>2851</v>
      </c>
      <c r="P1310" s="66" t="s">
        <v>35</v>
      </c>
      <c r="Q1310" s="67" t="s">
        <v>170</v>
      </c>
      <c r="R1310" s="67" t="s">
        <v>53</v>
      </c>
      <c r="S1310" s="288" t="str">
        <f>+'EVCA sectoralclassification 1'!E87</f>
        <v>Business and industrial services</v>
      </c>
      <c r="T1310" s="68" t="s">
        <v>167</v>
      </c>
      <c r="U1310" s="66" t="s">
        <v>218</v>
      </c>
      <c r="V1310" s="423" t="s">
        <v>38</v>
      </c>
      <c r="W1310" s="288"/>
      <c r="X1310" s="489">
        <v>43818</v>
      </c>
      <c r="Y1310" s="482"/>
      <c r="Z1310" s="74"/>
    </row>
    <row r="1311" spans="2:26" ht="42.45" hidden="1" customHeight="1" x14ac:dyDescent="0.3">
      <c r="B1311" s="56" t="str">
        <f t="shared" ca="1" si="128"/>
        <v>VERO</v>
      </c>
      <c r="C1311" s="57" t="b">
        <f t="shared" si="129"/>
        <v>1</v>
      </c>
      <c r="D1311" s="57" t="b">
        <f>+IF(Q1311='Convalida dati'!$B$16,AND('Dealflow centrale'!V1311&lt;&gt;"",I1311&lt;&gt;""),IF(AND('Dealflow centrale'!Q1311='Convalida dati'!$B$17,'Dealflow centrale'!I1311=""),OR('Dealflow centrale'!V1311="",V1311='Convalida dati'!$D$8),"FALSO"))</f>
        <v>1</v>
      </c>
      <c r="E1311" s="57" t="b">
        <f>+IF(OR(T1311='Convalida dati'!$F$4,T1311='Convalida dati'!$F$5,T1311='Convalida dati'!$F$8),OR('Dealflow centrale'!V1311='Convalida dati'!$D$5,V1311='Convalida dati'!$D$6,V1311='Convalida dati'!$D$7),IF(OR('Dealflow centrale'!T1311='Convalida dati'!$F$9,'Dealflow centrale'!T1311='Convalida dati'!$F$7),OR('Dealflow centrale'!V1311='Convalida dati'!$D$4,'Dealflow centrale'!V1311='Convalida dati'!$D$5,'Dealflow centrale'!V1311='Convalida dati'!$D$6),IF(T1311="",OR(V1311="",V1311='Convalida dati'!$D$8),"FALSO")))</f>
        <v>1</v>
      </c>
      <c r="F1311" s="58" t="str">
        <f t="shared" ca="1" si="130"/>
        <v>OK</v>
      </c>
      <c r="G1311" s="60">
        <f t="shared" si="125"/>
        <v>1306</v>
      </c>
      <c r="H1311" s="84">
        <v>43816</v>
      </c>
      <c r="I1311" s="59">
        <v>43816</v>
      </c>
      <c r="J1311" s="75" t="s">
        <v>2852</v>
      </c>
      <c r="K1311" s="70" t="s">
        <v>62</v>
      </c>
      <c r="L1311" s="70" t="s">
        <v>234</v>
      </c>
      <c r="M1311" s="72" t="s">
        <v>96</v>
      </c>
      <c r="N1311" s="75"/>
      <c r="O1311" s="73" t="s">
        <v>2512</v>
      </c>
      <c r="P1311" s="60" t="s">
        <v>34</v>
      </c>
      <c r="Q1311" s="281" t="s">
        <v>170</v>
      </c>
      <c r="R1311" s="61" t="s">
        <v>53</v>
      </c>
      <c r="S1311" s="293" t="str">
        <f>+'EVCA sectoralclassification 1'!E180</f>
        <v>Financial institutions and services</v>
      </c>
      <c r="T1311" s="62" t="s">
        <v>41</v>
      </c>
      <c r="U1311" s="60" t="s">
        <v>218</v>
      </c>
      <c r="V1311" s="424" t="s">
        <v>174</v>
      </c>
      <c r="W1311" s="289"/>
      <c r="X1311" s="488">
        <v>43818</v>
      </c>
      <c r="Y1311" s="481"/>
      <c r="Z1311" s="284"/>
    </row>
    <row r="1312" spans="2:26" ht="42.45" hidden="1" customHeight="1" x14ac:dyDescent="0.3">
      <c r="B1312" s="56" t="str">
        <f t="shared" ca="1" si="128"/>
        <v>VERO</v>
      </c>
      <c r="C1312" s="57" t="b">
        <f t="shared" si="129"/>
        <v>1</v>
      </c>
      <c r="D1312" s="57" t="b">
        <f>+IF(Q1312='Convalida dati'!$B$16,AND('Dealflow centrale'!V1312&lt;&gt;"",I1312&lt;&gt;""),IF(AND('Dealflow centrale'!Q1312='Convalida dati'!$B$17,'Dealflow centrale'!I1312=""),OR('Dealflow centrale'!V1312="",V1312='Convalida dati'!$D$8),"FALSO"))</f>
        <v>1</v>
      </c>
      <c r="E1312" s="57" t="b">
        <f>+IF(OR(T1312='Convalida dati'!$F$4,T1312='Convalida dati'!$F$5,T1312='Convalida dati'!$F$8),OR('Dealflow centrale'!V1312='Convalida dati'!$D$5,V1312='Convalida dati'!$D$6,V1312='Convalida dati'!$D$7),IF(OR('Dealflow centrale'!T1312='Convalida dati'!$F$9,'Dealflow centrale'!T1312='Convalida dati'!$F$7),OR('Dealflow centrale'!V1312='Convalida dati'!$D$4,'Dealflow centrale'!V1312='Convalida dati'!$D$5,'Dealflow centrale'!V1312='Convalida dati'!$D$6),IF(T1312="",OR(V1312="",V1312='Convalida dati'!$D$8),"FALSO")))</f>
        <v>1</v>
      </c>
      <c r="F1312" s="58" t="str">
        <f t="shared" ca="1" si="130"/>
        <v>OK</v>
      </c>
      <c r="G1312" s="66">
        <f t="shared" si="125"/>
        <v>1307</v>
      </c>
      <c r="H1312" s="85">
        <v>43818</v>
      </c>
      <c r="I1312" s="63">
        <v>43818</v>
      </c>
      <c r="J1312" s="77" t="s">
        <v>2856</v>
      </c>
      <c r="K1312" s="76" t="s">
        <v>62</v>
      </c>
      <c r="L1312" s="76" t="s">
        <v>1705</v>
      </c>
      <c r="M1312" s="78" t="s">
        <v>88</v>
      </c>
      <c r="N1312" s="77"/>
      <c r="O1312" s="272" t="s">
        <v>2855</v>
      </c>
      <c r="P1312" s="78" t="s">
        <v>34</v>
      </c>
      <c r="Q1312" s="67" t="s">
        <v>170</v>
      </c>
      <c r="R1312" s="67" t="s">
        <v>48</v>
      </c>
      <c r="S1312" s="288" t="str">
        <f>+'EVCA sectoralclassification 1'!E215</f>
        <v>Software: other</v>
      </c>
      <c r="T1312" s="68" t="s">
        <v>166</v>
      </c>
      <c r="U1312" s="78" t="s">
        <v>2823</v>
      </c>
      <c r="V1312" s="423" t="s">
        <v>39</v>
      </c>
      <c r="W1312" s="288"/>
      <c r="X1312" s="489">
        <v>43839</v>
      </c>
      <c r="Y1312" s="482"/>
      <c r="Z1312" s="74"/>
    </row>
    <row r="1313" spans="2:26" ht="42.45" hidden="1" customHeight="1" x14ac:dyDescent="0.3">
      <c r="B1313" s="56" t="str">
        <f t="shared" ca="1" si="128"/>
        <v>VERO</v>
      </c>
      <c r="C1313" s="57" t="b">
        <f t="shared" si="129"/>
        <v>1</v>
      </c>
      <c r="D1313" s="57" t="b">
        <f>+IF(Q1313='Convalida dati'!$B$16,AND('Dealflow centrale'!V1313&lt;&gt;"",I1313&lt;&gt;""),IF(AND('Dealflow centrale'!Q1313='Convalida dati'!$B$17,'Dealflow centrale'!I1313=""),OR('Dealflow centrale'!V1313="",V1313='Convalida dati'!$D$8),"FALSO"))</f>
        <v>1</v>
      </c>
      <c r="E1313" s="57" t="b">
        <f>+IF(OR(T1313='Convalida dati'!$F$4,T1313='Convalida dati'!$F$5,T1313='Convalida dati'!$F$8),OR('Dealflow centrale'!V1313='Convalida dati'!$D$5,V1313='Convalida dati'!$D$6,V1313='Convalida dati'!$D$7),IF(OR('Dealflow centrale'!T1313='Convalida dati'!$F$9,'Dealflow centrale'!T1313='Convalida dati'!$F$7),OR('Dealflow centrale'!V1313='Convalida dati'!$D$4,'Dealflow centrale'!V1313='Convalida dati'!$D$5,'Dealflow centrale'!V1313='Convalida dati'!$D$6),IF(T1313="",OR(V1313="",V1313='Convalida dati'!$D$8),"FALSO")))</f>
        <v>1</v>
      </c>
      <c r="F1313" s="58" t="str">
        <f t="shared" ca="1" si="130"/>
        <v>OK</v>
      </c>
      <c r="G1313" s="60">
        <f t="shared" si="125"/>
        <v>1308</v>
      </c>
      <c r="H1313" s="84">
        <v>43818</v>
      </c>
      <c r="I1313" s="59">
        <v>43818</v>
      </c>
      <c r="J1313" s="75" t="s">
        <v>2857</v>
      </c>
      <c r="K1313" s="70" t="s">
        <v>62</v>
      </c>
      <c r="L1313" s="70" t="s">
        <v>165</v>
      </c>
      <c r="M1313" s="72" t="s">
        <v>90</v>
      </c>
      <c r="N1313" s="75"/>
      <c r="O1313" s="73" t="s">
        <v>2868</v>
      </c>
      <c r="P1313" s="60" t="s">
        <v>34</v>
      </c>
      <c r="Q1313" s="61" t="s">
        <v>170</v>
      </c>
      <c r="R1313" s="61" t="s">
        <v>45</v>
      </c>
      <c r="S1313" s="293" t="str">
        <f>+'EVCA sectoralclassification 1'!E223</f>
        <v>Biotechnology</v>
      </c>
      <c r="T1313" s="62" t="s">
        <v>166</v>
      </c>
      <c r="U1313" s="60" t="s">
        <v>218</v>
      </c>
      <c r="V1313" s="424" t="s">
        <v>38</v>
      </c>
      <c r="W1313" s="289"/>
      <c r="X1313" s="488">
        <v>43839</v>
      </c>
      <c r="Y1313" s="483"/>
      <c r="Z1313" s="80"/>
    </row>
    <row r="1314" spans="2:26" ht="42.45" hidden="1" customHeight="1" x14ac:dyDescent="0.3">
      <c r="B1314" s="56" t="str">
        <f t="shared" ca="1" si="128"/>
        <v>VERO</v>
      </c>
      <c r="C1314" s="57" t="b">
        <f t="shared" si="129"/>
        <v>1</v>
      </c>
      <c r="D1314" s="57" t="b">
        <f>+IF(Q1314='Convalida dati'!$B$16,AND('Dealflow centrale'!V1314&lt;&gt;"",I1314&lt;&gt;""),IF(AND('Dealflow centrale'!Q1314='Convalida dati'!$B$17,'Dealflow centrale'!I1314=""),OR('Dealflow centrale'!V1314="",V1314='Convalida dati'!$D$8),"FALSO"))</f>
        <v>1</v>
      </c>
      <c r="E1314" s="57" t="b">
        <f>+IF(OR(T1314='Convalida dati'!$F$4,T1314='Convalida dati'!$F$5,T1314='Convalida dati'!$F$8),OR('Dealflow centrale'!V1314='Convalida dati'!$D$5,V1314='Convalida dati'!$D$6,V1314='Convalida dati'!$D$7),IF(OR('Dealflow centrale'!T1314='Convalida dati'!$F$9,'Dealflow centrale'!T1314='Convalida dati'!$F$7),OR('Dealflow centrale'!V1314='Convalida dati'!$D$4,'Dealflow centrale'!V1314='Convalida dati'!$D$5,'Dealflow centrale'!V1314='Convalida dati'!$D$6),IF(T1314="",OR(V1314="",V1314='Convalida dati'!$D$8),"FALSO")))</f>
        <v>1</v>
      </c>
      <c r="F1314" s="58" t="str">
        <f t="shared" ca="1" si="130"/>
        <v>OK</v>
      </c>
      <c r="G1314" s="66">
        <f t="shared" si="125"/>
        <v>1309</v>
      </c>
      <c r="H1314" s="85">
        <v>43819</v>
      </c>
      <c r="I1314" s="296">
        <v>43819</v>
      </c>
      <c r="J1314" s="77" t="s">
        <v>2859</v>
      </c>
      <c r="K1314" s="76" t="s">
        <v>62</v>
      </c>
      <c r="L1314" s="76" t="s">
        <v>1019</v>
      </c>
      <c r="M1314" s="78" t="s">
        <v>87</v>
      </c>
      <c r="N1314" s="77" t="s">
        <v>2763</v>
      </c>
      <c r="O1314" s="272"/>
      <c r="P1314" s="66" t="s">
        <v>36</v>
      </c>
      <c r="Q1314" s="67" t="s">
        <v>170</v>
      </c>
      <c r="R1314" s="67" t="s">
        <v>49</v>
      </c>
      <c r="S1314" s="288" t="str">
        <f>+'EVCA sectoralclassification 1'!E214</f>
        <v>Systems software</v>
      </c>
      <c r="T1314" s="68" t="s">
        <v>41</v>
      </c>
      <c r="U1314" s="66" t="s">
        <v>2858</v>
      </c>
      <c r="V1314" s="423" t="s">
        <v>39</v>
      </c>
      <c r="W1314" s="288"/>
      <c r="X1314" s="489">
        <v>43839</v>
      </c>
      <c r="Y1314" s="482"/>
      <c r="Z1314" s="74"/>
    </row>
    <row r="1315" spans="2:26" ht="42.45" hidden="1" customHeight="1" x14ac:dyDescent="0.3">
      <c r="B1315" s="56" t="str">
        <f t="shared" ca="1" si="128"/>
        <v>VERO</v>
      </c>
      <c r="C1315" s="57" t="b">
        <f t="shared" si="129"/>
        <v>1</v>
      </c>
      <c r="D1315" s="57" t="b">
        <f>+IF(Q1315='Convalida dati'!$B$16,AND('Dealflow centrale'!V1315&lt;&gt;"",I1315&lt;&gt;""),IF(AND('Dealflow centrale'!Q1315='Convalida dati'!$B$17,'Dealflow centrale'!I1315=""),OR('Dealflow centrale'!V1315="",V1315='Convalida dati'!$D$8),"FALSO"))</f>
        <v>1</v>
      </c>
      <c r="E1315" s="57" t="b">
        <f>+IF(OR(T1315='Convalida dati'!$F$4,T1315='Convalida dati'!$F$5,T1315='Convalida dati'!$F$8),OR('Dealflow centrale'!V1315='Convalida dati'!$D$5,V1315='Convalida dati'!$D$6,V1315='Convalida dati'!$D$7),IF(OR('Dealflow centrale'!T1315='Convalida dati'!$F$9,'Dealflow centrale'!T1315='Convalida dati'!$F$7),OR('Dealflow centrale'!V1315='Convalida dati'!$D$4,'Dealflow centrale'!V1315='Convalida dati'!$D$5,'Dealflow centrale'!V1315='Convalida dati'!$D$6),IF(T1315="",OR(V1315="",V1315='Convalida dati'!$D$8),"FALSO")))</f>
        <v>1</v>
      </c>
      <c r="F1315" s="58" t="str">
        <f t="shared" ca="1" si="130"/>
        <v>OK</v>
      </c>
      <c r="G1315" s="60">
        <f t="shared" si="125"/>
        <v>1310</v>
      </c>
      <c r="H1315" s="84">
        <v>43821</v>
      </c>
      <c r="I1315" s="59">
        <v>43821</v>
      </c>
      <c r="J1315" s="279" t="s">
        <v>2860</v>
      </c>
      <c r="K1315" s="70" t="s">
        <v>62</v>
      </c>
      <c r="L1315" s="70" t="s">
        <v>206</v>
      </c>
      <c r="M1315" s="72" t="s">
        <v>206</v>
      </c>
      <c r="N1315" s="75"/>
      <c r="O1315" s="73" t="s">
        <v>2862</v>
      </c>
      <c r="P1315" s="60" t="s">
        <v>34</v>
      </c>
      <c r="Q1315" s="61" t="s">
        <v>170</v>
      </c>
      <c r="R1315" s="61" t="s">
        <v>49</v>
      </c>
      <c r="S1315" s="293" t="str">
        <f>+'EVCA sectoralclassification 1'!E214</f>
        <v>Systems software</v>
      </c>
      <c r="T1315" s="62" t="s">
        <v>41</v>
      </c>
      <c r="U1315" s="60" t="s">
        <v>218</v>
      </c>
      <c r="V1315" s="424" t="s">
        <v>174</v>
      </c>
      <c r="W1315" s="289"/>
      <c r="X1315" s="488">
        <v>43839</v>
      </c>
      <c r="Y1315" s="481"/>
      <c r="Z1315" s="284"/>
    </row>
    <row r="1316" spans="2:26" ht="42.45" hidden="1" customHeight="1" x14ac:dyDescent="0.3">
      <c r="B1316" s="56" t="str">
        <f t="shared" ca="1" si="128"/>
        <v>VERO</v>
      </c>
      <c r="C1316" s="57" t="b">
        <f t="shared" si="129"/>
        <v>1</v>
      </c>
      <c r="D1316" s="57" t="b">
        <f>+IF(Q1316='Convalida dati'!$B$16,AND('Dealflow centrale'!V1316&lt;&gt;"",I1316&lt;&gt;""),IF(AND('Dealflow centrale'!Q1316='Convalida dati'!$B$17,'Dealflow centrale'!I1316=""),OR('Dealflow centrale'!V1316="",V1316='Convalida dati'!$D$8),"FALSO"))</f>
        <v>1</v>
      </c>
      <c r="E1316" s="57" t="b">
        <f>+IF(OR(T1316='Convalida dati'!$F$4,T1316='Convalida dati'!$F$5,T1316='Convalida dati'!$F$8),OR('Dealflow centrale'!V1316='Convalida dati'!$D$5,V1316='Convalida dati'!$D$6,V1316='Convalida dati'!$D$7),IF(OR('Dealflow centrale'!T1316='Convalida dati'!$F$9,'Dealflow centrale'!T1316='Convalida dati'!$F$7),OR('Dealflow centrale'!V1316='Convalida dati'!$D$4,'Dealflow centrale'!V1316='Convalida dati'!$D$5,'Dealflow centrale'!V1316='Convalida dati'!$D$6),IF(T1316="",OR(V1316="",V1316='Convalida dati'!$D$8),"FALSO")))</f>
        <v>1</v>
      </c>
      <c r="F1316" s="58" t="str">
        <f t="shared" ca="1" si="130"/>
        <v>OK</v>
      </c>
      <c r="G1316" s="66">
        <f t="shared" si="125"/>
        <v>1311</v>
      </c>
      <c r="H1316" s="85">
        <v>43825</v>
      </c>
      <c r="I1316" s="63"/>
      <c r="J1316" s="77" t="s">
        <v>2863</v>
      </c>
      <c r="K1316" s="76" t="s">
        <v>62</v>
      </c>
      <c r="L1316" s="76" t="s">
        <v>165</v>
      </c>
      <c r="M1316" s="78" t="s">
        <v>90</v>
      </c>
      <c r="N1316" s="64"/>
      <c r="O1316" s="272" t="s">
        <v>2861</v>
      </c>
      <c r="P1316" s="66" t="s">
        <v>34</v>
      </c>
      <c r="Q1316" s="67" t="s">
        <v>67</v>
      </c>
      <c r="R1316" s="67"/>
      <c r="S1316" s="288"/>
      <c r="T1316" s="68"/>
      <c r="U1316" s="66"/>
      <c r="V1316" s="423" t="s">
        <v>781</v>
      </c>
      <c r="W1316" s="288"/>
      <c r="X1316" s="489">
        <v>43839</v>
      </c>
      <c r="Y1316" s="482"/>
      <c r="Z1316" s="74"/>
    </row>
    <row r="1317" spans="2:26" ht="42.45" hidden="1" customHeight="1" x14ac:dyDescent="0.3">
      <c r="B1317" s="56" t="str">
        <f t="shared" ca="1" si="128"/>
        <v>VERO</v>
      </c>
      <c r="C1317" s="57" t="b">
        <f t="shared" si="129"/>
        <v>1</v>
      </c>
      <c r="D1317" s="57" t="b">
        <f>+IF(Q1317='Convalida dati'!$B$16,AND('Dealflow centrale'!V1317&lt;&gt;"",I1317&lt;&gt;""),IF(AND('Dealflow centrale'!Q1317='Convalida dati'!$B$17,'Dealflow centrale'!I1317=""),OR('Dealflow centrale'!V1317="",V1317='Convalida dati'!$D$8),"FALSO"))</f>
        <v>1</v>
      </c>
      <c r="E1317" s="57" t="b">
        <f>+IF(OR(T1317='Convalida dati'!$F$4,T1317='Convalida dati'!$F$5,T1317='Convalida dati'!$F$8),OR('Dealflow centrale'!V1317='Convalida dati'!$D$5,V1317='Convalida dati'!$D$6,V1317='Convalida dati'!$D$7),IF(OR('Dealflow centrale'!T1317='Convalida dati'!$F$9,'Dealflow centrale'!T1317='Convalida dati'!$F$7),OR('Dealflow centrale'!V1317='Convalida dati'!$D$4,'Dealflow centrale'!V1317='Convalida dati'!$D$5,'Dealflow centrale'!V1317='Convalida dati'!$D$6),IF(T1317="",OR(V1317="",V1317='Convalida dati'!$D$8),"FALSO")))</f>
        <v>1</v>
      </c>
      <c r="F1317" s="58" t="str">
        <f t="shared" ca="1" si="130"/>
        <v>OK</v>
      </c>
      <c r="G1317" s="60">
        <f t="shared" si="125"/>
        <v>1312</v>
      </c>
      <c r="H1317" s="84">
        <v>43826</v>
      </c>
      <c r="I1317" s="59">
        <v>43826</v>
      </c>
      <c r="J1317" s="75" t="s">
        <v>2864</v>
      </c>
      <c r="K1317" s="70" t="s">
        <v>62</v>
      </c>
      <c r="L1317" s="70" t="s">
        <v>849</v>
      </c>
      <c r="M1317" s="72" t="s">
        <v>105</v>
      </c>
      <c r="N1317" s="75"/>
      <c r="O1317" s="73" t="s">
        <v>2865</v>
      </c>
      <c r="P1317" s="60" t="s">
        <v>34</v>
      </c>
      <c r="Q1317" s="61" t="s">
        <v>170</v>
      </c>
      <c r="R1317" s="61" t="s">
        <v>52</v>
      </c>
      <c r="S1317" s="293" t="str">
        <f>+'EVCA sectoralclassification 1'!E230</f>
        <v>Medical equipment and related software</v>
      </c>
      <c r="T1317" s="62" t="s">
        <v>166</v>
      </c>
      <c r="U1317" s="72" t="s">
        <v>2869</v>
      </c>
      <c r="V1317" s="424" t="s">
        <v>39</v>
      </c>
      <c r="W1317" s="289"/>
      <c r="X1317" s="488">
        <v>43839</v>
      </c>
      <c r="Y1317" s="481"/>
      <c r="Z1317" s="284"/>
    </row>
    <row r="1318" spans="2:26" ht="42.45" hidden="1" customHeight="1" x14ac:dyDescent="0.3">
      <c r="B1318" s="56" t="str">
        <f t="shared" ca="1" si="128"/>
        <v>VERO</v>
      </c>
      <c r="C1318" s="57" t="b">
        <f t="shared" si="129"/>
        <v>1</v>
      </c>
      <c r="D1318" s="57" t="b">
        <f>+IF(Q1318='Convalida dati'!$B$16,AND('Dealflow centrale'!V1318&lt;&gt;"",I1318&lt;&gt;""),IF(AND('Dealflow centrale'!Q1318='Convalida dati'!$B$17,'Dealflow centrale'!I1318=""),OR('Dealflow centrale'!V1318="",V1318='Convalida dati'!$D$8),"FALSO"))</f>
        <v>1</v>
      </c>
      <c r="E1318" s="57" t="b">
        <f>+IF(OR(T1318='Convalida dati'!$F$4,T1318='Convalida dati'!$F$5,T1318='Convalida dati'!$F$8),OR('Dealflow centrale'!V1318='Convalida dati'!$D$5,V1318='Convalida dati'!$D$6,V1318='Convalida dati'!$D$7),IF(OR('Dealflow centrale'!T1318='Convalida dati'!$F$9,'Dealflow centrale'!T1318='Convalida dati'!$F$7),OR('Dealflow centrale'!V1318='Convalida dati'!$D$4,'Dealflow centrale'!V1318='Convalida dati'!$D$5,'Dealflow centrale'!V1318='Convalida dati'!$D$6),IF(T1318="",OR(V1318="",V1318='Convalida dati'!$D$8),"FALSO")))</f>
        <v>1</v>
      </c>
      <c r="F1318" s="58" t="str">
        <f t="shared" ca="1" si="130"/>
        <v>OK</v>
      </c>
      <c r="G1318" s="66">
        <f t="shared" si="125"/>
        <v>1313</v>
      </c>
      <c r="H1318" s="273">
        <v>43830</v>
      </c>
      <c r="I1318" s="63">
        <v>43830</v>
      </c>
      <c r="J1318" s="77" t="s">
        <v>2870</v>
      </c>
      <c r="K1318" s="76" t="s">
        <v>62</v>
      </c>
      <c r="L1318" s="76" t="s">
        <v>165</v>
      </c>
      <c r="M1318" s="78" t="s">
        <v>90</v>
      </c>
      <c r="N1318" s="64"/>
      <c r="O1318" s="272" t="s">
        <v>2866</v>
      </c>
      <c r="P1318" s="66" t="s">
        <v>34</v>
      </c>
      <c r="Q1318" s="67" t="s">
        <v>170</v>
      </c>
      <c r="R1318" s="67" t="s">
        <v>51</v>
      </c>
      <c r="S1318" s="288" t="str">
        <f>+'EVCA sectoralclassification 1'!E56</f>
        <v>Business and industrial products</v>
      </c>
      <c r="T1318" s="68" t="s">
        <v>41</v>
      </c>
      <c r="U1318" s="66" t="s">
        <v>218</v>
      </c>
      <c r="V1318" s="423" t="s">
        <v>174</v>
      </c>
      <c r="W1318" s="288"/>
      <c r="X1318" s="489">
        <v>43839</v>
      </c>
      <c r="Y1318" s="482" t="s">
        <v>2218</v>
      </c>
      <c r="Z1318" s="74"/>
    </row>
    <row r="1319" spans="2:26" ht="42.45" hidden="1" customHeight="1" x14ac:dyDescent="0.3">
      <c r="B1319" s="56" t="str">
        <f t="shared" ca="1" si="128"/>
        <v>VERO</v>
      </c>
      <c r="C1319" s="57" t="b">
        <f t="shared" si="129"/>
        <v>1</v>
      </c>
      <c r="D1319" s="57" t="b">
        <f>+IF(Q1319='Convalida dati'!$B$16,AND('Dealflow centrale'!V1319&lt;&gt;"",I1319&lt;&gt;""),IF(AND('Dealflow centrale'!Q1319='Convalida dati'!$B$17,'Dealflow centrale'!I1319=""),OR('Dealflow centrale'!V1319="",V1319='Convalida dati'!$D$8),"FALSO"))</f>
        <v>1</v>
      </c>
      <c r="E1319" s="57" t="b">
        <f>+IF(OR(T1319='Convalida dati'!$F$4,T1319='Convalida dati'!$F$5,T1319='Convalida dati'!$F$8),OR('Dealflow centrale'!V1319='Convalida dati'!$D$5,V1319='Convalida dati'!$D$6,V1319='Convalida dati'!$D$7),IF(OR('Dealflow centrale'!T1319='Convalida dati'!$F$9,'Dealflow centrale'!T1319='Convalida dati'!$F$7),OR('Dealflow centrale'!V1319='Convalida dati'!$D$4,'Dealflow centrale'!V1319='Convalida dati'!$D$5,'Dealflow centrale'!V1319='Convalida dati'!$D$6),IF(T1319="",OR(V1319="",V1319='Convalida dati'!$D$8),"FALSO")))</f>
        <v>1</v>
      </c>
      <c r="F1319" s="58" t="str">
        <f t="shared" ca="1" si="130"/>
        <v>OK</v>
      </c>
      <c r="G1319" s="60">
        <f t="shared" si="125"/>
        <v>1314</v>
      </c>
      <c r="H1319" s="84">
        <v>44007</v>
      </c>
      <c r="I1319" s="59">
        <v>44007</v>
      </c>
      <c r="J1319" s="75" t="s">
        <v>3503</v>
      </c>
      <c r="K1319" s="70" t="s">
        <v>62</v>
      </c>
      <c r="L1319" s="70" t="s">
        <v>2035</v>
      </c>
      <c r="M1319" s="72" t="s">
        <v>77</v>
      </c>
      <c r="N1319" s="75"/>
      <c r="O1319" s="73" t="s">
        <v>3498</v>
      </c>
      <c r="P1319" s="60" t="s">
        <v>169</v>
      </c>
      <c r="Q1319" s="61" t="s">
        <v>170</v>
      </c>
      <c r="R1319" s="61" t="s">
        <v>46</v>
      </c>
      <c r="S1319" s="293" t="str">
        <f>+'EVCA sectoralclassification 1'!E163</f>
        <v>Alternative energy</v>
      </c>
      <c r="T1319" s="62" t="s">
        <v>40</v>
      </c>
      <c r="U1319" s="72" t="s">
        <v>224</v>
      </c>
      <c r="V1319" s="424" t="s">
        <v>39</v>
      </c>
      <c r="W1319" s="289"/>
      <c r="X1319" s="488">
        <v>44014</v>
      </c>
      <c r="Y1319" s="483" t="s">
        <v>3509</v>
      </c>
      <c r="Z1319" s="80"/>
    </row>
    <row r="1320" spans="2:26" ht="42.45" hidden="1" customHeight="1" x14ac:dyDescent="0.3">
      <c r="B1320" s="56" t="str">
        <f t="shared" ca="1" si="128"/>
        <v>VERO</v>
      </c>
      <c r="C1320" s="57" t="b">
        <f t="shared" si="129"/>
        <v>1</v>
      </c>
      <c r="D1320" s="57" t="b">
        <f>+IF(Q1320='Convalida dati'!$B$16,AND('Dealflow centrale'!V1320&lt;&gt;"",I1320&lt;&gt;""),IF(AND('Dealflow centrale'!Q1320='Convalida dati'!$B$17,'Dealflow centrale'!I1320=""),OR('Dealflow centrale'!V1320="",V1320='Convalida dati'!$D$8),"FALSO"))</f>
        <v>1</v>
      </c>
      <c r="E1320" s="57" t="b">
        <f>+IF(OR(T1320='Convalida dati'!$F$4,T1320='Convalida dati'!$F$5,T1320='Convalida dati'!$F$8),OR('Dealflow centrale'!V1320='Convalida dati'!$D$5,V1320='Convalida dati'!$D$6,V1320='Convalida dati'!$D$7),IF(OR('Dealflow centrale'!T1320='Convalida dati'!$F$9,'Dealflow centrale'!T1320='Convalida dati'!$F$7),OR('Dealflow centrale'!V1320='Convalida dati'!$D$4,'Dealflow centrale'!V1320='Convalida dati'!$D$5,'Dealflow centrale'!V1320='Convalida dati'!$D$6),IF(T1320="",OR(V1320="",V1320='Convalida dati'!$D$8),"FALSO")))</f>
        <v>1</v>
      </c>
      <c r="F1320" s="58" t="str">
        <f t="shared" ca="1" si="130"/>
        <v>OK</v>
      </c>
      <c r="G1320" s="66">
        <f t="shared" si="125"/>
        <v>1315</v>
      </c>
      <c r="H1320" s="85">
        <v>43839</v>
      </c>
      <c r="I1320" s="63">
        <v>43839</v>
      </c>
      <c r="J1320" s="77" t="s">
        <v>2867</v>
      </c>
      <c r="K1320" s="76" t="s">
        <v>62</v>
      </c>
      <c r="L1320" s="76" t="s">
        <v>151</v>
      </c>
      <c r="M1320" s="78" t="s">
        <v>92</v>
      </c>
      <c r="N1320" s="77" t="s">
        <v>150</v>
      </c>
      <c r="O1320" s="272"/>
      <c r="P1320" s="78" t="s">
        <v>36</v>
      </c>
      <c r="Q1320" s="67" t="s">
        <v>170</v>
      </c>
      <c r="R1320" s="67" t="s">
        <v>52</v>
      </c>
      <c r="S1320" s="288" t="str">
        <f>+'EVCA sectoralclassification 1'!E231</f>
        <v>Medical devices and supplies</v>
      </c>
      <c r="T1320" s="68" t="s">
        <v>41</v>
      </c>
      <c r="U1320" s="78" t="s">
        <v>2719</v>
      </c>
      <c r="V1320" s="423" t="s">
        <v>39</v>
      </c>
      <c r="W1320" s="288"/>
      <c r="X1320" s="489">
        <v>43839</v>
      </c>
      <c r="Y1320" s="482"/>
      <c r="Z1320" s="74"/>
    </row>
    <row r="1321" spans="2:26" ht="42.45" hidden="1" customHeight="1" x14ac:dyDescent="0.3">
      <c r="B1321" s="56" t="str">
        <f t="shared" ca="1" si="128"/>
        <v>VERO</v>
      </c>
      <c r="C1321" s="57" t="b">
        <f t="shared" si="129"/>
        <v>1</v>
      </c>
      <c r="D1321" s="57" t="b">
        <f>+IF(Q1321='Convalida dati'!$B$16,AND('Dealflow centrale'!V1321&lt;&gt;"",I1321&lt;&gt;""),IF(AND('Dealflow centrale'!Q1321='Convalida dati'!$B$17,'Dealflow centrale'!I1321=""),OR('Dealflow centrale'!V1321="",V1321='Convalida dati'!$D$8),"FALSO"))</f>
        <v>1</v>
      </c>
      <c r="E1321" s="57" t="b">
        <f>+IF(OR(T1321='Convalida dati'!$F$4,T1321='Convalida dati'!$F$5,T1321='Convalida dati'!$F$8),OR('Dealflow centrale'!V1321='Convalida dati'!$D$5,V1321='Convalida dati'!$D$6,V1321='Convalida dati'!$D$7),IF(OR('Dealflow centrale'!T1321='Convalida dati'!$F$9,'Dealflow centrale'!T1321='Convalida dati'!$F$7),OR('Dealflow centrale'!V1321='Convalida dati'!$D$4,'Dealflow centrale'!V1321='Convalida dati'!$D$5,'Dealflow centrale'!V1321='Convalida dati'!$D$6),IF(T1321="",OR(V1321="",V1321='Convalida dati'!$D$8),"FALSO")))</f>
        <v>1</v>
      </c>
      <c r="F1321" s="58" t="str">
        <f t="shared" ca="1" si="130"/>
        <v>OK</v>
      </c>
      <c r="G1321" s="60">
        <f t="shared" si="125"/>
        <v>1316</v>
      </c>
      <c r="H1321" s="84">
        <v>43839</v>
      </c>
      <c r="I1321" s="295">
        <v>44571</v>
      </c>
      <c r="J1321" s="75" t="s">
        <v>2872</v>
      </c>
      <c r="K1321" s="70" t="s">
        <v>62</v>
      </c>
      <c r="L1321" s="70" t="s">
        <v>165</v>
      </c>
      <c r="M1321" s="72" t="s">
        <v>90</v>
      </c>
      <c r="N1321" s="75"/>
      <c r="O1321" s="73" t="s">
        <v>2873</v>
      </c>
      <c r="P1321" s="60" t="s">
        <v>34</v>
      </c>
      <c r="Q1321" s="281" t="s">
        <v>170</v>
      </c>
      <c r="R1321" s="61" t="s">
        <v>48</v>
      </c>
      <c r="S1321" s="293" t="str">
        <f>+'EVCA sectoralclassification'!E199</f>
        <v>Internet technologies</v>
      </c>
      <c r="T1321" s="62" t="s">
        <v>41</v>
      </c>
      <c r="U1321" s="72" t="s">
        <v>218</v>
      </c>
      <c r="V1321" s="434" t="s">
        <v>174</v>
      </c>
      <c r="W1321" s="397"/>
      <c r="X1321" s="488">
        <v>44574</v>
      </c>
      <c r="Y1321" s="483" t="s">
        <v>4745</v>
      </c>
      <c r="Z1321" s="80"/>
    </row>
    <row r="1322" spans="2:26" ht="42.45" hidden="1" customHeight="1" x14ac:dyDescent="0.3">
      <c r="B1322" s="56" t="str">
        <f t="shared" ca="1" si="128"/>
        <v>VERO</v>
      </c>
      <c r="C1322" s="57" t="b">
        <f t="shared" si="129"/>
        <v>1</v>
      </c>
      <c r="D1322" s="57" t="b">
        <f>+IF(Q1322='Convalida dati'!$B$16,AND('Dealflow centrale'!V1322&lt;&gt;"",I1322&lt;&gt;""),IF(AND('Dealflow centrale'!Q1322='Convalida dati'!$B$17,'Dealflow centrale'!I1322=""),OR('Dealflow centrale'!V1322="",V1322='Convalida dati'!$D$8),"FALSO"))</f>
        <v>1</v>
      </c>
      <c r="E1322" s="57" t="b">
        <f>+IF(OR(T1322='Convalida dati'!$F$4,T1322='Convalida dati'!$F$5,T1322='Convalida dati'!$F$8),OR('Dealflow centrale'!V1322='Convalida dati'!$D$5,V1322='Convalida dati'!$D$6,V1322='Convalida dati'!$D$7),IF(OR('Dealflow centrale'!T1322='Convalida dati'!$F$9,'Dealflow centrale'!T1322='Convalida dati'!$F$7),OR('Dealflow centrale'!V1322='Convalida dati'!$D$4,'Dealflow centrale'!V1322='Convalida dati'!$D$5,'Dealflow centrale'!V1322='Convalida dati'!$D$6),IF(T1322="",OR(V1322="",V1322='Convalida dati'!$D$8),"FALSO")))</f>
        <v>1</v>
      </c>
      <c r="F1322" s="58" t="str">
        <f t="shared" ca="1" si="130"/>
        <v>OK</v>
      </c>
      <c r="G1322" s="66">
        <f t="shared" si="125"/>
        <v>1317</v>
      </c>
      <c r="H1322" s="273">
        <v>43840</v>
      </c>
      <c r="I1322" s="63">
        <v>43840</v>
      </c>
      <c r="J1322" s="77" t="s">
        <v>2874</v>
      </c>
      <c r="K1322" s="76" t="s">
        <v>62</v>
      </c>
      <c r="L1322" s="76" t="s">
        <v>192</v>
      </c>
      <c r="M1322" s="78" t="s">
        <v>95</v>
      </c>
      <c r="N1322" s="77" t="s">
        <v>150</v>
      </c>
      <c r="O1322" s="272"/>
      <c r="P1322" s="78" t="s">
        <v>36</v>
      </c>
      <c r="Q1322" s="67" t="s">
        <v>170</v>
      </c>
      <c r="R1322" s="67" t="s">
        <v>49</v>
      </c>
      <c r="S1322" s="288" t="str">
        <f>+'EVCA sectoralclassification 1'!E214</f>
        <v>Systems software</v>
      </c>
      <c r="T1322" s="68" t="s">
        <v>166</v>
      </c>
      <c r="U1322" s="66" t="s">
        <v>218</v>
      </c>
      <c r="V1322" s="423" t="s">
        <v>38</v>
      </c>
      <c r="W1322" s="288"/>
      <c r="X1322" s="489">
        <v>43846</v>
      </c>
      <c r="Y1322" s="482"/>
      <c r="Z1322" s="74"/>
    </row>
    <row r="1323" spans="2:26" ht="42.45" hidden="1" customHeight="1" x14ac:dyDescent="0.3">
      <c r="B1323" s="56" t="str">
        <f t="shared" ca="1" si="128"/>
        <v>VERO</v>
      </c>
      <c r="C1323" s="57" t="b">
        <f t="shared" si="129"/>
        <v>1</v>
      </c>
      <c r="D1323" s="57" t="b">
        <f>+IF(Q1323='Convalida dati'!$B$16,AND('Dealflow centrale'!V1323&lt;&gt;"",I1323&lt;&gt;""),IF(AND('Dealflow centrale'!Q1323='Convalida dati'!$B$17,'Dealflow centrale'!I1323=""),OR('Dealflow centrale'!V1323="",V1323='Convalida dati'!$D$8),"FALSO"))</f>
        <v>1</v>
      </c>
      <c r="E1323" s="57" t="b">
        <f>+IF(OR(T1323='Convalida dati'!$F$4,T1323='Convalida dati'!$F$5,T1323='Convalida dati'!$F$8),OR('Dealflow centrale'!V1323='Convalida dati'!$D$5,V1323='Convalida dati'!$D$6,V1323='Convalida dati'!$D$7),IF(OR('Dealflow centrale'!T1323='Convalida dati'!$F$9,'Dealflow centrale'!T1323='Convalida dati'!$F$7),OR('Dealflow centrale'!V1323='Convalida dati'!$D$4,'Dealflow centrale'!V1323='Convalida dati'!$D$5,'Dealflow centrale'!V1323='Convalida dati'!$D$6),IF(T1323="",OR(V1323="",V1323='Convalida dati'!$D$8),"FALSO")))</f>
        <v>1</v>
      </c>
      <c r="F1323" s="58" t="str">
        <f t="shared" ca="1" si="130"/>
        <v>OK</v>
      </c>
      <c r="G1323" s="60">
        <f t="shared" si="125"/>
        <v>1318</v>
      </c>
      <c r="H1323" s="84">
        <v>43842</v>
      </c>
      <c r="I1323" s="59">
        <v>43842</v>
      </c>
      <c r="J1323" s="75" t="s">
        <v>2876</v>
      </c>
      <c r="K1323" s="70" t="s">
        <v>62</v>
      </c>
      <c r="L1323" s="70" t="s">
        <v>206</v>
      </c>
      <c r="M1323" s="72" t="s">
        <v>206</v>
      </c>
      <c r="N1323" s="75"/>
      <c r="O1323" s="73" t="s">
        <v>2875</v>
      </c>
      <c r="P1323" s="60" t="s">
        <v>35</v>
      </c>
      <c r="Q1323" s="281" t="s">
        <v>170</v>
      </c>
      <c r="R1323" s="61" t="s">
        <v>46</v>
      </c>
      <c r="S1323" s="293" t="str">
        <f>+'EVCA sectoralclassification 1'!E163</f>
        <v>Alternative energy</v>
      </c>
      <c r="T1323" s="62" t="s">
        <v>166</v>
      </c>
      <c r="U1323" s="60" t="s">
        <v>218</v>
      </c>
      <c r="V1323" s="424" t="s">
        <v>38</v>
      </c>
      <c r="W1323" s="289"/>
      <c r="X1323" s="488">
        <v>43846</v>
      </c>
      <c r="Y1323" s="481"/>
      <c r="Z1323" s="284"/>
    </row>
    <row r="1324" spans="2:26" ht="42.45" hidden="1" customHeight="1" x14ac:dyDescent="0.3">
      <c r="B1324" s="56" t="str">
        <f t="shared" ca="1" si="128"/>
        <v>VERO</v>
      </c>
      <c r="C1324" s="57" t="b">
        <f t="shared" si="129"/>
        <v>1</v>
      </c>
      <c r="D1324" s="57" t="b">
        <f>+IF(Q1324='Convalida dati'!$B$16,AND('Dealflow centrale'!V1324&lt;&gt;"",I1324&lt;&gt;""),IF(AND('Dealflow centrale'!Q1324='Convalida dati'!$B$17,'Dealflow centrale'!I1324=""),OR('Dealflow centrale'!V1324="",V1324='Convalida dati'!$D$8),"FALSO"))</f>
        <v>1</v>
      </c>
      <c r="E1324" s="57" t="b">
        <f>+IF(OR(T1324='Convalida dati'!$F$4,T1324='Convalida dati'!$F$5,T1324='Convalida dati'!$F$8),OR('Dealflow centrale'!V1324='Convalida dati'!$D$5,V1324='Convalida dati'!$D$6,V1324='Convalida dati'!$D$7),IF(OR('Dealflow centrale'!T1324='Convalida dati'!$F$9,'Dealflow centrale'!T1324='Convalida dati'!$F$7),OR('Dealflow centrale'!V1324='Convalida dati'!$D$4,'Dealflow centrale'!V1324='Convalida dati'!$D$5,'Dealflow centrale'!V1324='Convalida dati'!$D$6),IF(T1324="",OR(V1324="",V1324='Convalida dati'!$D$8),"FALSO")))</f>
        <v>1</v>
      </c>
      <c r="F1324" s="58" t="str">
        <f t="shared" ca="1" si="130"/>
        <v>OK</v>
      </c>
      <c r="G1324" s="66">
        <f t="shared" si="125"/>
        <v>1319</v>
      </c>
      <c r="H1324" s="85">
        <v>43842</v>
      </c>
      <c r="I1324" s="63">
        <v>43842</v>
      </c>
      <c r="J1324" s="77" t="s">
        <v>2877</v>
      </c>
      <c r="K1324" s="76" t="s">
        <v>62</v>
      </c>
      <c r="L1324" s="76" t="s">
        <v>206</v>
      </c>
      <c r="M1324" s="78" t="s">
        <v>206</v>
      </c>
      <c r="N1324" s="64"/>
      <c r="O1324" s="272" t="s">
        <v>2875</v>
      </c>
      <c r="P1324" s="78" t="s">
        <v>35</v>
      </c>
      <c r="Q1324" s="67" t="s">
        <v>170</v>
      </c>
      <c r="R1324" s="67" t="s">
        <v>53</v>
      </c>
      <c r="S1324" s="288" t="str">
        <f>+'EVCA sectoralclassification 1'!E78</f>
        <v>Business and industrial services</v>
      </c>
      <c r="T1324" s="68" t="s">
        <v>167</v>
      </c>
      <c r="U1324" s="66" t="s">
        <v>218</v>
      </c>
      <c r="V1324" s="423" t="s">
        <v>38</v>
      </c>
      <c r="W1324" s="288"/>
      <c r="X1324" s="489">
        <v>43846</v>
      </c>
      <c r="Y1324" s="482"/>
      <c r="Z1324" s="74"/>
    </row>
    <row r="1325" spans="2:26" ht="42.45" hidden="1" customHeight="1" x14ac:dyDescent="0.3">
      <c r="B1325" s="56" t="str">
        <f t="shared" ca="1" si="128"/>
        <v>VERO</v>
      </c>
      <c r="C1325" s="57" t="b">
        <f t="shared" si="129"/>
        <v>1</v>
      </c>
      <c r="D1325" s="57" t="b">
        <f>+IF(Q1325='Convalida dati'!$B$16,AND('Dealflow centrale'!V1325&lt;&gt;"",I1325&lt;&gt;""),IF(AND('Dealflow centrale'!Q1325='Convalida dati'!$B$17,'Dealflow centrale'!I1325=""),OR('Dealflow centrale'!V1325="",V1325='Convalida dati'!$D$8),"FALSO"))</f>
        <v>1</v>
      </c>
      <c r="E1325" s="57" t="b">
        <f>+IF(OR(T1325='Convalida dati'!$F$4,T1325='Convalida dati'!$F$5,T1325='Convalida dati'!$F$8),OR('Dealflow centrale'!V1325='Convalida dati'!$D$5,V1325='Convalida dati'!$D$6,V1325='Convalida dati'!$D$7),IF(OR('Dealflow centrale'!T1325='Convalida dati'!$F$9,'Dealflow centrale'!T1325='Convalida dati'!$F$7),OR('Dealflow centrale'!V1325='Convalida dati'!$D$4,'Dealflow centrale'!V1325='Convalida dati'!$D$5,'Dealflow centrale'!V1325='Convalida dati'!$D$6),IF(T1325="",OR(V1325="",V1325='Convalida dati'!$D$8),"FALSO")))</f>
        <v>1</v>
      </c>
      <c r="F1325" s="58" t="str">
        <f t="shared" ca="1" si="130"/>
        <v>OK</v>
      </c>
      <c r="G1325" s="60">
        <f t="shared" si="125"/>
        <v>1320</v>
      </c>
      <c r="H1325" s="84">
        <v>43844</v>
      </c>
      <c r="I1325" s="59">
        <v>43844</v>
      </c>
      <c r="J1325" s="75" t="s">
        <v>2879</v>
      </c>
      <c r="K1325" s="70" t="s">
        <v>62</v>
      </c>
      <c r="L1325" s="70" t="s">
        <v>183</v>
      </c>
      <c r="M1325" s="72" t="s">
        <v>98</v>
      </c>
      <c r="N1325" s="75"/>
      <c r="O1325" s="73" t="s">
        <v>2878</v>
      </c>
      <c r="P1325" s="60" t="s">
        <v>34</v>
      </c>
      <c r="Q1325" s="281" t="s">
        <v>170</v>
      </c>
      <c r="R1325" s="61" t="s">
        <v>49</v>
      </c>
      <c r="S1325" s="293" t="str">
        <f>+'EVCA sectoralclassification 1'!E214</f>
        <v>Systems software</v>
      </c>
      <c r="T1325" s="62" t="s">
        <v>167</v>
      </c>
      <c r="U1325" s="72" t="s">
        <v>915</v>
      </c>
      <c r="V1325" s="424" t="s">
        <v>39</v>
      </c>
      <c r="W1325" s="289"/>
      <c r="X1325" s="488">
        <v>43846</v>
      </c>
      <c r="Y1325" s="481"/>
      <c r="Z1325" s="284"/>
    </row>
    <row r="1326" spans="2:26" ht="42.45" hidden="1" customHeight="1" x14ac:dyDescent="0.3">
      <c r="B1326" s="56" t="str">
        <f t="shared" ca="1" si="128"/>
        <v>VERO</v>
      </c>
      <c r="C1326" s="57" t="b">
        <f t="shared" si="129"/>
        <v>1</v>
      </c>
      <c r="D1326" s="57" t="b">
        <f>+IF(Q1326='Convalida dati'!$B$16,AND('Dealflow centrale'!V1326&lt;&gt;"",I1326&lt;&gt;""),IF(AND('Dealflow centrale'!Q1326='Convalida dati'!$B$17,'Dealflow centrale'!I1326=""),OR('Dealflow centrale'!V1326="",V1326='Convalida dati'!$D$8),"FALSO"))</f>
        <v>1</v>
      </c>
      <c r="E1326" s="57" t="b">
        <f>+IF(OR(T1326='Convalida dati'!$F$4,T1326='Convalida dati'!$F$5,T1326='Convalida dati'!$F$8),OR('Dealflow centrale'!V1326='Convalida dati'!$D$5,V1326='Convalida dati'!$D$6,V1326='Convalida dati'!$D$7),IF(OR('Dealflow centrale'!T1326='Convalida dati'!$F$9,'Dealflow centrale'!T1326='Convalida dati'!$F$7),OR('Dealflow centrale'!V1326='Convalida dati'!$D$4,'Dealflow centrale'!V1326='Convalida dati'!$D$5,'Dealflow centrale'!V1326='Convalida dati'!$D$6),IF(T1326="",OR(V1326="",V1326='Convalida dati'!$D$8),"FALSO")))</f>
        <v>1</v>
      </c>
      <c r="F1326" s="58" t="str">
        <f t="shared" ca="1" si="130"/>
        <v>OK</v>
      </c>
      <c r="G1326" s="66">
        <f t="shared" si="125"/>
        <v>1321</v>
      </c>
      <c r="H1326" s="273">
        <v>43845</v>
      </c>
      <c r="I1326" s="63">
        <v>43845</v>
      </c>
      <c r="J1326" s="77" t="s">
        <v>2881</v>
      </c>
      <c r="K1326" s="76" t="s">
        <v>62</v>
      </c>
      <c r="L1326" s="76" t="s">
        <v>206</v>
      </c>
      <c r="M1326" s="78" t="s">
        <v>206</v>
      </c>
      <c r="N1326" s="64"/>
      <c r="O1326" s="272" t="s">
        <v>2880</v>
      </c>
      <c r="P1326" s="66" t="s">
        <v>35</v>
      </c>
      <c r="Q1326" s="67" t="s">
        <v>170</v>
      </c>
      <c r="R1326" s="67" t="s">
        <v>48</v>
      </c>
      <c r="S1326" s="288" t="str">
        <f>+'EVCA sectoralclassification 1'!E200</f>
        <v>Internet technologies</v>
      </c>
      <c r="T1326" s="68" t="s">
        <v>41</v>
      </c>
      <c r="U1326" s="66" t="s">
        <v>218</v>
      </c>
      <c r="V1326" s="423" t="s">
        <v>174</v>
      </c>
      <c r="W1326" s="288"/>
      <c r="X1326" s="489">
        <v>43846</v>
      </c>
      <c r="Y1326" s="482"/>
      <c r="Z1326" s="74"/>
    </row>
    <row r="1327" spans="2:26" ht="42.45" hidden="1" customHeight="1" x14ac:dyDescent="0.3">
      <c r="B1327" s="56" t="str">
        <f t="shared" ca="1" si="128"/>
        <v>VERO</v>
      </c>
      <c r="C1327" s="57" t="b">
        <f t="shared" si="129"/>
        <v>1</v>
      </c>
      <c r="D1327" s="57" t="b">
        <f>+IF(Q1327='Convalida dati'!$B$16,AND('Dealflow centrale'!V1327&lt;&gt;"",I1327&lt;&gt;""),IF(AND('Dealflow centrale'!Q1327='Convalida dati'!$B$17,'Dealflow centrale'!I1327=""),OR('Dealflow centrale'!V1327="",V1327='Convalida dati'!$D$8),"FALSO"))</f>
        <v>1</v>
      </c>
      <c r="E1327" s="57" t="b">
        <f>+IF(OR(T1327='Convalida dati'!$F$4,T1327='Convalida dati'!$F$5,T1327='Convalida dati'!$F$8),OR('Dealflow centrale'!V1327='Convalida dati'!$D$5,V1327='Convalida dati'!$D$6,V1327='Convalida dati'!$D$7),IF(OR('Dealflow centrale'!T1327='Convalida dati'!$F$9,'Dealflow centrale'!T1327='Convalida dati'!$F$7),OR('Dealflow centrale'!V1327='Convalida dati'!$D$4,'Dealflow centrale'!V1327='Convalida dati'!$D$5,'Dealflow centrale'!V1327='Convalida dati'!$D$6),IF(T1327="",OR(V1327="",V1327='Convalida dati'!$D$8),"FALSO")))</f>
        <v>1</v>
      </c>
      <c r="F1327" s="58" t="str">
        <f t="shared" ca="1" si="130"/>
        <v>OK</v>
      </c>
      <c r="G1327" s="60">
        <f t="shared" si="125"/>
        <v>1322</v>
      </c>
      <c r="H1327" s="84">
        <v>43847</v>
      </c>
      <c r="I1327" s="59">
        <v>43847</v>
      </c>
      <c r="J1327" s="75" t="s">
        <v>2882</v>
      </c>
      <c r="K1327" s="70" t="s">
        <v>62</v>
      </c>
      <c r="L1327" s="70" t="s">
        <v>149</v>
      </c>
      <c r="M1327" s="72" t="s">
        <v>92</v>
      </c>
      <c r="N1327" s="75"/>
      <c r="O1327" s="73" t="s">
        <v>2883</v>
      </c>
      <c r="P1327" s="60" t="s">
        <v>34</v>
      </c>
      <c r="Q1327" s="281" t="s">
        <v>170</v>
      </c>
      <c r="R1327" s="61" t="s">
        <v>48</v>
      </c>
      <c r="S1327" s="293" t="str">
        <f>+'EVCA sectoralclassification 1'!E200</f>
        <v>Internet technologies</v>
      </c>
      <c r="T1327" s="62" t="s">
        <v>167</v>
      </c>
      <c r="U1327" s="60" t="s">
        <v>218</v>
      </c>
      <c r="V1327" s="424" t="s">
        <v>38</v>
      </c>
      <c r="W1327" s="289"/>
      <c r="X1327" s="491">
        <v>43853</v>
      </c>
      <c r="Y1327" s="481"/>
      <c r="Z1327" s="284"/>
    </row>
    <row r="1328" spans="2:26" ht="42.45" hidden="1" customHeight="1" x14ac:dyDescent="0.3">
      <c r="B1328" s="56" t="str">
        <f t="shared" ca="1" si="128"/>
        <v>VERO</v>
      </c>
      <c r="C1328" s="57" t="b">
        <f t="shared" si="129"/>
        <v>1</v>
      </c>
      <c r="D1328" s="57" t="b">
        <f>+IF(Q1328='Convalida dati'!$B$16,AND('Dealflow centrale'!V1328&lt;&gt;"",I1328&lt;&gt;""),IF(AND('Dealflow centrale'!Q1328='Convalida dati'!$B$17,'Dealflow centrale'!I1328=""),OR('Dealflow centrale'!V1328="",V1328='Convalida dati'!$D$8),"FALSO"))</f>
        <v>1</v>
      </c>
      <c r="E1328" s="57" t="b">
        <f>+IF(OR(T1328='Convalida dati'!$F$4,T1328='Convalida dati'!$F$5,T1328='Convalida dati'!$F$8),OR('Dealflow centrale'!V1328='Convalida dati'!$D$5,V1328='Convalida dati'!$D$6,V1328='Convalida dati'!$D$7),IF(OR('Dealflow centrale'!T1328='Convalida dati'!$F$9,'Dealflow centrale'!T1328='Convalida dati'!$F$7),OR('Dealflow centrale'!V1328='Convalida dati'!$D$4,'Dealflow centrale'!V1328='Convalida dati'!$D$5,'Dealflow centrale'!V1328='Convalida dati'!$D$6),IF(T1328="",OR(V1328="",V1328='Convalida dati'!$D$8),"FALSO")))</f>
        <v>1</v>
      </c>
      <c r="F1328" s="58" t="str">
        <f t="shared" ca="1" si="130"/>
        <v>OK</v>
      </c>
      <c r="G1328" s="66">
        <f t="shared" si="125"/>
        <v>1323</v>
      </c>
      <c r="H1328" s="85">
        <v>43847</v>
      </c>
      <c r="I1328" s="63">
        <f>+H1328</f>
        <v>43847</v>
      </c>
      <c r="J1328" s="77" t="s">
        <v>2884</v>
      </c>
      <c r="K1328" s="76" t="s">
        <v>62</v>
      </c>
      <c r="L1328" s="76" t="s">
        <v>206</v>
      </c>
      <c r="M1328" s="78" t="s">
        <v>206</v>
      </c>
      <c r="N1328" s="64"/>
      <c r="O1328" s="272" t="s">
        <v>2886</v>
      </c>
      <c r="P1328" s="66" t="s">
        <v>34</v>
      </c>
      <c r="Q1328" s="67" t="s">
        <v>170</v>
      </c>
      <c r="R1328" s="67" t="s">
        <v>51</v>
      </c>
      <c r="S1328" s="288" t="str">
        <f>+'EVCA sectoralclassification 1'!E52</f>
        <v>Business and industrial products</v>
      </c>
      <c r="T1328" s="68" t="s">
        <v>41</v>
      </c>
      <c r="U1328" s="66" t="s">
        <v>218</v>
      </c>
      <c r="V1328" s="423" t="s">
        <v>174</v>
      </c>
      <c r="W1328" s="288"/>
      <c r="X1328" s="490">
        <v>43853</v>
      </c>
      <c r="Y1328" s="482"/>
      <c r="Z1328" s="74"/>
    </row>
    <row r="1329" spans="2:26" ht="42.45" hidden="1" customHeight="1" x14ac:dyDescent="0.3">
      <c r="B1329" s="56" t="str">
        <f t="shared" ca="1" si="128"/>
        <v>VERO</v>
      </c>
      <c r="C1329" s="57" t="b">
        <f t="shared" si="129"/>
        <v>1</v>
      </c>
      <c r="D1329" s="57" t="b">
        <f>+IF(Q1329='Convalida dati'!$B$16,AND('Dealflow centrale'!V1329&lt;&gt;"",I1329&lt;&gt;""),IF(AND('Dealflow centrale'!Q1329='Convalida dati'!$B$17,'Dealflow centrale'!I1329=""),OR('Dealflow centrale'!V1329="",V1329='Convalida dati'!$D$8),"FALSO"))</f>
        <v>1</v>
      </c>
      <c r="E1329" s="57" t="b">
        <f>+IF(OR(T1329='Convalida dati'!$F$4,T1329='Convalida dati'!$F$5,T1329='Convalida dati'!$F$8),OR('Dealflow centrale'!V1329='Convalida dati'!$D$5,V1329='Convalida dati'!$D$6,V1329='Convalida dati'!$D$7),IF(OR('Dealflow centrale'!T1329='Convalida dati'!$F$9,'Dealflow centrale'!T1329='Convalida dati'!$F$7),OR('Dealflow centrale'!V1329='Convalida dati'!$D$4,'Dealflow centrale'!V1329='Convalida dati'!$D$5,'Dealflow centrale'!V1329='Convalida dati'!$D$6),IF(T1329="",OR(V1329="",V1329='Convalida dati'!$D$8),"FALSO")))</f>
        <v>1</v>
      </c>
      <c r="F1329" s="58" t="str">
        <f t="shared" ca="1" si="130"/>
        <v>OK</v>
      </c>
      <c r="G1329" s="60">
        <f t="shared" si="125"/>
        <v>1324</v>
      </c>
      <c r="H1329" s="84">
        <v>43848</v>
      </c>
      <c r="I1329" s="59">
        <v>43854</v>
      </c>
      <c r="J1329" s="279" t="s">
        <v>2887</v>
      </c>
      <c r="K1329" s="70" t="s">
        <v>62</v>
      </c>
      <c r="L1329" s="70" t="s">
        <v>206</v>
      </c>
      <c r="M1329" s="72" t="s">
        <v>206</v>
      </c>
      <c r="N1329" s="75"/>
      <c r="O1329" s="73" t="s">
        <v>2885</v>
      </c>
      <c r="P1329" s="60" t="s">
        <v>34</v>
      </c>
      <c r="Q1329" s="281" t="s">
        <v>170</v>
      </c>
      <c r="R1329" s="61" t="s">
        <v>53</v>
      </c>
      <c r="S1329" s="293" t="str">
        <f>+'EVCA sectoralclassification 1'!E88</f>
        <v>Business and industrial services</v>
      </c>
      <c r="T1329" s="62" t="s">
        <v>41</v>
      </c>
      <c r="U1329" s="60" t="s">
        <v>218</v>
      </c>
      <c r="V1329" s="424" t="s">
        <v>174</v>
      </c>
      <c r="W1329" s="289"/>
      <c r="X1329" s="488">
        <v>43864</v>
      </c>
      <c r="Y1329" s="481"/>
      <c r="Z1329" s="284"/>
    </row>
    <row r="1330" spans="2:26" ht="42.45" hidden="1" customHeight="1" x14ac:dyDescent="0.3">
      <c r="B1330" s="56" t="str">
        <f t="shared" ca="1" si="128"/>
        <v>VERO</v>
      </c>
      <c r="C1330" s="57" t="b">
        <f t="shared" si="129"/>
        <v>1</v>
      </c>
      <c r="D1330" s="57" t="b">
        <f>+IF(Q1330='Convalida dati'!$B$16,AND('Dealflow centrale'!V1330&lt;&gt;"",I1330&lt;&gt;""),IF(AND('Dealflow centrale'!Q1330='Convalida dati'!$B$17,'Dealflow centrale'!I1330=""),OR('Dealflow centrale'!V1330="",V1330='Convalida dati'!$D$8),"FALSO"))</f>
        <v>1</v>
      </c>
      <c r="E1330" s="57" t="b">
        <f>+IF(OR(T1330='Convalida dati'!$F$4,T1330='Convalida dati'!$F$5,T1330='Convalida dati'!$F$8),OR('Dealflow centrale'!V1330='Convalida dati'!$D$9,V1330='Convalida dati'!$D$6,V1330='Convalida dati'!$D$7),IF(OR('Dealflow centrale'!T1330='Convalida dati'!$F$6,'Dealflow centrale'!T1330='Convalida dati'!$F$7),OR('Dealflow centrale'!V1330='Convalida dati'!$D$10,'Dealflow centrale'!V1330='Convalida dati'!$D$9,'Dealflow centrale'!V1330='Convalida dati'!$D$6),IF(T1330="",OR(V1330="",V1330='Convalida dati'!$D$8),"FALSO")))</f>
        <v>1</v>
      </c>
      <c r="F1330" s="58" t="str">
        <f t="shared" ca="1" si="130"/>
        <v>OK</v>
      </c>
      <c r="G1330" s="66">
        <f t="shared" si="125"/>
        <v>1325</v>
      </c>
      <c r="H1330" s="85">
        <v>43848</v>
      </c>
      <c r="I1330" s="63">
        <v>43848</v>
      </c>
      <c r="J1330" s="77" t="s">
        <v>2888</v>
      </c>
      <c r="K1330" s="76" t="s">
        <v>62</v>
      </c>
      <c r="L1330" s="76" t="s">
        <v>149</v>
      </c>
      <c r="M1330" s="78" t="s">
        <v>92</v>
      </c>
      <c r="N1330" s="77"/>
      <c r="O1330" s="272" t="s">
        <v>805</v>
      </c>
      <c r="P1330" s="66" t="s">
        <v>83</v>
      </c>
      <c r="Q1330" s="67" t="s">
        <v>170</v>
      </c>
      <c r="R1330" s="67" t="s">
        <v>51</v>
      </c>
      <c r="S1330" s="288" t="str">
        <f>+'EVCA sectoralclassification 1'!E51</f>
        <v>Business and industrial products</v>
      </c>
      <c r="T1330" s="68" t="s">
        <v>166</v>
      </c>
      <c r="U1330" s="78" t="s">
        <v>1285</v>
      </c>
      <c r="V1330" s="430" t="s">
        <v>3913</v>
      </c>
      <c r="W1330" s="463"/>
      <c r="X1330" s="489">
        <v>44490</v>
      </c>
      <c r="Y1330" s="482" t="s">
        <v>4577</v>
      </c>
      <c r="Z1330" s="74"/>
    </row>
    <row r="1331" spans="2:26" ht="42.45" hidden="1" customHeight="1" x14ac:dyDescent="0.3">
      <c r="B1331" s="56" t="str">
        <f t="shared" ca="1" si="128"/>
        <v>VERO</v>
      </c>
      <c r="C1331" s="57" t="b">
        <f t="shared" si="129"/>
        <v>1</v>
      </c>
      <c r="D1331" s="57" t="b">
        <f>+IF(Q1331='Convalida dati'!$B$16,AND('Dealflow centrale'!V1331&lt;&gt;"",I1331&lt;&gt;""),IF(AND('Dealflow centrale'!Q1331='Convalida dati'!$B$17,'Dealflow centrale'!I1331=""),OR('Dealflow centrale'!V1331="",V1331='Convalida dati'!$D$8),"FALSO"))</f>
        <v>1</v>
      </c>
      <c r="E1331" s="57" t="b">
        <f>+IF(OR(T1331='Convalida dati'!$F$4,T1331='Convalida dati'!$F$5,T1331='Convalida dati'!$F$8),OR('Dealflow centrale'!V1331='Convalida dati'!$D$5,V1331='Convalida dati'!$D$6,V1331='Convalida dati'!$D$7),IF(OR('Dealflow centrale'!T1331='Convalida dati'!$F$9,'Dealflow centrale'!T1331='Convalida dati'!$F$7),OR('Dealflow centrale'!V1331='Convalida dati'!$D$4,'Dealflow centrale'!V1331='Convalida dati'!$D$5,'Dealflow centrale'!V1331='Convalida dati'!$D$6),IF(T1331="",OR(V1331="",V1331='Convalida dati'!$D$8),"FALSO")))</f>
        <v>1</v>
      </c>
      <c r="F1331" s="58" t="str">
        <f t="shared" ca="1" si="130"/>
        <v>OK</v>
      </c>
      <c r="G1331" s="60">
        <f t="shared" si="125"/>
        <v>1326</v>
      </c>
      <c r="H1331" s="84">
        <v>43849</v>
      </c>
      <c r="I1331" s="59">
        <f>+H1331</f>
        <v>43849</v>
      </c>
      <c r="J1331" s="75" t="s">
        <v>2889</v>
      </c>
      <c r="K1331" s="70" t="s">
        <v>62</v>
      </c>
      <c r="L1331" s="70" t="s">
        <v>802</v>
      </c>
      <c r="M1331" s="72" t="s">
        <v>99</v>
      </c>
      <c r="N1331" s="75"/>
      <c r="O1331" s="73" t="s">
        <v>2890</v>
      </c>
      <c r="P1331" s="60" t="s">
        <v>83</v>
      </c>
      <c r="Q1331" s="281" t="s">
        <v>170</v>
      </c>
      <c r="R1331" s="61" t="s">
        <v>49</v>
      </c>
      <c r="S1331" s="293" t="str">
        <f>+'EVCA sectoralclassification 1'!E214</f>
        <v>Systems software</v>
      </c>
      <c r="T1331" s="62" t="s">
        <v>41</v>
      </c>
      <c r="U1331" s="72" t="s">
        <v>828</v>
      </c>
      <c r="V1331" s="424" t="s">
        <v>39</v>
      </c>
      <c r="W1331" s="289"/>
      <c r="X1331" s="488">
        <v>43853</v>
      </c>
      <c r="Y1331" s="481"/>
      <c r="Z1331" s="284"/>
    </row>
    <row r="1332" spans="2:26" ht="42.45" hidden="1" customHeight="1" x14ac:dyDescent="0.3">
      <c r="B1332" s="56" t="str">
        <f t="shared" ca="1" si="128"/>
        <v>VERO</v>
      </c>
      <c r="C1332" s="57" t="b">
        <f t="shared" si="129"/>
        <v>1</v>
      </c>
      <c r="D1332" s="57" t="b">
        <f>+IF(Q1332='Convalida dati'!$B$16,AND('Dealflow centrale'!V1332&lt;&gt;"",I1332&lt;&gt;""),IF(AND('Dealflow centrale'!Q1332='Convalida dati'!$B$17,'Dealflow centrale'!I1332=""),OR('Dealflow centrale'!V1332="",V1332='Convalida dati'!$D$8),"FALSO"))</f>
        <v>1</v>
      </c>
      <c r="E1332" s="57" t="b">
        <f>+IF(OR(T1332='Convalida dati'!$F$4,T1332='Convalida dati'!$F$5,T1332='Convalida dati'!$F$8),OR('Dealflow centrale'!V1332='Convalida dati'!$D$5,V1332='Convalida dati'!$D$6,V1332='Convalida dati'!$D$7),IF(OR('Dealflow centrale'!T1332='Convalida dati'!$F$9,'Dealflow centrale'!T1332='Convalida dati'!$F$7),OR('Dealflow centrale'!V1332='Convalida dati'!$D$4,'Dealflow centrale'!V1332='Convalida dati'!$D$5,'Dealflow centrale'!V1332='Convalida dati'!$D$6),IF(T1332="",OR(V1332="",V1332='Convalida dati'!$D$8),"FALSO")))</f>
        <v>1</v>
      </c>
      <c r="F1332" s="58" t="str">
        <f t="shared" ca="1" si="130"/>
        <v>OK</v>
      </c>
      <c r="G1332" s="66">
        <f t="shared" si="125"/>
        <v>1327</v>
      </c>
      <c r="H1332" s="85">
        <v>43850</v>
      </c>
      <c r="I1332" s="63">
        <v>43850</v>
      </c>
      <c r="J1332" s="77" t="s">
        <v>2891</v>
      </c>
      <c r="K1332" s="76" t="s">
        <v>62</v>
      </c>
      <c r="L1332" s="76" t="s">
        <v>206</v>
      </c>
      <c r="M1332" s="78" t="s">
        <v>206</v>
      </c>
      <c r="N1332" s="64"/>
      <c r="O1332" s="272" t="s">
        <v>2413</v>
      </c>
      <c r="P1332" s="66" t="s">
        <v>34</v>
      </c>
      <c r="Q1332" s="67" t="s">
        <v>170</v>
      </c>
      <c r="R1332" s="67" t="s">
        <v>47</v>
      </c>
      <c r="S1332" s="288" t="str">
        <f>+'EVCA sectoralclassification 1'!E125</f>
        <v>Consumer products manufacturing</v>
      </c>
      <c r="T1332" s="68" t="s">
        <v>41</v>
      </c>
      <c r="U1332" s="66" t="s">
        <v>218</v>
      </c>
      <c r="V1332" s="423" t="s">
        <v>174</v>
      </c>
      <c r="W1332" s="288"/>
      <c r="X1332" s="489">
        <v>43853</v>
      </c>
      <c r="Y1332" s="482"/>
      <c r="Z1332" s="74"/>
    </row>
    <row r="1333" spans="2:26" ht="42.45" hidden="1" customHeight="1" x14ac:dyDescent="0.3">
      <c r="B1333" s="56" t="str">
        <f t="shared" ca="1" si="128"/>
        <v>VERO</v>
      </c>
      <c r="C1333" s="57" t="b">
        <f t="shared" si="129"/>
        <v>1</v>
      </c>
      <c r="D1333" s="57" t="b">
        <f>+IF(Q1333='Convalida dati'!$B$16,AND('Dealflow centrale'!V1333&lt;&gt;"",I1333&lt;&gt;""),IF(AND('Dealflow centrale'!Q1333='Convalida dati'!$B$17,'Dealflow centrale'!I1333=""),OR('Dealflow centrale'!V1333="",V1333='Convalida dati'!$D$8),"FALSO"))</f>
        <v>1</v>
      </c>
      <c r="E1333" s="57" t="b">
        <f>+IF(OR(T1333='Convalida dati'!$F$4,T1333='Convalida dati'!$F$5,T1333='Convalida dati'!$F$8),OR('Dealflow centrale'!V1333='Convalida dati'!$D$5,V1333='Convalida dati'!$D$6,V1333='Convalida dati'!$D$7),IF(OR('Dealflow centrale'!T1333='Convalida dati'!$F$9,'Dealflow centrale'!T1333='Convalida dati'!$F$7),OR('Dealflow centrale'!V1333='Convalida dati'!$D$4,'Dealflow centrale'!V1333='Convalida dati'!$D$5,'Dealflow centrale'!V1333='Convalida dati'!$D$6),IF(T1333="",OR(V1333="",V1333='Convalida dati'!$D$8),"FALSO")))</f>
        <v>1</v>
      </c>
      <c r="F1333" s="58" t="str">
        <f t="shared" ca="1" si="130"/>
        <v>OK</v>
      </c>
      <c r="G1333" s="60">
        <f t="shared" si="125"/>
        <v>1328</v>
      </c>
      <c r="H1333" s="84">
        <v>43850</v>
      </c>
      <c r="I1333" s="59">
        <v>43854</v>
      </c>
      <c r="J1333" s="75" t="s">
        <v>2893</v>
      </c>
      <c r="K1333" s="70" t="s">
        <v>62</v>
      </c>
      <c r="L1333" s="70" t="s">
        <v>192</v>
      </c>
      <c r="M1333" s="72" t="s">
        <v>95</v>
      </c>
      <c r="N1333" s="75"/>
      <c r="O1333" s="73" t="s">
        <v>2892</v>
      </c>
      <c r="P1333" s="60" t="s">
        <v>34</v>
      </c>
      <c r="Q1333" s="281" t="s">
        <v>170</v>
      </c>
      <c r="R1333" s="61" t="s">
        <v>52</v>
      </c>
      <c r="S1333" s="293" t="str">
        <f>+'EVCA sectoralclassification 1'!E234</f>
        <v>Healthcare: other</v>
      </c>
      <c r="T1333" s="62" t="s">
        <v>41</v>
      </c>
      <c r="U1333" s="60" t="s">
        <v>218</v>
      </c>
      <c r="V1333" s="424" t="s">
        <v>174</v>
      </c>
      <c r="W1333" s="289"/>
      <c r="X1333" s="488">
        <v>43864</v>
      </c>
      <c r="Y1333" s="481"/>
      <c r="Z1333" s="284"/>
    </row>
    <row r="1334" spans="2:26" ht="42.45" hidden="1" customHeight="1" x14ac:dyDescent="0.3">
      <c r="B1334" s="56" t="str">
        <f t="shared" ca="1" si="128"/>
        <v>VERO</v>
      </c>
      <c r="C1334" s="57" t="b">
        <f t="shared" si="129"/>
        <v>1</v>
      </c>
      <c r="D1334" s="57" t="b">
        <f>+IF(Q1334='Convalida dati'!$B$16,AND('Dealflow centrale'!V1334&lt;&gt;"",I1334&lt;&gt;""),IF(AND('Dealflow centrale'!Q1334='Convalida dati'!$B$17,'Dealflow centrale'!I1334=""),OR('Dealflow centrale'!V1334="",V1334='Convalida dati'!$D$8),"FALSO"))</f>
        <v>1</v>
      </c>
      <c r="E1334" s="57" t="b">
        <f>+IF(OR(T1334='Convalida dati'!$F$4,T1334='Convalida dati'!$F$5,T1334='Convalida dati'!$F$8),OR('Dealflow centrale'!V1334='Convalida dati'!$D$5,V1334='Convalida dati'!$D$6,V1334='Convalida dati'!$D$7),IF(OR('Dealflow centrale'!T1334='Convalida dati'!$F$9,'Dealflow centrale'!T1334='Convalida dati'!$F$7),OR('Dealflow centrale'!V1334='Convalida dati'!$D$4,'Dealflow centrale'!V1334='Convalida dati'!$D$5,'Dealflow centrale'!V1334='Convalida dati'!$D$6),IF(T1334="",OR(V1334="",V1334='Convalida dati'!$D$8),"FALSO")))</f>
        <v>1</v>
      </c>
      <c r="F1334" s="58" t="str">
        <f t="shared" ca="1" si="130"/>
        <v>OK</v>
      </c>
      <c r="G1334" s="66">
        <f t="shared" si="125"/>
        <v>1329</v>
      </c>
      <c r="H1334" s="85">
        <v>43851</v>
      </c>
      <c r="I1334" s="63">
        <v>43851</v>
      </c>
      <c r="J1334" s="77" t="s">
        <v>2894</v>
      </c>
      <c r="K1334" s="76" t="s">
        <v>62</v>
      </c>
      <c r="L1334" s="76" t="s">
        <v>165</v>
      </c>
      <c r="M1334" s="78" t="s">
        <v>90</v>
      </c>
      <c r="N1334" s="64"/>
      <c r="O1334" s="272" t="s">
        <v>2895</v>
      </c>
      <c r="P1334" s="66" t="s">
        <v>35</v>
      </c>
      <c r="Q1334" s="67" t="s">
        <v>170</v>
      </c>
      <c r="R1334" s="67" t="s">
        <v>49</v>
      </c>
      <c r="S1334" s="288" t="str">
        <f>+'EVCA sectoralclassification 1'!E214</f>
        <v>Systems software</v>
      </c>
      <c r="T1334" s="68" t="s">
        <v>167</v>
      </c>
      <c r="U1334" s="66" t="s">
        <v>218</v>
      </c>
      <c r="V1334" s="423" t="s">
        <v>38</v>
      </c>
      <c r="W1334" s="288"/>
      <c r="X1334" s="489">
        <v>43853</v>
      </c>
      <c r="Y1334" s="482"/>
      <c r="Z1334" s="74"/>
    </row>
    <row r="1335" spans="2:26" ht="42.45" hidden="1" customHeight="1" x14ac:dyDescent="0.3">
      <c r="B1335" s="56" t="str">
        <f t="shared" ca="1" si="128"/>
        <v>VERO</v>
      </c>
      <c r="C1335" s="57" t="b">
        <f t="shared" si="129"/>
        <v>1</v>
      </c>
      <c r="D1335" s="57" t="b">
        <f>+IF(Q1335='Convalida dati'!$B$16,AND('Dealflow centrale'!V1335&lt;&gt;"",I1335&lt;&gt;""),IF(AND('Dealflow centrale'!Q1335='Convalida dati'!$B$17,'Dealflow centrale'!I1335=""),OR('Dealflow centrale'!V1335="",V1335='Convalida dati'!$D$8),"FALSO"))</f>
        <v>1</v>
      </c>
      <c r="E1335" s="57" t="b">
        <f>+IF(OR(T1335='Convalida dati'!$F$4,T1335='Convalida dati'!$F$5,T1335='Convalida dati'!$F$8),OR('Dealflow centrale'!V1335='Convalida dati'!$D$5,V1335='Convalida dati'!$D$6,V1335='Convalida dati'!$D$7),IF(OR('Dealflow centrale'!T1335='Convalida dati'!$F$9,'Dealflow centrale'!T1335='Convalida dati'!$F$7),OR('Dealflow centrale'!V1335='Convalida dati'!$D$4,'Dealflow centrale'!V1335='Convalida dati'!$D$5,'Dealflow centrale'!V1335='Convalida dati'!$D$6),IF(T1335="",OR(V1335="",V1335='Convalida dati'!$D$8),"FALSO")))</f>
        <v>1</v>
      </c>
      <c r="F1335" s="58" t="str">
        <f t="shared" ca="1" si="130"/>
        <v>OK</v>
      </c>
      <c r="G1335" s="60">
        <f t="shared" si="125"/>
        <v>1330</v>
      </c>
      <c r="H1335" s="84">
        <v>43852</v>
      </c>
      <c r="I1335" s="59">
        <v>43852</v>
      </c>
      <c r="J1335" s="75" t="s">
        <v>2896</v>
      </c>
      <c r="K1335" s="70" t="s">
        <v>62</v>
      </c>
      <c r="L1335" s="70" t="s">
        <v>202</v>
      </c>
      <c r="M1335" s="72" t="s">
        <v>89</v>
      </c>
      <c r="N1335" s="75"/>
      <c r="O1335" s="73" t="s">
        <v>2897</v>
      </c>
      <c r="P1335" s="72" t="s">
        <v>34</v>
      </c>
      <c r="Q1335" s="281" t="s">
        <v>170</v>
      </c>
      <c r="R1335" s="61" t="s">
        <v>49</v>
      </c>
      <c r="S1335" s="293" t="str">
        <f>+'EVCA sectoralclassification 1'!E214</f>
        <v>Systems software</v>
      </c>
      <c r="T1335" s="62" t="s">
        <v>166</v>
      </c>
      <c r="U1335" s="72" t="s">
        <v>218</v>
      </c>
      <c r="V1335" s="424" t="s">
        <v>38</v>
      </c>
      <c r="W1335" s="289"/>
      <c r="X1335" s="488">
        <v>43853</v>
      </c>
      <c r="Y1335" s="481"/>
      <c r="Z1335" s="284"/>
    </row>
    <row r="1336" spans="2:26" ht="42.45" hidden="1" customHeight="1" x14ac:dyDescent="0.3">
      <c r="B1336" s="56" t="str">
        <f t="shared" ca="1" si="128"/>
        <v>VERO</v>
      </c>
      <c r="C1336" s="57" t="b">
        <f t="shared" si="129"/>
        <v>1</v>
      </c>
      <c r="D1336" s="57" t="b">
        <f>+IF(Q1336='Convalida dati'!$B$16,AND('Dealflow centrale'!V1336&lt;&gt;"",I1336&lt;&gt;""),IF(AND('Dealflow centrale'!Q1336='Convalida dati'!$B$17,'Dealflow centrale'!I1336=""),OR('Dealflow centrale'!V1336="",V1336='Convalida dati'!$D$8),"FALSO"))</f>
        <v>1</v>
      </c>
      <c r="E1336" s="57" t="b">
        <f>+IF(OR(T1336='Convalida dati'!$F$4,T1336='Convalida dati'!$F$5,T1336='Convalida dati'!$F$8),OR('Dealflow centrale'!V1336='Convalida dati'!$D$5,V1336='Convalida dati'!$D$6,V1336='Convalida dati'!$D$7),IF(OR('Dealflow centrale'!T1336='Convalida dati'!$F$9,'Dealflow centrale'!T1336='Convalida dati'!$F$7),OR('Dealflow centrale'!V1336='Convalida dati'!$D$4,'Dealflow centrale'!V1336='Convalida dati'!$D$5,'Dealflow centrale'!V1336='Convalida dati'!$D$6),IF(T1336="",OR(V1336="",V1336='Convalida dati'!$D$8),"FALSO")))</f>
        <v>1</v>
      </c>
      <c r="F1336" s="58" t="str">
        <f t="shared" ca="1" si="130"/>
        <v>OK</v>
      </c>
      <c r="G1336" s="66">
        <f t="shared" si="125"/>
        <v>1331</v>
      </c>
      <c r="H1336" s="85">
        <v>43852</v>
      </c>
      <c r="I1336" s="63">
        <v>43852</v>
      </c>
      <c r="J1336" s="77" t="s">
        <v>2898</v>
      </c>
      <c r="K1336" s="76" t="s">
        <v>64</v>
      </c>
      <c r="L1336" s="76" t="s">
        <v>892</v>
      </c>
      <c r="M1336" s="78" t="s">
        <v>878</v>
      </c>
      <c r="N1336" s="64"/>
      <c r="O1336" s="272" t="s">
        <v>2899</v>
      </c>
      <c r="P1336" s="66" t="s">
        <v>34</v>
      </c>
      <c r="Q1336" s="67" t="s">
        <v>170</v>
      </c>
      <c r="R1336" s="67" t="s">
        <v>51</v>
      </c>
      <c r="S1336" s="288" t="str">
        <f>+'EVCA sectoralclassification 1'!E52</f>
        <v>Business and industrial products</v>
      </c>
      <c r="T1336" s="68" t="s">
        <v>41</v>
      </c>
      <c r="U1336" s="78" t="s">
        <v>218</v>
      </c>
      <c r="V1336" s="423" t="s">
        <v>174</v>
      </c>
      <c r="W1336" s="288"/>
      <c r="X1336" s="489">
        <v>43853</v>
      </c>
      <c r="Y1336" s="482"/>
      <c r="Z1336" s="74"/>
    </row>
    <row r="1337" spans="2:26" ht="42.45" hidden="1" customHeight="1" x14ac:dyDescent="0.3">
      <c r="B1337" s="56" t="str">
        <f t="shared" ca="1" si="128"/>
        <v>VERO</v>
      </c>
      <c r="C1337" s="57" t="b">
        <f t="shared" si="129"/>
        <v>1</v>
      </c>
      <c r="D1337" s="57" t="b">
        <f>+IF(Q1337='Convalida dati'!$B$16,AND('Dealflow centrale'!V1337&lt;&gt;"",I1337&lt;&gt;""),IF(AND('Dealflow centrale'!Q1337='Convalida dati'!$B$17,'Dealflow centrale'!I1337=""),OR('Dealflow centrale'!V1337="",V1337='Convalida dati'!$D$8),"FALSO"))</f>
        <v>1</v>
      </c>
      <c r="E1337" s="57" t="b">
        <f>+IF(OR(T1337='Convalida dati'!$F$4,T1337='Convalida dati'!$F$5,T1337='Convalida dati'!$F$8),OR('Dealflow centrale'!V1337='Convalida dati'!$D$5,V1337='Convalida dati'!$D$6,V1337='Convalida dati'!$D$7),IF(OR('Dealflow centrale'!T1337='Convalida dati'!$F$9,'Dealflow centrale'!T1337='Convalida dati'!$F$7),OR('Dealflow centrale'!V1337='Convalida dati'!$D$4,'Dealflow centrale'!V1337='Convalida dati'!$D$5,'Dealflow centrale'!V1337='Convalida dati'!$D$6),IF(T1337="",OR(V1337="",V1337='Convalida dati'!$D$8),"FALSO")))</f>
        <v>1</v>
      </c>
      <c r="F1337" s="58" t="str">
        <f t="shared" ca="1" si="130"/>
        <v>OK</v>
      </c>
      <c r="G1337" s="60">
        <f t="shared" si="125"/>
        <v>1332</v>
      </c>
      <c r="H1337" s="282">
        <v>43852</v>
      </c>
      <c r="I1337" s="59">
        <v>43852</v>
      </c>
      <c r="J1337" s="75" t="s">
        <v>2900</v>
      </c>
      <c r="K1337" s="70" t="s">
        <v>62</v>
      </c>
      <c r="L1337" s="70" t="s">
        <v>206</v>
      </c>
      <c r="M1337" s="72" t="s">
        <v>206</v>
      </c>
      <c r="N1337" s="75"/>
      <c r="O1337" s="73" t="s">
        <v>942</v>
      </c>
      <c r="P1337" s="60" t="s">
        <v>168</v>
      </c>
      <c r="Q1337" s="281" t="s">
        <v>170</v>
      </c>
      <c r="R1337" s="61" t="s">
        <v>53</v>
      </c>
      <c r="S1337" s="293" t="str">
        <f>+'EVCA sectoralclassification 1'!E215</f>
        <v>Software: other</v>
      </c>
      <c r="T1337" s="62" t="s">
        <v>41</v>
      </c>
      <c r="U1337" s="60" t="s">
        <v>218</v>
      </c>
      <c r="V1337" s="424" t="s">
        <v>174</v>
      </c>
      <c r="W1337" s="289"/>
      <c r="X1337" s="488">
        <v>43853</v>
      </c>
      <c r="Y1337" s="481"/>
      <c r="Z1337" s="284"/>
    </row>
    <row r="1338" spans="2:26" ht="42.45" hidden="1" customHeight="1" x14ac:dyDescent="0.3">
      <c r="B1338" s="56" t="str">
        <f t="shared" ca="1" si="128"/>
        <v>VERO</v>
      </c>
      <c r="C1338" s="57" t="b">
        <f t="shared" si="129"/>
        <v>1</v>
      </c>
      <c r="D1338" s="57" t="b">
        <f>+IF(Q1338='Convalida dati'!$B$16,AND('Dealflow centrale'!V1338&lt;&gt;"",I1338&lt;&gt;""),IF(AND('Dealflow centrale'!Q1338='Convalida dati'!$B$17,'Dealflow centrale'!I1338=""),OR('Dealflow centrale'!V1338="",V1338='Convalida dati'!$D$8),"FALSO"))</f>
        <v>1</v>
      </c>
      <c r="E1338" s="57" t="b">
        <f>+IF(OR(T1338='Convalida dati'!$F$4,T1338='Convalida dati'!$F$5,T1338='Convalida dati'!$F$8),OR('Dealflow centrale'!V1338='Convalida dati'!$D$5,V1338='Convalida dati'!$D$6,V1338='Convalida dati'!$D$7),IF(OR('Dealflow centrale'!T1338='Convalida dati'!$F$9,'Dealflow centrale'!T1338='Convalida dati'!$F$7),OR('Dealflow centrale'!V1338='Convalida dati'!$D$4,'Dealflow centrale'!V1338='Convalida dati'!$D$5,'Dealflow centrale'!V1338='Convalida dati'!$D$6),IF(T1338="",OR(V1338="",V1338='Convalida dati'!$D$8),"FALSO")))</f>
        <v>1</v>
      </c>
      <c r="F1338" s="58" t="str">
        <f t="shared" ca="1" si="130"/>
        <v>OK</v>
      </c>
      <c r="G1338" s="66">
        <f t="shared" si="125"/>
        <v>1333</v>
      </c>
      <c r="H1338" s="85">
        <v>43852</v>
      </c>
      <c r="I1338" s="63">
        <v>43852</v>
      </c>
      <c r="J1338" s="292" t="s">
        <v>2908</v>
      </c>
      <c r="K1338" s="76" t="s">
        <v>62</v>
      </c>
      <c r="L1338" s="76" t="s">
        <v>69</v>
      </c>
      <c r="M1338" s="78" t="s">
        <v>70</v>
      </c>
      <c r="N1338" s="64"/>
      <c r="O1338" s="272" t="s">
        <v>2936</v>
      </c>
      <c r="P1338" s="66" t="s">
        <v>169</v>
      </c>
      <c r="Q1338" s="67" t="s">
        <v>170</v>
      </c>
      <c r="R1338" s="67" t="s">
        <v>52</v>
      </c>
      <c r="S1338" s="288" t="str">
        <f>+'EVCA sectoralclassification 1'!E234</f>
        <v>Healthcare: other</v>
      </c>
      <c r="T1338" s="68" t="s">
        <v>40</v>
      </c>
      <c r="U1338" s="66" t="s">
        <v>1158</v>
      </c>
      <c r="V1338" s="423" t="s">
        <v>39</v>
      </c>
      <c r="W1338" s="288"/>
      <c r="X1338" s="489">
        <v>43853</v>
      </c>
      <c r="Y1338" s="482" t="s">
        <v>2937</v>
      </c>
      <c r="Z1338" s="74"/>
    </row>
    <row r="1339" spans="2:26" ht="42.45" hidden="1" customHeight="1" x14ac:dyDescent="0.3">
      <c r="B1339" s="56" t="str">
        <f t="shared" ca="1" si="128"/>
        <v>VERO</v>
      </c>
      <c r="C1339" s="57" t="b">
        <f t="shared" si="129"/>
        <v>1</v>
      </c>
      <c r="D1339" s="57" t="b">
        <f>+IF(Q1339='Convalida dati'!$B$16,AND('Dealflow centrale'!V1339&lt;&gt;"",I1339&lt;&gt;""),IF(AND('Dealflow centrale'!Q1339='Convalida dati'!$B$17,'Dealflow centrale'!I1339=""),OR('Dealflow centrale'!V1339="",V1339='Convalida dati'!$D$8),"FALSO"))</f>
        <v>1</v>
      </c>
      <c r="E1339" s="57" t="b">
        <f>+IF(OR(T1339='Convalida dati'!$F$4,T1339='Convalida dati'!$F$5,T1339='Convalida dati'!$F$8),OR('Dealflow centrale'!V1339='Convalida dati'!$D$5,V1339='Convalida dati'!$D$6,V1339='Convalida dati'!$D$7),IF(OR('Dealflow centrale'!T1339='Convalida dati'!$F$9,'Dealflow centrale'!T1339='Convalida dati'!$F$7),OR('Dealflow centrale'!V1339='Convalida dati'!$D$4,'Dealflow centrale'!V1339='Convalida dati'!$D$5,'Dealflow centrale'!V1339='Convalida dati'!$D$6),IF(T1339="",OR(V1339="",V1339='Convalida dati'!$D$8),"FALSO")))</f>
        <v>1</v>
      </c>
      <c r="F1339" s="58" t="str">
        <f t="shared" ca="1" si="130"/>
        <v>OK</v>
      </c>
      <c r="G1339" s="60">
        <f t="shared" si="125"/>
        <v>1334</v>
      </c>
      <c r="H1339" s="84">
        <v>43852</v>
      </c>
      <c r="I1339" s="59">
        <v>43852</v>
      </c>
      <c r="J1339" s="279" t="s">
        <v>2909</v>
      </c>
      <c r="K1339" s="70" t="s">
        <v>62</v>
      </c>
      <c r="L1339" s="70" t="s">
        <v>69</v>
      </c>
      <c r="M1339" s="72" t="s">
        <v>70</v>
      </c>
      <c r="N1339" s="75"/>
      <c r="O1339" s="73" t="s">
        <v>2936</v>
      </c>
      <c r="P1339" s="72" t="s">
        <v>169</v>
      </c>
      <c r="Q1339" s="281" t="s">
        <v>170</v>
      </c>
      <c r="R1339" s="61" t="s">
        <v>51</v>
      </c>
      <c r="S1339" s="293" t="str">
        <f>+'EVCA sectoralclassification 1'!E48</f>
        <v>Business and industrial products</v>
      </c>
      <c r="T1339" s="62" t="s">
        <v>40</v>
      </c>
      <c r="U1339" s="72" t="s">
        <v>1158</v>
      </c>
      <c r="V1339" s="424" t="s">
        <v>39</v>
      </c>
      <c r="W1339" s="289"/>
      <c r="X1339" s="488">
        <v>43853</v>
      </c>
      <c r="Y1339" s="481" t="s">
        <v>2937</v>
      </c>
      <c r="Z1339" s="284"/>
    </row>
    <row r="1340" spans="2:26" ht="42.45" hidden="1" customHeight="1" x14ac:dyDescent="0.3">
      <c r="B1340" s="56" t="str">
        <f t="shared" ca="1" si="128"/>
        <v>VERO</v>
      </c>
      <c r="C1340" s="57" t="b">
        <f t="shared" si="129"/>
        <v>1</v>
      </c>
      <c r="D1340" s="57" t="b">
        <f>+IF(Q1340='Convalida dati'!$B$16,AND('Dealflow centrale'!V1340&lt;&gt;"",I1340&lt;&gt;""),IF(AND('Dealflow centrale'!Q1340='Convalida dati'!$B$17,'Dealflow centrale'!I1340=""),OR('Dealflow centrale'!V1340="",V1340='Convalida dati'!$D$8),"FALSO"))</f>
        <v>1</v>
      </c>
      <c r="E1340" s="57" t="b">
        <f>+IF(OR(T1340='Convalida dati'!$F$4,T1340='Convalida dati'!$F$5,T1340='Convalida dati'!$F$8),OR('Dealflow centrale'!V1340='Convalida dati'!$D$5,V1340='Convalida dati'!$D$6,V1340='Convalida dati'!$D$7),IF(OR('Dealflow centrale'!T1340='Convalida dati'!$F$9,'Dealflow centrale'!T1340='Convalida dati'!$F$7),OR('Dealflow centrale'!V1340='Convalida dati'!$D$4,'Dealflow centrale'!V1340='Convalida dati'!$D$5,'Dealflow centrale'!V1340='Convalida dati'!$D$6),IF(T1340="",OR(V1340="",V1340='Convalida dati'!$D$8),"FALSO")))</f>
        <v>1</v>
      </c>
      <c r="F1340" s="58" t="str">
        <f t="shared" ca="1" si="130"/>
        <v>OK</v>
      </c>
      <c r="G1340" s="66">
        <f t="shared" si="125"/>
        <v>1335</v>
      </c>
      <c r="H1340" s="85">
        <v>43852</v>
      </c>
      <c r="I1340" s="63">
        <v>43852</v>
      </c>
      <c r="J1340" s="292" t="s">
        <v>2910</v>
      </c>
      <c r="K1340" s="76" t="s">
        <v>62</v>
      </c>
      <c r="L1340" s="76" t="s">
        <v>69</v>
      </c>
      <c r="M1340" s="78" t="s">
        <v>70</v>
      </c>
      <c r="N1340" s="64"/>
      <c r="O1340" s="272" t="s">
        <v>2936</v>
      </c>
      <c r="P1340" s="66" t="s">
        <v>169</v>
      </c>
      <c r="Q1340" s="67" t="s">
        <v>170</v>
      </c>
      <c r="R1340" s="67" t="s">
        <v>52</v>
      </c>
      <c r="S1340" s="288" t="str">
        <f>+'EVCA sectoralclassification 1'!E234</f>
        <v>Healthcare: other</v>
      </c>
      <c r="T1340" s="68" t="s">
        <v>40</v>
      </c>
      <c r="U1340" s="66" t="s">
        <v>1158</v>
      </c>
      <c r="V1340" s="423" t="s">
        <v>39</v>
      </c>
      <c r="W1340" s="288"/>
      <c r="X1340" s="489">
        <v>43853</v>
      </c>
      <c r="Y1340" s="482" t="s">
        <v>2937</v>
      </c>
      <c r="Z1340" s="74"/>
    </row>
    <row r="1341" spans="2:26" ht="42.45" hidden="1" customHeight="1" x14ac:dyDescent="0.3">
      <c r="B1341" s="56" t="str">
        <f t="shared" ca="1" si="128"/>
        <v>VERO</v>
      </c>
      <c r="C1341" s="57" t="b">
        <f t="shared" si="129"/>
        <v>1</v>
      </c>
      <c r="D1341" s="57" t="b">
        <f>+IF(Q1341='Convalida dati'!$B$16,AND('Dealflow centrale'!V1341&lt;&gt;"",I1341&lt;&gt;""),IF(AND('Dealflow centrale'!Q1341='Convalida dati'!$B$17,'Dealflow centrale'!I1341=""),OR('Dealflow centrale'!V1341="",V1341='Convalida dati'!$D$8),"FALSO"))</f>
        <v>1</v>
      </c>
      <c r="E1341" s="57" t="b">
        <f>+IF(OR(T1341='Convalida dati'!$F$4,T1341='Convalida dati'!$F$5,T1341='Convalida dati'!$F$8),OR('Dealflow centrale'!V1341='Convalida dati'!$D$5,V1341='Convalida dati'!$D$6,V1341='Convalida dati'!$D$7),IF(OR('Dealflow centrale'!T1341='Convalida dati'!$F$9,'Dealflow centrale'!T1341='Convalida dati'!$F$7),OR('Dealflow centrale'!V1341='Convalida dati'!$D$4,'Dealflow centrale'!V1341='Convalida dati'!$D$5,'Dealflow centrale'!V1341='Convalida dati'!$D$6),IF(T1341="",OR(V1341="",V1341='Convalida dati'!$D$8),"FALSO")))</f>
        <v>1</v>
      </c>
      <c r="F1341" s="58" t="str">
        <f t="shared" ca="1" si="130"/>
        <v>OK</v>
      </c>
      <c r="G1341" s="60">
        <f t="shared" si="125"/>
        <v>1336</v>
      </c>
      <c r="H1341" s="84">
        <v>43852</v>
      </c>
      <c r="I1341" s="59">
        <v>43852</v>
      </c>
      <c r="J1341" s="279" t="s">
        <v>2911</v>
      </c>
      <c r="K1341" s="70" t="s">
        <v>62</v>
      </c>
      <c r="L1341" s="70" t="s">
        <v>69</v>
      </c>
      <c r="M1341" s="72" t="s">
        <v>70</v>
      </c>
      <c r="N1341" s="75"/>
      <c r="O1341" s="73" t="s">
        <v>2936</v>
      </c>
      <c r="P1341" s="60" t="s">
        <v>169</v>
      </c>
      <c r="Q1341" s="281" t="s">
        <v>170</v>
      </c>
      <c r="R1341" s="61" t="s">
        <v>51</v>
      </c>
      <c r="S1341" s="293" t="str">
        <f>+'EVCA sectoralclassification 1'!E48</f>
        <v>Business and industrial products</v>
      </c>
      <c r="T1341" s="62" t="s">
        <v>40</v>
      </c>
      <c r="U1341" s="60" t="s">
        <v>1158</v>
      </c>
      <c r="V1341" s="424" t="s">
        <v>39</v>
      </c>
      <c r="W1341" s="289"/>
      <c r="X1341" s="488">
        <v>43853</v>
      </c>
      <c r="Y1341" s="481" t="s">
        <v>2937</v>
      </c>
      <c r="Z1341" s="284"/>
    </row>
    <row r="1342" spans="2:26" ht="42.45" hidden="1" customHeight="1" x14ac:dyDescent="0.3">
      <c r="B1342" s="56" t="str">
        <f t="shared" ca="1" si="128"/>
        <v>VERO</v>
      </c>
      <c r="C1342" s="57" t="b">
        <f t="shared" si="129"/>
        <v>1</v>
      </c>
      <c r="D1342" s="57" t="b">
        <f>+IF(Q1342='Convalida dati'!$B$16,AND('Dealflow centrale'!V1342&lt;&gt;"",I1342&lt;&gt;""),IF(AND('Dealflow centrale'!Q1342='Convalida dati'!$B$17,'Dealflow centrale'!I1342=""),OR('Dealflow centrale'!V1342="",V1342='Convalida dati'!$D$8),"FALSO"))</f>
        <v>1</v>
      </c>
      <c r="E1342" s="57" t="b">
        <f>+IF(OR(T1342='Convalida dati'!$F$4,T1342='Convalida dati'!$F$5,T1342='Convalida dati'!$F$8),OR('Dealflow centrale'!V1342='Convalida dati'!$D$5,V1342='Convalida dati'!$D$6,V1342='Convalida dati'!$D$7),IF(OR('Dealflow centrale'!T1342='Convalida dati'!$F$9,'Dealflow centrale'!T1342='Convalida dati'!$F$7),OR('Dealflow centrale'!V1342='Convalida dati'!$D$4,'Dealflow centrale'!V1342='Convalida dati'!$D$5,'Dealflow centrale'!V1342='Convalida dati'!$D$6),IF(T1342="",OR(V1342="",V1342='Convalida dati'!$D$8),"FALSO")))</f>
        <v>1</v>
      </c>
      <c r="F1342" s="58" t="str">
        <f t="shared" ca="1" si="130"/>
        <v>OK</v>
      </c>
      <c r="G1342" s="66">
        <f t="shared" si="125"/>
        <v>1337</v>
      </c>
      <c r="H1342" s="85">
        <v>43852</v>
      </c>
      <c r="I1342" s="63">
        <v>43852</v>
      </c>
      <c r="J1342" s="292" t="s">
        <v>2901</v>
      </c>
      <c r="K1342" s="76" t="s">
        <v>62</v>
      </c>
      <c r="L1342" s="76" t="s">
        <v>69</v>
      </c>
      <c r="M1342" s="78" t="s">
        <v>70</v>
      </c>
      <c r="N1342" s="77"/>
      <c r="O1342" s="272" t="s">
        <v>2936</v>
      </c>
      <c r="P1342" s="78" t="s">
        <v>169</v>
      </c>
      <c r="Q1342" s="67" t="s">
        <v>170</v>
      </c>
      <c r="R1342" s="67" t="s">
        <v>49</v>
      </c>
      <c r="S1342" s="288" t="str">
        <f>+'EVCA sectoralclassification 1'!E214</f>
        <v>Systems software</v>
      </c>
      <c r="T1342" s="68" t="s">
        <v>40</v>
      </c>
      <c r="U1342" s="78" t="s">
        <v>1158</v>
      </c>
      <c r="V1342" s="423" t="s">
        <v>39</v>
      </c>
      <c r="W1342" s="288"/>
      <c r="X1342" s="489">
        <v>43853</v>
      </c>
      <c r="Y1342" s="482" t="s">
        <v>2937</v>
      </c>
      <c r="Z1342" s="74"/>
    </row>
    <row r="1343" spans="2:26" ht="42.45" hidden="1" customHeight="1" x14ac:dyDescent="0.3">
      <c r="B1343" s="56" t="str">
        <f t="shared" ca="1" si="128"/>
        <v>VERO</v>
      </c>
      <c r="C1343" s="57" t="b">
        <f t="shared" si="129"/>
        <v>1</v>
      </c>
      <c r="D1343" s="57" t="b">
        <f>+IF(Q1343='Convalida dati'!$B$16,AND('Dealflow centrale'!V1343&lt;&gt;"",I1343&lt;&gt;""),IF(AND('Dealflow centrale'!Q1343='Convalida dati'!$B$17,'Dealflow centrale'!I1343=""),OR('Dealflow centrale'!V1343="",V1343='Convalida dati'!$D$8),"FALSO"))</f>
        <v>1</v>
      </c>
      <c r="E1343" s="57" t="b">
        <f>+IF(OR(T1343='Convalida dati'!$F$4,T1343='Convalida dati'!$F$5,T1343='Convalida dati'!$F$8),OR('Dealflow centrale'!V1343='Convalida dati'!$D$5,V1343='Convalida dati'!$D$6,V1343='Convalida dati'!$D$7),IF(OR('Dealflow centrale'!T1343='Convalida dati'!$F$9,'Dealflow centrale'!T1343='Convalida dati'!$F$7),OR('Dealflow centrale'!V1343='Convalida dati'!$D$4,'Dealflow centrale'!V1343='Convalida dati'!$D$5,'Dealflow centrale'!V1343='Convalida dati'!$D$6),IF(T1343="",OR(V1343="",V1343='Convalida dati'!$D$8),"FALSO")))</f>
        <v>1</v>
      </c>
      <c r="F1343" s="58" t="str">
        <f t="shared" ca="1" si="130"/>
        <v>OK</v>
      </c>
      <c r="G1343" s="60">
        <f t="shared" si="125"/>
        <v>1338</v>
      </c>
      <c r="H1343" s="282">
        <v>43852</v>
      </c>
      <c r="I1343" s="59">
        <v>43852</v>
      </c>
      <c r="J1343" s="279" t="s">
        <v>2912</v>
      </c>
      <c r="K1343" s="70" t="s">
        <v>62</v>
      </c>
      <c r="L1343" s="70" t="s">
        <v>69</v>
      </c>
      <c r="M1343" s="72" t="s">
        <v>70</v>
      </c>
      <c r="N1343" s="75"/>
      <c r="O1343" s="73" t="s">
        <v>2936</v>
      </c>
      <c r="P1343" s="60" t="s">
        <v>169</v>
      </c>
      <c r="Q1343" s="281" t="s">
        <v>170</v>
      </c>
      <c r="R1343" s="61" t="s">
        <v>43</v>
      </c>
      <c r="S1343" s="293" t="str">
        <f>+'EVCA sectoralclassification 1'!E15</f>
        <v>Agriculture: other</v>
      </c>
      <c r="T1343" s="62" t="s">
        <v>40</v>
      </c>
      <c r="U1343" s="60" t="s">
        <v>1158</v>
      </c>
      <c r="V1343" s="424" t="s">
        <v>39</v>
      </c>
      <c r="W1343" s="289"/>
      <c r="X1343" s="488">
        <v>43853</v>
      </c>
      <c r="Y1343" s="481" t="s">
        <v>2937</v>
      </c>
      <c r="Z1343" s="284"/>
    </row>
    <row r="1344" spans="2:26" ht="42.45" hidden="1" customHeight="1" x14ac:dyDescent="0.3">
      <c r="B1344" s="56" t="str">
        <f t="shared" ca="1" si="128"/>
        <v>VERO</v>
      </c>
      <c r="C1344" s="57" t="b">
        <f t="shared" si="129"/>
        <v>1</v>
      </c>
      <c r="D1344" s="57" t="b">
        <f>+IF(Q1344='Convalida dati'!$B$16,AND('Dealflow centrale'!V1344&lt;&gt;"",I1344&lt;&gt;""),IF(AND('Dealflow centrale'!Q1344='Convalida dati'!$B$17,'Dealflow centrale'!I1344=""),OR('Dealflow centrale'!V1344="",V1344='Convalida dati'!$D$8),"FALSO"))</f>
        <v>1</v>
      </c>
      <c r="E1344" s="57" t="b">
        <f>+IF(OR(T1344='Convalida dati'!$F$4,T1344='Convalida dati'!$F$5,T1344='Convalida dati'!$F$8),OR('Dealflow centrale'!V1344='Convalida dati'!$D$5,V1344='Convalida dati'!$D$6,V1344='Convalida dati'!$D$7),IF(OR('Dealflow centrale'!T1344='Convalida dati'!$F$9,'Dealflow centrale'!T1344='Convalida dati'!$F$7),OR('Dealflow centrale'!V1344='Convalida dati'!$D$4,'Dealflow centrale'!V1344='Convalida dati'!$D$5,'Dealflow centrale'!V1344='Convalida dati'!$D$6),IF(T1344="",OR(V1344="",V1344='Convalida dati'!$D$8),"FALSO")))</f>
        <v>1</v>
      </c>
      <c r="F1344" s="58" t="str">
        <f t="shared" ca="1" si="130"/>
        <v>OK</v>
      </c>
      <c r="G1344" s="66">
        <f t="shared" si="125"/>
        <v>1339</v>
      </c>
      <c r="H1344" s="85">
        <v>43852</v>
      </c>
      <c r="I1344" s="63">
        <v>43852</v>
      </c>
      <c r="J1344" s="292" t="s">
        <v>2913</v>
      </c>
      <c r="K1344" s="76" t="s">
        <v>62</v>
      </c>
      <c r="L1344" s="76" t="s">
        <v>69</v>
      </c>
      <c r="M1344" s="78" t="s">
        <v>70</v>
      </c>
      <c r="N1344" s="64"/>
      <c r="O1344" s="272" t="s">
        <v>2936</v>
      </c>
      <c r="P1344" s="66" t="s">
        <v>169</v>
      </c>
      <c r="Q1344" s="67" t="s">
        <v>170</v>
      </c>
      <c r="R1344" s="67" t="s">
        <v>51</v>
      </c>
      <c r="S1344" s="288" t="str">
        <f>+'EVCA sectoralclassification 1'!E48</f>
        <v>Business and industrial products</v>
      </c>
      <c r="T1344" s="68" t="s">
        <v>40</v>
      </c>
      <c r="U1344" s="66" t="s">
        <v>1158</v>
      </c>
      <c r="V1344" s="423" t="s">
        <v>39</v>
      </c>
      <c r="W1344" s="288"/>
      <c r="X1344" s="489">
        <v>43853</v>
      </c>
      <c r="Y1344" s="482" t="s">
        <v>2937</v>
      </c>
      <c r="Z1344" s="74"/>
    </row>
    <row r="1345" spans="2:26" ht="42.45" hidden="1" customHeight="1" x14ac:dyDescent="0.3">
      <c r="B1345" s="56" t="str">
        <f t="shared" ca="1" si="128"/>
        <v>VERO</v>
      </c>
      <c r="C1345" s="57" t="b">
        <f t="shared" si="129"/>
        <v>1</v>
      </c>
      <c r="D1345" s="57" t="b">
        <f>+IF(Q1345='Convalida dati'!$B$16,AND('Dealflow centrale'!V1345&lt;&gt;"",I1345&lt;&gt;""),IF(AND('Dealflow centrale'!Q1345='Convalida dati'!$B$17,'Dealflow centrale'!I1345=""),OR('Dealflow centrale'!V1345="",V1345='Convalida dati'!$D$8),"FALSO"))</f>
        <v>1</v>
      </c>
      <c r="E1345" s="57" t="b">
        <f>+IF(OR(T1345='Convalida dati'!$F$4,T1345='Convalida dati'!$F$5,T1345='Convalida dati'!$F$8),OR('Dealflow centrale'!V1345='Convalida dati'!$D$5,V1345='Convalida dati'!$D$6,V1345='Convalida dati'!$D$7),IF(OR('Dealflow centrale'!T1345='Convalida dati'!$F$9,'Dealflow centrale'!T1345='Convalida dati'!$F$7),OR('Dealflow centrale'!V1345='Convalida dati'!$D$4,'Dealflow centrale'!V1345='Convalida dati'!$D$5,'Dealflow centrale'!V1345='Convalida dati'!$D$6),IF(T1345="",OR(V1345="",V1345='Convalida dati'!$D$8),"FALSO")))</f>
        <v>1</v>
      </c>
      <c r="F1345" s="58" t="str">
        <f t="shared" ca="1" si="130"/>
        <v>OK</v>
      </c>
      <c r="G1345" s="60">
        <f t="shared" si="125"/>
        <v>1340</v>
      </c>
      <c r="H1345" s="84">
        <v>43852</v>
      </c>
      <c r="I1345" s="59">
        <v>43852</v>
      </c>
      <c r="J1345" s="279" t="s">
        <v>2914</v>
      </c>
      <c r="K1345" s="70" t="s">
        <v>62</v>
      </c>
      <c r="L1345" s="70" t="s">
        <v>69</v>
      </c>
      <c r="M1345" s="72" t="s">
        <v>70</v>
      </c>
      <c r="N1345" s="75"/>
      <c r="O1345" s="73" t="s">
        <v>2936</v>
      </c>
      <c r="P1345" s="72" t="s">
        <v>169</v>
      </c>
      <c r="Q1345" s="281" t="s">
        <v>170</v>
      </c>
      <c r="R1345" s="61" t="s">
        <v>47</v>
      </c>
      <c r="S1345" s="293" t="str">
        <f>+'EVCA sectoralclassification 1'!E48</f>
        <v>Business and industrial products</v>
      </c>
      <c r="T1345" s="62" t="s">
        <v>40</v>
      </c>
      <c r="U1345" s="72" t="s">
        <v>1158</v>
      </c>
      <c r="V1345" s="424" t="s">
        <v>39</v>
      </c>
      <c r="W1345" s="289"/>
      <c r="X1345" s="488">
        <v>43853</v>
      </c>
      <c r="Y1345" s="481" t="s">
        <v>2937</v>
      </c>
      <c r="Z1345" s="284"/>
    </row>
    <row r="1346" spans="2:26" ht="42.45" hidden="1" customHeight="1" x14ac:dyDescent="0.3">
      <c r="B1346" s="56" t="str">
        <f t="shared" ca="1" si="128"/>
        <v>VERO</v>
      </c>
      <c r="C1346" s="57" t="b">
        <f t="shared" si="129"/>
        <v>1</v>
      </c>
      <c r="D1346" s="57" t="b">
        <f>+IF(Q1346='Convalida dati'!$B$16,AND('Dealflow centrale'!V1346&lt;&gt;"",I1346&lt;&gt;""),IF(AND('Dealflow centrale'!Q1346='Convalida dati'!$B$17,'Dealflow centrale'!I1346=""),OR('Dealflow centrale'!V1346="",V1346='Convalida dati'!$D$8),"FALSO"))</f>
        <v>1</v>
      </c>
      <c r="E1346" s="57" t="b">
        <f>+IF(OR(T1346='Convalida dati'!$F$4,T1346='Convalida dati'!$F$5,T1346='Convalida dati'!$F$8),OR('Dealflow centrale'!V1346='Convalida dati'!$D$5,V1346='Convalida dati'!$D$6,V1346='Convalida dati'!$D$7),IF(OR('Dealflow centrale'!T1346='Convalida dati'!$F$9,'Dealflow centrale'!T1346='Convalida dati'!$F$7),OR('Dealflow centrale'!V1346='Convalida dati'!$D$4,'Dealflow centrale'!V1346='Convalida dati'!$D$5,'Dealflow centrale'!V1346='Convalida dati'!$D$6),IF(T1346="",OR(V1346="",V1346='Convalida dati'!$D$8),"FALSO")))</f>
        <v>1</v>
      </c>
      <c r="F1346" s="58" t="str">
        <f t="shared" ca="1" si="130"/>
        <v>OK</v>
      </c>
      <c r="G1346" s="66">
        <f t="shared" si="125"/>
        <v>1341</v>
      </c>
      <c r="H1346" s="273">
        <v>43852</v>
      </c>
      <c r="I1346" s="63">
        <v>43852</v>
      </c>
      <c r="J1346" s="292" t="s">
        <v>2915</v>
      </c>
      <c r="K1346" s="76" t="s">
        <v>62</v>
      </c>
      <c r="L1346" s="76" t="s">
        <v>69</v>
      </c>
      <c r="M1346" s="78" t="s">
        <v>70</v>
      </c>
      <c r="N1346" s="64"/>
      <c r="O1346" s="272" t="s">
        <v>2936</v>
      </c>
      <c r="P1346" s="66" t="s">
        <v>169</v>
      </c>
      <c r="Q1346" s="67" t="s">
        <v>170</v>
      </c>
      <c r="R1346" s="67" t="s">
        <v>45</v>
      </c>
      <c r="S1346" s="288" t="str">
        <f>+'EVCA sectoralclassification 1'!E223</f>
        <v>Biotechnology</v>
      </c>
      <c r="T1346" s="68" t="s">
        <v>40</v>
      </c>
      <c r="U1346" s="66" t="s">
        <v>1158</v>
      </c>
      <c r="V1346" s="423" t="s">
        <v>39</v>
      </c>
      <c r="W1346" s="288"/>
      <c r="X1346" s="489">
        <v>43853</v>
      </c>
      <c r="Y1346" s="482" t="s">
        <v>2937</v>
      </c>
      <c r="Z1346" s="74"/>
    </row>
    <row r="1347" spans="2:26" ht="42.45" hidden="1" customHeight="1" x14ac:dyDescent="0.3">
      <c r="B1347" s="56" t="str">
        <f t="shared" ca="1" si="128"/>
        <v>VERO</v>
      </c>
      <c r="C1347" s="57" t="b">
        <f t="shared" si="129"/>
        <v>1</v>
      </c>
      <c r="D1347" s="57" t="b">
        <f>+IF(Q1347='Convalida dati'!$B$16,AND('Dealflow centrale'!V1347&lt;&gt;"",I1347&lt;&gt;""),IF(AND('Dealflow centrale'!Q1347='Convalida dati'!$B$17,'Dealflow centrale'!I1347=""),OR('Dealflow centrale'!V1347="",V1347='Convalida dati'!$D$8),"FALSO"))</f>
        <v>1</v>
      </c>
      <c r="E1347" s="57" t="b">
        <f>+IF(OR(T1347='Convalida dati'!$F$4,T1347='Convalida dati'!$F$5,T1347='Convalida dati'!$F$8),OR('Dealflow centrale'!V1347='Convalida dati'!$D$5,V1347='Convalida dati'!$D$6,V1347='Convalida dati'!$D$7),IF(OR('Dealflow centrale'!T1347='Convalida dati'!$F$9,'Dealflow centrale'!T1347='Convalida dati'!$F$7),OR('Dealflow centrale'!V1347='Convalida dati'!$D$4,'Dealflow centrale'!V1347='Convalida dati'!$D$5,'Dealflow centrale'!V1347='Convalida dati'!$D$6),IF(T1347="",OR(V1347="",V1347='Convalida dati'!$D$8),"FALSO")))</f>
        <v>1</v>
      </c>
      <c r="F1347" s="58" t="str">
        <f t="shared" ca="1" si="130"/>
        <v>OK</v>
      </c>
      <c r="G1347" s="60">
        <f t="shared" si="125"/>
        <v>1342</v>
      </c>
      <c r="H1347" s="84">
        <v>43852</v>
      </c>
      <c r="I1347" s="59">
        <v>43852</v>
      </c>
      <c r="J1347" s="279" t="s">
        <v>2916</v>
      </c>
      <c r="K1347" s="70" t="s">
        <v>62</v>
      </c>
      <c r="L1347" s="70" t="s">
        <v>69</v>
      </c>
      <c r="M1347" s="72" t="s">
        <v>70</v>
      </c>
      <c r="N1347" s="75"/>
      <c r="O1347" s="73" t="s">
        <v>2936</v>
      </c>
      <c r="P1347" s="60" t="s">
        <v>169</v>
      </c>
      <c r="Q1347" s="281" t="s">
        <v>170</v>
      </c>
      <c r="R1347" s="61" t="s">
        <v>52</v>
      </c>
      <c r="S1347" s="293" t="str">
        <f>+'EVCA sectoralclassification 1'!E234</f>
        <v>Healthcare: other</v>
      </c>
      <c r="T1347" s="62" t="s">
        <v>40</v>
      </c>
      <c r="U1347" s="60" t="s">
        <v>1158</v>
      </c>
      <c r="V1347" s="424" t="s">
        <v>39</v>
      </c>
      <c r="W1347" s="289"/>
      <c r="X1347" s="488">
        <v>43853</v>
      </c>
      <c r="Y1347" s="481" t="s">
        <v>2937</v>
      </c>
      <c r="Z1347" s="284"/>
    </row>
    <row r="1348" spans="2:26" ht="42.45" hidden="1" customHeight="1" x14ac:dyDescent="0.3">
      <c r="B1348" s="56" t="str">
        <f t="shared" ca="1" si="128"/>
        <v>VERO</v>
      </c>
      <c r="C1348" s="57" t="b">
        <f t="shared" si="129"/>
        <v>1</v>
      </c>
      <c r="D1348" s="57" t="b">
        <f>+IF(Q1348='Convalida dati'!$B$16,AND('Dealflow centrale'!V1348&lt;&gt;"",I1348&lt;&gt;""),IF(AND('Dealflow centrale'!Q1348='Convalida dati'!$B$17,'Dealflow centrale'!I1348=""),OR('Dealflow centrale'!V1348="",V1348='Convalida dati'!$D$8),"FALSO"))</f>
        <v>1</v>
      </c>
      <c r="E1348" s="57" t="b">
        <f>+IF(OR(T1348='Convalida dati'!$F$4,T1348='Convalida dati'!$F$5,T1348='Convalida dati'!$F$8),OR('Dealflow centrale'!V1348='Convalida dati'!$D$5,V1348='Convalida dati'!$D$6,V1348='Convalida dati'!$D$7),IF(OR('Dealflow centrale'!T1348='Convalida dati'!$F$9,'Dealflow centrale'!T1348='Convalida dati'!$F$7),OR('Dealflow centrale'!V1348='Convalida dati'!$D$4,'Dealflow centrale'!V1348='Convalida dati'!$D$5,'Dealflow centrale'!V1348='Convalida dati'!$D$6),IF(T1348="",OR(V1348="",V1348='Convalida dati'!$D$8),"FALSO")))</f>
        <v>1</v>
      </c>
      <c r="F1348" s="58" t="str">
        <f t="shared" ca="1" si="130"/>
        <v>OK</v>
      </c>
      <c r="G1348" s="66">
        <f t="shared" si="125"/>
        <v>1343</v>
      </c>
      <c r="H1348" s="85">
        <v>43852</v>
      </c>
      <c r="I1348" s="63">
        <v>43852</v>
      </c>
      <c r="J1348" s="292" t="s">
        <v>2902</v>
      </c>
      <c r="K1348" s="76" t="s">
        <v>62</v>
      </c>
      <c r="L1348" s="76" t="s">
        <v>69</v>
      </c>
      <c r="M1348" s="78" t="s">
        <v>70</v>
      </c>
      <c r="N1348" s="64"/>
      <c r="O1348" s="272" t="s">
        <v>2936</v>
      </c>
      <c r="P1348" s="66" t="s">
        <v>169</v>
      </c>
      <c r="Q1348" s="67" t="s">
        <v>170</v>
      </c>
      <c r="R1348" s="67" t="s">
        <v>52</v>
      </c>
      <c r="S1348" s="288" t="str">
        <f>+'EVCA sectoralclassification 1'!E234</f>
        <v>Healthcare: other</v>
      </c>
      <c r="T1348" s="68" t="s">
        <v>40</v>
      </c>
      <c r="U1348" s="66" t="s">
        <v>1158</v>
      </c>
      <c r="V1348" s="423" t="s">
        <v>39</v>
      </c>
      <c r="W1348" s="288"/>
      <c r="X1348" s="489">
        <v>43853</v>
      </c>
      <c r="Y1348" s="482" t="s">
        <v>2937</v>
      </c>
      <c r="Z1348" s="74"/>
    </row>
    <row r="1349" spans="2:26" ht="42.45" hidden="1" customHeight="1" x14ac:dyDescent="0.3">
      <c r="B1349" s="56" t="str">
        <f t="shared" ca="1" si="128"/>
        <v>VERO</v>
      </c>
      <c r="C1349" s="57" t="b">
        <f t="shared" si="129"/>
        <v>1</v>
      </c>
      <c r="D1349" s="57" t="b">
        <f>+IF(Q1349='Convalida dati'!$B$16,AND('Dealflow centrale'!V1349&lt;&gt;"",I1349&lt;&gt;""),IF(AND('Dealflow centrale'!Q1349='Convalida dati'!$B$17,'Dealflow centrale'!I1349=""),OR('Dealflow centrale'!V1349="",V1349='Convalida dati'!$D$8),"FALSO"))</f>
        <v>1</v>
      </c>
      <c r="E1349" s="57" t="b">
        <f>+IF(OR(T1349='Convalida dati'!$F$4,T1349='Convalida dati'!$F$5,T1349='Convalida dati'!$F$8),OR('Dealflow centrale'!V1349='Convalida dati'!$D$5,V1349='Convalida dati'!$D$6,V1349='Convalida dati'!$D$7),IF(OR('Dealflow centrale'!T1349='Convalida dati'!$F$9,'Dealflow centrale'!T1349='Convalida dati'!$F$7),OR('Dealflow centrale'!V1349='Convalida dati'!$D$4,'Dealflow centrale'!V1349='Convalida dati'!$D$5,'Dealflow centrale'!V1349='Convalida dati'!$D$6),IF(T1349="",OR(V1349="",V1349='Convalida dati'!$D$8),"FALSO")))</f>
        <v>1</v>
      </c>
      <c r="F1349" s="58" t="str">
        <f t="shared" ca="1" si="130"/>
        <v>OK</v>
      </c>
      <c r="G1349" s="60">
        <f t="shared" si="125"/>
        <v>1344</v>
      </c>
      <c r="H1349" s="282">
        <v>43852</v>
      </c>
      <c r="I1349" s="59">
        <v>43852</v>
      </c>
      <c r="J1349" s="279" t="s">
        <v>2917</v>
      </c>
      <c r="K1349" s="70" t="s">
        <v>62</v>
      </c>
      <c r="L1349" s="70" t="s">
        <v>69</v>
      </c>
      <c r="M1349" s="72" t="s">
        <v>70</v>
      </c>
      <c r="N1349" s="75"/>
      <c r="O1349" s="73" t="s">
        <v>2936</v>
      </c>
      <c r="P1349" s="60" t="s">
        <v>169</v>
      </c>
      <c r="Q1349" s="281" t="s">
        <v>170</v>
      </c>
      <c r="R1349" s="61" t="s">
        <v>49</v>
      </c>
      <c r="S1349" s="293" t="str">
        <f>+'EVCA sectoralclassification 1'!E214</f>
        <v>Systems software</v>
      </c>
      <c r="T1349" s="62" t="s">
        <v>40</v>
      </c>
      <c r="U1349" s="72" t="s">
        <v>1158</v>
      </c>
      <c r="V1349" s="424" t="s">
        <v>39</v>
      </c>
      <c r="W1349" s="289"/>
      <c r="X1349" s="488">
        <v>43853</v>
      </c>
      <c r="Y1349" s="481" t="s">
        <v>2937</v>
      </c>
      <c r="Z1349" s="284"/>
    </row>
    <row r="1350" spans="2:26" ht="42.45" hidden="1" customHeight="1" x14ac:dyDescent="0.3">
      <c r="B1350" s="56" t="str">
        <f t="shared" ca="1" si="128"/>
        <v>VERO</v>
      </c>
      <c r="C1350" s="57" t="b">
        <f t="shared" si="129"/>
        <v>1</v>
      </c>
      <c r="D1350" s="57" t="b">
        <f>+IF(Q1350='Convalida dati'!$B$16,AND('Dealflow centrale'!V1350&lt;&gt;"",I1350&lt;&gt;""),IF(AND('Dealflow centrale'!Q1350='Convalida dati'!$B$17,'Dealflow centrale'!I1350=""),OR('Dealflow centrale'!V1350="",V1350='Convalida dati'!$D$8),"FALSO"))</f>
        <v>1</v>
      </c>
      <c r="E1350" s="57" t="b">
        <f>+IF(OR(T1350='Convalida dati'!$F$4,T1350='Convalida dati'!$F$5,T1350='Convalida dati'!$F$8),OR('Dealflow centrale'!V1350='Convalida dati'!$D$5,V1350='Convalida dati'!$D$6,V1350='Convalida dati'!$D$7),IF(OR('Dealflow centrale'!T1350='Convalida dati'!$F$9,'Dealflow centrale'!T1350='Convalida dati'!$F$7),OR('Dealflow centrale'!V1350='Convalida dati'!$D$4,'Dealflow centrale'!V1350='Convalida dati'!$D$5,'Dealflow centrale'!V1350='Convalida dati'!$D$6),IF(T1350="",OR(V1350="",V1350='Convalida dati'!$D$8),"FALSO")))</f>
        <v>1</v>
      </c>
      <c r="F1350" s="58" t="str">
        <f t="shared" ca="1" si="130"/>
        <v>OK</v>
      </c>
      <c r="G1350" s="66">
        <f t="shared" si="125"/>
        <v>1345</v>
      </c>
      <c r="H1350" s="85">
        <v>43852</v>
      </c>
      <c r="I1350" s="63">
        <v>43852</v>
      </c>
      <c r="J1350" s="292" t="s">
        <v>2918</v>
      </c>
      <c r="K1350" s="76" t="s">
        <v>62</v>
      </c>
      <c r="L1350" s="76" t="s">
        <v>69</v>
      </c>
      <c r="M1350" s="78" t="s">
        <v>70</v>
      </c>
      <c r="N1350" s="77"/>
      <c r="O1350" s="272" t="s">
        <v>2936</v>
      </c>
      <c r="P1350" s="66" t="s">
        <v>169</v>
      </c>
      <c r="Q1350" s="67" t="s">
        <v>170</v>
      </c>
      <c r="R1350" s="67" t="s">
        <v>51</v>
      </c>
      <c r="S1350" s="288" t="str">
        <f>+'EVCA sectoralclassification 1'!E48</f>
        <v>Business and industrial products</v>
      </c>
      <c r="T1350" s="68" t="s">
        <v>40</v>
      </c>
      <c r="U1350" s="66" t="s">
        <v>1158</v>
      </c>
      <c r="V1350" s="423" t="s">
        <v>39</v>
      </c>
      <c r="W1350" s="288"/>
      <c r="X1350" s="489">
        <v>43853</v>
      </c>
      <c r="Y1350" s="482" t="s">
        <v>2937</v>
      </c>
      <c r="Z1350" s="74"/>
    </row>
    <row r="1351" spans="2:26" ht="42.45" hidden="1" customHeight="1" x14ac:dyDescent="0.3">
      <c r="B1351" s="56" t="str">
        <f t="shared" ca="1" si="128"/>
        <v>VERO</v>
      </c>
      <c r="C1351" s="57" t="b">
        <f t="shared" si="129"/>
        <v>1</v>
      </c>
      <c r="D1351" s="57" t="b">
        <f>+IF(Q1351='Convalida dati'!$B$16,AND('Dealflow centrale'!V1351&lt;&gt;"",I1351&lt;&gt;""),IF(AND('Dealflow centrale'!Q1351='Convalida dati'!$B$17,'Dealflow centrale'!I1351=""),OR('Dealflow centrale'!V1351="",V1351='Convalida dati'!$D$8),"FALSO"))</f>
        <v>1</v>
      </c>
      <c r="E1351" s="57" t="b">
        <f>+IF(OR(T1351='Convalida dati'!$F$4,T1351='Convalida dati'!$F$5,T1351='Convalida dati'!$F$8),OR('Dealflow centrale'!V1351='Convalida dati'!$D$5,V1351='Convalida dati'!$D$6,V1351='Convalida dati'!$D$7),IF(OR('Dealflow centrale'!T1351='Convalida dati'!$F$9,'Dealflow centrale'!T1351='Convalida dati'!$F$7),OR('Dealflow centrale'!V1351='Convalida dati'!$D$4,'Dealflow centrale'!V1351='Convalida dati'!$D$5,'Dealflow centrale'!V1351='Convalida dati'!$D$6),IF(T1351="",OR(V1351="",V1351='Convalida dati'!$D$8),"FALSO")))</f>
        <v>1</v>
      </c>
      <c r="F1351" s="58" t="str">
        <f t="shared" ca="1" si="130"/>
        <v>OK</v>
      </c>
      <c r="G1351" s="60">
        <f t="shared" si="125"/>
        <v>1346</v>
      </c>
      <c r="H1351" s="84">
        <v>43852</v>
      </c>
      <c r="I1351" s="59">
        <v>43852</v>
      </c>
      <c r="J1351" s="279" t="s">
        <v>2919</v>
      </c>
      <c r="K1351" s="70" t="s">
        <v>62</v>
      </c>
      <c r="L1351" s="70" t="s">
        <v>69</v>
      </c>
      <c r="M1351" s="72" t="s">
        <v>70</v>
      </c>
      <c r="N1351" s="75"/>
      <c r="O1351" s="73" t="s">
        <v>2936</v>
      </c>
      <c r="P1351" s="72" t="s">
        <v>169</v>
      </c>
      <c r="Q1351" s="281" t="s">
        <v>170</v>
      </c>
      <c r="R1351" s="61" t="s">
        <v>52</v>
      </c>
      <c r="S1351" s="293" t="str">
        <f>+'EVCA sectoralclassification 1'!E234</f>
        <v>Healthcare: other</v>
      </c>
      <c r="T1351" s="62" t="s">
        <v>40</v>
      </c>
      <c r="U1351" s="72" t="s">
        <v>1158</v>
      </c>
      <c r="V1351" s="424" t="s">
        <v>39</v>
      </c>
      <c r="W1351" s="289"/>
      <c r="X1351" s="488">
        <v>43853</v>
      </c>
      <c r="Y1351" s="481" t="s">
        <v>2937</v>
      </c>
      <c r="Z1351" s="284"/>
    </row>
    <row r="1352" spans="2:26" ht="42.45" hidden="1" customHeight="1" x14ac:dyDescent="0.3">
      <c r="B1352" s="56" t="str">
        <f t="shared" ca="1" si="128"/>
        <v>VERO</v>
      </c>
      <c r="C1352" s="57" t="b">
        <f t="shared" si="129"/>
        <v>1</v>
      </c>
      <c r="D1352" s="57" t="b">
        <f>+IF(Q1352='Convalida dati'!$B$16,AND('Dealflow centrale'!V1352&lt;&gt;"",I1352&lt;&gt;""),IF(AND('Dealflow centrale'!Q1352='Convalida dati'!$B$17,'Dealflow centrale'!I1352=""),OR('Dealflow centrale'!V1352="",V1352='Convalida dati'!$D$8),"FALSO"))</f>
        <v>1</v>
      </c>
      <c r="E1352" s="57" t="b">
        <f>+IF(OR(T1352='Convalida dati'!$F$4,T1352='Convalida dati'!$F$5,T1352='Convalida dati'!$F$8),OR('Dealflow centrale'!V1352='Convalida dati'!$D$5,V1352='Convalida dati'!$D$6,V1352='Convalida dati'!$D$7),IF(OR('Dealflow centrale'!T1352='Convalida dati'!$F$9,'Dealflow centrale'!T1352='Convalida dati'!$F$7),OR('Dealflow centrale'!V1352='Convalida dati'!$D$4,'Dealflow centrale'!V1352='Convalida dati'!$D$5,'Dealflow centrale'!V1352='Convalida dati'!$D$6),IF(T1352="",OR(V1352="",V1352='Convalida dati'!$D$8),"FALSO")))</f>
        <v>1</v>
      </c>
      <c r="F1352" s="58" t="str">
        <f t="shared" ca="1" si="130"/>
        <v>OK</v>
      </c>
      <c r="G1352" s="66">
        <f t="shared" si="125"/>
        <v>1347</v>
      </c>
      <c r="H1352" s="85">
        <v>43852</v>
      </c>
      <c r="I1352" s="63">
        <v>43852</v>
      </c>
      <c r="J1352" s="292" t="s">
        <v>2920</v>
      </c>
      <c r="K1352" s="76" t="s">
        <v>62</v>
      </c>
      <c r="L1352" s="76" t="s">
        <v>69</v>
      </c>
      <c r="M1352" s="78" t="s">
        <v>70</v>
      </c>
      <c r="N1352" s="64"/>
      <c r="O1352" s="272" t="s">
        <v>2936</v>
      </c>
      <c r="P1352" s="66" t="s">
        <v>169</v>
      </c>
      <c r="Q1352" s="67" t="s">
        <v>170</v>
      </c>
      <c r="R1352" s="67" t="s">
        <v>45</v>
      </c>
      <c r="S1352" s="288" t="str">
        <f>+'EVCA sectoralclassification 1'!E223</f>
        <v>Biotechnology</v>
      </c>
      <c r="T1352" s="68" t="s">
        <v>40</v>
      </c>
      <c r="U1352" s="66" t="s">
        <v>1158</v>
      </c>
      <c r="V1352" s="423" t="s">
        <v>39</v>
      </c>
      <c r="W1352" s="288"/>
      <c r="X1352" s="489">
        <v>43853</v>
      </c>
      <c r="Y1352" s="482" t="s">
        <v>2937</v>
      </c>
      <c r="Z1352" s="74"/>
    </row>
    <row r="1353" spans="2:26" ht="42.45" hidden="1" customHeight="1" x14ac:dyDescent="0.3">
      <c r="B1353" s="56" t="str">
        <f t="shared" ca="1" si="128"/>
        <v>VERO</v>
      </c>
      <c r="C1353" s="57" t="b">
        <f t="shared" si="129"/>
        <v>1</v>
      </c>
      <c r="D1353" s="57" t="b">
        <f>+IF(Q1353='Convalida dati'!$B$16,AND('Dealflow centrale'!V1353&lt;&gt;"",I1353&lt;&gt;""),IF(AND('Dealflow centrale'!Q1353='Convalida dati'!$B$17,'Dealflow centrale'!I1353=""),OR('Dealflow centrale'!V1353="",V1353='Convalida dati'!$D$8),"FALSO"))</f>
        <v>1</v>
      </c>
      <c r="E1353" s="57" t="b">
        <f>+IF(OR(T1353='Convalida dati'!$F$4,T1353='Convalida dati'!$F$5,T1353='Convalida dati'!$F$8),OR('Dealflow centrale'!V1353='Convalida dati'!$D$5,V1353='Convalida dati'!$D$6,V1353='Convalida dati'!$D$7),IF(OR('Dealflow centrale'!T1353='Convalida dati'!$F$9,'Dealflow centrale'!T1353='Convalida dati'!$F$7),OR('Dealflow centrale'!V1353='Convalida dati'!$D$4,'Dealflow centrale'!V1353='Convalida dati'!$D$5,'Dealflow centrale'!V1353='Convalida dati'!$D$6),IF(T1353="",OR(V1353="",V1353='Convalida dati'!$D$8),"FALSO")))</f>
        <v>1</v>
      </c>
      <c r="F1353" s="58" t="str">
        <f t="shared" ca="1" si="130"/>
        <v>OK</v>
      </c>
      <c r="G1353" s="60">
        <f t="shared" si="125"/>
        <v>1348</v>
      </c>
      <c r="H1353" s="84">
        <v>43852</v>
      </c>
      <c r="I1353" s="59">
        <v>43852</v>
      </c>
      <c r="J1353" s="279" t="s">
        <v>2921</v>
      </c>
      <c r="K1353" s="70" t="s">
        <v>62</v>
      </c>
      <c r="L1353" s="70" t="s">
        <v>69</v>
      </c>
      <c r="M1353" s="72" t="s">
        <v>70</v>
      </c>
      <c r="N1353" s="75"/>
      <c r="O1353" s="73" t="s">
        <v>2936</v>
      </c>
      <c r="P1353" s="60" t="s">
        <v>169</v>
      </c>
      <c r="Q1353" s="281" t="s">
        <v>170</v>
      </c>
      <c r="R1353" s="61" t="s">
        <v>46</v>
      </c>
      <c r="S1353" s="293" t="str">
        <f>+'EVCA sectoralclassification 1'!E48</f>
        <v>Business and industrial products</v>
      </c>
      <c r="T1353" s="62" t="s">
        <v>40</v>
      </c>
      <c r="U1353" s="60" t="s">
        <v>1158</v>
      </c>
      <c r="V1353" s="424" t="s">
        <v>39</v>
      </c>
      <c r="W1353" s="289"/>
      <c r="X1353" s="488">
        <v>43853</v>
      </c>
      <c r="Y1353" s="481" t="s">
        <v>2937</v>
      </c>
      <c r="Z1353" s="284"/>
    </row>
    <row r="1354" spans="2:26" ht="42.45" hidden="1" customHeight="1" x14ac:dyDescent="0.3">
      <c r="B1354" s="56" t="str">
        <f t="shared" ca="1" si="128"/>
        <v>VERO</v>
      </c>
      <c r="C1354" s="57" t="b">
        <f t="shared" si="129"/>
        <v>1</v>
      </c>
      <c r="D1354" s="57" t="b">
        <f>+IF(Q1354='Convalida dati'!$B$16,AND('Dealflow centrale'!V1354&lt;&gt;"",I1354&lt;&gt;""),IF(AND('Dealflow centrale'!Q1354='Convalida dati'!$B$17,'Dealflow centrale'!I1354=""),OR('Dealflow centrale'!V1354="",V1354='Convalida dati'!$D$8),"FALSO"))</f>
        <v>1</v>
      </c>
      <c r="E1354" s="57" t="b">
        <f>+IF(OR(T1354='Convalida dati'!$F$4,T1354='Convalida dati'!$F$5,T1354='Convalida dati'!$F$8),OR('Dealflow centrale'!V1354='Convalida dati'!$D$5,V1354='Convalida dati'!$D$6,V1354='Convalida dati'!$D$7),IF(OR('Dealflow centrale'!T1354='Convalida dati'!$F$9,'Dealflow centrale'!T1354='Convalida dati'!$F$7),OR('Dealflow centrale'!V1354='Convalida dati'!$D$4,'Dealflow centrale'!V1354='Convalida dati'!$D$5,'Dealflow centrale'!V1354='Convalida dati'!$D$6),IF(T1354="",OR(V1354="",V1354='Convalida dati'!$D$8),"FALSO")))</f>
        <v>1</v>
      </c>
      <c r="F1354" s="58" t="str">
        <f t="shared" ca="1" si="130"/>
        <v>OK</v>
      </c>
      <c r="G1354" s="66">
        <f t="shared" si="125"/>
        <v>1349</v>
      </c>
      <c r="H1354" s="85">
        <v>43852</v>
      </c>
      <c r="I1354" s="63">
        <v>43852</v>
      </c>
      <c r="J1354" s="292" t="s">
        <v>2922</v>
      </c>
      <c r="K1354" s="76" t="s">
        <v>62</v>
      </c>
      <c r="L1354" s="76" t="s">
        <v>69</v>
      </c>
      <c r="M1354" s="78" t="s">
        <v>70</v>
      </c>
      <c r="N1354" s="77"/>
      <c r="O1354" s="272" t="s">
        <v>2936</v>
      </c>
      <c r="P1354" s="78" t="s">
        <v>169</v>
      </c>
      <c r="Q1354" s="67" t="s">
        <v>170</v>
      </c>
      <c r="R1354" s="67" t="s">
        <v>46</v>
      </c>
      <c r="S1354" s="288" t="str">
        <f>+'EVCA sectoralclassification 1'!E48</f>
        <v>Business and industrial products</v>
      </c>
      <c r="T1354" s="68" t="s">
        <v>40</v>
      </c>
      <c r="U1354" s="78" t="s">
        <v>1158</v>
      </c>
      <c r="V1354" s="423" t="s">
        <v>39</v>
      </c>
      <c r="W1354" s="288"/>
      <c r="X1354" s="489">
        <v>43853</v>
      </c>
      <c r="Y1354" s="482" t="s">
        <v>2937</v>
      </c>
      <c r="Z1354" s="74"/>
    </row>
    <row r="1355" spans="2:26" ht="42.45" hidden="1" customHeight="1" x14ac:dyDescent="0.3">
      <c r="B1355" s="56" t="str">
        <f t="shared" ca="1" si="128"/>
        <v>VERO</v>
      </c>
      <c r="C1355" s="57" t="b">
        <f t="shared" si="129"/>
        <v>1</v>
      </c>
      <c r="D1355" s="57" t="b">
        <f>+IF(Q1355='Convalida dati'!$B$16,AND('Dealflow centrale'!V1355&lt;&gt;"",I1355&lt;&gt;""),IF(AND('Dealflow centrale'!Q1355='Convalida dati'!$B$17,'Dealflow centrale'!I1355=""),OR('Dealflow centrale'!V1355="",V1355='Convalida dati'!$D$8),"FALSO"))</f>
        <v>1</v>
      </c>
      <c r="E1355" s="57" t="b">
        <f>+IF(OR(T1355='Convalida dati'!$F$4,T1355='Convalida dati'!$F$5,T1355='Convalida dati'!$F$8),OR('Dealflow centrale'!V1355='Convalida dati'!$D$5,V1355='Convalida dati'!$D$6,V1355='Convalida dati'!$D$7),IF(OR('Dealflow centrale'!T1355='Convalida dati'!$F$9,'Dealflow centrale'!T1355='Convalida dati'!$F$7),OR('Dealflow centrale'!V1355='Convalida dati'!$D$4,'Dealflow centrale'!V1355='Convalida dati'!$D$5,'Dealflow centrale'!V1355='Convalida dati'!$D$6),IF(T1355="",OR(V1355="",V1355='Convalida dati'!$D$8),"FALSO")))</f>
        <v>1</v>
      </c>
      <c r="F1355" s="58" t="str">
        <f t="shared" ca="1" si="130"/>
        <v>OK</v>
      </c>
      <c r="G1355" s="60">
        <f t="shared" si="125"/>
        <v>1350</v>
      </c>
      <c r="H1355" s="84">
        <v>43852</v>
      </c>
      <c r="I1355" s="59">
        <v>43852</v>
      </c>
      <c r="J1355" s="279" t="s">
        <v>2923</v>
      </c>
      <c r="K1355" s="70" t="s">
        <v>62</v>
      </c>
      <c r="L1355" s="70" t="s">
        <v>69</v>
      </c>
      <c r="M1355" s="72" t="s">
        <v>70</v>
      </c>
      <c r="N1355" s="75"/>
      <c r="O1355" s="73" t="s">
        <v>2936</v>
      </c>
      <c r="P1355" s="60" t="s">
        <v>169</v>
      </c>
      <c r="Q1355" s="61" t="s">
        <v>170</v>
      </c>
      <c r="R1355" s="61" t="s">
        <v>51</v>
      </c>
      <c r="S1355" s="293" t="str">
        <f>+'EVCA sectoralclassification 1'!E48</f>
        <v>Business and industrial products</v>
      </c>
      <c r="T1355" s="62" t="s">
        <v>40</v>
      </c>
      <c r="U1355" s="60" t="s">
        <v>1158</v>
      </c>
      <c r="V1355" s="424" t="s">
        <v>39</v>
      </c>
      <c r="W1355" s="289"/>
      <c r="X1355" s="488">
        <v>43853</v>
      </c>
      <c r="Y1355" s="483" t="s">
        <v>2937</v>
      </c>
      <c r="Z1355" s="80"/>
    </row>
    <row r="1356" spans="2:26" ht="42.45" hidden="1" customHeight="1" x14ac:dyDescent="0.3">
      <c r="B1356" s="56" t="str">
        <f t="shared" ca="1" si="128"/>
        <v>VERO</v>
      </c>
      <c r="C1356" s="57" t="b">
        <f t="shared" si="129"/>
        <v>1</v>
      </c>
      <c r="D1356" s="57" t="b">
        <f>+IF(Q1356='Convalida dati'!$B$16,AND('Dealflow centrale'!V1356&lt;&gt;"",I1356&lt;&gt;""),IF(AND('Dealflow centrale'!Q1356='Convalida dati'!$B$17,'Dealflow centrale'!I1356=""),OR('Dealflow centrale'!V1356="",V1356='Convalida dati'!$D$8),"FALSO"))</f>
        <v>1</v>
      </c>
      <c r="E1356" s="57" t="b">
        <f>+IF(OR(T1356='Convalida dati'!$F$4,T1356='Convalida dati'!$F$5,T1356='Convalida dati'!$F$8),OR('Dealflow centrale'!V1356='Convalida dati'!$D$5,V1356='Convalida dati'!$D$6,V1356='Convalida dati'!$D$7),IF(OR('Dealflow centrale'!T1356='Convalida dati'!$F$9,'Dealflow centrale'!T1356='Convalida dati'!$F$7),OR('Dealflow centrale'!V1356='Convalida dati'!$D$4,'Dealflow centrale'!V1356='Convalida dati'!$D$5,'Dealflow centrale'!V1356='Convalida dati'!$D$6),IF(T1356="",OR(V1356="",V1356='Convalida dati'!$D$8),"FALSO")))</f>
        <v>1</v>
      </c>
      <c r="F1356" s="58" t="str">
        <f t="shared" ca="1" si="130"/>
        <v>OK</v>
      </c>
      <c r="G1356" s="66">
        <f t="shared" si="125"/>
        <v>1351</v>
      </c>
      <c r="H1356" s="85">
        <v>43852</v>
      </c>
      <c r="I1356" s="63">
        <v>43852</v>
      </c>
      <c r="J1356" s="292" t="s">
        <v>2903</v>
      </c>
      <c r="K1356" s="76" t="s">
        <v>62</v>
      </c>
      <c r="L1356" s="76" t="s">
        <v>69</v>
      </c>
      <c r="M1356" s="78" t="s">
        <v>70</v>
      </c>
      <c r="N1356" s="77"/>
      <c r="O1356" s="272" t="s">
        <v>2936</v>
      </c>
      <c r="P1356" s="66" t="s">
        <v>169</v>
      </c>
      <c r="Q1356" s="67" t="s">
        <v>170</v>
      </c>
      <c r="R1356" s="67" t="s">
        <v>45</v>
      </c>
      <c r="S1356" s="288" t="str">
        <f>+'EVCA sectoralclassification 1'!E234</f>
        <v>Healthcare: other</v>
      </c>
      <c r="T1356" s="68" t="s">
        <v>40</v>
      </c>
      <c r="U1356" s="66" t="s">
        <v>1158</v>
      </c>
      <c r="V1356" s="423" t="s">
        <v>39</v>
      </c>
      <c r="W1356" s="288"/>
      <c r="X1356" s="489">
        <v>43853</v>
      </c>
      <c r="Y1356" s="482" t="s">
        <v>2937</v>
      </c>
      <c r="Z1356" s="74"/>
    </row>
    <row r="1357" spans="2:26" ht="42.45" hidden="1" customHeight="1" x14ac:dyDescent="0.3">
      <c r="B1357" s="56" t="str">
        <f t="shared" ca="1" si="128"/>
        <v>VERO</v>
      </c>
      <c r="C1357" s="57" t="b">
        <f t="shared" si="129"/>
        <v>1</v>
      </c>
      <c r="D1357" s="57" t="b">
        <f>+IF(Q1357='Convalida dati'!$B$16,AND('Dealflow centrale'!V1357&lt;&gt;"",I1357&lt;&gt;""),IF(AND('Dealflow centrale'!Q1357='Convalida dati'!$B$17,'Dealflow centrale'!I1357=""),OR('Dealflow centrale'!V1357="",V1357='Convalida dati'!$D$8),"FALSO"))</f>
        <v>1</v>
      </c>
      <c r="E1357" s="57" t="b">
        <f>+IF(OR(T1357='Convalida dati'!$F$4,T1357='Convalida dati'!$F$5,T1357='Convalida dati'!$F$8),OR('Dealflow centrale'!V1357='Convalida dati'!$D$5,V1357='Convalida dati'!$D$6,V1357='Convalida dati'!$D$7),IF(OR('Dealflow centrale'!T1357='Convalida dati'!$F$9,'Dealflow centrale'!T1357='Convalida dati'!$F$7),OR('Dealflow centrale'!V1357='Convalida dati'!$D$4,'Dealflow centrale'!V1357='Convalida dati'!$D$5,'Dealflow centrale'!V1357='Convalida dati'!$D$6),IF(T1357="",OR(V1357="",V1357='Convalida dati'!$D$8),"FALSO")))</f>
        <v>1</v>
      </c>
      <c r="F1357" s="58" t="str">
        <f t="shared" ca="1" si="130"/>
        <v>OK</v>
      </c>
      <c r="G1357" s="60">
        <f t="shared" si="125"/>
        <v>1352</v>
      </c>
      <c r="H1357" s="84">
        <v>43852</v>
      </c>
      <c r="I1357" s="59">
        <v>43852</v>
      </c>
      <c r="J1357" s="279" t="s">
        <v>2924</v>
      </c>
      <c r="K1357" s="70" t="s">
        <v>62</v>
      </c>
      <c r="L1357" s="70" t="s">
        <v>69</v>
      </c>
      <c r="M1357" s="72" t="s">
        <v>70</v>
      </c>
      <c r="N1357" s="75"/>
      <c r="O1357" s="73" t="s">
        <v>2936</v>
      </c>
      <c r="P1357" s="60" t="s">
        <v>169</v>
      </c>
      <c r="Q1357" s="61" t="s">
        <v>170</v>
      </c>
      <c r="R1357" s="61" t="s">
        <v>51</v>
      </c>
      <c r="S1357" s="293" t="str">
        <f>+'EVCA sectoralclassification 1'!E48</f>
        <v>Business and industrial products</v>
      </c>
      <c r="T1357" s="62" t="s">
        <v>40</v>
      </c>
      <c r="U1357" s="60" t="s">
        <v>1158</v>
      </c>
      <c r="V1357" s="424" t="s">
        <v>39</v>
      </c>
      <c r="W1357" s="289"/>
      <c r="X1357" s="488">
        <v>43853</v>
      </c>
      <c r="Y1357" s="481" t="s">
        <v>2937</v>
      </c>
      <c r="Z1357" s="284"/>
    </row>
    <row r="1358" spans="2:26" ht="42.45" hidden="1" customHeight="1" x14ac:dyDescent="0.3">
      <c r="B1358" s="56" t="str">
        <f t="shared" ca="1" si="128"/>
        <v>VERO</v>
      </c>
      <c r="C1358" s="57" t="b">
        <f t="shared" si="129"/>
        <v>1</v>
      </c>
      <c r="D1358" s="57" t="b">
        <f>+IF(Q1358='Convalida dati'!$B$16,AND('Dealflow centrale'!V1358&lt;&gt;"",I1358&lt;&gt;""),IF(AND('Dealflow centrale'!Q1358='Convalida dati'!$B$17,'Dealflow centrale'!I1358=""),OR('Dealflow centrale'!V1358="",V1358='Convalida dati'!$D$8),"FALSO"))</f>
        <v>1</v>
      </c>
      <c r="E1358" s="57" t="b">
        <f>+IF(OR(T1358='Convalida dati'!$F$4,T1358='Convalida dati'!$F$5,T1358='Convalida dati'!$F$8),OR('Dealflow centrale'!V1358='Convalida dati'!$D$5,V1358='Convalida dati'!$D$6,V1358='Convalida dati'!$D$7),IF(OR('Dealflow centrale'!T1358='Convalida dati'!$F$9,'Dealflow centrale'!T1358='Convalida dati'!$F$7),OR('Dealflow centrale'!V1358='Convalida dati'!$D$4,'Dealflow centrale'!V1358='Convalida dati'!$D$5,'Dealflow centrale'!V1358='Convalida dati'!$D$6),IF(T1358="",OR(V1358="",V1358='Convalida dati'!$D$8),"FALSO")))</f>
        <v>1</v>
      </c>
      <c r="F1358" s="58" t="str">
        <f t="shared" ca="1" si="130"/>
        <v>OK</v>
      </c>
      <c r="G1358" s="66">
        <f t="shared" si="125"/>
        <v>1353</v>
      </c>
      <c r="H1358" s="85">
        <v>43852</v>
      </c>
      <c r="I1358" s="63">
        <v>43852</v>
      </c>
      <c r="J1358" s="292" t="s">
        <v>2925</v>
      </c>
      <c r="K1358" s="76" t="s">
        <v>62</v>
      </c>
      <c r="L1358" s="76" t="s">
        <v>69</v>
      </c>
      <c r="M1358" s="78" t="s">
        <v>70</v>
      </c>
      <c r="N1358" s="64"/>
      <c r="O1358" s="272" t="s">
        <v>2936</v>
      </c>
      <c r="P1358" s="66" t="s">
        <v>169</v>
      </c>
      <c r="Q1358" s="67" t="s">
        <v>170</v>
      </c>
      <c r="R1358" s="67" t="s">
        <v>45</v>
      </c>
      <c r="S1358" s="288" t="str">
        <f>+'EVCA sectoralclassification 1'!E234</f>
        <v>Healthcare: other</v>
      </c>
      <c r="T1358" s="68" t="s">
        <v>40</v>
      </c>
      <c r="U1358" s="66" t="s">
        <v>1158</v>
      </c>
      <c r="V1358" s="423" t="s">
        <v>39</v>
      </c>
      <c r="W1358" s="288"/>
      <c r="X1358" s="489">
        <v>43853</v>
      </c>
      <c r="Y1358" s="482" t="s">
        <v>2937</v>
      </c>
      <c r="Z1358" s="74"/>
    </row>
    <row r="1359" spans="2:26" ht="42.45" hidden="1" customHeight="1" x14ac:dyDescent="0.3">
      <c r="B1359" s="56" t="str">
        <f t="shared" ca="1" si="128"/>
        <v>VERO</v>
      </c>
      <c r="C1359" s="57" t="b">
        <f t="shared" si="129"/>
        <v>1</v>
      </c>
      <c r="D1359" s="57" t="b">
        <f>+IF(Q1359='Convalida dati'!$B$16,AND('Dealflow centrale'!V1359&lt;&gt;"",I1359&lt;&gt;""),IF(AND('Dealflow centrale'!Q1359='Convalida dati'!$B$17,'Dealflow centrale'!I1359=""),OR('Dealflow centrale'!V1359="",V1359='Convalida dati'!$D$8),"FALSO"))</f>
        <v>1</v>
      </c>
      <c r="E1359" s="57" t="b">
        <f>+IF(OR(T1359='Convalida dati'!$F$4,T1359='Convalida dati'!$F$5,T1359='Convalida dati'!$F$8),OR('Dealflow centrale'!V1359='Convalida dati'!$D$5,V1359='Convalida dati'!$D$6,V1359='Convalida dati'!$D$7),IF(OR('Dealflow centrale'!T1359='Convalida dati'!$F$9,'Dealflow centrale'!T1359='Convalida dati'!$F$7),OR('Dealflow centrale'!V1359='Convalida dati'!$D$4,'Dealflow centrale'!V1359='Convalida dati'!$D$5,'Dealflow centrale'!V1359='Convalida dati'!$D$6),IF(T1359="",OR(V1359="",V1359='Convalida dati'!$D$8),"FALSO")))</f>
        <v>1</v>
      </c>
      <c r="F1359" s="58" t="str">
        <f t="shared" ca="1" si="130"/>
        <v>OK</v>
      </c>
      <c r="G1359" s="60">
        <f t="shared" si="125"/>
        <v>1354</v>
      </c>
      <c r="H1359" s="84">
        <v>43852</v>
      </c>
      <c r="I1359" s="59">
        <v>43852</v>
      </c>
      <c r="J1359" s="279" t="s">
        <v>2904</v>
      </c>
      <c r="K1359" s="70" t="s">
        <v>62</v>
      </c>
      <c r="L1359" s="70" t="s">
        <v>69</v>
      </c>
      <c r="M1359" s="72" t="s">
        <v>70</v>
      </c>
      <c r="N1359" s="75"/>
      <c r="O1359" s="73" t="s">
        <v>2936</v>
      </c>
      <c r="P1359" s="60" t="s">
        <v>169</v>
      </c>
      <c r="Q1359" s="61" t="s">
        <v>170</v>
      </c>
      <c r="R1359" s="61" t="s">
        <v>51</v>
      </c>
      <c r="S1359" s="293" t="str">
        <f>+'EVCA sectoralclassification 1'!E48</f>
        <v>Business and industrial products</v>
      </c>
      <c r="T1359" s="62" t="s">
        <v>40</v>
      </c>
      <c r="U1359" s="60" t="s">
        <v>1158</v>
      </c>
      <c r="V1359" s="424" t="s">
        <v>39</v>
      </c>
      <c r="W1359" s="289"/>
      <c r="X1359" s="488">
        <v>43853</v>
      </c>
      <c r="Y1359" s="481" t="s">
        <v>2937</v>
      </c>
      <c r="Z1359" s="284"/>
    </row>
    <row r="1360" spans="2:26" ht="42.45" hidden="1" customHeight="1" x14ac:dyDescent="0.3">
      <c r="B1360" s="56" t="str">
        <f t="shared" ca="1" si="128"/>
        <v>VERO</v>
      </c>
      <c r="C1360" s="57" t="b">
        <f t="shared" si="129"/>
        <v>1</v>
      </c>
      <c r="D1360" s="57" t="b">
        <f>+IF(Q1360='Convalida dati'!$B$16,AND('Dealflow centrale'!V1360&lt;&gt;"",I1360&lt;&gt;""),IF(AND('Dealflow centrale'!Q1360='Convalida dati'!$B$17,'Dealflow centrale'!I1360=""),OR('Dealflow centrale'!V1360="",V1360='Convalida dati'!$D$8),"FALSO"))</f>
        <v>1</v>
      </c>
      <c r="E1360" s="57" t="b">
        <f>+IF(OR(T1360='Convalida dati'!$F$4,T1360='Convalida dati'!$F$5,T1360='Convalida dati'!$F$8),OR('Dealflow centrale'!V1360='Convalida dati'!$D$5,V1360='Convalida dati'!$D$6,V1360='Convalida dati'!$D$7),IF(OR('Dealflow centrale'!T1360='Convalida dati'!$F$9,'Dealflow centrale'!T1360='Convalida dati'!$F$7),OR('Dealflow centrale'!V1360='Convalida dati'!$D$4,'Dealflow centrale'!V1360='Convalida dati'!$D$5,'Dealflow centrale'!V1360='Convalida dati'!$D$6),IF(T1360="",OR(V1360="",V1360='Convalida dati'!$D$8),"FALSO")))</f>
        <v>1</v>
      </c>
      <c r="F1360" s="58" t="str">
        <f t="shared" ca="1" si="130"/>
        <v>OK</v>
      </c>
      <c r="G1360" s="66">
        <f t="shared" si="125"/>
        <v>1355</v>
      </c>
      <c r="H1360" s="273">
        <v>43852</v>
      </c>
      <c r="I1360" s="63">
        <v>43852</v>
      </c>
      <c r="J1360" s="292" t="s">
        <v>2926</v>
      </c>
      <c r="K1360" s="76" t="s">
        <v>62</v>
      </c>
      <c r="L1360" s="76" t="s">
        <v>69</v>
      </c>
      <c r="M1360" s="78" t="s">
        <v>70</v>
      </c>
      <c r="N1360" s="64"/>
      <c r="O1360" s="272" t="s">
        <v>2936</v>
      </c>
      <c r="P1360" s="66" t="s">
        <v>169</v>
      </c>
      <c r="Q1360" s="67" t="s">
        <v>170</v>
      </c>
      <c r="R1360" s="67" t="s">
        <v>49</v>
      </c>
      <c r="S1360" s="288" t="str">
        <f>+'EVCA sectoralclassification 1'!E214</f>
        <v>Systems software</v>
      </c>
      <c r="T1360" s="68" t="s">
        <v>40</v>
      </c>
      <c r="U1360" s="66" t="s">
        <v>1158</v>
      </c>
      <c r="V1360" s="423" t="s">
        <v>39</v>
      </c>
      <c r="W1360" s="288"/>
      <c r="X1360" s="489">
        <v>43853</v>
      </c>
      <c r="Y1360" s="482" t="s">
        <v>2937</v>
      </c>
      <c r="Z1360" s="74"/>
    </row>
    <row r="1361" spans="2:26" ht="42.45" hidden="1" customHeight="1" x14ac:dyDescent="0.3">
      <c r="B1361" s="56" t="str">
        <f t="shared" ca="1" si="128"/>
        <v>VERO</v>
      </c>
      <c r="C1361" s="57" t="b">
        <f t="shared" si="129"/>
        <v>1</v>
      </c>
      <c r="D1361" s="57" t="b">
        <f>+IF(Q1361='Convalida dati'!$B$16,AND('Dealflow centrale'!V1361&lt;&gt;"",I1361&lt;&gt;""),IF(AND('Dealflow centrale'!Q1361='Convalida dati'!$B$17,'Dealflow centrale'!I1361=""),OR('Dealflow centrale'!V1361="",V1361='Convalida dati'!$D$8),"FALSO"))</f>
        <v>1</v>
      </c>
      <c r="E1361" s="57" t="b">
        <f>+IF(OR(T1361='Convalida dati'!$F$4,T1361='Convalida dati'!$F$5,T1361='Convalida dati'!$F$8),OR('Dealflow centrale'!V1361='Convalida dati'!$D$5,V1361='Convalida dati'!$D$6,V1361='Convalida dati'!$D$7),IF(OR('Dealflow centrale'!T1361='Convalida dati'!$F$9,'Dealflow centrale'!T1361='Convalida dati'!$F$7),OR('Dealflow centrale'!V1361='Convalida dati'!$D$4,'Dealflow centrale'!V1361='Convalida dati'!$D$5,'Dealflow centrale'!V1361='Convalida dati'!$D$6),IF(T1361="",OR(V1361="",V1361='Convalida dati'!$D$8),"FALSO")))</f>
        <v>1</v>
      </c>
      <c r="F1361" s="58" t="str">
        <f t="shared" ca="1" si="130"/>
        <v>OK</v>
      </c>
      <c r="G1361" s="60">
        <f t="shared" si="125"/>
        <v>1356</v>
      </c>
      <c r="H1361" s="84">
        <v>43852</v>
      </c>
      <c r="I1361" s="59">
        <v>43852</v>
      </c>
      <c r="J1361" s="279" t="s">
        <v>2905</v>
      </c>
      <c r="K1361" s="70" t="s">
        <v>62</v>
      </c>
      <c r="L1361" s="70" t="s">
        <v>69</v>
      </c>
      <c r="M1361" s="72" t="s">
        <v>70</v>
      </c>
      <c r="N1361" s="75"/>
      <c r="O1361" s="73" t="s">
        <v>2936</v>
      </c>
      <c r="P1361" s="60" t="s">
        <v>169</v>
      </c>
      <c r="Q1361" s="281" t="s">
        <v>170</v>
      </c>
      <c r="R1361" s="61" t="s">
        <v>45</v>
      </c>
      <c r="S1361" s="293" t="str">
        <f>+'EVCA sectoralclassification 1'!E234</f>
        <v>Healthcare: other</v>
      </c>
      <c r="T1361" s="62" t="s">
        <v>40</v>
      </c>
      <c r="U1361" s="284" t="s">
        <v>1158</v>
      </c>
      <c r="V1361" s="424" t="s">
        <v>39</v>
      </c>
      <c r="W1361" s="289"/>
      <c r="X1361" s="488">
        <v>43853</v>
      </c>
      <c r="Y1361" s="481" t="s">
        <v>2937</v>
      </c>
      <c r="Z1361" s="284"/>
    </row>
    <row r="1362" spans="2:26" ht="42.45" hidden="1" customHeight="1" x14ac:dyDescent="0.3">
      <c r="B1362" s="56" t="str">
        <f t="shared" ca="1" si="128"/>
        <v>VERO</v>
      </c>
      <c r="C1362" s="57" t="b">
        <f t="shared" si="129"/>
        <v>1</v>
      </c>
      <c r="D1362" s="57" t="b">
        <f>+IF(Q1362='Convalida dati'!$B$16,AND('Dealflow centrale'!V1362&lt;&gt;"",I1362&lt;&gt;""),IF(AND('Dealflow centrale'!Q1362='Convalida dati'!$B$17,'Dealflow centrale'!I1362=""),OR('Dealflow centrale'!V1362="",V1362='Convalida dati'!$D$8),"FALSO"))</f>
        <v>1</v>
      </c>
      <c r="E1362" s="57" t="b">
        <f>+IF(OR(T1362='Convalida dati'!$F$4,T1362='Convalida dati'!$F$5,T1362='Convalida dati'!$F$8),OR('Dealflow centrale'!V1362='Convalida dati'!$D$5,V1362='Convalida dati'!$D$6,V1362='Convalida dati'!$D$7),IF(OR('Dealflow centrale'!T1362='Convalida dati'!$F$9,'Dealflow centrale'!T1362='Convalida dati'!$F$7),OR('Dealflow centrale'!V1362='Convalida dati'!$D$4,'Dealflow centrale'!V1362='Convalida dati'!$D$5,'Dealflow centrale'!V1362='Convalida dati'!$D$6),IF(T1362="",OR(V1362="",V1362='Convalida dati'!$D$8),"FALSO")))</f>
        <v>1</v>
      </c>
      <c r="F1362" s="58" t="str">
        <f t="shared" ca="1" si="130"/>
        <v>OK</v>
      </c>
      <c r="G1362" s="66">
        <f t="shared" si="125"/>
        <v>1357</v>
      </c>
      <c r="H1362" s="85">
        <v>43852</v>
      </c>
      <c r="I1362" s="63">
        <v>43852</v>
      </c>
      <c r="J1362" s="292" t="s">
        <v>2927</v>
      </c>
      <c r="K1362" s="76" t="s">
        <v>62</v>
      </c>
      <c r="L1362" s="76" t="s">
        <v>69</v>
      </c>
      <c r="M1362" s="78" t="s">
        <v>70</v>
      </c>
      <c r="N1362" s="77"/>
      <c r="O1362" s="272" t="s">
        <v>2936</v>
      </c>
      <c r="P1362" s="66" t="s">
        <v>169</v>
      </c>
      <c r="Q1362" s="67" t="s">
        <v>170</v>
      </c>
      <c r="R1362" s="67" t="s">
        <v>51</v>
      </c>
      <c r="S1362" s="288" t="str">
        <f>+'EVCA sectoralclassification 1'!E48</f>
        <v>Business and industrial products</v>
      </c>
      <c r="T1362" s="68" t="s">
        <v>40</v>
      </c>
      <c r="U1362" s="66" t="s">
        <v>1158</v>
      </c>
      <c r="V1362" s="423" t="s">
        <v>39</v>
      </c>
      <c r="W1362" s="288"/>
      <c r="X1362" s="489">
        <v>43853</v>
      </c>
      <c r="Y1362" s="482" t="s">
        <v>2937</v>
      </c>
      <c r="Z1362" s="74"/>
    </row>
    <row r="1363" spans="2:26" ht="42.45" hidden="1" customHeight="1" x14ac:dyDescent="0.3">
      <c r="B1363" s="56" t="str">
        <f t="shared" ca="1" si="128"/>
        <v>VERO</v>
      </c>
      <c r="C1363" s="57" t="b">
        <f t="shared" si="129"/>
        <v>1</v>
      </c>
      <c r="D1363" s="57" t="b">
        <f>+IF(Q1363='Convalida dati'!$B$16,AND('Dealflow centrale'!V1363&lt;&gt;"",I1363&lt;&gt;""),IF(AND('Dealflow centrale'!Q1363='Convalida dati'!$B$17,'Dealflow centrale'!I1363=""),OR('Dealflow centrale'!V1363="",V1363='Convalida dati'!$D$8),"FALSO"))</f>
        <v>1</v>
      </c>
      <c r="E1363" s="57" t="b">
        <f>+IF(OR(T1363='Convalida dati'!$F$4,T1363='Convalida dati'!$F$5,T1363='Convalida dati'!$F$8),OR('Dealflow centrale'!V1363='Convalida dati'!$D$5,V1363='Convalida dati'!$D$6,V1363='Convalida dati'!$D$7),IF(OR('Dealflow centrale'!T1363='Convalida dati'!$F$9,'Dealflow centrale'!T1363='Convalida dati'!$F$7),OR('Dealflow centrale'!V1363='Convalida dati'!$D$4,'Dealflow centrale'!V1363='Convalida dati'!$D$5,'Dealflow centrale'!V1363='Convalida dati'!$D$6),IF(T1363="",OR(V1363="",V1363='Convalida dati'!$D$8),"FALSO")))</f>
        <v>1</v>
      </c>
      <c r="F1363" s="58" t="str">
        <f t="shared" ca="1" si="130"/>
        <v>OK</v>
      </c>
      <c r="G1363" s="60">
        <f t="shared" si="125"/>
        <v>1358</v>
      </c>
      <c r="H1363" s="84">
        <v>43852</v>
      </c>
      <c r="I1363" s="59">
        <v>43852</v>
      </c>
      <c r="J1363" s="279" t="s">
        <v>2906</v>
      </c>
      <c r="K1363" s="70" t="s">
        <v>62</v>
      </c>
      <c r="L1363" s="70" t="s">
        <v>69</v>
      </c>
      <c r="M1363" s="72" t="s">
        <v>70</v>
      </c>
      <c r="N1363" s="75"/>
      <c r="O1363" s="73" t="s">
        <v>2936</v>
      </c>
      <c r="P1363" s="60" t="s">
        <v>169</v>
      </c>
      <c r="Q1363" s="61" t="s">
        <v>170</v>
      </c>
      <c r="R1363" s="61" t="s">
        <v>43</v>
      </c>
      <c r="S1363" s="293" t="str">
        <f>+'EVCA sectoralclassification 1'!E15</f>
        <v>Agriculture: other</v>
      </c>
      <c r="T1363" s="62" t="s">
        <v>40</v>
      </c>
      <c r="U1363" s="72" t="s">
        <v>1158</v>
      </c>
      <c r="V1363" s="424" t="s">
        <v>39</v>
      </c>
      <c r="W1363" s="289"/>
      <c r="X1363" s="488">
        <v>43853</v>
      </c>
      <c r="Y1363" s="483" t="s">
        <v>2937</v>
      </c>
      <c r="Z1363" s="80"/>
    </row>
    <row r="1364" spans="2:26" ht="42.45" hidden="1" customHeight="1" x14ac:dyDescent="0.3">
      <c r="B1364" s="56" t="str">
        <f t="shared" ca="1" si="128"/>
        <v>VERO</v>
      </c>
      <c r="C1364" s="57" t="b">
        <f t="shared" si="129"/>
        <v>1</v>
      </c>
      <c r="D1364" s="57" t="b">
        <f>+IF(Q1364='Convalida dati'!$B$16,AND('Dealflow centrale'!V1364&lt;&gt;"",I1364&lt;&gt;""),IF(AND('Dealflow centrale'!Q1364='Convalida dati'!$B$17,'Dealflow centrale'!I1364=""),OR('Dealflow centrale'!V1364="",V1364='Convalida dati'!$D$8),"FALSO"))</f>
        <v>1</v>
      </c>
      <c r="E1364" s="57" t="b">
        <f>+IF(OR(T1364='Convalida dati'!$F$4,T1364='Convalida dati'!$F$5,T1364='Convalida dati'!$F$8),OR('Dealflow centrale'!V1364='Convalida dati'!$D$5,V1364='Convalida dati'!$D$6,V1364='Convalida dati'!$D$7),IF(OR('Dealflow centrale'!T1364='Convalida dati'!$F$9,'Dealflow centrale'!T1364='Convalida dati'!$F$7),OR('Dealflow centrale'!V1364='Convalida dati'!$D$4,'Dealflow centrale'!V1364='Convalida dati'!$D$5,'Dealflow centrale'!V1364='Convalida dati'!$D$6),IF(T1364="",OR(V1364="",V1364='Convalida dati'!$D$8),"FALSO")))</f>
        <v>1</v>
      </c>
      <c r="F1364" s="58" t="str">
        <f t="shared" ca="1" si="130"/>
        <v>OK</v>
      </c>
      <c r="G1364" s="66">
        <f t="shared" si="125"/>
        <v>1359</v>
      </c>
      <c r="H1364" s="85">
        <v>43852</v>
      </c>
      <c r="I1364" s="63">
        <v>43852</v>
      </c>
      <c r="J1364" s="292" t="s">
        <v>2907</v>
      </c>
      <c r="K1364" s="76" t="s">
        <v>62</v>
      </c>
      <c r="L1364" s="76" t="s">
        <v>69</v>
      </c>
      <c r="M1364" s="78" t="s">
        <v>70</v>
      </c>
      <c r="N1364" s="77"/>
      <c r="O1364" s="272" t="s">
        <v>2936</v>
      </c>
      <c r="P1364" s="66" t="s">
        <v>169</v>
      </c>
      <c r="Q1364" s="67" t="s">
        <v>170</v>
      </c>
      <c r="R1364" s="67" t="s">
        <v>52</v>
      </c>
      <c r="S1364" s="288" t="str">
        <f>+'EVCA sectoralclassification 1'!E234</f>
        <v>Healthcare: other</v>
      </c>
      <c r="T1364" s="68" t="s">
        <v>40</v>
      </c>
      <c r="U1364" s="66" t="s">
        <v>1158</v>
      </c>
      <c r="V1364" s="423" t="s">
        <v>39</v>
      </c>
      <c r="W1364" s="288"/>
      <c r="X1364" s="489">
        <v>43853</v>
      </c>
      <c r="Y1364" s="482" t="s">
        <v>2937</v>
      </c>
      <c r="Z1364" s="74"/>
    </row>
    <row r="1365" spans="2:26" ht="42.45" hidden="1" customHeight="1" x14ac:dyDescent="0.3">
      <c r="B1365" s="56" t="str">
        <f t="shared" ca="1" si="128"/>
        <v>VERO</v>
      </c>
      <c r="C1365" s="57" t="b">
        <f t="shared" si="129"/>
        <v>1</v>
      </c>
      <c r="D1365" s="57" t="b">
        <f>+IF(Q1365='Convalida dati'!$B$16,AND('Dealflow centrale'!V1365&lt;&gt;"",I1365&lt;&gt;""),IF(AND('Dealflow centrale'!Q1365='Convalida dati'!$B$17,'Dealflow centrale'!I1365=""),OR('Dealflow centrale'!V1365="",V1365='Convalida dati'!$D$8),"FALSO"))</f>
        <v>1</v>
      </c>
      <c r="E1365" s="57" t="b">
        <f>+IF(OR(T1365='Convalida dati'!$F$4,T1365='Convalida dati'!$F$5,T1365='Convalida dati'!$F$8),OR('Dealflow centrale'!V1365='Convalida dati'!$D$5,V1365='Convalida dati'!$D$6,V1365='Convalida dati'!$D$7),IF(OR('Dealflow centrale'!T1365='Convalida dati'!$F$9,'Dealflow centrale'!T1365='Convalida dati'!$F$7),OR('Dealflow centrale'!V1365='Convalida dati'!$D$4,'Dealflow centrale'!V1365='Convalida dati'!$D$5,'Dealflow centrale'!V1365='Convalida dati'!$D$6),IF(T1365="",OR(V1365="",V1365='Convalida dati'!$D$8),"FALSO")))</f>
        <v>1</v>
      </c>
      <c r="F1365" s="58" t="str">
        <f t="shared" ca="1" si="130"/>
        <v>OK</v>
      </c>
      <c r="G1365" s="60">
        <f t="shared" si="125"/>
        <v>1360</v>
      </c>
      <c r="H1365" s="84">
        <v>43852</v>
      </c>
      <c r="I1365" s="59">
        <v>43852</v>
      </c>
      <c r="J1365" s="279" t="s">
        <v>2928</v>
      </c>
      <c r="K1365" s="70" t="s">
        <v>62</v>
      </c>
      <c r="L1365" s="70" t="s">
        <v>69</v>
      </c>
      <c r="M1365" s="72" t="s">
        <v>70</v>
      </c>
      <c r="N1365" s="75"/>
      <c r="O1365" s="73" t="s">
        <v>2936</v>
      </c>
      <c r="P1365" s="60" t="s">
        <v>169</v>
      </c>
      <c r="Q1365" s="281" t="s">
        <v>170</v>
      </c>
      <c r="R1365" s="61" t="s">
        <v>43</v>
      </c>
      <c r="S1365" s="293" t="str">
        <f>+'EVCA sectoralclassification 1'!E15</f>
        <v>Agriculture: other</v>
      </c>
      <c r="T1365" s="62" t="s">
        <v>40</v>
      </c>
      <c r="U1365" s="60" t="s">
        <v>1158</v>
      </c>
      <c r="V1365" s="424" t="s">
        <v>39</v>
      </c>
      <c r="W1365" s="289"/>
      <c r="X1365" s="488">
        <v>43853</v>
      </c>
      <c r="Y1365" s="481" t="s">
        <v>2937</v>
      </c>
      <c r="Z1365" s="284"/>
    </row>
    <row r="1366" spans="2:26" ht="42.45" hidden="1" customHeight="1" x14ac:dyDescent="0.3">
      <c r="B1366" s="56" t="str">
        <f t="shared" ca="1" si="128"/>
        <v>VERO</v>
      </c>
      <c r="C1366" s="57" t="b">
        <f t="shared" si="129"/>
        <v>1</v>
      </c>
      <c r="D1366" s="57" t="b">
        <f>+IF(Q1366='Convalida dati'!$B$16,AND('Dealflow centrale'!V1366&lt;&gt;"",I1366&lt;&gt;""),IF(AND('Dealflow centrale'!Q1366='Convalida dati'!$B$17,'Dealflow centrale'!I1366=""),OR('Dealflow centrale'!V1366="",V1366='Convalida dati'!$D$8),"FALSO"))</f>
        <v>1</v>
      </c>
      <c r="E1366" s="57" t="b">
        <f>+IF(OR(T1366='Convalida dati'!$F$4,T1366='Convalida dati'!$F$5,T1366='Convalida dati'!$F$8),OR('Dealflow centrale'!V1366='Convalida dati'!$D$5,V1366='Convalida dati'!$D$6,V1366='Convalida dati'!$D$7),IF(OR('Dealflow centrale'!T1366='Convalida dati'!$F$9,'Dealflow centrale'!T1366='Convalida dati'!$F$7),OR('Dealflow centrale'!V1366='Convalida dati'!$D$4,'Dealflow centrale'!V1366='Convalida dati'!$D$5,'Dealflow centrale'!V1366='Convalida dati'!$D$6),IF(T1366="",OR(V1366="",V1366='Convalida dati'!$D$8),"FALSO")))</f>
        <v>1</v>
      </c>
      <c r="F1366" s="58" t="str">
        <f t="shared" ca="1" si="130"/>
        <v>OK</v>
      </c>
      <c r="G1366" s="66">
        <f t="shared" si="125"/>
        <v>1361</v>
      </c>
      <c r="H1366" s="85">
        <v>43852</v>
      </c>
      <c r="I1366" s="63">
        <v>43852</v>
      </c>
      <c r="J1366" s="292" t="s">
        <v>2929</v>
      </c>
      <c r="K1366" s="65" t="s">
        <v>62</v>
      </c>
      <c r="L1366" s="76" t="s">
        <v>69</v>
      </c>
      <c r="M1366" s="78" t="s">
        <v>70</v>
      </c>
      <c r="N1366" s="64"/>
      <c r="O1366" s="272" t="s">
        <v>2936</v>
      </c>
      <c r="P1366" s="66" t="s">
        <v>169</v>
      </c>
      <c r="Q1366" s="67" t="s">
        <v>170</v>
      </c>
      <c r="R1366" s="67" t="s">
        <v>51</v>
      </c>
      <c r="S1366" s="288" t="str">
        <f>+'EVCA sectoralclassification 1'!E48</f>
        <v>Business and industrial products</v>
      </c>
      <c r="T1366" s="68" t="s">
        <v>40</v>
      </c>
      <c r="U1366" s="66" t="s">
        <v>1158</v>
      </c>
      <c r="V1366" s="423" t="s">
        <v>39</v>
      </c>
      <c r="W1366" s="288"/>
      <c r="X1366" s="489">
        <v>43853</v>
      </c>
      <c r="Y1366" s="482" t="s">
        <v>2937</v>
      </c>
      <c r="Z1366" s="74"/>
    </row>
    <row r="1367" spans="2:26" ht="42.45" hidden="1" customHeight="1" x14ac:dyDescent="0.3">
      <c r="B1367" s="56" t="str">
        <f t="shared" ca="1" si="128"/>
        <v>VERO</v>
      </c>
      <c r="C1367" s="57" t="b">
        <f t="shared" si="129"/>
        <v>1</v>
      </c>
      <c r="D1367" s="57" t="b">
        <f>+IF(Q1367='Convalida dati'!$B$16,AND('Dealflow centrale'!V1367&lt;&gt;"",I1367&lt;&gt;""),IF(AND('Dealflow centrale'!Q1367='Convalida dati'!$B$17,'Dealflow centrale'!I1367=""),OR('Dealflow centrale'!V1367="",V1367='Convalida dati'!$D$8),"FALSO"))</f>
        <v>1</v>
      </c>
      <c r="E1367" s="57" t="b">
        <f>+IF(OR(T1367='Convalida dati'!$F$4,T1367='Convalida dati'!$F$5,T1367='Convalida dati'!$F$8),OR('Dealflow centrale'!V1367='Convalida dati'!$D$5,V1367='Convalida dati'!$D$6,V1367='Convalida dati'!$D$7),IF(OR('Dealflow centrale'!T1367='Convalida dati'!$F$9,'Dealflow centrale'!T1367='Convalida dati'!$F$7),OR('Dealflow centrale'!V1367='Convalida dati'!$D$4,'Dealflow centrale'!V1367='Convalida dati'!$D$5,'Dealflow centrale'!V1367='Convalida dati'!$D$6),IF(T1367="",OR(V1367="",V1367='Convalida dati'!$D$8),"FALSO")))</f>
        <v>1</v>
      </c>
      <c r="F1367" s="58" t="str">
        <f t="shared" ca="1" si="130"/>
        <v>OK</v>
      </c>
      <c r="G1367" s="60">
        <f t="shared" si="125"/>
        <v>1362</v>
      </c>
      <c r="H1367" s="84">
        <v>43852</v>
      </c>
      <c r="I1367" s="59">
        <v>43852</v>
      </c>
      <c r="J1367" s="279" t="s">
        <v>2930</v>
      </c>
      <c r="K1367" s="70" t="s">
        <v>62</v>
      </c>
      <c r="L1367" s="70" t="s">
        <v>69</v>
      </c>
      <c r="M1367" s="72" t="s">
        <v>70</v>
      </c>
      <c r="N1367" s="75"/>
      <c r="O1367" s="73" t="s">
        <v>2936</v>
      </c>
      <c r="P1367" s="60" t="s">
        <v>169</v>
      </c>
      <c r="Q1367" s="281" t="s">
        <v>170</v>
      </c>
      <c r="R1367" s="61" t="s">
        <v>51</v>
      </c>
      <c r="S1367" s="293" t="str">
        <f>+'EVCA sectoralclassification 1'!E48</f>
        <v>Business and industrial products</v>
      </c>
      <c r="T1367" s="62" t="s">
        <v>40</v>
      </c>
      <c r="U1367" s="60" t="s">
        <v>1158</v>
      </c>
      <c r="V1367" s="424" t="s">
        <v>39</v>
      </c>
      <c r="W1367" s="289"/>
      <c r="X1367" s="488">
        <v>43853</v>
      </c>
      <c r="Y1367" s="481" t="s">
        <v>2937</v>
      </c>
      <c r="Z1367" s="284"/>
    </row>
    <row r="1368" spans="2:26" ht="42.45" hidden="1" customHeight="1" x14ac:dyDescent="0.3">
      <c r="B1368" s="56" t="str">
        <f t="shared" ca="1" si="128"/>
        <v>VERO</v>
      </c>
      <c r="C1368" s="57" t="b">
        <f t="shared" si="129"/>
        <v>1</v>
      </c>
      <c r="D1368" s="57" t="b">
        <f>+IF(Q1368='Convalida dati'!$B$16,AND('Dealflow centrale'!V1368&lt;&gt;"",I1368&lt;&gt;""),IF(AND('Dealflow centrale'!Q1368='Convalida dati'!$B$17,'Dealflow centrale'!I1368=""),OR('Dealflow centrale'!V1368="",V1368='Convalida dati'!$D$8),"FALSO"))</f>
        <v>1</v>
      </c>
      <c r="E1368" s="57" t="b">
        <f>+IF(OR(T1368='Convalida dati'!$F$4,T1368='Convalida dati'!$F$5,T1368='Convalida dati'!$F$8),OR('Dealflow centrale'!V1368='Convalida dati'!$D$5,V1368='Convalida dati'!$D$6,V1368='Convalida dati'!$D$7),IF(OR('Dealflow centrale'!T1368='Convalida dati'!$F$9,'Dealflow centrale'!T1368='Convalida dati'!$F$7),OR('Dealflow centrale'!V1368='Convalida dati'!$D$4,'Dealflow centrale'!V1368='Convalida dati'!$D$5,'Dealflow centrale'!V1368='Convalida dati'!$D$6),IF(T1368="",OR(V1368="",V1368='Convalida dati'!$D$8),"FALSO")))</f>
        <v>1</v>
      </c>
      <c r="F1368" s="58" t="str">
        <f t="shared" ca="1" si="130"/>
        <v>OK</v>
      </c>
      <c r="G1368" s="66">
        <f t="shared" si="125"/>
        <v>1363</v>
      </c>
      <c r="H1368" s="85">
        <v>43852</v>
      </c>
      <c r="I1368" s="63">
        <v>43852</v>
      </c>
      <c r="J1368" s="292" t="s">
        <v>2931</v>
      </c>
      <c r="K1368" s="65" t="s">
        <v>62</v>
      </c>
      <c r="L1368" s="76" t="s">
        <v>69</v>
      </c>
      <c r="M1368" s="78" t="s">
        <v>70</v>
      </c>
      <c r="N1368" s="64"/>
      <c r="O1368" s="272" t="s">
        <v>2936</v>
      </c>
      <c r="P1368" s="66" t="s">
        <v>169</v>
      </c>
      <c r="Q1368" s="67" t="s">
        <v>170</v>
      </c>
      <c r="R1368" s="67" t="s">
        <v>52</v>
      </c>
      <c r="S1368" s="288" t="str">
        <f>+'EVCA sectoralclassification 1'!E234</f>
        <v>Healthcare: other</v>
      </c>
      <c r="T1368" s="68" t="s">
        <v>40</v>
      </c>
      <c r="U1368" s="66" t="s">
        <v>1158</v>
      </c>
      <c r="V1368" s="423" t="s">
        <v>39</v>
      </c>
      <c r="W1368" s="288"/>
      <c r="X1368" s="489">
        <v>43853</v>
      </c>
      <c r="Y1368" s="482" t="s">
        <v>2937</v>
      </c>
      <c r="Z1368" s="74"/>
    </row>
    <row r="1369" spans="2:26" ht="42.45" hidden="1" customHeight="1" x14ac:dyDescent="0.3">
      <c r="B1369" s="56" t="str">
        <f t="shared" ca="1" si="128"/>
        <v>VERO</v>
      </c>
      <c r="C1369" s="57" t="b">
        <f t="shared" si="129"/>
        <v>1</v>
      </c>
      <c r="D1369" s="57" t="b">
        <f>+IF(Q1369='Convalida dati'!$B$16,AND('Dealflow centrale'!V1369&lt;&gt;"",I1369&lt;&gt;""),IF(AND('Dealflow centrale'!Q1369='Convalida dati'!$B$17,'Dealflow centrale'!I1369=""),OR('Dealflow centrale'!V1369="",V1369='Convalida dati'!$D$8),"FALSO"))</f>
        <v>1</v>
      </c>
      <c r="E1369" s="57" t="b">
        <f>+IF(OR(T1369='Convalida dati'!$F$4,T1369='Convalida dati'!$F$5,T1369='Convalida dati'!$F$8),OR('Dealflow centrale'!V1369='Convalida dati'!$D$5,V1369='Convalida dati'!$D$6,V1369='Convalida dati'!$D$7),IF(OR('Dealflow centrale'!T1369='Convalida dati'!$F$9,'Dealflow centrale'!T1369='Convalida dati'!$F$7),OR('Dealflow centrale'!V1369='Convalida dati'!$D$4,'Dealflow centrale'!V1369='Convalida dati'!$D$5,'Dealflow centrale'!V1369='Convalida dati'!$D$6),IF(T1369="",OR(V1369="",V1369='Convalida dati'!$D$8),"FALSO")))</f>
        <v>1</v>
      </c>
      <c r="F1369" s="58" t="str">
        <f t="shared" ca="1" si="130"/>
        <v>OK</v>
      </c>
      <c r="G1369" s="60">
        <f t="shared" si="125"/>
        <v>1364</v>
      </c>
      <c r="H1369" s="84">
        <v>43852</v>
      </c>
      <c r="I1369" s="59">
        <v>43852</v>
      </c>
      <c r="J1369" s="279" t="s">
        <v>2932</v>
      </c>
      <c r="K1369" s="70" t="s">
        <v>62</v>
      </c>
      <c r="L1369" s="70" t="s">
        <v>69</v>
      </c>
      <c r="M1369" s="72" t="s">
        <v>70</v>
      </c>
      <c r="N1369" s="75"/>
      <c r="O1369" s="73" t="s">
        <v>2936</v>
      </c>
      <c r="P1369" s="60" t="s">
        <v>169</v>
      </c>
      <c r="Q1369" s="281" t="s">
        <v>170</v>
      </c>
      <c r="R1369" s="61" t="s">
        <v>51</v>
      </c>
      <c r="S1369" s="293" t="str">
        <f>+'EVCA sectoralclassification 1'!E48</f>
        <v>Business and industrial products</v>
      </c>
      <c r="T1369" s="62" t="s">
        <v>40</v>
      </c>
      <c r="U1369" s="60" t="s">
        <v>1158</v>
      </c>
      <c r="V1369" s="424" t="s">
        <v>39</v>
      </c>
      <c r="W1369" s="289"/>
      <c r="X1369" s="488">
        <v>43853</v>
      </c>
      <c r="Y1369" s="481" t="s">
        <v>2937</v>
      </c>
      <c r="Z1369" s="284"/>
    </row>
    <row r="1370" spans="2:26" ht="42.45" hidden="1" customHeight="1" x14ac:dyDescent="0.3">
      <c r="B1370" s="56" t="str">
        <f t="shared" ca="1" si="128"/>
        <v>VERO</v>
      </c>
      <c r="C1370" s="57" t="b">
        <f t="shared" si="129"/>
        <v>1</v>
      </c>
      <c r="D1370" s="57" t="b">
        <f>+IF(Q1370='Convalida dati'!$B$16,AND('Dealflow centrale'!V1370&lt;&gt;"",I1370&lt;&gt;""),IF(AND('Dealflow centrale'!Q1370='Convalida dati'!$B$17,'Dealflow centrale'!I1370=""),OR('Dealflow centrale'!V1370="",V1370='Convalida dati'!$D$8),"FALSO"))</f>
        <v>1</v>
      </c>
      <c r="E1370" s="57" t="b">
        <f>+IF(OR(T1370='Convalida dati'!$F$4,T1370='Convalida dati'!$F$5,T1370='Convalida dati'!$F$8),OR('Dealflow centrale'!V1370='Convalida dati'!$D$5,V1370='Convalida dati'!$D$6,V1370='Convalida dati'!$D$7),IF(OR('Dealflow centrale'!T1370='Convalida dati'!$F$9,'Dealflow centrale'!T1370='Convalida dati'!$F$7),OR('Dealflow centrale'!V1370='Convalida dati'!$D$4,'Dealflow centrale'!V1370='Convalida dati'!$D$5,'Dealflow centrale'!V1370='Convalida dati'!$D$6),IF(T1370="",OR(V1370="",V1370='Convalida dati'!$D$8),"FALSO")))</f>
        <v>1</v>
      </c>
      <c r="F1370" s="58" t="str">
        <f t="shared" ca="1" si="130"/>
        <v>OK</v>
      </c>
      <c r="G1370" s="66">
        <f t="shared" si="125"/>
        <v>1365</v>
      </c>
      <c r="H1370" s="85">
        <v>43852</v>
      </c>
      <c r="I1370" s="63">
        <v>43852</v>
      </c>
      <c r="J1370" s="292" t="s">
        <v>2933</v>
      </c>
      <c r="K1370" s="65" t="s">
        <v>62</v>
      </c>
      <c r="L1370" s="76" t="s">
        <v>69</v>
      </c>
      <c r="M1370" s="78" t="s">
        <v>70</v>
      </c>
      <c r="N1370" s="64"/>
      <c r="O1370" s="272" t="s">
        <v>2936</v>
      </c>
      <c r="P1370" s="66" t="s">
        <v>169</v>
      </c>
      <c r="Q1370" s="67" t="s">
        <v>170</v>
      </c>
      <c r="R1370" s="67" t="s">
        <v>45</v>
      </c>
      <c r="S1370" s="288" t="str">
        <f>+'EVCA sectoralclassification 1'!E234</f>
        <v>Healthcare: other</v>
      </c>
      <c r="T1370" s="68" t="s">
        <v>40</v>
      </c>
      <c r="U1370" s="66" t="s">
        <v>1158</v>
      </c>
      <c r="V1370" s="423" t="s">
        <v>39</v>
      </c>
      <c r="W1370" s="288"/>
      <c r="X1370" s="489">
        <v>43853</v>
      </c>
      <c r="Y1370" s="482" t="s">
        <v>2937</v>
      </c>
      <c r="Z1370" s="74"/>
    </row>
    <row r="1371" spans="2:26" ht="42.45" hidden="1" customHeight="1" x14ac:dyDescent="0.3">
      <c r="B1371" s="56" t="str">
        <f t="shared" ca="1" si="128"/>
        <v>VERO</v>
      </c>
      <c r="C1371" s="57" t="b">
        <f t="shared" si="129"/>
        <v>1</v>
      </c>
      <c r="D1371" s="57" t="b">
        <f>+IF(Q1371='Convalida dati'!$B$16,AND('Dealflow centrale'!V1371&lt;&gt;"",I1371&lt;&gt;""),IF(AND('Dealflow centrale'!Q1371='Convalida dati'!$B$17,'Dealflow centrale'!I1371=""),OR('Dealflow centrale'!V1371="",V1371='Convalida dati'!$D$8),"FALSO"))</f>
        <v>1</v>
      </c>
      <c r="E1371" s="57" t="b">
        <f>+IF(OR(T1371='Convalida dati'!$F$4,T1371='Convalida dati'!$F$5,T1371='Convalida dati'!$F$8),OR('Dealflow centrale'!V1371='Convalida dati'!$D$5,V1371='Convalida dati'!$D$6,V1371='Convalida dati'!$D$7),IF(OR('Dealflow centrale'!T1371='Convalida dati'!$F$9,'Dealflow centrale'!T1371='Convalida dati'!$F$7),OR('Dealflow centrale'!V1371='Convalida dati'!$D$4,'Dealflow centrale'!V1371='Convalida dati'!$D$5,'Dealflow centrale'!V1371='Convalida dati'!$D$6),IF(T1371="",OR(V1371="",V1371='Convalida dati'!$D$8),"FALSO")))</f>
        <v>1</v>
      </c>
      <c r="F1371" s="58" t="str">
        <f t="shared" ca="1" si="130"/>
        <v>OK</v>
      </c>
      <c r="G1371" s="60">
        <f t="shared" si="125"/>
        <v>1366</v>
      </c>
      <c r="H1371" s="84">
        <v>43852</v>
      </c>
      <c r="I1371" s="59">
        <v>43852</v>
      </c>
      <c r="J1371" s="279" t="s">
        <v>2934</v>
      </c>
      <c r="K1371" s="70" t="s">
        <v>62</v>
      </c>
      <c r="L1371" s="70" t="s">
        <v>69</v>
      </c>
      <c r="M1371" s="72" t="s">
        <v>70</v>
      </c>
      <c r="N1371" s="75"/>
      <c r="O1371" s="73" t="s">
        <v>2936</v>
      </c>
      <c r="P1371" s="60" t="s">
        <v>169</v>
      </c>
      <c r="Q1371" s="281" t="s">
        <v>170</v>
      </c>
      <c r="R1371" s="61" t="s">
        <v>52</v>
      </c>
      <c r="S1371" s="293" t="str">
        <f>+'EVCA sectoralclassification 1'!E234</f>
        <v>Healthcare: other</v>
      </c>
      <c r="T1371" s="62" t="s">
        <v>40</v>
      </c>
      <c r="U1371" s="60" t="s">
        <v>1158</v>
      </c>
      <c r="V1371" s="424" t="s">
        <v>39</v>
      </c>
      <c r="W1371" s="289"/>
      <c r="X1371" s="488">
        <v>43853</v>
      </c>
      <c r="Y1371" s="481" t="s">
        <v>2937</v>
      </c>
      <c r="Z1371" s="284"/>
    </row>
    <row r="1372" spans="2:26" ht="42.45" hidden="1" customHeight="1" x14ac:dyDescent="0.3">
      <c r="B1372" s="56" t="str">
        <f t="shared" ca="1" si="128"/>
        <v>VERO</v>
      </c>
      <c r="C1372" s="57" t="b">
        <f t="shared" si="129"/>
        <v>1</v>
      </c>
      <c r="D1372" s="57" t="b">
        <f>+IF(Q1372='Convalida dati'!$B$16,AND('Dealflow centrale'!V1372&lt;&gt;"",I1372&lt;&gt;""),IF(AND('Dealflow centrale'!Q1372='Convalida dati'!$B$17,'Dealflow centrale'!I1372=""),OR('Dealflow centrale'!V1372="",V1372='Convalida dati'!$D$8),"FALSO"))</f>
        <v>1</v>
      </c>
      <c r="E1372" s="57" t="b">
        <f>+IF(OR(T1372='Convalida dati'!$F$4,T1372='Convalida dati'!$F$5,T1372='Convalida dati'!$F$8),OR('Dealflow centrale'!V1372='Convalida dati'!$D$5,V1372='Convalida dati'!$D$6,V1372='Convalida dati'!$D$7),IF(OR('Dealflow centrale'!T1372='Convalida dati'!$F$9,'Dealflow centrale'!T1372='Convalida dati'!$F$7),OR('Dealflow centrale'!V1372='Convalida dati'!$D$4,'Dealflow centrale'!V1372='Convalida dati'!$D$5,'Dealflow centrale'!V1372='Convalida dati'!$D$6),IF(T1372="",OR(V1372="",V1372='Convalida dati'!$D$8),"FALSO")))</f>
        <v>1</v>
      </c>
      <c r="F1372" s="58" t="str">
        <f t="shared" ca="1" si="130"/>
        <v>OK</v>
      </c>
      <c r="G1372" s="66">
        <f t="shared" si="125"/>
        <v>1367</v>
      </c>
      <c r="H1372" s="85">
        <v>43852</v>
      </c>
      <c r="I1372" s="63">
        <v>43852</v>
      </c>
      <c r="J1372" s="292" t="s">
        <v>2935</v>
      </c>
      <c r="K1372" s="76" t="s">
        <v>62</v>
      </c>
      <c r="L1372" s="76" t="s">
        <v>69</v>
      </c>
      <c r="M1372" s="78" t="s">
        <v>70</v>
      </c>
      <c r="N1372" s="77"/>
      <c r="O1372" s="272" t="s">
        <v>2936</v>
      </c>
      <c r="P1372" s="66" t="s">
        <v>169</v>
      </c>
      <c r="Q1372" s="67" t="s">
        <v>170</v>
      </c>
      <c r="R1372" s="67" t="s">
        <v>45</v>
      </c>
      <c r="S1372" s="288" t="str">
        <f>+'EVCA sectoralclassification 1'!E234</f>
        <v>Healthcare: other</v>
      </c>
      <c r="T1372" s="68" t="s">
        <v>40</v>
      </c>
      <c r="U1372" s="66" t="s">
        <v>1158</v>
      </c>
      <c r="V1372" s="423" t="s">
        <v>39</v>
      </c>
      <c r="W1372" s="288"/>
      <c r="X1372" s="489">
        <v>43853</v>
      </c>
      <c r="Y1372" s="482" t="s">
        <v>2937</v>
      </c>
      <c r="Z1372" s="74"/>
    </row>
    <row r="1373" spans="2:26" ht="42.45" hidden="1" customHeight="1" x14ac:dyDescent="0.3">
      <c r="B1373" s="56" t="str">
        <f t="shared" ca="1" si="128"/>
        <v>VERO</v>
      </c>
      <c r="C1373" s="57" t="b">
        <f t="shared" si="129"/>
        <v>1</v>
      </c>
      <c r="D1373" s="57" t="b">
        <f>+IF(Q1373='Convalida dati'!$B$16,AND('Dealflow centrale'!V1373&lt;&gt;"",I1373&lt;&gt;""),IF(AND('Dealflow centrale'!Q1373='Convalida dati'!$B$17,'Dealflow centrale'!I1373=""),OR('Dealflow centrale'!V1373="",V1373='Convalida dati'!$D$8),"FALSO"))</f>
        <v>1</v>
      </c>
      <c r="E1373" s="57" t="b">
        <f>+IF(OR(T1373='Convalida dati'!$F$4,T1373='Convalida dati'!$F$5,T1373='Convalida dati'!$F$8),OR('Dealflow centrale'!V1373='Convalida dati'!$D$5,V1373='Convalida dati'!$D$6,V1373='Convalida dati'!$D$7),IF(OR('Dealflow centrale'!T1373='Convalida dati'!$F$9,'Dealflow centrale'!T1373='Convalida dati'!$F$7),OR('Dealflow centrale'!V1373='Convalida dati'!$D$4,'Dealflow centrale'!V1373='Convalida dati'!$D$5,'Dealflow centrale'!V1373='Convalida dati'!$D$6),IF(T1373="",OR(V1373="",V1373='Convalida dati'!$D$8),"FALSO")))</f>
        <v>1</v>
      </c>
      <c r="F1373" s="58" t="str">
        <f t="shared" ca="1" si="130"/>
        <v>OK</v>
      </c>
      <c r="G1373" s="60">
        <f t="shared" si="125"/>
        <v>1368</v>
      </c>
      <c r="H1373" s="84">
        <v>43853</v>
      </c>
      <c r="I1373" s="59">
        <v>43853</v>
      </c>
      <c r="J1373" s="75" t="s">
        <v>2939</v>
      </c>
      <c r="K1373" s="70" t="s">
        <v>62</v>
      </c>
      <c r="L1373" s="70" t="s">
        <v>206</v>
      </c>
      <c r="M1373" s="72" t="s">
        <v>206</v>
      </c>
      <c r="N1373" s="75"/>
      <c r="O1373" s="73" t="s">
        <v>2938</v>
      </c>
      <c r="P1373" s="60" t="s">
        <v>35</v>
      </c>
      <c r="Q1373" s="281" t="s">
        <v>170</v>
      </c>
      <c r="R1373" s="61" t="s">
        <v>51</v>
      </c>
      <c r="S1373" s="293" t="str">
        <f>+'EVCA sectoralclassification 1'!E50</f>
        <v>Business and industrial products</v>
      </c>
      <c r="T1373" s="62" t="s">
        <v>147</v>
      </c>
      <c r="U1373" s="60" t="s">
        <v>218</v>
      </c>
      <c r="V1373" s="424" t="s">
        <v>174</v>
      </c>
      <c r="W1373" s="289"/>
      <c r="X1373" s="488">
        <v>43864</v>
      </c>
      <c r="Y1373" s="481"/>
      <c r="Z1373" s="284"/>
    </row>
    <row r="1374" spans="2:26" ht="42.45" hidden="1" customHeight="1" x14ac:dyDescent="0.3">
      <c r="B1374" s="56" t="str">
        <f t="shared" ref="B1374:B1394" ca="1" si="131">IF(AND(+H1374&lt;=X1374,X1374&lt;=TODAY()),"VERO","FALSO")</f>
        <v>VERO</v>
      </c>
      <c r="C1374" s="57" t="b">
        <f t="shared" ref="C1374:C1394" si="132">+(AND(G1374&lt;&gt;"",H1374&lt;&gt;"",J1374&lt;&gt;"",K1374&lt;&gt;"",L1374&lt;&gt;"",M1374&lt;&gt;"",P1374&lt;&gt;"",Q1374&lt;&gt;""))</f>
        <v>1</v>
      </c>
      <c r="D1374" s="57" t="b">
        <f>+IF(Q1374='Convalida dati'!$B$16,AND('Dealflow centrale'!V1374&lt;&gt;"",I1374&lt;&gt;""),IF(AND('Dealflow centrale'!Q1374='Convalida dati'!$B$17,'Dealflow centrale'!I1374=""),OR('Dealflow centrale'!V1374="",V1374='Convalida dati'!$D$8),"FALSO"))</f>
        <v>1</v>
      </c>
      <c r="E1374" s="57" t="b">
        <f>+IF(OR(T1374='Convalida dati'!$F$4,T1374='Convalida dati'!$F$5,T1374='Convalida dati'!$F$8),OR('Dealflow centrale'!V1374='Convalida dati'!$D$5,V1374='Convalida dati'!$D$6,V1374='Convalida dati'!$D$7),IF(OR('Dealflow centrale'!T1374='Convalida dati'!$F$9,'Dealflow centrale'!T1374='Convalida dati'!$F$7),OR('Dealflow centrale'!V1374='Convalida dati'!$D$4,'Dealflow centrale'!V1374='Convalida dati'!$D$5,'Dealflow centrale'!V1374='Convalida dati'!$D$6),IF(T1374="",OR(V1374="",V1374='Convalida dati'!$D$8),"FALSO")))</f>
        <v>1</v>
      </c>
      <c r="F1374" s="58" t="str">
        <f t="shared" ref="F1374:F1394" ca="1" si="133">+IF(AND(B1374="VERO",C1374=TRUE,D1374=TRUE,E1374=TRUE),"OK","ERRORE")</f>
        <v>OK</v>
      </c>
      <c r="G1374" s="66">
        <f t="shared" si="125"/>
        <v>1369</v>
      </c>
      <c r="H1374" s="85">
        <v>43853</v>
      </c>
      <c r="I1374" s="63">
        <v>43853</v>
      </c>
      <c r="J1374" s="77" t="s">
        <v>2941</v>
      </c>
      <c r="K1374" s="76" t="s">
        <v>62</v>
      </c>
      <c r="L1374" s="76" t="s">
        <v>149</v>
      </c>
      <c r="M1374" s="78" t="s">
        <v>92</v>
      </c>
      <c r="N1374" s="64"/>
      <c r="O1374" s="272" t="s">
        <v>2940</v>
      </c>
      <c r="P1374" s="66" t="s">
        <v>34</v>
      </c>
      <c r="Q1374" s="67" t="s">
        <v>170</v>
      </c>
      <c r="R1374" s="67" t="s">
        <v>49</v>
      </c>
      <c r="S1374" s="288" t="str">
        <f>+'EVCA sectoralclassification 1'!E214</f>
        <v>Systems software</v>
      </c>
      <c r="T1374" s="68" t="s">
        <v>166</v>
      </c>
      <c r="U1374" s="66" t="s">
        <v>218</v>
      </c>
      <c r="V1374" s="423" t="s">
        <v>38</v>
      </c>
      <c r="W1374" s="288"/>
      <c r="X1374" s="489">
        <v>43864</v>
      </c>
      <c r="Y1374" s="482"/>
      <c r="Z1374" s="74"/>
    </row>
    <row r="1375" spans="2:26" ht="42.45" hidden="1" customHeight="1" x14ac:dyDescent="0.3">
      <c r="B1375" s="56" t="str">
        <f t="shared" ca="1" si="131"/>
        <v>VERO</v>
      </c>
      <c r="C1375" s="57" t="b">
        <f t="shared" si="132"/>
        <v>1</v>
      </c>
      <c r="D1375" s="57" t="b">
        <f>+IF(Q1375='Convalida dati'!$B$16,AND('Dealflow centrale'!V1375&lt;&gt;"",I1375&lt;&gt;""),IF(AND('Dealflow centrale'!Q1375='Convalida dati'!$B$17,'Dealflow centrale'!I1375=""),OR('Dealflow centrale'!V1375="",V1375='Convalida dati'!$D$8),"FALSO"))</f>
        <v>1</v>
      </c>
      <c r="E1375" s="57" t="b">
        <f>+IF(OR(T1375='Convalida dati'!$F$4,T1375='Convalida dati'!$F$5,T1375='Convalida dati'!$F$8),OR('Dealflow centrale'!V1375='Convalida dati'!$D$5,V1375='Convalida dati'!$D$6,V1375='Convalida dati'!$D$7),IF(OR('Dealflow centrale'!T1375='Convalida dati'!$F$9,'Dealflow centrale'!T1375='Convalida dati'!$F$7),OR('Dealflow centrale'!V1375='Convalida dati'!$D$4,'Dealflow centrale'!V1375='Convalida dati'!$D$5,'Dealflow centrale'!V1375='Convalida dati'!$D$6),IF(T1375="",OR(V1375="",V1375='Convalida dati'!$D$8),"FALSO")))</f>
        <v>1</v>
      </c>
      <c r="F1375" s="58" t="str">
        <f t="shared" ca="1" si="133"/>
        <v>OK</v>
      </c>
      <c r="G1375" s="60">
        <f t="shared" si="125"/>
        <v>1370</v>
      </c>
      <c r="H1375" s="84">
        <v>43853</v>
      </c>
      <c r="I1375" s="59">
        <v>43955</v>
      </c>
      <c r="J1375" s="75" t="s">
        <v>2942</v>
      </c>
      <c r="K1375" s="70" t="s">
        <v>62</v>
      </c>
      <c r="L1375" s="70" t="s">
        <v>149</v>
      </c>
      <c r="M1375" s="72" t="s">
        <v>92</v>
      </c>
      <c r="N1375" s="75"/>
      <c r="O1375" s="73" t="s">
        <v>3361</v>
      </c>
      <c r="P1375" s="60" t="s">
        <v>83</v>
      </c>
      <c r="Q1375" s="281" t="s">
        <v>170</v>
      </c>
      <c r="R1375" s="61" t="s">
        <v>52</v>
      </c>
      <c r="S1375" s="293" t="str">
        <f>+'EVCA sectoralclassification 1'!E231</f>
        <v>Medical devices and supplies</v>
      </c>
      <c r="T1375" s="62" t="s">
        <v>41</v>
      </c>
      <c r="U1375" s="60" t="s">
        <v>218</v>
      </c>
      <c r="V1375" s="424" t="s">
        <v>174</v>
      </c>
      <c r="W1375" s="289"/>
      <c r="X1375" s="488">
        <v>43958</v>
      </c>
      <c r="Y1375" s="483" t="s">
        <v>3366</v>
      </c>
      <c r="Z1375" s="80"/>
    </row>
    <row r="1376" spans="2:26" ht="42.45" hidden="1" customHeight="1" x14ac:dyDescent="0.3">
      <c r="B1376" s="56" t="str">
        <f t="shared" ca="1" si="131"/>
        <v>VERO</v>
      </c>
      <c r="C1376" s="57" t="b">
        <f t="shared" si="132"/>
        <v>1</v>
      </c>
      <c r="D1376" s="57" t="b">
        <f>+IF(Q1376='Convalida dati'!$B$16,AND('Dealflow centrale'!V1376&lt;&gt;"",I1376&lt;&gt;""),IF(AND('Dealflow centrale'!Q1376='Convalida dati'!$B$17,'Dealflow centrale'!I1376=""),OR('Dealflow centrale'!V1376="",V1376='Convalida dati'!$D$8),"FALSO"))</f>
        <v>1</v>
      </c>
      <c r="E1376" s="57" t="b">
        <f>+IF(OR(T1376='Convalida dati'!$F$4,T1376='Convalida dati'!$F$5,T1376='Convalida dati'!$F$8),OR('Dealflow centrale'!V1376='Convalida dati'!$D$5,V1376='Convalida dati'!$D$6,V1376='Convalida dati'!$D$7),IF(OR('Dealflow centrale'!T1376='Convalida dati'!$F$9,'Dealflow centrale'!T1376='Convalida dati'!$F$7),OR('Dealflow centrale'!V1376='Convalida dati'!$D$4,'Dealflow centrale'!V1376='Convalida dati'!$D$5,'Dealflow centrale'!V1376='Convalida dati'!$D$6),IF(T1376="",OR(V1376="",V1376='Convalida dati'!$D$8),"FALSO")))</f>
        <v>1</v>
      </c>
      <c r="F1376" s="58" t="str">
        <f t="shared" ca="1" si="133"/>
        <v>OK</v>
      </c>
      <c r="G1376" s="66">
        <f t="shared" si="125"/>
        <v>1371</v>
      </c>
      <c r="H1376" s="85">
        <v>43856</v>
      </c>
      <c r="I1376" s="63">
        <v>43856</v>
      </c>
      <c r="J1376" s="77" t="s">
        <v>2943</v>
      </c>
      <c r="K1376" s="76" t="s">
        <v>62</v>
      </c>
      <c r="L1376" s="76" t="s">
        <v>149</v>
      </c>
      <c r="M1376" s="78" t="s">
        <v>92</v>
      </c>
      <c r="N1376" s="77"/>
      <c r="O1376" s="272" t="s">
        <v>2944</v>
      </c>
      <c r="P1376" s="66" t="s">
        <v>83</v>
      </c>
      <c r="Q1376" s="67" t="s">
        <v>170</v>
      </c>
      <c r="R1376" s="67" t="s">
        <v>53</v>
      </c>
      <c r="S1376" s="288" t="str">
        <f>+'EVCA sectoralclassification 1'!E153</f>
        <v>Hospitality, sports and entertainment facilities</v>
      </c>
      <c r="T1376" s="68" t="s">
        <v>167</v>
      </c>
      <c r="U1376" s="66" t="s">
        <v>218</v>
      </c>
      <c r="V1376" s="423" t="s">
        <v>38</v>
      </c>
      <c r="W1376" s="288"/>
      <c r="X1376" s="489">
        <v>43864</v>
      </c>
      <c r="Y1376" s="482"/>
      <c r="Z1376" s="74"/>
    </row>
    <row r="1377" spans="2:26" ht="42.45" hidden="1" customHeight="1" x14ac:dyDescent="0.3">
      <c r="B1377" s="56" t="str">
        <f t="shared" ca="1" si="131"/>
        <v>VERO</v>
      </c>
      <c r="C1377" s="57" t="b">
        <f t="shared" si="132"/>
        <v>1</v>
      </c>
      <c r="D1377" s="57" t="b">
        <f>+IF(Q1377='Convalida dati'!$B$16,AND('Dealflow centrale'!V1377&lt;&gt;"",I1377&lt;&gt;""),IF(AND('Dealflow centrale'!Q1377='Convalida dati'!$B$17,'Dealflow centrale'!I1377=""),OR('Dealflow centrale'!V1377="",V1377='Convalida dati'!$D$8),"FALSO"))</f>
        <v>1</v>
      </c>
      <c r="E1377" s="57" t="b">
        <f>+IF(OR(T1377='Convalida dati'!$F$4,T1377='Convalida dati'!$F$5,T1377='Convalida dati'!$F$8),OR('Dealflow centrale'!V1377='Convalida dati'!$D$5,V1377='Convalida dati'!$D$6,V1377='Convalida dati'!$D$7),IF(OR('Dealflow centrale'!T1377='Convalida dati'!$F$9,'Dealflow centrale'!T1377='Convalida dati'!$F$7),OR('Dealflow centrale'!V1377='Convalida dati'!$D$4,'Dealflow centrale'!V1377='Convalida dati'!$D$5,'Dealflow centrale'!V1377='Convalida dati'!$D$6),IF(T1377="",OR(V1377="",V1377='Convalida dati'!$D$8),"FALSO")))</f>
        <v>1</v>
      </c>
      <c r="F1377" s="58" t="str">
        <f t="shared" ca="1" si="133"/>
        <v>OK</v>
      </c>
      <c r="G1377" s="60">
        <f t="shared" si="125"/>
        <v>1372</v>
      </c>
      <c r="H1377" s="84">
        <v>43857</v>
      </c>
      <c r="I1377" s="59">
        <v>43857</v>
      </c>
      <c r="J1377" s="75" t="s">
        <v>2945</v>
      </c>
      <c r="K1377" s="70" t="s">
        <v>62</v>
      </c>
      <c r="L1377" s="70" t="s">
        <v>1421</v>
      </c>
      <c r="M1377" s="72" t="s">
        <v>89</v>
      </c>
      <c r="N1377" s="75"/>
      <c r="O1377" s="73" t="s">
        <v>2946</v>
      </c>
      <c r="P1377" s="72" t="s">
        <v>37</v>
      </c>
      <c r="Q1377" s="281" t="s">
        <v>170</v>
      </c>
      <c r="R1377" s="61" t="s">
        <v>53</v>
      </c>
      <c r="S1377" s="293" t="str">
        <f>+'EVCA sectoralclassification 1'!E215</f>
        <v>Software: other</v>
      </c>
      <c r="T1377" s="62" t="s">
        <v>166</v>
      </c>
      <c r="U1377" s="72" t="s">
        <v>218</v>
      </c>
      <c r="V1377" s="424" t="s">
        <v>38</v>
      </c>
      <c r="W1377" s="289"/>
      <c r="X1377" s="488">
        <v>43864</v>
      </c>
      <c r="Y1377" s="481"/>
      <c r="Z1377" s="284"/>
    </row>
    <row r="1378" spans="2:26" ht="42.45" hidden="1" customHeight="1" x14ac:dyDescent="0.3">
      <c r="B1378" s="56" t="str">
        <f t="shared" ca="1" si="131"/>
        <v>VERO</v>
      </c>
      <c r="C1378" s="57" t="b">
        <f t="shared" si="132"/>
        <v>1</v>
      </c>
      <c r="D1378" s="57" t="b">
        <f>+IF(Q1378='Convalida dati'!$B$16,AND('Dealflow centrale'!V1378&lt;&gt;"",I1378&lt;&gt;""),IF(AND('Dealflow centrale'!Q1378='Convalida dati'!$B$17,'Dealflow centrale'!I1378=""),OR('Dealflow centrale'!V1378="",V1378='Convalida dati'!$D$8),"FALSO"))</f>
        <v>1</v>
      </c>
      <c r="E1378" s="57" t="b">
        <f>+IF(OR(T1378='Convalida dati'!$F$4,T1378='Convalida dati'!$F$5,T1378='Convalida dati'!$F$8),OR('Dealflow centrale'!V1378='Convalida dati'!$D$5,V1378='Convalida dati'!$D$6,V1378='Convalida dati'!$D$7),IF(OR('Dealflow centrale'!T1378='Convalida dati'!$F$9,'Dealflow centrale'!T1378='Convalida dati'!$F$7),OR('Dealflow centrale'!V1378='Convalida dati'!$D$4,'Dealflow centrale'!V1378='Convalida dati'!$D$5,'Dealflow centrale'!V1378='Convalida dati'!$D$6),IF(T1378="",OR(V1378="",V1378='Convalida dati'!$D$8),"FALSO")))</f>
        <v>1</v>
      </c>
      <c r="F1378" s="58" t="str">
        <f t="shared" ca="1" si="133"/>
        <v>OK</v>
      </c>
      <c r="G1378" s="66">
        <f t="shared" si="125"/>
        <v>1373</v>
      </c>
      <c r="H1378" s="85">
        <v>43858</v>
      </c>
      <c r="I1378" s="63">
        <v>43858</v>
      </c>
      <c r="J1378" s="77" t="s">
        <v>2947</v>
      </c>
      <c r="K1378" s="76" t="s">
        <v>64</v>
      </c>
      <c r="L1378" s="76" t="s">
        <v>2949</v>
      </c>
      <c r="M1378" s="78" t="s">
        <v>878</v>
      </c>
      <c r="N1378" s="64"/>
      <c r="O1378" s="272" t="s">
        <v>2948</v>
      </c>
      <c r="P1378" s="66" t="s">
        <v>35</v>
      </c>
      <c r="Q1378" s="67" t="s">
        <v>170</v>
      </c>
      <c r="R1378" s="67" t="s">
        <v>53</v>
      </c>
      <c r="S1378" s="288" t="str">
        <f>+'EVCA sectoralclassification 1'!E234</f>
        <v>Healthcare: other</v>
      </c>
      <c r="T1378" s="68" t="s">
        <v>166</v>
      </c>
      <c r="U1378" s="78" t="s">
        <v>218</v>
      </c>
      <c r="V1378" s="423" t="s">
        <v>38</v>
      </c>
      <c r="W1378" s="288"/>
      <c r="X1378" s="489">
        <v>43864</v>
      </c>
      <c r="Y1378" s="482"/>
      <c r="Z1378" s="74"/>
    </row>
    <row r="1379" spans="2:26" ht="42.45" hidden="1" customHeight="1" x14ac:dyDescent="0.3">
      <c r="B1379" s="56" t="str">
        <f t="shared" ca="1" si="131"/>
        <v>VERO</v>
      </c>
      <c r="C1379" s="57" t="b">
        <f t="shared" si="132"/>
        <v>1</v>
      </c>
      <c r="D1379" s="57" t="b">
        <f>+IF(Q1379='Convalida dati'!$B$16,AND('Dealflow centrale'!V1379&lt;&gt;"",I1379&lt;&gt;""),IF(AND('Dealflow centrale'!Q1379='Convalida dati'!$B$17,'Dealflow centrale'!I1379=""),OR('Dealflow centrale'!V1379="",V1379='Convalida dati'!$D$8),"FALSO"))</f>
        <v>1</v>
      </c>
      <c r="E1379" s="57" t="b">
        <f>+IF(OR(T1379='Convalida dati'!$F$4,T1379='Convalida dati'!$F$5,T1379='Convalida dati'!$F$8),OR('Dealflow centrale'!V1379='Convalida dati'!$D$5,V1379='Convalida dati'!$D$6,V1379='Convalida dati'!$D$7),IF(OR('Dealflow centrale'!T1379='Convalida dati'!$F$9,'Dealflow centrale'!T1379='Convalida dati'!$F$7),OR('Dealflow centrale'!V1379='Convalida dati'!$D$4,'Dealflow centrale'!V1379='Convalida dati'!$D$5,'Dealflow centrale'!V1379='Convalida dati'!$D$6),IF(T1379="",OR(V1379="",V1379='Convalida dati'!$D$8),"FALSO")))</f>
        <v>1</v>
      </c>
      <c r="F1379" s="58" t="str">
        <f t="shared" ca="1" si="133"/>
        <v>OK</v>
      </c>
      <c r="G1379" s="60">
        <f t="shared" si="125"/>
        <v>1374</v>
      </c>
      <c r="H1379" s="282">
        <v>43858</v>
      </c>
      <c r="I1379" s="59">
        <v>43858</v>
      </c>
      <c r="J1379" s="75" t="s">
        <v>2950</v>
      </c>
      <c r="K1379" s="70" t="s">
        <v>62</v>
      </c>
      <c r="L1379" s="70" t="s">
        <v>154</v>
      </c>
      <c r="M1379" s="72" t="s">
        <v>92</v>
      </c>
      <c r="N1379" s="75" t="s">
        <v>2763</v>
      </c>
      <c r="O1379" s="73"/>
      <c r="P1379" s="60" t="s">
        <v>36</v>
      </c>
      <c r="Q1379" s="281" t="s">
        <v>170</v>
      </c>
      <c r="R1379" s="61" t="s">
        <v>49</v>
      </c>
      <c r="S1379" s="293" t="str">
        <f>+'EVCA sectoralclassification 1'!E214</f>
        <v>Systems software</v>
      </c>
      <c r="T1379" s="62" t="s">
        <v>41</v>
      </c>
      <c r="U1379" s="60" t="s">
        <v>2564</v>
      </c>
      <c r="V1379" s="424" t="s">
        <v>39</v>
      </c>
      <c r="W1379" s="289"/>
      <c r="X1379" s="488">
        <v>43864</v>
      </c>
      <c r="Y1379" s="481"/>
      <c r="Z1379" s="284"/>
    </row>
    <row r="1380" spans="2:26" ht="42.45" hidden="1" customHeight="1" x14ac:dyDescent="0.3">
      <c r="B1380" s="56" t="str">
        <f t="shared" ca="1" si="131"/>
        <v>VERO</v>
      </c>
      <c r="C1380" s="57" t="b">
        <f t="shared" si="132"/>
        <v>1</v>
      </c>
      <c r="D1380" s="57" t="b">
        <f>+IF(Q1380='Convalida dati'!$B$16,AND('Dealflow centrale'!V1380&lt;&gt;"",I1380&lt;&gt;""),IF(AND('Dealflow centrale'!Q1380='Convalida dati'!$B$17,'Dealflow centrale'!I1380=""),OR('Dealflow centrale'!V1380="",V1380='Convalida dati'!$D$8),"FALSO"))</f>
        <v>1</v>
      </c>
      <c r="E1380" s="57" t="b">
        <f>+IF(OR(T1380='Convalida dati'!$F$4,T1380='Convalida dati'!$F$5,T1380='Convalida dati'!$F$8),OR('Dealflow centrale'!V1380='Convalida dati'!$D$5,V1380='Convalida dati'!$D$6,V1380='Convalida dati'!$D$7),IF(OR('Dealflow centrale'!T1380='Convalida dati'!$F$9,'Dealflow centrale'!T1380='Convalida dati'!$F$7),OR('Dealflow centrale'!V1380='Convalida dati'!$D$4,'Dealflow centrale'!V1380='Convalida dati'!$D$5,'Dealflow centrale'!V1380='Convalida dati'!$D$6),IF(T1380="",OR(V1380="",V1380='Convalida dati'!$D$8),"FALSO")))</f>
        <v>1</v>
      </c>
      <c r="F1380" s="58" t="str">
        <f t="shared" ca="1" si="133"/>
        <v>OK</v>
      </c>
      <c r="G1380" s="66">
        <f t="shared" si="125"/>
        <v>1375</v>
      </c>
      <c r="H1380" s="85">
        <v>43858</v>
      </c>
      <c r="I1380" s="63">
        <v>43858</v>
      </c>
      <c r="J1380" s="77" t="s">
        <v>2951</v>
      </c>
      <c r="K1380" s="76" t="s">
        <v>62</v>
      </c>
      <c r="L1380" s="76" t="s">
        <v>149</v>
      </c>
      <c r="M1380" s="78" t="s">
        <v>92</v>
      </c>
      <c r="N1380" s="64"/>
      <c r="O1380" s="272" t="s">
        <v>2110</v>
      </c>
      <c r="P1380" s="66" t="s">
        <v>83</v>
      </c>
      <c r="Q1380" s="67" t="s">
        <v>170</v>
      </c>
      <c r="R1380" s="280" t="s">
        <v>48</v>
      </c>
      <c r="S1380" s="288" t="str">
        <f>+'EVCA sectoralclassification 1'!E200</f>
        <v>Internet technologies</v>
      </c>
      <c r="T1380" s="68" t="s">
        <v>167</v>
      </c>
      <c r="U1380" s="66" t="s">
        <v>218</v>
      </c>
      <c r="V1380" s="423" t="s">
        <v>38</v>
      </c>
      <c r="W1380" s="288"/>
      <c r="X1380" s="489">
        <v>43864</v>
      </c>
      <c r="Y1380" s="482"/>
      <c r="Z1380" s="74"/>
    </row>
    <row r="1381" spans="2:26" ht="42.45" hidden="1" customHeight="1" x14ac:dyDescent="0.3">
      <c r="B1381" s="56" t="str">
        <f t="shared" ca="1" si="131"/>
        <v>VERO</v>
      </c>
      <c r="C1381" s="57" t="b">
        <f t="shared" si="132"/>
        <v>1</v>
      </c>
      <c r="D1381" s="57" t="b">
        <f>+IF(Q1381='Convalida dati'!$B$16,AND('Dealflow centrale'!V1381&lt;&gt;"",I1381&lt;&gt;""),IF(AND('Dealflow centrale'!Q1381='Convalida dati'!$B$17,'Dealflow centrale'!I1381=""),OR('Dealflow centrale'!V1381="",V1381='Convalida dati'!$D$8),"FALSO"))</f>
        <v>1</v>
      </c>
      <c r="E1381" s="57" t="b">
        <f>+IF(OR(T1381='Convalida dati'!$F$4,T1381='Convalida dati'!$F$5,T1381='Convalida dati'!$F$8),OR('Dealflow centrale'!V1381='Convalida dati'!$D$5,V1381='Convalida dati'!$D$6,V1381='Convalida dati'!$D$7),IF(OR('Dealflow centrale'!T1381='Convalida dati'!$F$9,'Dealflow centrale'!T1381='Convalida dati'!$F$7),OR('Dealflow centrale'!V1381='Convalida dati'!$D$4,'Dealflow centrale'!V1381='Convalida dati'!$D$5,'Dealflow centrale'!V1381='Convalida dati'!$D$6),IF(T1381="",OR(V1381="",V1381='Convalida dati'!$D$8),"FALSO")))</f>
        <v>1</v>
      </c>
      <c r="F1381" s="58" t="str">
        <f t="shared" ca="1" si="133"/>
        <v>OK</v>
      </c>
      <c r="G1381" s="60">
        <f t="shared" si="125"/>
        <v>1376</v>
      </c>
      <c r="H1381" s="84">
        <v>43858</v>
      </c>
      <c r="I1381" s="59">
        <v>43858</v>
      </c>
      <c r="J1381" s="75" t="s">
        <v>2952</v>
      </c>
      <c r="K1381" s="70" t="s">
        <v>62</v>
      </c>
      <c r="L1381" s="70" t="s">
        <v>192</v>
      </c>
      <c r="M1381" s="72" t="s">
        <v>95</v>
      </c>
      <c r="N1381" s="75" t="s">
        <v>182</v>
      </c>
      <c r="O1381" s="73"/>
      <c r="P1381" s="72" t="s">
        <v>36</v>
      </c>
      <c r="Q1381" s="281" t="s">
        <v>170</v>
      </c>
      <c r="R1381" s="61" t="s">
        <v>45</v>
      </c>
      <c r="S1381" s="293" t="str">
        <f>+'EVCA sectoralclassification 1'!E223</f>
        <v>Biotechnology</v>
      </c>
      <c r="T1381" s="62" t="s">
        <v>40</v>
      </c>
      <c r="U1381" s="72" t="s">
        <v>797</v>
      </c>
      <c r="V1381" s="424" t="s">
        <v>39</v>
      </c>
      <c r="W1381" s="289"/>
      <c r="X1381" s="488">
        <v>43864</v>
      </c>
      <c r="Y1381" s="481"/>
      <c r="Z1381" s="284"/>
    </row>
    <row r="1382" spans="2:26" ht="42.45" hidden="1" customHeight="1" x14ac:dyDescent="0.3">
      <c r="B1382" s="56" t="str">
        <f t="shared" ca="1" si="131"/>
        <v>VERO</v>
      </c>
      <c r="C1382" s="57" t="b">
        <f t="shared" si="132"/>
        <v>1</v>
      </c>
      <c r="D1382" s="57" t="b">
        <f>+IF(Q1382='Convalida dati'!$B$16,AND('Dealflow centrale'!V1382&lt;&gt;"",I1382&lt;&gt;""),IF(AND('Dealflow centrale'!Q1382='Convalida dati'!$B$17,'Dealflow centrale'!I1382=""),OR('Dealflow centrale'!V1382="",V1382='Convalida dati'!$D$8),"FALSO"))</f>
        <v>1</v>
      </c>
      <c r="E1382" s="57" t="b">
        <f>+IF(OR(T1382='Convalida dati'!$F$4,T1382='Convalida dati'!$F$5,T1382='Convalida dati'!$F$8),OR('Dealflow centrale'!V1382='Convalida dati'!$D$5,V1382='Convalida dati'!$D$6,V1382='Convalida dati'!$D$7),IF(OR('Dealflow centrale'!T1382='Convalida dati'!$F$9,'Dealflow centrale'!T1382='Convalida dati'!$F$7),OR('Dealflow centrale'!V1382='Convalida dati'!$D$4,'Dealflow centrale'!V1382='Convalida dati'!$D$5,'Dealflow centrale'!V1382='Convalida dati'!$D$6),IF(T1382="",OR(V1382="",V1382='Convalida dati'!$D$8),"FALSO")))</f>
        <v>1</v>
      </c>
      <c r="F1382" s="58" t="str">
        <f t="shared" ca="1" si="133"/>
        <v>OK</v>
      </c>
      <c r="G1382" s="66">
        <f t="shared" si="125"/>
        <v>1377</v>
      </c>
      <c r="H1382" s="85">
        <v>43859</v>
      </c>
      <c r="I1382" s="63">
        <v>43859</v>
      </c>
      <c r="J1382" s="77" t="s">
        <v>2972</v>
      </c>
      <c r="K1382" s="76" t="s">
        <v>62</v>
      </c>
      <c r="L1382" s="76" t="s">
        <v>154</v>
      </c>
      <c r="M1382" s="78" t="s">
        <v>92</v>
      </c>
      <c r="N1382" s="64" t="s">
        <v>2763</v>
      </c>
      <c r="O1382" s="272"/>
      <c r="P1382" s="66" t="s">
        <v>36</v>
      </c>
      <c r="Q1382" s="67" t="s">
        <v>170</v>
      </c>
      <c r="R1382" s="67" t="s">
        <v>45</v>
      </c>
      <c r="S1382" s="288" t="s">
        <v>2953</v>
      </c>
      <c r="T1382" s="68" t="s">
        <v>40</v>
      </c>
      <c r="U1382" s="78" t="s">
        <v>2564</v>
      </c>
      <c r="V1382" s="423" t="s">
        <v>39</v>
      </c>
      <c r="W1382" s="288"/>
      <c r="X1382" s="489">
        <v>43864</v>
      </c>
      <c r="Y1382" s="482"/>
      <c r="Z1382" s="74"/>
    </row>
    <row r="1383" spans="2:26" ht="42.45" hidden="1" customHeight="1" x14ac:dyDescent="0.3">
      <c r="B1383" s="56" t="str">
        <f t="shared" ca="1" si="131"/>
        <v>VERO</v>
      </c>
      <c r="C1383" s="57" t="b">
        <f t="shared" si="132"/>
        <v>1</v>
      </c>
      <c r="D1383" s="57" t="b">
        <f>+IF(Q1383='Convalida dati'!$B$16,AND('Dealflow centrale'!V1383&lt;&gt;"",I1383&lt;&gt;""),IF(AND('Dealflow centrale'!Q1383='Convalida dati'!$B$17,'Dealflow centrale'!I1383=""),OR('Dealflow centrale'!V1383="",V1383='Convalida dati'!$D$8),"FALSO"))</f>
        <v>1</v>
      </c>
      <c r="E1383" s="57" t="b">
        <f>+IF(OR(T1383='Convalida dati'!$F$4,T1383='Convalida dati'!$F$5,T1383='Convalida dati'!$F$8),OR('Dealflow centrale'!V1383='Convalida dati'!$D$9,V1383='Convalida dati'!$D$6,V1383='Convalida dati'!$D$7),IF(OR('Dealflow centrale'!T1383='Convalida dati'!$F$6,'Dealflow centrale'!T1383='Convalida dati'!$F$7),OR('Dealflow centrale'!V1383='Convalida dati'!$D$12,'Dealflow centrale'!V1383='Convalida dati'!$D$9,'Dealflow centrale'!V1383='Convalida dati'!$D$6),IF(T1383="",OR(V1383="",V1383='Convalida dati'!$D$8),"FALSO")))</f>
        <v>1</v>
      </c>
      <c r="F1383" s="58" t="str">
        <f t="shared" ca="1" si="133"/>
        <v>OK</v>
      </c>
      <c r="G1383" s="60">
        <f t="shared" si="125"/>
        <v>1378</v>
      </c>
      <c r="H1383" s="84">
        <v>43859</v>
      </c>
      <c r="I1383" s="59">
        <v>43859</v>
      </c>
      <c r="J1383" s="75" t="s">
        <v>2954</v>
      </c>
      <c r="K1383" s="70" t="s">
        <v>62</v>
      </c>
      <c r="L1383" s="70" t="s">
        <v>849</v>
      </c>
      <c r="M1383" s="72" t="s">
        <v>105</v>
      </c>
      <c r="N1383" s="75" t="s">
        <v>182</v>
      </c>
      <c r="O1383" s="73"/>
      <c r="P1383" s="72" t="s">
        <v>36</v>
      </c>
      <c r="Q1383" s="281" t="s">
        <v>170</v>
      </c>
      <c r="R1383" s="61" t="s">
        <v>49</v>
      </c>
      <c r="S1383" s="293" t="str">
        <f>+'EVCA sectoralclassification 1'!E214</f>
        <v>Systems software</v>
      </c>
      <c r="T1383" s="62" t="s">
        <v>166</v>
      </c>
      <c r="U1383" s="80" t="s">
        <v>2955</v>
      </c>
      <c r="V1383" s="429" t="s">
        <v>5177</v>
      </c>
      <c r="W1383" s="460"/>
      <c r="X1383" s="488">
        <v>44852</v>
      </c>
      <c r="Y1383" s="483" t="s">
        <v>5260</v>
      </c>
      <c r="Z1383" s="80"/>
    </row>
    <row r="1384" spans="2:26" ht="42.45" hidden="1" customHeight="1" x14ac:dyDescent="0.3">
      <c r="B1384" s="56" t="str">
        <f t="shared" ca="1" si="131"/>
        <v>VERO</v>
      </c>
      <c r="C1384" s="57" t="b">
        <f t="shared" si="132"/>
        <v>1</v>
      </c>
      <c r="D1384" s="57" t="b">
        <f>+IF(Q1384='Convalida dati'!$B$16,AND('Dealflow centrale'!V1384&lt;&gt;"",I1384&lt;&gt;""),IF(AND('Dealflow centrale'!Q1384='Convalida dati'!$B$17,'Dealflow centrale'!I1384=""),OR('Dealflow centrale'!V1384="",V1384='Convalida dati'!$D$8),"FALSO"))</f>
        <v>1</v>
      </c>
      <c r="E1384" s="57" t="b">
        <f>+IF(OR(T1384='Convalida dati'!$F$4,T1384='Convalida dati'!$F$5,T1384='Convalida dati'!$F$8),OR('Dealflow centrale'!V1384='Convalida dati'!$D$5,V1384='Convalida dati'!$D$6,V1384='Convalida dati'!$D$7),IF(OR('Dealflow centrale'!T1384='Convalida dati'!$F$9,'Dealflow centrale'!T1384='Convalida dati'!$F$7),OR('Dealflow centrale'!V1384='Convalida dati'!$D$4,'Dealflow centrale'!V1384='Convalida dati'!$D$5,'Dealflow centrale'!V1384='Convalida dati'!$D$6),IF(T1384="",OR(V1384="",V1384='Convalida dati'!$D$8),"FALSO")))</f>
        <v>1</v>
      </c>
      <c r="F1384" s="58" t="str">
        <f t="shared" ca="1" si="133"/>
        <v>OK</v>
      </c>
      <c r="G1384" s="66">
        <f t="shared" si="125"/>
        <v>1379</v>
      </c>
      <c r="H1384" s="85">
        <v>43859</v>
      </c>
      <c r="I1384" s="63">
        <v>43859</v>
      </c>
      <c r="J1384" s="77" t="s">
        <v>2956</v>
      </c>
      <c r="K1384" s="76" t="s">
        <v>64</v>
      </c>
      <c r="L1384" s="76" t="s">
        <v>705</v>
      </c>
      <c r="M1384" s="78" t="s">
        <v>187</v>
      </c>
      <c r="N1384" s="77" t="s">
        <v>184</v>
      </c>
      <c r="O1384" s="272"/>
      <c r="P1384" s="78" t="s">
        <v>36</v>
      </c>
      <c r="Q1384" s="67" t="s">
        <v>170</v>
      </c>
      <c r="R1384" s="67" t="s">
        <v>49</v>
      </c>
      <c r="S1384" s="288" t="str">
        <f>+'EVCA sectoralclassification 1'!E214</f>
        <v>Systems software</v>
      </c>
      <c r="T1384" s="68" t="s">
        <v>167</v>
      </c>
      <c r="U1384" s="78" t="s">
        <v>218</v>
      </c>
      <c r="V1384" s="423" t="s">
        <v>38</v>
      </c>
      <c r="W1384" s="288"/>
      <c r="X1384" s="489">
        <v>43864</v>
      </c>
      <c r="Y1384" s="482"/>
      <c r="Z1384" s="74"/>
    </row>
    <row r="1385" spans="2:26" ht="42.45" hidden="1" customHeight="1" x14ac:dyDescent="0.3">
      <c r="B1385" s="56" t="str">
        <f t="shared" ca="1" si="131"/>
        <v>VERO</v>
      </c>
      <c r="C1385" s="57" t="b">
        <f t="shared" si="132"/>
        <v>1</v>
      </c>
      <c r="D1385" s="57" t="b">
        <f>+IF(Q1385='Convalida dati'!$B$16,AND('Dealflow centrale'!V1385&lt;&gt;"",I1385&lt;&gt;""),IF(AND('Dealflow centrale'!Q1385='Convalida dati'!$B$17,'Dealflow centrale'!I1385=""),OR('Dealflow centrale'!V1385="",V1385='Convalida dati'!$D$8),"FALSO"))</f>
        <v>1</v>
      </c>
      <c r="E1385" s="57" t="b">
        <f>+IF(OR(T1385='Convalida dati'!$F$4,T1385='Convalida dati'!$F$5,T1385='Convalida dati'!$F$8),OR('Dealflow centrale'!V1385='Convalida dati'!$D$5,V1385='Convalida dati'!$D$6,V1385='Convalida dati'!$D$7),IF(OR('Dealflow centrale'!T1385='Convalida dati'!$F$9,'Dealflow centrale'!T1385='Convalida dati'!$F$7),OR('Dealflow centrale'!V1385='Convalida dati'!$D$4,'Dealflow centrale'!V1385='Convalida dati'!$D$5,'Dealflow centrale'!V1385='Convalida dati'!$D$6),IF(T1385="",OR(V1385="",V1385='Convalida dati'!$D$8),"FALSO")))</f>
        <v>1</v>
      </c>
      <c r="F1385" s="58" t="str">
        <f t="shared" ca="1" si="133"/>
        <v>OK</v>
      </c>
      <c r="G1385" s="60">
        <f t="shared" si="125"/>
        <v>1380</v>
      </c>
      <c r="H1385" s="282">
        <v>43859</v>
      </c>
      <c r="I1385" s="295">
        <v>43859</v>
      </c>
      <c r="J1385" s="75" t="s">
        <v>2957</v>
      </c>
      <c r="K1385" s="70" t="s">
        <v>64</v>
      </c>
      <c r="L1385" s="70" t="s">
        <v>2958</v>
      </c>
      <c r="M1385" s="72" t="s">
        <v>928</v>
      </c>
      <c r="N1385" s="75"/>
      <c r="O1385" s="73" t="s">
        <v>2959</v>
      </c>
      <c r="P1385" s="60" t="s">
        <v>34</v>
      </c>
      <c r="Q1385" s="281" t="s">
        <v>170</v>
      </c>
      <c r="R1385" s="61" t="s">
        <v>53</v>
      </c>
      <c r="S1385" s="293" t="str">
        <f>+'EVCA sectoralclassification 1'!E200</f>
        <v>Internet technologies</v>
      </c>
      <c r="T1385" s="62" t="s">
        <v>41</v>
      </c>
      <c r="U1385" s="60" t="s">
        <v>218</v>
      </c>
      <c r="V1385" s="424" t="s">
        <v>174</v>
      </c>
      <c r="W1385" s="289"/>
      <c r="X1385" s="488">
        <v>43864</v>
      </c>
      <c r="Y1385" s="481"/>
      <c r="Z1385" s="284"/>
    </row>
    <row r="1386" spans="2:26" ht="42.45" hidden="1" customHeight="1" x14ac:dyDescent="0.3">
      <c r="B1386" s="56" t="str">
        <f t="shared" ca="1" si="131"/>
        <v>VERO</v>
      </c>
      <c r="C1386" s="57" t="b">
        <f t="shared" si="132"/>
        <v>1</v>
      </c>
      <c r="D1386" s="57" t="b">
        <f>+IF(Q1386='Convalida dati'!$B$16,AND('Dealflow centrale'!V1386&lt;&gt;"",I1386&lt;&gt;""),IF(AND('Dealflow centrale'!Q1386='Convalida dati'!$B$17,'Dealflow centrale'!I1386=""),OR('Dealflow centrale'!V1386="",V1386='Convalida dati'!$D$8),"FALSO"))</f>
        <v>1</v>
      </c>
      <c r="E1386" s="57" t="b">
        <f>+IF(OR(T1386='Convalida dati'!$F$4,T1386='Convalida dati'!$F$5,T1386='Convalida dati'!$F$8),OR('Dealflow centrale'!V1386='Convalida dati'!$D$5,V1386='Convalida dati'!$D$6,V1386='Convalida dati'!$D$7),IF(OR('Dealflow centrale'!T1386='Convalida dati'!$F$9,'Dealflow centrale'!T1386='Convalida dati'!$F$7),OR('Dealflow centrale'!V1386='Convalida dati'!$D$4,'Dealflow centrale'!V1386='Convalida dati'!$D$5,'Dealflow centrale'!V1386='Convalida dati'!$D$6),IF(T1386="",OR(V1386="",V1386='Convalida dati'!$D$8),"FALSO")))</f>
        <v>1</v>
      </c>
      <c r="F1386" s="58" t="str">
        <f t="shared" ca="1" si="133"/>
        <v>OK</v>
      </c>
      <c r="G1386" s="66">
        <f t="shared" si="125"/>
        <v>1381</v>
      </c>
      <c r="H1386" s="85">
        <v>43859</v>
      </c>
      <c r="I1386" s="63">
        <v>43859</v>
      </c>
      <c r="J1386" s="77" t="s">
        <v>2960</v>
      </c>
      <c r="K1386" s="76" t="s">
        <v>62</v>
      </c>
      <c r="L1386" s="76" t="s">
        <v>1087</v>
      </c>
      <c r="M1386" s="78" t="s">
        <v>92</v>
      </c>
      <c r="N1386" s="64"/>
      <c r="O1386" s="272" t="s">
        <v>2567</v>
      </c>
      <c r="P1386" s="66" t="s">
        <v>35</v>
      </c>
      <c r="Q1386" s="67" t="s">
        <v>170</v>
      </c>
      <c r="R1386" s="67" t="s">
        <v>53</v>
      </c>
      <c r="S1386" s="288" t="str">
        <f>+'EVCA sectoralclassification 1'!E200</f>
        <v>Internet technologies</v>
      </c>
      <c r="T1386" s="68" t="s">
        <v>167</v>
      </c>
      <c r="U1386" s="66" t="s">
        <v>218</v>
      </c>
      <c r="V1386" s="423" t="s">
        <v>38</v>
      </c>
      <c r="W1386" s="288"/>
      <c r="X1386" s="489">
        <v>43864</v>
      </c>
      <c r="Y1386" s="482"/>
      <c r="Z1386" s="74"/>
    </row>
    <row r="1387" spans="2:26" ht="42.45" hidden="1" customHeight="1" x14ac:dyDescent="0.3">
      <c r="B1387" s="56" t="str">
        <f t="shared" ca="1" si="131"/>
        <v>VERO</v>
      </c>
      <c r="C1387" s="57" t="b">
        <f t="shared" si="132"/>
        <v>1</v>
      </c>
      <c r="D1387" s="57" t="b">
        <f>+IF(Q1387='Convalida dati'!$B$16,AND('Dealflow centrale'!V1387&lt;&gt;"",I1387&lt;&gt;""),IF(AND('Dealflow centrale'!Q1387='Convalida dati'!$B$17,'Dealflow centrale'!I1387=""),OR('Dealflow centrale'!V1387="",V1387='Convalida dati'!$D$8),"FALSO"))</f>
        <v>1</v>
      </c>
      <c r="E1387" s="57" t="b">
        <f>+IF(OR(T1387='Convalida dati'!$F$4,T1387='Convalida dati'!$F$5,T1387='Convalida dati'!$F$8),OR('Dealflow centrale'!V1387='Convalida dati'!$D$5,V1387='Convalida dati'!$D$6,V1387='Convalida dati'!$D$7),IF(OR('Dealflow centrale'!T1387='Convalida dati'!$F$9,'Dealflow centrale'!T1387='Convalida dati'!$F$7),OR('Dealflow centrale'!V1387='Convalida dati'!$D$4,'Dealflow centrale'!V1387='Convalida dati'!$D$5,'Dealflow centrale'!V1387='Convalida dati'!$D$6),IF(T1387="",OR(V1387="",V1387='Convalida dati'!$D$8),"FALSO")))</f>
        <v>1</v>
      </c>
      <c r="F1387" s="58" t="str">
        <f t="shared" ca="1" si="133"/>
        <v>OK</v>
      </c>
      <c r="G1387" s="60">
        <f t="shared" si="125"/>
        <v>1382</v>
      </c>
      <c r="H1387" s="84">
        <v>43860</v>
      </c>
      <c r="I1387" s="59">
        <v>43860</v>
      </c>
      <c r="J1387" s="75" t="s">
        <v>2961</v>
      </c>
      <c r="K1387" s="70" t="s">
        <v>62</v>
      </c>
      <c r="L1387" s="70" t="s">
        <v>206</v>
      </c>
      <c r="M1387" s="72" t="s">
        <v>206</v>
      </c>
      <c r="N1387" s="75" t="s">
        <v>2962</v>
      </c>
      <c r="O1387" s="73"/>
      <c r="P1387" s="72" t="s">
        <v>34</v>
      </c>
      <c r="Q1387" s="281" t="s">
        <v>170</v>
      </c>
      <c r="R1387" s="61" t="s">
        <v>52</v>
      </c>
      <c r="S1387" s="293" t="str">
        <f>+'EVCA sectoralclassification 1'!E233</f>
        <v>Pharmaceuticals and drug delivery</v>
      </c>
      <c r="T1387" s="62" t="s">
        <v>41</v>
      </c>
      <c r="U1387" s="72" t="s">
        <v>218</v>
      </c>
      <c r="V1387" s="424" t="s">
        <v>174</v>
      </c>
      <c r="W1387" s="289"/>
      <c r="X1387" s="488">
        <v>43864</v>
      </c>
      <c r="Y1387" s="481"/>
      <c r="Z1387" s="284"/>
    </row>
    <row r="1388" spans="2:26" ht="42.45" hidden="1" customHeight="1" x14ac:dyDescent="0.3">
      <c r="B1388" s="56" t="str">
        <f t="shared" ca="1" si="131"/>
        <v>VERO</v>
      </c>
      <c r="C1388" s="57" t="b">
        <f t="shared" si="132"/>
        <v>1</v>
      </c>
      <c r="D1388" s="57" t="b">
        <f>+IF(Q1388='Convalida dati'!$B$16,AND('Dealflow centrale'!V1388&lt;&gt;"",I1388&lt;&gt;""),IF(AND('Dealflow centrale'!Q1388='Convalida dati'!$B$17,'Dealflow centrale'!I1388=""),OR('Dealflow centrale'!V1388="",V1388='Convalida dati'!$D$8),"FALSO"))</f>
        <v>1</v>
      </c>
      <c r="E1388" s="57" t="b">
        <f>+IF(OR(T1388='Convalida dati'!$F$4,T1388='Convalida dati'!$F$5,T1388='Convalida dati'!$F$8),OR('Dealflow centrale'!V1388='Convalida dati'!$D$5,V1388='Convalida dati'!$D$6,V1388='Convalida dati'!$D$7),IF(OR('Dealflow centrale'!T1388='Convalida dati'!$F$9,'Dealflow centrale'!T1388='Convalida dati'!$F$7),OR('Dealflow centrale'!V1388='Convalida dati'!$D$4,'Dealflow centrale'!V1388='Convalida dati'!$D$5,'Dealflow centrale'!V1388='Convalida dati'!$D$6),IF(T1388="",OR(V1388="",V1388='Convalida dati'!$D$8),"FALSO")))</f>
        <v>1</v>
      </c>
      <c r="F1388" s="58" t="str">
        <f t="shared" ca="1" si="133"/>
        <v>OK</v>
      </c>
      <c r="G1388" s="66">
        <f t="shared" si="125"/>
        <v>1383</v>
      </c>
      <c r="H1388" s="273">
        <v>43860</v>
      </c>
      <c r="I1388" s="63">
        <v>43860</v>
      </c>
      <c r="J1388" s="77" t="s">
        <v>2963</v>
      </c>
      <c r="K1388" s="76" t="s">
        <v>62</v>
      </c>
      <c r="L1388" s="76" t="s">
        <v>202</v>
      </c>
      <c r="M1388" s="78" t="s">
        <v>89</v>
      </c>
      <c r="N1388" s="64"/>
      <c r="O1388" s="272" t="s">
        <v>2780</v>
      </c>
      <c r="P1388" s="66" t="s">
        <v>35</v>
      </c>
      <c r="Q1388" s="67" t="s">
        <v>170</v>
      </c>
      <c r="R1388" s="67" t="s">
        <v>42</v>
      </c>
      <c r="S1388" s="288" t="str">
        <f>+'EVCA sectoralclassification 1'!E51</f>
        <v>Business and industrial products</v>
      </c>
      <c r="T1388" s="68" t="s">
        <v>147</v>
      </c>
      <c r="U1388" s="66" t="s">
        <v>218</v>
      </c>
      <c r="V1388" s="423" t="s">
        <v>174</v>
      </c>
      <c r="W1388" s="288"/>
      <c r="X1388" s="489">
        <v>43864</v>
      </c>
      <c r="Y1388" s="482"/>
      <c r="Z1388" s="74"/>
    </row>
    <row r="1389" spans="2:26" ht="42.45" hidden="1" customHeight="1" x14ac:dyDescent="0.3">
      <c r="B1389" s="56" t="str">
        <f t="shared" ca="1" si="131"/>
        <v>VERO</v>
      </c>
      <c r="C1389" s="57" t="b">
        <f t="shared" si="132"/>
        <v>1</v>
      </c>
      <c r="D1389" s="57" t="b">
        <f>+IF(Q1389='Convalida dati'!$B$16,AND('Dealflow centrale'!V1389&lt;&gt;"",I1389&lt;&gt;""),IF(AND('Dealflow centrale'!Q1389='Convalida dati'!$B$17,'Dealflow centrale'!I1389=""),OR('Dealflow centrale'!V1389="",V1389='Convalida dati'!$D$8),"FALSO"))</f>
        <v>1</v>
      </c>
      <c r="E1389" s="57" t="b">
        <f>+IF(OR(T1389='Convalida dati'!$F$4,T1389='Convalida dati'!$F$5,T1389='Convalida dati'!$F$8),OR('Dealflow centrale'!V1389='Convalida dati'!$D$5,V1389='Convalida dati'!$D$6,V1389='Convalida dati'!$D$7),IF(OR('Dealflow centrale'!T1389='Convalida dati'!$F$9,'Dealflow centrale'!T1389='Convalida dati'!$F$7),OR('Dealflow centrale'!V1389='Convalida dati'!$D$4,'Dealflow centrale'!V1389='Convalida dati'!$D$5,'Dealflow centrale'!V1389='Convalida dati'!$D$6),IF(T1389="",OR(V1389="",V1389='Convalida dati'!$D$8),"FALSO")))</f>
        <v>1</v>
      </c>
      <c r="F1389" s="58" t="str">
        <f t="shared" ca="1" si="133"/>
        <v>OK</v>
      </c>
      <c r="G1389" s="60">
        <f t="shared" si="125"/>
        <v>1384</v>
      </c>
      <c r="H1389" s="84">
        <v>43861</v>
      </c>
      <c r="I1389" s="59">
        <v>43861</v>
      </c>
      <c r="J1389" s="75" t="s">
        <v>2964</v>
      </c>
      <c r="K1389" s="70" t="s">
        <v>62</v>
      </c>
      <c r="L1389" s="70" t="s">
        <v>802</v>
      </c>
      <c r="M1389" s="72" t="s">
        <v>99</v>
      </c>
      <c r="N1389" s="75"/>
      <c r="O1389" s="73" t="s">
        <v>1882</v>
      </c>
      <c r="P1389" s="60" t="s">
        <v>169</v>
      </c>
      <c r="Q1389" s="281" t="s">
        <v>170</v>
      </c>
      <c r="R1389" s="61" t="s">
        <v>51</v>
      </c>
      <c r="S1389" s="293" t="str">
        <f>+'EVCA sectoralclassification 1'!E55</f>
        <v>Business and industrial products</v>
      </c>
      <c r="T1389" s="62" t="s">
        <v>40</v>
      </c>
      <c r="U1389" s="60" t="s">
        <v>828</v>
      </c>
      <c r="V1389" s="424" t="s">
        <v>39</v>
      </c>
      <c r="W1389" s="289"/>
      <c r="X1389" s="488">
        <v>43864</v>
      </c>
      <c r="Y1389" s="481"/>
      <c r="Z1389" s="284"/>
    </row>
    <row r="1390" spans="2:26" ht="42.45" hidden="1" customHeight="1" x14ac:dyDescent="0.3">
      <c r="B1390" s="56" t="str">
        <f t="shared" ca="1" si="131"/>
        <v>VERO</v>
      </c>
      <c r="C1390" s="57" t="b">
        <f t="shared" si="132"/>
        <v>1</v>
      </c>
      <c r="D1390" s="57" t="b">
        <f>+IF(Q1390='Convalida dati'!$B$16,AND('Dealflow centrale'!V1390&lt;&gt;"",I1390&lt;&gt;""),IF(AND('Dealflow centrale'!Q1390='Convalida dati'!$B$17,'Dealflow centrale'!I1390=""),OR('Dealflow centrale'!V1390="",V1390='Convalida dati'!$D$8),"FALSO"))</f>
        <v>1</v>
      </c>
      <c r="E1390" s="57" t="b">
        <f>+IF(OR(T1390='Convalida dati'!$F$4,T1390='Convalida dati'!$F$5,T1390='Convalida dati'!$F$8),OR('Dealflow centrale'!V1390='Convalida dati'!$D$5,V1390='Convalida dati'!$D$6,V1390='Convalida dati'!$D$7),IF(OR('Dealflow centrale'!T1390='Convalida dati'!$F$9,'Dealflow centrale'!T1390='Convalida dati'!$F$7),OR('Dealflow centrale'!V1390='Convalida dati'!$D$4,'Dealflow centrale'!V1390='Convalida dati'!$D$5,'Dealflow centrale'!V1390='Convalida dati'!$D$6),IF(T1390="",OR(V1390="",V1390='Convalida dati'!$D$8),"FALSO")))</f>
        <v>1</v>
      </c>
      <c r="F1390" s="58" t="str">
        <f t="shared" ca="1" si="133"/>
        <v>OK</v>
      </c>
      <c r="G1390" s="66">
        <f t="shared" si="125"/>
        <v>1385</v>
      </c>
      <c r="H1390" s="85">
        <v>43861</v>
      </c>
      <c r="I1390" s="63">
        <v>43861</v>
      </c>
      <c r="J1390" s="77" t="s">
        <v>2966</v>
      </c>
      <c r="K1390" s="76" t="s">
        <v>62</v>
      </c>
      <c r="L1390" s="76" t="s">
        <v>149</v>
      </c>
      <c r="M1390" s="78" t="s">
        <v>92</v>
      </c>
      <c r="N1390" s="64"/>
      <c r="O1390" s="272" t="s">
        <v>2294</v>
      </c>
      <c r="P1390" s="66" t="s">
        <v>35</v>
      </c>
      <c r="Q1390" s="67" t="s">
        <v>170</v>
      </c>
      <c r="R1390" s="67" t="s">
        <v>53</v>
      </c>
      <c r="S1390" s="288" t="str">
        <f>+'EVCA sectoralclassification 1'!E116</f>
        <v>Transportation: other</v>
      </c>
      <c r="T1390" s="68" t="s">
        <v>166</v>
      </c>
      <c r="U1390" s="66" t="s">
        <v>218</v>
      </c>
      <c r="V1390" s="423" t="s">
        <v>38</v>
      </c>
      <c r="W1390" s="288"/>
      <c r="X1390" s="489">
        <v>43864</v>
      </c>
      <c r="Y1390" s="482"/>
      <c r="Z1390" s="74"/>
    </row>
    <row r="1391" spans="2:26" ht="42.45" hidden="1" customHeight="1" x14ac:dyDescent="0.3">
      <c r="B1391" s="56" t="str">
        <f t="shared" ca="1" si="131"/>
        <v>VERO</v>
      </c>
      <c r="C1391" s="57" t="b">
        <f t="shared" si="132"/>
        <v>1</v>
      </c>
      <c r="D1391" s="57" t="b">
        <f>+IF(Q1391='Convalida dati'!$B$16,AND('Dealflow centrale'!V1391&lt;&gt;"",I1391&lt;&gt;""),IF(AND('Dealflow centrale'!Q1391='Convalida dati'!$B$17,'Dealflow centrale'!I1391=""),OR('Dealflow centrale'!V1391="",V1391='Convalida dati'!$D$8),"FALSO"))</f>
        <v>1</v>
      </c>
      <c r="E1391" s="57" t="b">
        <f>+IF(OR(T1391='Convalida dati'!$F$4,T1391='Convalida dati'!$F$5,T1391='Convalida dati'!$F$8),OR('Dealflow centrale'!V1391='Convalida dati'!$D$5,V1391='Convalida dati'!$D$6,V1391='Convalida dati'!$D$7),IF(OR('Dealflow centrale'!T1391='Convalida dati'!$F$9,'Dealflow centrale'!T1391='Convalida dati'!$F$7),OR('Dealflow centrale'!V1391='Convalida dati'!$D$4,'Dealflow centrale'!V1391='Convalida dati'!$D$5,'Dealflow centrale'!V1391='Convalida dati'!$D$6),IF(T1391="",OR(V1391="",V1391='Convalida dati'!$D$8),"FALSO")))</f>
        <v>1</v>
      </c>
      <c r="F1391" s="58" t="str">
        <f t="shared" ca="1" si="133"/>
        <v>OK</v>
      </c>
      <c r="G1391" s="60">
        <f t="shared" si="125"/>
        <v>1386</v>
      </c>
      <c r="H1391" s="282">
        <v>43863</v>
      </c>
      <c r="I1391" s="59">
        <v>43863</v>
      </c>
      <c r="J1391" s="75" t="s">
        <v>2967</v>
      </c>
      <c r="K1391" s="70" t="s">
        <v>64</v>
      </c>
      <c r="L1391" s="70" t="s">
        <v>2968</v>
      </c>
      <c r="M1391" s="72" t="s">
        <v>2969</v>
      </c>
      <c r="N1391" s="75"/>
      <c r="O1391" s="73"/>
      <c r="P1391" s="60" t="s">
        <v>34</v>
      </c>
      <c r="Q1391" s="281" t="s">
        <v>170</v>
      </c>
      <c r="R1391" s="61" t="s">
        <v>49</v>
      </c>
      <c r="S1391" s="293" t="str">
        <f>+'EVCA sectoralclassification 1'!E214</f>
        <v>Systems software</v>
      </c>
      <c r="T1391" s="62" t="s">
        <v>41</v>
      </c>
      <c r="U1391" s="72" t="s">
        <v>218</v>
      </c>
      <c r="V1391" s="424" t="s">
        <v>174</v>
      </c>
      <c r="W1391" s="289"/>
      <c r="X1391" s="491">
        <v>43864</v>
      </c>
      <c r="Y1391" s="481"/>
      <c r="Z1391" s="284"/>
    </row>
    <row r="1392" spans="2:26" ht="42.45" hidden="1" customHeight="1" x14ac:dyDescent="0.3">
      <c r="B1392" s="56" t="str">
        <f t="shared" ca="1" si="131"/>
        <v>VERO</v>
      </c>
      <c r="C1392" s="57" t="b">
        <f t="shared" si="132"/>
        <v>1</v>
      </c>
      <c r="D1392" s="57" t="b">
        <f>+IF(Q1392='Convalida dati'!$B$16,AND('Dealflow centrale'!V1392&lt;&gt;"",I1392&lt;&gt;""),IF(AND('Dealflow centrale'!Q1392='Convalida dati'!$B$17,'Dealflow centrale'!I1392=""),OR('Dealflow centrale'!V1392="",V1392='Convalida dati'!$D$8),"FALSO"))</f>
        <v>1</v>
      </c>
      <c r="E1392" s="57" t="b">
        <f>+IF(OR(T1392='Convalida dati'!$F$4,T1392='Convalida dati'!$F$5,T1392='Convalida dati'!$F$8),OR('Dealflow centrale'!V1392='Convalida dati'!$D$5,V1392='Convalida dati'!$D$6,V1392='Convalida dati'!$D$7),IF(OR('Dealflow centrale'!T1392='Convalida dati'!$F$9,'Dealflow centrale'!T1392='Convalida dati'!$F$7),OR('Dealflow centrale'!V1392='Convalida dati'!$D$4,'Dealflow centrale'!V1392='Convalida dati'!$D$5,'Dealflow centrale'!V1392='Convalida dati'!$D$6),IF(T1392="",OR(V1392="",V1392='Convalida dati'!$D$8),"FALSO")))</f>
        <v>1</v>
      </c>
      <c r="F1392" s="58" t="str">
        <f t="shared" ca="1" si="133"/>
        <v>OK</v>
      </c>
      <c r="G1392" s="66">
        <f t="shared" si="125"/>
        <v>1387</v>
      </c>
      <c r="H1392" s="85">
        <v>43855</v>
      </c>
      <c r="I1392" s="63">
        <f>+H1392</f>
        <v>43855</v>
      </c>
      <c r="J1392" s="77" t="s">
        <v>2971</v>
      </c>
      <c r="K1392" s="76" t="s">
        <v>62</v>
      </c>
      <c r="L1392" s="76" t="s">
        <v>792</v>
      </c>
      <c r="M1392" s="78" t="s">
        <v>89</v>
      </c>
      <c r="N1392" s="77" t="s">
        <v>82</v>
      </c>
      <c r="O1392" s="272"/>
      <c r="P1392" s="66" t="s">
        <v>36</v>
      </c>
      <c r="Q1392" s="67" t="s">
        <v>170</v>
      </c>
      <c r="R1392" s="67" t="s">
        <v>52</v>
      </c>
      <c r="S1392" s="288" t="str">
        <f>+'EVCA sectoralclassification 1'!E234</f>
        <v>Healthcare: other</v>
      </c>
      <c r="T1392" s="68" t="s">
        <v>40</v>
      </c>
      <c r="U1392" s="78" t="s">
        <v>790</v>
      </c>
      <c r="V1392" s="423" t="s">
        <v>39</v>
      </c>
      <c r="W1392" s="288"/>
      <c r="X1392" s="489">
        <v>43864</v>
      </c>
      <c r="Y1392" s="482"/>
      <c r="Z1392" s="74"/>
    </row>
    <row r="1393" spans="2:26" ht="42.45" hidden="1" customHeight="1" x14ac:dyDescent="0.3">
      <c r="B1393" s="56" t="str">
        <f t="shared" ca="1" si="131"/>
        <v>VERO</v>
      </c>
      <c r="C1393" s="57" t="b">
        <f t="shared" si="132"/>
        <v>1</v>
      </c>
      <c r="D1393" s="57" t="b">
        <f>+IF(Q1393='Convalida dati'!$B$16,AND('Dealflow centrale'!V1393&lt;&gt;"",I1393&lt;&gt;""),IF(AND('Dealflow centrale'!Q1393='Convalida dati'!$B$17,'Dealflow centrale'!I1393=""),OR('Dealflow centrale'!V1393="",V1393='Convalida dati'!$D$8),"FALSO"))</f>
        <v>1</v>
      </c>
      <c r="E1393" s="57" t="b">
        <f>+IF(OR(T1393='Convalida dati'!$F$4,T1393='Convalida dati'!$F$5,T1393='Convalida dati'!$F$8),OR('Dealflow centrale'!V1393='Convalida dati'!$D$5,V1393='Convalida dati'!$D$6,V1393='Convalida dati'!$D$7),IF(OR('Dealflow centrale'!T1393='Convalida dati'!$F$9,'Dealflow centrale'!T1393='Convalida dati'!$F$7),OR('Dealflow centrale'!V1393='Convalida dati'!$D$4,'Dealflow centrale'!V1393='Convalida dati'!$D$5,'Dealflow centrale'!V1393='Convalida dati'!$D$6),IF(T1393="",OR(V1393="",V1393='Convalida dati'!$D$8),"FALSO")))</f>
        <v>1</v>
      </c>
      <c r="F1393" s="58" t="str">
        <f t="shared" ca="1" si="133"/>
        <v>OK</v>
      </c>
      <c r="G1393" s="60">
        <f t="shared" si="125"/>
        <v>1388</v>
      </c>
      <c r="H1393" s="84">
        <v>43864</v>
      </c>
      <c r="I1393" s="59">
        <v>43864</v>
      </c>
      <c r="J1393" s="75" t="s">
        <v>3142</v>
      </c>
      <c r="K1393" s="70" t="s">
        <v>62</v>
      </c>
      <c r="L1393" s="70" t="s">
        <v>1865</v>
      </c>
      <c r="M1393" s="72" t="s">
        <v>101</v>
      </c>
      <c r="N1393" s="75"/>
      <c r="O1393" s="73" t="s">
        <v>3152</v>
      </c>
      <c r="P1393" s="72" t="s">
        <v>34</v>
      </c>
      <c r="Q1393" s="281" t="s">
        <v>170</v>
      </c>
      <c r="R1393" s="61" t="s">
        <v>47</v>
      </c>
      <c r="S1393" s="293" t="str">
        <f>+'EVCA sectoralclassification 1'!E204</f>
        <v>Consumer electronics</v>
      </c>
      <c r="T1393" s="62" t="s">
        <v>41</v>
      </c>
      <c r="U1393" s="72" t="s">
        <v>218</v>
      </c>
      <c r="V1393" s="424" t="s">
        <v>174</v>
      </c>
      <c r="W1393" s="289"/>
      <c r="X1393" s="488">
        <v>43872</v>
      </c>
      <c r="Y1393" s="481"/>
      <c r="Z1393" s="284"/>
    </row>
    <row r="1394" spans="2:26" ht="42.45" hidden="1" customHeight="1" x14ac:dyDescent="0.3">
      <c r="B1394" s="56" t="str">
        <f t="shared" ca="1" si="131"/>
        <v>VERO</v>
      </c>
      <c r="C1394" s="57" t="b">
        <f t="shared" si="132"/>
        <v>1</v>
      </c>
      <c r="D1394" s="57" t="b">
        <f>+IF(Q1394='Convalida dati'!$B$16,AND('Dealflow centrale'!V1394&lt;&gt;"",I1394&lt;&gt;""),IF(AND('Dealflow centrale'!Q1394='Convalida dati'!$B$17,'Dealflow centrale'!I1394=""),OR('Dealflow centrale'!V1394="",V1394='Convalida dati'!$D$8),"FALSO"))</f>
        <v>1</v>
      </c>
      <c r="E1394" s="57" t="b">
        <f>+IF(OR(T1394='Convalida dati'!$F$4,T1394='Convalida dati'!$F$5,T1394='Convalida dati'!$F$8),OR('Dealflow centrale'!V1394='Convalida dati'!$D$5,V1394='Convalida dati'!$D$6,V1394='Convalida dati'!$D$7),IF(OR('Dealflow centrale'!T1394='Convalida dati'!$F$9,'Dealflow centrale'!T1394='Convalida dati'!$F$7),OR('Dealflow centrale'!V1394='Convalida dati'!$D$4,'Dealflow centrale'!V1394='Convalida dati'!$D$5,'Dealflow centrale'!V1394='Convalida dati'!$D$6),IF(T1394="",OR(V1394="",V1394='Convalida dati'!$D$8),"FALSO")))</f>
        <v>1</v>
      </c>
      <c r="F1394" s="58" t="str">
        <f t="shared" ca="1" si="133"/>
        <v>OK</v>
      </c>
      <c r="G1394" s="66">
        <f t="shared" si="125"/>
        <v>1389</v>
      </c>
      <c r="H1394" s="85">
        <v>43868</v>
      </c>
      <c r="I1394" s="63">
        <v>43868</v>
      </c>
      <c r="J1394" s="77" t="s">
        <v>3144</v>
      </c>
      <c r="K1394" s="76" t="s">
        <v>62</v>
      </c>
      <c r="L1394" s="76" t="s">
        <v>206</v>
      </c>
      <c r="M1394" s="78" t="s">
        <v>206</v>
      </c>
      <c r="N1394" s="64"/>
      <c r="O1394" s="272" t="s">
        <v>3153</v>
      </c>
      <c r="P1394" s="66" t="s">
        <v>35</v>
      </c>
      <c r="Q1394" s="67" t="s">
        <v>170</v>
      </c>
      <c r="R1394" s="67" t="s">
        <v>51</v>
      </c>
      <c r="S1394" s="288" t="str">
        <f>+'EVCA sectoralclassification 1'!E55</f>
        <v>Business and industrial products</v>
      </c>
      <c r="T1394" s="68" t="s">
        <v>147</v>
      </c>
      <c r="U1394" s="66" t="s">
        <v>218</v>
      </c>
      <c r="V1394" s="423" t="s">
        <v>174</v>
      </c>
      <c r="W1394" s="288"/>
      <c r="X1394" s="489">
        <v>43872</v>
      </c>
      <c r="Y1394" s="482"/>
      <c r="Z1394" s="74"/>
    </row>
    <row r="1395" spans="2:26" ht="42.45" hidden="1" customHeight="1" x14ac:dyDescent="0.3">
      <c r="B1395" s="56" t="str">
        <f t="shared" ref="B1395:B1608" ca="1" si="134">IF(AND(+H1395&lt;=X1395,X1395&lt;=TODAY()),"VERO","FALSO")</f>
        <v>VERO</v>
      </c>
      <c r="C1395" s="57" t="b">
        <f t="shared" ref="C1395:C1608" si="135">+(AND(G1395&lt;&gt;"",H1395&lt;&gt;"",J1395&lt;&gt;"",K1395&lt;&gt;"",L1395&lt;&gt;"",M1395&lt;&gt;"",P1395&lt;&gt;"",Q1395&lt;&gt;""))</f>
        <v>1</v>
      </c>
      <c r="D1395" s="57" t="b">
        <f>+IF(Q1395='Convalida dati'!$B$16,AND('Dealflow centrale'!V1395&lt;&gt;"",I1395&lt;&gt;""),IF(AND('Dealflow centrale'!Q1395='Convalida dati'!$B$17,'Dealflow centrale'!I1395=""),OR('Dealflow centrale'!V1395="",V1395='Convalida dati'!$D$8),"FALSO"))</f>
        <v>1</v>
      </c>
      <c r="E1395" s="57" t="b">
        <f>+IF(OR(T1395='Convalida dati'!$F$4,T1395='Convalida dati'!$F$5,T1395='Convalida dati'!$F$8),OR('Dealflow centrale'!V1395='Convalida dati'!$D$5,V1395='Convalida dati'!$D$6,V1395='Convalida dati'!$D$7),IF(OR('Dealflow centrale'!T1395='Convalida dati'!$F$9,'Dealflow centrale'!T1395='Convalida dati'!$F$7),OR('Dealflow centrale'!V1395='Convalida dati'!$D$4,'Dealflow centrale'!V1395='Convalida dati'!$D$5,'Dealflow centrale'!V1395='Convalida dati'!$D$6),IF(T1395="",OR(V1395="",V1395='Convalida dati'!$D$8),"FALSO")))</f>
        <v>1</v>
      </c>
      <c r="F1395" s="58" t="str">
        <f t="shared" ref="F1395:F1406" ca="1" si="136">+IF(AND(B1395="VERO",C1395=TRUE,D1395=TRUE,E1395=TRUE),"OK","ERRORE")</f>
        <v>OK</v>
      </c>
      <c r="G1395" s="60">
        <f t="shared" si="125"/>
        <v>1390</v>
      </c>
      <c r="H1395" s="84">
        <v>43868</v>
      </c>
      <c r="I1395" s="59">
        <f>+H1395</f>
        <v>43868</v>
      </c>
      <c r="J1395" s="75" t="s">
        <v>3145</v>
      </c>
      <c r="K1395" s="70" t="s">
        <v>62</v>
      </c>
      <c r="L1395" s="70" t="s">
        <v>149</v>
      </c>
      <c r="M1395" s="72" t="s">
        <v>92</v>
      </c>
      <c r="N1395" s="75"/>
      <c r="O1395" s="73" t="s">
        <v>3154</v>
      </c>
      <c r="P1395" s="60" t="s">
        <v>34</v>
      </c>
      <c r="Q1395" s="281" t="s">
        <v>170</v>
      </c>
      <c r="R1395" s="61" t="s">
        <v>53</v>
      </c>
      <c r="S1395" s="293" t="str">
        <f>+'EVCA sectoralclassification 1'!E80</f>
        <v>Business and industrial services</v>
      </c>
      <c r="T1395" s="62" t="s">
        <v>41</v>
      </c>
      <c r="U1395" s="60" t="s">
        <v>218</v>
      </c>
      <c r="V1395" s="424" t="s">
        <v>174</v>
      </c>
      <c r="W1395" s="289"/>
      <c r="X1395" s="488">
        <v>43872</v>
      </c>
      <c r="Y1395" s="481"/>
      <c r="Z1395" s="284"/>
    </row>
    <row r="1396" spans="2:26" ht="42.45" hidden="1" customHeight="1" x14ac:dyDescent="0.3">
      <c r="B1396" s="56" t="str">
        <f t="shared" ca="1" si="134"/>
        <v>VERO</v>
      </c>
      <c r="C1396" s="57" t="b">
        <f t="shared" si="135"/>
        <v>1</v>
      </c>
      <c r="D1396" s="57" t="b">
        <f>+IF(Q1396='Convalida dati'!$B$16,AND('Dealflow centrale'!V1396&lt;&gt;"",I1396&lt;&gt;""),IF(AND('Dealflow centrale'!Q1396='Convalida dati'!$B$17,'Dealflow centrale'!I1396=""),OR('Dealflow centrale'!V1396="",V1396='Convalida dati'!$D$8),"FALSO"))</f>
        <v>1</v>
      </c>
      <c r="E1396" s="57" t="b">
        <f>+IF(OR(T1396='Convalida dati'!$F$4,T1396='Convalida dati'!$F$5,T1396='Convalida dati'!$F$8),OR('Dealflow centrale'!V1396='Convalida dati'!$D$5,V1396='Convalida dati'!$D$6,V1396='Convalida dati'!$D$7),IF(OR('Dealflow centrale'!T1396='Convalida dati'!$F$9,'Dealflow centrale'!T1396='Convalida dati'!$F$7),OR('Dealflow centrale'!V1396='Convalida dati'!$D$4,'Dealflow centrale'!V1396='Convalida dati'!$D$5,'Dealflow centrale'!V1396='Convalida dati'!$D$6),IF(T1396="",OR(V1396="",V1396='Convalida dati'!$D$8),"FALSO")))</f>
        <v>1</v>
      </c>
      <c r="F1396" s="58" t="str">
        <f t="shared" ca="1" si="136"/>
        <v>OK</v>
      </c>
      <c r="G1396" s="66">
        <f t="shared" si="125"/>
        <v>1391</v>
      </c>
      <c r="H1396" s="85">
        <v>43871</v>
      </c>
      <c r="I1396" s="63">
        <v>43871</v>
      </c>
      <c r="J1396" s="77" t="s">
        <v>3147</v>
      </c>
      <c r="K1396" s="76" t="s">
        <v>62</v>
      </c>
      <c r="L1396" s="76" t="s">
        <v>165</v>
      </c>
      <c r="M1396" s="78" t="s">
        <v>90</v>
      </c>
      <c r="N1396" s="77"/>
      <c r="O1396" s="272" t="s">
        <v>3146</v>
      </c>
      <c r="P1396" s="78" t="s">
        <v>34</v>
      </c>
      <c r="Q1396" s="67" t="s">
        <v>170</v>
      </c>
      <c r="R1396" s="67" t="s">
        <v>53</v>
      </c>
      <c r="S1396" s="288" t="str">
        <f>+'EVCA sectoralclassification 1'!E88</f>
        <v>Business and industrial services</v>
      </c>
      <c r="T1396" s="68" t="s">
        <v>41</v>
      </c>
      <c r="U1396" s="78" t="s">
        <v>218</v>
      </c>
      <c r="V1396" s="423" t="s">
        <v>174</v>
      </c>
      <c r="W1396" s="288"/>
      <c r="X1396" s="489">
        <v>43872</v>
      </c>
      <c r="Y1396" s="482"/>
      <c r="Z1396" s="74"/>
    </row>
    <row r="1397" spans="2:26" ht="42.45" hidden="1" customHeight="1" x14ac:dyDescent="0.3">
      <c r="B1397" s="56" t="str">
        <f t="shared" ca="1" si="134"/>
        <v>VERO</v>
      </c>
      <c r="C1397" s="57" t="b">
        <f t="shared" si="135"/>
        <v>1</v>
      </c>
      <c r="D1397" s="57" t="b">
        <f>+IF(Q1397='Convalida dati'!$B$16,AND('Dealflow centrale'!V1397&lt;&gt;"",I1397&lt;&gt;""),IF(AND('Dealflow centrale'!Q1397='Convalida dati'!$B$17,'Dealflow centrale'!I1397=""),OR('Dealflow centrale'!V1397="",V1397='Convalida dati'!$D$8),"FALSO"))</f>
        <v>1</v>
      </c>
      <c r="E1397" s="57" t="b">
        <f>+IF(OR(T1397='Convalida dati'!$F$4,T1397='Convalida dati'!$F$5,T1397='Convalida dati'!$F$8),OR('Dealflow centrale'!V1397='Convalida dati'!$D$5,V1397='Convalida dati'!$D$6,V1397='Convalida dati'!$D$7),IF(OR('Dealflow centrale'!T1397='Convalida dati'!$F$9,'Dealflow centrale'!T1397='Convalida dati'!$F$7),OR('Dealflow centrale'!V1397='Convalida dati'!$D$4,'Dealflow centrale'!V1397='Convalida dati'!$D$5,'Dealflow centrale'!V1397='Convalida dati'!$D$6),IF(T1397="",OR(V1397="",V1397='Convalida dati'!$D$8),"FALSO")))</f>
        <v>1</v>
      </c>
      <c r="F1397" s="58" t="str">
        <f t="shared" ca="1" si="136"/>
        <v>OK</v>
      </c>
      <c r="G1397" s="60">
        <f t="shared" si="125"/>
        <v>1392</v>
      </c>
      <c r="H1397" s="84">
        <v>43871</v>
      </c>
      <c r="I1397" s="59">
        <v>43871</v>
      </c>
      <c r="J1397" s="75" t="s">
        <v>3149</v>
      </c>
      <c r="K1397" s="70" t="s">
        <v>64</v>
      </c>
      <c r="L1397" s="70" t="s">
        <v>206</v>
      </c>
      <c r="M1397" s="72" t="s">
        <v>206</v>
      </c>
      <c r="N1397" s="75"/>
      <c r="O1397" s="73" t="s">
        <v>3148</v>
      </c>
      <c r="P1397" s="60" t="s">
        <v>34</v>
      </c>
      <c r="Q1397" s="61" t="s">
        <v>170</v>
      </c>
      <c r="R1397" s="61" t="s">
        <v>51</v>
      </c>
      <c r="S1397" s="293" t="str">
        <f>+'EVCA sectoralclassification 1'!E33</f>
        <v>Materials</v>
      </c>
      <c r="T1397" s="62" t="s">
        <v>41</v>
      </c>
      <c r="U1397" s="60" t="s">
        <v>218</v>
      </c>
      <c r="V1397" s="424" t="s">
        <v>174</v>
      </c>
      <c r="W1397" s="289"/>
      <c r="X1397" s="488">
        <v>43872</v>
      </c>
      <c r="Y1397" s="483"/>
      <c r="Z1397" s="80"/>
    </row>
    <row r="1398" spans="2:26" ht="42.45" hidden="1" customHeight="1" x14ac:dyDescent="0.3">
      <c r="B1398" s="56" t="str">
        <f t="shared" ca="1" si="134"/>
        <v>VERO</v>
      </c>
      <c r="C1398" s="57" t="b">
        <f t="shared" si="135"/>
        <v>1</v>
      </c>
      <c r="D1398" s="57" t="b">
        <f>+IF(Q1398='Convalida dati'!$B$16,AND('Dealflow centrale'!V1398&lt;&gt;"",I1398&lt;&gt;""),IF(AND('Dealflow centrale'!Q1398='Convalida dati'!$B$17,'Dealflow centrale'!I1398=""),OR('Dealflow centrale'!V1398="",V1398='Convalida dati'!$D$8),"FALSO"))</f>
        <v>1</v>
      </c>
      <c r="E1398" s="57" t="b">
        <f>+IF(OR(T1398='Convalida dati'!$F$4,T1398='Convalida dati'!$F$5,T1398='Convalida dati'!$F$8),OR('Dealflow centrale'!V1398='Convalida dati'!$D$5,V1398='Convalida dati'!$D$6,V1398='Convalida dati'!$D$7),IF(OR('Dealflow centrale'!T1398='Convalida dati'!$F$9,'Dealflow centrale'!T1398='Convalida dati'!$F$7),OR('Dealflow centrale'!V1398='Convalida dati'!$D$4,'Dealflow centrale'!V1398='Convalida dati'!$D$5,'Dealflow centrale'!V1398='Convalida dati'!$D$6),IF(T1398="",OR(V1398="",V1398='Convalida dati'!$D$8),"FALSO")))</f>
        <v>1</v>
      </c>
      <c r="F1398" s="58" t="str">
        <f t="shared" ca="1" si="136"/>
        <v>OK</v>
      </c>
      <c r="G1398" s="66">
        <f t="shared" si="125"/>
        <v>1393</v>
      </c>
      <c r="H1398" s="85">
        <v>43871</v>
      </c>
      <c r="I1398" s="63">
        <v>43871</v>
      </c>
      <c r="J1398" s="77" t="s">
        <v>3150</v>
      </c>
      <c r="K1398" s="76" t="s">
        <v>62</v>
      </c>
      <c r="L1398" s="76" t="s">
        <v>802</v>
      </c>
      <c r="M1398" s="78" t="s">
        <v>99</v>
      </c>
      <c r="N1398" s="77"/>
      <c r="O1398" s="272" t="s">
        <v>3155</v>
      </c>
      <c r="P1398" s="66" t="s">
        <v>83</v>
      </c>
      <c r="Q1398" s="67" t="s">
        <v>170</v>
      </c>
      <c r="R1398" s="67" t="s">
        <v>43</v>
      </c>
      <c r="S1398" s="288" t="str">
        <f>+'EVCA sectoralclassification 1'!E16</f>
        <v>Agriculture: other</v>
      </c>
      <c r="T1398" s="68" t="s">
        <v>41</v>
      </c>
      <c r="U1398" s="66" t="s">
        <v>218</v>
      </c>
      <c r="V1398" s="423" t="s">
        <v>174</v>
      </c>
      <c r="W1398" s="288"/>
      <c r="X1398" s="489">
        <v>43872</v>
      </c>
      <c r="Y1398" s="482"/>
      <c r="Z1398" s="74"/>
    </row>
    <row r="1399" spans="2:26" ht="42.45" hidden="1" customHeight="1" x14ac:dyDescent="0.3">
      <c r="B1399" s="56" t="str">
        <f t="shared" ca="1" si="134"/>
        <v>VERO</v>
      </c>
      <c r="C1399" s="57" t="b">
        <f t="shared" si="135"/>
        <v>1</v>
      </c>
      <c r="D1399" s="57" t="b">
        <f>+IF(Q1399='Convalida dati'!$B$16,AND('Dealflow centrale'!V1399&lt;&gt;"",I1399&lt;&gt;""),IF(AND('Dealflow centrale'!Q1399='Convalida dati'!$B$17,'Dealflow centrale'!I1399=""),OR('Dealflow centrale'!V1399="",V1399='Convalida dati'!$D$8),"FALSO"))</f>
        <v>1</v>
      </c>
      <c r="E1399" s="57" t="b">
        <f>+IF(OR(T1399='Convalida dati'!$F$4,T1399='Convalida dati'!$F$5,T1399='Convalida dati'!$F$8),OR('Dealflow centrale'!V1399='Convalida dati'!$D$5,V1399='Convalida dati'!$D$6,V1399='Convalida dati'!$D$7),IF(OR('Dealflow centrale'!T1399='Convalida dati'!$F$9,'Dealflow centrale'!T1399='Convalida dati'!$F$7),OR('Dealflow centrale'!V1399='Convalida dati'!$D$4,'Dealflow centrale'!V1399='Convalida dati'!$D$5,'Dealflow centrale'!V1399='Convalida dati'!$D$6),IF(T1399="",OR(V1399="",V1399='Convalida dati'!$D$8),"FALSO")))</f>
        <v>1</v>
      </c>
      <c r="F1399" s="58" t="str">
        <f t="shared" ca="1" si="136"/>
        <v>OK</v>
      </c>
      <c r="G1399" s="60">
        <f t="shared" si="125"/>
        <v>1394</v>
      </c>
      <c r="H1399" s="84">
        <v>43871</v>
      </c>
      <c r="I1399" s="59">
        <v>43871</v>
      </c>
      <c r="J1399" s="75" t="s">
        <v>3151</v>
      </c>
      <c r="K1399" s="70" t="s">
        <v>62</v>
      </c>
      <c r="L1399" s="70" t="s">
        <v>764</v>
      </c>
      <c r="M1399" s="72" t="s">
        <v>103</v>
      </c>
      <c r="N1399" s="75"/>
      <c r="O1399" s="73" t="s">
        <v>3155</v>
      </c>
      <c r="P1399" s="60" t="s">
        <v>83</v>
      </c>
      <c r="Q1399" s="61" t="s">
        <v>170</v>
      </c>
      <c r="R1399" s="61" t="s">
        <v>43</v>
      </c>
      <c r="S1399" s="293" t="s">
        <v>275</v>
      </c>
      <c r="T1399" s="62" t="s">
        <v>41</v>
      </c>
      <c r="U1399" s="60" t="s">
        <v>218</v>
      </c>
      <c r="V1399" s="424" t="s">
        <v>174</v>
      </c>
      <c r="W1399" s="289"/>
      <c r="X1399" s="488">
        <v>43872</v>
      </c>
      <c r="Y1399" s="481"/>
      <c r="Z1399" s="284"/>
    </row>
    <row r="1400" spans="2:26" ht="42.45" hidden="1" customHeight="1" x14ac:dyDescent="0.3">
      <c r="B1400" s="56" t="str">
        <f t="shared" ca="1" si="134"/>
        <v>VERO</v>
      </c>
      <c r="C1400" s="57" t="b">
        <f t="shared" si="135"/>
        <v>1</v>
      </c>
      <c r="D1400" s="57" t="b">
        <f>+IF(Q1400='Convalida dati'!$B$16,AND('Dealflow centrale'!V1400&lt;&gt;"",I1400&lt;&gt;""),IF(AND('Dealflow centrale'!Q1400='Convalida dati'!$B$17,'Dealflow centrale'!I1400=""),OR('Dealflow centrale'!V1400="",V1400='Convalida dati'!$D$8),"FALSO"))</f>
        <v>1</v>
      </c>
      <c r="E1400" s="57" t="b">
        <f>+IF(OR(T1400='Convalida dati'!$F$4,T1400='Convalida dati'!$F$5,T1400='Convalida dati'!$F$8),OR('Dealflow centrale'!V1400='Convalida dati'!$D$5,V1400='Convalida dati'!$D$6,V1400='Convalida dati'!$D$7),IF(OR('Dealflow centrale'!T1400='Convalida dati'!$F$9,'Dealflow centrale'!T1400='Convalida dati'!$F$7),OR('Dealflow centrale'!V1400='Convalida dati'!$D$4,'Dealflow centrale'!V1400='Convalida dati'!$D$5,'Dealflow centrale'!V1400='Convalida dati'!$D$6),IF(T1400="",OR(V1400="",V1400='Convalida dati'!$D$8),"FALSO")))</f>
        <v>1</v>
      </c>
      <c r="F1400" s="58" t="str">
        <f t="shared" ca="1" si="136"/>
        <v>OK</v>
      </c>
      <c r="G1400" s="66">
        <f t="shared" si="125"/>
        <v>1395</v>
      </c>
      <c r="H1400" s="85">
        <v>43871</v>
      </c>
      <c r="I1400" s="63">
        <v>43871</v>
      </c>
      <c r="J1400" s="77" t="s">
        <v>3156</v>
      </c>
      <c r="K1400" s="76" t="s">
        <v>62</v>
      </c>
      <c r="L1400" s="76" t="s">
        <v>149</v>
      </c>
      <c r="M1400" s="78" t="s">
        <v>92</v>
      </c>
      <c r="N1400" s="64"/>
      <c r="O1400" s="272" t="s">
        <v>3157</v>
      </c>
      <c r="P1400" s="66" t="s">
        <v>35</v>
      </c>
      <c r="Q1400" s="67" t="s">
        <v>170</v>
      </c>
      <c r="R1400" s="67" t="s">
        <v>43</v>
      </c>
      <c r="S1400" s="288" t="str">
        <f>+'EVCA sectoralclassification 1'!E16</f>
        <v>Agriculture: other</v>
      </c>
      <c r="T1400" s="68" t="s">
        <v>166</v>
      </c>
      <c r="U1400" s="66" t="s">
        <v>218</v>
      </c>
      <c r="V1400" s="423" t="s">
        <v>38</v>
      </c>
      <c r="W1400" s="288"/>
      <c r="X1400" s="489">
        <v>43872</v>
      </c>
      <c r="Y1400" s="482"/>
      <c r="Z1400" s="74"/>
    </row>
    <row r="1401" spans="2:26" ht="42.45" hidden="1" customHeight="1" x14ac:dyDescent="0.3">
      <c r="B1401" s="56" t="str">
        <f t="shared" ca="1" si="134"/>
        <v>VERO</v>
      </c>
      <c r="C1401" s="57" t="b">
        <f t="shared" si="135"/>
        <v>1</v>
      </c>
      <c r="D1401" s="57" t="b">
        <f>+IF(Q1401='Convalida dati'!$B$16,AND('Dealflow centrale'!V1401&lt;&gt;"",I1401&lt;&gt;""),IF(AND('Dealflow centrale'!Q1401='Convalida dati'!$B$17,'Dealflow centrale'!I1401=""),OR('Dealflow centrale'!V1401="",V1401='Convalida dati'!$D$8),"FALSO"))</f>
        <v>1</v>
      </c>
      <c r="E1401" s="57" t="b">
        <f>+IF(OR(T1401='Convalida dati'!$F$4,T1401='Convalida dati'!$F$5,T1401='Convalida dati'!$F$8),OR('Dealflow centrale'!V1401='Convalida dati'!$D$5,V1401='Convalida dati'!$D$6,V1401='Convalida dati'!$D$7),IF(OR('Dealflow centrale'!T1401='Convalida dati'!$F$9,'Dealflow centrale'!T1401='Convalida dati'!$F$7),OR('Dealflow centrale'!V1401='Convalida dati'!$D$4,'Dealflow centrale'!V1401='Convalida dati'!$D$5,'Dealflow centrale'!V1401='Convalida dati'!$D$6),IF(T1401="",OR(V1401="",V1401='Convalida dati'!$D$8),"FALSO")))</f>
        <v>1</v>
      </c>
      <c r="F1401" s="58" t="str">
        <f t="shared" ca="1" si="136"/>
        <v>OK</v>
      </c>
      <c r="G1401" s="60">
        <f t="shared" si="125"/>
        <v>1396</v>
      </c>
      <c r="H1401" s="84">
        <v>43869</v>
      </c>
      <c r="I1401" s="59">
        <v>43869</v>
      </c>
      <c r="J1401" s="75" t="s">
        <v>3159</v>
      </c>
      <c r="K1401" s="70" t="s">
        <v>62</v>
      </c>
      <c r="L1401" s="70" t="s">
        <v>202</v>
      </c>
      <c r="M1401" s="72" t="s">
        <v>89</v>
      </c>
      <c r="N1401" s="75"/>
      <c r="O1401" s="73" t="s">
        <v>3158</v>
      </c>
      <c r="P1401" s="60" t="s">
        <v>34</v>
      </c>
      <c r="Q1401" s="61" t="s">
        <v>170</v>
      </c>
      <c r="R1401" s="61" t="s">
        <v>49</v>
      </c>
      <c r="S1401" s="293" t="str">
        <f>+'EVCA sectoralclassification 1'!E214</f>
        <v>Systems software</v>
      </c>
      <c r="T1401" s="62" t="s">
        <v>41</v>
      </c>
      <c r="U1401" s="60" t="s">
        <v>218</v>
      </c>
      <c r="V1401" s="424" t="s">
        <v>174</v>
      </c>
      <c r="W1401" s="289"/>
      <c r="X1401" s="488">
        <v>43872</v>
      </c>
      <c r="Y1401" s="481"/>
      <c r="Z1401" s="284"/>
    </row>
    <row r="1402" spans="2:26" ht="42.45" hidden="1" customHeight="1" x14ac:dyDescent="0.3">
      <c r="B1402" s="56" t="str">
        <f t="shared" ca="1" si="134"/>
        <v>VERO</v>
      </c>
      <c r="C1402" s="57" t="b">
        <f t="shared" si="135"/>
        <v>1</v>
      </c>
      <c r="D1402" s="57" t="b">
        <f>+IF(Q1402='Convalida dati'!$B$16,AND('Dealflow centrale'!V1402&lt;&gt;"",I1402&lt;&gt;""),IF(AND('Dealflow centrale'!Q1402='Convalida dati'!$B$17,'Dealflow centrale'!I1402=""),OR('Dealflow centrale'!V1402="",V1402='Convalida dati'!$D$8),"FALSO"))</f>
        <v>1</v>
      </c>
      <c r="E1402" s="57" t="b">
        <f>+IF(OR(T1402='Convalida dati'!$F$4,T1402='Convalida dati'!$F$5,T1402='Convalida dati'!$F$8),OR('Dealflow centrale'!V1402='Convalida dati'!$D$5,V1402='Convalida dati'!$D$6,V1402='Convalida dati'!$D$7),IF(OR('Dealflow centrale'!T1402='Convalida dati'!$F$9,'Dealflow centrale'!T1402='Convalida dati'!$F$7),OR('Dealflow centrale'!V1402='Convalida dati'!$D$4,'Dealflow centrale'!V1402='Convalida dati'!$D$5,'Dealflow centrale'!V1402='Convalida dati'!$D$6),IF(T1402="",OR(V1402="",V1402='Convalida dati'!$D$8),"FALSO")))</f>
        <v>1</v>
      </c>
      <c r="F1402" s="58" t="str">
        <f t="shared" ca="1" si="136"/>
        <v>OK</v>
      </c>
      <c r="G1402" s="66">
        <f t="shared" si="125"/>
        <v>1397</v>
      </c>
      <c r="H1402" s="273">
        <v>43873</v>
      </c>
      <c r="I1402" s="63">
        <v>43873</v>
      </c>
      <c r="J1402" s="77" t="s">
        <v>3160</v>
      </c>
      <c r="K1402" s="76" t="s">
        <v>62</v>
      </c>
      <c r="L1402" s="76" t="s">
        <v>1865</v>
      </c>
      <c r="M1402" s="78" t="s">
        <v>101</v>
      </c>
      <c r="N1402" s="64"/>
      <c r="O1402" s="272" t="s">
        <v>3164</v>
      </c>
      <c r="P1402" s="66" t="s">
        <v>37</v>
      </c>
      <c r="Q1402" s="67" t="s">
        <v>170</v>
      </c>
      <c r="R1402" s="67" t="s">
        <v>51</v>
      </c>
      <c r="S1402" s="288" t="str">
        <f>+'EVCA sectoralclassification 1'!E48</f>
        <v>Business and industrial products</v>
      </c>
      <c r="T1402" s="68" t="s">
        <v>166</v>
      </c>
      <c r="U1402" s="66" t="s">
        <v>218</v>
      </c>
      <c r="V1402" s="423" t="s">
        <v>38</v>
      </c>
      <c r="W1402" s="288"/>
      <c r="X1402" s="489">
        <v>43879</v>
      </c>
      <c r="Y1402" s="482"/>
      <c r="Z1402" s="74"/>
    </row>
    <row r="1403" spans="2:26" ht="42.45" hidden="1" customHeight="1" x14ac:dyDescent="0.3">
      <c r="B1403" s="56" t="str">
        <f t="shared" ca="1" si="134"/>
        <v>VERO</v>
      </c>
      <c r="C1403" s="57" t="b">
        <f t="shared" si="135"/>
        <v>1</v>
      </c>
      <c r="D1403" s="57" t="b">
        <f>+IF(Q1403='Convalida dati'!$B$16,AND('Dealflow centrale'!V1403&lt;&gt;"",I1403&lt;&gt;""),IF(AND('Dealflow centrale'!Q1403='Convalida dati'!$B$17,'Dealflow centrale'!I1403=""),OR('Dealflow centrale'!V1403="",V1403='Convalida dati'!$D$8),"FALSO"))</f>
        <v>1</v>
      </c>
      <c r="E1403" s="57" t="b">
        <f>+IF(OR(T1403='Convalida dati'!$F$4,T1403='Convalida dati'!$F$5,T1403='Convalida dati'!$F$8),OR('Dealflow centrale'!V1403='Convalida dati'!$D$9,V1403='Convalida dati'!$D$6,V1403='Convalida dati'!$D$7),IF(OR('Dealflow centrale'!T1403='Convalida dati'!$F$6,'Dealflow centrale'!T1403='Convalida dati'!$F$7),OR('Dealflow centrale'!V1403='Convalida dati'!$D$12,'Dealflow centrale'!V1403='Convalida dati'!$D$9,'Dealflow centrale'!V1403='Convalida dati'!$D$6),IF(T1403="",OR(V1403="",V1403='Convalida dati'!$D$8),"FALSO")))</f>
        <v>1</v>
      </c>
      <c r="F1403" s="58" t="str">
        <f t="shared" ca="1" si="136"/>
        <v>OK</v>
      </c>
      <c r="G1403" s="60">
        <f t="shared" si="125"/>
        <v>1398</v>
      </c>
      <c r="H1403" s="84">
        <v>43873</v>
      </c>
      <c r="I1403" s="59">
        <v>43873</v>
      </c>
      <c r="J1403" s="75" t="s">
        <v>3161</v>
      </c>
      <c r="K1403" s="70" t="s">
        <v>62</v>
      </c>
      <c r="L1403" s="70" t="s">
        <v>76</v>
      </c>
      <c r="M1403" s="72" t="s">
        <v>77</v>
      </c>
      <c r="N1403" s="75"/>
      <c r="O1403" s="73" t="s">
        <v>3165</v>
      </c>
      <c r="P1403" s="60" t="s">
        <v>37</v>
      </c>
      <c r="Q1403" s="281" t="s">
        <v>170</v>
      </c>
      <c r="R1403" s="61" t="s">
        <v>49</v>
      </c>
      <c r="S1403" s="293" t="str">
        <f>+'EVCA sectoralclassification 1'!E214</f>
        <v>Systems software</v>
      </c>
      <c r="T1403" s="62" t="s">
        <v>167</v>
      </c>
      <c r="U1403" s="80" t="s">
        <v>1085</v>
      </c>
      <c r="V1403" s="429" t="s">
        <v>5177</v>
      </c>
      <c r="W1403" s="460"/>
      <c r="X1403" s="488">
        <v>45034</v>
      </c>
      <c r="Y1403" s="483" t="s">
        <v>5603</v>
      </c>
      <c r="Z1403" s="284"/>
    </row>
    <row r="1404" spans="2:26" ht="42.45" hidden="1" customHeight="1" x14ac:dyDescent="0.3">
      <c r="B1404" s="56" t="str">
        <f t="shared" ca="1" si="134"/>
        <v>VERO</v>
      </c>
      <c r="C1404" s="57" t="b">
        <f t="shared" si="135"/>
        <v>1</v>
      </c>
      <c r="D1404" s="57" t="b">
        <f>+IF(Q1404='Convalida dati'!$B$16,AND('Dealflow centrale'!V1404&lt;&gt;"",I1404&lt;&gt;""),IF(AND('Dealflow centrale'!Q1404='Convalida dati'!$B$17,'Dealflow centrale'!I1404=""),OR('Dealflow centrale'!V1404="",V1404='Convalida dati'!$D$8),"FALSO"))</f>
        <v>1</v>
      </c>
      <c r="E1404" s="57" t="b">
        <f>+IF(OR(T1404='Convalida dati'!$F$4,T1404='Convalida dati'!$F$5,T1404='Convalida dati'!$F$8),OR('Dealflow centrale'!V1404='Convalida dati'!$D$5,V1404='Convalida dati'!$D$6,V1404='Convalida dati'!$D$7),IF(OR('Dealflow centrale'!T1404='Convalida dati'!$F$9,'Dealflow centrale'!T1404='Convalida dati'!$F$7),OR('Dealflow centrale'!V1404='Convalida dati'!$D$4,'Dealflow centrale'!V1404='Convalida dati'!$D$5,'Dealflow centrale'!V1404='Convalida dati'!$D$6),IF(T1404="",OR(V1404="",V1404='Convalida dati'!$D$8),"FALSO")))</f>
        <v>1</v>
      </c>
      <c r="F1404" s="58" t="str">
        <f t="shared" ca="1" si="136"/>
        <v>OK</v>
      </c>
      <c r="G1404" s="66">
        <f t="shared" si="125"/>
        <v>1399</v>
      </c>
      <c r="H1404" s="85">
        <v>43873</v>
      </c>
      <c r="I1404" s="63">
        <v>43873</v>
      </c>
      <c r="J1404" s="77" t="s">
        <v>3166</v>
      </c>
      <c r="K1404" s="76" t="s">
        <v>62</v>
      </c>
      <c r="L1404" s="76" t="s">
        <v>76</v>
      </c>
      <c r="M1404" s="78" t="s">
        <v>77</v>
      </c>
      <c r="N1404" s="77"/>
      <c r="O1404" s="272" t="s">
        <v>3165</v>
      </c>
      <c r="P1404" s="66" t="s">
        <v>37</v>
      </c>
      <c r="Q1404" s="67" t="s">
        <v>170</v>
      </c>
      <c r="R1404" s="67" t="s">
        <v>52</v>
      </c>
      <c r="S1404" s="288" t="str">
        <f>+'EVCA sectoralclassification 1'!E230</f>
        <v>Medical equipment and related software</v>
      </c>
      <c r="T1404" s="68" t="s">
        <v>41</v>
      </c>
      <c r="U1404" s="78" t="s">
        <v>224</v>
      </c>
      <c r="V1404" s="423" t="s">
        <v>39</v>
      </c>
      <c r="W1404" s="288"/>
      <c r="X1404" s="489">
        <v>43879</v>
      </c>
      <c r="Y1404" s="482"/>
      <c r="Z1404" s="74"/>
    </row>
    <row r="1405" spans="2:26" ht="42.45" hidden="1" customHeight="1" x14ac:dyDescent="0.3">
      <c r="B1405" s="56" t="str">
        <f t="shared" ca="1" si="134"/>
        <v>VERO</v>
      </c>
      <c r="C1405" s="57" t="b">
        <f t="shared" si="135"/>
        <v>1</v>
      </c>
      <c r="D1405" s="57" t="b">
        <f>+IF(Q1405='Convalida dati'!$B$16,AND('Dealflow centrale'!V1405&lt;&gt;"",I1405&lt;&gt;""),IF(AND('Dealflow centrale'!Q1405='Convalida dati'!$B$17,'Dealflow centrale'!I1405=""),OR('Dealflow centrale'!V1405="",V1405='Convalida dati'!$D$8),"FALSO"))</f>
        <v>1</v>
      </c>
      <c r="E1405" s="57" t="b">
        <f>+IF(OR(T1405='Convalida dati'!$F$4,T1405='Convalida dati'!$F$5,T1405='Convalida dati'!$F$8),OR('Dealflow centrale'!V1405='Convalida dati'!$D$5,V1405='Convalida dati'!$D$6,V1405='Convalida dati'!$D$7),IF(OR('Dealflow centrale'!T1405='Convalida dati'!$F$9,'Dealflow centrale'!T1405='Convalida dati'!$F$7),OR('Dealflow centrale'!V1405='Convalida dati'!$D$4,'Dealflow centrale'!V1405='Convalida dati'!$D$5,'Dealflow centrale'!V1405='Convalida dati'!$D$6),IF(T1405="",OR(V1405="",V1405='Convalida dati'!$D$8),"FALSO")))</f>
        <v>1</v>
      </c>
      <c r="F1405" s="58" t="str">
        <f t="shared" ca="1" si="136"/>
        <v>OK</v>
      </c>
      <c r="G1405" s="60">
        <f t="shared" si="125"/>
        <v>1400</v>
      </c>
      <c r="H1405" s="84">
        <v>43874</v>
      </c>
      <c r="I1405" s="59">
        <v>43874</v>
      </c>
      <c r="J1405" s="75" t="s">
        <v>3162</v>
      </c>
      <c r="K1405" s="70" t="s">
        <v>62</v>
      </c>
      <c r="L1405" s="70" t="s">
        <v>165</v>
      </c>
      <c r="M1405" s="72" t="s">
        <v>90</v>
      </c>
      <c r="N1405" s="75"/>
      <c r="O1405" s="73" t="s">
        <v>1099</v>
      </c>
      <c r="P1405" s="60" t="s">
        <v>83</v>
      </c>
      <c r="Q1405" s="61" t="s">
        <v>170</v>
      </c>
      <c r="R1405" s="61" t="s">
        <v>49</v>
      </c>
      <c r="S1405" s="293" t="str">
        <f>+'EVCA sectoralclassification 1'!E203</f>
        <v>Consumer electronics</v>
      </c>
      <c r="T1405" s="62" t="s">
        <v>166</v>
      </c>
      <c r="U1405" s="72" t="s">
        <v>218</v>
      </c>
      <c r="V1405" s="424" t="s">
        <v>38</v>
      </c>
      <c r="W1405" s="289"/>
      <c r="X1405" s="488">
        <v>43879</v>
      </c>
      <c r="Y1405" s="483"/>
      <c r="Z1405" s="80"/>
    </row>
    <row r="1406" spans="2:26" ht="42.45" hidden="1" customHeight="1" x14ac:dyDescent="0.3">
      <c r="B1406" s="56" t="str">
        <f t="shared" ca="1" si="134"/>
        <v>VERO</v>
      </c>
      <c r="C1406" s="57" t="b">
        <f t="shared" si="135"/>
        <v>1</v>
      </c>
      <c r="D1406" s="57" t="b">
        <f>+IF(Q1406='Convalida dati'!$B$16,AND('Dealflow centrale'!V1406&lt;&gt;"",I1406&lt;&gt;""),IF(AND('Dealflow centrale'!Q1406='Convalida dati'!$B$17,'Dealflow centrale'!I1406=""),OR('Dealflow centrale'!V1406="",V1406='Convalida dati'!$D$8),"FALSO"))</f>
        <v>1</v>
      </c>
      <c r="E1406" s="57" t="b">
        <f>+IF(OR(T1406='Convalida dati'!$F$4,T1406='Convalida dati'!$F$5,T1406='Convalida dati'!$F$8),OR('Dealflow centrale'!V1406='Convalida dati'!$D$5,V1406='Convalida dati'!$D$6,V1406='Convalida dati'!$D$7),IF(OR('Dealflow centrale'!T1406='Convalida dati'!$F$9,'Dealflow centrale'!T1406='Convalida dati'!$F$7),OR('Dealflow centrale'!V1406='Convalida dati'!$D$4,'Dealflow centrale'!V1406='Convalida dati'!$D$5,'Dealflow centrale'!V1406='Convalida dati'!$D$6),IF(T1406="",OR(V1406="",V1406='Convalida dati'!$D$8),"FALSO")))</f>
        <v>1</v>
      </c>
      <c r="F1406" s="58" t="str">
        <f t="shared" ca="1" si="136"/>
        <v>OK</v>
      </c>
      <c r="G1406" s="66">
        <f t="shared" si="125"/>
        <v>1401</v>
      </c>
      <c r="H1406" s="85">
        <v>43878</v>
      </c>
      <c r="I1406" s="63">
        <f>+H1406</f>
        <v>43878</v>
      </c>
      <c r="J1406" s="292" t="s">
        <v>3163</v>
      </c>
      <c r="K1406" s="76" t="s">
        <v>62</v>
      </c>
      <c r="L1406" s="76" t="s">
        <v>183</v>
      </c>
      <c r="M1406" s="78" t="s">
        <v>98</v>
      </c>
      <c r="N1406" s="77"/>
      <c r="O1406" s="272" t="s">
        <v>3167</v>
      </c>
      <c r="P1406" s="66" t="s">
        <v>34</v>
      </c>
      <c r="Q1406" s="67" t="s">
        <v>170</v>
      </c>
      <c r="R1406" s="67" t="s">
        <v>47</v>
      </c>
      <c r="S1406" s="288" t="str">
        <f>+'EVCA sectoralclassification 1'!E65</f>
        <v>Manufacturing: other</v>
      </c>
      <c r="T1406" s="68" t="s">
        <v>166</v>
      </c>
      <c r="U1406" s="66" t="s">
        <v>218</v>
      </c>
      <c r="V1406" s="423" t="s">
        <v>38</v>
      </c>
      <c r="W1406" s="288"/>
      <c r="X1406" s="489">
        <v>43879</v>
      </c>
      <c r="Y1406" s="482"/>
      <c r="Z1406" s="74"/>
    </row>
    <row r="1407" spans="2:26" ht="42.45" hidden="1" customHeight="1" x14ac:dyDescent="0.3">
      <c r="B1407" s="56" t="str">
        <f t="shared" ref="B1407:B1470" ca="1" si="137">IF(AND(+H1407&lt;=X1407,X1407&lt;=TODAY()),"VERO","FALSO")</f>
        <v>VERO</v>
      </c>
      <c r="C1407" s="57" t="b">
        <f t="shared" ref="C1407:C1470" si="138">+(AND(G1407&lt;&gt;"",H1407&lt;&gt;"",J1407&lt;&gt;"",K1407&lt;&gt;"",L1407&lt;&gt;"",M1407&lt;&gt;"",P1407&lt;&gt;"",Q1407&lt;&gt;""))</f>
        <v>1</v>
      </c>
      <c r="D1407" s="57" t="b">
        <f>+IF(Q1407='Convalida dati'!$B$16,AND('Dealflow centrale'!V1407&lt;&gt;"",I1407&lt;&gt;""),IF(AND('Dealflow centrale'!Q1407='Convalida dati'!$B$17,'Dealflow centrale'!I1407=""),OR('Dealflow centrale'!V1407="",V1407='Convalida dati'!$D$8),"FALSO"))</f>
        <v>1</v>
      </c>
      <c r="E1407" s="57" t="b">
        <f>+IF(OR(T1407='Convalida dati'!$F$4,T1407='Convalida dati'!$F$5,T1407='Convalida dati'!$F$8),OR('Dealflow centrale'!V1407='Convalida dati'!$D$5,V1407='Convalida dati'!$D$6,V1407='Convalida dati'!$D$7),IF(OR('Dealflow centrale'!T1407='Convalida dati'!$F$9,'Dealflow centrale'!T1407='Convalida dati'!$F$7),OR('Dealflow centrale'!V1407='Convalida dati'!$D$4,'Dealflow centrale'!V1407='Convalida dati'!$D$5,'Dealflow centrale'!V1407='Convalida dati'!$D$6),IF(T1407="",OR(V1407="",V1407='Convalida dati'!$D$8),"FALSO")))</f>
        <v>1</v>
      </c>
      <c r="F1407" s="58" t="str">
        <f t="shared" ref="F1407:F1469" ca="1" si="139">+IF(AND(B1407="VERO",C1407=TRUE,D1407=TRUE,E1407=TRUE),"OK","ERRORE")</f>
        <v>OK</v>
      </c>
      <c r="G1407" s="60">
        <f t="shared" si="125"/>
        <v>1402</v>
      </c>
      <c r="H1407" s="84">
        <v>43879</v>
      </c>
      <c r="I1407" s="59">
        <f>+H1407</f>
        <v>43879</v>
      </c>
      <c r="J1407" s="75" t="s">
        <v>3168</v>
      </c>
      <c r="K1407" s="70" t="s">
        <v>62</v>
      </c>
      <c r="L1407" s="70" t="s">
        <v>192</v>
      </c>
      <c r="M1407" s="72" t="s">
        <v>95</v>
      </c>
      <c r="N1407" s="75"/>
      <c r="O1407" s="73" t="s">
        <v>1176</v>
      </c>
      <c r="P1407" s="60" t="s">
        <v>35</v>
      </c>
      <c r="Q1407" s="281" t="s">
        <v>170</v>
      </c>
      <c r="R1407" s="61" t="s">
        <v>49</v>
      </c>
      <c r="S1407" s="293" t="str">
        <f>+'EVCA sectoralclassification 1'!E204</f>
        <v>Consumer electronics</v>
      </c>
      <c r="T1407" s="62" t="s">
        <v>166</v>
      </c>
      <c r="U1407" s="60" t="s">
        <v>218</v>
      </c>
      <c r="V1407" s="424" t="s">
        <v>38</v>
      </c>
      <c r="W1407" s="289"/>
      <c r="X1407" s="488">
        <v>43888</v>
      </c>
      <c r="Y1407" s="481"/>
      <c r="Z1407" s="284"/>
    </row>
    <row r="1408" spans="2:26" ht="42.45" hidden="1" customHeight="1" x14ac:dyDescent="0.3">
      <c r="B1408" s="56" t="str">
        <f t="shared" ca="1" si="137"/>
        <v>VERO</v>
      </c>
      <c r="C1408" s="57" t="b">
        <f t="shared" si="138"/>
        <v>1</v>
      </c>
      <c r="D1408" s="57" t="b">
        <f>+IF(Q1408='Convalida dati'!$B$16,AND('Dealflow centrale'!V1408&lt;&gt;"",I1408&lt;&gt;""),IF(AND('Dealflow centrale'!Q1408='Convalida dati'!$B$17,'Dealflow centrale'!I1408=""),OR('Dealflow centrale'!V1408="",V1408='Convalida dati'!$D$8),"FALSO"))</f>
        <v>1</v>
      </c>
      <c r="E1408" s="57" t="b">
        <f>+IF(OR(T1408='Convalida dati'!$F$4,T1408='Convalida dati'!$F$5,T1408='Convalida dati'!$F$8),OR('Dealflow centrale'!V1408='Convalida dati'!$D$5,V1408='Convalida dati'!$D$6,V1408='Convalida dati'!$D$7),IF(OR('Dealflow centrale'!T1408='Convalida dati'!$F$9,'Dealflow centrale'!T1408='Convalida dati'!$F$7),OR('Dealflow centrale'!V1408='Convalida dati'!$D$4,'Dealflow centrale'!V1408='Convalida dati'!$D$5,'Dealflow centrale'!V1408='Convalida dati'!$D$6),IF(T1408="",OR(V1408="",V1408='Convalida dati'!$D$8),"FALSO")))</f>
        <v>1</v>
      </c>
      <c r="F1408" s="58" t="str">
        <f t="shared" ca="1" si="139"/>
        <v>OK</v>
      </c>
      <c r="G1408" s="66">
        <f t="shared" ref="G1408:G1470" si="140">+G1407+1</f>
        <v>1403</v>
      </c>
      <c r="H1408" s="85">
        <v>43880</v>
      </c>
      <c r="I1408" s="63">
        <v>43880</v>
      </c>
      <c r="J1408" s="77" t="s">
        <v>3169</v>
      </c>
      <c r="K1408" s="76" t="s">
        <v>62</v>
      </c>
      <c r="L1408" s="76" t="s">
        <v>1581</v>
      </c>
      <c r="M1408" s="78" t="s">
        <v>90</v>
      </c>
      <c r="N1408" s="64"/>
      <c r="O1408" s="272" t="s">
        <v>3264</v>
      </c>
      <c r="P1408" s="66" t="s">
        <v>34</v>
      </c>
      <c r="Q1408" s="67" t="s">
        <v>170</v>
      </c>
      <c r="R1408" s="67" t="s">
        <v>49</v>
      </c>
      <c r="S1408" s="288" t="str">
        <f>+'EVCA sectoralclassification 1'!E214</f>
        <v>Systems software</v>
      </c>
      <c r="T1408" s="68" t="s">
        <v>166</v>
      </c>
      <c r="U1408" s="66" t="s">
        <v>218</v>
      </c>
      <c r="V1408" s="423" t="s">
        <v>38</v>
      </c>
      <c r="W1408" s="288"/>
      <c r="X1408" s="489">
        <v>43888</v>
      </c>
      <c r="Y1408" s="482" t="s">
        <v>2218</v>
      </c>
      <c r="Z1408" s="74"/>
    </row>
    <row r="1409" spans="2:26" ht="42.45" hidden="1" customHeight="1" x14ac:dyDescent="0.3">
      <c r="B1409" s="56" t="str">
        <f t="shared" ca="1" si="137"/>
        <v>VERO</v>
      </c>
      <c r="C1409" s="57" t="b">
        <f t="shared" si="138"/>
        <v>1</v>
      </c>
      <c r="D1409" s="57" t="b">
        <f>+IF(Q1409='Convalida dati'!$B$16,AND('Dealflow centrale'!V1409&lt;&gt;"",I1409&lt;&gt;""),IF(AND('Dealflow centrale'!Q1409='Convalida dati'!$B$17,'Dealflow centrale'!I1409=""),OR('Dealflow centrale'!V1409="",V1409='Convalida dati'!$D$8),"FALSO"))</f>
        <v>1</v>
      </c>
      <c r="E1409" s="57" t="b">
        <f>+IF(OR(T1409='Convalida dati'!$F$4,T1409='Convalida dati'!$F$5,T1409='Convalida dati'!$F$8),OR('Dealflow centrale'!V1409='Convalida dati'!$D$5,V1409='Convalida dati'!$D$6,V1409='Convalida dati'!$D$7),IF(OR('Dealflow centrale'!T1409='Convalida dati'!$F$9,'Dealflow centrale'!T1409='Convalida dati'!$F$7),OR('Dealflow centrale'!V1409='Convalida dati'!$D$4,'Dealflow centrale'!V1409='Convalida dati'!$D$5,'Dealflow centrale'!V1409='Convalida dati'!$D$6),IF(T1409="",OR(V1409="",V1409='Convalida dati'!$D$8),"FALSO")))</f>
        <v>1</v>
      </c>
      <c r="F1409" s="58" t="str">
        <f t="shared" ca="1" si="139"/>
        <v>OK</v>
      </c>
      <c r="G1409" s="60">
        <f t="shared" si="140"/>
        <v>1404</v>
      </c>
      <c r="H1409" s="84">
        <v>43880</v>
      </c>
      <c r="I1409" s="59">
        <v>43930</v>
      </c>
      <c r="J1409" s="75" t="s">
        <v>3170</v>
      </c>
      <c r="K1409" s="70" t="s">
        <v>62</v>
      </c>
      <c r="L1409" s="70" t="s">
        <v>234</v>
      </c>
      <c r="M1409" s="72" t="s">
        <v>96</v>
      </c>
      <c r="N1409" s="75"/>
      <c r="O1409" s="73" t="s">
        <v>3265</v>
      </c>
      <c r="P1409" s="60" t="s">
        <v>37</v>
      </c>
      <c r="Q1409" s="281" t="s">
        <v>170</v>
      </c>
      <c r="R1409" s="61" t="s">
        <v>49</v>
      </c>
      <c r="S1409" s="293" t="str">
        <f>+'EVCA sectoralclassification 1'!E204</f>
        <v>Consumer electronics</v>
      </c>
      <c r="T1409" s="62" t="s">
        <v>166</v>
      </c>
      <c r="U1409" s="60" t="s">
        <v>218</v>
      </c>
      <c r="V1409" s="424" t="s">
        <v>38</v>
      </c>
      <c r="W1409" s="289"/>
      <c r="X1409" s="488">
        <v>43938</v>
      </c>
      <c r="Y1409" s="483"/>
      <c r="Z1409" s="80"/>
    </row>
    <row r="1410" spans="2:26" ht="42.45" hidden="1" customHeight="1" x14ac:dyDescent="0.3">
      <c r="B1410" s="56" t="str">
        <f t="shared" ca="1" si="137"/>
        <v>VERO</v>
      </c>
      <c r="C1410" s="57" t="b">
        <f t="shared" si="138"/>
        <v>1</v>
      </c>
      <c r="D1410" s="57" t="b">
        <f>+IF(Q1410='Convalida dati'!$B$16,AND('Dealflow centrale'!V1410&lt;&gt;"",I1410&lt;&gt;""),IF(AND('Dealflow centrale'!Q1410='Convalida dati'!$B$17,'Dealflow centrale'!I1410=""),OR('Dealflow centrale'!V1410="",V1410='Convalida dati'!$D$8),"FALSO"))</f>
        <v>1</v>
      </c>
      <c r="E1410" s="57" t="b">
        <f>+IF(OR(T1410='Convalida dati'!$F$4,T1410='Convalida dati'!$F$5,T1410='Convalida dati'!$F$8),OR('Dealflow centrale'!V1410='Convalida dati'!$D$5,V1410='Convalida dati'!$D$6,V1410='Convalida dati'!$D$7),IF(OR('Dealflow centrale'!T1410='Convalida dati'!$F$9,'Dealflow centrale'!T1410='Convalida dati'!$F$7),OR('Dealflow centrale'!V1410='Convalida dati'!$D$4,'Dealflow centrale'!V1410='Convalida dati'!$D$5,'Dealflow centrale'!V1410='Convalida dati'!$D$6),IF(T1410="",OR(V1410="",V1410='Convalida dati'!$D$8),"FALSO")))</f>
        <v>1</v>
      </c>
      <c r="F1410" s="58" t="str">
        <f t="shared" ca="1" si="139"/>
        <v>OK</v>
      </c>
      <c r="G1410" s="66">
        <f t="shared" si="140"/>
        <v>1405</v>
      </c>
      <c r="H1410" s="85">
        <v>43881</v>
      </c>
      <c r="I1410" s="63"/>
      <c r="J1410" s="77" t="s">
        <v>3171</v>
      </c>
      <c r="K1410" s="76" t="s">
        <v>62</v>
      </c>
      <c r="L1410" s="76" t="s">
        <v>206</v>
      </c>
      <c r="M1410" s="78" t="s">
        <v>206</v>
      </c>
      <c r="N1410" s="77"/>
      <c r="O1410" s="272" t="s">
        <v>3266</v>
      </c>
      <c r="P1410" s="66" t="s">
        <v>35</v>
      </c>
      <c r="Q1410" s="67" t="s">
        <v>67</v>
      </c>
      <c r="R1410" s="67"/>
      <c r="S1410" s="288"/>
      <c r="T1410" s="68"/>
      <c r="U1410" s="66"/>
      <c r="V1410" s="423" t="s">
        <v>781</v>
      </c>
      <c r="W1410" s="288"/>
      <c r="X1410" s="489">
        <v>43888</v>
      </c>
      <c r="Y1410" s="482"/>
      <c r="Z1410" s="74"/>
    </row>
    <row r="1411" spans="2:26" ht="42.45" hidden="1" customHeight="1" x14ac:dyDescent="0.3">
      <c r="B1411" s="56" t="str">
        <f t="shared" ca="1" si="137"/>
        <v>VERO</v>
      </c>
      <c r="C1411" s="57" t="b">
        <f t="shared" si="138"/>
        <v>1</v>
      </c>
      <c r="D1411" s="57" t="b">
        <f>+IF(Q1411='Convalida dati'!$B$16,AND('Dealflow centrale'!V1411&lt;&gt;"",I1411&lt;&gt;""),IF(AND('Dealflow centrale'!Q1411='Convalida dati'!$B$17,'Dealflow centrale'!I1411=""),OR('Dealflow centrale'!V1411="",V1411='Convalida dati'!$D$8),"FALSO"))</f>
        <v>1</v>
      </c>
      <c r="E1411" s="57" t="b">
        <f>+IF(OR(T1411='Convalida dati'!$F$4,T1411='Convalida dati'!$F$5,T1411='Convalida dati'!$F$8),OR('Dealflow centrale'!V1411='Convalida dati'!$D$5,V1411='Convalida dati'!$D$6,V1411='Convalida dati'!$D$7),IF(OR('Dealflow centrale'!T1411='Convalida dati'!$F$9,'Dealflow centrale'!T1411='Convalida dati'!$F$7),OR('Dealflow centrale'!V1411='Convalida dati'!$D$4,'Dealflow centrale'!V1411='Convalida dati'!$D$5,'Dealflow centrale'!V1411='Convalida dati'!$D$6),IF(T1411="",OR(V1411="",V1411='Convalida dati'!$D$8),"FALSO")))</f>
        <v>1</v>
      </c>
      <c r="F1411" s="58" t="str">
        <f t="shared" ca="1" si="139"/>
        <v>OK</v>
      </c>
      <c r="G1411" s="60">
        <f t="shared" si="140"/>
        <v>1406</v>
      </c>
      <c r="H1411" s="84">
        <v>43881</v>
      </c>
      <c r="I1411" s="59">
        <v>43891</v>
      </c>
      <c r="J1411" s="75" t="s">
        <v>3172</v>
      </c>
      <c r="K1411" s="70" t="s">
        <v>62</v>
      </c>
      <c r="L1411" s="70" t="s">
        <v>3267</v>
      </c>
      <c r="M1411" s="72" t="s">
        <v>98</v>
      </c>
      <c r="N1411" s="75"/>
      <c r="O1411" s="73" t="s">
        <v>3268</v>
      </c>
      <c r="P1411" s="72" t="s">
        <v>34</v>
      </c>
      <c r="Q1411" s="281" t="s">
        <v>170</v>
      </c>
      <c r="R1411" s="61" t="s">
        <v>48</v>
      </c>
      <c r="S1411" s="293" t="str">
        <f>+'EVCA sectoralclassification 1'!E200</f>
        <v>Internet technologies</v>
      </c>
      <c r="T1411" s="62" t="s">
        <v>166</v>
      </c>
      <c r="U1411" s="72" t="s">
        <v>218</v>
      </c>
      <c r="V1411" s="424" t="s">
        <v>38</v>
      </c>
      <c r="W1411" s="289"/>
      <c r="X1411" s="488">
        <v>43896</v>
      </c>
      <c r="Y1411" s="481"/>
      <c r="Z1411" s="284"/>
    </row>
    <row r="1412" spans="2:26" ht="42.45" hidden="1" customHeight="1" x14ac:dyDescent="0.3">
      <c r="B1412" s="56" t="str">
        <f t="shared" ca="1" si="137"/>
        <v>VERO</v>
      </c>
      <c r="C1412" s="57" t="b">
        <f t="shared" si="138"/>
        <v>1</v>
      </c>
      <c r="D1412" s="57" t="b">
        <f>+IF(Q1412='Convalida dati'!$B$16,AND('Dealflow centrale'!V1412&lt;&gt;"",I1412&lt;&gt;""),IF(AND('Dealflow centrale'!Q1412='Convalida dati'!$B$17,'Dealflow centrale'!I1412=""),OR('Dealflow centrale'!V1412="",V1412='Convalida dati'!$D$8),"FALSO"))</f>
        <v>1</v>
      </c>
      <c r="E1412" s="57" t="b">
        <f>+IF(OR(T1412='Convalida dati'!$F$4,T1412='Convalida dati'!$F$5,T1412='Convalida dati'!$F$8),OR('Dealflow centrale'!V1412='Convalida dati'!$D$5,V1412='Convalida dati'!$D$6,V1412='Convalida dati'!$D$7),IF(OR('Dealflow centrale'!T1412='Convalida dati'!$F$9,'Dealflow centrale'!T1412='Convalida dati'!$F$7),OR('Dealflow centrale'!V1412='Convalida dati'!$D$4,'Dealflow centrale'!V1412='Convalida dati'!$D$5,'Dealflow centrale'!V1412='Convalida dati'!$D$6),IF(T1412="",OR(V1412="",V1412='Convalida dati'!$D$8),"FALSO")))</f>
        <v>1</v>
      </c>
      <c r="F1412" s="58" t="str">
        <f t="shared" ca="1" si="139"/>
        <v>OK</v>
      </c>
      <c r="G1412" s="66">
        <f t="shared" si="140"/>
        <v>1407</v>
      </c>
      <c r="H1412" s="85">
        <v>43882</v>
      </c>
      <c r="I1412" s="63">
        <v>43882</v>
      </c>
      <c r="J1412" s="77" t="s">
        <v>3174</v>
      </c>
      <c r="K1412" s="76" t="s">
        <v>62</v>
      </c>
      <c r="L1412" s="76" t="s">
        <v>80</v>
      </c>
      <c r="M1412" s="78" t="s">
        <v>70</v>
      </c>
      <c r="N1412" s="64"/>
      <c r="O1412" s="272" t="s">
        <v>3269</v>
      </c>
      <c r="P1412" s="66" t="s">
        <v>35</v>
      </c>
      <c r="Q1412" s="67" t="s">
        <v>170</v>
      </c>
      <c r="R1412" s="67" t="s">
        <v>53</v>
      </c>
      <c r="S1412" s="288" t="str">
        <f>+'EVCA sectoralclassification 1'!E234</f>
        <v>Healthcare: other</v>
      </c>
      <c r="T1412" s="68" t="s">
        <v>166</v>
      </c>
      <c r="U1412" s="78" t="s">
        <v>218</v>
      </c>
      <c r="V1412" s="423" t="s">
        <v>38</v>
      </c>
      <c r="W1412" s="288"/>
      <c r="X1412" s="489">
        <v>43888</v>
      </c>
      <c r="Y1412" s="482"/>
      <c r="Z1412" s="74"/>
    </row>
    <row r="1413" spans="2:26" ht="42.45" hidden="1" customHeight="1" x14ac:dyDescent="0.3">
      <c r="B1413" s="56" t="str">
        <f t="shared" ca="1" si="137"/>
        <v>VERO</v>
      </c>
      <c r="C1413" s="57" t="b">
        <f t="shared" si="138"/>
        <v>1</v>
      </c>
      <c r="D1413" s="57" t="b">
        <f>+IF(Q1413='Convalida dati'!$B$16,AND('Dealflow centrale'!V1413&lt;&gt;"",I1413&lt;&gt;""),IF(AND('Dealflow centrale'!Q1413='Convalida dati'!$B$17,'Dealflow centrale'!I1413=""),OR('Dealflow centrale'!V1413="",V1413='Convalida dati'!$D$8),"FALSO"))</f>
        <v>1</v>
      </c>
      <c r="E1413" s="57" t="b">
        <f>+IF(OR(T1413='Convalida dati'!$F$4,T1413='Convalida dati'!$F$5,T1413='Convalida dati'!$F$8),OR('Dealflow centrale'!V1413='Convalida dati'!$D$5,V1413='Convalida dati'!$D$6,V1413='Convalida dati'!$D$7),IF(OR('Dealflow centrale'!T1413='Convalida dati'!$F$9,'Dealflow centrale'!T1413='Convalida dati'!$F$7),OR('Dealflow centrale'!V1413='Convalida dati'!$D$4,'Dealflow centrale'!V1413='Convalida dati'!$D$5,'Dealflow centrale'!V1413='Convalida dati'!$D$6),IF(T1413="",OR(V1413="",V1413='Convalida dati'!$D$8),"FALSO")))</f>
        <v>1</v>
      </c>
      <c r="F1413" s="58" t="str">
        <f t="shared" ca="1" si="139"/>
        <v>OK</v>
      </c>
      <c r="G1413" s="60">
        <f t="shared" si="140"/>
        <v>1408</v>
      </c>
      <c r="H1413" s="282">
        <v>43882</v>
      </c>
      <c r="I1413" s="59">
        <v>43882</v>
      </c>
      <c r="J1413" s="75" t="s">
        <v>3173</v>
      </c>
      <c r="K1413" s="70" t="s">
        <v>62</v>
      </c>
      <c r="L1413" s="70" t="s">
        <v>1077</v>
      </c>
      <c r="M1413" s="72" t="s">
        <v>103</v>
      </c>
      <c r="N1413" s="75"/>
      <c r="O1413" s="73" t="s">
        <v>3270</v>
      </c>
      <c r="P1413" s="60" t="s">
        <v>34</v>
      </c>
      <c r="Q1413" s="281" t="s">
        <v>170</v>
      </c>
      <c r="R1413" s="61" t="s">
        <v>43</v>
      </c>
      <c r="S1413" s="293" t="str">
        <f>+'EVCA sectoralclassification 1'!E118</f>
        <v>Consumer products manufacturing</v>
      </c>
      <c r="T1413" s="62" t="s">
        <v>166</v>
      </c>
      <c r="U1413" s="60" t="s">
        <v>218</v>
      </c>
      <c r="V1413" s="424" t="s">
        <v>38</v>
      </c>
      <c r="W1413" s="289"/>
      <c r="X1413" s="488">
        <v>43888</v>
      </c>
      <c r="Y1413" s="481"/>
      <c r="Z1413" s="284"/>
    </row>
    <row r="1414" spans="2:26" ht="42.45" hidden="1" customHeight="1" x14ac:dyDescent="0.3">
      <c r="B1414" s="56" t="str">
        <f t="shared" ca="1" si="137"/>
        <v>VERO</v>
      </c>
      <c r="C1414" s="57" t="b">
        <f t="shared" si="138"/>
        <v>1</v>
      </c>
      <c r="D1414" s="57" t="b">
        <f>+IF(Q1414='Convalida dati'!$B$16,AND('Dealflow centrale'!V1414&lt;&gt;"",I1414&lt;&gt;""),IF(AND('Dealflow centrale'!Q1414='Convalida dati'!$B$17,'Dealflow centrale'!I1414=""),OR('Dealflow centrale'!V1414="",V1414='Convalida dati'!$D$8),"FALSO"))</f>
        <v>1</v>
      </c>
      <c r="E1414" s="57" t="b">
        <f>+IF(OR(T1414='Convalida dati'!$F$4,T1414='Convalida dati'!$F$5,T1414='Convalida dati'!$F$8),OR('Dealflow centrale'!V1414='Convalida dati'!$D$5,V1414='Convalida dati'!$D$6,V1414='Convalida dati'!$D$7),IF(OR('Dealflow centrale'!T1414='Convalida dati'!$F$9,'Dealflow centrale'!T1414='Convalida dati'!$F$7),OR('Dealflow centrale'!V1414='Convalida dati'!$D$4,'Dealflow centrale'!V1414='Convalida dati'!$D$5,'Dealflow centrale'!V1414='Convalida dati'!$D$6),IF(T1414="",OR(V1414="",V1414='Convalida dati'!$D$8),"FALSO")))</f>
        <v>1</v>
      </c>
      <c r="F1414" s="58" t="str">
        <f t="shared" ca="1" si="139"/>
        <v>OK</v>
      </c>
      <c r="G1414" s="66">
        <f t="shared" si="140"/>
        <v>1409</v>
      </c>
      <c r="H1414" s="85">
        <v>43883</v>
      </c>
      <c r="I1414" s="63">
        <v>43883</v>
      </c>
      <c r="J1414" s="77" t="s">
        <v>3175</v>
      </c>
      <c r="K1414" s="76" t="s">
        <v>62</v>
      </c>
      <c r="L1414" s="76" t="s">
        <v>151</v>
      </c>
      <c r="M1414" s="78" t="s">
        <v>92</v>
      </c>
      <c r="N1414" s="64"/>
      <c r="O1414" s="272" t="s">
        <v>3271</v>
      </c>
      <c r="P1414" s="66" t="s">
        <v>34</v>
      </c>
      <c r="Q1414" s="67" t="s">
        <v>170</v>
      </c>
      <c r="R1414" s="67" t="s">
        <v>53</v>
      </c>
      <c r="S1414" s="288" t="str">
        <f>+'EVCA sectoralclassification 1'!E86</f>
        <v>Business and industrial services</v>
      </c>
      <c r="T1414" s="68" t="s">
        <v>41</v>
      </c>
      <c r="U1414" s="66" t="s">
        <v>218</v>
      </c>
      <c r="V1414" s="423" t="s">
        <v>174</v>
      </c>
      <c r="W1414" s="288"/>
      <c r="X1414" s="489">
        <v>43888</v>
      </c>
      <c r="Y1414" s="482"/>
      <c r="Z1414" s="74"/>
    </row>
    <row r="1415" spans="2:26" ht="42.45" hidden="1" customHeight="1" x14ac:dyDescent="0.3">
      <c r="B1415" s="56" t="str">
        <f t="shared" ca="1" si="137"/>
        <v>VERO</v>
      </c>
      <c r="C1415" s="57" t="b">
        <f t="shared" si="138"/>
        <v>1</v>
      </c>
      <c r="D1415" s="57" t="b">
        <f>+IF(Q1415='Convalida dati'!$B$16,AND('Dealflow centrale'!V1415&lt;&gt;"",I1415&lt;&gt;""),IF(AND('Dealflow centrale'!Q1415='Convalida dati'!$B$17,'Dealflow centrale'!I1415=""),OR('Dealflow centrale'!V1415="",V1415='Convalida dati'!$D$8),"FALSO"))</f>
        <v>1</v>
      </c>
      <c r="E1415" s="57" t="b">
        <f>+IF(OR(T1415='Convalida dati'!$F$4,T1415='Convalida dati'!$F$5,T1415='Convalida dati'!$F$8),OR('Dealflow centrale'!V1415='Convalida dati'!$D$5,V1415='Convalida dati'!$D$6,V1415='Convalida dati'!$D$7),IF(OR('Dealflow centrale'!T1415='Convalida dati'!$F$9,'Dealflow centrale'!T1415='Convalida dati'!$F$7),OR('Dealflow centrale'!V1415='Convalida dati'!$D$4,'Dealflow centrale'!V1415='Convalida dati'!$D$5,'Dealflow centrale'!V1415='Convalida dati'!$D$6),IF(T1415="",OR(V1415="",V1415='Convalida dati'!$D$8),"FALSO")))</f>
        <v>1</v>
      </c>
      <c r="F1415" s="58" t="str">
        <f t="shared" ca="1" si="139"/>
        <v>OK</v>
      </c>
      <c r="G1415" s="60">
        <f t="shared" si="140"/>
        <v>1410</v>
      </c>
      <c r="H1415" s="84">
        <v>43884</v>
      </c>
      <c r="I1415" s="59"/>
      <c r="J1415" s="75" t="s">
        <v>3176</v>
      </c>
      <c r="K1415" s="70" t="s">
        <v>62</v>
      </c>
      <c r="L1415" s="70" t="s">
        <v>206</v>
      </c>
      <c r="M1415" s="72" t="s">
        <v>206</v>
      </c>
      <c r="N1415" s="75"/>
      <c r="O1415" s="73" t="s">
        <v>3272</v>
      </c>
      <c r="P1415" s="72" t="s">
        <v>34</v>
      </c>
      <c r="Q1415" s="281" t="s">
        <v>67</v>
      </c>
      <c r="R1415" s="61"/>
      <c r="S1415" s="293"/>
      <c r="T1415" s="62"/>
      <c r="U1415" s="72"/>
      <c r="V1415" s="424" t="s">
        <v>781</v>
      </c>
      <c r="W1415" s="289"/>
      <c r="X1415" s="488">
        <v>43888</v>
      </c>
      <c r="Y1415" s="481"/>
      <c r="Z1415" s="284"/>
    </row>
    <row r="1416" spans="2:26" ht="42.45" hidden="1" customHeight="1" x14ac:dyDescent="0.3">
      <c r="B1416" s="56" t="str">
        <f t="shared" ca="1" si="137"/>
        <v>VERO</v>
      </c>
      <c r="C1416" s="57" t="b">
        <f t="shared" si="138"/>
        <v>1</v>
      </c>
      <c r="D1416" s="57" t="b">
        <f>+IF(Q1416='Convalida dati'!$B$16,AND('Dealflow centrale'!V1416&lt;&gt;"",I1416&lt;&gt;""),IF(AND('Dealflow centrale'!Q1416='Convalida dati'!$B$17,'Dealflow centrale'!I1416=""),OR('Dealflow centrale'!V1416="",V1416='Convalida dati'!$D$8),"FALSO"))</f>
        <v>1</v>
      </c>
      <c r="E1416" s="57" t="b">
        <f>+IF(OR(T1416='Convalida dati'!$F$4,T1416='Convalida dati'!$F$5,T1416='Convalida dati'!$F$8),OR('Dealflow centrale'!V1416='Convalida dati'!$D$5,V1416='Convalida dati'!$D$6,V1416='Convalida dati'!$D$7),IF(OR('Dealflow centrale'!T1416='Convalida dati'!$F$9,'Dealflow centrale'!T1416='Convalida dati'!$F$7),OR('Dealflow centrale'!V1416='Convalida dati'!$D$4,'Dealflow centrale'!V1416='Convalida dati'!$D$5,'Dealflow centrale'!V1416='Convalida dati'!$D$6),IF(T1416="",OR(V1416="",V1416='Convalida dati'!$D$8),"FALSO")))</f>
        <v>1</v>
      </c>
      <c r="F1416" s="58" t="str">
        <f t="shared" ca="1" si="139"/>
        <v>OK</v>
      </c>
      <c r="G1416" s="66">
        <f t="shared" si="140"/>
        <v>1411</v>
      </c>
      <c r="H1416" s="85">
        <v>43886</v>
      </c>
      <c r="I1416" s="63">
        <v>43892</v>
      </c>
      <c r="J1416" s="77" t="s">
        <v>3177</v>
      </c>
      <c r="K1416" s="76" t="s">
        <v>62</v>
      </c>
      <c r="L1416" s="76" t="s">
        <v>165</v>
      </c>
      <c r="M1416" s="76" t="s">
        <v>90</v>
      </c>
      <c r="N1416" s="64"/>
      <c r="O1416" s="272" t="s">
        <v>3273</v>
      </c>
      <c r="P1416" s="66" t="s">
        <v>35</v>
      </c>
      <c r="Q1416" s="67" t="s">
        <v>170</v>
      </c>
      <c r="R1416" s="67" t="s">
        <v>49</v>
      </c>
      <c r="S1416" s="288" t="str">
        <f>+'EVCA sectoralclassification 1'!E212</f>
        <v>Connectivity, networking and communications software</v>
      </c>
      <c r="T1416" s="68" t="s">
        <v>41</v>
      </c>
      <c r="U1416" s="78" t="s">
        <v>834</v>
      </c>
      <c r="V1416" s="423" t="s">
        <v>39</v>
      </c>
      <c r="W1416" s="288"/>
      <c r="X1416" s="489">
        <v>43896</v>
      </c>
      <c r="Y1416" s="482"/>
      <c r="Z1416" s="74"/>
    </row>
    <row r="1417" spans="2:26" ht="42.45" hidden="1" customHeight="1" x14ac:dyDescent="0.3">
      <c r="B1417" s="56" t="str">
        <f t="shared" ca="1" si="137"/>
        <v>VERO</v>
      </c>
      <c r="C1417" s="57" t="b">
        <f t="shared" si="138"/>
        <v>1</v>
      </c>
      <c r="D1417" s="57" t="b">
        <f>+IF(Q1417='Convalida dati'!$B$16,AND('Dealflow centrale'!V1417&lt;&gt;"",I1417&lt;&gt;""),IF(AND('Dealflow centrale'!Q1417='Convalida dati'!$B$17,'Dealflow centrale'!I1417=""),OR('Dealflow centrale'!V1417="",V1417='Convalida dati'!$D$8),"FALSO"))</f>
        <v>1</v>
      </c>
      <c r="E1417" s="57" t="b">
        <f>+IF(OR(T1417='Convalida dati'!$F$4,T1417='Convalida dati'!$F$5,T1417='Convalida dati'!$F$8),OR('Dealflow centrale'!V1417='Convalida dati'!$D$5,V1417='Convalida dati'!$D$6,V1417='Convalida dati'!$D$7),IF(OR('Dealflow centrale'!T1417='Convalida dati'!$F$9,'Dealflow centrale'!T1417='Convalida dati'!$F$7),OR('Dealflow centrale'!V1417='Convalida dati'!$D$4,'Dealflow centrale'!V1417='Convalida dati'!$D$5,'Dealflow centrale'!V1417='Convalida dati'!$D$6),IF(T1417="",OR(V1417="",V1417='Convalida dati'!$D$8),"FALSO")))</f>
        <v>1</v>
      </c>
      <c r="F1417" s="58" t="str">
        <f t="shared" ca="1" si="139"/>
        <v>OK</v>
      </c>
      <c r="G1417" s="60">
        <f t="shared" si="140"/>
        <v>1412</v>
      </c>
      <c r="H1417" s="84">
        <v>43886</v>
      </c>
      <c r="I1417" s="59">
        <v>43886</v>
      </c>
      <c r="J1417" s="75" t="s">
        <v>3178</v>
      </c>
      <c r="K1417" s="70" t="s">
        <v>62</v>
      </c>
      <c r="L1417" s="70" t="s">
        <v>1523</v>
      </c>
      <c r="M1417" s="72" t="s">
        <v>93</v>
      </c>
      <c r="N1417" s="75" t="s">
        <v>2763</v>
      </c>
      <c r="O1417" s="73"/>
      <c r="P1417" s="72" t="s">
        <v>36</v>
      </c>
      <c r="Q1417" s="281" t="s">
        <v>170</v>
      </c>
      <c r="R1417" s="61" t="s">
        <v>51</v>
      </c>
      <c r="S1417" s="293" t="str">
        <f>+'EVCA sectoralclassification 1'!E130</f>
        <v>Consumer products manufacturing</v>
      </c>
      <c r="T1417" s="62" t="s">
        <v>41</v>
      </c>
      <c r="U1417" s="80" t="s">
        <v>1498</v>
      </c>
      <c r="V1417" s="424" t="s">
        <v>39</v>
      </c>
      <c r="W1417" s="289"/>
      <c r="X1417" s="488">
        <v>43888</v>
      </c>
      <c r="Y1417" s="481"/>
      <c r="Z1417" s="284"/>
    </row>
    <row r="1418" spans="2:26" ht="42.45" hidden="1" customHeight="1" x14ac:dyDescent="0.3">
      <c r="B1418" s="56" t="str">
        <f t="shared" ca="1" si="137"/>
        <v>VERO</v>
      </c>
      <c r="C1418" s="57" t="b">
        <f t="shared" si="138"/>
        <v>1</v>
      </c>
      <c r="D1418" s="57" t="b">
        <f>+IF(Q1418='Convalida dati'!$B$16,AND('Dealflow centrale'!V1418&lt;&gt;"",I1418&lt;&gt;""),IF(AND('Dealflow centrale'!Q1418='Convalida dati'!$B$17,'Dealflow centrale'!I1418=""),OR('Dealflow centrale'!V1418="",V1418='Convalida dati'!$D$8),"FALSO"))</f>
        <v>1</v>
      </c>
      <c r="E1418" s="57" t="b">
        <f>+IF(OR(T1418='Convalida dati'!$F$4,T1418='Convalida dati'!$F$5,T1418='Convalida dati'!$F$8),OR('Dealflow centrale'!V1418='Convalida dati'!$D$5,V1418='Convalida dati'!$D$6,V1418='Convalida dati'!$D$7),IF(OR('Dealflow centrale'!T1418='Convalida dati'!$F$9,'Dealflow centrale'!T1418='Convalida dati'!$F$7),OR('Dealflow centrale'!V1418='Convalida dati'!$D$4,'Dealflow centrale'!V1418='Convalida dati'!$D$5,'Dealflow centrale'!V1418='Convalida dati'!$D$6),IF(T1418="",OR(V1418="",V1418='Convalida dati'!$D$8),"FALSO")))</f>
        <v>1</v>
      </c>
      <c r="F1418" s="58" t="str">
        <f t="shared" ca="1" si="139"/>
        <v>OK</v>
      </c>
      <c r="G1418" s="66">
        <f t="shared" si="140"/>
        <v>1413</v>
      </c>
      <c r="H1418" s="85">
        <v>43886</v>
      </c>
      <c r="I1418" s="63">
        <f>+H1418</f>
        <v>43886</v>
      </c>
      <c r="J1418" s="77" t="s">
        <v>3179</v>
      </c>
      <c r="K1418" s="76" t="s">
        <v>62</v>
      </c>
      <c r="L1418" s="76" t="s">
        <v>149</v>
      </c>
      <c r="M1418" s="78" t="s">
        <v>92</v>
      </c>
      <c r="N1418" s="77"/>
      <c r="O1418" s="272" t="s">
        <v>2770</v>
      </c>
      <c r="P1418" s="78" t="s">
        <v>35</v>
      </c>
      <c r="Q1418" s="67" t="s">
        <v>170</v>
      </c>
      <c r="R1418" s="67" t="s">
        <v>53</v>
      </c>
      <c r="S1418" s="288" t="str">
        <f>+'EVCA sectoralclassification 1'!E181</f>
        <v>Financial institutions and services</v>
      </c>
      <c r="T1418" s="68" t="s">
        <v>166</v>
      </c>
      <c r="U1418" s="78" t="s">
        <v>218</v>
      </c>
      <c r="V1418" s="423" t="s">
        <v>38</v>
      </c>
      <c r="W1418" s="288"/>
      <c r="X1418" s="489">
        <v>43888</v>
      </c>
      <c r="Y1418" s="482"/>
      <c r="Z1418" s="74"/>
    </row>
    <row r="1419" spans="2:26" ht="42.45" hidden="1" customHeight="1" x14ac:dyDescent="0.3">
      <c r="B1419" s="56" t="str">
        <f t="shared" ca="1" si="137"/>
        <v>VERO</v>
      </c>
      <c r="C1419" s="57" t="b">
        <f t="shared" si="138"/>
        <v>1</v>
      </c>
      <c r="D1419" s="57" t="b">
        <f>+IF(Q1419='Convalida dati'!$B$16,AND('Dealflow centrale'!V1419&lt;&gt;"",I1419&lt;&gt;""),IF(AND('Dealflow centrale'!Q1419='Convalida dati'!$B$17,'Dealflow centrale'!I1419=""),OR('Dealflow centrale'!V1419="",V1419='Convalida dati'!$D$8),"FALSO"))</f>
        <v>1</v>
      </c>
      <c r="E1419" s="57" t="b">
        <f>+IF(OR(T1419='Convalida dati'!$F$4,T1419='Convalida dati'!$F$5,T1419='Convalida dati'!$F$8),OR('Dealflow centrale'!V1419='Convalida dati'!$D$5,V1419='Convalida dati'!$D$6,V1419='Convalida dati'!$D$7),IF(OR('Dealflow centrale'!T1419='Convalida dati'!$F$9,'Dealflow centrale'!T1419='Convalida dati'!$F$7),OR('Dealflow centrale'!V1419='Convalida dati'!$D$4,'Dealflow centrale'!V1419='Convalida dati'!$D$5,'Dealflow centrale'!V1419='Convalida dati'!$D$6),IF(T1419="",OR(V1419="",V1419='Convalida dati'!$D$8),"FALSO")))</f>
        <v>1</v>
      </c>
      <c r="F1419" s="58" t="str">
        <f t="shared" ca="1" si="139"/>
        <v>OK</v>
      </c>
      <c r="G1419" s="60">
        <f t="shared" si="140"/>
        <v>1414</v>
      </c>
      <c r="H1419" s="282">
        <v>43887</v>
      </c>
      <c r="I1419" s="295">
        <v>43889</v>
      </c>
      <c r="J1419" s="75" t="s">
        <v>3180</v>
      </c>
      <c r="K1419" s="70" t="s">
        <v>62</v>
      </c>
      <c r="L1419" s="70" t="s">
        <v>206</v>
      </c>
      <c r="M1419" s="72" t="s">
        <v>206</v>
      </c>
      <c r="N1419" s="75"/>
      <c r="O1419" s="73" t="s">
        <v>3274</v>
      </c>
      <c r="P1419" s="60" t="s">
        <v>37</v>
      </c>
      <c r="Q1419" s="281" t="s">
        <v>170</v>
      </c>
      <c r="R1419" s="61" t="s">
        <v>46</v>
      </c>
      <c r="S1419" s="293" t="str">
        <f>+'EVCA sectoralclassification 1'!E175</f>
        <v>Environmental services</v>
      </c>
      <c r="T1419" s="62" t="s">
        <v>166</v>
      </c>
      <c r="U1419" s="60" t="s">
        <v>218</v>
      </c>
      <c r="V1419" s="424" t="s">
        <v>38</v>
      </c>
      <c r="W1419" s="289"/>
      <c r="X1419" s="488">
        <v>43896</v>
      </c>
      <c r="Y1419" s="481"/>
      <c r="Z1419" s="284"/>
    </row>
    <row r="1420" spans="2:26" ht="42.45" hidden="1" customHeight="1" x14ac:dyDescent="0.3">
      <c r="B1420" s="56" t="str">
        <f t="shared" ca="1" si="137"/>
        <v>VERO</v>
      </c>
      <c r="C1420" s="57" t="b">
        <f t="shared" si="138"/>
        <v>1</v>
      </c>
      <c r="D1420" s="57" t="b">
        <f>+IF(Q1420='Convalida dati'!$B$16,AND('Dealflow centrale'!V1420&lt;&gt;"",I1420&lt;&gt;""),IF(AND('Dealflow centrale'!Q1420='Convalida dati'!$B$17,'Dealflow centrale'!I1420=""),OR('Dealflow centrale'!V1420="",V1420='Convalida dati'!$D$8),"FALSO"))</f>
        <v>1</v>
      </c>
      <c r="E1420" s="57" t="b">
        <f>+IF(OR(T1420='Convalida dati'!$F$4,T1420='Convalida dati'!$F$5,T1420='Convalida dati'!$F$8),OR('Dealflow centrale'!V1420='Convalida dati'!$D$5,V1420='Convalida dati'!$D$6,V1420='Convalida dati'!$D$7),IF(OR('Dealflow centrale'!T1420='Convalida dati'!$F$9,'Dealflow centrale'!T1420='Convalida dati'!$F$7),OR('Dealflow centrale'!V1420='Convalida dati'!$D$4,'Dealflow centrale'!V1420='Convalida dati'!$D$5,'Dealflow centrale'!V1420='Convalida dati'!$D$6),IF(T1420="",OR(V1420="",V1420='Convalida dati'!$D$8),"FALSO")))</f>
        <v>1</v>
      </c>
      <c r="F1420" s="58" t="str">
        <f t="shared" ca="1" si="139"/>
        <v>OK</v>
      </c>
      <c r="G1420" s="66">
        <f>+G1419+1</f>
        <v>1415</v>
      </c>
      <c r="H1420" s="85">
        <v>43888</v>
      </c>
      <c r="I1420" s="63">
        <v>43888</v>
      </c>
      <c r="J1420" s="292" t="s">
        <v>3181</v>
      </c>
      <c r="K1420" s="76" t="s">
        <v>62</v>
      </c>
      <c r="L1420" s="76" t="s">
        <v>1523</v>
      </c>
      <c r="M1420" s="78" t="s">
        <v>93</v>
      </c>
      <c r="N1420" s="77" t="s">
        <v>2763</v>
      </c>
      <c r="O1420" s="272"/>
      <c r="P1420" s="78" t="s">
        <v>36</v>
      </c>
      <c r="Q1420" s="67" t="s">
        <v>170</v>
      </c>
      <c r="R1420" s="67" t="s">
        <v>46</v>
      </c>
      <c r="S1420" s="288" t="str">
        <f>+'EVCA sectoralclassification 1'!E179</f>
        <v>Energy: other</v>
      </c>
      <c r="T1420" s="68" t="s">
        <v>41</v>
      </c>
      <c r="U1420" s="78" t="s">
        <v>1498</v>
      </c>
      <c r="V1420" s="423" t="s">
        <v>39</v>
      </c>
      <c r="W1420" s="288"/>
      <c r="X1420" s="489">
        <v>43888</v>
      </c>
      <c r="Y1420" s="482"/>
      <c r="Z1420" s="74"/>
    </row>
    <row r="1421" spans="2:26" ht="42.45" hidden="1" customHeight="1" x14ac:dyDescent="0.3">
      <c r="B1421" s="56" t="str">
        <f t="shared" ca="1" si="137"/>
        <v>VERO</v>
      </c>
      <c r="C1421" s="57" t="b">
        <f t="shared" si="138"/>
        <v>1</v>
      </c>
      <c r="D1421" s="57" t="b">
        <f>+IF(Q1421='Convalida dati'!$B$16,AND('Dealflow centrale'!V1421&lt;&gt;"",I1421&lt;&gt;""),IF(AND('Dealflow centrale'!Q1421='Convalida dati'!$B$17,'Dealflow centrale'!I1421=""),OR('Dealflow centrale'!V1421="",V1421='Convalida dati'!$D$8),"FALSO"))</f>
        <v>1</v>
      </c>
      <c r="E1421" s="57" t="b">
        <f>+IF(OR(T1421='Convalida dati'!$F$4,T1421='Convalida dati'!$F$5,T1421='Convalida dati'!$F$8),OR('Dealflow centrale'!V1421='Convalida dati'!$D$5,V1421='Convalida dati'!$D$6,V1421='Convalida dati'!$D$7),IF(OR('Dealflow centrale'!T1421='Convalida dati'!$F$9,'Dealflow centrale'!T1421='Convalida dati'!$F$7),OR('Dealflow centrale'!V1421='Convalida dati'!$D$4,'Dealflow centrale'!V1421='Convalida dati'!$D$5,'Dealflow centrale'!V1421='Convalida dati'!$D$6),IF(T1421="",OR(V1421="",V1421='Convalida dati'!$D$8),"FALSO")))</f>
        <v>1</v>
      </c>
      <c r="F1421" s="58" t="str">
        <f t="shared" ca="1" si="139"/>
        <v>OK</v>
      </c>
      <c r="G1421" s="60">
        <f t="shared" si="140"/>
        <v>1416</v>
      </c>
      <c r="H1421" s="282">
        <v>43888</v>
      </c>
      <c r="I1421" s="59">
        <v>43888</v>
      </c>
      <c r="J1421" s="279" t="s">
        <v>3182</v>
      </c>
      <c r="K1421" s="70" t="s">
        <v>62</v>
      </c>
      <c r="L1421" s="70" t="s">
        <v>1523</v>
      </c>
      <c r="M1421" s="72" t="s">
        <v>93</v>
      </c>
      <c r="N1421" s="75" t="s">
        <v>2763</v>
      </c>
      <c r="O1421" s="73"/>
      <c r="P1421" s="60" t="s">
        <v>36</v>
      </c>
      <c r="Q1421" s="281" t="s">
        <v>170</v>
      </c>
      <c r="R1421" s="61" t="s">
        <v>49</v>
      </c>
      <c r="S1421" s="293" t="str">
        <f>+'EVCA sectoralclassification 1'!E214</f>
        <v>Systems software</v>
      </c>
      <c r="T1421" s="62" t="s">
        <v>41</v>
      </c>
      <c r="U1421" s="60" t="s">
        <v>1498</v>
      </c>
      <c r="V1421" s="424" t="s">
        <v>39</v>
      </c>
      <c r="W1421" s="289"/>
      <c r="X1421" s="488">
        <v>43888</v>
      </c>
      <c r="Y1421" s="481"/>
      <c r="Z1421" s="284"/>
    </row>
    <row r="1422" spans="2:26" ht="42.45" hidden="1" customHeight="1" x14ac:dyDescent="0.3">
      <c r="B1422" s="56" t="str">
        <f t="shared" ca="1" si="137"/>
        <v>VERO</v>
      </c>
      <c r="C1422" s="57" t="b">
        <f t="shared" si="138"/>
        <v>1</v>
      </c>
      <c r="D1422" s="57" t="b">
        <f>+IF(Q1422='Convalida dati'!$B$16,AND('Dealflow centrale'!V1422&lt;&gt;"",I1422&lt;&gt;""),IF(AND('Dealflow centrale'!Q1422='Convalida dati'!$B$17,'Dealflow centrale'!I1422=""),OR('Dealflow centrale'!V1422="",V1422='Convalida dati'!$D$8),"FALSO"))</f>
        <v>1</v>
      </c>
      <c r="E1422" s="57" t="b">
        <f>+IF(OR(T1422='Convalida dati'!$F$4,T1422='Convalida dati'!$F$5,T1422='Convalida dati'!$F$8),OR('Dealflow centrale'!V1422='Convalida dati'!$D$5,V1422='Convalida dati'!$D$6,V1422='Convalida dati'!$D$7),IF(OR('Dealflow centrale'!T1422='Convalida dati'!$F$9,'Dealflow centrale'!T1422='Convalida dati'!$F$7),OR('Dealflow centrale'!V1422='Convalida dati'!$D$4,'Dealflow centrale'!V1422='Convalida dati'!$D$5,'Dealflow centrale'!V1422='Convalida dati'!$D$6),IF(T1422="",OR(V1422="",V1422='Convalida dati'!$D$8),"FALSO")))</f>
        <v>1</v>
      </c>
      <c r="F1422" s="58" t="str">
        <f t="shared" ca="1" si="139"/>
        <v>OK</v>
      </c>
      <c r="G1422" s="66">
        <f t="shared" si="140"/>
        <v>1417</v>
      </c>
      <c r="H1422" s="85">
        <v>43888</v>
      </c>
      <c r="I1422" s="63">
        <v>43888</v>
      </c>
      <c r="J1422" s="292" t="s">
        <v>3183</v>
      </c>
      <c r="K1422" s="76" t="s">
        <v>62</v>
      </c>
      <c r="L1422" s="76" t="s">
        <v>1523</v>
      </c>
      <c r="M1422" s="78" t="s">
        <v>93</v>
      </c>
      <c r="N1422" s="64" t="s">
        <v>2763</v>
      </c>
      <c r="O1422" s="272"/>
      <c r="P1422" s="66" t="s">
        <v>36</v>
      </c>
      <c r="Q1422" s="67" t="s">
        <v>170</v>
      </c>
      <c r="R1422" s="67" t="s">
        <v>49</v>
      </c>
      <c r="S1422" s="288" t="str">
        <f>+'EVCA sectoralclassification 1'!E215</f>
        <v>Software: other</v>
      </c>
      <c r="T1422" s="68" t="s">
        <v>41</v>
      </c>
      <c r="U1422" s="66" t="s">
        <v>1498</v>
      </c>
      <c r="V1422" s="423" t="s">
        <v>39</v>
      </c>
      <c r="W1422" s="288"/>
      <c r="X1422" s="489">
        <v>43888</v>
      </c>
      <c r="Y1422" s="482"/>
      <c r="Z1422" s="74"/>
    </row>
    <row r="1423" spans="2:26" ht="42.45" hidden="1" customHeight="1" x14ac:dyDescent="0.3">
      <c r="B1423" s="56" t="str">
        <f t="shared" ca="1" si="137"/>
        <v>VERO</v>
      </c>
      <c r="C1423" s="57" t="b">
        <f t="shared" si="138"/>
        <v>1</v>
      </c>
      <c r="D1423" s="57" t="b">
        <f>+IF(Q1423='Convalida dati'!$B$16,AND('Dealflow centrale'!V1423&lt;&gt;"",I1423&lt;&gt;""),IF(AND('Dealflow centrale'!Q1423='Convalida dati'!$B$17,'Dealflow centrale'!I1423=""),OR('Dealflow centrale'!V1423="",V1423='Convalida dati'!$D$8),"FALSO"))</f>
        <v>1</v>
      </c>
      <c r="E1423" s="57" t="b">
        <f>+IF(OR(T1423='Convalida dati'!$F$4,T1423='Convalida dati'!$F$5,T1423='Convalida dati'!$F$8),OR('Dealflow centrale'!V1423='Convalida dati'!$D$5,V1423='Convalida dati'!$D$6,V1423='Convalida dati'!$D$7),IF(OR('Dealflow centrale'!T1423='Convalida dati'!$F$9,'Dealflow centrale'!T1423='Convalida dati'!$F$7),OR('Dealflow centrale'!V1423='Convalida dati'!$D$4,'Dealflow centrale'!V1423='Convalida dati'!$D$5,'Dealflow centrale'!V1423='Convalida dati'!$D$6),IF(T1423="",OR(V1423="",V1423='Convalida dati'!$D$8),"FALSO")))</f>
        <v>1</v>
      </c>
      <c r="F1423" s="58" t="str">
        <f t="shared" ca="1" si="139"/>
        <v>OK</v>
      </c>
      <c r="G1423" s="60">
        <f t="shared" si="140"/>
        <v>1418</v>
      </c>
      <c r="H1423" s="84">
        <v>43886</v>
      </c>
      <c r="I1423" s="59">
        <v>43886</v>
      </c>
      <c r="J1423" s="279" t="s">
        <v>3184</v>
      </c>
      <c r="K1423" s="70" t="s">
        <v>62</v>
      </c>
      <c r="L1423" s="70" t="s">
        <v>1523</v>
      </c>
      <c r="M1423" s="72" t="s">
        <v>93</v>
      </c>
      <c r="N1423" s="75" t="s">
        <v>1745</v>
      </c>
      <c r="O1423" s="73"/>
      <c r="P1423" s="72" t="s">
        <v>36</v>
      </c>
      <c r="Q1423" s="281" t="s">
        <v>170</v>
      </c>
      <c r="R1423" s="61" t="s">
        <v>49</v>
      </c>
      <c r="S1423" s="293" t="str">
        <f>+'EVCA sectoralclassification 1'!E214</f>
        <v>Systems software</v>
      </c>
      <c r="T1423" s="62" t="s">
        <v>40</v>
      </c>
      <c r="U1423" s="72" t="s">
        <v>1498</v>
      </c>
      <c r="V1423" s="424" t="s">
        <v>39</v>
      </c>
      <c r="W1423" s="289"/>
      <c r="X1423" s="488">
        <v>43888</v>
      </c>
      <c r="Y1423" s="481"/>
      <c r="Z1423" s="284"/>
    </row>
    <row r="1424" spans="2:26" ht="42.45" hidden="1" customHeight="1" x14ac:dyDescent="0.3">
      <c r="B1424" s="56" t="str">
        <f t="shared" ca="1" si="137"/>
        <v>VERO</v>
      </c>
      <c r="C1424" s="57" t="b">
        <f t="shared" si="138"/>
        <v>1</v>
      </c>
      <c r="D1424" s="57" t="b">
        <f>+IF(Q1424='Convalida dati'!$B$16,AND('Dealflow centrale'!V1424&lt;&gt;"",I1424&lt;&gt;""),IF(AND('Dealflow centrale'!Q1424='Convalida dati'!$B$17,'Dealflow centrale'!I1424=""),OR('Dealflow centrale'!V1424="",V1424='Convalida dati'!$D$8),"FALSO"))</f>
        <v>1</v>
      </c>
      <c r="E1424" s="57" t="b">
        <f>+IF(OR(T1424='Convalida dati'!$F$4,T1424='Convalida dati'!$F$5,T1424='Convalida dati'!$F$8),OR('Dealflow centrale'!V1424='Convalida dati'!$D$5,V1424='Convalida dati'!$D$6,V1424='Convalida dati'!$D$7),IF(OR('Dealflow centrale'!T1424='Convalida dati'!$F$9,'Dealflow centrale'!T1424='Convalida dati'!$F$7),OR('Dealflow centrale'!V1424='Convalida dati'!$D$4,'Dealflow centrale'!V1424='Convalida dati'!$D$5,'Dealflow centrale'!V1424='Convalida dati'!$D$6),IF(T1424="",OR(V1424="",V1424='Convalida dati'!$D$8),"FALSO")))</f>
        <v>1</v>
      </c>
      <c r="F1424" s="58" t="str">
        <f t="shared" ca="1" si="139"/>
        <v>OK</v>
      </c>
      <c r="G1424" s="66">
        <f t="shared" si="140"/>
        <v>1419</v>
      </c>
      <c r="H1424" s="273">
        <v>43886</v>
      </c>
      <c r="I1424" s="63">
        <v>43886</v>
      </c>
      <c r="J1424" s="292" t="s">
        <v>3185</v>
      </c>
      <c r="K1424" s="76" t="s">
        <v>62</v>
      </c>
      <c r="L1424" s="76" t="s">
        <v>231</v>
      </c>
      <c r="M1424" s="78" t="s">
        <v>91</v>
      </c>
      <c r="N1424" s="64" t="s">
        <v>1745</v>
      </c>
      <c r="O1424" s="272"/>
      <c r="P1424" s="66" t="s">
        <v>36</v>
      </c>
      <c r="Q1424" s="67" t="s">
        <v>170</v>
      </c>
      <c r="R1424" s="67" t="s">
        <v>52</v>
      </c>
      <c r="S1424" s="288" t="s">
        <v>690</v>
      </c>
      <c r="T1424" s="68" t="s">
        <v>40</v>
      </c>
      <c r="U1424" s="66" t="s">
        <v>1056</v>
      </c>
      <c r="V1424" s="423" t="s">
        <v>39</v>
      </c>
      <c r="W1424" s="288"/>
      <c r="X1424" s="489">
        <v>43888</v>
      </c>
      <c r="Y1424" s="482"/>
      <c r="Z1424" s="74"/>
    </row>
    <row r="1425" spans="2:26" ht="42.45" hidden="1" customHeight="1" x14ac:dyDescent="0.3">
      <c r="B1425" s="56" t="str">
        <f t="shared" ca="1" si="137"/>
        <v>VERO</v>
      </c>
      <c r="C1425" s="57" t="b">
        <f t="shared" si="138"/>
        <v>1</v>
      </c>
      <c r="D1425" s="57" t="b">
        <f>+IF(Q1425='Convalida dati'!$B$16,AND('Dealflow centrale'!V1425&lt;&gt;"",I1425&lt;&gt;""),IF(AND('Dealflow centrale'!Q1425='Convalida dati'!$B$17,'Dealflow centrale'!I1425=""),OR('Dealflow centrale'!V1425="",V1425='Convalida dati'!$D$8),"FALSO"))</f>
        <v>1</v>
      </c>
      <c r="E1425" s="57" t="b">
        <f>+IF(OR(T1425='Convalida dati'!$F$4,T1425='Convalida dati'!$F$5,T1425='Convalida dati'!$F$8),OR('Dealflow centrale'!V1425='Convalida dati'!$D$5,V1425='Convalida dati'!$D$6,V1425='Convalida dati'!$D$7),IF(OR('Dealflow centrale'!T1425='Convalida dati'!$F$9,'Dealflow centrale'!T1425='Convalida dati'!$F$7),OR('Dealflow centrale'!V1425='Convalida dati'!$D$4,'Dealflow centrale'!V1425='Convalida dati'!$D$5,'Dealflow centrale'!V1425='Convalida dati'!$D$6),IF(T1425="",OR(V1425="",V1425='Convalida dati'!$D$8),"FALSO")))</f>
        <v>1</v>
      </c>
      <c r="F1425" s="58" t="str">
        <f t="shared" ca="1" si="139"/>
        <v>OK</v>
      </c>
      <c r="G1425" s="60">
        <f t="shared" si="140"/>
        <v>1420</v>
      </c>
      <c r="H1425" s="84">
        <v>43886</v>
      </c>
      <c r="I1425" s="59">
        <v>43886</v>
      </c>
      <c r="J1425" s="279" t="s">
        <v>3186</v>
      </c>
      <c r="K1425" s="70" t="s">
        <v>62</v>
      </c>
      <c r="L1425" s="70" t="s">
        <v>231</v>
      </c>
      <c r="M1425" s="72" t="s">
        <v>91</v>
      </c>
      <c r="N1425" s="75" t="s">
        <v>1745</v>
      </c>
      <c r="O1425" s="73"/>
      <c r="P1425" s="60" t="s">
        <v>36</v>
      </c>
      <c r="Q1425" s="281" t="s">
        <v>170</v>
      </c>
      <c r="R1425" s="61" t="s">
        <v>49</v>
      </c>
      <c r="S1425" s="293" t="str">
        <f>+'EVCA sectoralclassification 1'!E214</f>
        <v>Systems software</v>
      </c>
      <c r="T1425" s="62" t="s">
        <v>40</v>
      </c>
      <c r="U1425" s="60" t="s">
        <v>1056</v>
      </c>
      <c r="V1425" s="424" t="s">
        <v>39</v>
      </c>
      <c r="W1425" s="289"/>
      <c r="X1425" s="488">
        <v>43888</v>
      </c>
      <c r="Y1425" s="481"/>
      <c r="Z1425" s="284"/>
    </row>
    <row r="1426" spans="2:26" ht="42.45" hidden="1" customHeight="1" x14ac:dyDescent="0.3">
      <c r="B1426" s="56" t="str">
        <f t="shared" ca="1" si="137"/>
        <v>VERO</v>
      </c>
      <c r="C1426" s="57" t="b">
        <f t="shared" si="138"/>
        <v>1</v>
      </c>
      <c r="D1426" s="57" t="b">
        <f>+IF(Q1426='Convalida dati'!$B$16,AND('Dealflow centrale'!V1426&lt;&gt;"",I1426&lt;&gt;""),IF(AND('Dealflow centrale'!Q1426='Convalida dati'!$B$17,'Dealflow centrale'!I1426=""),OR('Dealflow centrale'!V1426="",V1426='Convalida dati'!$D$8),"FALSO"))</f>
        <v>1</v>
      </c>
      <c r="E1426" s="57" t="b">
        <f>+IF(OR(T1426='Convalida dati'!$F$4,T1426='Convalida dati'!$F$5,T1426='Convalida dati'!$F$8),OR('Dealflow centrale'!V1426='Convalida dati'!$D$5,V1426='Convalida dati'!$D$6,V1426='Convalida dati'!$D$7),IF(OR('Dealflow centrale'!T1426='Convalida dati'!$F$9,'Dealflow centrale'!T1426='Convalida dati'!$F$7),OR('Dealflow centrale'!V1426='Convalida dati'!$D$4,'Dealflow centrale'!V1426='Convalida dati'!$D$5,'Dealflow centrale'!V1426='Convalida dati'!$D$6),IF(T1426="",OR(V1426="",V1426='Convalida dati'!$D$8),"FALSO")))</f>
        <v>1</v>
      </c>
      <c r="F1426" s="58" t="str">
        <f t="shared" ca="1" si="139"/>
        <v>OK</v>
      </c>
      <c r="G1426" s="66">
        <f t="shared" si="140"/>
        <v>1421</v>
      </c>
      <c r="H1426" s="85">
        <v>43886</v>
      </c>
      <c r="I1426" s="63">
        <v>43886</v>
      </c>
      <c r="J1426" s="292" t="s">
        <v>3187</v>
      </c>
      <c r="K1426" s="76" t="s">
        <v>62</v>
      </c>
      <c r="L1426" s="76" t="s">
        <v>231</v>
      </c>
      <c r="M1426" s="78" t="s">
        <v>91</v>
      </c>
      <c r="N1426" s="64" t="s">
        <v>1745</v>
      </c>
      <c r="O1426" s="272"/>
      <c r="P1426" s="66" t="s">
        <v>36</v>
      </c>
      <c r="Q1426" s="67" t="s">
        <v>170</v>
      </c>
      <c r="R1426" s="67" t="s">
        <v>51</v>
      </c>
      <c r="S1426" s="288" t="str">
        <f>+'EVCA sectoralclassification 1'!E30</f>
        <v>Materials</v>
      </c>
      <c r="T1426" s="68" t="s">
        <v>40</v>
      </c>
      <c r="U1426" s="66" t="s">
        <v>1056</v>
      </c>
      <c r="V1426" s="423" t="s">
        <v>39</v>
      </c>
      <c r="W1426" s="288"/>
      <c r="X1426" s="489">
        <v>43888</v>
      </c>
      <c r="Y1426" s="482"/>
      <c r="Z1426" s="74"/>
    </row>
    <row r="1427" spans="2:26" ht="42.45" hidden="1" customHeight="1" x14ac:dyDescent="0.3">
      <c r="B1427" s="56" t="str">
        <f t="shared" ca="1" si="137"/>
        <v>VERO</v>
      </c>
      <c r="C1427" s="57" t="b">
        <f t="shared" si="138"/>
        <v>1</v>
      </c>
      <c r="D1427" s="57" t="b">
        <f>+IF(Q1427='Convalida dati'!$B$16,AND('Dealflow centrale'!V1427&lt;&gt;"",I1427&lt;&gt;""),IF(AND('Dealflow centrale'!Q1427='Convalida dati'!$B$17,'Dealflow centrale'!I1427=""),OR('Dealflow centrale'!V1427="",V1427='Convalida dati'!$D$8),"FALSO"))</f>
        <v>1</v>
      </c>
      <c r="E1427" s="57" t="b">
        <f>+IF(OR(T1427='Convalida dati'!$F$4,T1427='Convalida dati'!$F$5,T1427='Convalida dati'!$F$8),OR('Dealflow centrale'!V1427='Convalida dati'!$D$5,V1427='Convalida dati'!$D$6,V1427='Convalida dati'!$D$7),IF(OR('Dealflow centrale'!T1427='Convalida dati'!$F$9,'Dealflow centrale'!T1427='Convalida dati'!$F$7),OR('Dealflow centrale'!V1427='Convalida dati'!$D$4,'Dealflow centrale'!V1427='Convalida dati'!$D$5,'Dealflow centrale'!V1427='Convalida dati'!$D$6),IF(T1427="",OR(V1427="",V1427='Convalida dati'!$D$8),"FALSO")))</f>
        <v>1</v>
      </c>
      <c r="F1427" s="58" t="str">
        <f t="shared" ca="1" si="139"/>
        <v>OK</v>
      </c>
      <c r="G1427" s="60">
        <f t="shared" si="140"/>
        <v>1422</v>
      </c>
      <c r="H1427" s="282">
        <v>43886</v>
      </c>
      <c r="I1427" s="59">
        <v>43886</v>
      </c>
      <c r="J1427" s="279" t="s">
        <v>3188</v>
      </c>
      <c r="K1427" s="70" t="s">
        <v>62</v>
      </c>
      <c r="L1427" s="70" t="s">
        <v>830</v>
      </c>
      <c r="M1427" s="72" t="s">
        <v>103</v>
      </c>
      <c r="N1427" s="75" t="s">
        <v>1745</v>
      </c>
      <c r="O1427" s="73"/>
      <c r="P1427" s="60" t="s">
        <v>36</v>
      </c>
      <c r="Q1427" s="281" t="s">
        <v>170</v>
      </c>
      <c r="R1427" s="61" t="s">
        <v>46</v>
      </c>
      <c r="S1427" s="293" t="str">
        <f>+'EVCA sectoralclassification 1'!E179</f>
        <v>Energy: other</v>
      </c>
      <c r="T1427" s="62" t="s">
        <v>40</v>
      </c>
      <c r="U1427" s="72" t="s">
        <v>3253</v>
      </c>
      <c r="V1427" s="424" t="s">
        <v>39</v>
      </c>
      <c r="W1427" s="289"/>
      <c r="X1427" s="488">
        <v>43888</v>
      </c>
      <c r="Y1427" s="481"/>
      <c r="Z1427" s="284"/>
    </row>
    <row r="1428" spans="2:26" ht="42.45" hidden="1" customHeight="1" x14ac:dyDescent="0.3">
      <c r="B1428" s="56" t="str">
        <f t="shared" ca="1" si="137"/>
        <v>VERO</v>
      </c>
      <c r="C1428" s="57" t="b">
        <f t="shared" si="138"/>
        <v>1</v>
      </c>
      <c r="D1428" s="57" t="b">
        <f>+IF(Q1428='Convalida dati'!$B$16,AND('Dealflow centrale'!V1428&lt;&gt;"",I1428&lt;&gt;""),IF(AND('Dealflow centrale'!Q1428='Convalida dati'!$B$17,'Dealflow centrale'!I1428=""),OR('Dealflow centrale'!V1428="",V1428='Convalida dati'!$D$8),"FALSO"))</f>
        <v>1</v>
      </c>
      <c r="E1428" s="57" t="b">
        <f>+IF(OR(T1428='Convalida dati'!$F$4,T1428='Convalida dati'!$F$5,T1428='Convalida dati'!$F$8),OR('Dealflow centrale'!V1428='Convalida dati'!$D$5,V1428='Convalida dati'!$D$6,V1428='Convalida dati'!$D$7),IF(OR('Dealflow centrale'!T1428='Convalida dati'!$F$9,'Dealflow centrale'!T1428='Convalida dati'!$F$7),OR('Dealflow centrale'!V1428='Convalida dati'!$D$4,'Dealflow centrale'!V1428='Convalida dati'!$D$5,'Dealflow centrale'!V1428='Convalida dati'!$D$6),IF(T1428="",OR(V1428="",V1428='Convalida dati'!$D$8),"FALSO")))</f>
        <v>1</v>
      </c>
      <c r="F1428" s="58" t="str">
        <f t="shared" ca="1" si="139"/>
        <v>OK</v>
      </c>
      <c r="G1428" s="66">
        <f t="shared" si="140"/>
        <v>1423</v>
      </c>
      <c r="H1428" s="85">
        <v>43886</v>
      </c>
      <c r="I1428" s="63">
        <v>43886</v>
      </c>
      <c r="J1428" s="292" t="s">
        <v>3189</v>
      </c>
      <c r="K1428" s="76" t="s">
        <v>62</v>
      </c>
      <c r="L1428" s="76" t="s">
        <v>3250</v>
      </c>
      <c r="M1428" s="78" t="s">
        <v>87</v>
      </c>
      <c r="N1428" s="77" t="s">
        <v>1745</v>
      </c>
      <c r="O1428" s="272"/>
      <c r="P1428" s="66" t="s">
        <v>36</v>
      </c>
      <c r="Q1428" s="67" t="s">
        <v>170</v>
      </c>
      <c r="R1428" s="67" t="s">
        <v>51</v>
      </c>
      <c r="S1428" s="288" t="str">
        <f>+'EVCA sectoralclassification 1'!E52</f>
        <v>Business and industrial products</v>
      </c>
      <c r="T1428" s="68" t="s">
        <v>40</v>
      </c>
      <c r="U1428" s="66" t="s">
        <v>1018</v>
      </c>
      <c r="V1428" s="423" t="s">
        <v>39</v>
      </c>
      <c r="W1428" s="288"/>
      <c r="X1428" s="489">
        <v>43888</v>
      </c>
      <c r="Y1428" s="482"/>
      <c r="Z1428" s="74"/>
    </row>
    <row r="1429" spans="2:26" ht="42.45" hidden="1" customHeight="1" x14ac:dyDescent="0.3">
      <c r="B1429" s="56" t="str">
        <f t="shared" ca="1" si="137"/>
        <v>VERO</v>
      </c>
      <c r="C1429" s="57" t="b">
        <f t="shared" si="138"/>
        <v>1</v>
      </c>
      <c r="D1429" s="57" t="b">
        <f>+IF(Q1429='Convalida dati'!$B$16,AND('Dealflow centrale'!V1429&lt;&gt;"",I1429&lt;&gt;""),IF(AND('Dealflow centrale'!Q1429='Convalida dati'!$B$17,'Dealflow centrale'!I1429=""),OR('Dealflow centrale'!V1429="",V1429='Convalida dati'!$D$8),"FALSO"))</f>
        <v>1</v>
      </c>
      <c r="E1429" s="57" t="b">
        <f>+IF(OR(T1429='Convalida dati'!$F$4,T1429='Convalida dati'!$F$5,T1429='Convalida dati'!$F$8),OR('Dealflow centrale'!V1429='Convalida dati'!$D$5,V1429='Convalida dati'!$D$6,V1429='Convalida dati'!$D$7),IF(OR('Dealflow centrale'!T1429='Convalida dati'!$F$9,'Dealflow centrale'!T1429='Convalida dati'!$F$7),OR('Dealflow centrale'!V1429='Convalida dati'!$D$4,'Dealflow centrale'!V1429='Convalida dati'!$D$5,'Dealflow centrale'!V1429='Convalida dati'!$D$6),IF(T1429="",OR(V1429="",V1429='Convalida dati'!$D$8),"FALSO")))</f>
        <v>1</v>
      </c>
      <c r="F1429" s="58" t="str">
        <f t="shared" ca="1" si="139"/>
        <v>OK</v>
      </c>
      <c r="G1429" s="60">
        <f t="shared" si="140"/>
        <v>1424</v>
      </c>
      <c r="H1429" s="84">
        <v>43886</v>
      </c>
      <c r="I1429" s="59">
        <v>43886</v>
      </c>
      <c r="J1429" s="279" t="s">
        <v>3190</v>
      </c>
      <c r="K1429" s="70" t="s">
        <v>62</v>
      </c>
      <c r="L1429" s="70" t="s">
        <v>231</v>
      </c>
      <c r="M1429" s="72" t="s">
        <v>91</v>
      </c>
      <c r="N1429" s="75" t="s">
        <v>1745</v>
      </c>
      <c r="O1429" s="73"/>
      <c r="P1429" s="72" t="s">
        <v>36</v>
      </c>
      <c r="Q1429" s="281" t="s">
        <v>170</v>
      </c>
      <c r="R1429" s="61" t="s">
        <v>49</v>
      </c>
      <c r="S1429" s="293" t="str">
        <f>+'EVCA sectoralclassification 1'!E214</f>
        <v>Systems software</v>
      </c>
      <c r="T1429" s="62" t="s">
        <v>40</v>
      </c>
      <c r="U1429" s="72" t="s">
        <v>1056</v>
      </c>
      <c r="V1429" s="424" t="s">
        <v>39</v>
      </c>
      <c r="W1429" s="289"/>
      <c r="X1429" s="488">
        <v>43888</v>
      </c>
      <c r="Y1429" s="481"/>
      <c r="Z1429" s="284"/>
    </row>
    <row r="1430" spans="2:26" ht="42.45" hidden="1" customHeight="1" x14ac:dyDescent="0.3">
      <c r="B1430" s="56" t="str">
        <f t="shared" ca="1" si="137"/>
        <v>VERO</v>
      </c>
      <c r="C1430" s="57" t="b">
        <f t="shared" si="138"/>
        <v>1</v>
      </c>
      <c r="D1430" s="57" t="b">
        <f>+IF(Q1430='Convalida dati'!$B$16,AND('Dealflow centrale'!V1430&lt;&gt;"",I1430&lt;&gt;""),IF(AND('Dealflow centrale'!Q1430='Convalida dati'!$B$17,'Dealflow centrale'!I1430=""),OR('Dealflow centrale'!V1430="",V1430='Convalida dati'!$D$8),"FALSO"))</f>
        <v>1</v>
      </c>
      <c r="E1430" s="57" t="b">
        <f>+IF(OR(T1430='Convalida dati'!$F$4,T1430='Convalida dati'!$F$5,T1430='Convalida dati'!$F$8),OR('Dealflow centrale'!V1430='Convalida dati'!$D$5,V1430='Convalida dati'!$D$6,V1430='Convalida dati'!$D$7),IF(OR('Dealflow centrale'!T1430='Convalida dati'!$F$9,'Dealflow centrale'!T1430='Convalida dati'!$F$7),OR('Dealflow centrale'!V1430='Convalida dati'!$D$4,'Dealflow centrale'!V1430='Convalida dati'!$D$5,'Dealflow centrale'!V1430='Convalida dati'!$D$6),IF(T1430="",OR(V1430="",V1430='Convalida dati'!$D$8),"FALSO")))</f>
        <v>1</v>
      </c>
      <c r="F1430" s="58" t="str">
        <f t="shared" ca="1" si="139"/>
        <v>OK</v>
      </c>
      <c r="G1430" s="66">
        <f t="shared" si="140"/>
        <v>1425</v>
      </c>
      <c r="H1430" s="85">
        <v>43886</v>
      </c>
      <c r="I1430" s="63">
        <v>43886</v>
      </c>
      <c r="J1430" s="292" t="s">
        <v>3191</v>
      </c>
      <c r="K1430" s="76" t="s">
        <v>62</v>
      </c>
      <c r="L1430" s="76" t="s">
        <v>154</v>
      </c>
      <c r="M1430" s="78" t="s">
        <v>92</v>
      </c>
      <c r="N1430" s="64" t="s">
        <v>1745</v>
      </c>
      <c r="O1430" s="272"/>
      <c r="P1430" s="66" t="s">
        <v>36</v>
      </c>
      <c r="Q1430" s="67" t="s">
        <v>170</v>
      </c>
      <c r="R1430" s="67" t="s">
        <v>52</v>
      </c>
      <c r="S1430" s="288" t="s">
        <v>690</v>
      </c>
      <c r="T1430" s="68" t="s">
        <v>40</v>
      </c>
      <c r="U1430" s="66" t="s">
        <v>2564</v>
      </c>
      <c r="V1430" s="423" t="s">
        <v>39</v>
      </c>
      <c r="W1430" s="288"/>
      <c r="X1430" s="489">
        <v>43888</v>
      </c>
      <c r="Y1430" s="482"/>
      <c r="Z1430" s="74"/>
    </row>
    <row r="1431" spans="2:26" ht="42.45" hidden="1" customHeight="1" x14ac:dyDescent="0.3">
      <c r="B1431" s="56" t="str">
        <f t="shared" ca="1" si="137"/>
        <v>VERO</v>
      </c>
      <c r="C1431" s="57" t="b">
        <f t="shared" si="138"/>
        <v>1</v>
      </c>
      <c r="D1431" s="57" t="b">
        <f>+IF(Q1431='Convalida dati'!$B$16,AND('Dealflow centrale'!V1431&lt;&gt;"",I1431&lt;&gt;""),IF(AND('Dealflow centrale'!Q1431='Convalida dati'!$B$17,'Dealflow centrale'!I1431=""),OR('Dealflow centrale'!V1431="",V1431='Convalida dati'!$D$8),"FALSO"))</f>
        <v>1</v>
      </c>
      <c r="E1431" s="57" t="b">
        <f>+IF(OR(T1431='Convalida dati'!$F$4,T1431='Convalida dati'!$F$5,T1431='Convalida dati'!$F$8),OR('Dealflow centrale'!V1431='Convalida dati'!$D$5,V1431='Convalida dati'!$D$6,V1431='Convalida dati'!$D$7),IF(OR('Dealflow centrale'!T1431='Convalida dati'!$F$9,'Dealflow centrale'!T1431='Convalida dati'!$F$7),OR('Dealflow centrale'!V1431='Convalida dati'!$D$4,'Dealflow centrale'!V1431='Convalida dati'!$D$5,'Dealflow centrale'!V1431='Convalida dati'!$D$6),IF(T1431="",OR(V1431="",V1431='Convalida dati'!$D$8),"FALSO")))</f>
        <v>1</v>
      </c>
      <c r="F1431" s="58" t="str">
        <f t="shared" ca="1" si="139"/>
        <v>OK</v>
      </c>
      <c r="G1431" s="60">
        <f t="shared" si="140"/>
        <v>1426</v>
      </c>
      <c r="H1431" s="84">
        <v>43886</v>
      </c>
      <c r="I1431" s="59">
        <v>43886</v>
      </c>
      <c r="J1431" s="279" t="s">
        <v>3192</v>
      </c>
      <c r="K1431" s="70" t="s">
        <v>62</v>
      </c>
      <c r="L1431" s="70" t="s">
        <v>830</v>
      </c>
      <c r="M1431" s="72" t="s">
        <v>103</v>
      </c>
      <c r="N1431" s="75" t="s">
        <v>1745</v>
      </c>
      <c r="O1431" s="73"/>
      <c r="P1431" s="60" t="s">
        <v>36</v>
      </c>
      <c r="Q1431" s="281" t="s">
        <v>170</v>
      </c>
      <c r="R1431" s="61" t="s">
        <v>52</v>
      </c>
      <c r="S1431" s="293" t="s">
        <v>690</v>
      </c>
      <c r="T1431" s="62" t="s">
        <v>40</v>
      </c>
      <c r="U1431" s="60" t="s">
        <v>3254</v>
      </c>
      <c r="V1431" s="424" t="s">
        <v>39</v>
      </c>
      <c r="W1431" s="289"/>
      <c r="X1431" s="488">
        <v>43888</v>
      </c>
      <c r="Y1431" s="481"/>
      <c r="Z1431" s="284"/>
    </row>
    <row r="1432" spans="2:26" ht="42.45" hidden="1" customHeight="1" x14ac:dyDescent="0.3">
      <c r="B1432" s="56" t="str">
        <f t="shared" ca="1" si="137"/>
        <v>VERO</v>
      </c>
      <c r="C1432" s="57" t="b">
        <f t="shared" si="138"/>
        <v>1</v>
      </c>
      <c r="D1432" s="57" t="b">
        <f>+IF(Q1432='Convalida dati'!$B$16,AND('Dealflow centrale'!V1432&lt;&gt;"",I1432&lt;&gt;""),IF(AND('Dealflow centrale'!Q1432='Convalida dati'!$B$17,'Dealflow centrale'!I1432=""),OR('Dealflow centrale'!V1432="",V1432='Convalida dati'!$D$8),"FALSO"))</f>
        <v>1</v>
      </c>
      <c r="E1432" s="57" t="b">
        <f>+IF(OR(T1432='Convalida dati'!$F$4,T1432='Convalida dati'!$F$5,T1432='Convalida dati'!$F$8),OR('Dealflow centrale'!V1432='Convalida dati'!$D$5,V1432='Convalida dati'!$D$6,V1432='Convalida dati'!$D$7),IF(OR('Dealflow centrale'!T1432='Convalida dati'!$F$9,'Dealflow centrale'!T1432='Convalida dati'!$F$7),OR('Dealflow centrale'!V1432='Convalida dati'!$D$4,'Dealflow centrale'!V1432='Convalida dati'!$D$5,'Dealflow centrale'!V1432='Convalida dati'!$D$6),IF(T1432="",OR(V1432="",V1432='Convalida dati'!$D$8),"FALSO")))</f>
        <v>1</v>
      </c>
      <c r="F1432" s="58" t="str">
        <f t="shared" ca="1" si="139"/>
        <v>OK</v>
      </c>
      <c r="G1432" s="66">
        <f t="shared" si="140"/>
        <v>1427</v>
      </c>
      <c r="H1432" s="85">
        <v>43886</v>
      </c>
      <c r="I1432" s="63">
        <v>43886</v>
      </c>
      <c r="J1432" s="292" t="s">
        <v>3193</v>
      </c>
      <c r="K1432" s="76" t="s">
        <v>62</v>
      </c>
      <c r="L1432" s="76" t="s">
        <v>1523</v>
      </c>
      <c r="M1432" s="78" t="s">
        <v>93</v>
      </c>
      <c r="N1432" s="77" t="s">
        <v>1745</v>
      </c>
      <c r="O1432" s="272"/>
      <c r="P1432" s="78" t="s">
        <v>36</v>
      </c>
      <c r="Q1432" s="67" t="s">
        <v>170</v>
      </c>
      <c r="R1432" s="67" t="s">
        <v>49</v>
      </c>
      <c r="S1432" s="288" t="str">
        <f>+'EVCA sectoralclassification 1'!E214</f>
        <v>Systems software</v>
      </c>
      <c r="T1432" s="68" t="s">
        <v>40</v>
      </c>
      <c r="U1432" s="78" t="s">
        <v>1498</v>
      </c>
      <c r="V1432" s="423" t="s">
        <v>39</v>
      </c>
      <c r="W1432" s="288"/>
      <c r="X1432" s="489">
        <v>43888</v>
      </c>
      <c r="Y1432" s="482"/>
      <c r="Z1432" s="74"/>
    </row>
    <row r="1433" spans="2:26" ht="42.45" hidden="1" customHeight="1" x14ac:dyDescent="0.3">
      <c r="B1433" s="56" t="str">
        <f t="shared" ca="1" si="137"/>
        <v>VERO</v>
      </c>
      <c r="C1433" s="57" t="b">
        <f t="shared" si="138"/>
        <v>1</v>
      </c>
      <c r="D1433" s="57" t="b">
        <f>+IF(Q1433='Convalida dati'!$B$16,AND('Dealflow centrale'!V1433&lt;&gt;"",I1433&lt;&gt;""),IF(AND('Dealflow centrale'!Q1433='Convalida dati'!$B$17,'Dealflow centrale'!I1433=""),OR('Dealflow centrale'!V1433="",V1433='Convalida dati'!$D$8),"FALSO"))</f>
        <v>1</v>
      </c>
      <c r="E1433" s="57" t="b">
        <f>+IF(OR(T1433='Convalida dati'!$F$4,T1433='Convalida dati'!$F$5,T1433='Convalida dati'!$F$8),OR('Dealflow centrale'!V1433='Convalida dati'!$D$5,V1433='Convalida dati'!$D$6,V1433='Convalida dati'!$D$7),IF(OR('Dealflow centrale'!T1433='Convalida dati'!$F$9,'Dealflow centrale'!T1433='Convalida dati'!$F$7),OR('Dealflow centrale'!V1433='Convalida dati'!$D$4,'Dealflow centrale'!V1433='Convalida dati'!$D$5,'Dealflow centrale'!V1433='Convalida dati'!$D$6),IF(T1433="",OR(V1433="",V1433='Convalida dati'!$D$8),"FALSO")))</f>
        <v>1</v>
      </c>
      <c r="F1433" s="58" t="str">
        <f t="shared" ca="1" si="139"/>
        <v>OK</v>
      </c>
      <c r="G1433" s="60">
        <f t="shared" si="140"/>
        <v>1428</v>
      </c>
      <c r="H1433" s="84">
        <v>43886</v>
      </c>
      <c r="I1433" s="59">
        <v>43886</v>
      </c>
      <c r="J1433" s="279" t="s">
        <v>3194</v>
      </c>
      <c r="K1433" s="70" t="s">
        <v>62</v>
      </c>
      <c r="L1433" s="70" t="s">
        <v>202</v>
      </c>
      <c r="M1433" s="72" t="s">
        <v>89</v>
      </c>
      <c r="N1433" s="75" t="s">
        <v>1745</v>
      </c>
      <c r="O1433" s="73"/>
      <c r="P1433" s="60" t="s">
        <v>36</v>
      </c>
      <c r="Q1433" s="61" t="s">
        <v>170</v>
      </c>
      <c r="R1433" s="61" t="s">
        <v>49</v>
      </c>
      <c r="S1433" s="293" t="str">
        <f>+'EVCA sectoralclassification 1'!E214</f>
        <v>Systems software</v>
      </c>
      <c r="T1433" s="62" t="s">
        <v>40</v>
      </c>
      <c r="U1433" s="60" t="s">
        <v>887</v>
      </c>
      <c r="V1433" s="424" t="s">
        <v>39</v>
      </c>
      <c r="W1433" s="289"/>
      <c r="X1433" s="488">
        <v>43888</v>
      </c>
      <c r="Y1433" s="483"/>
      <c r="Z1433" s="80"/>
    </row>
    <row r="1434" spans="2:26" ht="42.45" hidden="1" customHeight="1" x14ac:dyDescent="0.3">
      <c r="B1434" s="56" t="str">
        <f t="shared" ca="1" si="137"/>
        <v>VERO</v>
      </c>
      <c r="C1434" s="57" t="b">
        <f t="shared" si="138"/>
        <v>1</v>
      </c>
      <c r="D1434" s="57" t="b">
        <f>+IF(Q1434='Convalida dati'!$B$16,AND('Dealflow centrale'!V1434&lt;&gt;"",I1434&lt;&gt;""),IF(AND('Dealflow centrale'!Q1434='Convalida dati'!$B$17,'Dealflow centrale'!I1434=""),OR('Dealflow centrale'!V1434="",V1434='Convalida dati'!$D$8),"FALSO"))</f>
        <v>1</v>
      </c>
      <c r="E1434" s="57" t="b">
        <f>+IF(OR(T1434='Convalida dati'!$F$4,T1434='Convalida dati'!$F$5,T1434='Convalida dati'!$F$8),OR('Dealflow centrale'!V1434='Convalida dati'!$D$5,V1434='Convalida dati'!$D$6,V1434='Convalida dati'!$D$7),IF(OR('Dealflow centrale'!T1434='Convalida dati'!$F$9,'Dealflow centrale'!T1434='Convalida dati'!$F$7),OR('Dealflow centrale'!V1434='Convalida dati'!$D$4,'Dealflow centrale'!V1434='Convalida dati'!$D$5,'Dealflow centrale'!V1434='Convalida dati'!$D$6),IF(T1434="",OR(V1434="",V1434='Convalida dati'!$D$8),"FALSO")))</f>
        <v>1</v>
      </c>
      <c r="F1434" s="58" t="str">
        <f t="shared" ca="1" si="139"/>
        <v>OK</v>
      </c>
      <c r="G1434" s="66">
        <f t="shared" si="140"/>
        <v>1429</v>
      </c>
      <c r="H1434" s="85">
        <v>43886</v>
      </c>
      <c r="I1434" s="63">
        <v>43886</v>
      </c>
      <c r="J1434" s="292" t="s">
        <v>3195</v>
      </c>
      <c r="K1434" s="76" t="s">
        <v>62</v>
      </c>
      <c r="L1434" s="76" t="s">
        <v>231</v>
      </c>
      <c r="M1434" s="78" t="s">
        <v>91</v>
      </c>
      <c r="N1434" s="77" t="s">
        <v>1745</v>
      </c>
      <c r="O1434" s="272"/>
      <c r="P1434" s="66" t="s">
        <v>36</v>
      </c>
      <c r="Q1434" s="67" t="s">
        <v>170</v>
      </c>
      <c r="R1434" s="67" t="s">
        <v>51</v>
      </c>
      <c r="S1434" s="288" t="str">
        <f>+'EVCA sectoralclassification 1'!E52</f>
        <v>Business and industrial products</v>
      </c>
      <c r="T1434" s="68" t="s">
        <v>40</v>
      </c>
      <c r="U1434" s="66" t="s">
        <v>1056</v>
      </c>
      <c r="V1434" s="423" t="s">
        <v>39</v>
      </c>
      <c r="W1434" s="288"/>
      <c r="X1434" s="489">
        <v>43888</v>
      </c>
      <c r="Y1434" s="482"/>
      <c r="Z1434" s="74"/>
    </row>
    <row r="1435" spans="2:26" ht="42.45" hidden="1" customHeight="1" x14ac:dyDescent="0.3">
      <c r="B1435" s="56" t="str">
        <f t="shared" ca="1" si="137"/>
        <v>VERO</v>
      </c>
      <c r="C1435" s="57" t="b">
        <f t="shared" si="138"/>
        <v>1</v>
      </c>
      <c r="D1435" s="57" t="b">
        <f>+IF(Q1435='Convalida dati'!$B$16,AND('Dealflow centrale'!V1435&lt;&gt;"",I1435&lt;&gt;""),IF(AND('Dealflow centrale'!Q1435='Convalida dati'!$B$17,'Dealflow centrale'!I1435=""),OR('Dealflow centrale'!V1435="",V1435='Convalida dati'!$D$8),"FALSO"))</f>
        <v>1</v>
      </c>
      <c r="E1435" s="57" t="b">
        <f>+IF(OR(T1435='Convalida dati'!$F$4,T1435='Convalida dati'!$F$5,T1435='Convalida dati'!$F$8),OR('Dealflow centrale'!V1435='Convalida dati'!$D$5,V1435='Convalida dati'!$D$6,V1435='Convalida dati'!$D$7),IF(OR('Dealflow centrale'!T1435='Convalida dati'!$F$9,'Dealflow centrale'!T1435='Convalida dati'!$F$7),OR('Dealflow centrale'!V1435='Convalida dati'!$D$4,'Dealflow centrale'!V1435='Convalida dati'!$D$5,'Dealflow centrale'!V1435='Convalida dati'!$D$6),IF(T1435="",OR(V1435="",V1435='Convalida dati'!$D$8),"FALSO")))</f>
        <v>1</v>
      </c>
      <c r="F1435" s="58" t="str">
        <f t="shared" ca="1" si="139"/>
        <v>OK</v>
      </c>
      <c r="G1435" s="60">
        <f t="shared" si="140"/>
        <v>1430</v>
      </c>
      <c r="H1435" s="84">
        <v>43886</v>
      </c>
      <c r="I1435" s="59">
        <v>43886</v>
      </c>
      <c r="J1435" s="279" t="s">
        <v>3196</v>
      </c>
      <c r="K1435" s="70" t="s">
        <v>62</v>
      </c>
      <c r="L1435" s="70" t="s">
        <v>891</v>
      </c>
      <c r="M1435" s="72" t="s">
        <v>3251</v>
      </c>
      <c r="N1435" s="75" t="s">
        <v>1745</v>
      </c>
      <c r="O1435" s="73"/>
      <c r="P1435" s="60" t="s">
        <v>36</v>
      </c>
      <c r="Q1435" s="61" t="s">
        <v>170</v>
      </c>
      <c r="R1435" s="61" t="s">
        <v>49</v>
      </c>
      <c r="S1435" s="293" t="str">
        <f>+'EVCA sectoralclassification 1'!E214</f>
        <v>Systems software</v>
      </c>
      <c r="T1435" s="62" t="s">
        <v>40</v>
      </c>
      <c r="U1435" s="60" t="s">
        <v>1342</v>
      </c>
      <c r="V1435" s="424" t="s">
        <v>39</v>
      </c>
      <c r="W1435" s="289"/>
      <c r="X1435" s="488">
        <v>43888</v>
      </c>
      <c r="Y1435" s="481"/>
      <c r="Z1435" s="284"/>
    </row>
    <row r="1436" spans="2:26" ht="42.45" hidden="1" customHeight="1" x14ac:dyDescent="0.3">
      <c r="B1436" s="56" t="str">
        <f t="shared" ca="1" si="137"/>
        <v>VERO</v>
      </c>
      <c r="C1436" s="57" t="b">
        <f t="shared" si="138"/>
        <v>1</v>
      </c>
      <c r="D1436" s="57" t="b">
        <f>+IF(Q1436='Convalida dati'!$B$16,AND('Dealflow centrale'!V1436&lt;&gt;"",I1436&lt;&gt;""),IF(AND('Dealflow centrale'!Q1436='Convalida dati'!$B$17,'Dealflow centrale'!I1436=""),OR('Dealflow centrale'!V1436="",V1436='Convalida dati'!$D$8),"FALSO"))</f>
        <v>1</v>
      </c>
      <c r="E1436" s="57" t="b">
        <f>+IF(OR(T1436='Convalida dati'!$F$4,T1436='Convalida dati'!$F$5,T1436='Convalida dati'!$F$8),OR('Dealflow centrale'!V1436='Convalida dati'!$D$5,V1436='Convalida dati'!$D$6,V1436='Convalida dati'!$D$7),IF(OR('Dealflow centrale'!T1436='Convalida dati'!$F$9,'Dealflow centrale'!T1436='Convalida dati'!$F$7),OR('Dealflow centrale'!V1436='Convalida dati'!$D$4,'Dealflow centrale'!V1436='Convalida dati'!$D$5,'Dealflow centrale'!V1436='Convalida dati'!$D$6),IF(T1436="",OR(V1436="",V1436='Convalida dati'!$D$8),"FALSO")))</f>
        <v>1</v>
      </c>
      <c r="F1436" s="58" t="str">
        <f t="shared" ca="1" si="139"/>
        <v>OK</v>
      </c>
      <c r="G1436" s="66">
        <f t="shared" si="140"/>
        <v>1431</v>
      </c>
      <c r="H1436" s="85">
        <v>43886</v>
      </c>
      <c r="I1436" s="63">
        <v>43886</v>
      </c>
      <c r="J1436" s="292" t="s">
        <v>3197</v>
      </c>
      <c r="K1436" s="76" t="s">
        <v>62</v>
      </c>
      <c r="L1436" s="76" t="s">
        <v>830</v>
      </c>
      <c r="M1436" s="78" t="s">
        <v>103</v>
      </c>
      <c r="N1436" s="64" t="s">
        <v>1745</v>
      </c>
      <c r="O1436" s="272"/>
      <c r="P1436" s="66" t="s">
        <v>36</v>
      </c>
      <c r="Q1436" s="67" t="s">
        <v>170</v>
      </c>
      <c r="R1436" s="67" t="s">
        <v>49</v>
      </c>
      <c r="S1436" s="288" t="str">
        <f>+'EVCA sectoralclassification 1'!E214</f>
        <v>Systems software</v>
      </c>
      <c r="T1436" s="68" t="s">
        <v>40</v>
      </c>
      <c r="U1436" s="66" t="s">
        <v>3253</v>
      </c>
      <c r="V1436" s="423" t="s">
        <v>39</v>
      </c>
      <c r="W1436" s="288"/>
      <c r="X1436" s="489">
        <v>43888</v>
      </c>
      <c r="Y1436" s="482"/>
      <c r="Z1436" s="74"/>
    </row>
    <row r="1437" spans="2:26" ht="42.45" hidden="1" customHeight="1" x14ac:dyDescent="0.3">
      <c r="B1437" s="56" t="str">
        <f t="shared" ca="1" si="137"/>
        <v>VERO</v>
      </c>
      <c r="C1437" s="57" t="b">
        <f t="shared" si="138"/>
        <v>1</v>
      </c>
      <c r="D1437" s="57" t="b">
        <f>+IF(Q1437='Convalida dati'!$B$16,AND('Dealflow centrale'!V1437&lt;&gt;"",I1437&lt;&gt;""),IF(AND('Dealflow centrale'!Q1437='Convalida dati'!$B$17,'Dealflow centrale'!I1437=""),OR('Dealflow centrale'!V1437="",V1437='Convalida dati'!$D$8),"FALSO"))</f>
        <v>1</v>
      </c>
      <c r="E1437" s="57" t="b">
        <f>+IF(OR(T1437='Convalida dati'!$F$4,T1437='Convalida dati'!$F$5,T1437='Convalida dati'!$F$8),OR('Dealflow centrale'!V1437='Convalida dati'!$D$5,V1437='Convalida dati'!$D$6,V1437='Convalida dati'!$D$7),IF(OR('Dealflow centrale'!T1437='Convalida dati'!$F$9,'Dealflow centrale'!T1437='Convalida dati'!$F$7),OR('Dealflow centrale'!V1437='Convalida dati'!$D$4,'Dealflow centrale'!V1437='Convalida dati'!$D$5,'Dealflow centrale'!V1437='Convalida dati'!$D$6),IF(T1437="",OR(V1437="",V1437='Convalida dati'!$D$8),"FALSO")))</f>
        <v>1</v>
      </c>
      <c r="F1437" s="58" t="str">
        <f t="shared" ca="1" si="139"/>
        <v>OK</v>
      </c>
      <c r="G1437" s="60">
        <f t="shared" si="140"/>
        <v>1432</v>
      </c>
      <c r="H1437" s="84">
        <v>43886</v>
      </c>
      <c r="I1437" s="59">
        <v>43886</v>
      </c>
      <c r="J1437" s="279" t="s">
        <v>3198</v>
      </c>
      <c r="K1437" s="70" t="s">
        <v>62</v>
      </c>
      <c r="L1437" s="70" t="s">
        <v>192</v>
      </c>
      <c r="M1437" s="72" t="s">
        <v>95</v>
      </c>
      <c r="N1437" s="75" t="s">
        <v>1745</v>
      </c>
      <c r="O1437" s="73"/>
      <c r="P1437" s="60" t="s">
        <v>36</v>
      </c>
      <c r="Q1437" s="61" t="s">
        <v>170</v>
      </c>
      <c r="R1437" s="61" t="s">
        <v>50</v>
      </c>
      <c r="S1437" s="293" t="str">
        <f>+'EVCA sectoralclassification 1'!E60</f>
        <v>Industrial measurement, sensing and control</v>
      </c>
      <c r="T1437" s="62" t="s">
        <v>40</v>
      </c>
      <c r="U1437" s="60" t="s">
        <v>797</v>
      </c>
      <c r="V1437" s="424" t="s">
        <v>39</v>
      </c>
      <c r="W1437" s="289"/>
      <c r="X1437" s="488">
        <v>43888</v>
      </c>
      <c r="Y1437" s="481"/>
      <c r="Z1437" s="284"/>
    </row>
    <row r="1438" spans="2:26" ht="42.45" hidden="1" customHeight="1" x14ac:dyDescent="0.3">
      <c r="B1438" s="56" t="str">
        <f t="shared" ca="1" si="137"/>
        <v>VERO</v>
      </c>
      <c r="C1438" s="57" t="b">
        <f t="shared" si="138"/>
        <v>1</v>
      </c>
      <c r="D1438" s="57" t="b">
        <f>+IF(Q1438='Convalida dati'!$B$16,AND('Dealflow centrale'!V1438&lt;&gt;"",I1438&lt;&gt;""),IF(AND('Dealflow centrale'!Q1438='Convalida dati'!$B$17,'Dealflow centrale'!I1438=""),OR('Dealflow centrale'!V1438="",V1438='Convalida dati'!$D$8),"FALSO"))</f>
        <v>1</v>
      </c>
      <c r="E1438" s="57" t="b">
        <f>+IF(OR(T1438='Convalida dati'!$F$4,T1438='Convalida dati'!$F$5,T1438='Convalida dati'!$F$8),OR('Dealflow centrale'!V1438='Convalida dati'!$D$5,V1438='Convalida dati'!$D$6,V1438='Convalida dati'!$D$7),IF(OR('Dealflow centrale'!T1438='Convalida dati'!$F$9,'Dealflow centrale'!T1438='Convalida dati'!$F$7),OR('Dealflow centrale'!V1438='Convalida dati'!$D$4,'Dealflow centrale'!V1438='Convalida dati'!$D$5,'Dealflow centrale'!V1438='Convalida dati'!$D$6),IF(T1438="",OR(V1438="",V1438='Convalida dati'!$D$8),"FALSO")))</f>
        <v>1</v>
      </c>
      <c r="F1438" s="58" t="str">
        <f t="shared" ca="1" si="139"/>
        <v>OK</v>
      </c>
      <c r="G1438" s="66">
        <f t="shared" si="140"/>
        <v>1433</v>
      </c>
      <c r="H1438" s="273">
        <v>43886</v>
      </c>
      <c r="I1438" s="63">
        <v>43886</v>
      </c>
      <c r="J1438" s="292" t="s">
        <v>3199</v>
      </c>
      <c r="K1438" s="76" t="s">
        <v>62</v>
      </c>
      <c r="L1438" s="76" t="s">
        <v>3250</v>
      </c>
      <c r="M1438" s="78" t="s">
        <v>87</v>
      </c>
      <c r="N1438" s="64" t="s">
        <v>1745</v>
      </c>
      <c r="O1438" s="272"/>
      <c r="P1438" s="66" t="s">
        <v>36</v>
      </c>
      <c r="Q1438" s="67" t="s">
        <v>170</v>
      </c>
      <c r="R1438" s="67" t="s">
        <v>51</v>
      </c>
      <c r="S1438" s="288" t="str">
        <f>+'EVCA sectoralclassification 1'!E56</f>
        <v>Business and industrial products</v>
      </c>
      <c r="T1438" s="68" t="s">
        <v>40</v>
      </c>
      <c r="U1438" s="66" t="s">
        <v>1018</v>
      </c>
      <c r="V1438" s="423" t="s">
        <v>39</v>
      </c>
      <c r="W1438" s="288"/>
      <c r="X1438" s="489">
        <v>43888</v>
      </c>
      <c r="Y1438" s="482"/>
      <c r="Z1438" s="74"/>
    </row>
    <row r="1439" spans="2:26" ht="42.45" hidden="1" customHeight="1" x14ac:dyDescent="0.3">
      <c r="B1439" s="56" t="str">
        <f t="shared" ca="1" si="137"/>
        <v>VERO</v>
      </c>
      <c r="C1439" s="57" t="b">
        <f t="shared" si="138"/>
        <v>1</v>
      </c>
      <c r="D1439" s="57" t="b">
        <f>+IF(Q1439='Convalida dati'!$B$16,AND('Dealflow centrale'!V1439&lt;&gt;"",I1439&lt;&gt;""),IF(AND('Dealflow centrale'!Q1439='Convalida dati'!$B$17,'Dealflow centrale'!I1439=""),OR('Dealflow centrale'!V1439="",V1439='Convalida dati'!$D$8),"FALSO"))</f>
        <v>1</v>
      </c>
      <c r="E1439" s="57" t="b">
        <f>+IF(OR(T1439='Convalida dati'!$F$4,T1439='Convalida dati'!$F$5,T1439='Convalida dati'!$F$8),OR('Dealflow centrale'!V1439='Convalida dati'!$D$5,V1439='Convalida dati'!$D$6,V1439='Convalida dati'!$D$7),IF(OR('Dealflow centrale'!T1439='Convalida dati'!$F$9,'Dealflow centrale'!T1439='Convalida dati'!$F$7),OR('Dealflow centrale'!V1439='Convalida dati'!$D$4,'Dealflow centrale'!V1439='Convalida dati'!$D$5,'Dealflow centrale'!V1439='Convalida dati'!$D$6),IF(T1439="",OR(V1439="",V1439='Convalida dati'!$D$8),"FALSO")))</f>
        <v>1</v>
      </c>
      <c r="F1439" s="58" t="str">
        <f t="shared" ca="1" si="139"/>
        <v>OK</v>
      </c>
      <c r="G1439" s="60">
        <f t="shared" si="140"/>
        <v>1434</v>
      </c>
      <c r="H1439" s="84">
        <v>43886</v>
      </c>
      <c r="I1439" s="59">
        <v>43886</v>
      </c>
      <c r="J1439" s="279" t="s">
        <v>3200</v>
      </c>
      <c r="K1439" s="70" t="s">
        <v>62</v>
      </c>
      <c r="L1439" s="70" t="s">
        <v>192</v>
      </c>
      <c r="M1439" s="72" t="s">
        <v>95</v>
      </c>
      <c r="N1439" s="75" t="s">
        <v>1745</v>
      </c>
      <c r="O1439" s="73"/>
      <c r="P1439" s="60" t="s">
        <v>36</v>
      </c>
      <c r="Q1439" s="281" t="s">
        <v>170</v>
      </c>
      <c r="R1439" s="61" t="s">
        <v>52</v>
      </c>
      <c r="S1439" s="293" t="s">
        <v>690</v>
      </c>
      <c r="T1439" s="62" t="s">
        <v>40</v>
      </c>
      <c r="U1439" s="284" t="s">
        <v>3255</v>
      </c>
      <c r="V1439" s="424" t="s">
        <v>39</v>
      </c>
      <c r="W1439" s="289"/>
      <c r="X1439" s="488">
        <v>43888</v>
      </c>
      <c r="Y1439" s="481"/>
      <c r="Z1439" s="284"/>
    </row>
    <row r="1440" spans="2:26" ht="42.45" hidden="1" customHeight="1" x14ac:dyDescent="0.3">
      <c r="B1440" s="56" t="str">
        <f t="shared" ca="1" si="137"/>
        <v>VERO</v>
      </c>
      <c r="C1440" s="57" t="b">
        <f t="shared" si="138"/>
        <v>1</v>
      </c>
      <c r="D1440" s="57" t="b">
        <f>+IF(Q1440='Convalida dati'!$B$16,AND('Dealflow centrale'!V1440&lt;&gt;"",I1440&lt;&gt;""),IF(AND('Dealflow centrale'!Q1440='Convalida dati'!$B$17,'Dealflow centrale'!I1440=""),OR('Dealflow centrale'!V1440="",V1440='Convalida dati'!$D$8),"FALSO"))</f>
        <v>1</v>
      </c>
      <c r="E1440" s="57" t="b">
        <f>+IF(OR(T1440='Convalida dati'!$F$4,T1440='Convalida dati'!$F$5,T1440='Convalida dati'!$F$8),OR('Dealflow centrale'!V1440='Convalida dati'!$D$5,V1440='Convalida dati'!$D$6,V1440='Convalida dati'!$D$7),IF(OR('Dealflow centrale'!T1440='Convalida dati'!$F$9,'Dealflow centrale'!T1440='Convalida dati'!$F$7),OR('Dealflow centrale'!V1440='Convalida dati'!$D$4,'Dealflow centrale'!V1440='Convalida dati'!$D$5,'Dealflow centrale'!V1440='Convalida dati'!$D$6),IF(T1440="",OR(V1440="",V1440='Convalida dati'!$D$8),"FALSO")))</f>
        <v>1</v>
      </c>
      <c r="F1440" s="58" t="str">
        <f t="shared" ca="1" si="139"/>
        <v>OK</v>
      </c>
      <c r="G1440" s="66">
        <f t="shared" si="140"/>
        <v>1435</v>
      </c>
      <c r="H1440" s="85">
        <v>43886</v>
      </c>
      <c r="I1440" s="63">
        <v>43886</v>
      </c>
      <c r="J1440" s="292" t="s">
        <v>3201</v>
      </c>
      <c r="K1440" s="76" t="s">
        <v>62</v>
      </c>
      <c r="L1440" s="76" t="s">
        <v>192</v>
      </c>
      <c r="M1440" s="78" t="s">
        <v>95</v>
      </c>
      <c r="N1440" s="77" t="s">
        <v>1745</v>
      </c>
      <c r="O1440" s="272"/>
      <c r="P1440" s="66" t="s">
        <v>36</v>
      </c>
      <c r="Q1440" s="67" t="s">
        <v>170</v>
      </c>
      <c r="R1440" s="67" t="s">
        <v>52</v>
      </c>
      <c r="S1440" s="288" t="s">
        <v>690</v>
      </c>
      <c r="T1440" s="68" t="s">
        <v>40</v>
      </c>
      <c r="U1440" s="66" t="s">
        <v>797</v>
      </c>
      <c r="V1440" s="423" t="s">
        <v>39</v>
      </c>
      <c r="W1440" s="288"/>
      <c r="X1440" s="489">
        <v>43888</v>
      </c>
      <c r="Y1440" s="482"/>
      <c r="Z1440" s="74"/>
    </row>
    <row r="1441" spans="2:26" ht="42.45" hidden="1" customHeight="1" x14ac:dyDescent="0.3">
      <c r="B1441" s="56" t="str">
        <f t="shared" ca="1" si="137"/>
        <v>VERO</v>
      </c>
      <c r="C1441" s="57" t="b">
        <f t="shared" si="138"/>
        <v>1</v>
      </c>
      <c r="D1441" s="57" t="b">
        <f>+IF(Q1441='Convalida dati'!$B$16,AND('Dealflow centrale'!V1441&lt;&gt;"",I1441&lt;&gt;""),IF(AND('Dealflow centrale'!Q1441='Convalida dati'!$B$17,'Dealflow centrale'!I1441=""),OR('Dealflow centrale'!V1441="",V1441='Convalida dati'!$D$8),"FALSO"))</f>
        <v>1</v>
      </c>
      <c r="E1441" s="57" t="b">
        <f>+IF(OR(T1441='Convalida dati'!$F$4,T1441='Convalida dati'!$F$5,T1441='Convalida dati'!$F$8),OR('Dealflow centrale'!V1441='Convalida dati'!$D$5,V1441='Convalida dati'!$D$6,V1441='Convalida dati'!$D$7),IF(OR('Dealflow centrale'!T1441='Convalida dati'!$F$9,'Dealflow centrale'!T1441='Convalida dati'!$F$7),OR('Dealflow centrale'!V1441='Convalida dati'!$D$4,'Dealflow centrale'!V1441='Convalida dati'!$D$5,'Dealflow centrale'!V1441='Convalida dati'!$D$6),IF(T1441="",OR(V1441="",V1441='Convalida dati'!$D$8),"FALSO")))</f>
        <v>1</v>
      </c>
      <c r="F1441" s="58" t="str">
        <f t="shared" ca="1" si="139"/>
        <v>OK</v>
      </c>
      <c r="G1441" s="60">
        <f t="shared" si="140"/>
        <v>1436</v>
      </c>
      <c r="H1441" s="84">
        <v>43886</v>
      </c>
      <c r="I1441" s="59">
        <v>43886</v>
      </c>
      <c r="J1441" s="279" t="s">
        <v>3202</v>
      </c>
      <c r="K1441" s="70" t="s">
        <v>62</v>
      </c>
      <c r="L1441" s="70" t="s">
        <v>830</v>
      </c>
      <c r="M1441" s="72" t="s">
        <v>103</v>
      </c>
      <c r="N1441" s="75" t="s">
        <v>1745</v>
      </c>
      <c r="O1441" s="73"/>
      <c r="P1441" s="60" t="s">
        <v>36</v>
      </c>
      <c r="Q1441" s="61" t="s">
        <v>170</v>
      </c>
      <c r="R1441" s="61" t="s">
        <v>49</v>
      </c>
      <c r="S1441" s="293" t="str">
        <f>+'EVCA sectoralclassification 1'!E214</f>
        <v>Systems software</v>
      </c>
      <c r="T1441" s="62" t="s">
        <v>40</v>
      </c>
      <c r="U1441" s="72" t="s">
        <v>3253</v>
      </c>
      <c r="V1441" s="424" t="s">
        <v>39</v>
      </c>
      <c r="W1441" s="289"/>
      <c r="X1441" s="488">
        <v>43888</v>
      </c>
      <c r="Y1441" s="483"/>
      <c r="Z1441" s="80"/>
    </row>
    <row r="1442" spans="2:26" ht="42.45" hidden="1" customHeight="1" x14ac:dyDescent="0.3">
      <c r="B1442" s="56" t="str">
        <f t="shared" ca="1" si="137"/>
        <v>VERO</v>
      </c>
      <c r="C1442" s="57" t="b">
        <f t="shared" si="138"/>
        <v>1</v>
      </c>
      <c r="D1442" s="57" t="b">
        <f>+IF(Q1442='Convalida dati'!$B$16,AND('Dealflow centrale'!V1442&lt;&gt;"",I1442&lt;&gt;""),IF(AND('Dealflow centrale'!Q1442='Convalida dati'!$B$17,'Dealflow centrale'!I1442=""),OR('Dealflow centrale'!V1442="",V1442='Convalida dati'!$D$8),"FALSO"))</f>
        <v>1</v>
      </c>
      <c r="E1442" s="57" t="b">
        <f>+IF(OR(T1442='Convalida dati'!$F$4,T1442='Convalida dati'!$F$5,T1442='Convalida dati'!$F$8),OR('Dealflow centrale'!V1442='Convalida dati'!$D$5,V1442='Convalida dati'!$D$6,V1442='Convalida dati'!$D$7),IF(OR('Dealflow centrale'!T1442='Convalida dati'!$F$9,'Dealflow centrale'!T1442='Convalida dati'!$F$7),OR('Dealflow centrale'!V1442='Convalida dati'!$D$4,'Dealflow centrale'!V1442='Convalida dati'!$D$5,'Dealflow centrale'!V1442='Convalida dati'!$D$6),IF(T1442="",OR(V1442="",V1442='Convalida dati'!$D$8),"FALSO")))</f>
        <v>1</v>
      </c>
      <c r="F1442" s="58" t="str">
        <f t="shared" ca="1" si="139"/>
        <v>OK</v>
      </c>
      <c r="G1442" s="66">
        <f t="shared" si="140"/>
        <v>1437</v>
      </c>
      <c r="H1442" s="85">
        <v>43886</v>
      </c>
      <c r="I1442" s="63">
        <v>43886</v>
      </c>
      <c r="J1442" s="292" t="s">
        <v>3203</v>
      </c>
      <c r="K1442" s="76" t="s">
        <v>62</v>
      </c>
      <c r="L1442" s="76" t="s">
        <v>192</v>
      </c>
      <c r="M1442" s="78" t="s">
        <v>95</v>
      </c>
      <c r="N1442" s="77" t="s">
        <v>1745</v>
      </c>
      <c r="O1442" s="272"/>
      <c r="P1442" s="66" t="s">
        <v>36</v>
      </c>
      <c r="Q1442" s="67" t="s">
        <v>170</v>
      </c>
      <c r="R1442" s="67" t="s">
        <v>51</v>
      </c>
      <c r="S1442" s="288" t="str">
        <f>+'EVCA sectoralclassification 1'!E30</f>
        <v>Materials</v>
      </c>
      <c r="T1442" s="68" t="s">
        <v>40</v>
      </c>
      <c r="U1442" s="66" t="s">
        <v>797</v>
      </c>
      <c r="V1442" s="423" t="s">
        <v>39</v>
      </c>
      <c r="W1442" s="288"/>
      <c r="X1442" s="489">
        <v>43888</v>
      </c>
      <c r="Y1442" s="482"/>
      <c r="Z1442" s="74"/>
    </row>
    <row r="1443" spans="2:26" ht="42.45" hidden="1" customHeight="1" x14ac:dyDescent="0.3">
      <c r="B1443" s="56" t="str">
        <f t="shared" ca="1" si="137"/>
        <v>VERO</v>
      </c>
      <c r="C1443" s="57" t="b">
        <f t="shared" si="138"/>
        <v>1</v>
      </c>
      <c r="D1443" s="57" t="b">
        <f>+IF(Q1443='Convalida dati'!$B$16,AND('Dealflow centrale'!V1443&lt;&gt;"",I1443&lt;&gt;""),IF(AND('Dealflow centrale'!Q1443='Convalida dati'!$B$17,'Dealflow centrale'!I1443=""),OR('Dealflow centrale'!V1443="",V1443='Convalida dati'!$D$8),"FALSO"))</f>
        <v>1</v>
      </c>
      <c r="E1443" s="57" t="b">
        <f>+IF(OR(T1443='Convalida dati'!$F$4,T1443='Convalida dati'!$F$5,T1443='Convalida dati'!$F$8),OR('Dealflow centrale'!V1443='Convalida dati'!$D$5,V1443='Convalida dati'!$D$6,V1443='Convalida dati'!$D$7),IF(OR('Dealflow centrale'!T1443='Convalida dati'!$F$9,'Dealflow centrale'!T1443='Convalida dati'!$F$7),OR('Dealflow centrale'!V1443='Convalida dati'!$D$4,'Dealflow centrale'!V1443='Convalida dati'!$D$5,'Dealflow centrale'!V1443='Convalida dati'!$D$6),IF(T1443="",OR(V1443="",V1443='Convalida dati'!$D$8),"FALSO")))</f>
        <v>1</v>
      </c>
      <c r="F1443" s="58" t="str">
        <f t="shared" ca="1" si="139"/>
        <v>OK</v>
      </c>
      <c r="G1443" s="60">
        <f t="shared" si="140"/>
        <v>1438</v>
      </c>
      <c r="H1443" s="84">
        <v>43886</v>
      </c>
      <c r="I1443" s="59">
        <v>43886</v>
      </c>
      <c r="J1443" s="279" t="s">
        <v>1752</v>
      </c>
      <c r="K1443" s="70" t="s">
        <v>62</v>
      </c>
      <c r="L1443" s="70" t="s">
        <v>192</v>
      </c>
      <c r="M1443" s="72" t="s">
        <v>95</v>
      </c>
      <c r="N1443" s="75" t="s">
        <v>1745</v>
      </c>
      <c r="O1443" s="73"/>
      <c r="P1443" s="60" t="s">
        <v>36</v>
      </c>
      <c r="Q1443" s="281" t="s">
        <v>170</v>
      </c>
      <c r="R1443" s="61" t="s">
        <v>52</v>
      </c>
      <c r="S1443" s="293" t="s">
        <v>690</v>
      </c>
      <c r="T1443" s="62" t="s">
        <v>40</v>
      </c>
      <c r="U1443" s="60" t="s">
        <v>797</v>
      </c>
      <c r="V1443" s="424" t="s">
        <v>39</v>
      </c>
      <c r="W1443" s="289"/>
      <c r="X1443" s="488">
        <v>43888</v>
      </c>
      <c r="Y1443" s="481"/>
      <c r="Z1443" s="284"/>
    </row>
    <row r="1444" spans="2:26" ht="42.45" hidden="1" customHeight="1" x14ac:dyDescent="0.3">
      <c r="B1444" s="56" t="str">
        <f t="shared" ca="1" si="137"/>
        <v>VERO</v>
      </c>
      <c r="C1444" s="57" t="b">
        <f t="shared" si="138"/>
        <v>1</v>
      </c>
      <c r="D1444" s="57" t="b">
        <f>+IF(Q1444='Convalida dati'!$B$16,AND('Dealflow centrale'!V1444&lt;&gt;"",I1444&lt;&gt;""),IF(AND('Dealflow centrale'!Q1444='Convalida dati'!$B$17,'Dealflow centrale'!I1444=""),OR('Dealflow centrale'!V1444="",V1444='Convalida dati'!$D$8),"FALSO"))</f>
        <v>1</v>
      </c>
      <c r="E1444" s="57" t="b">
        <f>+IF(OR(T1444='Convalida dati'!$F$4,T1444='Convalida dati'!$F$5,T1444='Convalida dati'!$F$8),OR('Dealflow centrale'!V1444='Convalida dati'!$D$5,V1444='Convalida dati'!$D$6,V1444='Convalida dati'!$D$7),IF(OR('Dealflow centrale'!T1444='Convalida dati'!$F$9,'Dealflow centrale'!T1444='Convalida dati'!$F$7),OR('Dealflow centrale'!V1444='Convalida dati'!$D$4,'Dealflow centrale'!V1444='Convalida dati'!$D$5,'Dealflow centrale'!V1444='Convalida dati'!$D$6),IF(T1444="",OR(V1444="",V1444='Convalida dati'!$D$8),"FALSO")))</f>
        <v>1</v>
      </c>
      <c r="F1444" s="58" t="str">
        <f t="shared" ca="1" si="139"/>
        <v>OK</v>
      </c>
      <c r="G1444" s="66">
        <f t="shared" si="140"/>
        <v>1439</v>
      </c>
      <c r="H1444" s="85">
        <v>43886</v>
      </c>
      <c r="I1444" s="63">
        <v>43886</v>
      </c>
      <c r="J1444" s="292" t="s">
        <v>3204</v>
      </c>
      <c r="K1444" s="65" t="s">
        <v>62</v>
      </c>
      <c r="L1444" s="76" t="s">
        <v>192</v>
      </c>
      <c r="M1444" s="78" t="s">
        <v>95</v>
      </c>
      <c r="N1444" s="64" t="s">
        <v>1745</v>
      </c>
      <c r="O1444" s="272"/>
      <c r="P1444" s="66" t="s">
        <v>36</v>
      </c>
      <c r="Q1444" s="67" t="s">
        <v>170</v>
      </c>
      <c r="R1444" s="67" t="s">
        <v>49</v>
      </c>
      <c r="S1444" s="288" t="str">
        <f>+'EVCA sectoralclassification 1'!E214</f>
        <v>Systems software</v>
      </c>
      <c r="T1444" s="68" t="s">
        <v>40</v>
      </c>
      <c r="U1444" s="66" t="s">
        <v>797</v>
      </c>
      <c r="V1444" s="423" t="s">
        <v>39</v>
      </c>
      <c r="W1444" s="288"/>
      <c r="X1444" s="489">
        <v>43888</v>
      </c>
      <c r="Y1444" s="482"/>
      <c r="Z1444" s="74"/>
    </row>
    <row r="1445" spans="2:26" ht="42.45" hidden="1" customHeight="1" x14ac:dyDescent="0.3">
      <c r="B1445" s="56" t="str">
        <f t="shared" ca="1" si="137"/>
        <v>VERO</v>
      </c>
      <c r="C1445" s="57" t="b">
        <f t="shared" si="138"/>
        <v>1</v>
      </c>
      <c r="D1445" s="57" t="b">
        <f>+IF(Q1445='Convalida dati'!$B$16,AND('Dealflow centrale'!V1445&lt;&gt;"",I1445&lt;&gt;""),IF(AND('Dealflow centrale'!Q1445='Convalida dati'!$B$17,'Dealflow centrale'!I1445=""),OR('Dealflow centrale'!V1445="",V1445='Convalida dati'!$D$8),"FALSO"))</f>
        <v>1</v>
      </c>
      <c r="E1445" s="57" t="b">
        <f>+IF(OR(T1445='Convalida dati'!$F$4,T1445='Convalida dati'!$F$5,T1445='Convalida dati'!$F$8),OR('Dealflow centrale'!V1445='Convalida dati'!$D$5,V1445='Convalida dati'!$D$6,V1445='Convalida dati'!$D$7),IF(OR('Dealflow centrale'!T1445='Convalida dati'!$F$9,'Dealflow centrale'!T1445='Convalida dati'!$F$7),OR('Dealflow centrale'!V1445='Convalida dati'!$D$4,'Dealflow centrale'!V1445='Convalida dati'!$D$5,'Dealflow centrale'!V1445='Convalida dati'!$D$6),IF(T1445="",OR(V1445="",V1445='Convalida dati'!$D$8),"FALSO")))</f>
        <v>1</v>
      </c>
      <c r="F1445" s="58" t="str">
        <f t="shared" ca="1" si="139"/>
        <v>OK</v>
      </c>
      <c r="G1445" s="60">
        <f t="shared" si="140"/>
        <v>1440</v>
      </c>
      <c r="H1445" s="84">
        <v>43886</v>
      </c>
      <c r="I1445" s="59">
        <v>43886</v>
      </c>
      <c r="J1445" s="279" t="s">
        <v>3205</v>
      </c>
      <c r="K1445" s="70" t="s">
        <v>62</v>
      </c>
      <c r="L1445" s="70" t="s">
        <v>192</v>
      </c>
      <c r="M1445" s="72" t="s">
        <v>95</v>
      </c>
      <c r="N1445" s="75" t="s">
        <v>1745</v>
      </c>
      <c r="O1445" s="73"/>
      <c r="P1445" s="60" t="s">
        <v>36</v>
      </c>
      <c r="Q1445" s="281" t="s">
        <v>170</v>
      </c>
      <c r="R1445" s="61" t="s">
        <v>49</v>
      </c>
      <c r="S1445" s="293" t="str">
        <f>+'EVCA sectoralclassification 1'!E214</f>
        <v>Systems software</v>
      </c>
      <c r="T1445" s="62" t="s">
        <v>40</v>
      </c>
      <c r="U1445" s="60" t="s">
        <v>797</v>
      </c>
      <c r="V1445" s="424" t="s">
        <v>39</v>
      </c>
      <c r="W1445" s="289"/>
      <c r="X1445" s="488">
        <v>43888</v>
      </c>
      <c r="Y1445" s="481"/>
      <c r="Z1445" s="284"/>
    </row>
    <row r="1446" spans="2:26" ht="42.45" hidden="1" customHeight="1" x14ac:dyDescent="0.3">
      <c r="B1446" s="56" t="str">
        <f t="shared" ca="1" si="137"/>
        <v>VERO</v>
      </c>
      <c r="C1446" s="57" t="b">
        <f t="shared" si="138"/>
        <v>1</v>
      </c>
      <c r="D1446" s="57" t="b">
        <f>+IF(Q1446='Convalida dati'!$B$16,AND('Dealflow centrale'!V1446&lt;&gt;"",I1446&lt;&gt;""),IF(AND('Dealflow centrale'!Q1446='Convalida dati'!$B$17,'Dealflow centrale'!I1446=""),OR('Dealflow centrale'!V1446="",V1446='Convalida dati'!$D$8),"FALSO"))</f>
        <v>1</v>
      </c>
      <c r="E1446" s="57" t="b">
        <f>+IF(OR(T1446='Convalida dati'!$F$4,T1446='Convalida dati'!$F$5,T1446='Convalida dati'!$F$8),OR('Dealflow centrale'!V1446='Convalida dati'!$D$5,V1446='Convalida dati'!$D$6,V1446='Convalida dati'!$D$7),IF(OR('Dealflow centrale'!T1446='Convalida dati'!$F$9,'Dealflow centrale'!T1446='Convalida dati'!$F$7),OR('Dealflow centrale'!V1446='Convalida dati'!$D$4,'Dealflow centrale'!V1446='Convalida dati'!$D$5,'Dealflow centrale'!V1446='Convalida dati'!$D$6),IF(T1446="",OR(V1446="",V1446='Convalida dati'!$D$8),"FALSO")))</f>
        <v>1</v>
      </c>
      <c r="F1446" s="58" t="str">
        <f t="shared" ca="1" si="139"/>
        <v>OK</v>
      </c>
      <c r="G1446" s="66">
        <f t="shared" si="140"/>
        <v>1441</v>
      </c>
      <c r="H1446" s="85">
        <v>43886</v>
      </c>
      <c r="I1446" s="63">
        <v>43886</v>
      </c>
      <c r="J1446" s="292" t="s">
        <v>3206</v>
      </c>
      <c r="K1446" s="65" t="s">
        <v>62</v>
      </c>
      <c r="L1446" s="76" t="s">
        <v>192</v>
      </c>
      <c r="M1446" s="78" t="s">
        <v>95</v>
      </c>
      <c r="N1446" s="64" t="s">
        <v>1745</v>
      </c>
      <c r="O1446" s="272"/>
      <c r="P1446" s="66" t="s">
        <v>36</v>
      </c>
      <c r="Q1446" s="67" t="s">
        <v>170</v>
      </c>
      <c r="R1446" s="67" t="s">
        <v>50</v>
      </c>
      <c r="S1446" s="288" t="str">
        <f>+'EVCA sectoralclassification 1'!E60</f>
        <v>Industrial measurement, sensing and control</v>
      </c>
      <c r="T1446" s="68" t="s">
        <v>40</v>
      </c>
      <c r="U1446" s="66" t="s">
        <v>797</v>
      </c>
      <c r="V1446" s="423" t="s">
        <v>39</v>
      </c>
      <c r="W1446" s="288"/>
      <c r="X1446" s="489">
        <v>43888</v>
      </c>
      <c r="Y1446" s="482"/>
      <c r="Z1446" s="74"/>
    </row>
    <row r="1447" spans="2:26" ht="42.45" hidden="1" customHeight="1" x14ac:dyDescent="0.3">
      <c r="B1447" s="56" t="str">
        <f t="shared" ca="1" si="137"/>
        <v>VERO</v>
      </c>
      <c r="C1447" s="57" t="b">
        <f t="shared" si="138"/>
        <v>1</v>
      </c>
      <c r="D1447" s="57" t="b">
        <f>+IF(Q1447='Convalida dati'!$B$16,AND('Dealflow centrale'!V1447&lt;&gt;"",I1447&lt;&gt;""),IF(AND('Dealflow centrale'!Q1447='Convalida dati'!$B$17,'Dealflow centrale'!I1447=""),OR('Dealflow centrale'!V1447="",V1447='Convalida dati'!$D$8),"FALSO"))</f>
        <v>1</v>
      </c>
      <c r="E1447" s="57" t="b">
        <f>+IF(OR(T1447='Convalida dati'!$F$4,T1447='Convalida dati'!$F$5,T1447='Convalida dati'!$F$8),OR('Dealflow centrale'!V1447='Convalida dati'!$D$5,V1447='Convalida dati'!$D$6,V1447='Convalida dati'!$D$7),IF(OR('Dealflow centrale'!T1447='Convalida dati'!$F$9,'Dealflow centrale'!T1447='Convalida dati'!$F$7),OR('Dealflow centrale'!V1447='Convalida dati'!$D$4,'Dealflow centrale'!V1447='Convalida dati'!$D$5,'Dealflow centrale'!V1447='Convalida dati'!$D$6),IF(T1447="",OR(V1447="",V1447='Convalida dati'!$D$8),"FALSO")))</f>
        <v>1</v>
      </c>
      <c r="F1447" s="58" t="str">
        <f t="shared" ca="1" si="139"/>
        <v>OK</v>
      </c>
      <c r="G1447" s="60">
        <f t="shared" si="140"/>
        <v>1442</v>
      </c>
      <c r="H1447" s="84">
        <v>43886</v>
      </c>
      <c r="I1447" s="59">
        <v>43886</v>
      </c>
      <c r="J1447" s="279" t="s">
        <v>3207</v>
      </c>
      <c r="K1447" s="70" t="s">
        <v>62</v>
      </c>
      <c r="L1447" s="70" t="s">
        <v>192</v>
      </c>
      <c r="M1447" s="72" t="s">
        <v>95</v>
      </c>
      <c r="N1447" s="75" t="s">
        <v>1745</v>
      </c>
      <c r="O1447" s="73"/>
      <c r="P1447" s="60" t="s">
        <v>36</v>
      </c>
      <c r="Q1447" s="281" t="s">
        <v>170</v>
      </c>
      <c r="R1447" s="61" t="s">
        <v>52</v>
      </c>
      <c r="S1447" s="293" t="s">
        <v>690</v>
      </c>
      <c r="T1447" s="62" t="s">
        <v>40</v>
      </c>
      <c r="U1447" s="60" t="s">
        <v>797</v>
      </c>
      <c r="V1447" s="424" t="s">
        <v>39</v>
      </c>
      <c r="W1447" s="289"/>
      <c r="X1447" s="488">
        <v>43888</v>
      </c>
      <c r="Y1447" s="481"/>
      <c r="Z1447" s="284"/>
    </row>
    <row r="1448" spans="2:26" ht="42.45" hidden="1" customHeight="1" x14ac:dyDescent="0.3">
      <c r="B1448" s="56" t="str">
        <f t="shared" ca="1" si="137"/>
        <v>VERO</v>
      </c>
      <c r="C1448" s="57" t="b">
        <f t="shared" si="138"/>
        <v>1</v>
      </c>
      <c r="D1448" s="57" t="b">
        <f>+IF(Q1448='Convalida dati'!$B$16,AND('Dealflow centrale'!V1448&lt;&gt;"",I1448&lt;&gt;""),IF(AND('Dealflow centrale'!Q1448='Convalida dati'!$B$17,'Dealflow centrale'!I1448=""),OR('Dealflow centrale'!V1448="",V1448='Convalida dati'!$D$8),"FALSO"))</f>
        <v>1</v>
      </c>
      <c r="E1448" s="57" t="b">
        <f>+IF(OR(T1448='Convalida dati'!$F$4,T1448='Convalida dati'!$F$5,T1448='Convalida dati'!$F$8),OR('Dealflow centrale'!V1448='Convalida dati'!$D$5,V1448='Convalida dati'!$D$6,V1448='Convalida dati'!$D$7),IF(OR('Dealflow centrale'!T1448='Convalida dati'!$F$9,'Dealflow centrale'!T1448='Convalida dati'!$F$7),OR('Dealflow centrale'!V1448='Convalida dati'!$D$4,'Dealflow centrale'!V1448='Convalida dati'!$D$5,'Dealflow centrale'!V1448='Convalida dati'!$D$6),IF(T1448="",OR(V1448="",V1448='Convalida dati'!$D$8),"FALSO")))</f>
        <v>1</v>
      </c>
      <c r="F1448" s="58" t="str">
        <f t="shared" ca="1" si="139"/>
        <v>OK</v>
      </c>
      <c r="G1448" s="66">
        <f t="shared" si="140"/>
        <v>1443</v>
      </c>
      <c r="H1448" s="85">
        <v>43886</v>
      </c>
      <c r="I1448" s="63">
        <v>43886</v>
      </c>
      <c r="J1448" s="292" t="s">
        <v>3208</v>
      </c>
      <c r="K1448" s="65" t="s">
        <v>62</v>
      </c>
      <c r="L1448" s="76" t="s">
        <v>3252</v>
      </c>
      <c r="M1448" s="78" t="s">
        <v>99</v>
      </c>
      <c r="N1448" s="64" t="s">
        <v>1745</v>
      </c>
      <c r="O1448" s="272"/>
      <c r="P1448" s="66" t="s">
        <v>36</v>
      </c>
      <c r="Q1448" s="67" t="s">
        <v>170</v>
      </c>
      <c r="R1448" s="67" t="s">
        <v>52</v>
      </c>
      <c r="S1448" s="288" t="s">
        <v>690</v>
      </c>
      <c r="T1448" s="68" t="s">
        <v>40</v>
      </c>
      <c r="U1448" s="66" t="s">
        <v>3256</v>
      </c>
      <c r="V1448" s="423" t="s">
        <v>39</v>
      </c>
      <c r="W1448" s="288"/>
      <c r="X1448" s="489">
        <v>43888</v>
      </c>
      <c r="Y1448" s="482"/>
      <c r="Z1448" s="74"/>
    </row>
    <row r="1449" spans="2:26" ht="42.45" hidden="1" customHeight="1" x14ac:dyDescent="0.3">
      <c r="B1449" s="56" t="str">
        <f t="shared" ca="1" si="137"/>
        <v>VERO</v>
      </c>
      <c r="C1449" s="57" t="b">
        <f t="shared" si="138"/>
        <v>1</v>
      </c>
      <c r="D1449" s="57" t="b">
        <f>+IF(Q1449='Convalida dati'!$B$16,AND('Dealflow centrale'!V1449&lt;&gt;"",I1449&lt;&gt;""),IF(AND('Dealflow centrale'!Q1449='Convalida dati'!$B$17,'Dealflow centrale'!I1449=""),OR('Dealflow centrale'!V1449="",V1449='Convalida dati'!$D$8),"FALSO"))</f>
        <v>1</v>
      </c>
      <c r="E1449" s="57" t="b">
        <f>+IF(OR(T1449='Convalida dati'!$F$4,T1449='Convalida dati'!$F$5,T1449='Convalida dati'!$F$8),OR('Dealflow centrale'!V1449='Convalida dati'!$D$5,V1449='Convalida dati'!$D$6,V1449='Convalida dati'!$D$7),IF(OR('Dealflow centrale'!T1449='Convalida dati'!$F$9,'Dealflow centrale'!T1449='Convalida dati'!$F$7),OR('Dealflow centrale'!V1449='Convalida dati'!$D$4,'Dealflow centrale'!V1449='Convalida dati'!$D$5,'Dealflow centrale'!V1449='Convalida dati'!$D$6),IF(T1449="",OR(V1449="",V1449='Convalida dati'!$D$8),"FALSO")))</f>
        <v>1</v>
      </c>
      <c r="F1449" s="58" t="str">
        <f t="shared" ca="1" si="139"/>
        <v>OK</v>
      </c>
      <c r="G1449" s="60">
        <f t="shared" si="140"/>
        <v>1444</v>
      </c>
      <c r="H1449" s="84">
        <v>43886</v>
      </c>
      <c r="I1449" s="59">
        <v>43886</v>
      </c>
      <c r="J1449" s="279" t="s">
        <v>3209</v>
      </c>
      <c r="K1449" s="70" t="s">
        <v>62</v>
      </c>
      <c r="L1449" s="70" t="s">
        <v>891</v>
      </c>
      <c r="M1449" s="72" t="s">
        <v>3251</v>
      </c>
      <c r="N1449" s="75" t="s">
        <v>1745</v>
      </c>
      <c r="O1449" s="73"/>
      <c r="P1449" s="60" t="s">
        <v>36</v>
      </c>
      <c r="Q1449" s="281" t="s">
        <v>170</v>
      </c>
      <c r="R1449" s="61" t="s">
        <v>49</v>
      </c>
      <c r="S1449" s="293" t="str">
        <f>+'EVCA sectoralclassification 1'!E214</f>
        <v>Systems software</v>
      </c>
      <c r="T1449" s="62" t="s">
        <v>40</v>
      </c>
      <c r="U1449" s="60" t="s">
        <v>1342</v>
      </c>
      <c r="V1449" s="424" t="s">
        <v>39</v>
      </c>
      <c r="W1449" s="289"/>
      <c r="X1449" s="488">
        <v>43888</v>
      </c>
      <c r="Y1449" s="481"/>
      <c r="Z1449" s="284"/>
    </row>
    <row r="1450" spans="2:26" ht="42.45" hidden="1" customHeight="1" x14ac:dyDescent="0.3">
      <c r="B1450" s="56" t="str">
        <f t="shared" ca="1" si="137"/>
        <v>VERO</v>
      </c>
      <c r="C1450" s="57" t="b">
        <f t="shared" si="138"/>
        <v>1</v>
      </c>
      <c r="D1450" s="57" t="b">
        <f>+IF(Q1450='Convalida dati'!$B$16,AND('Dealflow centrale'!V1450&lt;&gt;"",I1450&lt;&gt;""),IF(AND('Dealflow centrale'!Q1450='Convalida dati'!$B$17,'Dealflow centrale'!I1450=""),OR('Dealflow centrale'!V1450="",V1450='Convalida dati'!$D$8),"FALSO"))</f>
        <v>1</v>
      </c>
      <c r="E1450" s="57" t="b">
        <f>+IF(OR(T1450='Convalida dati'!$F$4,T1450='Convalida dati'!$F$5,T1450='Convalida dati'!$F$8),OR('Dealflow centrale'!V1450='Convalida dati'!$D$5,V1450='Convalida dati'!$D$6,V1450='Convalida dati'!$D$7),IF(OR('Dealflow centrale'!T1450='Convalida dati'!$F$9,'Dealflow centrale'!T1450='Convalida dati'!$F$7),OR('Dealflow centrale'!V1450='Convalida dati'!$D$4,'Dealflow centrale'!V1450='Convalida dati'!$D$5,'Dealflow centrale'!V1450='Convalida dati'!$D$6),IF(T1450="",OR(V1450="",V1450='Convalida dati'!$D$8),"FALSO")))</f>
        <v>1</v>
      </c>
      <c r="F1450" s="58" t="str">
        <f t="shared" ca="1" si="139"/>
        <v>OK</v>
      </c>
      <c r="G1450" s="66">
        <f t="shared" si="140"/>
        <v>1445</v>
      </c>
      <c r="H1450" s="85">
        <v>43886</v>
      </c>
      <c r="I1450" s="63">
        <v>43886</v>
      </c>
      <c r="J1450" s="292" t="s">
        <v>3210</v>
      </c>
      <c r="K1450" s="76" t="s">
        <v>62</v>
      </c>
      <c r="L1450" s="76" t="s">
        <v>192</v>
      </c>
      <c r="M1450" s="78" t="s">
        <v>95</v>
      </c>
      <c r="N1450" s="77" t="s">
        <v>1745</v>
      </c>
      <c r="O1450" s="272"/>
      <c r="P1450" s="66" t="s">
        <v>36</v>
      </c>
      <c r="Q1450" s="67" t="s">
        <v>170</v>
      </c>
      <c r="R1450" s="67" t="s">
        <v>49</v>
      </c>
      <c r="S1450" s="288" t="str">
        <f>+'EVCA sectoralclassification 1'!E214</f>
        <v>Systems software</v>
      </c>
      <c r="T1450" s="68" t="s">
        <v>40</v>
      </c>
      <c r="U1450" s="66" t="s">
        <v>797</v>
      </c>
      <c r="V1450" s="423" t="s">
        <v>39</v>
      </c>
      <c r="W1450" s="288"/>
      <c r="X1450" s="489">
        <v>43888</v>
      </c>
      <c r="Y1450" s="482"/>
      <c r="Z1450" s="74"/>
    </row>
    <row r="1451" spans="2:26" ht="42.45" hidden="1" customHeight="1" x14ac:dyDescent="0.3">
      <c r="B1451" s="56" t="str">
        <f t="shared" ca="1" si="137"/>
        <v>VERO</v>
      </c>
      <c r="C1451" s="57" t="b">
        <f t="shared" si="138"/>
        <v>1</v>
      </c>
      <c r="D1451" s="57" t="b">
        <f>+IF(Q1451='Convalida dati'!$B$16,AND('Dealflow centrale'!V1451&lt;&gt;"",I1451&lt;&gt;""),IF(AND('Dealflow centrale'!Q1451='Convalida dati'!$B$17,'Dealflow centrale'!I1451=""),OR('Dealflow centrale'!V1451="",V1451='Convalida dati'!$D$8),"FALSO"))</f>
        <v>1</v>
      </c>
      <c r="E1451" s="57" t="b">
        <f>+IF(OR(T1451='Convalida dati'!$F$4,T1451='Convalida dati'!$F$5,T1451='Convalida dati'!$F$8),OR('Dealflow centrale'!V1451='Convalida dati'!$D$5,V1451='Convalida dati'!$D$6,V1451='Convalida dati'!$D$7),IF(OR('Dealflow centrale'!T1451='Convalida dati'!$F$9,'Dealflow centrale'!T1451='Convalida dati'!$F$7),OR('Dealflow centrale'!V1451='Convalida dati'!$D$4,'Dealflow centrale'!V1451='Convalida dati'!$D$5,'Dealflow centrale'!V1451='Convalida dati'!$D$6),IF(T1451="",OR(V1451="",V1451='Convalida dati'!$D$8),"FALSO")))</f>
        <v>1</v>
      </c>
      <c r="F1451" s="58" t="str">
        <f t="shared" ca="1" si="139"/>
        <v>OK</v>
      </c>
      <c r="G1451" s="60">
        <f t="shared" si="140"/>
        <v>1446</v>
      </c>
      <c r="H1451" s="84">
        <v>43886</v>
      </c>
      <c r="I1451" s="59">
        <v>43886</v>
      </c>
      <c r="J1451" s="75" t="s">
        <v>3211</v>
      </c>
      <c r="K1451" s="70" t="s">
        <v>62</v>
      </c>
      <c r="L1451" s="70" t="s">
        <v>231</v>
      </c>
      <c r="M1451" s="72" t="s">
        <v>91</v>
      </c>
      <c r="N1451" s="75" t="s">
        <v>1745</v>
      </c>
      <c r="O1451" s="73"/>
      <c r="P1451" s="60" t="s">
        <v>36</v>
      </c>
      <c r="Q1451" s="281" t="s">
        <v>170</v>
      </c>
      <c r="R1451" s="61" t="s">
        <v>50</v>
      </c>
      <c r="S1451" s="293" t="str">
        <f>+'EVCA sectoralclassification 1'!E60</f>
        <v>Industrial measurement, sensing and control</v>
      </c>
      <c r="T1451" s="62" t="s">
        <v>40</v>
      </c>
      <c r="U1451" s="60" t="s">
        <v>1056</v>
      </c>
      <c r="V1451" s="424" t="s">
        <v>39</v>
      </c>
      <c r="W1451" s="289"/>
      <c r="X1451" s="488">
        <v>43888</v>
      </c>
      <c r="Y1451" s="481"/>
      <c r="Z1451" s="284"/>
    </row>
    <row r="1452" spans="2:26" ht="42.45" hidden="1" customHeight="1" x14ac:dyDescent="0.3">
      <c r="B1452" s="56" t="str">
        <f t="shared" ca="1" si="137"/>
        <v>VERO</v>
      </c>
      <c r="C1452" s="57" t="b">
        <f t="shared" si="138"/>
        <v>1</v>
      </c>
      <c r="D1452" s="57" t="b">
        <f>+IF(Q1452='Convalida dati'!$B$16,AND('Dealflow centrale'!V1452&lt;&gt;"",I1452&lt;&gt;""),IF(AND('Dealflow centrale'!Q1452='Convalida dati'!$B$17,'Dealflow centrale'!I1452=""),OR('Dealflow centrale'!V1452="",V1452='Convalida dati'!$D$8),"FALSO"))</f>
        <v>1</v>
      </c>
      <c r="E1452" s="57" t="b">
        <f>+IF(OR(T1452='Convalida dati'!$F$4,T1452='Convalida dati'!$F$5,T1452='Convalida dati'!$F$8),OR('Dealflow centrale'!V1452='Convalida dati'!$D$5,V1452='Convalida dati'!$D$6,V1452='Convalida dati'!$D$7),IF(OR('Dealflow centrale'!T1452='Convalida dati'!$F$9,'Dealflow centrale'!T1452='Convalida dati'!$F$7),OR('Dealflow centrale'!V1452='Convalida dati'!$D$4,'Dealflow centrale'!V1452='Convalida dati'!$D$5,'Dealflow centrale'!V1452='Convalida dati'!$D$6),IF(T1452="",OR(V1452="",V1452='Convalida dati'!$D$8),"FALSO")))</f>
        <v>1</v>
      </c>
      <c r="F1452" s="58" t="str">
        <f t="shared" ca="1" si="139"/>
        <v>OK</v>
      </c>
      <c r="G1452" s="66">
        <f t="shared" si="140"/>
        <v>1447</v>
      </c>
      <c r="H1452" s="85">
        <v>43886</v>
      </c>
      <c r="I1452" s="63">
        <v>43886</v>
      </c>
      <c r="J1452" s="292" t="s">
        <v>3212</v>
      </c>
      <c r="K1452" s="76" t="s">
        <v>62</v>
      </c>
      <c r="L1452" s="76" t="s">
        <v>3250</v>
      </c>
      <c r="M1452" s="78" t="s">
        <v>87</v>
      </c>
      <c r="N1452" s="64" t="s">
        <v>1745</v>
      </c>
      <c r="O1452" s="272"/>
      <c r="P1452" s="66" t="s">
        <v>36</v>
      </c>
      <c r="Q1452" s="67" t="s">
        <v>170</v>
      </c>
      <c r="R1452" s="67" t="s">
        <v>50</v>
      </c>
      <c r="S1452" s="288" t="str">
        <f>+'EVCA sectoralclassification 1'!E51</f>
        <v>Business and industrial products</v>
      </c>
      <c r="T1452" s="68" t="s">
        <v>40</v>
      </c>
      <c r="U1452" s="66" t="s">
        <v>1018</v>
      </c>
      <c r="V1452" s="423" t="s">
        <v>39</v>
      </c>
      <c r="W1452" s="288"/>
      <c r="X1452" s="489">
        <v>43888</v>
      </c>
      <c r="Y1452" s="482"/>
      <c r="Z1452" s="74"/>
    </row>
    <row r="1453" spans="2:26" ht="42.45" hidden="1" customHeight="1" x14ac:dyDescent="0.3">
      <c r="B1453" s="56" t="str">
        <f t="shared" ca="1" si="137"/>
        <v>VERO</v>
      </c>
      <c r="C1453" s="57" t="b">
        <f t="shared" si="138"/>
        <v>1</v>
      </c>
      <c r="D1453" s="57" t="b">
        <f>+IF(Q1453='Convalida dati'!$B$16,AND('Dealflow centrale'!V1453&lt;&gt;"",I1453&lt;&gt;""),IF(AND('Dealflow centrale'!Q1453='Convalida dati'!$B$17,'Dealflow centrale'!I1453=""),OR('Dealflow centrale'!V1453="",V1453='Convalida dati'!$D$8),"FALSO"))</f>
        <v>1</v>
      </c>
      <c r="E1453" s="57" t="b">
        <f>+IF(OR(T1453='Convalida dati'!$F$4,T1453='Convalida dati'!$F$5,T1453='Convalida dati'!$F$8),OR('Dealflow centrale'!V1453='Convalida dati'!$D$5,V1453='Convalida dati'!$D$6,V1453='Convalida dati'!$D$7),IF(OR('Dealflow centrale'!T1453='Convalida dati'!$F$9,'Dealflow centrale'!T1453='Convalida dati'!$F$7),OR('Dealflow centrale'!V1453='Convalida dati'!$D$4,'Dealflow centrale'!V1453='Convalida dati'!$D$5,'Dealflow centrale'!V1453='Convalida dati'!$D$6),IF(T1453="",OR(V1453="",V1453='Convalida dati'!$D$8),"FALSO")))</f>
        <v>1</v>
      </c>
      <c r="F1453" s="58" t="str">
        <f t="shared" ca="1" si="139"/>
        <v>OK</v>
      </c>
      <c r="G1453" s="60">
        <f t="shared" si="140"/>
        <v>1448</v>
      </c>
      <c r="H1453" s="84">
        <v>43886</v>
      </c>
      <c r="I1453" s="59">
        <v>43886</v>
      </c>
      <c r="J1453" s="279" t="s">
        <v>3213</v>
      </c>
      <c r="K1453" s="70" t="s">
        <v>62</v>
      </c>
      <c r="L1453" s="70" t="s">
        <v>149</v>
      </c>
      <c r="M1453" s="72" t="s">
        <v>92</v>
      </c>
      <c r="N1453" s="75" t="s">
        <v>1745</v>
      </c>
      <c r="O1453" s="73"/>
      <c r="P1453" s="60" t="s">
        <v>36</v>
      </c>
      <c r="Q1453" s="281" t="s">
        <v>170</v>
      </c>
      <c r="R1453" s="61" t="s">
        <v>52</v>
      </c>
      <c r="S1453" s="293" t="s">
        <v>690</v>
      </c>
      <c r="T1453" s="62" t="s">
        <v>40</v>
      </c>
      <c r="U1453" s="60" t="s">
        <v>1285</v>
      </c>
      <c r="V1453" s="424" t="s">
        <v>39</v>
      </c>
      <c r="W1453" s="289"/>
      <c r="X1453" s="488">
        <v>43888</v>
      </c>
      <c r="Y1453" s="481"/>
      <c r="Z1453" s="284"/>
    </row>
    <row r="1454" spans="2:26" ht="42.45" hidden="1" customHeight="1" x14ac:dyDescent="0.3">
      <c r="B1454" s="56" t="str">
        <f t="shared" ca="1" si="137"/>
        <v>VERO</v>
      </c>
      <c r="C1454" s="57" t="b">
        <f t="shared" si="138"/>
        <v>1</v>
      </c>
      <c r="D1454" s="57" t="b">
        <f>+IF(Q1454='Convalida dati'!$B$16,AND('Dealflow centrale'!V1454&lt;&gt;"",I1454&lt;&gt;""),IF(AND('Dealflow centrale'!Q1454='Convalida dati'!$B$17,'Dealflow centrale'!I1454=""),OR('Dealflow centrale'!V1454="",V1454='Convalida dati'!$D$8),"FALSO"))</f>
        <v>1</v>
      </c>
      <c r="E1454" s="57" t="b">
        <f>+IF(OR(T1454='Convalida dati'!$F$4,T1454='Convalida dati'!$F$5,T1454='Convalida dati'!$F$8),OR('Dealflow centrale'!V1454='Convalida dati'!$D$5,V1454='Convalida dati'!$D$6,V1454='Convalida dati'!$D$7),IF(OR('Dealflow centrale'!T1454='Convalida dati'!$F$9,'Dealflow centrale'!T1454='Convalida dati'!$F$7),OR('Dealflow centrale'!V1454='Convalida dati'!$D$4,'Dealflow centrale'!V1454='Convalida dati'!$D$5,'Dealflow centrale'!V1454='Convalida dati'!$D$6),IF(T1454="",OR(V1454="",V1454='Convalida dati'!$D$8),"FALSO")))</f>
        <v>1</v>
      </c>
      <c r="F1454" s="58" t="str">
        <f t="shared" ca="1" si="139"/>
        <v>OK</v>
      </c>
      <c r="G1454" s="66">
        <f t="shared" si="140"/>
        <v>1449</v>
      </c>
      <c r="H1454" s="85">
        <v>43886</v>
      </c>
      <c r="I1454" s="63">
        <v>43886</v>
      </c>
      <c r="J1454" s="292" t="s">
        <v>1836</v>
      </c>
      <c r="K1454" s="76" t="s">
        <v>62</v>
      </c>
      <c r="L1454" s="76" t="s">
        <v>149</v>
      </c>
      <c r="M1454" s="78" t="s">
        <v>92</v>
      </c>
      <c r="N1454" s="77" t="s">
        <v>1745</v>
      </c>
      <c r="O1454" s="272"/>
      <c r="P1454" s="66" t="s">
        <v>36</v>
      </c>
      <c r="Q1454" s="67" t="s">
        <v>170</v>
      </c>
      <c r="R1454" s="67" t="s">
        <v>52</v>
      </c>
      <c r="S1454" s="288" t="s">
        <v>690</v>
      </c>
      <c r="T1454" s="68" t="s">
        <v>40</v>
      </c>
      <c r="U1454" s="69" t="s">
        <v>3257</v>
      </c>
      <c r="V1454" s="423" t="s">
        <v>39</v>
      </c>
      <c r="W1454" s="288"/>
      <c r="X1454" s="489">
        <v>43888</v>
      </c>
      <c r="Y1454" s="482"/>
      <c r="Z1454" s="74"/>
    </row>
    <row r="1455" spans="2:26" ht="42.45" hidden="1" customHeight="1" x14ac:dyDescent="0.3">
      <c r="B1455" s="56" t="str">
        <f t="shared" ca="1" si="137"/>
        <v>VERO</v>
      </c>
      <c r="C1455" s="57" t="b">
        <f t="shared" si="138"/>
        <v>1</v>
      </c>
      <c r="D1455" s="57" t="b">
        <f>+IF(Q1455='Convalida dati'!$B$16,AND('Dealflow centrale'!V1455&lt;&gt;"",I1455&lt;&gt;""),IF(AND('Dealflow centrale'!Q1455='Convalida dati'!$B$17,'Dealflow centrale'!I1455=""),OR('Dealflow centrale'!V1455="",V1455='Convalida dati'!$D$8),"FALSO"))</f>
        <v>1</v>
      </c>
      <c r="E1455" s="57" t="b">
        <f>+IF(OR(T1455='Convalida dati'!$F$4,T1455='Convalida dati'!$F$5,T1455='Convalida dati'!$F$8),OR('Dealflow centrale'!V1455='Convalida dati'!$D$5,V1455='Convalida dati'!$D$6,V1455='Convalida dati'!$D$7),IF(OR('Dealflow centrale'!T1455='Convalida dati'!$F$9,'Dealflow centrale'!T1455='Convalida dati'!$F$7),OR('Dealflow centrale'!V1455='Convalida dati'!$D$4,'Dealflow centrale'!V1455='Convalida dati'!$D$5,'Dealflow centrale'!V1455='Convalida dati'!$D$6),IF(T1455="",OR(V1455="",V1455='Convalida dati'!$D$8),"FALSO")))</f>
        <v>1</v>
      </c>
      <c r="F1455" s="58" t="str">
        <f t="shared" ca="1" si="139"/>
        <v>OK</v>
      </c>
      <c r="G1455" s="60">
        <f t="shared" si="140"/>
        <v>1450</v>
      </c>
      <c r="H1455" s="84">
        <v>43886</v>
      </c>
      <c r="I1455" s="59">
        <v>43886</v>
      </c>
      <c r="J1455" s="279" t="s">
        <v>3214</v>
      </c>
      <c r="K1455" s="70" t="s">
        <v>62</v>
      </c>
      <c r="L1455" s="70" t="s">
        <v>3250</v>
      </c>
      <c r="M1455" s="72" t="s">
        <v>87</v>
      </c>
      <c r="N1455" s="75" t="s">
        <v>1745</v>
      </c>
      <c r="O1455" s="73"/>
      <c r="P1455" s="72" t="s">
        <v>36</v>
      </c>
      <c r="Q1455" s="281" t="s">
        <v>170</v>
      </c>
      <c r="R1455" s="61" t="s">
        <v>52</v>
      </c>
      <c r="S1455" s="293" t="s">
        <v>690</v>
      </c>
      <c r="T1455" s="62" t="s">
        <v>40</v>
      </c>
      <c r="U1455" s="72" t="s">
        <v>1018</v>
      </c>
      <c r="V1455" s="424" t="s">
        <v>39</v>
      </c>
      <c r="W1455" s="289"/>
      <c r="X1455" s="488">
        <v>43888</v>
      </c>
      <c r="Y1455" s="481"/>
      <c r="Z1455" s="284"/>
    </row>
    <row r="1456" spans="2:26" ht="42.45" hidden="1" customHeight="1" x14ac:dyDescent="0.3">
      <c r="B1456" s="56" t="str">
        <f t="shared" ca="1" si="137"/>
        <v>VERO</v>
      </c>
      <c r="C1456" s="57" t="b">
        <f t="shared" si="138"/>
        <v>1</v>
      </c>
      <c r="D1456" s="57" t="b">
        <f>+IF(Q1456='Convalida dati'!$B$16,AND('Dealflow centrale'!V1456&lt;&gt;"",I1456&lt;&gt;""),IF(AND('Dealflow centrale'!Q1456='Convalida dati'!$B$17,'Dealflow centrale'!I1456=""),OR('Dealflow centrale'!V1456="",V1456='Convalida dati'!$D$8),"FALSO"))</f>
        <v>1</v>
      </c>
      <c r="E1456" s="57" t="b">
        <f>+IF(OR(T1456='Convalida dati'!$F$4,T1456='Convalida dati'!$F$5,T1456='Convalida dati'!$F$8),OR('Dealflow centrale'!V1456='Convalida dati'!$D$5,V1456='Convalida dati'!$D$6,V1456='Convalida dati'!$D$7),IF(OR('Dealflow centrale'!T1456='Convalida dati'!$F$9,'Dealflow centrale'!T1456='Convalida dati'!$F$7),OR('Dealflow centrale'!V1456='Convalida dati'!$D$4,'Dealflow centrale'!V1456='Convalida dati'!$D$5,'Dealflow centrale'!V1456='Convalida dati'!$D$6),IF(T1456="",OR(V1456="",V1456='Convalida dati'!$D$8),"FALSO")))</f>
        <v>1</v>
      </c>
      <c r="F1456" s="58" t="str">
        <f t="shared" ca="1" si="139"/>
        <v>OK</v>
      </c>
      <c r="G1456" s="66">
        <f t="shared" si="140"/>
        <v>1451</v>
      </c>
      <c r="H1456" s="85">
        <v>43886</v>
      </c>
      <c r="I1456" s="63">
        <v>43886</v>
      </c>
      <c r="J1456" s="292" t="s">
        <v>3215</v>
      </c>
      <c r="K1456" s="76" t="s">
        <v>62</v>
      </c>
      <c r="L1456" s="76" t="s">
        <v>183</v>
      </c>
      <c r="M1456" s="78" t="s">
        <v>98</v>
      </c>
      <c r="N1456" s="64" t="s">
        <v>1745</v>
      </c>
      <c r="O1456" s="272"/>
      <c r="P1456" s="66" t="s">
        <v>36</v>
      </c>
      <c r="Q1456" s="67" t="s">
        <v>170</v>
      </c>
      <c r="R1456" s="67" t="s">
        <v>52</v>
      </c>
      <c r="S1456" s="288" t="s">
        <v>690</v>
      </c>
      <c r="T1456" s="68" t="s">
        <v>40</v>
      </c>
      <c r="U1456" s="78" t="s">
        <v>3258</v>
      </c>
      <c r="V1456" s="423" t="s">
        <v>39</v>
      </c>
      <c r="W1456" s="288"/>
      <c r="X1456" s="489">
        <v>43888</v>
      </c>
      <c r="Y1456" s="482"/>
      <c r="Z1456" s="74"/>
    </row>
    <row r="1457" spans="2:26" ht="42.45" hidden="1" customHeight="1" x14ac:dyDescent="0.3">
      <c r="B1457" s="56" t="str">
        <f t="shared" ca="1" si="137"/>
        <v>VERO</v>
      </c>
      <c r="C1457" s="57" t="b">
        <f t="shared" si="138"/>
        <v>1</v>
      </c>
      <c r="D1457" s="57" t="b">
        <f>+IF(Q1457='Convalida dati'!$B$16,AND('Dealflow centrale'!V1457&lt;&gt;"",I1457&lt;&gt;""),IF(AND('Dealflow centrale'!Q1457='Convalida dati'!$B$17,'Dealflow centrale'!I1457=""),OR('Dealflow centrale'!V1457="",V1457='Convalida dati'!$D$8),"FALSO"))</f>
        <v>1</v>
      </c>
      <c r="E1457" s="57" t="b">
        <f>+IF(OR(T1457='Convalida dati'!$F$4,T1457='Convalida dati'!$F$5,T1457='Convalida dati'!$F$8),OR('Dealflow centrale'!V1457='Convalida dati'!$D$5,V1457='Convalida dati'!$D$6,V1457='Convalida dati'!$D$7),IF(OR('Dealflow centrale'!T1457='Convalida dati'!$F$9,'Dealflow centrale'!T1457='Convalida dati'!$F$7),OR('Dealflow centrale'!V1457='Convalida dati'!$D$4,'Dealflow centrale'!V1457='Convalida dati'!$D$5,'Dealflow centrale'!V1457='Convalida dati'!$D$6),IF(T1457="",OR(V1457="",V1457='Convalida dati'!$D$8),"FALSO")))</f>
        <v>1</v>
      </c>
      <c r="F1457" s="58" t="str">
        <f t="shared" ca="1" si="139"/>
        <v>OK</v>
      </c>
      <c r="G1457" s="60">
        <f t="shared" si="140"/>
        <v>1452</v>
      </c>
      <c r="H1457" s="282">
        <v>43886</v>
      </c>
      <c r="I1457" s="59">
        <v>43886</v>
      </c>
      <c r="J1457" s="279" t="s">
        <v>3216</v>
      </c>
      <c r="K1457" s="70" t="s">
        <v>62</v>
      </c>
      <c r="L1457" s="70" t="s">
        <v>231</v>
      </c>
      <c r="M1457" s="72" t="s">
        <v>91</v>
      </c>
      <c r="N1457" s="75" t="s">
        <v>1745</v>
      </c>
      <c r="O1457" s="73"/>
      <c r="P1457" s="60" t="s">
        <v>36</v>
      </c>
      <c r="Q1457" s="281" t="s">
        <v>170</v>
      </c>
      <c r="R1457" s="61" t="s">
        <v>52</v>
      </c>
      <c r="S1457" s="293" t="s">
        <v>690</v>
      </c>
      <c r="T1457" s="62" t="s">
        <v>40</v>
      </c>
      <c r="U1457" s="60" t="s">
        <v>1056</v>
      </c>
      <c r="V1457" s="424" t="s">
        <v>39</v>
      </c>
      <c r="W1457" s="289"/>
      <c r="X1457" s="488">
        <v>43888</v>
      </c>
      <c r="Y1457" s="481"/>
      <c r="Z1457" s="284"/>
    </row>
    <row r="1458" spans="2:26" ht="42.45" hidden="1" customHeight="1" x14ac:dyDescent="0.3">
      <c r="B1458" s="56" t="str">
        <f t="shared" ca="1" si="137"/>
        <v>VERO</v>
      </c>
      <c r="C1458" s="57" t="b">
        <f t="shared" si="138"/>
        <v>1</v>
      </c>
      <c r="D1458" s="57" t="b">
        <f>+IF(Q1458='Convalida dati'!$B$16,AND('Dealflow centrale'!V1458&lt;&gt;"",I1458&lt;&gt;""),IF(AND('Dealflow centrale'!Q1458='Convalida dati'!$B$17,'Dealflow centrale'!I1458=""),OR('Dealflow centrale'!V1458="",V1458='Convalida dati'!$D$8),"FALSO"))</f>
        <v>1</v>
      </c>
      <c r="E1458" s="57" t="b">
        <f>+IF(OR(T1458='Convalida dati'!$F$4,T1458='Convalida dati'!$F$5,T1458='Convalida dati'!$F$8),OR('Dealflow centrale'!V1458='Convalida dati'!$D$5,V1458='Convalida dati'!$D$6,V1458='Convalida dati'!$D$7),IF(OR('Dealflow centrale'!T1458='Convalida dati'!$F$9,'Dealflow centrale'!T1458='Convalida dati'!$F$7),OR('Dealflow centrale'!V1458='Convalida dati'!$D$4,'Dealflow centrale'!V1458='Convalida dati'!$D$5,'Dealflow centrale'!V1458='Convalida dati'!$D$6),IF(T1458="",OR(V1458="",V1458='Convalida dati'!$D$8),"FALSO")))</f>
        <v>1</v>
      </c>
      <c r="F1458" s="58" t="str">
        <f t="shared" ca="1" si="139"/>
        <v>OK</v>
      </c>
      <c r="G1458" s="66">
        <f t="shared" si="140"/>
        <v>1453</v>
      </c>
      <c r="H1458" s="85">
        <v>43886</v>
      </c>
      <c r="I1458" s="63">
        <v>43886</v>
      </c>
      <c r="J1458" s="292" t="s">
        <v>3217</v>
      </c>
      <c r="K1458" s="76" t="s">
        <v>62</v>
      </c>
      <c r="L1458" s="76" t="s">
        <v>3252</v>
      </c>
      <c r="M1458" s="78" t="s">
        <v>99</v>
      </c>
      <c r="N1458" s="64" t="s">
        <v>1745</v>
      </c>
      <c r="O1458" s="272"/>
      <c r="P1458" s="66" t="s">
        <v>36</v>
      </c>
      <c r="Q1458" s="67" t="s">
        <v>170</v>
      </c>
      <c r="R1458" s="67" t="s">
        <v>52</v>
      </c>
      <c r="S1458" s="288" t="s">
        <v>690</v>
      </c>
      <c r="T1458" s="68" t="s">
        <v>40</v>
      </c>
      <c r="U1458" s="66" t="s">
        <v>828</v>
      </c>
      <c r="V1458" s="423" t="s">
        <v>39</v>
      </c>
      <c r="W1458" s="288"/>
      <c r="X1458" s="489">
        <v>43888</v>
      </c>
      <c r="Y1458" s="482"/>
      <c r="Z1458" s="74"/>
    </row>
    <row r="1459" spans="2:26" ht="42.45" hidden="1" customHeight="1" x14ac:dyDescent="0.3">
      <c r="B1459" s="56" t="str">
        <f t="shared" ca="1" si="137"/>
        <v>VERO</v>
      </c>
      <c r="C1459" s="57" t="b">
        <f t="shared" si="138"/>
        <v>1</v>
      </c>
      <c r="D1459" s="57" t="b">
        <f>+IF(Q1459='Convalida dati'!$B$16,AND('Dealflow centrale'!V1459&lt;&gt;"",I1459&lt;&gt;""),IF(AND('Dealflow centrale'!Q1459='Convalida dati'!$B$17,'Dealflow centrale'!I1459=""),OR('Dealflow centrale'!V1459="",V1459='Convalida dati'!$D$8),"FALSO"))</f>
        <v>1</v>
      </c>
      <c r="E1459" s="57" t="b">
        <f>+IF(OR(T1459='Convalida dati'!$F$4,T1459='Convalida dati'!$F$5,T1459='Convalida dati'!$F$8),OR('Dealflow centrale'!V1459='Convalida dati'!$D$5,V1459='Convalida dati'!$D$6,V1459='Convalida dati'!$D$7),IF(OR('Dealflow centrale'!T1459='Convalida dati'!$F$9,'Dealflow centrale'!T1459='Convalida dati'!$F$7),OR('Dealflow centrale'!V1459='Convalida dati'!$D$4,'Dealflow centrale'!V1459='Convalida dati'!$D$5,'Dealflow centrale'!V1459='Convalida dati'!$D$6),IF(T1459="",OR(V1459="",V1459='Convalida dati'!$D$8),"FALSO")))</f>
        <v>1</v>
      </c>
      <c r="F1459" s="58" t="str">
        <f t="shared" ca="1" si="139"/>
        <v>OK</v>
      </c>
      <c r="G1459" s="60">
        <f t="shared" si="140"/>
        <v>1454</v>
      </c>
      <c r="H1459" s="84">
        <v>43886</v>
      </c>
      <c r="I1459" s="59">
        <v>43886</v>
      </c>
      <c r="J1459" s="279" t="s">
        <v>3218</v>
      </c>
      <c r="K1459" s="70" t="s">
        <v>62</v>
      </c>
      <c r="L1459" s="70" t="s">
        <v>154</v>
      </c>
      <c r="M1459" s="72" t="s">
        <v>92</v>
      </c>
      <c r="N1459" s="75" t="s">
        <v>1745</v>
      </c>
      <c r="O1459" s="73"/>
      <c r="P1459" s="72" t="s">
        <v>36</v>
      </c>
      <c r="Q1459" s="281" t="s">
        <v>170</v>
      </c>
      <c r="R1459" s="61" t="s">
        <v>52</v>
      </c>
      <c r="S1459" s="293" t="s">
        <v>690</v>
      </c>
      <c r="T1459" s="62" t="s">
        <v>40</v>
      </c>
      <c r="U1459" s="72" t="s">
        <v>2564</v>
      </c>
      <c r="V1459" s="424" t="s">
        <v>39</v>
      </c>
      <c r="W1459" s="289"/>
      <c r="X1459" s="488">
        <v>43888</v>
      </c>
      <c r="Y1459" s="481"/>
      <c r="Z1459" s="284"/>
    </row>
    <row r="1460" spans="2:26" ht="42.45" hidden="1" customHeight="1" x14ac:dyDescent="0.3">
      <c r="B1460" s="56" t="str">
        <f t="shared" ca="1" si="137"/>
        <v>VERO</v>
      </c>
      <c r="C1460" s="57" t="b">
        <f t="shared" si="138"/>
        <v>1</v>
      </c>
      <c r="D1460" s="57" t="b">
        <f>+IF(Q1460='Convalida dati'!$B$16,AND('Dealflow centrale'!V1460&lt;&gt;"",I1460&lt;&gt;""),IF(AND('Dealflow centrale'!Q1460='Convalida dati'!$B$17,'Dealflow centrale'!I1460=""),OR('Dealflow centrale'!V1460="",V1460='Convalida dati'!$D$8),"FALSO"))</f>
        <v>1</v>
      </c>
      <c r="E1460" s="57" t="b">
        <f>+IF(OR(T1460='Convalida dati'!$F$4,T1460='Convalida dati'!$F$5,T1460='Convalida dati'!$F$8),OR('Dealflow centrale'!V1460='Convalida dati'!$D$5,V1460='Convalida dati'!$D$6,V1460='Convalida dati'!$D$7),IF(OR('Dealflow centrale'!T1460='Convalida dati'!$F$9,'Dealflow centrale'!T1460='Convalida dati'!$F$7),OR('Dealflow centrale'!V1460='Convalida dati'!$D$4,'Dealflow centrale'!V1460='Convalida dati'!$D$5,'Dealflow centrale'!V1460='Convalida dati'!$D$6),IF(T1460="",OR(V1460="",V1460='Convalida dati'!$D$8),"FALSO")))</f>
        <v>1</v>
      </c>
      <c r="F1460" s="58" t="str">
        <f t="shared" ca="1" si="139"/>
        <v>OK</v>
      </c>
      <c r="G1460" s="66">
        <f t="shared" si="140"/>
        <v>1455</v>
      </c>
      <c r="H1460" s="85">
        <v>43886</v>
      </c>
      <c r="I1460" s="63">
        <v>43886</v>
      </c>
      <c r="J1460" s="292" t="s">
        <v>3219</v>
      </c>
      <c r="K1460" s="76" t="s">
        <v>62</v>
      </c>
      <c r="L1460" s="76" t="s">
        <v>149</v>
      </c>
      <c r="M1460" s="78" t="s">
        <v>92</v>
      </c>
      <c r="N1460" s="64" t="s">
        <v>1745</v>
      </c>
      <c r="O1460" s="272"/>
      <c r="P1460" s="66" t="s">
        <v>36</v>
      </c>
      <c r="Q1460" s="67" t="s">
        <v>170</v>
      </c>
      <c r="R1460" s="67" t="s">
        <v>51</v>
      </c>
      <c r="S1460" s="288" t="str">
        <f>+'EVCA sectoralclassification 1'!E30</f>
        <v>Materials</v>
      </c>
      <c r="T1460" s="68" t="s">
        <v>40</v>
      </c>
      <c r="U1460" s="78" t="s">
        <v>1285</v>
      </c>
      <c r="V1460" s="423" t="s">
        <v>39</v>
      </c>
      <c r="W1460" s="288"/>
      <c r="X1460" s="489">
        <v>43888</v>
      </c>
      <c r="Y1460" s="482"/>
      <c r="Z1460" s="74"/>
    </row>
    <row r="1461" spans="2:26" ht="42.45" hidden="1" customHeight="1" x14ac:dyDescent="0.3">
      <c r="B1461" s="56" t="str">
        <f t="shared" ca="1" si="137"/>
        <v>VERO</v>
      </c>
      <c r="C1461" s="57" t="b">
        <f t="shared" si="138"/>
        <v>1</v>
      </c>
      <c r="D1461" s="57" t="b">
        <f>+IF(Q1461='Convalida dati'!$B$16,AND('Dealflow centrale'!V1461&lt;&gt;"",I1461&lt;&gt;""),IF(AND('Dealflow centrale'!Q1461='Convalida dati'!$B$17,'Dealflow centrale'!I1461=""),OR('Dealflow centrale'!V1461="",V1461='Convalida dati'!$D$8),"FALSO"))</f>
        <v>1</v>
      </c>
      <c r="E1461" s="57" t="b">
        <f>+IF(OR(T1461='Convalida dati'!$F$4,T1461='Convalida dati'!$F$5,T1461='Convalida dati'!$F$8),OR('Dealflow centrale'!V1461='Convalida dati'!$D$5,V1461='Convalida dati'!$D$6,V1461='Convalida dati'!$D$7),IF(OR('Dealflow centrale'!T1461='Convalida dati'!$F$9,'Dealflow centrale'!T1461='Convalida dati'!$F$7),OR('Dealflow centrale'!V1461='Convalida dati'!$D$4,'Dealflow centrale'!V1461='Convalida dati'!$D$5,'Dealflow centrale'!V1461='Convalida dati'!$D$6),IF(T1461="",OR(V1461="",V1461='Convalida dati'!$D$8),"FALSO")))</f>
        <v>1</v>
      </c>
      <c r="F1461" s="58" t="str">
        <f t="shared" ca="1" si="139"/>
        <v>OK</v>
      </c>
      <c r="G1461" s="60">
        <f t="shared" si="140"/>
        <v>1456</v>
      </c>
      <c r="H1461" s="84">
        <v>43886</v>
      </c>
      <c r="I1461" s="59">
        <v>43886</v>
      </c>
      <c r="J1461" s="279" t="s">
        <v>3220</v>
      </c>
      <c r="K1461" s="70" t="s">
        <v>62</v>
      </c>
      <c r="L1461" s="70" t="s">
        <v>881</v>
      </c>
      <c r="M1461" s="72" t="s">
        <v>87</v>
      </c>
      <c r="N1461" s="75" t="s">
        <v>1745</v>
      </c>
      <c r="O1461" s="73"/>
      <c r="P1461" s="72" t="s">
        <v>36</v>
      </c>
      <c r="Q1461" s="281" t="s">
        <v>170</v>
      </c>
      <c r="R1461" s="61" t="s">
        <v>51</v>
      </c>
      <c r="S1461" s="293" t="str">
        <f>+'EVCA sectoralclassification 1'!E30</f>
        <v>Materials</v>
      </c>
      <c r="T1461" s="62" t="s">
        <v>40</v>
      </c>
      <c r="U1461" s="80" t="s">
        <v>3259</v>
      </c>
      <c r="V1461" s="424" t="s">
        <v>39</v>
      </c>
      <c r="W1461" s="289"/>
      <c r="X1461" s="488">
        <v>43888</v>
      </c>
      <c r="Y1461" s="481"/>
      <c r="Z1461" s="284"/>
    </row>
    <row r="1462" spans="2:26" ht="42.45" hidden="1" customHeight="1" x14ac:dyDescent="0.3">
      <c r="B1462" s="56" t="str">
        <f t="shared" ca="1" si="137"/>
        <v>VERO</v>
      </c>
      <c r="C1462" s="57" t="b">
        <f t="shared" si="138"/>
        <v>1</v>
      </c>
      <c r="D1462" s="57" t="b">
        <f>+IF(Q1462='Convalida dati'!$B$16,AND('Dealflow centrale'!V1462&lt;&gt;"",I1462&lt;&gt;""),IF(AND('Dealflow centrale'!Q1462='Convalida dati'!$B$17,'Dealflow centrale'!I1462=""),OR('Dealflow centrale'!V1462="",V1462='Convalida dati'!$D$8),"FALSO"))</f>
        <v>1</v>
      </c>
      <c r="E1462" s="57" t="b">
        <f>+IF(OR(T1462='Convalida dati'!$F$4,T1462='Convalida dati'!$F$5,T1462='Convalida dati'!$F$8),OR('Dealflow centrale'!V1462='Convalida dati'!$D$5,V1462='Convalida dati'!$D$6,V1462='Convalida dati'!$D$7),IF(OR('Dealflow centrale'!T1462='Convalida dati'!$F$9,'Dealflow centrale'!T1462='Convalida dati'!$F$7),OR('Dealflow centrale'!V1462='Convalida dati'!$D$4,'Dealflow centrale'!V1462='Convalida dati'!$D$5,'Dealflow centrale'!V1462='Convalida dati'!$D$6),IF(T1462="",OR(V1462="",V1462='Convalida dati'!$D$8),"FALSO")))</f>
        <v>1</v>
      </c>
      <c r="F1462" s="58" t="str">
        <f t="shared" ca="1" si="139"/>
        <v>OK</v>
      </c>
      <c r="G1462" s="66">
        <f t="shared" si="140"/>
        <v>1457</v>
      </c>
      <c r="H1462" s="85">
        <v>43886</v>
      </c>
      <c r="I1462" s="63">
        <v>43886</v>
      </c>
      <c r="J1462" s="292" t="s">
        <v>3221</v>
      </c>
      <c r="K1462" s="76" t="s">
        <v>62</v>
      </c>
      <c r="L1462" s="76" t="s">
        <v>192</v>
      </c>
      <c r="M1462" s="78" t="s">
        <v>95</v>
      </c>
      <c r="N1462" s="77" t="s">
        <v>1745</v>
      </c>
      <c r="O1462" s="272"/>
      <c r="P1462" s="78" t="s">
        <v>36</v>
      </c>
      <c r="Q1462" s="67" t="s">
        <v>170</v>
      </c>
      <c r="R1462" s="67" t="s">
        <v>46</v>
      </c>
      <c r="S1462" s="288" t="str">
        <f>+'EVCA sectoralclassification 1'!E179</f>
        <v>Energy: other</v>
      </c>
      <c r="T1462" s="68" t="s">
        <v>40</v>
      </c>
      <c r="U1462" s="78" t="s">
        <v>797</v>
      </c>
      <c r="V1462" s="423" t="s">
        <v>39</v>
      </c>
      <c r="W1462" s="288"/>
      <c r="X1462" s="489">
        <v>43888</v>
      </c>
      <c r="Y1462" s="482"/>
      <c r="Z1462" s="74"/>
    </row>
    <row r="1463" spans="2:26" ht="42.45" hidden="1" customHeight="1" x14ac:dyDescent="0.3">
      <c r="B1463" s="56" t="str">
        <f t="shared" ca="1" si="137"/>
        <v>VERO</v>
      </c>
      <c r="C1463" s="57" t="b">
        <f t="shared" si="138"/>
        <v>1</v>
      </c>
      <c r="D1463" s="57" t="b">
        <f>+IF(Q1463='Convalida dati'!$B$16,AND('Dealflow centrale'!V1463&lt;&gt;"",I1463&lt;&gt;""),IF(AND('Dealflow centrale'!Q1463='Convalida dati'!$B$17,'Dealflow centrale'!I1463=""),OR('Dealflow centrale'!V1463="",V1463='Convalida dati'!$D$8),"FALSO"))</f>
        <v>1</v>
      </c>
      <c r="E1463" s="57" t="b">
        <f>+IF(OR(T1463='Convalida dati'!$F$4,T1463='Convalida dati'!$F$5,T1463='Convalida dati'!$F$8),OR('Dealflow centrale'!V1463='Convalida dati'!$D$5,V1463='Convalida dati'!$D$6,V1463='Convalida dati'!$D$7),IF(OR('Dealflow centrale'!T1463='Convalida dati'!$F$9,'Dealflow centrale'!T1463='Convalida dati'!$F$7),OR('Dealflow centrale'!V1463='Convalida dati'!$D$4,'Dealflow centrale'!V1463='Convalida dati'!$D$5,'Dealflow centrale'!V1463='Convalida dati'!$D$6),IF(T1463="",OR(V1463="",V1463='Convalida dati'!$D$8),"FALSO")))</f>
        <v>1</v>
      </c>
      <c r="F1463" s="58" t="str">
        <f t="shared" ca="1" si="139"/>
        <v>OK</v>
      </c>
      <c r="G1463" s="60">
        <f t="shared" si="140"/>
        <v>1458</v>
      </c>
      <c r="H1463" s="282">
        <v>43886</v>
      </c>
      <c r="I1463" s="295">
        <v>43886</v>
      </c>
      <c r="J1463" s="279" t="s">
        <v>3222</v>
      </c>
      <c r="K1463" s="70" t="s">
        <v>62</v>
      </c>
      <c r="L1463" s="70" t="s">
        <v>881</v>
      </c>
      <c r="M1463" s="72" t="s">
        <v>87</v>
      </c>
      <c r="N1463" s="75" t="s">
        <v>1745</v>
      </c>
      <c r="O1463" s="73"/>
      <c r="P1463" s="60" t="s">
        <v>36</v>
      </c>
      <c r="Q1463" s="281" t="s">
        <v>170</v>
      </c>
      <c r="R1463" s="61" t="s">
        <v>52</v>
      </c>
      <c r="S1463" s="293" t="s">
        <v>690</v>
      </c>
      <c r="T1463" s="62" t="s">
        <v>40</v>
      </c>
      <c r="U1463" s="60" t="s">
        <v>3259</v>
      </c>
      <c r="V1463" s="424" t="s">
        <v>39</v>
      </c>
      <c r="W1463" s="289"/>
      <c r="X1463" s="488">
        <v>43888</v>
      </c>
      <c r="Y1463" s="481"/>
      <c r="Z1463" s="284"/>
    </row>
    <row r="1464" spans="2:26" ht="42.45" hidden="1" customHeight="1" x14ac:dyDescent="0.3">
      <c r="B1464" s="56" t="str">
        <f t="shared" ca="1" si="137"/>
        <v>VERO</v>
      </c>
      <c r="C1464" s="57" t="b">
        <f t="shared" si="138"/>
        <v>1</v>
      </c>
      <c r="D1464" s="57" t="b">
        <f>+IF(Q1464='Convalida dati'!$B$16,AND('Dealflow centrale'!V1464&lt;&gt;"",I1464&lt;&gt;""),IF(AND('Dealflow centrale'!Q1464='Convalida dati'!$B$17,'Dealflow centrale'!I1464=""),OR('Dealflow centrale'!V1464="",V1464='Convalida dati'!$D$8),"FALSO"))</f>
        <v>1</v>
      </c>
      <c r="E1464" s="57" t="b">
        <f>+IF(OR(T1464='Convalida dati'!$F$4,T1464='Convalida dati'!$F$5,T1464='Convalida dati'!$F$8),OR('Dealflow centrale'!V1464='Convalida dati'!$D$5,V1464='Convalida dati'!$D$6,V1464='Convalida dati'!$D$7),IF(OR('Dealflow centrale'!T1464='Convalida dati'!$F$9,'Dealflow centrale'!T1464='Convalida dati'!$F$7),OR('Dealflow centrale'!V1464='Convalida dati'!$D$4,'Dealflow centrale'!V1464='Convalida dati'!$D$5,'Dealflow centrale'!V1464='Convalida dati'!$D$6),IF(T1464="",OR(V1464="",V1464='Convalida dati'!$D$8),"FALSO")))</f>
        <v>1</v>
      </c>
      <c r="F1464" s="58" t="str">
        <f t="shared" ca="1" si="139"/>
        <v>OK</v>
      </c>
      <c r="G1464" s="66">
        <f t="shared" si="140"/>
        <v>1459</v>
      </c>
      <c r="H1464" s="85">
        <v>43886</v>
      </c>
      <c r="I1464" s="63">
        <v>43886</v>
      </c>
      <c r="J1464" s="292" t="s">
        <v>2829</v>
      </c>
      <c r="K1464" s="76" t="s">
        <v>62</v>
      </c>
      <c r="L1464" s="76" t="s">
        <v>192</v>
      </c>
      <c r="M1464" s="78" t="s">
        <v>95</v>
      </c>
      <c r="N1464" s="64" t="s">
        <v>1745</v>
      </c>
      <c r="O1464" s="272"/>
      <c r="P1464" s="66" t="s">
        <v>36</v>
      </c>
      <c r="Q1464" s="67" t="s">
        <v>170</v>
      </c>
      <c r="R1464" s="67" t="s">
        <v>46</v>
      </c>
      <c r="S1464" s="288" t="str">
        <f>+'EVCA sectoralclassification 1'!E179</f>
        <v>Energy: other</v>
      </c>
      <c r="T1464" s="68" t="s">
        <v>40</v>
      </c>
      <c r="U1464" s="66" t="s">
        <v>797</v>
      </c>
      <c r="V1464" s="423" t="s">
        <v>39</v>
      </c>
      <c r="W1464" s="288"/>
      <c r="X1464" s="489">
        <v>43888</v>
      </c>
      <c r="Y1464" s="482"/>
      <c r="Z1464" s="74"/>
    </row>
    <row r="1465" spans="2:26" ht="42.45" hidden="1" customHeight="1" x14ac:dyDescent="0.3">
      <c r="B1465" s="56" t="str">
        <f t="shared" ca="1" si="137"/>
        <v>VERO</v>
      </c>
      <c r="C1465" s="57" t="b">
        <f t="shared" si="138"/>
        <v>1</v>
      </c>
      <c r="D1465" s="57" t="b">
        <f>+IF(Q1465='Convalida dati'!$B$16,AND('Dealflow centrale'!V1465&lt;&gt;"",I1465&lt;&gt;""),IF(AND('Dealflow centrale'!Q1465='Convalida dati'!$B$17,'Dealflow centrale'!I1465=""),OR('Dealflow centrale'!V1465="",V1465='Convalida dati'!$D$8),"FALSO"))</f>
        <v>1</v>
      </c>
      <c r="E1465" s="57" t="b">
        <f>+IF(OR(T1465='Convalida dati'!$F$4,T1465='Convalida dati'!$F$5,T1465='Convalida dati'!$F$8),OR('Dealflow centrale'!V1465='Convalida dati'!$D$5,V1465='Convalida dati'!$D$6,V1465='Convalida dati'!$D$7),IF(OR('Dealflow centrale'!T1465='Convalida dati'!$F$9,'Dealflow centrale'!T1465='Convalida dati'!$F$7),OR('Dealflow centrale'!V1465='Convalida dati'!$D$4,'Dealflow centrale'!V1465='Convalida dati'!$D$5,'Dealflow centrale'!V1465='Convalida dati'!$D$6),IF(T1465="",OR(V1465="",V1465='Convalida dati'!$D$8),"FALSO")))</f>
        <v>1</v>
      </c>
      <c r="F1465" s="58" t="str">
        <f t="shared" ca="1" si="139"/>
        <v>OK</v>
      </c>
      <c r="G1465" s="60">
        <f t="shared" si="140"/>
        <v>1460</v>
      </c>
      <c r="H1465" s="84">
        <v>43886</v>
      </c>
      <c r="I1465" s="59">
        <v>43886</v>
      </c>
      <c r="J1465" s="279" t="s">
        <v>3223</v>
      </c>
      <c r="K1465" s="70" t="s">
        <v>62</v>
      </c>
      <c r="L1465" s="70" t="s">
        <v>891</v>
      </c>
      <c r="M1465" s="72" t="s">
        <v>3251</v>
      </c>
      <c r="N1465" s="75" t="s">
        <v>1745</v>
      </c>
      <c r="O1465" s="73"/>
      <c r="P1465" s="72" t="s">
        <v>36</v>
      </c>
      <c r="Q1465" s="281" t="s">
        <v>170</v>
      </c>
      <c r="R1465" s="61" t="s">
        <v>50</v>
      </c>
      <c r="S1465" s="293" t="str">
        <f>+'EVCA sectoralclassification 1'!E60</f>
        <v>Industrial measurement, sensing and control</v>
      </c>
      <c r="T1465" s="62" t="s">
        <v>40</v>
      </c>
      <c r="U1465" s="72" t="s">
        <v>890</v>
      </c>
      <c r="V1465" s="424" t="s">
        <v>39</v>
      </c>
      <c r="W1465" s="289"/>
      <c r="X1465" s="488">
        <v>43888</v>
      </c>
      <c r="Y1465" s="481"/>
      <c r="Z1465" s="284"/>
    </row>
    <row r="1466" spans="2:26" ht="42.45" hidden="1" customHeight="1" x14ac:dyDescent="0.3">
      <c r="B1466" s="56" t="str">
        <f t="shared" ca="1" si="137"/>
        <v>VERO</v>
      </c>
      <c r="C1466" s="57" t="b">
        <f t="shared" si="138"/>
        <v>1</v>
      </c>
      <c r="D1466" s="57" t="b">
        <f>+IF(Q1466='Convalida dati'!$B$16,AND('Dealflow centrale'!V1466&lt;&gt;"",I1466&lt;&gt;""),IF(AND('Dealflow centrale'!Q1466='Convalida dati'!$B$17,'Dealflow centrale'!I1466=""),OR('Dealflow centrale'!V1466="",V1466='Convalida dati'!$D$8),"FALSO"))</f>
        <v>1</v>
      </c>
      <c r="E1466" s="57" t="b">
        <f>+IF(OR(T1466='Convalida dati'!$F$4,T1466='Convalida dati'!$F$5,T1466='Convalida dati'!$F$8),OR('Dealflow centrale'!V1466='Convalida dati'!$D$5,V1466='Convalida dati'!$D$6,V1466='Convalida dati'!$D$7),IF(OR('Dealflow centrale'!T1466='Convalida dati'!$F$9,'Dealflow centrale'!T1466='Convalida dati'!$F$7),OR('Dealflow centrale'!V1466='Convalida dati'!$D$4,'Dealflow centrale'!V1466='Convalida dati'!$D$5,'Dealflow centrale'!V1466='Convalida dati'!$D$6),IF(T1466="",OR(V1466="",V1466='Convalida dati'!$D$8),"FALSO")))</f>
        <v>1</v>
      </c>
      <c r="F1466" s="58" t="str">
        <f t="shared" ca="1" si="139"/>
        <v>OK</v>
      </c>
      <c r="G1466" s="66">
        <f t="shared" si="140"/>
        <v>1461</v>
      </c>
      <c r="H1466" s="273">
        <v>43886</v>
      </c>
      <c r="I1466" s="63">
        <v>43886</v>
      </c>
      <c r="J1466" s="292" t="s">
        <v>3224</v>
      </c>
      <c r="K1466" s="76" t="s">
        <v>62</v>
      </c>
      <c r="L1466" s="76" t="s">
        <v>3252</v>
      </c>
      <c r="M1466" s="78" t="s">
        <v>99</v>
      </c>
      <c r="N1466" s="64" t="s">
        <v>1745</v>
      </c>
      <c r="O1466" s="272"/>
      <c r="P1466" s="66" t="s">
        <v>36</v>
      </c>
      <c r="Q1466" s="67" t="s">
        <v>170</v>
      </c>
      <c r="R1466" s="67" t="s">
        <v>50</v>
      </c>
      <c r="S1466" s="288" t="str">
        <f>+'EVCA sectoralclassification 1'!E60</f>
        <v>Industrial measurement, sensing and control</v>
      </c>
      <c r="T1466" s="68" t="s">
        <v>40</v>
      </c>
      <c r="U1466" s="69" t="s">
        <v>828</v>
      </c>
      <c r="V1466" s="423" t="s">
        <v>39</v>
      </c>
      <c r="W1466" s="288"/>
      <c r="X1466" s="489">
        <v>43888</v>
      </c>
      <c r="Y1466" s="482"/>
      <c r="Z1466" s="74"/>
    </row>
    <row r="1467" spans="2:26" ht="42.45" hidden="1" customHeight="1" x14ac:dyDescent="0.3">
      <c r="B1467" s="56" t="str">
        <f t="shared" ca="1" si="137"/>
        <v>VERO</v>
      </c>
      <c r="C1467" s="57" t="b">
        <f t="shared" si="138"/>
        <v>1</v>
      </c>
      <c r="D1467" s="57" t="b">
        <f>+IF(Q1467='Convalida dati'!$B$16,AND('Dealflow centrale'!V1467&lt;&gt;"",I1467&lt;&gt;""),IF(AND('Dealflow centrale'!Q1467='Convalida dati'!$B$17,'Dealflow centrale'!I1467=""),OR('Dealflow centrale'!V1467="",V1467='Convalida dati'!$D$8),"FALSO"))</f>
        <v>1</v>
      </c>
      <c r="E1467" s="57" t="b">
        <f>+IF(OR(T1467='Convalida dati'!$F$4,T1467='Convalida dati'!$F$5,T1467='Convalida dati'!$F$8),OR('Dealflow centrale'!V1467='Convalida dati'!$D$5,V1467='Convalida dati'!$D$6,V1467='Convalida dati'!$D$7),IF(OR('Dealflow centrale'!T1467='Convalida dati'!$F$9,'Dealflow centrale'!T1467='Convalida dati'!$F$7),OR('Dealflow centrale'!V1467='Convalida dati'!$D$4,'Dealflow centrale'!V1467='Convalida dati'!$D$5,'Dealflow centrale'!V1467='Convalida dati'!$D$6),IF(T1467="",OR(V1467="",V1467='Convalida dati'!$D$8),"FALSO")))</f>
        <v>1</v>
      </c>
      <c r="F1467" s="58" t="str">
        <f t="shared" ca="1" si="139"/>
        <v>OK</v>
      </c>
      <c r="G1467" s="60">
        <f t="shared" si="140"/>
        <v>1462</v>
      </c>
      <c r="H1467" s="84">
        <v>43886</v>
      </c>
      <c r="I1467" s="59">
        <v>43886</v>
      </c>
      <c r="J1467" s="279" t="s">
        <v>3225</v>
      </c>
      <c r="K1467" s="70" t="s">
        <v>62</v>
      </c>
      <c r="L1467" s="70" t="s">
        <v>192</v>
      </c>
      <c r="M1467" s="72" t="s">
        <v>95</v>
      </c>
      <c r="N1467" s="75" t="s">
        <v>1745</v>
      </c>
      <c r="O1467" s="73"/>
      <c r="P1467" s="60" t="s">
        <v>36</v>
      </c>
      <c r="Q1467" s="281" t="s">
        <v>170</v>
      </c>
      <c r="R1467" s="61" t="s">
        <v>52</v>
      </c>
      <c r="S1467" s="293" t="s">
        <v>690</v>
      </c>
      <c r="T1467" s="62" t="s">
        <v>40</v>
      </c>
      <c r="U1467" s="284" t="s">
        <v>797</v>
      </c>
      <c r="V1467" s="424" t="s">
        <v>39</v>
      </c>
      <c r="W1467" s="289"/>
      <c r="X1467" s="488">
        <v>43888</v>
      </c>
      <c r="Y1467" s="481"/>
      <c r="Z1467" s="284"/>
    </row>
    <row r="1468" spans="2:26" ht="42.45" hidden="1" customHeight="1" x14ac:dyDescent="0.3">
      <c r="B1468" s="56" t="str">
        <f t="shared" ca="1" si="137"/>
        <v>VERO</v>
      </c>
      <c r="C1468" s="57" t="b">
        <f t="shared" si="138"/>
        <v>1</v>
      </c>
      <c r="D1468" s="57" t="b">
        <f>+IF(Q1468='Convalida dati'!$B$16,AND('Dealflow centrale'!V1468&lt;&gt;"",I1468&lt;&gt;""),IF(AND('Dealflow centrale'!Q1468='Convalida dati'!$B$17,'Dealflow centrale'!I1468=""),OR('Dealflow centrale'!V1468="",V1468='Convalida dati'!$D$8),"FALSO"))</f>
        <v>1</v>
      </c>
      <c r="E1468" s="57" t="b">
        <f>+IF(OR(T1468='Convalida dati'!$F$4,T1468='Convalida dati'!$F$5,T1468='Convalida dati'!$F$8),OR('Dealflow centrale'!V1468='Convalida dati'!$D$5,V1468='Convalida dati'!$D$6,V1468='Convalida dati'!$D$7),IF(OR('Dealflow centrale'!T1468='Convalida dati'!$F$9,'Dealflow centrale'!T1468='Convalida dati'!$F$7),OR('Dealflow centrale'!V1468='Convalida dati'!$D$4,'Dealflow centrale'!V1468='Convalida dati'!$D$5,'Dealflow centrale'!V1468='Convalida dati'!$D$6),IF(T1468="",OR(V1468="",V1468='Convalida dati'!$D$8),"FALSO")))</f>
        <v>1</v>
      </c>
      <c r="F1468" s="58" t="str">
        <f t="shared" ca="1" si="139"/>
        <v>OK</v>
      </c>
      <c r="G1468" s="66">
        <f t="shared" si="140"/>
        <v>1463</v>
      </c>
      <c r="H1468" s="85">
        <v>43886</v>
      </c>
      <c r="I1468" s="63">
        <v>43886</v>
      </c>
      <c r="J1468" s="292" t="s">
        <v>3226</v>
      </c>
      <c r="K1468" s="76" t="s">
        <v>62</v>
      </c>
      <c r="L1468" s="76" t="s">
        <v>190</v>
      </c>
      <c r="M1468" s="78" t="s">
        <v>99</v>
      </c>
      <c r="N1468" s="64" t="s">
        <v>1745</v>
      </c>
      <c r="O1468" s="272"/>
      <c r="P1468" s="66" t="s">
        <v>36</v>
      </c>
      <c r="Q1468" s="67" t="s">
        <v>170</v>
      </c>
      <c r="R1468" s="67" t="s">
        <v>49</v>
      </c>
      <c r="S1468" s="288" t="str">
        <f>+'EVCA sectoralclassification 1'!E214</f>
        <v>Systems software</v>
      </c>
      <c r="T1468" s="68" t="s">
        <v>40</v>
      </c>
      <c r="U1468" s="69" t="s">
        <v>3260</v>
      </c>
      <c r="V1468" s="423" t="s">
        <v>39</v>
      </c>
      <c r="W1468" s="288"/>
      <c r="X1468" s="489">
        <v>43888</v>
      </c>
      <c r="Y1468" s="482"/>
      <c r="Z1468" s="74"/>
    </row>
    <row r="1469" spans="2:26" ht="42.45" hidden="1" customHeight="1" x14ac:dyDescent="0.3">
      <c r="B1469" s="56" t="str">
        <f t="shared" ca="1" si="137"/>
        <v>VERO</v>
      </c>
      <c r="C1469" s="57" t="b">
        <f t="shared" si="138"/>
        <v>1</v>
      </c>
      <c r="D1469" s="57" t="b">
        <f>+IF(Q1469='Convalida dati'!$B$16,AND('Dealflow centrale'!V1469&lt;&gt;"",I1469&lt;&gt;""),IF(AND('Dealflow centrale'!Q1469='Convalida dati'!$B$17,'Dealflow centrale'!I1469=""),OR('Dealflow centrale'!V1469="",V1469='Convalida dati'!$D$8),"FALSO"))</f>
        <v>1</v>
      </c>
      <c r="E1469" s="57" t="b">
        <f>+IF(OR(T1469='Convalida dati'!$F$4,T1469='Convalida dati'!$F$5,T1469='Convalida dati'!$F$8),OR('Dealflow centrale'!V1469='Convalida dati'!$D$5,V1469='Convalida dati'!$D$6,V1469='Convalida dati'!$D$7),IF(OR('Dealflow centrale'!T1469='Convalida dati'!$F$9,'Dealflow centrale'!T1469='Convalida dati'!$F$7),OR('Dealflow centrale'!V1469='Convalida dati'!$D$4,'Dealflow centrale'!V1469='Convalida dati'!$D$5,'Dealflow centrale'!V1469='Convalida dati'!$D$6),IF(T1469="",OR(V1469="",V1469='Convalida dati'!$D$8),"FALSO")))</f>
        <v>1</v>
      </c>
      <c r="F1469" s="58" t="str">
        <f t="shared" ca="1" si="139"/>
        <v>OK</v>
      </c>
      <c r="G1469" s="60">
        <f t="shared" si="140"/>
        <v>1464</v>
      </c>
      <c r="H1469" s="282">
        <v>43886</v>
      </c>
      <c r="I1469" s="59">
        <v>43886</v>
      </c>
      <c r="J1469" s="279" t="s">
        <v>3227</v>
      </c>
      <c r="K1469" s="70" t="s">
        <v>62</v>
      </c>
      <c r="L1469" s="70" t="s">
        <v>192</v>
      </c>
      <c r="M1469" s="72" t="s">
        <v>95</v>
      </c>
      <c r="N1469" s="75" t="s">
        <v>1745</v>
      </c>
      <c r="O1469" s="73"/>
      <c r="P1469" s="60" t="s">
        <v>36</v>
      </c>
      <c r="Q1469" s="281" t="s">
        <v>170</v>
      </c>
      <c r="R1469" s="61" t="s">
        <v>46</v>
      </c>
      <c r="S1469" s="293" t="str">
        <f>+'EVCA sectoralclassification 1'!E179</f>
        <v>Energy: other</v>
      </c>
      <c r="T1469" s="62" t="s">
        <v>40</v>
      </c>
      <c r="U1469" s="80" t="s">
        <v>797</v>
      </c>
      <c r="V1469" s="424" t="s">
        <v>39</v>
      </c>
      <c r="W1469" s="289"/>
      <c r="X1469" s="491">
        <v>43888</v>
      </c>
      <c r="Y1469" s="481"/>
      <c r="Z1469" s="284"/>
    </row>
    <row r="1470" spans="2:26" ht="42.45" hidden="1" customHeight="1" x14ac:dyDescent="0.3">
      <c r="B1470" s="56" t="str">
        <f t="shared" ca="1" si="137"/>
        <v>VERO</v>
      </c>
      <c r="C1470" s="57" t="b">
        <f t="shared" si="138"/>
        <v>1</v>
      </c>
      <c r="D1470" s="57" t="b">
        <f>+IF(Q1470='Convalida dati'!$B$16,AND('Dealflow centrale'!V1470&lt;&gt;"",I1470&lt;&gt;""),IF(AND('Dealflow centrale'!Q1470='Convalida dati'!$B$17,'Dealflow centrale'!I1470=""),OR('Dealflow centrale'!V1470="",V1470='Convalida dati'!$D$8),"FALSO"))</f>
        <v>1</v>
      </c>
      <c r="E1470" s="57" t="b">
        <f>+IF(OR(T1470='Convalida dati'!$F$4,T1470='Convalida dati'!$F$5,T1470='Convalida dati'!$F$8),OR('Dealflow centrale'!V1470='Convalida dati'!$D$5,V1470='Convalida dati'!$D$6,V1470='Convalida dati'!$D$7),IF(OR('Dealflow centrale'!T1470='Convalida dati'!$F$9,'Dealflow centrale'!T1470='Convalida dati'!$F$7),OR('Dealflow centrale'!V1470='Convalida dati'!$D$4,'Dealflow centrale'!V1470='Convalida dati'!$D$5,'Dealflow centrale'!V1470='Convalida dati'!$D$6),IF(T1470="",OR(V1470="",V1470='Convalida dati'!$D$8),"FALSO")))</f>
        <v>1</v>
      </c>
      <c r="F1470" s="58" t="str">
        <f t="shared" ref="F1470:F1533" ca="1" si="141">+IF(AND(B1470="VERO",C1470=TRUE,D1470=TRUE,E1470=TRUE),"OK","ERRORE")</f>
        <v>OK</v>
      </c>
      <c r="G1470" s="66">
        <f t="shared" si="140"/>
        <v>1465</v>
      </c>
      <c r="H1470" s="85">
        <v>43886</v>
      </c>
      <c r="I1470" s="63">
        <v>43886</v>
      </c>
      <c r="J1470" s="292" t="s">
        <v>3228</v>
      </c>
      <c r="K1470" s="76" t="s">
        <v>62</v>
      </c>
      <c r="L1470" s="76" t="s">
        <v>192</v>
      </c>
      <c r="M1470" s="78" t="s">
        <v>95</v>
      </c>
      <c r="N1470" s="77" t="s">
        <v>1745</v>
      </c>
      <c r="O1470" s="272"/>
      <c r="P1470" s="66" t="s">
        <v>36</v>
      </c>
      <c r="Q1470" s="67" t="s">
        <v>170</v>
      </c>
      <c r="R1470" s="67" t="s">
        <v>52</v>
      </c>
      <c r="S1470" s="288" t="s">
        <v>690</v>
      </c>
      <c r="T1470" s="68" t="s">
        <v>40</v>
      </c>
      <c r="U1470" s="74" t="s">
        <v>797</v>
      </c>
      <c r="V1470" s="423" t="s">
        <v>39</v>
      </c>
      <c r="W1470" s="288"/>
      <c r="X1470" s="489">
        <v>43888</v>
      </c>
      <c r="Y1470" s="482"/>
      <c r="Z1470" s="74"/>
    </row>
    <row r="1471" spans="2:26" ht="42.45" hidden="1" customHeight="1" x14ac:dyDescent="0.3">
      <c r="B1471" s="56" t="str">
        <f t="shared" ref="B1471:B1534" ca="1" si="142">IF(AND(+H1471&lt;=X1471,X1471&lt;=TODAY()),"VERO","FALSO")</f>
        <v>VERO</v>
      </c>
      <c r="C1471" s="57" t="b">
        <f t="shared" ref="C1471:C1534" si="143">+(AND(G1471&lt;&gt;"",H1471&lt;&gt;"",J1471&lt;&gt;"",K1471&lt;&gt;"",L1471&lt;&gt;"",M1471&lt;&gt;"",P1471&lt;&gt;"",Q1471&lt;&gt;""))</f>
        <v>1</v>
      </c>
      <c r="D1471" s="57" t="b">
        <f>+IF(Q1471='Convalida dati'!$B$16,AND('Dealflow centrale'!V1471&lt;&gt;"",I1471&lt;&gt;""),IF(AND('Dealflow centrale'!Q1471='Convalida dati'!$B$17,'Dealflow centrale'!I1471=""),OR('Dealflow centrale'!V1471="",V1471='Convalida dati'!$D$8),"FALSO"))</f>
        <v>1</v>
      </c>
      <c r="E1471" s="57" t="b">
        <f>+IF(OR(T1471='Convalida dati'!$F$4,T1471='Convalida dati'!$F$5,T1471='Convalida dati'!$F$8),OR('Dealflow centrale'!V1471='Convalida dati'!$D$5,V1471='Convalida dati'!$D$6,V1471='Convalida dati'!$D$7),IF(OR('Dealflow centrale'!T1471='Convalida dati'!$F$9,'Dealflow centrale'!T1471='Convalida dati'!$F$7),OR('Dealflow centrale'!V1471='Convalida dati'!$D$4,'Dealflow centrale'!V1471='Convalida dati'!$D$5,'Dealflow centrale'!V1471='Convalida dati'!$D$6),IF(T1471="",OR(V1471="",V1471='Convalida dati'!$D$8),"FALSO")))</f>
        <v>1</v>
      </c>
      <c r="F1471" s="58" t="str">
        <f t="shared" ca="1" si="141"/>
        <v>OK</v>
      </c>
      <c r="G1471" s="60">
        <f t="shared" ref="G1471:G1534" si="144">+G1470+1</f>
        <v>1466</v>
      </c>
      <c r="H1471" s="84">
        <v>43886</v>
      </c>
      <c r="I1471" s="59">
        <v>43886</v>
      </c>
      <c r="J1471" s="279" t="s">
        <v>3229</v>
      </c>
      <c r="K1471" s="70" t="s">
        <v>62</v>
      </c>
      <c r="L1471" s="70" t="s">
        <v>1523</v>
      </c>
      <c r="M1471" s="72" t="s">
        <v>93</v>
      </c>
      <c r="N1471" s="75" t="s">
        <v>1745</v>
      </c>
      <c r="O1471" s="73"/>
      <c r="P1471" s="72" t="s">
        <v>36</v>
      </c>
      <c r="Q1471" s="281" t="s">
        <v>170</v>
      </c>
      <c r="R1471" s="61" t="s">
        <v>52</v>
      </c>
      <c r="S1471" s="293" t="s">
        <v>690</v>
      </c>
      <c r="T1471" s="62" t="s">
        <v>40</v>
      </c>
      <c r="U1471" s="80" t="s">
        <v>1498</v>
      </c>
      <c r="V1471" s="424" t="s">
        <v>39</v>
      </c>
      <c r="W1471" s="289"/>
      <c r="X1471" s="488">
        <v>43888</v>
      </c>
      <c r="Y1471" s="481"/>
      <c r="Z1471" s="284"/>
    </row>
    <row r="1472" spans="2:26" ht="42.45" hidden="1" customHeight="1" x14ac:dyDescent="0.3">
      <c r="B1472" s="56" t="str">
        <f t="shared" ca="1" si="142"/>
        <v>VERO</v>
      </c>
      <c r="C1472" s="57" t="b">
        <f t="shared" si="143"/>
        <v>1</v>
      </c>
      <c r="D1472" s="57" t="b">
        <f>+IF(Q1472='Convalida dati'!$B$16,AND('Dealflow centrale'!V1472&lt;&gt;"",I1472&lt;&gt;""),IF(AND('Dealflow centrale'!Q1472='Convalida dati'!$B$17,'Dealflow centrale'!I1472=""),OR('Dealflow centrale'!V1472="",V1472='Convalida dati'!$D$8),"FALSO"))</f>
        <v>1</v>
      </c>
      <c r="E1472" s="57" t="b">
        <f>+IF(OR(T1472='Convalida dati'!$F$4,T1472='Convalida dati'!$F$5,T1472='Convalida dati'!$F$8),OR('Dealflow centrale'!V1472='Convalida dati'!$D$5,V1472='Convalida dati'!$D$6,V1472='Convalida dati'!$D$7),IF(OR('Dealflow centrale'!T1472='Convalida dati'!$F$9,'Dealflow centrale'!T1472='Convalida dati'!$F$7),OR('Dealflow centrale'!V1472='Convalida dati'!$D$4,'Dealflow centrale'!V1472='Convalida dati'!$D$5,'Dealflow centrale'!V1472='Convalida dati'!$D$6),IF(T1472="",OR(V1472="",V1472='Convalida dati'!$D$8),"FALSO")))</f>
        <v>1</v>
      </c>
      <c r="F1472" s="58" t="str">
        <f t="shared" ca="1" si="141"/>
        <v>OK</v>
      </c>
      <c r="G1472" s="66">
        <f t="shared" si="144"/>
        <v>1467</v>
      </c>
      <c r="H1472" s="85">
        <v>43886</v>
      </c>
      <c r="I1472" s="63">
        <v>43886</v>
      </c>
      <c r="J1472" s="292" t="s">
        <v>3230</v>
      </c>
      <c r="K1472" s="76" t="s">
        <v>62</v>
      </c>
      <c r="L1472" s="76" t="s">
        <v>3250</v>
      </c>
      <c r="M1472" s="78" t="s">
        <v>87</v>
      </c>
      <c r="N1472" s="64" t="s">
        <v>1745</v>
      </c>
      <c r="O1472" s="272"/>
      <c r="P1472" s="66" t="s">
        <v>36</v>
      </c>
      <c r="Q1472" s="67" t="s">
        <v>170</v>
      </c>
      <c r="R1472" s="67" t="s">
        <v>51</v>
      </c>
      <c r="S1472" s="288" t="str">
        <f>+'EVCA sectoralclassification 1'!E29</f>
        <v>Materials</v>
      </c>
      <c r="T1472" s="68" t="s">
        <v>40</v>
      </c>
      <c r="U1472" s="69" t="s">
        <v>1018</v>
      </c>
      <c r="V1472" s="423" t="s">
        <v>39</v>
      </c>
      <c r="W1472" s="288"/>
      <c r="X1472" s="489">
        <v>43888</v>
      </c>
      <c r="Y1472" s="482"/>
      <c r="Z1472" s="74"/>
    </row>
    <row r="1473" spans="2:26" ht="42.45" hidden="1" customHeight="1" x14ac:dyDescent="0.3">
      <c r="B1473" s="56" t="str">
        <f t="shared" ca="1" si="142"/>
        <v>VERO</v>
      </c>
      <c r="C1473" s="57" t="b">
        <f t="shared" si="143"/>
        <v>1</v>
      </c>
      <c r="D1473" s="57" t="b">
        <f>+IF(Q1473='Convalida dati'!$B$16,AND('Dealflow centrale'!V1473&lt;&gt;"",I1473&lt;&gt;""),IF(AND('Dealflow centrale'!Q1473='Convalida dati'!$B$17,'Dealflow centrale'!I1473=""),OR('Dealflow centrale'!V1473="",V1473='Convalida dati'!$D$8),"FALSO"))</f>
        <v>1</v>
      </c>
      <c r="E1473" s="57" t="b">
        <f>+IF(OR(T1473='Convalida dati'!$F$4,T1473='Convalida dati'!$F$5,T1473='Convalida dati'!$F$8),OR('Dealflow centrale'!V1473='Convalida dati'!$D$5,V1473='Convalida dati'!$D$6,V1473='Convalida dati'!$D$7),IF(OR('Dealflow centrale'!T1473='Convalida dati'!$F$9,'Dealflow centrale'!T1473='Convalida dati'!$F$7),OR('Dealflow centrale'!V1473='Convalida dati'!$D$4,'Dealflow centrale'!V1473='Convalida dati'!$D$5,'Dealflow centrale'!V1473='Convalida dati'!$D$6),IF(T1473="",OR(V1473="",V1473='Convalida dati'!$D$8),"FALSO")))</f>
        <v>1</v>
      </c>
      <c r="F1473" s="58" t="str">
        <f t="shared" ca="1" si="141"/>
        <v>OK</v>
      </c>
      <c r="G1473" s="60">
        <f t="shared" si="144"/>
        <v>1468</v>
      </c>
      <c r="H1473" s="84">
        <v>43886</v>
      </c>
      <c r="I1473" s="59">
        <v>43886</v>
      </c>
      <c r="J1473" s="279" t="s">
        <v>3231</v>
      </c>
      <c r="K1473" s="70" t="s">
        <v>62</v>
      </c>
      <c r="L1473" s="70" t="s">
        <v>165</v>
      </c>
      <c r="M1473" s="72" t="s">
        <v>90</v>
      </c>
      <c r="N1473" s="75" t="s">
        <v>1745</v>
      </c>
      <c r="O1473" s="73"/>
      <c r="P1473" s="60" t="s">
        <v>36</v>
      </c>
      <c r="Q1473" s="281" t="s">
        <v>170</v>
      </c>
      <c r="R1473" s="61" t="s">
        <v>52</v>
      </c>
      <c r="S1473" s="293" t="s">
        <v>690</v>
      </c>
      <c r="T1473" s="62" t="s">
        <v>40</v>
      </c>
      <c r="U1473" s="284" t="s">
        <v>3261</v>
      </c>
      <c r="V1473" s="424" t="s">
        <v>39</v>
      </c>
      <c r="W1473" s="289"/>
      <c r="X1473" s="488">
        <v>43888</v>
      </c>
      <c r="Y1473" s="481"/>
      <c r="Z1473" s="284"/>
    </row>
    <row r="1474" spans="2:26" ht="42.45" hidden="1" customHeight="1" x14ac:dyDescent="0.3">
      <c r="B1474" s="56" t="str">
        <f t="shared" ca="1" si="142"/>
        <v>VERO</v>
      </c>
      <c r="C1474" s="57" t="b">
        <f t="shared" si="143"/>
        <v>1</v>
      </c>
      <c r="D1474" s="57" t="b">
        <f>+IF(Q1474='Convalida dati'!$B$16,AND('Dealflow centrale'!V1474&lt;&gt;"",I1474&lt;&gt;""),IF(AND('Dealflow centrale'!Q1474='Convalida dati'!$B$17,'Dealflow centrale'!I1474=""),OR('Dealflow centrale'!V1474="",V1474='Convalida dati'!$D$8),"FALSO"))</f>
        <v>1</v>
      </c>
      <c r="E1474" s="57" t="b">
        <f>+IF(OR(T1474='Convalida dati'!$F$4,T1474='Convalida dati'!$F$5,T1474='Convalida dati'!$F$8),OR('Dealflow centrale'!V1474='Convalida dati'!$D$5,V1474='Convalida dati'!$D$6,V1474='Convalida dati'!$D$7),IF(OR('Dealflow centrale'!T1474='Convalida dati'!$F$9,'Dealflow centrale'!T1474='Convalida dati'!$F$7),OR('Dealflow centrale'!V1474='Convalida dati'!$D$4,'Dealflow centrale'!V1474='Convalida dati'!$D$5,'Dealflow centrale'!V1474='Convalida dati'!$D$6),IF(T1474="",OR(V1474="",V1474='Convalida dati'!$D$8),"FALSO")))</f>
        <v>1</v>
      </c>
      <c r="F1474" s="58" t="str">
        <f t="shared" ca="1" si="141"/>
        <v>OK</v>
      </c>
      <c r="G1474" s="66">
        <f t="shared" si="144"/>
        <v>1469</v>
      </c>
      <c r="H1474" s="85">
        <v>43886</v>
      </c>
      <c r="I1474" s="63">
        <v>43886</v>
      </c>
      <c r="J1474" s="292" t="s">
        <v>3232</v>
      </c>
      <c r="K1474" s="76" t="s">
        <v>62</v>
      </c>
      <c r="L1474" s="76" t="s">
        <v>192</v>
      </c>
      <c r="M1474" s="78" t="s">
        <v>95</v>
      </c>
      <c r="N1474" s="77" t="s">
        <v>1745</v>
      </c>
      <c r="O1474" s="272"/>
      <c r="P1474" s="78" t="s">
        <v>36</v>
      </c>
      <c r="Q1474" s="67" t="s">
        <v>170</v>
      </c>
      <c r="R1474" s="67" t="s">
        <v>49</v>
      </c>
      <c r="S1474" s="288" t="str">
        <f>+'EVCA sectoralclassification 1'!E214</f>
        <v>Systems software</v>
      </c>
      <c r="T1474" s="68" t="s">
        <v>40</v>
      </c>
      <c r="U1474" s="74" t="s">
        <v>797</v>
      </c>
      <c r="V1474" s="423" t="s">
        <v>39</v>
      </c>
      <c r="W1474" s="288"/>
      <c r="X1474" s="489">
        <v>43888</v>
      </c>
      <c r="Y1474" s="482"/>
      <c r="Z1474" s="74"/>
    </row>
    <row r="1475" spans="2:26" ht="42.45" hidden="1" customHeight="1" x14ac:dyDescent="0.3">
      <c r="B1475" s="56" t="str">
        <f t="shared" ca="1" si="142"/>
        <v>VERO</v>
      </c>
      <c r="C1475" s="57" t="b">
        <f t="shared" si="143"/>
        <v>1</v>
      </c>
      <c r="D1475" s="57" t="b">
        <f>+IF(Q1475='Convalida dati'!$B$16,AND('Dealflow centrale'!V1475&lt;&gt;"",I1475&lt;&gt;""),IF(AND('Dealflow centrale'!Q1475='Convalida dati'!$B$17,'Dealflow centrale'!I1475=""),OR('Dealflow centrale'!V1475="",V1475='Convalida dati'!$D$8),"FALSO"))</f>
        <v>1</v>
      </c>
      <c r="E1475" s="57" t="b">
        <f>+IF(OR(T1475='Convalida dati'!$F$4,T1475='Convalida dati'!$F$5,T1475='Convalida dati'!$F$8),OR('Dealflow centrale'!V1475='Convalida dati'!$D$5,V1475='Convalida dati'!$D$6,V1475='Convalida dati'!$D$7),IF(OR('Dealflow centrale'!T1475='Convalida dati'!$F$9,'Dealflow centrale'!T1475='Convalida dati'!$F$7),OR('Dealflow centrale'!V1475='Convalida dati'!$D$4,'Dealflow centrale'!V1475='Convalida dati'!$D$5,'Dealflow centrale'!V1475='Convalida dati'!$D$6),IF(T1475="",OR(V1475="",V1475='Convalida dati'!$D$8),"FALSO")))</f>
        <v>1</v>
      </c>
      <c r="F1475" s="58" t="str">
        <f t="shared" ca="1" si="141"/>
        <v>OK</v>
      </c>
      <c r="G1475" s="60">
        <f t="shared" si="144"/>
        <v>1470</v>
      </c>
      <c r="H1475" s="84">
        <v>43886</v>
      </c>
      <c r="I1475" s="59">
        <v>43886</v>
      </c>
      <c r="J1475" s="279" t="s">
        <v>3233</v>
      </c>
      <c r="K1475" s="70" t="s">
        <v>62</v>
      </c>
      <c r="L1475" s="70" t="s">
        <v>3250</v>
      </c>
      <c r="M1475" s="72" t="s">
        <v>87</v>
      </c>
      <c r="N1475" s="75" t="s">
        <v>1745</v>
      </c>
      <c r="O1475" s="73"/>
      <c r="P1475" s="60" t="s">
        <v>36</v>
      </c>
      <c r="Q1475" s="61" t="s">
        <v>170</v>
      </c>
      <c r="R1475" s="61" t="s">
        <v>49</v>
      </c>
      <c r="S1475" s="293" t="str">
        <f>+'EVCA sectoralclassification 1'!E214</f>
        <v>Systems software</v>
      </c>
      <c r="T1475" s="62" t="s">
        <v>40</v>
      </c>
      <c r="U1475" s="284" t="s">
        <v>1018</v>
      </c>
      <c r="V1475" s="424" t="s">
        <v>39</v>
      </c>
      <c r="W1475" s="289"/>
      <c r="X1475" s="488">
        <v>43888</v>
      </c>
      <c r="Y1475" s="483"/>
      <c r="Z1475" s="80"/>
    </row>
    <row r="1476" spans="2:26" ht="42.45" hidden="1" customHeight="1" x14ac:dyDescent="0.3">
      <c r="B1476" s="56" t="str">
        <f t="shared" ca="1" si="142"/>
        <v>VERO</v>
      </c>
      <c r="C1476" s="57" t="b">
        <f t="shared" si="143"/>
        <v>1</v>
      </c>
      <c r="D1476" s="57" t="b">
        <f>+IF(Q1476='Convalida dati'!$B$16,AND('Dealflow centrale'!V1476&lt;&gt;"",I1476&lt;&gt;""),IF(AND('Dealflow centrale'!Q1476='Convalida dati'!$B$17,'Dealflow centrale'!I1476=""),OR('Dealflow centrale'!V1476="",V1476='Convalida dati'!$D$8),"FALSO"))</f>
        <v>1</v>
      </c>
      <c r="E1476" s="57" t="b">
        <f>+IF(OR(T1476='Convalida dati'!$F$4,T1476='Convalida dati'!$F$5,T1476='Convalida dati'!$F$8),OR('Dealflow centrale'!V1476='Convalida dati'!$D$5,V1476='Convalida dati'!$D$6,V1476='Convalida dati'!$D$7),IF(OR('Dealflow centrale'!T1476='Convalida dati'!$F$9,'Dealflow centrale'!T1476='Convalida dati'!$F$7),OR('Dealflow centrale'!V1476='Convalida dati'!$D$4,'Dealflow centrale'!V1476='Convalida dati'!$D$5,'Dealflow centrale'!V1476='Convalida dati'!$D$6),IF(T1476="",OR(V1476="",V1476='Convalida dati'!$D$8),"FALSO")))</f>
        <v>1</v>
      </c>
      <c r="F1476" s="58" t="str">
        <f t="shared" ca="1" si="141"/>
        <v>OK</v>
      </c>
      <c r="G1476" s="66">
        <f t="shared" si="144"/>
        <v>1471</v>
      </c>
      <c r="H1476" s="85">
        <v>43886</v>
      </c>
      <c r="I1476" s="63">
        <v>43886</v>
      </c>
      <c r="J1476" s="292" t="s">
        <v>3234</v>
      </c>
      <c r="K1476" s="76" t="s">
        <v>62</v>
      </c>
      <c r="L1476" s="76" t="s">
        <v>3250</v>
      </c>
      <c r="M1476" s="78" t="s">
        <v>87</v>
      </c>
      <c r="N1476" s="77" t="s">
        <v>1745</v>
      </c>
      <c r="O1476" s="272"/>
      <c r="P1476" s="66" t="s">
        <v>36</v>
      </c>
      <c r="Q1476" s="67" t="s">
        <v>170</v>
      </c>
      <c r="R1476" s="67" t="s">
        <v>51</v>
      </c>
      <c r="S1476" s="288" t="str">
        <f>+'EVCA sectoralclassification 1'!E30</f>
        <v>Materials</v>
      </c>
      <c r="T1476" s="68" t="s">
        <v>40</v>
      </c>
      <c r="U1476" s="69" t="s">
        <v>1018</v>
      </c>
      <c r="V1476" s="423" t="s">
        <v>39</v>
      </c>
      <c r="W1476" s="288"/>
      <c r="X1476" s="489">
        <v>43888</v>
      </c>
      <c r="Y1476" s="482"/>
      <c r="Z1476" s="74"/>
    </row>
    <row r="1477" spans="2:26" ht="42.45" hidden="1" customHeight="1" x14ac:dyDescent="0.3">
      <c r="B1477" s="56" t="str">
        <f t="shared" ca="1" si="142"/>
        <v>VERO</v>
      </c>
      <c r="C1477" s="57" t="b">
        <f t="shared" si="143"/>
        <v>1</v>
      </c>
      <c r="D1477" s="57" t="b">
        <f>+IF(Q1477='Convalida dati'!$B$16,AND('Dealflow centrale'!V1477&lt;&gt;"",I1477&lt;&gt;""),IF(AND('Dealflow centrale'!Q1477='Convalida dati'!$B$17,'Dealflow centrale'!I1477=""),OR('Dealflow centrale'!V1477="",V1477='Convalida dati'!$D$8),"FALSO"))</f>
        <v>1</v>
      </c>
      <c r="E1477" s="57" t="b">
        <f>+IF(OR(T1477='Convalida dati'!$F$4,T1477='Convalida dati'!$F$5,T1477='Convalida dati'!$F$8),OR('Dealflow centrale'!V1477='Convalida dati'!$D$5,V1477='Convalida dati'!$D$6,V1477='Convalida dati'!$D$7),IF(OR('Dealflow centrale'!T1477='Convalida dati'!$F$9,'Dealflow centrale'!T1477='Convalida dati'!$F$7),OR('Dealflow centrale'!V1477='Convalida dati'!$D$4,'Dealflow centrale'!V1477='Convalida dati'!$D$5,'Dealflow centrale'!V1477='Convalida dati'!$D$6),IF(T1477="",OR(V1477="",V1477='Convalida dati'!$D$8),"FALSO")))</f>
        <v>1</v>
      </c>
      <c r="F1477" s="58" t="str">
        <f t="shared" ca="1" si="141"/>
        <v>OK</v>
      </c>
      <c r="G1477" s="60">
        <f t="shared" si="144"/>
        <v>1472</v>
      </c>
      <c r="H1477" s="84">
        <v>43886</v>
      </c>
      <c r="I1477" s="59">
        <v>43886</v>
      </c>
      <c r="J1477" s="279" t="s">
        <v>3235</v>
      </c>
      <c r="K1477" s="70" t="s">
        <v>62</v>
      </c>
      <c r="L1477" s="70" t="s">
        <v>830</v>
      </c>
      <c r="M1477" s="72" t="s">
        <v>103</v>
      </c>
      <c r="N1477" s="75" t="s">
        <v>1745</v>
      </c>
      <c r="O1477" s="73"/>
      <c r="P1477" s="60" t="s">
        <v>36</v>
      </c>
      <c r="Q1477" s="61" t="s">
        <v>170</v>
      </c>
      <c r="R1477" s="61" t="s">
        <v>49</v>
      </c>
      <c r="S1477" s="293" t="str">
        <f>+'EVCA sectoralclassification 1'!E214</f>
        <v>Systems software</v>
      </c>
      <c r="T1477" s="62" t="s">
        <v>40</v>
      </c>
      <c r="U1477" s="284" t="s">
        <v>3253</v>
      </c>
      <c r="V1477" s="424" t="s">
        <v>39</v>
      </c>
      <c r="W1477" s="289"/>
      <c r="X1477" s="488">
        <v>43888</v>
      </c>
      <c r="Y1477" s="481"/>
      <c r="Z1477" s="284"/>
    </row>
    <row r="1478" spans="2:26" ht="42.45" hidden="1" customHeight="1" x14ac:dyDescent="0.3">
      <c r="B1478" s="56" t="str">
        <f t="shared" ca="1" si="142"/>
        <v>VERO</v>
      </c>
      <c r="C1478" s="57" t="b">
        <f t="shared" si="143"/>
        <v>1</v>
      </c>
      <c r="D1478" s="57" t="b">
        <f>+IF(Q1478='Convalida dati'!$B$16,AND('Dealflow centrale'!V1478&lt;&gt;"",I1478&lt;&gt;""),IF(AND('Dealflow centrale'!Q1478='Convalida dati'!$B$17,'Dealflow centrale'!I1478=""),OR('Dealflow centrale'!V1478="",V1478='Convalida dati'!$D$8),"FALSO"))</f>
        <v>1</v>
      </c>
      <c r="E1478" s="57" t="b">
        <f>+IF(OR(T1478='Convalida dati'!$F$4,T1478='Convalida dati'!$F$5,T1478='Convalida dati'!$F$8),OR('Dealflow centrale'!V1478='Convalida dati'!$D$5,V1478='Convalida dati'!$D$6,V1478='Convalida dati'!$D$7),IF(OR('Dealflow centrale'!T1478='Convalida dati'!$F$9,'Dealflow centrale'!T1478='Convalida dati'!$F$7),OR('Dealflow centrale'!V1478='Convalida dati'!$D$4,'Dealflow centrale'!V1478='Convalida dati'!$D$5,'Dealflow centrale'!V1478='Convalida dati'!$D$6),IF(T1478="",OR(V1478="",V1478='Convalida dati'!$D$8),"FALSO")))</f>
        <v>1</v>
      </c>
      <c r="F1478" s="58" t="str">
        <f t="shared" ca="1" si="141"/>
        <v>OK</v>
      </c>
      <c r="G1478" s="66">
        <f t="shared" si="144"/>
        <v>1473</v>
      </c>
      <c r="H1478" s="85">
        <v>43886</v>
      </c>
      <c r="I1478" s="63">
        <v>43886</v>
      </c>
      <c r="J1478" s="292" t="s">
        <v>3236</v>
      </c>
      <c r="K1478" s="76" t="s">
        <v>62</v>
      </c>
      <c r="L1478" s="76" t="s">
        <v>3250</v>
      </c>
      <c r="M1478" s="78" t="s">
        <v>87</v>
      </c>
      <c r="N1478" s="64" t="s">
        <v>1745</v>
      </c>
      <c r="O1478" s="272"/>
      <c r="P1478" s="66" t="s">
        <v>36</v>
      </c>
      <c r="Q1478" s="67" t="s">
        <v>170</v>
      </c>
      <c r="R1478" s="67" t="s">
        <v>52</v>
      </c>
      <c r="S1478" s="288" t="s">
        <v>690</v>
      </c>
      <c r="T1478" s="68" t="s">
        <v>40</v>
      </c>
      <c r="U1478" s="69" t="s">
        <v>1018</v>
      </c>
      <c r="V1478" s="423" t="s">
        <v>39</v>
      </c>
      <c r="W1478" s="288"/>
      <c r="X1478" s="489">
        <v>43888</v>
      </c>
      <c r="Y1478" s="482"/>
      <c r="Z1478" s="74"/>
    </row>
    <row r="1479" spans="2:26" ht="42.45" hidden="1" customHeight="1" x14ac:dyDescent="0.3">
      <c r="B1479" s="56" t="str">
        <f t="shared" ca="1" si="142"/>
        <v>VERO</v>
      </c>
      <c r="C1479" s="57" t="b">
        <f t="shared" si="143"/>
        <v>1</v>
      </c>
      <c r="D1479" s="57" t="b">
        <f>+IF(Q1479='Convalida dati'!$B$16,AND('Dealflow centrale'!V1479&lt;&gt;"",I1479&lt;&gt;""),IF(AND('Dealflow centrale'!Q1479='Convalida dati'!$B$17,'Dealflow centrale'!I1479=""),OR('Dealflow centrale'!V1479="",V1479='Convalida dati'!$D$8),"FALSO"))</f>
        <v>1</v>
      </c>
      <c r="E1479" s="57" t="b">
        <f>+IF(OR(T1479='Convalida dati'!$F$4,T1479='Convalida dati'!$F$5,T1479='Convalida dati'!$F$8),OR('Dealflow centrale'!V1479='Convalida dati'!$D$5,V1479='Convalida dati'!$D$6,V1479='Convalida dati'!$D$7),IF(OR('Dealflow centrale'!T1479='Convalida dati'!$F$9,'Dealflow centrale'!T1479='Convalida dati'!$F$7),OR('Dealflow centrale'!V1479='Convalida dati'!$D$4,'Dealflow centrale'!V1479='Convalida dati'!$D$5,'Dealflow centrale'!V1479='Convalida dati'!$D$6),IF(T1479="",OR(V1479="",V1479='Convalida dati'!$D$8),"FALSO")))</f>
        <v>1</v>
      </c>
      <c r="F1479" s="58" t="str">
        <f t="shared" ca="1" si="141"/>
        <v>OK</v>
      </c>
      <c r="G1479" s="60">
        <f t="shared" si="144"/>
        <v>1474</v>
      </c>
      <c r="H1479" s="84">
        <v>43886</v>
      </c>
      <c r="I1479" s="59">
        <v>43886</v>
      </c>
      <c r="J1479" s="279" t="s">
        <v>3237</v>
      </c>
      <c r="K1479" s="70" t="s">
        <v>62</v>
      </c>
      <c r="L1479" s="70" t="s">
        <v>149</v>
      </c>
      <c r="M1479" s="72" t="s">
        <v>92</v>
      </c>
      <c r="N1479" s="75" t="s">
        <v>1745</v>
      </c>
      <c r="O1479" s="73"/>
      <c r="P1479" s="60" t="s">
        <v>36</v>
      </c>
      <c r="Q1479" s="61" t="s">
        <v>170</v>
      </c>
      <c r="R1479" s="61" t="s">
        <v>52</v>
      </c>
      <c r="S1479" s="293" t="s">
        <v>690</v>
      </c>
      <c r="T1479" s="62" t="s">
        <v>40</v>
      </c>
      <c r="U1479" s="284" t="s">
        <v>1285</v>
      </c>
      <c r="V1479" s="424" t="s">
        <v>39</v>
      </c>
      <c r="W1479" s="289"/>
      <c r="X1479" s="488">
        <v>43888</v>
      </c>
      <c r="Y1479" s="481"/>
      <c r="Z1479" s="284"/>
    </row>
    <row r="1480" spans="2:26" ht="42.45" hidden="1" customHeight="1" x14ac:dyDescent="0.3">
      <c r="B1480" s="56" t="str">
        <f t="shared" ca="1" si="142"/>
        <v>VERO</v>
      </c>
      <c r="C1480" s="57" t="b">
        <f t="shared" si="143"/>
        <v>1</v>
      </c>
      <c r="D1480" s="57" t="b">
        <f>+IF(Q1480='Convalida dati'!$B$16,AND('Dealflow centrale'!V1480&lt;&gt;"",I1480&lt;&gt;""),IF(AND('Dealflow centrale'!Q1480='Convalida dati'!$B$17,'Dealflow centrale'!I1480=""),OR('Dealflow centrale'!V1480="",V1480='Convalida dati'!$D$8),"FALSO"))</f>
        <v>1</v>
      </c>
      <c r="E1480" s="57" t="b">
        <f>+IF(OR(T1480='Convalida dati'!$F$4,T1480='Convalida dati'!$F$5,T1480='Convalida dati'!$F$8),OR('Dealflow centrale'!V1480='Convalida dati'!$D$5,V1480='Convalida dati'!$D$6,V1480='Convalida dati'!$D$7),IF(OR('Dealflow centrale'!T1480='Convalida dati'!$F$9,'Dealflow centrale'!T1480='Convalida dati'!$F$7),OR('Dealflow centrale'!V1480='Convalida dati'!$D$4,'Dealflow centrale'!V1480='Convalida dati'!$D$5,'Dealflow centrale'!V1480='Convalida dati'!$D$6),IF(T1480="",OR(V1480="",V1480='Convalida dati'!$D$8),"FALSO")))</f>
        <v>1</v>
      </c>
      <c r="F1480" s="58" t="str">
        <f t="shared" ca="1" si="141"/>
        <v>OK</v>
      </c>
      <c r="G1480" s="66">
        <f t="shared" si="144"/>
        <v>1475</v>
      </c>
      <c r="H1480" s="273">
        <v>43886</v>
      </c>
      <c r="I1480" s="63">
        <v>43886</v>
      </c>
      <c r="J1480" s="292" t="s">
        <v>3238</v>
      </c>
      <c r="K1480" s="76" t="s">
        <v>62</v>
      </c>
      <c r="L1480" s="76" t="s">
        <v>3250</v>
      </c>
      <c r="M1480" s="78" t="s">
        <v>87</v>
      </c>
      <c r="N1480" s="64" t="s">
        <v>1745</v>
      </c>
      <c r="O1480" s="272"/>
      <c r="P1480" s="66" t="s">
        <v>36</v>
      </c>
      <c r="Q1480" s="67" t="s">
        <v>170</v>
      </c>
      <c r="R1480" s="67" t="s">
        <v>51</v>
      </c>
      <c r="S1480" s="288" t="str">
        <f>+'EVCA sectoralclassification 1'!E51</f>
        <v>Business and industrial products</v>
      </c>
      <c r="T1480" s="68" t="s">
        <v>40</v>
      </c>
      <c r="U1480" s="69" t="s">
        <v>2858</v>
      </c>
      <c r="V1480" s="423" t="s">
        <v>39</v>
      </c>
      <c r="W1480" s="288"/>
      <c r="X1480" s="489">
        <v>43888</v>
      </c>
      <c r="Y1480" s="482"/>
      <c r="Z1480" s="74"/>
    </row>
    <row r="1481" spans="2:26" ht="42.45" hidden="1" customHeight="1" x14ac:dyDescent="0.3">
      <c r="B1481" s="56" t="str">
        <f t="shared" ca="1" si="142"/>
        <v>VERO</v>
      </c>
      <c r="C1481" s="57" t="b">
        <f t="shared" si="143"/>
        <v>1</v>
      </c>
      <c r="D1481" s="57" t="b">
        <f>+IF(Q1481='Convalida dati'!$B$16,AND('Dealflow centrale'!V1481&lt;&gt;"",I1481&lt;&gt;""),IF(AND('Dealflow centrale'!Q1481='Convalida dati'!$B$17,'Dealflow centrale'!I1481=""),OR('Dealflow centrale'!V1481="",V1481='Convalida dati'!$D$8),"FALSO"))</f>
        <v>1</v>
      </c>
      <c r="E1481" s="57" t="b">
        <f>+IF(OR(T1481='Convalida dati'!$F$4,T1481='Convalida dati'!$F$5,T1481='Convalida dati'!$F$8),OR('Dealflow centrale'!V1481='Convalida dati'!$D$5,V1481='Convalida dati'!$D$6,V1481='Convalida dati'!$D$7),IF(OR('Dealflow centrale'!T1481='Convalida dati'!$F$9,'Dealflow centrale'!T1481='Convalida dati'!$F$7),OR('Dealflow centrale'!V1481='Convalida dati'!$D$4,'Dealflow centrale'!V1481='Convalida dati'!$D$5,'Dealflow centrale'!V1481='Convalida dati'!$D$6),IF(T1481="",OR(V1481="",V1481='Convalida dati'!$D$8),"FALSO")))</f>
        <v>1</v>
      </c>
      <c r="F1481" s="58" t="str">
        <f t="shared" ca="1" si="141"/>
        <v>OK</v>
      </c>
      <c r="G1481" s="60">
        <f t="shared" si="144"/>
        <v>1476</v>
      </c>
      <c r="H1481" s="84">
        <v>43886</v>
      </c>
      <c r="I1481" s="59">
        <v>43886</v>
      </c>
      <c r="J1481" s="279" t="s">
        <v>3239</v>
      </c>
      <c r="K1481" s="70" t="s">
        <v>62</v>
      </c>
      <c r="L1481" s="70" t="s">
        <v>830</v>
      </c>
      <c r="M1481" s="72" t="s">
        <v>103</v>
      </c>
      <c r="N1481" s="75" t="s">
        <v>1745</v>
      </c>
      <c r="O1481" s="73"/>
      <c r="P1481" s="60" t="s">
        <v>36</v>
      </c>
      <c r="Q1481" s="281" t="s">
        <v>170</v>
      </c>
      <c r="R1481" s="61" t="s">
        <v>50</v>
      </c>
      <c r="S1481" s="293" t="str">
        <f>+'EVCA sectoralclassification 1'!E60</f>
        <v>Industrial measurement, sensing and control</v>
      </c>
      <c r="T1481" s="62" t="s">
        <v>40</v>
      </c>
      <c r="U1481" s="80" t="s">
        <v>3253</v>
      </c>
      <c r="V1481" s="424" t="s">
        <v>39</v>
      </c>
      <c r="W1481" s="289"/>
      <c r="X1481" s="488">
        <v>43888</v>
      </c>
      <c r="Y1481" s="481"/>
      <c r="Z1481" s="284"/>
    </row>
    <row r="1482" spans="2:26" ht="42.45" hidden="1" customHeight="1" x14ac:dyDescent="0.3">
      <c r="B1482" s="56" t="str">
        <f t="shared" ca="1" si="142"/>
        <v>VERO</v>
      </c>
      <c r="C1482" s="57" t="b">
        <f t="shared" si="143"/>
        <v>1</v>
      </c>
      <c r="D1482" s="57" t="b">
        <f>+IF(Q1482='Convalida dati'!$B$16,AND('Dealflow centrale'!V1482&lt;&gt;"",I1482&lt;&gt;""),IF(AND('Dealflow centrale'!Q1482='Convalida dati'!$B$17,'Dealflow centrale'!I1482=""),OR('Dealflow centrale'!V1482="",V1482='Convalida dati'!$D$8),"FALSO"))</f>
        <v>1</v>
      </c>
      <c r="E1482" s="57" t="b">
        <f>+IF(OR(T1482='Convalida dati'!$F$4,T1482='Convalida dati'!$F$5,T1482='Convalida dati'!$F$8),OR('Dealflow centrale'!V1482='Convalida dati'!$D$5,V1482='Convalida dati'!$D$6,V1482='Convalida dati'!$D$7),IF(OR('Dealflow centrale'!T1482='Convalida dati'!$F$9,'Dealflow centrale'!T1482='Convalida dati'!$F$7),OR('Dealflow centrale'!V1482='Convalida dati'!$D$4,'Dealflow centrale'!V1482='Convalida dati'!$D$5,'Dealflow centrale'!V1482='Convalida dati'!$D$6),IF(T1482="",OR(V1482="",V1482='Convalida dati'!$D$8),"FALSO")))</f>
        <v>1</v>
      </c>
      <c r="F1482" s="58" t="str">
        <f t="shared" ca="1" si="141"/>
        <v>OK</v>
      </c>
      <c r="G1482" s="66">
        <f t="shared" si="144"/>
        <v>1477</v>
      </c>
      <c r="H1482" s="85">
        <v>43886</v>
      </c>
      <c r="I1482" s="63">
        <v>43886</v>
      </c>
      <c r="J1482" s="292" t="s">
        <v>3240</v>
      </c>
      <c r="K1482" s="76" t="s">
        <v>62</v>
      </c>
      <c r="L1482" s="76" t="s">
        <v>192</v>
      </c>
      <c r="M1482" s="78" t="s">
        <v>95</v>
      </c>
      <c r="N1482" s="77" t="s">
        <v>1745</v>
      </c>
      <c r="O1482" s="272"/>
      <c r="P1482" s="66" t="s">
        <v>36</v>
      </c>
      <c r="Q1482" s="67" t="s">
        <v>170</v>
      </c>
      <c r="R1482" s="67" t="s">
        <v>42</v>
      </c>
      <c r="S1482" s="288" t="str">
        <f>+'EVCA sectoralclassification 1'!E114</f>
        <v>Means of transport: manufacturing and related</v>
      </c>
      <c r="T1482" s="68" t="s">
        <v>40</v>
      </c>
      <c r="U1482" s="74" t="s">
        <v>797</v>
      </c>
      <c r="V1482" s="423" t="s">
        <v>39</v>
      </c>
      <c r="W1482" s="288"/>
      <c r="X1482" s="489">
        <v>43888</v>
      </c>
      <c r="Y1482" s="482"/>
      <c r="Z1482" s="74"/>
    </row>
    <row r="1483" spans="2:26" ht="42.45" hidden="1" customHeight="1" x14ac:dyDescent="0.3">
      <c r="B1483" s="56" t="str">
        <f t="shared" ca="1" si="142"/>
        <v>VERO</v>
      </c>
      <c r="C1483" s="57" t="b">
        <f t="shared" si="143"/>
        <v>1</v>
      </c>
      <c r="D1483" s="57" t="b">
        <f>+IF(Q1483='Convalida dati'!$B$16,AND('Dealflow centrale'!V1483&lt;&gt;"",I1483&lt;&gt;""),IF(AND('Dealflow centrale'!Q1483='Convalida dati'!$B$17,'Dealflow centrale'!I1483=""),OR('Dealflow centrale'!V1483="",V1483='Convalida dati'!$D$8),"FALSO"))</f>
        <v>1</v>
      </c>
      <c r="E1483" s="57" t="b">
        <f>+IF(OR(T1483='Convalida dati'!$F$4,T1483='Convalida dati'!$F$5,T1483='Convalida dati'!$F$8),OR('Dealflow centrale'!V1483='Convalida dati'!$D$5,V1483='Convalida dati'!$D$6,V1483='Convalida dati'!$D$7),IF(OR('Dealflow centrale'!T1483='Convalida dati'!$F$9,'Dealflow centrale'!T1483='Convalida dati'!$F$7),OR('Dealflow centrale'!V1483='Convalida dati'!$D$4,'Dealflow centrale'!V1483='Convalida dati'!$D$5,'Dealflow centrale'!V1483='Convalida dati'!$D$6),IF(T1483="",OR(V1483="",V1483='Convalida dati'!$D$8),"FALSO")))</f>
        <v>1</v>
      </c>
      <c r="F1483" s="58" t="str">
        <f t="shared" ca="1" si="141"/>
        <v>OK</v>
      </c>
      <c r="G1483" s="60">
        <f t="shared" si="144"/>
        <v>1478</v>
      </c>
      <c r="H1483" s="84">
        <v>43886</v>
      </c>
      <c r="I1483" s="59">
        <v>43886</v>
      </c>
      <c r="J1483" s="279" t="s">
        <v>3241</v>
      </c>
      <c r="K1483" s="70" t="s">
        <v>62</v>
      </c>
      <c r="L1483" s="70" t="s">
        <v>202</v>
      </c>
      <c r="M1483" s="72" t="s">
        <v>89</v>
      </c>
      <c r="N1483" s="75" t="s">
        <v>1745</v>
      </c>
      <c r="O1483" s="73"/>
      <c r="P1483" s="60" t="s">
        <v>36</v>
      </c>
      <c r="Q1483" s="61" t="s">
        <v>170</v>
      </c>
      <c r="R1483" s="61" t="s">
        <v>48</v>
      </c>
      <c r="S1483" s="293" t="str">
        <f>+'EVCA sectoralclassification 1'!E199</f>
        <v>Internet technologies</v>
      </c>
      <c r="T1483" s="62" t="s">
        <v>40</v>
      </c>
      <c r="U1483" s="80" t="s">
        <v>3262</v>
      </c>
      <c r="V1483" s="424" t="s">
        <v>39</v>
      </c>
      <c r="W1483" s="289"/>
      <c r="X1483" s="488">
        <v>43888</v>
      </c>
      <c r="Y1483" s="483"/>
      <c r="Z1483" s="80"/>
    </row>
    <row r="1484" spans="2:26" ht="42.45" hidden="1" customHeight="1" x14ac:dyDescent="0.3">
      <c r="B1484" s="56" t="str">
        <f t="shared" ca="1" si="142"/>
        <v>VERO</v>
      </c>
      <c r="C1484" s="57" t="b">
        <f t="shared" si="143"/>
        <v>1</v>
      </c>
      <c r="D1484" s="57" t="b">
        <f>+IF(Q1484='Convalida dati'!$B$16,AND('Dealflow centrale'!V1484&lt;&gt;"",I1484&lt;&gt;""),IF(AND('Dealflow centrale'!Q1484='Convalida dati'!$B$17,'Dealflow centrale'!I1484=""),OR('Dealflow centrale'!V1484="",V1484='Convalida dati'!$D$8),"FALSO"))</f>
        <v>1</v>
      </c>
      <c r="E1484" s="57" t="b">
        <f>+IF(OR(T1484='Convalida dati'!$F$4,T1484='Convalida dati'!$F$5,T1484='Convalida dati'!$F$8),OR('Dealflow centrale'!V1484='Convalida dati'!$D$5,V1484='Convalida dati'!$D$6,V1484='Convalida dati'!$D$7),IF(OR('Dealflow centrale'!T1484='Convalida dati'!$F$9,'Dealflow centrale'!T1484='Convalida dati'!$F$7),OR('Dealflow centrale'!V1484='Convalida dati'!$D$4,'Dealflow centrale'!V1484='Convalida dati'!$D$5,'Dealflow centrale'!V1484='Convalida dati'!$D$6),IF(T1484="",OR(V1484="",V1484='Convalida dati'!$D$8),"FALSO")))</f>
        <v>1</v>
      </c>
      <c r="F1484" s="58" t="str">
        <f t="shared" ca="1" si="141"/>
        <v>OK</v>
      </c>
      <c r="G1484" s="66">
        <f t="shared" si="144"/>
        <v>1479</v>
      </c>
      <c r="H1484" s="85">
        <v>43886</v>
      </c>
      <c r="I1484" s="63">
        <v>43886</v>
      </c>
      <c r="J1484" s="292" t="s">
        <v>3242</v>
      </c>
      <c r="K1484" s="76" t="s">
        <v>62</v>
      </c>
      <c r="L1484" s="76" t="s">
        <v>192</v>
      </c>
      <c r="M1484" s="78" t="s">
        <v>95</v>
      </c>
      <c r="N1484" s="77" t="s">
        <v>1745</v>
      </c>
      <c r="O1484" s="272"/>
      <c r="P1484" s="66" t="s">
        <v>36</v>
      </c>
      <c r="Q1484" s="67" t="s">
        <v>170</v>
      </c>
      <c r="R1484" s="67" t="s">
        <v>42</v>
      </c>
      <c r="S1484" s="288" t="str">
        <f>+'EVCA sectoralclassification 1'!E114</f>
        <v>Means of transport: manufacturing and related</v>
      </c>
      <c r="T1484" s="68" t="s">
        <v>40</v>
      </c>
      <c r="U1484" s="69" t="s">
        <v>797</v>
      </c>
      <c r="V1484" s="423" t="s">
        <v>39</v>
      </c>
      <c r="W1484" s="288"/>
      <c r="X1484" s="489">
        <v>43888</v>
      </c>
      <c r="Y1484" s="482"/>
      <c r="Z1484" s="74"/>
    </row>
    <row r="1485" spans="2:26" ht="42.45" hidden="1" customHeight="1" x14ac:dyDescent="0.3">
      <c r="B1485" s="56" t="str">
        <f t="shared" ca="1" si="142"/>
        <v>VERO</v>
      </c>
      <c r="C1485" s="57" t="b">
        <f t="shared" si="143"/>
        <v>1</v>
      </c>
      <c r="D1485" s="57" t="b">
        <f>+IF(Q1485='Convalida dati'!$B$16,AND('Dealflow centrale'!V1485&lt;&gt;"",I1485&lt;&gt;""),IF(AND('Dealflow centrale'!Q1485='Convalida dati'!$B$17,'Dealflow centrale'!I1485=""),OR('Dealflow centrale'!V1485="",V1485='Convalida dati'!$D$8),"FALSO"))</f>
        <v>1</v>
      </c>
      <c r="E1485" s="57" t="b">
        <f>+IF(OR(T1485='Convalida dati'!$F$4,T1485='Convalida dati'!$F$5,T1485='Convalida dati'!$F$8),OR('Dealflow centrale'!V1485='Convalida dati'!$D$5,V1485='Convalida dati'!$D$6,V1485='Convalida dati'!$D$7),IF(OR('Dealflow centrale'!T1485='Convalida dati'!$F$9,'Dealflow centrale'!T1485='Convalida dati'!$F$7),OR('Dealflow centrale'!V1485='Convalida dati'!$D$4,'Dealflow centrale'!V1485='Convalida dati'!$D$5,'Dealflow centrale'!V1485='Convalida dati'!$D$6),IF(T1485="",OR(V1485="",V1485='Convalida dati'!$D$8),"FALSO")))</f>
        <v>1</v>
      </c>
      <c r="F1485" s="58" t="str">
        <f t="shared" ca="1" si="141"/>
        <v>OK</v>
      </c>
      <c r="G1485" s="60">
        <f t="shared" si="144"/>
        <v>1480</v>
      </c>
      <c r="H1485" s="84">
        <v>43886</v>
      </c>
      <c r="I1485" s="59">
        <v>43886</v>
      </c>
      <c r="J1485" s="279" t="s">
        <v>3243</v>
      </c>
      <c r="K1485" s="70" t="s">
        <v>62</v>
      </c>
      <c r="L1485" s="70" t="s">
        <v>830</v>
      </c>
      <c r="M1485" s="72" t="s">
        <v>103</v>
      </c>
      <c r="N1485" s="75" t="s">
        <v>1745</v>
      </c>
      <c r="O1485" s="73"/>
      <c r="P1485" s="60" t="s">
        <v>36</v>
      </c>
      <c r="Q1485" s="281" t="s">
        <v>170</v>
      </c>
      <c r="R1485" s="61" t="s">
        <v>52</v>
      </c>
      <c r="S1485" s="293" t="s">
        <v>690</v>
      </c>
      <c r="T1485" s="62" t="s">
        <v>40</v>
      </c>
      <c r="U1485" s="284" t="s">
        <v>3253</v>
      </c>
      <c r="V1485" s="424" t="s">
        <v>39</v>
      </c>
      <c r="W1485" s="289"/>
      <c r="X1485" s="488">
        <v>43888</v>
      </c>
      <c r="Y1485" s="481"/>
      <c r="Z1485" s="284"/>
    </row>
    <row r="1486" spans="2:26" ht="42.45" hidden="1" customHeight="1" x14ac:dyDescent="0.3">
      <c r="B1486" s="56" t="str">
        <f t="shared" ca="1" si="142"/>
        <v>VERO</v>
      </c>
      <c r="C1486" s="57" t="b">
        <f t="shared" si="143"/>
        <v>1</v>
      </c>
      <c r="D1486" s="57" t="b">
        <f>+IF(Q1486='Convalida dati'!$B$16,AND('Dealflow centrale'!V1486&lt;&gt;"",I1486&lt;&gt;""),IF(AND('Dealflow centrale'!Q1486='Convalida dati'!$B$17,'Dealflow centrale'!I1486=""),OR('Dealflow centrale'!V1486="",V1486='Convalida dati'!$D$8),"FALSO"))</f>
        <v>1</v>
      </c>
      <c r="E1486" s="57" t="b">
        <f>+IF(OR(T1486='Convalida dati'!$F$4,T1486='Convalida dati'!$F$5,T1486='Convalida dati'!$F$8),OR('Dealflow centrale'!V1486='Convalida dati'!$D$5,V1486='Convalida dati'!$D$6,V1486='Convalida dati'!$D$7),IF(OR('Dealflow centrale'!T1486='Convalida dati'!$F$9,'Dealflow centrale'!T1486='Convalida dati'!$F$7),OR('Dealflow centrale'!V1486='Convalida dati'!$D$4,'Dealflow centrale'!V1486='Convalida dati'!$D$5,'Dealflow centrale'!V1486='Convalida dati'!$D$6),IF(T1486="",OR(V1486="",V1486='Convalida dati'!$D$8),"FALSO")))</f>
        <v>1</v>
      </c>
      <c r="F1486" s="58" t="str">
        <f t="shared" ca="1" si="141"/>
        <v>OK</v>
      </c>
      <c r="G1486" s="66">
        <f t="shared" si="144"/>
        <v>1481</v>
      </c>
      <c r="H1486" s="85">
        <v>43886</v>
      </c>
      <c r="I1486" s="63">
        <v>43886</v>
      </c>
      <c r="J1486" s="292" t="s">
        <v>2715</v>
      </c>
      <c r="K1486" s="76" t="s">
        <v>62</v>
      </c>
      <c r="L1486" s="76" t="s">
        <v>149</v>
      </c>
      <c r="M1486" s="78" t="s">
        <v>92</v>
      </c>
      <c r="N1486" s="64" t="s">
        <v>1745</v>
      </c>
      <c r="O1486" s="272"/>
      <c r="P1486" s="66" t="s">
        <v>36</v>
      </c>
      <c r="Q1486" s="67" t="s">
        <v>170</v>
      </c>
      <c r="R1486" s="67" t="s">
        <v>52</v>
      </c>
      <c r="S1486" s="288" t="s">
        <v>690</v>
      </c>
      <c r="T1486" s="68" t="s">
        <v>40</v>
      </c>
      <c r="U1486" s="69" t="s">
        <v>1285</v>
      </c>
      <c r="V1486" s="423" t="s">
        <v>39</v>
      </c>
      <c r="W1486" s="288"/>
      <c r="X1486" s="489">
        <v>43888</v>
      </c>
      <c r="Y1486" s="482"/>
      <c r="Z1486" s="74"/>
    </row>
    <row r="1487" spans="2:26" ht="42.45" hidden="1" customHeight="1" x14ac:dyDescent="0.3">
      <c r="B1487" s="56" t="str">
        <f t="shared" ca="1" si="142"/>
        <v>VERO</v>
      </c>
      <c r="C1487" s="57" t="b">
        <f t="shared" si="143"/>
        <v>1</v>
      </c>
      <c r="D1487" s="57" t="b">
        <f>+IF(Q1487='Convalida dati'!$B$16,AND('Dealflow centrale'!V1487&lt;&gt;"",I1487&lt;&gt;""),IF(AND('Dealflow centrale'!Q1487='Convalida dati'!$B$17,'Dealflow centrale'!I1487=""),OR('Dealflow centrale'!V1487="",V1487='Convalida dati'!$D$8),"FALSO"))</f>
        <v>1</v>
      </c>
      <c r="E1487" s="57" t="b">
        <f>+IF(OR(T1487='Convalida dati'!$F$4,T1487='Convalida dati'!$F$5,T1487='Convalida dati'!$F$8),OR('Dealflow centrale'!V1487='Convalida dati'!$D$5,V1487='Convalida dati'!$D$6,V1487='Convalida dati'!$D$7),IF(OR('Dealflow centrale'!T1487='Convalida dati'!$F$9,'Dealflow centrale'!T1487='Convalida dati'!$F$7),OR('Dealflow centrale'!V1487='Convalida dati'!$D$4,'Dealflow centrale'!V1487='Convalida dati'!$D$5,'Dealflow centrale'!V1487='Convalida dati'!$D$6),IF(T1487="",OR(V1487="",V1487='Convalida dati'!$D$8),"FALSO")))</f>
        <v>1</v>
      </c>
      <c r="F1487" s="58" t="str">
        <f t="shared" ca="1" si="141"/>
        <v>OK</v>
      </c>
      <c r="G1487" s="60">
        <f t="shared" si="144"/>
        <v>1482</v>
      </c>
      <c r="H1487" s="84">
        <v>43886</v>
      </c>
      <c r="I1487" s="59">
        <v>43886</v>
      </c>
      <c r="J1487" s="279" t="s">
        <v>3244</v>
      </c>
      <c r="K1487" s="70" t="s">
        <v>62</v>
      </c>
      <c r="L1487" s="70" t="s">
        <v>192</v>
      </c>
      <c r="M1487" s="72" t="s">
        <v>95</v>
      </c>
      <c r="N1487" s="75" t="s">
        <v>1745</v>
      </c>
      <c r="O1487" s="73"/>
      <c r="P1487" s="60" t="s">
        <v>36</v>
      </c>
      <c r="Q1487" s="281" t="s">
        <v>170</v>
      </c>
      <c r="R1487" s="61" t="s">
        <v>46</v>
      </c>
      <c r="S1487" s="293" t="str">
        <f>+'EVCA sectoralclassification 1'!E179</f>
        <v>Energy: other</v>
      </c>
      <c r="T1487" s="62" t="s">
        <v>40</v>
      </c>
      <c r="U1487" s="284" t="s">
        <v>797</v>
      </c>
      <c r="V1487" s="424" t="s">
        <v>39</v>
      </c>
      <c r="W1487" s="289"/>
      <c r="X1487" s="488">
        <v>43888</v>
      </c>
      <c r="Y1487" s="483"/>
      <c r="Z1487" s="80"/>
    </row>
    <row r="1488" spans="2:26" ht="42.45" hidden="1" customHeight="1" x14ac:dyDescent="0.3">
      <c r="B1488" s="56" t="str">
        <f t="shared" ca="1" si="142"/>
        <v>VERO</v>
      </c>
      <c r="C1488" s="57" t="b">
        <f t="shared" si="143"/>
        <v>1</v>
      </c>
      <c r="D1488" s="57" t="b">
        <f>+IF(Q1488='Convalida dati'!$B$16,AND('Dealflow centrale'!V1488&lt;&gt;"",I1488&lt;&gt;""),IF(AND('Dealflow centrale'!Q1488='Convalida dati'!$B$17,'Dealflow centrale'!I1488=""),OR('Dealflow centrale'!V1488="",V1488='Convalida dati'!$D$8),"FALSO"))</f>
        <v>1</v>
      </c>
      <c r="E1488" s="57" t="b">
        <f>+IF(OR(T1488='Convalida dati'!$F$4,T1488='Convalida dati'!$F$5,T1488='Convalida dati'!$F$8),OR('Dealflow centrale'!V1488='Convalida dati'!$D$5,V1488='Convalida dati'!$D$6,V1488='Convalida dati'!$D$7),IF(OR('Dealflow centrale'!T1488='Convalida dati'!$F$9,'Dealflow centrale'!T1488='Convalida dati'!$F$7),OR('Dealflow centrale'!V1488='Convalida dati'!$D$4,'Dealflow centrale'!V1488='Convalida dati'!$D$5,'Dealflow centrale'!V1488='Convalida dati'!$D$6),IF(T1488="",OR(V1488="",V1488='Convalida dati'!$D$8),"FALSO")))</f>
        <v>1</v>
      </c>
      <c r="F1488" s="58" t="str">
        <f t="shared" ca="1" si="141"/>
        <v>OK</v>
      </c>
      <c r="G1488" s="66">
        <f t="shared" si="144"/>
        <v>1483</v>
      </c>
      <c r="H1488" s="85">
        <v>43886</v>
      </c>
      <c r="I1488" s="63">
        <v>43886</v>
      </c>
      <c r="J1488" s="292" t="s">
        <v>3245</v>
      </c>
      <c r="K1488" s="76" t="s">
        <v>62</v>
      </c>
      <c r="L1488" s="76" t="s">
        <v>192</v>
      </c>
      <c r="M1488" s="78" t="s">
        <v>95</v>
      </c>
      <c r="N1488" s="77" t="s">
        <v>1745</v>
      </c>
      <c r="O1488" s="272"/>
      <c r="P1488" s="66" t="s">
        <v>36</v>
      </c>
      <c r="Q1488" s="67" t="s">
        <v>170</v>
      </c>
      <c r="R1488" s="67" t="s">
        <v>52</v>
      </c>
      <c r="S1488" s="288" t="s">
        <v>690</v>
      </c>
      <c r="T1488" s="68" t="s">
        <v>40</v>
      </c>
      <c r="U1488" s="69" t="s">
        <v>797</v>
      </c>
      <c r="V1488" s="423" t="s">
        <v>39</v>
      </c>
      <c r="W1488" s="288"/>
      <c r="X1488" s="489">
        <v>43888</v>
      </c>
      <c r="Y1488" s="482"/>
      <c r="Z1488" s="74"/>
    </row>
    <row r="1489" spans="2:26" ht="42.45" hidden="1" customHeight="1" x14ac:dyDescent="0.3">
      <c r="B1489" s="56" t="str">
        <f t="shared" ca="1" si="142"/>
        <v>VERO</v>
      </c>
      <c r="C1489" s="57" t="b">
        <f t="shared" si="143"/>
        <v>1</v>
      </c>
      <c r="D1489" s="57" t="b">
        <f>+IF(Q1489='Convalida dati'!$B$16,AND('Dealflow centrale'!V1489&lt;&gt;"",I1489&lt;&gt;""),IF(AND('Dealflow centrale'!Q1489='Convalida dati'!$B$17,'Dealflow centrale'!I1489=""),OR('Dealflow centrale'!V1489="",V1489='Convalida dati'!$D$8),"FALSO"))</f>
        <v>1</v>
      </c>
      <c r="E1489" s="57" t="b">
        <f>+IF(OR(T1489='Convalida dati'!$F$4,T1489='Convalida dati'!$F$5,T1489='Convalida dati'!$F$8),OR('Dealflow centrale'!V1489='Convalida dati'!$D$5,V1489='Convalida dati'!$D$6,V1489='Convalida dati'!$D$7),IF(OR('Dealflow centrale'!T1489='Convalida dati'!$F$9,'Dealflow centrale'!T1489='Convalida dati'!$F$7),OR('Dealflow centrale'!V1489='Convalida dati'!$D$4,'Dealflow centrale'!V1489='Convalida dati'!$D$5,'Dealflow centrale'!V1489='Convalida dati'!$D$6),IF(T1489="",OR(V1489="",V1489='Convalida dati'!$D$8),"FALSO")))</f>
        <v>1</v>
      </c>
      <c r="F1489" s="58" t="str">
        <f t="shared" ca="1" si="141"/>
        <v>OK</v>
      </c>
      <c r="G1489" s="60">
        <f t="shared" si="144"/>
        <v>1484</v>
      </c>
      <c r="H1489" s="84">
        <v>43886</v>
      </c>
      <c r="I1489" s="59">
        <v>43886</v>
      </c>
      <c r="J1489" s="279" t="s">
        <v>1761</v>
      </c>
      <c r="K1489" s="70" t="s">
        <v>62</v>
      </c>
      <c r="L1489" s="70" t="s">
        <v>192</v>
      </c>
      <c r="M1489" s="72" t="s">
        <v>95</v>
      </c>
      <c r="N1489" s="75" t="s">
        <v>1745</v>
      </c>
      <c r="O1489" s="73"/>
      <c r="P1489" s="72" t="s">
        <v>36</v>
      </c>
      <c r="Q1489" s="281" t="s">
        <v>170</v>
      </c>
      <c r="R1489" s="61" t="s">
        <v>52</v>
      </c>
      <c r="S1489" s="293" t="s">
        <v>690</v>
      </c>
      <c r="T1489" s="62" t="s">
        <v>40</v>
      </c>
      <c r="U1489" s="80" t="s">
        <v>3263</v>
      </c>
      <c r="V1489" s="424" t="s">
        <v>39</v>
      </c>
      <c r="W1489" s="289"/>
      <c r="X1489" s="488">
        <v>43888</v>
      </c>
      <c r="Y1489" s="481"/>
      <c r="Z1489" s="284"/>
    </row>
    <row r="1490" spans="2:26" ht="42.45" hidden="1" customHeight="1" x14ac:dyDescent="0.3">
      <c r="B1490" s="56" t="str">
        <f t="shared" ca="1" si="142"/>
        <v>VERO</v>
      </c>
      <c r="C1490" s="57" t="b">
        <f t="shared" si="143"/>
        <v>1</v>
      </c>
      <c r="D1490" s="57" t="b">
        <f>+IF(Q1490='Convalida dati'!$B$16,AND('Dealflow centrale'!V1490&lt;&gt;"",I1490&lt;&gt;""),IF(AND('Dealflow centrale'!Q1490='Convalida dati'!$B$17,'Dealflow centrale'!I1490=""),OR('Dealflow centrale'!V1490="",V1490='Convalida dati'!$D$8),"FALSO"))</f>
        <v>1</v>
      </c>
      <c r="E1490" s="57" t="b">
        <f>+IF(OR(T1490='Convalida dati'!$F$4,T1490='Convalida dati'!$F$5,T1490='Convalida dati'!$F$8),OR('Dealflow centrale'!V1490='Convalida dati'!$D$5,V1490='Convalida dati'!$D$6,V1490='Convalida dati'!$D$7),IF(OR('Dealflow centrale'!T1490='Convalida dati'!$F$9,'Dealflow centrale'!T1490='Convalida dati'!$F$7),OR('Dealflow centrale'!V1490='Convalida dati'!$D$4,'Dealflow centrale'!V1490='Convalida dati'!$D$5,'Dealflow centrale'!V1490='Convalida dati'!$D$6),IF(T1490="",OR(V1490="",V1490='Convalida dati'!$D$8),"FALSO")))</f>
        <v>1</v>
      </c>
      <c r="F1490" s="58" t="str">
        <f t="shared" ca="1" si="141"/>
        <v>OK</v>
      </c>
      <c r="G1490" s="66">
        <f t="shared" si="144"/>
        <v>1485</v>
      </c>
      <c r="H1490" s="85">
        <v>43886</v>
      </c>
      <c r="I1490" s="63">
        <v>43886</v>
      </c>
      <c r="J1490" s="292" t="s">
        <v>3246</v>
      </c>
      <c r="K1490" s="76" t="s">
        <v>62</v>
      </c>
      <c r="L1490" s="76" t="s">
        <v>149</v>
      </c>
      <c r="M1490" s="78" t="s">
        <v>92</v>
      </c>
      <c r="N1490" s="64" t="s">
        <v>1745</v>
      </c>
      <c r="O1490" s="272"/>
      <c r="P1490" s="66" t="s">
        <v>36</v>
      </c>
      <c r="Q1490" s="67" t="s">
        <v>170</v>
      </c>
      <c r="R1490" s="67" t="s">
        <v>52</v>
      </c>
      <c r="S1490" s="288" t="s">
        <v>690</v>
      </c>
      <c r="T1490" s="68" t="s">
        <v>40</v>
      </c>
      <c r="U1490" s="74" t="s">
        <v>1285</v>
      </c>
      <c r="V1490" s="423" t="s">
        <v>39</v>
      </c>
      <c r="W1490" s="288"/>
      <c r="X1490" s="489">
        <v>43888</v>
      </c>
      <c r="Y1490" s="482"/>
      <c r="Z1490" s="74"/>
    </row>
    <row r="1491" spans="2:26" ht="42.45" hidden="1" customHeight="1" x14ac:dyDescent="0.3">
      <c r="B1491" s="56" t="str">
        <f t="shared" ca="1" si="142"/>
        <v>VERO</v>
      </c>
      <c r="C1491" s="57" t="b">
        <f t="shared" si="143"/>
        <v>1</v>
      </c>
      <c r="D1491" s="57" t="b">
        <f>+IF(Q1491='Convalida dati'!$B$16,AND('Dealflow centrale'!V1491&lt;&gt;"",I1491&lt;&gt;""),IF(AND('Dealflow centrale'!Q1491='Convalida dati'!$B$17,'Dealflow centrale'!I1491=""),OR('Dealflow centrale'!V1491="",V1491='Convalida dati'!$D$8),"FALSO"))</f>
        <v>1</v>
      </c>
      <c r="E1491" s="57" t="b">
        <f>+IF(OR(T1491='Convalida dati'!$F$4,T1491='Convalida dati'!$F$5,T1491='Convalida dati'!$F$8),OR('Dealflow centrale'!V1491='Convalida dati'!$D$5,V1491='Convalida dati'!$D$6,V1491='Convalida dati'!$D$7),IF(OR('Dealflow centrale'!T1491='Convalida dati'!$F$9,'Dealflow centrale'!T1491='Convalida dati'!$F$7),OR('Dealflow centrale'!V1491='Convalida dati'!$D$4,'Dealflow centrale'!V1491='Convalida dati'!$D$5,'Dealflow centrale'!V1491='Convalida dati'!$D$6),IF(T1491="",OR(V1491="",V1491='Convalida dati'!$D$8),"FALSO")))</f>
        <v>1</v>
      </c>
      <c r="F1491" s="58" t="str">
        <f t="shared" ca="1" si="141"/>
        <v>OK</v>
      </c>
      <c r="G1491" s="60">
        <f t="shared" si="144"/>
        <v>1486</v>
      </c>
      <c r="H1491" s="282">
        <v>43886</v>
      </c>
      <c r="I1491" s="59">
        <v>43886</v>
      </c>
      <c r="J1491" s="279" t="s">
        <v>3247</v>
      </c>
      <c r="K1491" s="70" t="s">
        <v>62</v>
      </c>
      <c r="L1491" s="70" t="s">
        <v>3250</v>
      </c>
      <c r="M1491" s="72" t="s">
        <v>87</v>
      </c>
      <c r="N1491" s="75" t="s">
        <v>1745</v>
      </c>
      <c r="O1491" s="73"/>
      <c r="P1491" s="60" t="s">
        <v>36</v>
      </c>
      <c r="Q1491" s="281" t="s">
        <v>170</v>
      </c>
      <c r="R1491" s="61" t="s">
        <v>51</v>
      </c>
      <c r="S1491" s="293" t="str">
        <f>+'EVCA sectoralclassification 1'!E56</f>
        <v>Business and industrial products</v>
      </c>
      <c r="T1491" s="62" t="s">
        <v>40</v>
      </c>
      <c r="U1491" s="284" t="s">
        <v>1018</v>
      </c>
      <c r="V1491" s="424" t="s">
        <v>39</v>
      </c>
      <c r="W1491" s="289"/>
      <c r="X1491" s="488">
        <v>43888</v>
      </c>
      <c r="Y1491" s="481"/>
      <c r="Z1491" s="284"/>
    </row>
    <row r="1492" spans="2:26" ht="42.45" hidden="1" customHeight="1" x14ac:dyDescent="0.3">
      <c r="B1492" s="56" t="str">
        <f t="shared" ca="1" si="142"/>
        <v>VERO</v>
      </c>
      <c r="C1492" s="57" t="b">
        <f t="shared" si="143"/>
        <v>1</v>
      </c>
      <c r="D1492" s="57" t="b">
        <f>+IF(Q1492='Convalida dati'!$B$16,AND('Dealflow centrale'!V1492&lt;&gt;"",I1492&lt;&gt;""),IF(AND('Dealflow centrale'!Q1492='Convalida dati'!$B$17,'Dealflow centrale'!I1492=""),OR('Dealflow centrale'!V1492="",V1492='Convalida dati'!$D$8),"FALSO"))</f>
        <v>1</v>
      </c>
      <c r="E1492" s="57" t="b">
        <f>+IF(OR(T1492='Convalida dati'!$F$4,T1492='Convalida dati'!$F$5,T1492='Convalida dati'!$F$8),OR('Dealflow centrale'!V1492='Convalida dati'!$D$5,V1492='Convalida dati'!$D$6,V1492='Convalida dati'!$D$7),IF(OR('Dealflow centrale'!T1492='Convalida dati'!$F$9,'Dealflow centrale'!T1492='Convalida dati'!$F$7),OR('Dealflow centrale'!V1492='Convalida dati'!$D$4,'Dealflow centrale'!V1492='Convalida dati'!$D$5,'Dealflow centrale'!V1492='Convalida dati'!$D$6),IF(T1492="",OR(V1492="",V1492='Convalida dati'!$D$8),"FALSO")))</f>
        <v>1</v>
      </c>
      <c r="F1492" s="58" t="str">
        <f t="shared" ca="1" si="141"/>
        <v>OK</v>
      </c>
      <c r="G1492" s="66">
        <f t="shared" si="144"/>
        <v>1487</v>
      </c>
      <c r="H1492" s="85">
        <v>43886</v>
      </c>
      <c r="I1492" s="63">
        <v>43886</v>
      </c>
      <c r="J1492" s="292" t="s">
        <v>3248</v>
      </c>
      <c r="K1492" s="76" t="s">
        <v>62</v>
      </c>
      <c r="L1492" s="76" t="s">
        <v>1523</v>
      </c>
      <c r="M1492" s="78" t="s">
        <v>93</v>
      </c>
      <c r="N1492" s="64" t="s">
        <v>1745</v>
      </c>
      <c r="O1492" s="272"/>
      <c r="P1492" s="66" t="s">
        <v>36</v>
      </c>
      <c r="Q1492" s="67" t="s">
        <v>170</v>
      </c>
      <c r="R1492" s="67" t="s">
        <v>49</v>
      </c>
      <c r="S1492" s="288" t="str">
        <f>+'EVCA sectoralclassification 1'!E214</f>
        <v>Systems software</v>
      </c>
      <c r="T1492" s="68" t="s">
        <v>40</v>
      </c>
      <c r="U1492" s="69" t="s">
        <v>1498</v>
      </c>
      <c r="V1492" s="423" t="s">
        <v>39</v>
      </c>
      <c r="W1492" s="288"/>
      <c r="X1492" s="489">
        <v>43888</v>
      </c>
      <c r="Y1492" s="482"/>
      <c r="Z1492" s="74"/>
    </row>
    <row r="1493" spans="2:26" ht="42.45" hidden="1" customHeight="1" x14ac:dyDescent="0.3">
      <c r="B1493" s="56" t="str">
        <f t="shared" ca="1" si="142"/>
        <v>VERO</v>
      </c>
      <c r="C1493" s="57" t="b">
        <f t="shared" si="143"/>
        <v>1</v>
      </c>
      <c r="D1493" s="57" t="b">
        <f>+IF(Q1493='Convalida dati'!$B$16,AND('Dealflow centrale'!V1493&lt;&gt;"",I1493&lt;&gt;""),IF(AND('Dealflow centrale'!Q1493='Convalida dati'!$B$17,'Dealflow centrale'!I1493=""),OR('Dealflow centrale'!V1493="",V1493='Convalida dati'!$D$8),"FALSO"))</f>
        <v>1</v>
      </c>
      <c r="E1493" s="57" t="b">
        <f>+IF(OR(T1493='Convalida dati'!$F$4,T1493='Convalida dati'!$F$5,T1493='Convalida dati'!$F$8),OR('Dealflow centrale'!V1493='Convalida dati'!$D$5,V1493='Convalida dati'!$D$6,V1493='Convalida dati'!$D$7),IF(OR('Dealflow centrale'!T1493='Convalida dati'!$F$9,'Dealflow centrale'!T1493='Convalida dati'!$F$7),OR('Dealflow centrale'!V1493='Convalida dati'!$D$4,'Dealflow centrale'!V1493='Convalida dati'!$D$5,'Dealflow centrale'!V1493='Convalida dati'!$D$6),IF(T1493="",OR(V1493="",V1493='Convalida dati'!$D$8),"FALSO")))</f>
        <v>1</v>
      </c>
      <c r="F1493" s="58" t="str">
        <f t="shared" ca="1" si="141"/>
        <v>OK</v>
      </c>
      <c r="G1493" s="60">
        <f t="shared" si="144"/>
        <v>1488</v>
      </c>
      <c r="H1493" s="84">
        <v>43886</v>
      </c>
      <c r="I1493" s="59">
        <v>43886</v>
      </c>
      <c r="J1493" s="279" t="s">
        <v>3249</v>
      </c>
      <c r="K1493" s="70" t="s">
        <v>62</v>
      </c>
      <c r="L1493" s="70" t="s">
        <v>192</v>
      </c>
      <c r="M1493" s="72" t="s">
        <v>95</v>
      </c>
      <c r="N1493" s="75" t="s">
        <v>1745</v>
      </c>
      <c r="O1493" s="73"/>
      <c r="P1493" s="72" t="s">
        <v>36</v>
      </c>
      <c r="Q1493" s="281" t="s">
        <v>170</v>
      </c>
      <c r="R1493" s="61" t="s">
        <v>50</v>
      </c>
      <c r="S1493" s="293" t="str">
        <f>+'EVCA sectoralclassification 1'!E60</f>
        <v>Industrial measurement, sensing and control</v>
      </c>
      <c r="T1493" s="62" t="s">
        <v>40</v>
      </c>
      <c r="U1493" s="80" t="s">
        <v>797</v>
      </c>
      <c r="V1493" s="424" t="s">
        <v>39</v>
      </c>
      <c r="W1493" s="289"/>
      <c r="X1493" s="488">
        <v>43888</v>
      </c>
      <c r="Y1493" s="481"/>
      <c r="Z1493" s="284"/>
    </row>
    <row r="1494" spans="2:26" ht="42.45" hidden="1" customHeight="1" x14ac:dyDescent="0.3">
      <c r="B1494" s="56" t="str">
        <f t="shared" ca="1" si="142"/>
        <v>VERO</v>
      </c>
      <c r="C1494" s="57" t="b">
        <f t="shared" si="143"/>
        <v>1</v>
      </c>
      <c r="D1494" s="57" t="b">
        <f>+IF(Q1494='Convalida dati'!$B$16,AND('Dealflow centrale'!V1494&lt;&gt;"",I1494&lt;&gt;""),IF(AND('Dealflow centrale'!Q1494='Convalida dati'!$B$17,'Dealflow centrale'!I1494=""),OR('Dealflow centrale'!V1494="",V1494='Convalida dati'!$D$8),"FALSO"))</f>
        <v>1</v>
      </c>
      <c r="E1494" s="57" t="b">
        <f>+IF(OR(T1494='Convalida dati'!$F$4,T1494='Convalida dati'!$F$5,T1494='Convalida dati'!$F$8),OR('Dealflow centrale'!V1494='Convalida dati'!$D$5,V1494='Convalida dati'!$D$6,V1494='Convalida dati'!$D$7),IF(OR('Dealflow centrale'!T1494='Convalida dati'!$F$9,'Dealflow centrale'!T1494='Convalida dati'!$F$7),OR('Dealflow centrale'!V1494='Convalida dati'!$D$4,'Dealflow centrale'!V1494='Convalida dati'!$D$5,'Dealflow centrale'!V1494='Convalida dati'!$D$6),IF(T1494="",OR(V1494="",V1494='Convalida dati'!$D$8),"FALSO")))</f>
        <v>1</v>
      </c>
      <c r="F1494" s="58" t="str">
        <f t="shared" ca="1" si="141"/>
        <v>OK</v>
      </c>
      <c r="G1494" s="66">
        <f t="shared" si="144"/>
        <v>1489</v>
      </c>
      <c r="H1494" s="85">
        <v>43889</v>
      </c>
      <c r="I1494" s="63">
        <v>43903</v>
      </c>
      <c r="J1494" s="77" t="s">
        <v>3275</v>
      </c>
      <c r="K1494" s="76" t="s">
        <v>62</v>
      </c>
      <c r="L1494" s="76" t="s">
        <v>3279</v>
      </c>
      <c r="M1494" s="78" t="s">
        <v>102</v>
      </c>
      <c r="N1494" s="64"/>
      <c r="O1494" s="272" t="s">
        <v>3278</v>
      </c>
      <c r="P1494" s="66" t="s">
        <v>34</v>
      </c>
      <c r="Q1494" s="67" t="s">
        <v>170</v>
      </c>
      <c r="R1494" s="67" t="s">
        <v>47</v>
      </c>
      <c r="S1494" s="288" t="str">
        <f>+'EVCA sectoralclassification 1'!E140</f>
        <v>Consumer goods: other</v>
      </c>
      <c r="T1494" s="68" t="s">
        <v>41</v>
      </c>
      <c r="U1494" s="74" t="s">
        <v>218</v>
      </c>
      <c r="V1494" s="423" t="s">
        <v>174</v>
      </c>
      <c r="W1494" s="288"/>
      <c r="X1494" s="489">
        <v>43909</v>
      </c>
      <c r="Y1494" s="482"/>
      <c r="Z1494" s="74"/>
    </row>
    <row r="1495" spans="2:26" ht="42.45" hidden="1" customHeight="1" x14ac:dyDescent="0.3">
      <c r="B1495" s="56" t="str">
        <f t="shared" ca="1" si="142"/>
        <v>VERO</v>
      </c>
      <c r="C1495" s="57" t="b">
        <f t="shared" si="143"/>
        <v>1</v>
      </c>
      <c r="D1495" s="57" t="b">
        <f>+IF(Q1495='Convalida dati'!$B$16,AND('Dealflow centrale'!V1495&lt;&gt;"",I1495&lt;&gt;""),IF(AND('Dealflow centrale'!Q1495='Convalida dati'!$B$17,'Dealflow centrale'!I1495=""),OR('Dealflow centrale'!V1495="",V1495='Convalida dati'!$D$8),"FALSO"))</f>
        <v>1</v>
      </c>
      <c r="E1495" s="57" t="b">
        <f>+IF(OR(T1495='Convalida dati'!$F$4,T1495='Convalida dati'!$F$5,T1495='Convalida dati'!$F$8),OR('Dealflow centrale'!V1495='Convalida dati'!$D$5,V1495='Convalida dati'!$D$6,V1495='Convalida dati'!$D$7),IF(OR('Dealflow centrale'!T1495='Convalida dati'!$F$9,'Dealflow centrale'!T1495='Convalida dati'!$F$7),OR('Dealflow centrale'!V1495='Convalida dati'!$D$4,'Dealflow centrale'!V1495='Convalida dati'!$D$5,'Dealflow centrale'!V1495='Convalida dati'!$D$6),IF(T1495="",OR(V1495="",V1495='Convalida dati'!$D$8),"FALSO")))</f>
        <v>1</v>
      </c>
      <c r="F1495" s="58" t="str">
        <f t="shared" ca="1" si="141"/>
        <v>OK</v>
      </c>
      <c r="G1495" s="60">
        <f t="shared" si="144"/>
        <v>1490</v>
      </c>
      <c r="H1495" s="282">
        <v>43889</v>
      </c>
      <c r="I1495" s="59">
        <v>43889</v>
      </c>
      <c r="J1495" s="75" t="s">
        <v>3277</v>
      </c>
      <c r="K1495" s="70" t="s">
        <v>62</v>
      </c>
      <c r="L1495" s="70" t="s">
        <v>165</v>
      </c>
      <c r="M1495" s="72" t="s">
        <v>90</v>
      </c>
      <c r="N1495" s="75"/>
      <c r="O1495" s="73" t="s">
        <v>3276</v>
      </c>
      <c r="P1495" s="60" t="s">
        <v>34</v>
      </c>
      <c r="Q1495" s="281" t="s">
        <v>170</v>
      </c>
      <c r="R1495" s="61" t="s">
        <v>53</v>
      </c>
      <c r="S1495" s="293" t="str">
        <f>+'EVCA sectoralclassification 1'!E199</f>
        <v>Internet technologies</v>
      </c>
      <c r="T1495" s="62" t="s">
        <v>166</v>
      </c>
      <c r="U1495" s="60" t="s">
        <v>218</v>
      </c>
      <c r="V1495" s="424" t="s">
        <v>38</v>
      </c>
      <c r="W1495" s="289"/>
      <c r="X1495" s="488">
        <v>43896</v>
      </c>
      <c r="Y1495" s="483" t="s">
        <v>2218</v>
      </c>
      <c r="Z1495" s="80"/>
    </row>
    <row r="1496" spans="2:26" ht="42.45" hidden="1" customHeight="1" x14ac:dyDescent="0.3">
      <c r="B1496" s="56" t="str">
        <f t="shared" ca="1" si="142"/>
        <v>VERO</v>
      </c>
      <c r="C1496" s="57" t="b">
        <f t="shared" si="143"/>
        <v>1</v>
      </c>
      <c r="D1496" s="57" t="b">
        <f>+IF(Q1496='Convalida dati'!$B$16,AND('Dealflow centrale'!V1496&lt;&gt;"",I1496&lt;&gt;""),IF(AND('Dealflow centrale'!Q1496='Convalida dati'!$B$17,'Dealflow centrale'!I1496=""),OR('Dealflow centrale'!V1496="",V1496='Convalida dati'!$D$8),"FALSO"))</f>
        <v>1</v>
      </c>
      <c r="E1496" s="57" t="b">
        <f>+IF(OR(T1496='Convalida dati'!$F$4,T1496='Convalida dati'!$F$5,T1496='Convalida dati'!$F$8),OR('Dealflow centrale'!V1496='Convalida dati'!$D$5,V1496='Convalida dati'!$D$6,V1496='Convalida dati'!$D$7),IF(OR('Dealflow centrale'!T1496='Convalida dati'!$F$9,'Dealflow centrale'!T1496='Convalida dati'!$F$7),OR('Dealflow centrale'!V1496='Convalida dati'!$D$4,'Dealflow centrale'!V1496='Convalida dati'!$D$5,'Dealflow centrale'!V1496='Convalida dati'!$D$6),IF(T1496="",OR(V1496="",V1496='Convalida dati'!$D$8),"FALSO")))</f>
        <v>1</v>
      </c>
      <c r="F1496" s="58" t="str">
        <f t="shared" ca="1" si="141"/>
        <v>OK</v>
      </c>
      <c r="G1496" s="66">
        <f t="shared" si="144"/>
        <v>1491</v>
      </c>
      <c r="H1496" s="85">
        <v>43892</v>
      </c>
      <c r="I1496" s="63">
        <v>43892</v>
      </c>
      <c r="J1496" s="77" t="s">
        <v>3281</v>
      </c>
      <c r="K1496" s="76" t="s">
        <v>62</v>
      </c>
      <c r="L1496" s="76" t="s">
        <v>165</v>
      </c>
      <c r="M1496" s="78" t="s">
        <v>90</v>
      </c>
      <c r="N1496" s="64"/>
      <c r="O1496" s="272" t="s">
        <v>3280</v>
      </c>
      <c r="P1496" s="66" t="s">
        <v>34</v>
      </c>
      <c r="Q1496" s="67" t="s">
        <v>170</v>
      </c>
      <c r="R1496" s="67" t="s">
        <v>53</v>
      </c>
      <c r="S1496" s="288" t="str">
        <f>+'EVCA sectoralclassification 1'!E182</f>
        <v>Financial institutions and services</v>
      </c>
      <c r="T1496" s="68" t="s">
        <v>166</v>
      </c>
      <c r="U1496" s="66" t="s">
        <v>218</v>
      </c>
      <c r="V1496" s="423" t="s">
        <v>38</v>
      </c>
      <c r="W1496" s="288"/>
      <c r="X1496" s="489">
        <v>43896</v>
      </c>
      <c r="Y1496" s="482"/>
      <c r="Z1496" s="74"/>
    </row>
    <row r="1497" spans="2:26" ht="42.45" hidden="1" customHeight="1" x14ac:dyDescent="0.3">
      <c r="B1497" s="56" t="str">
        <f t="shared" ca="1" si="142"/>
        <v>VERO</v>
      </c>
      <c r="C1497" s="57" t="b">
        <f t="shared" si="143"/>
        <v>1</v>
      </c>
      <c r="D1497" s="57" t="b">
        <f>+IF(Q1497='Convalida dati'!$B$16,AND('Dealflow centrale'!V1497&lt;&gt;"",I1497&lt;&gt;""),IF(AND('Dealflow centrale'!Q1497='Convalida dati'!$B$17,'Dealflow centrale'!I1497=""),OR('Dealflow centrale'!V1497="",V1497='Convalida dati'!$D$8),"FALSO"))</f>
        <v>1</v>
      </c>
      <c r="E1497" s="57" t="b">
        <f>+IF(OR(T1497='Convalida dati'!$F$4,T1497='Convalida dati'!$F$5,T1497='Convalida dati'!$F$8),OR('Dealflow centrale'!V1497='Convalida dati'!$D$5,V1497='Convalida dati'!$D$6,V1497='Convalida dati'!$D$7),IF(OR('Dealflow centrale'!T1497='Convalida dati'!$F$9,'Dealflow centrale'!T1497='Convalida dati'!$F$7),OR('Dealflow centrale'!V1497='Convalida dati'!$D$4,'Dealflow centrale'!V1497='Convalida dati'!$D$5,'Dealflow centrale'!V1497='Convalida dati'!$D$6),IF(T1497="",OR(V1497="",V1497='Convalida dati'!$D$8),"FALSO")))</f>
        <v>1</v>
      </c>
      <c r="F1497" s="58" t="str">
        <f t="shared" ca="1" si="141"/>
        <v>OK</v>
      </c>
      <c r="G1497" s="60">
        <f t="shared" si="144"/>
        <v>1492</v>
      </c>
      <c r="H1497" s="84">
        <v>43892</v>
      </c>
      <c r="I1497" s="59">
        <v>43892</v>
      </c>
      <c r="J1497" s="75" t="s">
        <v>3283</v>
      </c>
      <c r="K1497" s="70" t="s">
        <v>62</v>
      </c>
      <c r="L1497" s="70" t="s">
        <v>206</v>
      </c>
      <c r="M1497" s="72" t="s">
        <v>206</v>
      </c>
      <c r="N1497" s="75"/>
      <c r="O1497" s="73" t="s">
        <v>3282</v>
      </c>
      <c r="P1497" s="60" t="s">
        <v>34</v>
      </c>
      <c r="Q1497" s="61" t="s">
        <v>170</v>
      </c>
      <c r="R1497" s="61" t="s">
        <v>53</v>
      </c>
      <c r="S1497" s="293" t="str">
        <f>+'EVCA sectoralclassification 1'!E89</f>
        <v>Business and industrial services</v>
      </c>
      <c r="T1497" s="62" t="s">
        <v>41</v>
      </c>
      <c r="U1497" s="60" t="s">
        <v>218</v>
      </c>
      <c r="V1497" s="424" t="s">
        <v>174</v>
      </c>
      <c r="W1497" s="289"/>
      <c r="X1497" s="488">
        <v>43896</v>
      </c>
      <c r="Y1497" s="483"/>
      <c r="Z1497" s="80"/>
    </row>
    <row r="1498" spans="2:26" ht="42.45" hidden="1" customHeight="1" x14ac:dyDescent="0.3">
      <c r="B1498" s="56" t="str">
        <f t="shared" ca="1" si="142"/>
        <v>VERO</v>
      </c>
      <c r="C1498" s="57" t="b">
        <f t="shared" si="143"/>
        <v>1</v>
      </c>
      <c r="D1498" s="57" t="b">
        <f>+IF(Q1498='Convalida dati'!$B$16,AND('Dealflow centrale'!V1498&lt;&gt;"",I1498&lt;&gt;""),IF(AND('Dealflow centrale'!Q1498='Convalida dati'!$B$17,'Dealflow centrale'!I1498=""),OR('Dealflow centrale'!V1498="",V1498='Convalida dati'!$D$8),"FALSO"))</f>
        <v>1</v>
      </c>
      <c r="E1498" s="57" t="b">
        <f>+IF(OR(T1498='Convalida dati'!$F$4,T1498='Convalida dati'!$F$5,T1498='Convalida dati'!$F$8),OR('Dealflow centrale'!V1498='Convalida dati'!$D$5,V1498='Convalida dati'!$D$6,V1498='Convalida dati'!$D$7),IF(OR('Dealflow centrale'!T1498='Convalida dati'!$F$9,'Dealflow centrale'!T1498='Convalida dati'!$F$7),OR('Dealflow centrale'!V1498='Convalida dati'!$D$4,'Dealflow centrale'!V1498='Convalida dati'!$D$5,'Dealflow centrale'!V1498='Convalida dati'!$D$6),IF(T1498="",OR(V1498="",V1498='Convalida dati'!$D$8),"FALSO")))</f>
        <v>1</v>
      </c>
      <c r="F1498" s="58" t="str">
        <f t="shared" ca="1" si="141"/>
        <v>OK</v>
      </c>
      <c r="G1498" s="66">
        <f t="shared" si="144"/>
        <v>1493</v>
      </c>
      <c r="H1498" s="273">
        <v>43893</v>
      </c>
      <c r="I1498" s="63">
        <v>43914</v>
      </c>
      <c r="J1498" s="77" t="s">
        <v>3284</v>
      </c>
      <c r="K1498" s="76" t="s">
        <v>62</v>
      </c>
      <c r="L1498" s="76" t="s">
        <v>192</v>
      </c>
      <c r="M1498" s="78" t="s">
        <v>95</v>
      </c>
      <c r="N1498" s="64"/>
      <c r="O1498" s="272" t="s">
        <v>3285</v>
      </c>
      <c r="P1498" s="66" t="s">
        <v>34</v>
      </c>
      <c r="Q1498" s="67" t="s">
        <v>170</v>
      </c>
      <c r="R1498" s="67" t="s">
        <v>53</v>
      </c>
      <c r="S1498" s="288" t="str">
        <f>+'EVCA sectoralclassification 1'!E88</f>
        <v>Business and industrial services</v>
      </c>
      <c r="T1498" s="68" t="s">
        <v>166</v>
      </c>
      <c r="U1498" s="66" t="s">
        <v>218</v>
      </c>
      <c r="V1498" s="423" t="s">
        <v>38</v>
      </c>
      <c r="W1498" s="288"/>
      <c r="X1498" s="489">
        <v>43916</v>
      </c>
      <c r="Y1498" s="482" t="s">
        <v>3312</v>
      </c>
      <c r="Z1498" s="74"/>
    </row>
    <row r="1499" spans="2:26" ht="42.45" hidden="1" customHeight="1" x14ac:dyDescent="0.3">
      <c r="B1499" s="56" t="str">
        <f t="shared" ca="1" si="142"/>
        <v>VERO</v>
      </c>
      <c r="C1499" s="57" t="b">
        <f t="shared" si="143"/>
        <v>1</v>
      </c>
      <c r="D1499" s="57" t="b">
        <f>+IF(Q1499='Convalida dati'!$B$16,AND('Dealflow centrale'!V1499&lt;&gt;"",I1499&lt;&gt;""),IF(AND('Dealflow centrale'!Q1499='Convalida dati'!$B$17,'Dealflow centrale'!I1499=""),OR('Dealflow centrale'!V1499="",V1499='Convalida dati'!$D$8),"FALSO"))</f>
        <v>1</v>
      </c>
      <c r="E1499" s="57" t="b">
        <f>+IF(OR(T1499='Convalida dati'!$F$4,T1499='Convalida dati'!$F$5,T1499='Convalida dati'!$F$8),OR('Dealflow centrale'!V1499='Convalida dati'!$D$5,V1499='Convalida dati'!$D$6,V1499='Convalida dati'!$D$7),IF(OR('Dealflow centrale'!T1499='Convalida dati'!$F$9,'Dealflow centrale'!T1499='Convalida dati'!$F$7),OR('Dealflow centrale'!V1499='Convalida dati'!$D$4,'Dealflow centrale'!V1499='Convalida dati'!$D$5,'Dealflow centrale'!V1499='Convalida dati'!$D$6),IF(T1499="",OR(V1499="",V1499='Convalida dati'!$D$8),"FALSO")))</f>
        <v>1</v>
      </c>
      <c r="F1499" s="58" t="str">
        <f t="shared" ca="1" si="141"/>
        <v>OK</v>
      </c>
      <c r="G1499" s="60">
        <f t="shared" si="144"/>
        <v>1494</v>
      </c>
      <c r="H1499" s="84">
        <v>43893</v>
      </c>
      <c r="I1499" s="59">
        <f>+H1499</f>
        <v>43893</v>
      </c>
      <c r="J1499" s="279" t="s">
        <v>3287</v>
      </c>
      <c r="K1499" s="70" t="s">
        <v>62</v>
      </c>
      <c r="L1499" s="70" t="s">
        <v>206</v>
      </c>
      <c r="M1499" s="72" t="s">
        <v>206</v>
      </c>
      <c r="N1499" s="75"/>
      <c r="O1499" s="73" t="s">
        <v>3286</v>
      </c>
      <c r="P1499" s="60" t="s">
        <v>34</v>
      </c>
      <c r="Q1499" s="281" t="s">
        <v>170</v>
      </c>
      <c r="R1499" s="61" t="s">
        <v>53</v>
      </c>
      <c r="S1499" s="293" t="str">
        <f>+'EVCA sectoralclassification 1'!E88</f>
        <v>Business and industrial services</v>
      </c>
      <c r="T1499" s="62" t="s">
        <v>41</v>
      </c>
      <c r="U1499" s="72" t="s">
        <v>218</v>
      </c>
      <c r="V1499" s="424" t="s">
        <v>174</v>
      </c>
      <c r="W1499" s="289"/>
      <c r="X1499" s="488">
        <v>43896</v>
      </c>
      <c r="Y1499" s="481"/>
      <c r="Z1499" s="284"/>
    </row>
    <row r="1500" spans="2:26" ht="42.45" hidden="1" customHeight="1" x14ac:dyDescent="0.3">
      <c r="B1500" s="56" t="str">
        <f t="shared" ca="1" si="142"/>
        <v>VERO</v>
      </c>
      <c r="C1500" s="57" t="b">
        <f t="shared" si="143"/>
        <v>1</v>
      </c>
      <c r="D1500" s="57" t="b">
        <f>+IF(Q1500='Convalida dati'!$B$16,AND('Dealflow centrale'!V1500&lt;&gt;"",I1500&lt;&gt;""),IF(AND('Dealflow centrale'!Q1500='Convalida dati'!$B$17,'Dealflow centrale'!I1500=""),OR('Dealflow centrale'!V1500="",V1500='Convalida dati'!$D$8),"FALSO"))</f>
        <v>1</v>
      </c>
      <c r="E1500" s="57" t="b">
        <f>+IF(OR(T1500='Convalida dati'!$F$4,T1500='Convalida dati'!$F$5,T1500='Convalida dati'!$F$8),OR('Dealflow centrale'!V1500='Convalida dati'!$D$5,V1500='Convalida dati'!$D$6,V1500='Convalida dati'!$D$7),IF(OR('Dealflow centrale'!T1500='Convalida dati'!$F$9,'Dealflow centrale'!T1500='Convalida dati'!$F$7),OR('Dealflow centrale'!V1500='Convalida dati'!$D$4,'Dealflow centrale'!V1500='Convalida dati'!$D$5,'Dealflow centrale'!V1500='Convalida dati'!$D$6),IF(T1500="",OR(V1500="",V1500='Convalida dati'!$D$8),"FALSO")))</f>
        <v>1</v>
      </c>
      <c r="F1500" s="58" t="str">
        <f t="shared" ca="1" si="141"/>
        <v>OK</v>
      </c>
      <c r="G1500" s="66">
        <f t="shared" si="144"/>
        <v>1495</v>
      </c>
      <c r="H1500" s="85">
        <v>43894</v>
      </c>
      <c r="I1500" s="63">
        <v>43894</v>
      </c>
      <c r="J1500" s="77" t="s">
        <v>3289</v>
      </c>
      <c r="K1500" s="76" t="s">
        <v>62</v>
      </c>
      <c r="L1500" s="76" t="s">
        <v>206</v>
      </c>
      <c r="M1500" s="78" t="s">
        <v>206</v>
      </c>
      <c r="N1500" s="64"/>
      <c r="O1500" s="272" t="s">
        <v>3288</v>
      </c>
      <c r="P1500" s="66" t="s">
        <v>34</v>
      </c>
      <c r="Q1500" s="67" t="s">
        <v>170</v>
      </c>
      <c r="R1500" s="67" t="s">
        <v>51</v>
      </c>
      <c r="S1500" s="288" t="str">
        <f>+'EVCA sectoralclassification 1'!E58</f>
        <v>Business and industrial products</v>
      </c>
      <c r="T1500" s="68" t="s">
        <v>40</v>
      </c>
      <c r="U1500" s="66" t="s">
        <v>218</v>
      </c>
      <c r="V1500" s="423" t="s">
        <v>174</v>
      </c>
      <c r="W1500" s="288"/>
      <c r="X1500" s="489">
        <v>43896</v>
      </c>
      <c r="Y1500" s="482"/>
      <c r="Z1500" s="74"/>
    </row>
    <row r="1501" spans="2:26" ht="42.45" hidden="1" customHeight="1" x14ac:dyDescent="0.3">
      <c r="B1501" s="56" t="str">
        <f t="shared" ca="1" si="142"/>
        <v>VERO</v>
      </c>
      <c r="C1501" s="57" t="b">
        <f t="shared" si="143"/>
        <v>1</v>
      </c>
      <c r="D1501" s="57" t="b">
        <f>+IF(Q1501='Convalida dati'!$B$16,AND('Dealflow centrale'!V1501&lt;&gt;"",I1501&lt;&gt;""),IF(AND('Dealflow centrale'!Q1501='Convalida dati'!$B$17,'Dealflow centrale'!I1501=""),OR('Dealflow centrale'!V1501="",V1501='Convalida dati'!$D$8),"FALSO"))</f>
        <v>1</v>
      </c>
      <c r="E1501" s="57" t="b">
        <f>+IF(OR(T1501='Convalida dati'!$F$4,T1501='Convalida dati'!$F$5,T1501='Convalida dati'!$F$8),OR('Dealflow centrale'!V1501='Convalida dati'!$D$5,V1501='Convalida dati'!$D$6,V1501='Convalida dati'!$D$7),IF(OR('Dealflow centrale'!T1501='Convalida dati'!$F$9,'Dealflow centrale'!T1501='Convalida dati'!$F$7),OR('Dealflow centrale'!V1501='Convalida dati'!$D$4,'Dealflow centrale'!V1501='Convalida dati'!$D$5,'Dealflow centrale'!V1501='Convalida dati'!$D$6),IF(T1501="",OR(V1501="",V1501='Convalida dati'!$D$8),"FALSO")))</f>
        <v>1</v>
      </c>
      <c r="F1501" s="58" t="str">
        <f t="shared" ca="1" si="141"/>
        <v>OK</v>
      </c>
      <c r="G1501" s="60">
        <f t="shared" si="144"/>
        <v>1496</v>
      </c>
      <c r="H1501" s="84">
        <v>43895</v>
      </c>
      <c r="I1501" s="59">
        <v>43896</v>
      </c>
      <c r="J1501" s="75" t="s">
        <v>3290</v>
      </c>
      <c r="K1501" s="70" t="s">
        <v>62</v>
      </c>
      <c r="L1501" s="70" t="s">
        <v>149</v>
      </c>
      <c r="M1501" s="72" t="s">
        <v>92</v>
      </c>
      <c r="N1501" s="75"/>
      <c r="O1501" s="73" t="s">
        <v>3291</v>
      </c>
      <c r="P1501" s="60" t="s">
        <v>34</v>
      </c>
      <c r="Q1501" s="61" t="s">
        <v>170</v>
      </c>
      <c r="R1501" s="61" t="s">
        <v>49</v>
      </c>
      <c r="S1501" s="293" t="str">
        <f>+'EVCA sectoralclassification 1'!E214</f>
        <v>Systems software</v>
      </c>
      <c r="T1501" s="62" t="s">
        <v>166</v>
      </c>
      <c r="U1501" s="60" t="s">
        <v>218</v>
      </c>
      <c r="V1501" s="424" t="s">
        <v>38</v>
      </c>
      <c r="W1501" s="289"/>
      <c r="X1501" s="488">
        <v>43902</v>
      </c>
      <c r="Y1501" s="483"/>
      <c r="Z1501" s="80"/>
    </row>
    <row r="1502" spans="2:26" ht="42.45" hidden="1" customHeight="1" x14ac:dyDescent="0.3">
      <c r="B1502" s="56" t="str">
        <f t="shared" ca="1" si="142"/>
        <v>VERO</v>
      </c>
      <c r="C1502" s="57" t="b">
        <f t="shared" si="143"/>
        <v>1</v>
      </c>
      <c r="D1502" s="57" t="b">
        <f>+IF(Q1502='Convalida dati'!$B$16,AND('Dealflow centrale'!V1502&lt;&gt;"",I1502&lt;&gt;""),IF(AND('Dealflow centrale'!Q1502='Convalida dati'!$B$17,'Dealflow centrale'!I1502=""),OR('Dealflow centrale'!V1502="",V1502='Convalida dati'!$D$8),"FALSO"))</f>
        <v>1</v>
      </c>
      <c r="E1502" s="57" t="b">
        <f>+IF(OR(T1502='Convalida dati'!$F$4,T1502='Convalida dati'!$F$5,T1502='Convalida dati'!$F$8),OR('Dealflow centrale'!V1502='Convalida dati'!$D$5,V1502='Convalida dati'!$D$6,V1502='Convalida dati'!$D$7),IF(OR('Dealflow centrale'!T1502='Convalida dati'!$F$9,'Dealflow centrale'!T1502='Convalida dati'!$F$7),OR('Dealflow centrale'!V1502='Convalida dati'!$D$4,'Dealflow centrale'!V1502='Convalida dati'!$D$5,'Dealflow centrale'!V1502='Convalida dati'!$D$6),IF(T1502="",OR(V1502="",V1502='Convalida dati'!$D$8),"FALSO")))</f>
        <v>1</v>
      </c>
      <c r="F1502" s="58" t="str">
        <f t="shared" ca="1" si="141"/>
        <v>OK</v>
      </c>
      <c r="G1502" s="66">
        <f t="shared" si="144"/>
        <v>1497</v>
      </c>
      <c r="H1502" s="85">
        <v>43899</v>
      </c>
      <c r="I1502" s="85">
        <f>+H1502</f>
        <v>43899</v>
      </c>
      <c r="J1502" s="77" t="s">
        <v>3294</v>
      </c>
      <c r="K1502" s="76" t="s">
        <v>62</v>
      </c>
      <c r="L1502" s="76" t="s">
        <v>239</v>
      </c>
      <c r="M1502" s="78" t="s">
        <v>89</v>
      </c>
      <c r="N1502" s="77"/>
      <c r="O1502" s="272" t="s">
        <v>3295</v>
      </c>
      <c r="P1502" s="66" t="s">
        <v>35</v>
      </c>
      <c r="Q1502" s="67" t="s">
        <v>170</v>
      </c>
      <c r="R1502" s="67" t="s">
        <v>53</v>
      </c>
      <c r="S1502" s="288" t="str">
        <f>+'EVCA sectoralclassification 1'!E200</f>
        <v>Internet technologies</v>
      </c>
      <c r="T1502" s="68" t="s">
        <v>41</v>
      </c>
      <c r="U1502" s="78" t="s">
        <v>218</v>
      </c>
      <c r="V1502" s="423" t="s">
        <v>174</v>
      </c>
      <c r="W1502" s="288"/>
      <c r="X1502" s="489">
        <v>43902</v>
      </c>
      <c r="Y1502" s="482"/>
      <c r="Z1502" s="74"/>
    </row>
    <row r="1503" spans="2:26" ht="42.45" hidden="1" customHeight="1" x14ac:dyDescent="0.3">
      <c r="B1503" s="56" t="str">
        <f t="shared" ca="1" si="142"/>
        <v>VERO</v>
      </c>
      <c r="C1503" s="57" t="b">
        <f t="shared" si="143"/>
        <v>1</v>
      </c>
      <c r="D1503" s="57" t="b">
        <f>+IF(Q1503='Convalida dati'!$B$16,AND('Dealflow centrale'!V1503&lt;&gt;"",I1503&lt;&gt;""),IF(AND('Dealflow centrale'!Q1503='Convalida dati'!$B$17,'Dealflow centrale'!I1503=""),OR('Dealflow centrale'!V1503="",V1503='Convalida dati'!$D$8),"FALSO"))</f>
        <v>1</v>
      </c>
      <c r="E1503" s="57" t="b">
        <f>+IF(OR(T1503='Convalida dati'!$F$4,T1503='Convalida dati'!$F$5,T1503='Convalida dati'!$F$8),OR('Dealflow centrale'!V1503='Convalida dati'!$D$5,V1503='Convalida dati'!$D$6,V1503='Convalida dati'!$D$7),IF(OR('Dealflow centrale'!T1503='Convalida dati'!$F$9,'Dealflow centrale'!T1503='Convalida dati'!$F$7),OR('Dealflow centrale'!V1503='Convalida dati'!$D$4,'Dealflow centrale'!V1503='Convalida dati'!$D$5,'Dealflow centrale'!V1503='Convalida dati'!$D$6),IF(T1503="",OR(V1503="",V1503='Convalida dati'!$D$8),"FALSO")))</f>
        <v>1</v>
      </c>
      <c r="F1503" s="58" t="str">
        <f t="shared" ca="1" si="141"/>
        <v>OK</v>
      </c>
      <c r="G1503" s="60">
        <f t="shared" si="144"/>
        <v>1498</v>
      </c>
      <c r="H1503" s="84">
        <v>43901</v>
      </c>
      <c r="I1503" s="59">
        <v>43901</v>
      </c>
      <c r="J1503" s="75" t="s">
        <v>3296</v>
      </c>
      <c r="K1503" s="70" t="s">
        <v>62</v>
      </c>
      <c r="L1503" s="70" t="s">
        <v>206</v>
      </c>
      <c r="M1503" s="72" t="s">
        <v>206</v>
      </c>
      <c r="N1503" s="75"/>
      <c r="O1503" s="73" t="s">
        <v>3297</v>
      </c>
      <c r="P1503" s="72" t="s">
        <v>34</v>
      </c>
      <c r="Q1503" s="281" t="s">
        <v>170</v>
      </c>
      <c r="R1503" s="61" t="s">
        <v>52</v>
      </c>
      <c r="S1503" s="293" t="str">
        <f>+'EVCA sectoralclassification 1'!E229</f>
        <v>Medical equipment and related software</v>
      </c>
      <c r="T1503" s="62" t="s">
        <v>41</v>
      </c>
      <c r="U1503" s="60" t="s">
        <v>218</v>
      </c>
      <c r="V1503" s="424" t="s">
        <v>174</v>
      </c>
      <c r="W1503" s="289"/>
      <c r="X1503" s="488">
        <v>43902</v>
      </c>
      <c r="Y1503" s="483"/>
      <c r="Z1503" s="80"/>
    </row>
    <row r="1504" spans="2:26" ht="42.45" hidden="1" customHeight="1" x14ac:dyDescent="0.3">
      <c r="B1504" s="56" t="str">
        <f t="shared" ca="1" si="142"/>
        <v>VERO</v>
      </c>
      <c r="C1504" s="57" t="b">
        <f t="shared" si="143"/>
        <v>1</v>
      </c>
      <c r="D1504" s="57" t="b">
        <f>+IF(Q1504='Convalida dati'!$B$16,AND('Dealflow centrale'!V1504&lt;&gt;"",I1504&lt;&gt;""),IF(AND('Dealflow centrale'!Q1504='Convalida dati'!$B$17,'Dealflow centrale'!I1504=""),OR('Dealflow centrale'!V1504="",V1504='Convalida dati'!$D$8),"FALSO"))</f>
        <v>1</v>
      </c>
      <c r="E1504" s="57" t="b">
        <f>+IF(OR(T1504='Convalida dati'!$F$4,T1504='Convalida dati'!$F$5,T1504='Convalida dati'!$F$8),OR('Dealflow centrale'!V1504='Convalida dati'!$D$5,V1504='Convalida dati'!$D$6,V1504='Convalida dati'!$D$7),IF(OR('Dealflow centrale'!T1504='Convalida dati'!$F$9,'Dealflow centrale'!T1504='Convalida dati'!$F$7),OR('Dealflow centrale'!V1504='Convalida dati'!$D$4,'Dealflow centrale'!V1504='Convalida dati'!$D$5,'Dealflow centrale'!V1504='Convalida dati'!$D$6),IF(T1504="",OR(V1504="",V1504='Convalida dati'!$D$8),"FALSO")))</f>
        <v>1</v>
      </c>
      <c r="F1504" s="58" t="str">
        <f t="shared" ca="1" si="141"/>
        <v>OK</v>
      </c>
      <c r="G1504" s="66">
        <f t="shared" si="144"/>
        <v>1499</v>
      </c>
      <c r="H1504" s="85">
        <v>43900</v>
      </c>
      <c r="I1504" s="63">
        <f>+H1504</f>
        <v>43900</v>
      </c>
      <c r="J1504" s="77" t="s">
        <v>3298</v>
      </c>
      <c r="K1504" s="76" t="s">
        <v>62</v>
      </c>
      <c r="L1504" s="76" t="s">
        <v>206</v>
      </c>
      <c r="M1504" s="78" t="s">
        <v>206</v>
      </c>
      <c r="N1504" s="77"/>
      <c r="O1504" s="272" t="s">
        <v>3299</v>
      </c>
      <c r="P1504" s="66" t="s">
        <v>35</v>
      </c>
      <c r="Q1504" s="67" t="s">
        <v>170</v>
      </c>
      <c r="R1504" s="67" t="s">
        <v>45</v>
      </c>
      <c r="S1504" s="288" t="str">
        <f>+'EVCA sectoralclassification 1'!E223</f>
        <v>Biotechnology</v>
      </c>
      <c r="T1504" s="68" t="s">
        <v>41</v>
      </c>
      <c r="U1504" s="66" t="s">
        <v>218</v>
      </c>
      <c r="V1504" s="423" t="s">
        <v>174</v>
      </c>
      <c r="W1504" s="288"/>
      <c r="X1504" s="489">
        <v>43902</v>
      </c>
      <c r="Y1504" s="482"/>
      <c r="Z1504" s="74"/>
    </row>
    <row r="1505" spans="1:26" ht="42.45" hidden="1" customHeight="1" x14ac:dyDescent="0.3">
      <c r="B1505" s="56" t="str">
        <f t="shared" ca="1" si="142"/>
        <v>VERO</v>
      </c>
      <c r="C1505" s="57" t="b">
        <f t="shared" si="143"/>
        <v>1</v>
      </c>
      <c r="D1505" s="57" t="b">
        <f>+IF(Q1505='Convalida dati'!$B$16,AND('Dealflow centrale'!V1505&lt;&gt;"",I1505&lt;&gt;""),IF(AND('Dealflow centrale'!Q1505='Convalida dati'!$B$17,'Dealflow centrale'!I1505=""),OR('Dealflow centrale'!V1505="",V1505='Convalida dati'!$D$8),"FALSO"))</f>
        <v>1</v>
      </c>
      <c r="E1505" s="57" t="b">
        <f>+IF(OR(T1505='Convalida dati'!$F$4,T1505='Convalida dati'!$F$5,T1505='Convalida dati'!$F$8),OR('Dealflow centrale'!V1505='Convalida dati'!$D$5,V1505='Convalida dati'!$D$6,V1505='Convalida dati'!$D$7),IF(OR('Dealflow centrale'!T1505='Convalida dati'!$F$9,'Dealflow centrale'!T1505='Convalida dati'!$F$7),OR('Dealflow centrale'!V1505='Convalida dati'!$D$4,'Dealflow centrale'!V1505='Convalida dati'!$D$5,'Dealflow centrale'!V1505='Convalida dati'!$D$6),IF(T1505="",OR(V1505="",V1505='Convalida dati'!$D$8),"FALSO")))</f>
        <v>1</v>
      </c>
      <c r="F1505" s="58" t="str">
        <f t="shared" ca="1" si="141"/>
        <v>OK</v>
      </c>
      <c r="G1505" s="60">
        <f t="shared" si="144"/>
        <v>1500</v>
      </c>
      <c r="H1505" s="84">
        <v>43903</v>
      </c>
      <c r="I1505" s="59">
        <v>43913</v>
      </c>
      <c r="J1505" s="75" t="s">
        <v>3300</v>
      </c>
      <c r="K1505" s="70" t="s">
        <v>62</v>
      </c>
      <c r="L1505" s="70" t="s">
        <v>192</v>
      </c>
      <c r="M1505" s="72" t="s">
        <v>95</v>
      </c>
      <c r="N1505" s="75"/>
      <c r="O1505" s="73" t="s">
        <v>3301</v>
      </c>
      <c r="P1505" s="60" t="s">
        <v>35</v>
      </c>
      <c r="Q1505" s="61" t="s">
        <v>170</v>
      </c>
      <c r="R1505" s="61" t="s">
        <v>49</v>
      </c>
      <c r="S1505" s="293" t="str">
        <f>+'EVCA sectoralclassification 1'!E204</f>
        <v>Consumer electronics</v>
      </c>
      <c r="T1505" s="62" t="s">
        <v>41</v>
      </c>
      <c r="U1505" s="60" t="s">
        <v>797</v>
      </c>
      <c r="V1505" s="424" t="s">
        <v>39</v>
      </c>
      <c r="W1505" s="289"/>
      <c r="X1505" s="488">
        <v>43916</v>
      </c>
      <c r="Y1505" s="483"/>
      <c r="Z1505" s="80"/>
    </row>
    <row r="1506" spans="1:26" ht="42.45" hidden="1" customHeight="1" x14ac:dyDescent="0.3">
      <c r="B1506" s="56" t="str">
        <f t="shared" ca="1" si="142"/>
        <v>VERO</v>
      </c>
      <c r="C1506" s="57" t="b">
        <f t="shared" si="143"/>
        <v>1</v>
      </c>
      <c r="D1506" s="57" t="b">
        <f>+IF(Q1506='Convalida dati'!$B$16,AND('Dealflow centrale'!V1506&lt;&gt;"",I1506&lt;&gt;""),IF(AND('Dealflow centrale'!Q1506='Convalida dati'!$B$17,'Dealflow centrale'!I1506=""),OR('Dealflow centrale'!V1506="",V1506='Convalida dati'!$D$8),"FALSO"))</f>
        <v>1</v>
      </c>
      <c r="E1506" s="57" t="b">
        <f>+IF(OR(T1506='Convalida dati'!$F$4,T1506='Convalida dati'!$F$5,T1506='Convalida dati'!$F$8),OR('Dealflow centrale'!V1506='Convalida dati'!$D$5,V1506='Convalida dati'!$D$6,V1506='Convalida dati'!$D$7),IF(OR('Dealflow centrale'!T1506='Convalida dati'!$F$9,'Dealflow centrale'!T1506='Convalida dati'!$F$7),OR('Dealflow centrale'!V1506='Convalida dati'!$D$4,'Dealflow centrale'!V1506='Convalida dati'!$D$5,'Dealflow centrale'!V1506='Convalida dati'!$D$6),IF(T1506="",OR(V1506="",V1506='Convalida dati'!$D$8),"FALSO")))</f>
        <v>1</v>
      </c>
      <c r="F1506" s="58" t="str">
        <f t="shared" ca="1" si="141"/>
        <v>OK</v>
      </c>
      <c r="G1506" s="66">
        <f t="shared" si="144"/>
        <v>1501</v>
      </c>
      <c r="H1506" s="85">
        <v>43538</v>
      </c>
      <c r="I1506" s="63">
        <v>43909</v>
      </c>
      <c r="J1506" s="77" t="s">
        <v>3302</v>
      </c>
      <c r="K1506" s="76" t="s">
        <v>62</v>
      </c>
      <c r="L1506" s="76" t="s">
        <v>206</v>
      </c>
      <c r="M1506" s="78" t="s">
        <v>206</v>
      </c>
      <c r="N1506" s="64"/>
      <c r="O1506" s="272" t="s">
        <v>3303</v>
      </c>
      <c r="P1506" s="66" t="s">
        <v>34</v>
      </c>
      <c r="Q1506" s="67" t="s">
        <v>170</v>
      </c>
      <c r="R1506" s="67" t="s">
        <v>51</v>
      </c>
      <c r="S1506" s="288" t="str">
        <f>+'EVCA sectoralclassification 1'!E57</f>
        <v>Business and industrial products</v>
      </c>
      <c r="T1506" s="68" t="s">
        <v>41</v>
      </c>
      <c r="U1506" s="66" t="s">
        <v>218</v>
      </c>
      <c r="V1506" s="423" t="s">
        <v>174</v>
      </c>
      <c r="W1506" s="288"/>
      <c r="X1506" s="489">
        <v>43916</v>
      </c>
      <c r="Y1506" s="482"/>
      <c r="Z1506" s="74"/>
    </row>
    <row r="1507" spans="1:26" ht="42.45" hidden="1" customHeight="1" x14ac:dyDescent="0.3">
      <c r="B1507" s="56" t="str">
        <f t="shared" ca="1" si="142"/>
        <v>VERO</v>
      </c>
      <c r="C1507" s="57" t="b">
        <f t="shared" si="143"/>
        <v>1</v>
      </c>
      <c r="D1507" s="57" t="b">
        <f>+IF(Q1507='Convalida dati'!$B$16,AND('Dealflow centrale'!V1507&lt;&gt;"",I1507&lt;&gt;""),IF(AND('Dealflow centrale'!Q1507='Convalida dati'!$B$17,'Dealflow centrale'!I1507=""),OR('Dealflow centrale'!V1507="",V1507='Convalida dati'!$D$8),"FALSO"))</f>
        <v>1</v>
      </c>
      <c r="E1507" s="57" t="b">
        <f>+IF(OR(T1507='Convalida dati'!$F$4,T1507='Convalida dati'!$F$5,T1507='Convalida dati'!$F$8),OR('Dealflow centrale'!V1507='Convalida dati'!$D$5,V1507='Convalida dati'!$D$6,V1507='Convalida dati'!$D$7),IF(OR('Dealflow centrale'!T1507='Convalida dati'!$F$9,'Dealflow centrale'!T1507='Convalida dati'!$F$7),OR('Dealflow centrale'!V1507='Convalida dati'!$D$4,'Dealflow centrale'!V1507='Convalida dati'!$D$5,'Dealflow centrale'!V1507='Convalida dati'!$D$6),IF(T1507="",OR(V1507="",V1507='Convalida dati'!$D$8),"FALSO")))</f>
        <v>1</v>
      </c>
      <c r="F1507" s="58" t="str">
        <f t="shared" ca="1" si="141"/>
        <v>OK</v>
      </c>
      <c r="G1507" s="60">
        <f t="shared" si="144"/>
        <v>1502</v>
      </c>
      <c r="H1507" s="84">
        <v>43908</v>
      </c>
      <c r="I1507" s="59">
        <v>43908</v>
      </c>
      <c r="J1507" s="75" t="s">
        <v>3304</v>
      </c>
      <c r="K1507" s="70" t="s">
        <v>62</v>
      </c>
      <c r="L1507" s="70" t="s">
        <v>206</v>
      </c>
      <c r="M1507" s="72" t="s">
        <v>206</v>
      </c>
      <c r="N1507" s="75"/>
      <c r="O1507" s="73" t="s">
        <v>3305</v>
      </c>
      <c r="P1507" s="60" t="s">
        <v>34</v>
      </c>
      <c r="Q1507" s="61" t="s">
        <v>170</v>
      </c>
      <c r="R1507" s="61" t="s">
        <v>53</v>
      </c>
      <c r="S1507" s="293" t="str">
        <f>+'EVCA sectoralclassification 1'!E57</f>
        <v>Business and industrial products</v>
      </c>
      <c r="T1507" s="62" t="s">
        <v>41</v>
      </c>
      <c r="U1507" s="60" t="s">
        <v>218</v>
      </c>
      <c r="V1507" s="424" t="s">
        <v>174</v>
      </c>
      <c r="W1507" s="289"/>
      <c r="X1507" s="488">
        <v>43909</v>
      </c>
      <c r="Y1507" s="481"/>
      <c r="Z1507" s="284"/>
    </row>
    <row r="1508" spans="1:26" ht="42.45" hidden="1" customHeight="1" x14ac:dyDescent="0.3">
      <c r="B1508" s="56" t="str">
        <f t="shared" ca="1" si="142"/>
        <v>VERO</v>
      </c>
      <c r="C1508" s="57" t="b">
        <f t="shared" si="143"/>
        <v>1</v>
      </c>
      <c r="D1508" s="57" t="b">
        <f>+IF(Q1508='Convalida dati'!$B$16,AND('Dealflow centrale'!V1508&lt;&gt;"",I1508&lt;&gt;""),IF(AND('Dealflow centrale'!Q1508='Convalida dati'!$B$17,'Dealflow centrale'!I1508=""),OR('Dealflow centrale'!V1508="",V1508='Convalida dati'!$D$8),"FALSO"))</f>
        <v>1</v>
      </c>
      <c r="E1508" s="57" t="b">
        <f>+IF(OR(T1508='Convalida dati'!$F$4,T1508='Convalida dati'!$F$5,T1508='Convalida dati'!$F$8),OR('Dealflow centrale'!V1508='Convalida dati'!$D$5,V1508='Convalida dati'!$D$6,V1508='Convalida dati'!$D$7),IF(OR('Dealflow centrale'!T1508='Convalida dati'!$F$9,'Dealflow centrale'!T1508='Convalida dati'!$F$7),OR('Dealflow centrale'!V1508='Convalida dati'!$D$4,'Dealflow centrale'!V1508='Convalida dati'!$D$5,'Dealflow centrale'!V1508='Convalida dati'!$D$6),IF(T1508="",OR(V1508="",V1508='Convalida dati'!$D$8),"FALSO")))</f>
        <v>1</v>
      </c>
      <c r="F1508" s="58" t="str">
        <f t="shared" ca="1" si="141"/>
        <v>OK</v>
      </c>
      <c r="G1508" s="66">
        <f t="shared" si="144"/>
        <v>1503</v>
      </c>
      <c r="H1508" s="273">
        <v>43910</v>
      </c>
      <c r="I1508" s="63">
        <v>43910</v>
      </c>
      <c r="J1508" s="77" t="s">
        <v>3306</v>
      </c>
      <c r="K1508" s="76" t="s">
        <v>62</v>
      </c>
      <c r="L1508" s="76" t="s">
        <v>3317</v>
      </c>
      <c r="M1508" s="78" t="s">
        <v>206</v>
      </c>
      <c r="N1508" s="64"/>
      <c r="O1508" s="272" t="s">
        <v>2694</v>
      </c>
      <c r="P1508" s="66" t="s">
        <v>35</v>
      </c>
      <c r="Q1508" s="67" t="s">
        <v>170</v>
      </c>
      <c r="R1508" s="67" t="s">
        <v>47</v>
      </c>
      <c r="S1508" s="300" t="s">
        <v>47</v>
      </c>
      <c r="T1508" s="68" t="s">
        <v>147</v>
      </c>
      <c r="U1508" s="66" t="s">
        <v>218</v>
      </c>
      <c r="V1508" s="423" t="s">
        <v>174</v>
      </c>
      <c r="W1508" s="288"/>
      <c r="X1508" s="489">
        <v>43916</v>
      </c>
      <c r="Y1508" s="482"/>
      <c r="Z1508" s="74"/>
    </row>
    <row r="1509" spans="1:26" ht="42.45" hidden="1" customHeight="1" x14ac:dyDescent="0.3">
      <c r="B1509" s="56" t="str">
        <f t="shared" ca="1" si="142"/>
        <v>VERO</v>
      </c>
      <c r="C1509" s="57" t="b">
        <f t="shared" si="143"/>
        <v>1</v>
      </c>
      <c r="D1509" s="57" t="b">
        <f>+IF(Q1509='Convalida dati'!$B$16,AND('Dealflow centrale'!V1509&lt;&gt;"",I1509&lt;&gt;""),IF(AND('Dealflow centrale'!Q1509='Convalida dati'!$B$17,'Dealflow centrale'!I1509=""),OR('Dealflow centrale'!V1509="",V1509='Convalida dati'!$D$8),"FALSO"))</f>
        <v>1</v>
      </c>
      <c r="E1509" s="57" t="b">
        <f>+IF(OR(T1509='Convalida dati'!$F$4,T1509='Convalida dati'!$F$5,T1509='Convalida dati'!$F$8),OR('Dealflow centrale'!V1509='Convalida dati'!$D$5,V1509='Convalida dati'!$D$6,V1509='Convalida dati'!$D$7),IF(OR('Dealflow centrale'!T1509='Convalida dati'!$F$9,'Dealflow centrale'!T1509='Convalida dati'!$F$7),OR('Dealflow centrale'!V1509='Convalida dati'!$D$4,'Dealflow centrale'!V1509='Convalida dati'!$D$5,'Dealflow centrale'!V1509='Convalida dati'!$D$6),IF(T1509="",OR(V1509="",V1509='Convalida dati'!$D$8),"FALSO")))</f>
        <v>1</v>
      </c>
      <c r="F1509" s="58" t="str">
        <f t="shared" ca="1" si="141"/>
        <v>OK</v>
      </c>
      <c r="G1509" s="60">
        <f t="shared" si="144"/>
        <v>1504</v>
      </c>
      <c r="H1509" s="84">
        <v>43913</v>
      </c>
      <c r="I1509" s="59">
        <v>43913</v>
      </c>
      <c r="J1509" s="75" t="s">
        <v>3308</v>
      </c>
      <c r="K1509" s="70" t="s">
        <v>62</v>
      </c>
      <c r="L1509" s="70" t="s">
        <v>192</v>
      </c>
      <c r="M1509" s="72" t="s">
        <v>95</v>
      </c>
      <c r="N1509" s="75"/>
      <c r="O1509" s="73" t="s">
        <v>2294</v>
      </c>
      <c r="P1509" s="60" t="s">
        <v>35</v>
      </c>
      <c r="Q1509" s="281" t="s">
        <v>170</v>
      </c>
      <c r="R1509" s="61" t="s">
        <v>47</v>
      </c>
      <c r="S1509" s="293" t="s">
        <v>47</v>
      </c>
      <c r="T1509" s="62" t="s">
        <v>41</v>
      </c>
      <c r="U1509" s="284" t="s">
        <v>218</v>
      </c>
      <c r="V1509" s="424" t="s">
        <v>174</v>
      </c>
      <c r="W1509" s="289"/>
      <c r="X1509" s="488">
        <v>43916</v>
      </c>
      <c r="Y1509" s="483"/>
      <c r="Z1509" s="80"/>
    </row>
    <row r="1510" spans="1:26" ht="42.45" hidden="1" customHeight="1" x14ac:dyDescent="0.3">
      <c r="B1510" s="56" t="str">
        <f t="shared" ca="1" si="142"/>
        <v>VERO</v>
      </c>
      <c r="C1510" s="57" t="b">
        <f t="shared" si="143"/>
        <v>1</v>
      </c>
      <c r="D1510" s="57" t="b">
        <f>+IF(Q1510='Convalida dati'!$B$16,AND('Dealflow centrale'!V1510&lt;&gt;"",I1510&lt;&gt;""),IF(AND('Dealflow centrale'!Q1510='Convalida dati'!$B$17,'Dealflow centrale'!I1510=""),OR('Dealflow centrale'!V1510="",V1510='Convalida dati'!$D$8),"FALSO"))</f>
        <v>1</v>
      </c>
      <c r="E1510" s="57" t="b">
        <f>+IF(OR(T1510='Convalida dati'!$F$4,T1510='Convalida dati'!$F$5,T1510='Convalida dati'!$F$8),OR('Dealflow centrale'!V1510='Convalida dati'!$D$5,V1510='Convalida dati'!$D$6,V1510='Convalida dati'!$D$7),IF(OR('Dealflow centrale'!T1510='Convalida dati'!$F$9,'Dealflow centrale'!T1510='Convalida dati'!$F$7),OR('Dealflow centrale'!V1510='Convalida dati'!$D$4,'Dealflow centrale'!V1510='Convalida dati'!$D$5,'Dealflow centrale'!V1510='Convalida dati'!$D$6),IF(T1510="",OR(V1510="",V1510='Convalida dati'!$D$8),"FALSO")))</f>
        <v>1</v>
      </c>
      <c r="F1510" s="58" t="str">
        <f t="shared" ca="1" si="141"/>
        <v>OK</v>
      </c>
      <c r="G1510" s="66">
        <f t="shared" si="144"/>
        <v>1505</v>
      </c>
      <c r="H1510" s="85">
        <v>43913</v>
      </c>
      <c r="I1510" s="63">
        <v>43913</v>
      </c>
      <c r="J1510" s="77" t="s">
        <v>3309</v>
      </c>
      <c r="K1510" s="76" t="s">
        <v>62</v>
      </c>
      <c r="L1510" s="76" t="s">
        <v>830</v>
      </c>
      <c r="M1510" s="78" t="s">
        <v>103</v>
      </c>
      <c r="N1510" s="77"/>
      <c r="O1510" s="272" t="s">
        <v>3311</v>
      </c>
      <c r="P1510" s="66" t="s">
        <v>35</v>
      </c>
      <c r="Q1510" s="67" t="s">
        <v>170</v>
      </c>
      <c r="R1510" s="280" t="s">
        <v>48</v>
      </c>
      <c r="S1510" s="288" t="str">
        <f>+'EVCA sectoralclassification 1'!E200</f>
        <v>Internet technologies</v>
      </c>
      <c r="T1510" s="68" t="s">
        <v>166</v>
      </c>
      <c r="U1510" s="66" t="s">
        <v>218</v>
      </c>
      <c r="V1510" s="423" t="s">
        <v>38</v>
      </c>
      <c r="W1510" s="288"/>
      <c r="X1510" s="489">
        <v>43916</v>
      </c>
      <c r="Y1510" s="482"/>
      <c r="Z1510" s="74"/>
    </row>
    <row r="1511" spans="1:26" ht="42.45" hidden="1" customHeight="1" x14ac:dyDescent="0.3">
      <c r="B1511" s="56" t="str">
        <f t="shared" ca="1" si="142"/>
        <v>VERO</v>
      </c>
      <c r="C1511" s="57" t="b">
        <f t="shared" si="143"/>
        <v>1</v>
      </c>
      <c r="D1511" s="57" t="b">
        <f>+IF(Q1511='Convalida dati'!$B$16,AND('Dealflow centrale'!V1511&lt;&gt;"",I1511&lt;&gt;""),IF(AND('Dealflow centrale'!Q1511='Convalida dati'!$B$17,'Dealflow centrale'!I1511=""),OR('Dealflow centrale'!V1511="",V1511='Convalida dati'!$D$8),"FALSO"))</f>
        <v>1</v>
      </c>
      <c r="E1511" s="57" t="b">
        <f>+IF(OR(T1511='Convalida dati'!$F$4,T1511='Convalida dati'!$F$5,T1511='Convalida dati'!$F$8),OR('Dealflow centrale'!V1511='Convalida dati'!$D$5,V1511='Convalida dati'!$D$6,V1511='Convalida dati'!$D$7),IF(OR('Dealflow centrale'!T1511='Convalida dati'!$F$9,'Dealflow centrale'!T1511='Convalida dati'!$F$7),OR('Dealflow centrale'!V1511='Convalida dati'!$D$4,'Dealflow centrale'!V1511='Convalida dati'!$D$5,'Dealflow centrale'!V1511='Convalida dati'!$D$6),IF(T1511="",OR(V1511="",V1511='Convalida dati'!$D$8),"FALSO")))</f>
        <v>1</v>
      </c>
      <c r="F1511" s="58" t="str">
        <f t="shared" ca="1" si="141"/>
        <v>OK</v>
      </c>
      <c r="G1511" s="60">
        <f t="shared" si="144"/>
        <v>1506</v>
      </c>
      <c r="H1511" s="84">
        <v>43913</v>
      </c>
      <c r="I1511" s="59">
        <v>43913</v>
      </c>
      <c r="J1511" s="75" t="s">
        <v>3310</v>
      </c>
      <c r="K1511" s="70" t="s">
        <v>62</v>
      </c>
      <c r="L1511" s="70" t="s">
        <v>149</v>
      </c>
      <c r="M1511" s="72" t="s">
        <v>92</v>
      </c>
      <c r="N1511" s="75"/>
      <c r="O1511" s="73" t="s">
        <v>3311</v>
      </c>
      <c r="P1511" s="60" t="s">
        <v>35</v>
      </c>
      <c r="Q1511" s="61" t="s">
        <v>170</v>
      </c>
      <c r="R1511" s="281" t="s">
        <v>48</v>
      </c>
      <c r="S1511" s="293" t="str">
        <f>+'EVCA sectoralclassification 1'!E200</f>
        <v>Internet technologies</v>
      </c>
      <c r="T1511" s="62" t="s">
        <v>166</v>
      </c>
      <c r="U1511" s="72" t="s">
        <v>218</v>
      </c>
      <c r="V1511" s="424" t="s">
        <v>38</v>
      </c>
      <c r="W1511" s="289"/>
      <c r="X1511" s="488">
        <v>43916</v>
      </c>
      <c r="Y1511" s="483"/>
      <c r="Z1511" s="80"/>
    </row>
    <row r="1512" spans="1:26" ht="42.45" hidden="1" customHeight="1" x14ac:dyDescent="0.3">
      <c r="B1512" s="56" t="str">
        <f t="shared" ca="1" si="142"/>
        <v>VERO</v>
      </c>
      <c r="C1512" s="57" t="b">
        <f t="shared" si="143"/>
        <v>1</v>
      </c>
      <c r="D1512" s="57" t="b">
        <f>+IF(Q1512='Convalida dati'!$B$16,AND('Dealflow centrale'!V1512&lt;&gt;"",I1512&lt;&gt;""),IF(AND('Dealflow centrale'!Q1512='Convalida dati'!$B$17,'Dealflow centrale'!I1512=""),OR('Dealflow centrale'!V1512="",V1512='Convalida dati'!$D$8),"FALSO"))</f>
        <v>1</v>
      </c>
      <c r="E1512" s="57" t="b">
        <f>+IF(OR(T1512='Convalida dati'!$F$4,T1512='Convalida dati'!$F$5,T1512='Convalida dati'!$F$8),OR('Dealflow centrale'!V1512='Convalida dati'!$D$5,V1512='Convalida dati'!$D$6,V1512='Convalida dati'!$D$7),IF(OR('Dealflow centrale'!T1512='Convalida dati'!$F$9,'Dealflow centrale'!T1512='Convalida dati'!$F$7),OR('Dealflow centrale'!V1512='Convalida dati'!$D$4,'Dealflow centrale'!V1512='Convalida dati'!$D$5,'Dealflow centrale'!V1512='Convalida dati'!$D$6),IF(T1512="",OR(V1512="",V1512='Convalida dati'!$D$8),"FALSO")))</f>
        <v>1</v>
      </c>
      <c r="F1512" s="58" t="str">
        <f t="shared" ca="1" si="141"/>
        <v>OK</v>
      </c>
      <c r="G1512" s="66">
        <f t="shared" si="144"/>
        <v>1507</v>
      </c>
      <c r="H1512" s="85">
        <v>43916</v>
      </c>
      <c r="I1512" s="63">
        <v>43916</v>
      </c>
      <c r="J1512" s="77" t="s">
        <v>3315</v>
      </c>
      <c r="K1512" s="76" t="s">
        <v>62</v>
      </c>
      <c r="L1512" s="76" t="s">
        <v>149</v>
      </c>
      <c r="M1512" s="78" t="s">
        <v>92</v>
      </c>
      <c r="N1512" s="77"/>
      <c r="O1512" s="272" t="s">
        <v>3314</v>
      </c>
      <c r="P1512" s="66" t="s">
        <v>34</v>
      </c>
      <c r="Q1512" s="67" t="s">
        <v>170</v>
      </c>
      <c r="R1512" s="67" t="s">
        <v>51</v>
      </c>
      <c r="S1512" s="288" t="str">
        <f>+'EVCA sectoralclassification 1'!E57</f>
        <v>Business and industrial products</v>
      </c>
      <c r="T1512" s="68" t="s">
        <v>41</v>
      </c>
      <c r="U1512" s="66" t="s">
        <v>218</v>
      </c>
      <c r="V1512" s="423" t="s">
        <v>174</v>
      </c>
      <c r="W1512" s="288"/>
      <c r="X1512" s="489">
        <v>43916</v>
      </c>
      <c r="Y1512" s="482"/>
      <c r="Z1512" s="74"/>
    </row>
    <row r="1513" spans="1:26" ht="42.45" hidden="1" customHeight="1" x14ac:dyDescent="0.3">
      <c r="B1513" s="56" t="str">
        <f t="shared" ca="1" si="142"/>
        <v>VERO</v>
      </c>
      <c r="C1513" s="57" t="b">
        <f t="shared" si="143"/>
        <v>1</v>
      </c>
      <c r="D1513" s="57" t="b">
        <f>+IF(Q1513='Convalida dati'!$B$16,AND('Dealflow centrale'!V1513&lt;&gt;"",I1513&lt;&gt;""),IF(AND('Dealflow centrale'!Q1513='Convalida dati'!$B$17,'Dealflow centrale'!I1513=""),OR('Dealflow centrale'!V1513="",V1513='Convalida dati'!$D$8),"FALSO"))</f>
        <v>1</v>
      </c>
      <c r="E1513" s="57" t="b">
        <f>+IF(OR(T1513='Convalida dati'!$F$4,T1513='Convalida dati'!$F$5,T1513='Convalida dati'!$F$8),OR('Dealflow centrale'!V1513='Convalida dati'!$D$5,V1513='Convalida dati'!$D$6,V1513='Convalida dati'!$D$7),IF(OR('Dealflow centrale'!T1513='Convalida dati'!$F$9,'Dealflow centrale'!T1513='Convalida dati'!$F$7),OR('Dealflow centrale'!V1513='Convalida dati'!$D$4,'Dealflow centrale'!V1513='Convalida dati'!$D$5,'Dealflow centrale'!V1513='Convalida dati'!$D$6),IF(T1513="",OR(V1513="",V1513='Convalida dati'!$D$8),"FALSO")))</f>
        <v>1</v>
      </c>
      <c r="F1513" s="58" t="str">
        <f t="shared" ca="1" si="141"/>
        <v>OK</v>
      </c>
      <c r="G1513" s="60">
        <f t="shared" si="144"/>
        <v>1508</v>
      </c>
      <c r="H1513" s="84">
        <v>43917</v>
      </c>
      <c r="I1513" s="59">
        <v>43924</v>
      </c>
      <c r="J1513" s="75" t="s">
        <v>3319</v>
      </c>
      <c r="K1513" s="70" t="s">
        <v>62</v>
      </c>
      <c r="L1513" s="70" t="s">
        <v>80</v>
      </c>
      <c r="M1513" s="72" t="s">
        <v>70</v>
      </c>
      <c r="N1513" s="75"/>
      <c r="O1513" s="73" t="s">
        <v>3320</v>
      </c>
      <c r="P1513" s="72" t="s">
        <v>34</v>
      </c>
      <c r="Q1513" s="61" t="s">
        <v>170</v>
      </c>
      <c r="R1513" s="61" t="s">
        <v>53</v>
      </c>
      <c r="S1513" s="293" t="str">
        <f>+'EVCA sectoralclassification 1'!E181</f>
        <v>Financial institutions and services</v>
      </c>
      <c r="T1513" s="62" t="s">
        <v>41</v>
      </c>
      <c r="U1513" s="60" t="s">
        <v>218</v>
      </c>
      <c r="V1513" s="424" t="s">
        <v>174</v>
      </c>
      <c r="W1513" s="289"/>
      <c r="X1513" s="488">
        <v>43930</v>
      </c>
      <c r="Y1513" s="481"/>
      <c r="Z1513" s="284"/>
    </row>
    <row r="1514" spans="1:26" ht="42.45" hidden="1" customHeight="1" x14ac:dyDescent="0.3">
      <c r="B1514" s="56" t="str">
        <f t="shared" ca="1" si="142"/>
        <v>VERO</v>
      </c>
      <c r="C1514" s="57" t="b">
        <f t="shared" si="143"/>
        <v>1</v>
      </c>
      <c r="D1514" s="57" t="b">
        <f>+IF(Q1514='Convalida dati'!$B$16,AND('Dealflow centrale'!V1514&lt;&gt;"",I1514&lt;&gt;""),IF(AND('Dealflow centrale'!Q1514='Convalida dati'!$B$17,'Dealflow centrale'!I1514=""),OR('Dealflow centrale'!V1514="",V1514='Convalida dati'!$D$8),"FALSO"))</f>
        <v>1</v>
      </c>
      <c r="E1514" s="57" t="b">
        <f>+IF(OR(T1514='Convalida dati'!$F$4,T1514='Convalida dati'!$F$5,T1514='Convalida dati'!$F$8),OR('Dealflow centrale'!V1514='Convalida dati'!$D$5,V1514='Convalida dati'!$D$6,V1514='Convalida dati'!$D$7),IF(OR('Dealflow centrale'!T1514='Convalida dati'!$F$9,'Dealflow centrale'!T1514='Convalida dati'!$F$7),OR('Dealflow centrale'!V1514='Convalida dati'!$D$4,'Dealflow centrale'!V1514='Convalida dati'!$D$5,'Dealflow centrale'!V1514='Convalida dati'!$D$6),IF(T1514="",OR(V1514="",V1514='Convalida dati'!$D$8),"FALSO")))</f>
        <v>1</v>
      </c>
      <c r="F1514" s="58" t="str">
        <f t="shared" ca="1" si="141"/>
        <v>OK</v>
      </c>
      <c r="G1514" s="66">
        <f t="shared" si="144"/>
        <v>1509</v>
      </c>
      <c r="H1514" s="85">
        <v>43921</v>
      </c>
      <c r="I1514" s="63">
        <f>+H1514</f>
        <v>43921</v>
      </c>
      <c r="J1514" s="77" t="s">
        <v>3321</v>
      </c>
      <c r="K1514" s="76" t="s">
        <v>64</v>
      </c>
      <c r="L1514" s="76" t="s">
        <v>705</v>
      </c>
      <c r="M1514" s="78" t="s">
        <v>187</v>
      </c>
      <c r="N1514" s="64"/>
      <c r="O1514" s="272" t="s">
        <v>3322</v>
      </c>
      <c r="P1514" s="78" t="s">
        <v>34</v>
      </c>
      <c r="Q1514" s="280" t="s">
        <v>170</v>
      </c>
      <c r="R1514" s="280" t="s">
        <v>53</v>
      </c>
      <c r="S1514" s="288" t="str">
        <f>+'EVCA sectoralclassification 1'!E180</f>
        <v>Financial institutions and services</v>
      </c>
      <c r="T1514" s="68" t="s">
        <v>41</v>
      </c>
      <c r="U1514" s="66" t="s">
        <v>218</v>
      </c>
      <c r="V1514" s="423" t="s">
        <v>174</v>
      </c>
      <c r="W1514" s="288"/>
      <c r="X1514" s="489">
        <v>43923</v>
      </c>
      <c r="Y1514" s="482"/>
      <c r="Z1514" s="74"/>
    </row>
    <row r="1515" spans="1:26" ht="42.45" hidden="1" customHeight="1" x14ac:dyDescent="0.3">
      <c r="B1515" s="56" t="str">
        <f t="shared" ca="1" si="142"/>
        <v>VERO</v>
      </c>
      <c r="C1515" s="57" t="b">
        <f t="shared" si="143"/>
        <v>1</v>
      </c>
      <c r="D1515" s="57" t="b">
        <f>+IF(Q1515='Convalida dati'!$B$16,AND('Dealflow centrale'!V1515&lt;&gt;"",I1515&lt;&gt;""),IF(AND('Dealflow centrale'!Q1515='Convalida dati'!$B$17,'Dealflow centrale'!I1515=""),OR('Dealflow centrale'!V1515="",V1515='Convalida dati'!$D$8),"FALSO"))</f>
        <v>1</v>
      </c>
      <c r="E1515" s="57" t="b">
        <f>+IF(OR(T1515='Convalida dati'!$F$4,T1515='Convalida dati'!$F$5,T1515='Convalida dati'!$F$8),OR('Dealflow centrale'!V1515='Convalida dati'!$D$5,V1515='Convalida dati'!$D$6,V1515='Convalida dati'!$D$7),IF(OR('Dealflow centrale'!T1515='Convalida dati'!$F$9,'Dealflow centrale'!T1515='Convalida dati'!$F$7),OR('Dealflow centrale'!V1515='Convalida dati'!$D$4,'Dealflow centrale'!V1515='Convalida dati'!$D$5,'Dealflow centrale'!V1515='Convalida dati'!$D$6),IF(T1515="",OR(V1515="",V1515='Convalida dati'!$D$8),"FALSO")))</f>
        <v>1</v>
      </c>
      <c r="F1515" s="58" t="str">
        <f t="shared" ca="1" si="141"/>
        <v>OK</v>
      </c>
      <c r="G1515" s="60">
        <f t="shared" si="144"/>
        <v>1510</v>
      </c>
      <c r="H1515" s="84">
        <v>43921</v>
      </c>
      <c r="I1515" s="59">
        <v>43921</v>
      </c>
      <c r="J1515" s="75" t="s">
        <v>3323</v>
      </c>
      <c r="K1515" s="70" t="s">
        <v>62</v>
      </c>
      <c r="L1515" s="70" t="s">
        <v>849</v>
      </c>
      <c r="M1515" s="72" t="s">
        <v>105</v>
      </c>
      <c r="N1515" s="75"/>
      <c r="O1515" s="73" t="s">
        <v>3324</v>
      </c>
      <c r="P1515" s="60" t="s">
        <v>34</v>
      </c>
      <c r="Q1515" s="281" t="s">
        <v>170</v>
      </c>
      <c r="R1515" s="61" t="s">
        <v>48</v>
      </c>
      <c r="S1515" s="293" t="str">
        <f>+'EVCA sectoralclassification 1'!E200</f>
        <v>Internet technologies</v>
      </c>
      <c r="T1515" s="62" t="s">
        <v>166</v>
      </c>
      <c r="U1515" s="60" t="s">
        <v>218</v>
      </c>
      <c r="V1515" s="424" t="s">
        <v>38</v>
      </c>
      <c r="W1515" s="289"/>
      <c r="X1515" s="488">
        <v>43923</v>
      </c>
      <c r="Y1515" s="481"/>
      <c r="Z1515" s="284"/>
    </row>
    <row r="1516" spans="1:26" ht="42.45" hidden="1" customHeight="1" x14ac:dyDescent="0.3">
      <c r="A1516" s="49" t="s">
        <v>29</v>
      </c>
      <c r="B1516" s="56" t="str">
        <f t="shared" ca="1" si="142"/>
        <v>VERO</v>
      </c>
      <c r="C1516" s="57" t="b">
        <f t="shared" si="143"/>
        <v>1</v>
      </c>
      <c r="D1516" s="57" t="b">
        <f>+IF(Q1516='Convalida dati'!$B$16,AND('Dealflow centrale'!V1516&lt;&gt;"",I1516&lt;&gt;""),IF(AND('Dealflow centrale'!Q1516='Convalida dati'!$B$17,'Dealflow centrale'!I1516=""),OR('Dealflow centrale'!V1516="",V1516='Convalida dati'!$D$8),"FALSO"))</f>
        <v>1</v>
      </c>
      <c r="E1516" s="57" t="b">
        <f>+IF(OR(T1516='Convalida dati'!$F$4,T1516='Convalida dati'!$F$5,T1516='Convalida dati'!$F$8),OR('Dealflow centrale'!V1516='Convalida dati'!$D$5,V1516='Convalida dati'!$D$6,V1516='Convalida dati'!$D$7),IF(OR('Dealflow centrale'!T1516='Convalida dati'!$F$9,'Dealflow centrale'!T1516='Convalida dati'!$F$7),OR('Dealflow centrale'!V1516='Convalida dati'!$D$4,'Dealflow centrale'!V1516='Convalida dati'!$D$5,'Dealflow centrale'!V1516='Convalida dati'!$D$6),IF(T1516="",OR(V1516="",V1516='Convalida dati'!$D$8),"FALSO")))</f>
        <v>1</v>
      </c>
      <c r="F1516" s="58" t="str">
        <f t="shared" ca="1" si="141"/>
        <v>OK</v>
      </c>
      <c r="G1516" s="66">
        <f t="shared" si="144"/>
        <v>1511</v>
      </c>
      <c r="H1516" s="85">
        <v>43924</v>
      </c>
      <c r="I1516" s="63">
        <v>43924</v>
      </c>
      <c r="J1516" s="77" t="s">
        <v>3325</v>
      </c>
      <c r="K1516" s="76" t="s">
        <v>62</v>
      </c>
      <c r="L1516" s="76" t="s">
        <v>165</v>
      </c>
      <c r="M1516" s="78" t="s">
        <v>90</v>
      </c>
      <c r="N1516" s="64"/>
      <c r="O1516" s="272" t="s">
        <v>3326</v>
      </c>
      <c r="P1516" s="66" t="s">
        <v>34</v>
      </c>
      <c r="Q1516" s="67" t="s">
        <v>170</v>
      </c>
      <c r="R1516" s="280" t="s">
        <v>48</v>
      </c>
      <c r="S1516" s="288" t="str">
        <f>+'EVCA sectoralclassification 1'!E200</f>
        <v>Internet technologies</v>
      </c>
      <c r="T1516" s="68" t="s">
        <v>41</v>
      </c>
      <c r="U1516" s="66" t="s">
        <v>218</v>
      </c>
      <c r="V1516" s="423" t="s">
        <v>174</v>
      </c>
      <c r="W1516" s="288"/>
      <c r="X1516" s="489">
        <v>43930</v>
      </c>
      <c r="Y1516" s="482" t="s">
        <v>2218</v>
      </c>
      <c r="Z1516" s="74"/>
    </row>
    <row r="1517" spans="1:26" ht="42.45" hidden="1" customHeight="1" x14ac:dyDescent="0.3">
      <c r="B1517" s="56" t="str">
        <f t="shared" ca="1" si="142"/>
        <v>VERO</v>
      </c>
      <c r="C1517" s="57" t="b">
        <f t="shared" si="143"/>
        <v>1</v>
      </c>
      <c r="D1517" s="57" t="b">
        <f>+IF(Q1517='Convalida dati'!$B$16,AND('Dealflow centrale'!V1517&lt;&gt;"",I1517&lt;&gt;""),IF(AND('Dealflow centrale'!Q1517='Convalida dati'!$B$17,'Dealflow centrale'!I1517=""),OR('Dealflow centrale'!V1517="",V1517='Convalida dati'!$D$8),"FALSO"))</f>
        <v>1</v>
      </c>
      <c r="E1517" s="57" t="b">
        <f>+IF(OR(T1517='Convalida dati'!$F$4,T1517='Convalida dati'!$F$5,T1517='Convalida dati'!$F$8),OR('Dealflow centrale'!V1517='Convalida dati'!$D$5,V1517='Convalida dati'!$D$6,V1517='Convalida dati'!$D$7),IF(OR('Dealflow centrale'!T1517='Convalida dati'!$F$9,'Dealflow centrale'!T1517='Convalida dati'!$F$7),OR('Dealflow centrale'!V1517='Convalida dati'!$D$4,'Dealflow centrale'!V1517='Convalida dati'!$D$5,'Dealflow centrale'!V1517='Convalida dati'!$D$6),IF(T1517="",OR(V1517="",V1517='Convalida dati'!$D$8),"FALSO")))</f>
        <v>1</v>
      </c>
      <c r="F1517" s="58" t="str">
        <f t="shared" ca="1" si="141"/>
        <v>OK</v>
      </c>
      <c r="G1517" s="60">
        <f t="shared" si="144"/>
        <v>1512</v>
      </c>
      <c r="H1517" s="84">
        <v>43924</v>
      </c>
      <c r="I1517" s="59">
        <f>+H1517</f>
        <v>43924</v>
      </c>
      <c r="J1517" s="75" t="s">
        <v>3328</v>
      </c>
      <c r="K1517" s="70" t="s">
        <v>62</v>
      </c>
      <c r="L1517" s="70" t="s">
        <v>1008</v>
      </c>
      <c r="M1517" s="72" t="s">
        <v>92</v>
      </c>
      <c r="N1517" s="75"/>
      <c r="O1517" s="73" t="s">
        <v>3327</v>
      </c>
      <c r="P1517" s="60" t="s">
        <v>83</v>
      </c>
      <c r="Q1517" s="281" t="s">
        <v>170</v>
      </c>
      <c r="R1517" s="61" t="s">
        <v>50</v>
      </c>
      <c r="S1517" s="293" t="str">
        <f>+'EVCA sectoralclassification 1'!E61</f>
        <v>Industrial measurement, sensing and control</v>
      </c>
      <c r="T1517" s="62" t="s">
        <v>167</v>
      </c>
      <c r="U1517" s="60" t="s">
        <v>218</v>
      </c>
      <c r="V1517" s="424" t="s">
        <v>38</v>
      </c>
      <c r="W1517" s="289"/>
      <c r="X1517" s="488">
        <v>43930</v>
      </c>
      <c r="Y1517" s="481"/>
      <c r="Z1517" s="284"/>
    </row>
    <row r="1518" spans="1:26" ht="42.45" hidden="1" customHeight="1" x14ac:dyDescent="0.3">
      <c r="B1518" s="56" t="str">
        <f t="shared" ca="1" si="142"/>
        <v>VERO</v>
      </c>
      <c r="C1518" s="57" t="b">
        <f t="shared" si="143"/>
        <v>1</v>
      </c>
      <c r="D1518" s="57" t="b">
        <f>+IF(Q1518='Convalida dati'!$B$16,AND('Dealflow centrale'!V1518&lt;&gt;"",I1518&lt;&gt;""),IF(AND('Dealflow centrale'!Q1518='Convalida dati'!$B$17,'Dealflow centrale'!I1518=""),OR('Dealflow centrale'!V1518="",V1518='Convalida dati'!$D$8),"FALSO"))</f>
        <v>1</v>
      </c>
      <c r="E1518" s="57" t="b">
        <f>+IF(OR(T1518='Convalida dati'!$F$4,T1518='Convalida dati'!$F$5,T1518='Convalida dati'!$F$8),OR('Dealflow centrale'!V1518='Convalida dati'!$D$5,V1518='Convalida dati'!$D$6,V1518='Convalida dati'!$D$7),IF(OR('Dealflow centrale'!T1518='Convalida dati'!$F$9,'Dealflow centrale'!T1518='Convalida dati'!$F$7),OR('Dealflow centrale'!V1518='Convalida dati'!$D$4,'Dealflow centrale'!V1518='Convalida dati'!$D$5,'Dealflow centrale'!V1518='Convalida dati'!$D$6),IF(T1518="",OR(V1518="",V1518='Convalida dati'!$D$8),"FALSO")))</f>
        <v>1</v>
      </c>
      <c r="F1518" s="58" t="str">
        <f t="shared" ca="1" si="141"/>
        <v>OK</v>
      </c>
      <c r="G1518" s="66">
        <f t="shared" si="144"/>
        <v>1513</v>
      </c>
      <c r="H1518" s="85">
        <v>43928</v>
      </c>
      <c r="I1518" s="63">
        <f>+H1518</f>
        <v>43928</v>
      </c>
      <c r="J1518" s="77" t="s">
        <v>3330</v>
      </c>
      <c r="K1518" s="76" t="s">
        <v>62</v>
      </c>
      <c r="L1518" s="76" t="s">
        <v>733</v>
      </c>
      <c r="M1518" s="78" t="s">
        <v>105</v>
      </c>
      <c r="N1518" s="64"/>
      <c r="O1518" s="272" t="s">
        <v>3329</v>
      </c>
      <c r="P1518" s="66" t="s">
        <v>35</v>
      </c>
      <c r="Q1518" s="67" t="s">
        <v>170</v>
      </c>
      <c r="R1518" s="67" t="s">
        <v>48</v>
      </c>
      <c r="S1518" s="288" t="str">
        <f>+'EVCA sectoralclassification 1'!E200</f>
        <v>Internet technologies</v>
      </c>
      <c r="T1518" s="68" t="s">
        <v>166</v>
      </c>
      <c r="U1518" s="66" t="s">
        <v>218</v>
      </c>
      <c r="V1518" s="423" t="s">
        <v>38</v>
      </c>
      <c r="W1518" s="288"/>
      <c r="X1518" s="489">
        <v>43930</v>
      </c>
      <c r="Y1518" s="482"/>
      <c r="Z1518" s="74"/>
    </row>
    <row r="1519" spans="1:26" ht="42.45" hidden="1" customHeight="1" x14ac:dyDescent="0.3">
      <c r="B1519" s="56" t="str">
        <f t="shared" ca="1" si="142"/>
        <v>VERO</v>
      </c>
      <c r="C1519" s="57" t="b">
        <f t="shared" si="143"/>
        <v>1</v>
      </c>
      <c r="D1519" s="57" t="b">
        <f>+IF(Q1519='Convalida dati'!$B$16,AND('Dealflow centrale'!V1519&lt;&gt;"",I1519&lt;&gt;""),IF(AND('Dealflow centrale'!Q1519='Convalida dati'!$B$17,'Dealflow centrale'!I1519=""),OR('Dealflow centrale'!V1519="",V1519='Convalida dati'!$D$8),"FALSO"))</f>
        <v>1</v>
      </c>
      <c r="E1519" s="57" t="b">
        <f>+IF(OR(T1519='Convalida dati'!$F$4,T1519='Convalida dati'!$F$5,T1519='Convalida dati'!$F$8),OR('Dealflow centrale'!V1519='Convalida dati'!$D$5,V1519='Convalida dati'!$D$6,V1519='Convalida dati'!$D$7),IF(OR('Dealflow centrale'!T1519='Convalida dati'!$F$9,'Dealflow centrale'!T1519='Convalida dati'!$F$7),OR('Dealflow centrale'!V1519='Convalida dati'!$D$4,'Dealflow centrale'!V1519='Convalida dati'!$D$5,'Dealflow centrale'!V1519='Convalida dati'!$D$6),IF(T1519="",OR(V1519="",V1519='Convalida dati'!$D$8),"FALSO")))</f>
        <v>1</v>
      </c>
      <c r="F1519" s="58" t="str">
        <f t="shared" ca="1" si="141"/>
        <v>OK</v>
      </c>
      <c r="G1519" s="60">
        <f t="shared" si="144"/>
        <v>1514</v>
      </c>
      <c r="H1519" s="84">
        <v>43928</v>
      </c>
      <c r="I1519" s="59">
        <v>43928</v>
      </c>
      <c r="J1519" s="75" t="s">
        <v>2828</v>
      </c>
      <c r="K1519" s="70" t="s">
        <v>62</v>
      </c>
      <c r="L1519" s="70" t="s">
        <v>149</v>
      </c>
      <c r="M1519" s="72" t="s">
        <v>92</v>
      </c>
      <c r="N1519" s="75"/>
      <c r="O1519" s="73" t="s">
        <v>3331</v>
      </c>
      <c r="P1519" s="60" t="s">
        <v>34</v>
      </c>
      <c r="Q1519" s="281" t="s">
        <v>170</v>
      </c>
      <c r="R1519" s="61" t="s">
        <v>45</v>
      </c>
      <c r="S1519" s="293" t="str">
        <f>+'EVCA sectoralclassification 1'!E223</f>
        <v>Biotechnology</v>
      </c>
      <c r="T1519" s="62" t="s">
        <v>41</v>
      </c>
      <c r="U1519" s="60" t="s">
        <v>218</v>
      </c>
      <c r="V1519" s="424" t="s">
        <v>174</v>
      </c>
      <c r="W1519" s="289"/>
      <c r="X1519" s="488">
        <v>43930</v>
      </c>
      <c r="Y1519" s="483" t="s">
        <v>2218</v>
      </c>
      <c r="Z1519" s="80"/>
    </row>
    <row r="1520" spans="1:26" ht="42.45" hidden="1" customHeight="1" x14ac:dyDescent="0.3">
      <c r="B1520" s="56" t="str">
        <f t="shared" ca="1" si="142"/>
        <v>VERO</v>
      </c>
      <c r="C1520" s="57" t="b">
        <f t="shared" si="143"/>
        <v>1</v>
      </c>
      <c r="D1520" s="57" t="b">
        <f>+IF(Q1520='Convalida dati'!$B$16,AND('Dealflow centrale'!V1520&lt;&gt;"",I1520&lt;&gt;""),IF(AND('Dealflow centrale'!Q1520='Convalida dati'!$B$17,'Dealflow centrale'!I1520=""),OR('Dealflow centrale'!V1520="",V1520='Convalida dati'!$D$8),"FALSO"))</f>
        <v>1</v>
      </c>
      <c r="E1520" s="57" t="b">
        <f>+IF(OR(T1520='Convalida dati'!$F$4,T1520='Convalida dati'!$F$5,T1520='Convalida dati'!$F$8),OR('Dealflow centrale'!V1520='Convalida dati'!$D$5,V1520='Convalida dati'!$D$6,V1520='Convalida dati'!$D$7),IF(OR('Dealflow centrale'!T1520='Convalida dati'!$F$9,'Dealflow centrale'!T1520='Convalida dati'!$F$7),OR('Dealflow centrale'!V1520='Convalida dati'!$D$4,'Dealflow centrale'!V1520='Convalida dati'!$D$5,'Dealflow centrale'!V1520='Convalida dati'!$D$6),IF(T1520="",OR(V1520="",V1520='Convalida dati'!$D$8),"FALSO")))</f>
        <v>1</v>
      </c>
      <c r="F1520" s="58" t="str">
        <f t="shared" ca="1" si="141"/>
        <v>OK</v>
      </c>
      <c r="G1520" s="66">
        <f t="shared" si="144"/>
        <v>1515</v>
      </c>
      <c r="H1520" s="85">
        <v>43939</v>
      </c>
      <c r="I1520" s="63">
        <f>+H1520</f>
        <v>43939</v>
      </c>
      <c r="J1520" s="77" t="s">
        <v>3333</v>
      </c>
      <c r="K1520" s="76" t="s">
        <v>62</v>
      </c>
      <c r="L1520" s="76" t="s">
        <v>165</v>
      </c>
      <c r="M1520" s="78" t="s">
        <v>90</v>
      </c>
      <c r="N1520" s="77"/>
      <c r="O1520" s="272" t="s">
        <v>3334</v>
      </c>
      <c r="P1520" s="66" t="s">
        <v>34</v>
      </c>
      <c r="Q1520" s="67" t="s">
        <v>170</v>
      </c>
      <c r="R1520" s="67" t="s">
        <v>49</v>
      </c>
      <c r="S1520" s="288" t="str">
        <f>+'EVCA sectoralclassification 1'!E214</f>
        <v>Systems software</v>
      </c>
      <c r="T1520" s="68" t="s">
        <v>41</v>
      </c>
      <c r="U1520" s="66" t="s">
        <v>218</v>
      </c>
      <c r="V1520" s="423" t="s">
        <v>174</v>
      </c>
      <c r="W1520" s="288"/>
      <c r="X1520" s="489">
        <v>43944</v>
      </c>
      <c r="Y1520" s="482" t="s">
        <v>2218</v>
      </c>
      <c r="Z1520" s="74"/>
    </row>
    <row r="1521" spans="2:26" ht="42.45" hidden="1" customHeight="1" x14ac:dyDescent="0.3">
      <c r="B1521" s="56" t="str">
        <f t="shared" ca="1" si="142"/>
        <v>VERO</v>
      </c>
      <c r="C1521" s="57" t="b">
        <f t="shared" si="143"/>
        <v>1</v>
      </c>
      <c r="D1521" s="57" t="b">
        <f>+IF(Q1521='Convalida dati'!$B$16,AND('Dealflow centrale'!V1521&lt;&gt;"",I1521&lt;&gt;""),IF(AND('Dealflow centrale'!Q1521='Convalida dati'!$B$17,'Dealflow centrale'!I1521=""),OR('Dealflow centrale'!V1521="",V1521='Convalida dati'!$D$8),"FALSO"))</f>
        <v>1</v>
      </c>
      <c r="E1521" s="57" t="b">
        <f>+IF(OR(T1521='Convalida dati'!$F$4,T1521='Convalida dati'!$F$5,T1521='Convalida dati'!$F$8),OR('Dealflow centrale'!V1521='Convalida dati'!$D$5,V1521='Convalida dati'!$D$6,V1521='Convalida dati'!$D$7),IF(OR('Dealflow centrale'!T1521='Convalida dati'!$F$9,'Dealflow centrale'!T1521='Convalida dati'!$F$7),OR('Dealflow centrale'!V1521='Convalida dati'!$D$4,'Dealflow centrale'!V1521='Convalida dati'!$D$5,'Dealflow centrale'!V1521='Convalida dati'!$D$6),IF(T1521="",OR(V1521="",V1521='Convalida dati'!$D$8),"FALSO")))</f>
        <v>1</v>
      </c>
      <c r="F1521" s="58" t="str">
        <f t="shared" ca="1" si="141"/>
        <v>OK</v>
      </c>
      <c r="G1521" s="60">
        <f t="shared" si="144"/>
        <v>1516</v>
      </c>
      <c r="H1521" s="84">
        <v>43941</v>
      </c>
      <c r="I1521" s="59">
        <v>43941</v>
      </c>
      <c r="J1521" s="75" t="s">
        <v>3336</v>
      </c>
      <c r="K1521" s="70" t="s">
        <v>62</v>
      </c>
      <c r="L1521" s="70" t="s">
        <v>69</v>
      </c>
      <c r="M1521" s="72" t="s">
        <v>70</v>
      </c>
      <c r="N1521" s="75"/>
      <c r="O1521" s="73" t="s">
        <v>3335</v>
      </c>
      <c r="P1521" s="60" t="s">
        <v>34</v>
      </c>
      <c r="Q1521" s="281" t="s">
        <v>170</v>
      </c>
      <c r="R1521" s="61" t="s">
        <v>48</v>
      </c>
      <c r="S1521" s="293" t="str">
        <f>+'EVCA sectoralclassification 1'!E200</f>
        <v>Internet technologies</v>
      </c>
      <c r="T1521" s="62" t="s">
        <v>166</v>
      </c>
      <c r="U1521" s="60" t="s">
        <v>218</v>
      </c>
      <c r="V1521" s="424" t="s">
        <v>38</v>
      </c>
      <c r="W1521" s="289"/>
      <c r="X1521" s="488">
        <v>43944</v>
      </c>
      <c r="Y1521" s="481"/>
      <c r="Z1521" s="284"/>
    </row>
    <row r="1522" spans="2:26" ht="42.45" hidden="1" customHeight="1" x14ac:dyDescent="0.3">
      <c r="B1522" s="56" t="str">
        <f t="shared" ca="1" si="142"/>
        <v>VERO</v>
      </c>
      <c r="C1522" s="57" t="b">
        <f t="shared" si="143"/>
        <v>1</v>
      </c>
      <c r="D1522" s="57" t="b">
        <f>+IF(Q1522='Convalida dati'!$B$16,AND('Dealflow centrale'!V1522&lt;&gt;"",I1522&lt;&gt;""),IF(AND('Dealflow centrale'!Q1522='Convalida dati'!$B$17,'Dealflow centrale'!I1522=""),OR('Dealflow centrale'!V1522="",V1522='Convalida dati'!$D$8),"FALSO"))</f>
        <v>1</v>
      </c>
      <c r="E1522" s="57" t="b">
        <f>+IF(OR(T1522='Convalida dati'!$F$4,T1522='Convalida dati'!$F$5,T1522='Convalida dati'!$F$8),OR('Dealflow centrale'!V1522='Convalida dati'!$D$5,V1522='Convalida dati'!$D$6,V1522='Convalida dati'!$D$7),IF(OR('Dealflow centrale'!T1522='Convalida dati'!$F$9,'Dealflow centrale'!T1522='Convalida dati'!$F$7),OR('Dealflow centrale'!V1522='Convalida dati'!$D$4,'Dealflow centrale'!V1522='Convalida dati'!$D$5,'Dealflow centrale'!V1522='Convalida dati'!$D$6),IF(T1522="",OR(V1522="",V1522='Convalida dati'!$D$8),"FALSO")))</f>
        <v>1</v>
      </c>
      <c r="F1522" s="58" t="str">
        <f t="shared" ca="1" si="141"/>
        <v>OK</v>
      </c>
      <c r="G1522" s="66">
        <f t="shared" si="144"/>
        <v>1517</v>
      </c>
      <c r="H1522" s="85">
        <v>43944</v>
      </c>
      <c r="I1522" s="296">
        <v>43944</v>
      </c>
      <c r="J1522" s="77" t="s">
        <v>3337</v>
      </c>
      <c r="K1522" s="76" t="s">
        <v>62</v>
      </c>
      <c r="L1522" s="76" t="s">
        <v>192</v>
      </c>
      <c r="M1522" s="78" t="s">
        <v>95</v>
      </c>
      <c r="N1522" s="64"/>
      <c r="O1522" s="272" t="s">
        <v>3337</v>
      </c>
      <c r="P1522" s="66" t="s">
        <v>34</v>
      </c>
      <c r="Q1522" s="67" t="s">
        <v>170</v>
      </c>
      <c r="R1522" s="67" t="s">
        <v>47</v>
      </c>
      <c r="S1522" s="288" t="str">
        <f>+'EVCA sectoralclassification 1'!E121</f>
        <v>Consumer products manufacturing</v>
      </c>
      <c r="T1522" s="68" t="s">
        <v>41</v>
      </c>
      <c r="U1522" s="66" t="s">
        <v>218</v>
      </c>
      <c r="V1522" s="423" t="s">
        <v>174</v>
      </c>
      <c r="W1522" s="288"/>
      <c r="X1522" s="489">
        <v>43944</v>
      </c>
      <c r="Y1522" s="482"/>
      <c r="Z1522" s="74"/>
    </row>
    <row r="1523" spans="2:26" ht="42.45" hidden="1" customHeight="1" x14ac:dyDescent="0.3">
      <c r="B1523" s="56" t="str">
        <f t="shared" ca="1" si="142"/>
        <v>VERO</v>
      </c>
      <c r="C1523" s="57" t="b">
        <f t="shared" si="143"/>
        <v>1</v>
      </c>
      <c r="D1523" s="57" t="b">
        <f>+IF(Q1523='Convalida dati'!$B$16,AND('Dealflow centrale'!V1523&lt;&gt;"",I1523&lt;&gt;""),IF(AND('Dealflow centrale'!Q1523='Convalida dati'!$B$17,'Dealflow centrale'!I1523=""),OR('Dealflow centrale'!V1523="",V1523='Convalida dati'!$D$8),"FALSO"))</f>
        <v>1</v>
      </c>
      <c r="E1523" s="57" t="b">
        <f>+IF(OR(T1523='Convalida dati'!$F$4,T1523='Convalida dati'!$F$5,T1523='Convalida dati'!$F$8),OR('Dealflow centrale'!V1523='Convalida dati'!$D$5,V1523='Convalida dati'!$D$6,V1523='Convalida dati'!$D$7),IF(OR('Dealflow centrale'!T1523='Convalida dati'!$F$9,'Dealflow centrale'!T1523='Convalida dati'!$F$7),OR('Dealflow centrale'!V1523='Convalida dati'!$D$4,'Dealflow centrale'!V1523='Convalida dati'!$D$5,'Dealflow centrale'!V1523='Convalida dati'!$D$6),IF(T1523="",OR(V1523="",V1523='Convalida dati'!$D$8),"FALSO")))</f>
        <v>1</v>
      </c>
      <c r="F1523" s="58" t="str">
        <f t="shared" ca="1" si="141"/>
        <v>OK</v>
      </c>
      <c r="G1523" s="60">
        <f t="shared" si="144"/>
        <v>1518</v>
      </c>
      <c r="H1523" s="84">
        <v>43945</v>
      </c>
      <c r="I1523" s="59">
        <f>+H1523</f>
        <v>43945</v>
      </c>
      <c r="J1523" s="75" t="s">
        <v>3339</v>
      </c>
      <c r="K1523" s="70" t="s">
        <v>62</v>
      </c>
      <c r="L1523" s="70" t="s">
        <v>1865</v>
      </c>
      <c r="M1523" s="72" t="s">
        <v>101</v>
      </c>
      <c r="N1523" s="75"/>
      <c r="O1523" s="73" t="s">
        <v>3338</v>
      </c>
      <c r="P1523" s="60" t="s">
        <v>83</v>
      </c>
      <c r="Q1523" s="281" t="s">
        <v>170</v>
      </c>
      <c r="R1523" s="61" t="s">
        <v>43</v>
      </c>
      <c r="S1523" s="293" t="str">
        <f>+'EVCA sectoralclassification 1'!E15</f>
        <v>Agriculture: other</v>
      </c>
      <c r="T1523" s="62" t="s">
        <v>166</v>
      </c>
      <c r="U1523" s="60" t="s">
        <v>218</v>
      </c>
      <c r="V1523" s="424" t="s">
        <v>38</v>
      </c>
      <c r="W1523" s="289"/>
      <c r="X1523" s="488">
        <v>43951</v>
      </c>
      <c r="Y1523" s="481"/>
      <c r="Z1523" s="284"/>
    </row>
    <row r="1524" spans="2:26" ht="42.45" hidden="1" customHeight="1" x14ac:dyDescent="0.3">
      <c r="B1524" s="56" t="str">
        <f t="shared" ca="1" si="142"/>
        <v>VERO</v>
      </c>
      <c r="C1524" s="57" t="b">
        <f t="shared" si="143"/>
        <v>1</v>
      </c>
      <c r="D1524" s="57" t="b">
        <f>+IF(Q1524='Convalida dati'!$B$16,AND('Dealflow centrale'!V1524&lt;&gt;"",I1524&lt;&gt;""),IF(AND('Dealflow centrale'!Q1524='Convalida dati'!$B$17,'Dealflow centrale'!I1524=""),OR('Dealflow centrale'!V1524="",V1524='Convalida dati'!$D$8),"FALSO"))</f>
        <v>1</v>
      </c>
      <c r="E1524" s="57" t="b">
        <f>+IF(OR(T1524='Convalida dati'!$F$4,T1524='Convalida dati'!$F$5,T1524='Convalida dati'!$F$8),OR('Dealflow centrale'!V1524='Convalida dati'!$D$5,V1524='Convalida dati'!$D$6,V1524='Convalida dati'!$D$7),IF(OR('Dealflow centrale'!T1524='Convalida dati'!$F$9,'Dealflow centrale'!T1524='Convalida dati'!$F$7),OR('Dealflow centrale'!V1524='Convalida dati'!$D$4,'Dealflow centrale'!V1524='Convalida dati'!$D$5,'Dealflow centrale'!V1524='Convalida dati'!$D$6),IF(T1524="",OR(V1524="",V1524='Convalida dati'!$D$8),"FALSO")))</f>
        <v>1</v>
      </c>
      <c r="F1524" s="58" t="str">
        <f t="shared" ca="1" si="141"/>
        <v>OK</v>
      </c>
      <c r="G1524" s="66">
        <f t="shared" si="144"/>
        <v>1519</v>
      </c>
      <c r="H1524" s="85">
        <v>43948</v>
      </c>
      <c r="I1524" s="63">
        <v>43948</v>
      </c>
      <c r="J1524" s="77" t="s">
        <v>3341</v>
      </c>
      <c r="K1524" s="76" t="s">
        <v>62</v>
      </c>
      <c r="L1524" s="76" t="s">
        <v>206</v>
      </c>
      <c r="M1524" s="78" t="s">
        <v>206</v>
      </c>
      <c r="N1524" s="64"/>
      <c r="O1524" s="272" t="s">
        <v>3340</v>
      </c>
      <c r="P1524" s="66" t="s">
        <v>35</v>
      </c>
      <c r="Q1524" s="280" t="s">
        <v>170</v>
      </c>
      <c r="R1524" s="67" t="s">
        <v>48</v>
      </c>
      <c r="S1524" s="288" t="str">
        <f>+'EVCA sectoralclassification 1'!E199</f>
        <v>Internet technologies</v>
      </c>
      <c r="T1524" s="68" t="s">
        <v>41</v>
      </c>
      <c r="U1524" s="66" t="s">
        <v>218</v>
      </c>
      <c r="V1524" s="423" t="s">
        <v>174</v>
      </c>
      <c r="W1524" s="288"/>
      <c r="X1524" s="489">
        <v>43951</v>
      </c>
      <c r="Y1524" s="482"/>
      <c r="Z1524" s="74"/>
    </row>
    <row r="1525" spans="2:26" ht="42.45" hidden="1" customHeight="1" x14ac:dyDescent="0.3">
      <c r="B1525" s="56" t="str">
        <f t="shared" ca="1" si="142"/>
        <v>VERO</v>
      </c>
      <c r="C1525" s="57" t="b">
        <f t="shared" si="143"/>
        <v>1</v>
      </c>
      <c r="D1525" s="57" t="b">
        <f>+IF(Q1525='Convalida dati'!$B$16,AND('Dealflow centrale'!V1525&lt;&gt;"",I1525&lt;&gt;""),IF(AND('Dealflow centrale'!Q1525='Convalida dati'!$B$17,'Dealflow centrale'!I1525=""),OR('Dealflow centrale'!V1525="",V1525='Convalida dati'!$D$8),"FALSO"))</f>
        <v>1</v>
      </c>
      <c r="E1525" s="57" t="b">
        <f>+IF(OR(T1525='Convalida dati'!$F$4,T1525='Convalida dati'!$F$5,T1525='Convalida dati'!$F$8),OR('Dealflow centrale'!V1525='Convalida dati'!$D$5,V1525='Convalida dati'!$D$6,V1525='Convalida dati'!$D$7),IF(OR('Dealflow centrale'!T1525='Convalida dati'!$F$9,'Dealflow centrale'!T1525='Convalida dati'!$F$7),OR('Dealflow centrale'!V1525='Convalida dati'!$D$4,'Dealflow centrale'!V1525='Convalida dati'!$D$5,'Dealflow centrale'!V1525='Convalida dati'!$D$6),IF(T1525="",OR(V1525="",V1525='Convalida dati'!$D$8),"FALSO")))</f>
        <v>1</v>
      </c>
      <c r="F1525" s="58" t="str">
        <f t="shared" ca="1" si="141"/>
        <v>OK</v>
      </c>
      <c r="G1525" s="60">
        <f t="shared" si="144"/>
        <v>1520</v>
      </c>
      <c r="H1525" s="84">
        <v>43948</v>
      </c>
      <c r="I1525" s="59">
        <v>43948</v>
      </c>
      <c r="J1525" s="75" t="s">
        <v>3344</v>
      </c>
      <c r="K1525" s="70" t="s">
        <v>62</v>
      </c>
      <c r="L1525" s="70" t="s">
        <v>830</v>
      </c>
      <c r="M1525" s="72" t="s">
        <v>103</v>
      </c>
      <c r="N1525" s="75"/>
      <c r="O1525" s="73" t="s">
        <v>3345</v>
      </c>
      <c r="P1525" s="72" t="s">
        <v>35</v>
      </c>
      <c r="Q1525" s="281" t="s">
        <v>170</v>
      </c>
      <c r="R1525" s="61" t="s">
        <v>47</v>
      </c>
      <c r="S1525" s="293" t="str">
        <f>+'EVCA sectoralclassification 1'!E140</f>
        <v>Consumer goods: other</v>
      </c>
      <c r="T1525" s="62" t="s">
        <v>166</v>
      </c>
      <c r="U1525" s="72" t="s">
        <v>218</v>
      </c>
      <c r="V1525" s="424" t="s">
        <v>38</v>
      </c>
      <c r="W1525" s="289"/>
      <c r="X1525" s="488">
        <v>43951</v>
      </c>
      <c r="Y1525" s="481"/>
      <c r="Z1525" s="284"/>
    </row>
    <row r="1526" spans="2:26" ht="42.45" hidden="1" customHeight="1" x14ac:dyDescent="0.3">
      <c r="B1526" s="56" t="str">
        <f t="shared" ca="1" si="142"/>
        <v>VERO</v>
      </c>
      <c r="C1526" s="57" t="b">
        <f t="shared" si="143"/>
        <v>1</v>
      </c>
      <c r="D1526" s="57" t="b">
        <f>+IF(Q1526='Convalida dati'!$B$16,AND('Dealflow centrale'!V1526&lt;&gt;"",I1526&lt;&gt;""),IF(AND('Dealflow centrale'!Q1526='Convalida dati'!$B$17,'Dealflow centrale'!I1526=""),OR('Dealflow centrale'!V1526="",V1526='Convalida dati'!$D$8),"FALSO"))</f>
        <v>1</v>
      </c>
      <c r="E1526" s="57" t="b">
        <f>+IF(OR(T1526='Convalida dati'!$F$4,T1526='Convalida dati'!$F$5,T1526='Convalida dati'!$F$8),OR('Dealflow centrale'!V1526='Convalida dati'!$D$5,V1526='Convalida dati'!$D$6,V1526='Convalida dati'!$D$7),IF(OR('Dealflow centrale'!T1526='Convalida dati'!$F$9,'Dealflow centrale'!T1526='Convalida dati'!$F$7),OR('Dealflow centrale'!V1526='Convalida dati'!$D$4,'Dealflow centrale'!V1526='Convalida dati'!$D$5,'Dealflow centrale'!V1526='Convalida dati'!$D$6),IF(T1526="",OR(V1526="",V1526='Convalida dati'!$D$8),"FALSO")))</f>
        <v>1</v>
      </c>
      <c r="F1526" s="58" t="str">
        <f t="shared" ca="1" si="141"/>
        <v>OK</v>
      </c>
      <c r="G1526" s="66">
        <f t="shared" si="144"/>
        <v>1521</v>
      </c>
      <c r="H1526" s="85">
        <v>43949</v>
      </c>
      <c r="I1526" s="63">
        <v>43949</v>
      </c>
      <c r="J1526" s="77" t="s">
        <v>3347</v>
      </c>
      <c r="K1526" s="76" t="s">
        <v>62</v>
      </c>
      <c r="L1526" s="76" t="s">
        <v>192</v>
      </c>
      <c r="M1526" s="78" t="s">
        <v>95</v>
      </c>
      <c r="N1526" s="64"/>
      <c r="O1526" s="272" t="s">
        <v>3346</v>
      </c>
      <c r="P1526" s="66" t="s">
        <v>83</v>
      </c>
      <c r="Q1526" s="67" t="s">
        <v>170</v>
      </c>
      <c r="R1526" s="67" t="s">
        <v>47</v>
      </c>
      <c r="S1526" s="288" t="str">
        <f>+'EVCA sectoralclassification 1'!E140</f>
        <v>Consumer goods: other</v>
      </c>
      <c r="T1526" s="68" t="s">
        <v>167</v>
      </c>
      <c r="U1526" s="78" t="s">
        <v>218</v>
      </c>
      <c r="V1526" s="423" t="s">
        <v>38</v>
      </c>
      <c r="W1526" s="288"/>
      <c r="X1526" s="489">
        <v>43951</v>
      </c>
      <c r="Y1526" s="482"/>
      <c r="Z1526" s="74"/>
    </row>
    <row r="1527" spans="2:26" ht="42.45" hidden="1" customHeight="1" x14ac:dyDescent="0.3">
      <c r="B1527" s="56" t="str">
        <f t="shared" ca="1" si="142"/>
        <v>VERO</v>
      </c>
      <c r="C1527" s="57" t="b">
        <f t="shared" si="143"/>
        <v>1</v>
      </c>
      <c r="D1527" s="57" t="b">
        <f>+IF(Q1527='Convalida dati'!$B$16,AND('Dealflow centrale'!V1527&lt;&gt;"",I1527&lt;&gt;""),IF(AND('Dealflow centrale'!Q1527='Convalida dati'!$B$17,'Dealflow centrale'!I1527=""),OR('Dealflow centrale'!V1527="",V1527='Convalida dati'!$D$8),"FALSO"))</f>
        <v>1</v>
      </c>
      <c r="E1527" s="57" t="b">
        <f>+IF(OR(T1527='Convalida dati'!$F$4,T1527='Convalida dati'!$F$5,T1527='Convalida dati'!$F$8),OR('Dealflow centrale'!V1527='Convalida dati'!$D$5,V1527='Convalida dati'!$D$6,V1527='Convalida dati'!$D$7),IF(OR('Dealflow centrale'!T1527='Convalida dati'!$F$9,'Dealflow centrale'!T1527='Convalida dati'!$F$7),OR('Dealflow centrale'!V1527='Convalida dati'!$D$4,'Dealflow centrale'!V1527='Convalida dati'!$D$5,'Dealflow centrale'!V1527='Convalida dati'!$D$6),IF(T1527="",OR(V1527="",V1527='Convalida dati'!$D$8),"FALSO")))</f>
        <v>1</v>
      </c>
      <c r="F1527" s="58" t="str">
        <f t="shared" ca="1" si="141"/>
        <v>OK</v>
      </c>
      <c r="G1527" s="60">
        <f t="shared" si="144"/>
        <v>1522</v>
      </c>
      <c r="H1527" s="282">
        <v>43949</v>
      </c>
      <c r="I1527" s="59">
        <v>43949</v>
      </c>
      <c r="J1527" s="75" t="s">
        <v>3349</v>
      </c>
      <c r="K1527" s="70" t="s">
        <v>62</v>
      </c>
      <c r="L1527" s="70" t="s">
        <v>165</v>
      </c>
      <c r="M1527" s="72" t="s">
        <v>90</v>
      </c>
      <c r="N1527" s="75"/>
      <c r="O1527" s="73" t="s">
        <v>3348</v>
      </c>
      <c r="P1527" s="60" t="s">
        <v>34</v>
      </c>
      <c r="Q1527" s="281" t="s">
        <v>170</v>
      </c>
      <c r="R1527" s="61" t="s">
        <v>51</v>
      </c>
      <c r="S1527" s="293" t="str">
        <f>+'EVCA sectoralclassification 1'!E52</f>
        <v>Business and industrial products</v>
      </c>
      <c r="T1527" s="62" t="s">
        <v>41</v>
      </c>
      <c r="U1527" s="60" t="s">
        <v>218</v>
      </c>
      <c r="V1527" s="424" t="s">
        <v>174</v>
      </c>
      <c r="W1527" s="289"/>
      <c r="X1527" s="488">
        <v>43951</v>
      </c>
      <c r="Y1527" s="483" t="s">
        <v>2218</v>
      </c>
      <c r="Z1527" s="80"/>
    </row>
    <row r="1528" spans="2:26" ht="42.45" hidden="1" customHeight="1" x14ac:dyDescent="0.3">
      <c r="B1528" s="56" t="str">
        <f t="shared" ca="1" si="142"/>
        <v>VERO</v>
      </c>
      <c r="C1528" s="57" t="b">
        <f t="shared" si="143"/>
        <v>1</v>
      </c>
      <c r="D1528" s="57" t="b">
        <f>+IF(Q1528='Convalida dati'!$B$16,AND('Dealflow centrale'!V1528&lt;&gt;"",I1528&lt;&gt;""),IF(AND('Dealflow centrale'!Q1528='Convalida dati'!$B$17,'Dealflow centrale'!I1528=""),OR('Dealflow centrale'!V1528="",V1528='Convalida dati'!$D$8),"FALSO"))</f>
        <v>1</v>
      </c>
      <c r="E1528" s="57" t="b">
        <f>+IF(OR(T1528='Convalida dati'!$F$4,T1528='Convalida dati'!$F$5,T1528='Convalida dati'!$F$8),OR('Dealflow centrale'!V1528='Convalida dati'!$D$5,V1528='Convalida dati'!$D$6,V1528='Convalida dati'!$D$7),IF(OR('Dealflow centrale'!T1528='Convalida dati'!$F$9,'Dealflow centrale'!T1528='Convalida dati'!$F$7),OR('Dealflow centrale'!V1528='Convalida dati'!$D$4,'Dealflow centrale'!V1528='Convalida dati'!$D$5,'Dealflow centrale'!V1528='Convalida dati'!$D$6),IF(T1528="",OR(V1528="",V1528='Convalida dati'!$D$8),"FALSO")))</f>
        <v>1</v>
      </c>
      <c r="F1528" s="58" t="str">
        <f t="shared" ca="1" si="141"/>
        <v>OK</v>
      </c>
      <c r="G1528" s="66">
        <f t="shared" si="144"/>
        <v>1523</v>
      </c>
      <c r="H1528" s="85">
        <v>43951</v>
      </c>
      <c r="I1528" s="63">
        <v>43951</v>
      </c>
      <c r="J1528" s="77" t="s">
        <v>3354</v>
      </c>
      <c r="K1528" s="76" t="s">
        <v>64</v>
      </c>
      <c r="L1528" s="76" t="s">
        <v>3362</v>
      </c>
      <c r="M1528" s="78" t="s">
        <v>3363</v>
      </c>
      <c r="N1528" s="64"/>
      <c r="O1528" s="272" t="s">
        <v>3352</v>
      </c>
      <c r="P1528" s="66" t="s">
        <v>35</v>
      </c>
      <c r="Q1528" s="67" t="s">
        <v>170</v>
      </c>
      <c r="R1528" s="67" t="s">
        <v>52</v>
      </c>
      <c r="S1528" s="288" t="str">
        <f>+'EVCA sectoralclassification 1'!E230</f>
        <v>Medical equipment and related software</v>
      </c>
      <c r="T1528" s="68" t="s">
        <v>41</v>
      </c>
      <c r="U1528" s="66" t="s">
        <v>218</v>
      </c>
      <c r="V1528" s="423" t="s">
        <v>174</v>
      </c>
      <c r="W1528" s="288"/>
      <c r="X1528" s="489">
        <v>43958</v>
      </c>
      <c r="Y1528" s="482"/>
      <c r="Z1528" s="74"/>
    </row>
    <row r="1529" spans="2:26" ht="42.45" hidden="1" customHeight="1" x14ac:dyDescent="0.3">
      <c r="B1529" s="56" t="str">
        <f t="shared" ca="1" si="142"/>
        <v>VERO</v>
      </c>
      <c r="C1529" s="57" t="b">
        <f t="shared" si="143"/>
        <v>1</v>
      </c>
      <c r="D1529" s="57" t="b">
        <f>+IF(Q1529='Convalida dati'!$B$16,AND('Dealflow centrale'!V1529&lt;&gt;"",I1529&lt;&gt;""),IF(AND('Dealflow centrale'!Q1529='Convalida dati'!$B$17,'Dealflow centrale'!I1529=""),OR('Dealflow centrale'!V1529="",V1529='Convalida dati'!$D$8),"FALSO"))</f>
        <v>1</v>
      </c>
      <c r="E1529" s="57" t="b">
        <f>+IF(OR(T1529='Convalida dati'!$F$4,T1529='Convalida dati'!$F$5,T1529='Convalida dati'!$F$8),OR('Dealflow centrale'!V1529='Convalida dati'!$D$5,V1529='Convalida dati'!$D$6,V1529='Convalida dati'!$D$7),IF(OR('Dealflow centrale'!T1529='Convalida dati'!$F$9,'Dealflow centrale'!T1529='Convalida dati'!$F$7),OR('Dealflow centrale'!V1529='Convalida dati'!$D$4,'Dealflow centrale'!V1529='Convalida dati'!$D$5,'Dealflow centrale'!V1529='Convalida dati'!$D$6),IF(T1529="",OR(V1529="",V1529='Convalida dati'!$D$8),"FALSO")))</f>
        <v>1</v>
      </c>
      <c r="F1529" s="58" t="str">
        <f t="shared" ca="1" si="141"/>
        <v>OK</v>
      </c>
      <c r="G1529" s="60">
        <f t="shared" si="144"/>
        <v>1524</v>
      </c>
      <c r="H1529" s="84">
        <v>43951</v>
      </c>
      <c r="I1529" s="59">
        <v>43951</v>
      </c>
      <c r="J1529" s="75" t="s">
        <v>3355</v>
      </c>
      <c r="K1529" s="70" t="s">
        <v>64</v>
      </c>
      <c r="L1529" s="70" t="s">
        <v>3362</v>
      </c>
      <c r="M1529" s="72" t="s">
        <v>3363</v>
      </c>
      <c r="N1529" s="75"/>
      <c r="O1529" s="73" t="s">
        <v>3352</v>
      </c>
      <c r="P1529" s="72" t="s">
        <v>35</v>
      </c>
      <c r="Q1529" s="281" t="s">
        <v>170</v>
      </c>
      <c r="R1529" s="61" t="s">
        <v>49</v>
      </c>
      <c r="S1529" s="293" t="str">
        <f>+'EVCA sectoralclassification 1'!E203</f>
        <v>Consumer electronics</v>
      </c>
      <c r="T1529" s="62" t="s">
        <v>41</v>
      </c>
      <c r="U1529" s="72" t="s">
        <v>218</v>
      </c>
      <c r="V1529" s="424" t="s">
        <v>174</v>
      </c>
      <c r="W1529" s="289"/>
      <c r="X1529" s="488">
        <v>43958</v>
      </c>
      <c r="Y1529" s="481"/>
      <c r="Z1529" s="284"/>
    </row>
    <row r="1530" spans="2:26" ht="42.45" hidden="1" customHeight="1" x14ac:dyDescent="0.3">
      <c r="B1530" s="56" t="str">
        <f t="shared" ca="1" si="142"/>
        <v>VERO</v>
      </c>
      <c r="C1530" s="57" t="b">
        <f t="shared" si="143"/>
        <v>1</v>
      </c>
      <c r="D1530" s="57" t="b">
        <f>+IF(Q1530='Convalida dati'!$B$16,AND('Dealflow centrale'!V1530&lt;&gt;"",I1530&lt;&gt;""),IF(AND('Dealflow centrale'!Q1530='Convalida dati'!$B$17,'Dealflow centrale'!I1530=""),OR('Dealflow centrale'!V1530="",V1530='Convalida dati'!$D$8),"FALSO"))</f>
        <v>1</v>
      </c>
      <c r="E1530" s="57" t="b">
        <f>+IF(OR(T1530='Convalida dati'!$F$4,T1530='Convalida dati'!$F$5,T1530='Convalida dati'!$F$8),OR('Dealflow centrale'!V1530='Convalida dati'!$D$5,V1530='Convalida dati'!$D$6,V1530='Convalida dati'!$D$7),IF(OR('Dealflow centrale'!T1530='Convalida dati'!$F$9,'Dealflow centrale'!T1530='Convalida dati'!$F$7),OR('Dealflow centrale'!V1530='Convalida dati'!$D$4,'Dealflow centrale'!V1530='Convalida dati'!$D$5,'Dealflow centrale'!V1530='Convalida dati'!$D$6),IF(T1530="",OR(V1530="",V1530='Convalida dati'!$D$8),"FALSO")))</f>
        <v>1</v>
      </c>
      <c r="F1530" s="58" t="str">
        <f t="shared" ca="1" si="141"/>
        <v>OK</v>
      </c>
      <c r="G1530" s="66">
        <f t="shared" si="144"/>
        <v>1525</v>
      </c>
      <c r="H1530" s="85">
        <v>43955</v>
      </c>
      <c r="I1530" s="63">
        <v>43955</v>
      </c>
      <c r="J1530" s="77" t="s">
        <v>3353</v>
      </c>
      <c r="K1530" s="76" t="s">
        <v>62</v>
      </c>
      <c r="L1530" s="76" t="s">
        <v>149</v>
      </c>
      <c r="M1530" s="78" t="s">
        <v>92</v>
      </c>
      <c r="N1530" s="64"/>
      <c r="O1530" s="272" t="s">
        <v>3351</v>
      </c>
      <c r="P1530" s="66" t="s">
        <v>35</v>
      </c>
      <c r="Q1530" s="67" t="s">
        <v>170</v>
      </c>
      <c r="R1530" s="67" t="s">
        <v>52</v>
      </c>
      <c r="S1530" s="288" t="str">
        <f>+'EVCA sectoralclassification 1'!E233</f>
        <v>Pharmaceuticals and drug delivery</v>
      </c>
      <c r="T1530" s="68" t="s">
        <v>41</v>
      </c>
      <c r="U1530" s="66" t="s">
        <v>218</v>
      </c>
      <c r="V1530" s="423" t="s">
        <v>174</v>
      </c>
      <c r="W1530" s="288"/>
      <c r="X1530" s="489">
        <v>43958</v>
      </c>
      <c r="Y1530" s="482" t="s">
        <v>2218</v>
      </c>
      <c r="Z1530" s="74"/>
    </row>
    <row r="1531" spans="2:26" ht="42.45" hidden="1" customHeight="1" x14ac:dyDescent="0.3">
      <c r="B1531" s="56" t="str">
        <f t="shared" ca="1" si="142"/>
        <v>VERO</v>
      </c>
      <c r="C1531" s="57" t="b">
        <f t="shared" si="143"/>
        <v>1</v>
      </c>
      <c r="D1531" s="57" t="b">
        <f>+IF(Q1531='Convalida dati'!$B$16,AND('Dealflow centrale'!V1531&lt;&gt;"",I1531&lt;&gt;""),IF(AND('Dealflow centrale'!Q1531='Convalida dati'!$B$17,'Dealflow centrale'!I1531=""),OR('Dealflow centrale'!V1531="",V1531='Convalida dati'!$D$8),"FALSO"))</f>
        <v>1</v>
      </c>
      <c r="E1531" s="57" t="b">
        <f>+IF(OR(T1531='Convalida dati'!$F$4,T1531='Convalida dati'!$F$5,T1531='Convalida dati'!$F$8),OR('Dealflow centrale'!V1531='Convalida dati'!$D$5,V1531='Convalida dati'!$D$6,V1531='Convalida dati'!$D$7),IF(OR('Dealflow centrale'!T1531='Convalida dati'!$F$9,'Dealflow centrale'!T1531='Convalida dati'!$F$7),OR('Dealflow centrale'!V1531='Convalida dati'!$D$4,'Dealflow centrale'!V1531='Convalida dati'!$D$5,'Dealflow centrale'!V1531='Convalida dati'!$D$6),IF(T1531="",OR(V1531="",V1531='Convalida dati'!$D$8),"FALSO")))</f>
        <v>1</v>
      </c>
      <c r="F1531" s="58" t="str">
        <f t="shared" ca="1" si="141"/>
        <v>OK</v>
      </c>
      <c r="G1531" s="60">
        <f t="shared" si="144"/>
        <v>1526</v>
      </c>
      <c r="H1531" s="84">
        <v>43955</v>
      </c>
      <c r="I1531" s="59">
        <v>43955</v>
      </c>
      <c r="J1531" s="75" t="s">
        <v>3356</v>
      </c>
      <c r="K1531" s="70" t="s">
        <v>62</v>
      </c>
      <c r="L1531" s="70" t="s">
        <v>720</v>
      </c>
      <c r="M1531" s="72" t="s">
        <v>70</v>
      </c>
      <c r="N1531" s="75"/>
      <c r="O1531" s="73" t="s">
        <v>3351</v>
      </c>
      <c r="P1531" s="60" t="s">
        <v>35</v>
      </c>
      <c r="Q1531" s="281" t="s">
        <v>170</v>
      </c>
      <c r="R1531" s="61" t="s">
        <v>52</v>
      </c>
      <c r="S1531" s="293" t="str">
        <f>+'EVCA sectoralclassification 1'!E233</f>
        <v>Pharmaceuticals and drug delivery</v>
      </c>
      <c r="T1531" s="62" t="s">
        <v>41</v>
      </c>
      <c r="U1531" s="60" t="s">
        <v>218</v>
      </c>
      <c r="V1531" s="424" t="s">
        <v>174</v>
      </c>
      <c r="W1531" s="289"/>
      <c r="X1531" s="488">
        <v>43958</v>
      </c>
      <c r="Y1531" s="481" t="s">
        <v>2218</v>
      </c>
      <c r="Z1531" s="284"/>
    </row>
    <row r="1532" spans="2:26" ht="42.45" hidden="1" customHeight="1" x14ac:dyDescent="0.3">
      <c r="B1532" s="56" t="str">
        <f t="shared" ca="1" si="142"/>
        <v>VERO</v>
      </c>
      <c r="C1532" s="57" t="b">
        <f t="shared" si="143"/>
        <v>1</v>
      </c>
      <c r="D1532" s="57" t="b">
        <f>+IF(Q1532='Convalida dati'!$B$16,AND('Dealflow centrale'!V1532&lt;&gt;"",I1532&lt;&gt;""),IF(AND('Dealflow centrale'!Q1532='Convalida dati'!$B$17,'Dealflow centrale'!I1532=""),OR('Dealflow centrale'!V1532="",V1532='Convalida dati'!$D$8),"FALSO"))</f>
        <v>1</v>
      </c>
      <c r="E1532" s="57" t="b">
        <f>+IF(OR(T1532='Convalida dati'!$F$4,T1532='Convalida dati'!$F$5,T1532='Convalida dati'!$F$8),OR('Dealflow centrale'!V1532='Convalida dati'!$D$5,V1532='Convalida dati'!$D$6,V1532='Convalida dati'!$D$7),IF(OR('Dealflow centrale'!T1532='Convalida dati'!$F$9,'Dealflow centrale'!T1532='Convalida dati'!$F$7),OR('Dealflow centrale'!V1532='Convalida dati'!$D$4,'Dealflow centrale'!V1532='Convalida dati'!$D$5,'Dealflow centrale'!V1532='Convalida dati'!$D$6),IF(T1532="",OR(V1532="",V1532='Convalida dati'!$D$8),"FALSO")))</f>
        <v>1</v>
      </c>
      <c r="F1532" s="58" t="str">
        <f t="shared" ca="1" si="141"/>
        <v>OK</v>
      </c>
      <c r="G1532" s="66">
        <f t="shared" si="144"/>
        <v>1527</v>
      </c>
      <c r="H1532" s="85">
        <v>43589</v>
      </c>
      <c r="I1532" s="63">
        <v>43589</v>
      </c>
      <c r="J1532" s="77" t="s">
        <v>3357</v>
      </c>
      <c r="K1532" s="76" t="s">
        <v>62</v>
      </c>
      <c r="L1532" s="76" t="s">
        <v>3250</v>
      </c>
      <c r="M1532" s="78" t="s">
        <v>87</v>
      </c>
      <c r="N1532" s="77"/>
      <c r="O1532" s="272" t="s">
        <v>3358</v>
      </c>
      <c r="P1532" s="78" t="s">
        <v>83</v>
      </c>
      <c r="Q1532" s="67" t="s">
        <v>170</v>
      </c>
      <c r="R1532" s="67" t="s">
        <v>49</v>
      </c>
      <c r="S1532" s="288" t="str">
        <f>+'EVCA sectoralclassification 1'!E214</f>
        <v>Systems software</v>
      </c>
      <c r="T1532" s="68" t="s">
        <v>166</v>
      </c>
      <c r="U1532" s="78" t="s">
        <v>218</v>
      </c>
      <c r="V1532" s="423" t="s">
        <v>38</v>
      </c>
      <c r="W1532" s="288"/>
      <c r="X1532" s="489">
        <v>43958</v>
      </c>
      <c r="Y1532" s="482"/>
      <c r="Z1532" s="74"/>
    </row>
    <row r="1533" spans="2:26" ht="42.45" hidden="1" customHeight="1" x14ac:dyDescent="0.3">
      <c r="B1533" s="56" t="str">
        <f t="shared" ca="1" si="142"/>
        <v>VERO</v>
      </c>
      <c r="C1533" s="57" t="b">
        <f t="shared" si="143"/>
        <v>1</v>
      </c>
      <c r="D1533" s="57" t="b">
        <f>+IF(Q1533='Convalida dati'!$B$16,AND('Dealflow centrale'!V1533&lt;&gt;"",I1533&lt;&gt;""),IF(AND('Dealflow centrale'!Q1533='Convalida dati'!$B$17,'Dealflow centrale'!I1533=""),OR('Dealflow centrale'!V1533="",V1533='Convalida dati'!$D$8),"FALSO"))</f>
        <v>1</v>
      </c>
      <c r="E1533" s="57" t="b">
        <f>+IF(OR(T1533='Convalida dati'!$F$4,T1533='Convalida dati'!$F$5,T1533='Convalida dati'!$F$8),OR('Dealflow centrale'!V1533='Convalida dati'!$D$5,V1533='Convalida dati'!$D$6,V1533='Convalida dati'!$D$7),IF(OR('Dealflow centrale'!T1533='Convalida dati'!$F$9,'Dealflow centrale'!T1533='Convalida dati'!$F$7),OR('Dealflow centrale'!V1533='Convalida dati'!$D$4,'Dealflow centrale'!V1533='Convalida dati'!$D$5,'Dealflow centrale'!V1533='Convalida dati'!$D$6),IF(T1533="",OR(V1533="",V1533='Convalida dati'!$D$8),"FALSO")))</f>
        <v>1</v>
      </c>
      <c r="F1533" s="58" t="str">
        <f t="shared" ca="1" si="141"/>
        <v>OK</v>
      </c>
      <c r="G1533" s="60">
        <f t="shared" si="144"/>
        <v>1528</v>
      </c>
      <c r="H1533" s="282">
        <v>43589</v>
      </c>
      <c r="I1533" s="59">
        <v>43589</v>
      </c>
      <c r="J1533" s="75" t="s">
        <v>3359</v>
      </c>
      <c r="K1533" s="70" t="s">
        <v>62</v>
      </c>
      <c r="L1533" s="70" t="s">
        <v>165</v>
      </c>
      <c r="M1533" s="72" t="s">
        <v>90</v>
      </c>
      <c r="N1533" s="75"/>
      <c r="O1533" s="73" t="s">
        <v>3360</v>
      </c>
      <c r="P1533" s="60" t="s">
        <v>34</v>
      </c>
      <c r="Q1533" s="281" t="s">
        <v>170</v>
      </c>
      <c r="R1533" s="61" t="s">
        <v>43</v>
      </c>
      <c r="S1533" s="293" t="str">
        <f>+'EVCA sectoralclassification 1'!E16</f>
        <v>Agriculture: other</v>
      </c>
      <c r="T1533" s="62" t="s">
        <v>41</v>
      </c>
      <c r="U1533" s="60" t="s">
        <v>218</v>
      </c>
      <c r="V1533" s="424" t="s">
        <v>174</v>
      </c>
      <c r="W1533" s="289"/>
      <c r="X1533" s="488">
        <v>43958</v>
      </c>
      <c r="Y1533" s="483" t="s">
        <v>2218</v>
      </c>
      <c r="Z1533" s="80"/>
    </row>
    <row r="1534" spans="2:26" ht="42.45" hidden="1" customHeight="1" x14ac:dyDescent="0.3">
      <c r="B1534" s="56" t="str">
        <f t="shared" ca="1" si="142"/>
        <v>VERO</v>
      </c>
      <c r="C1534" s="57" t="b">
        <f t="shared" si="143"/>
        <v>1</v>
      </c>
      <c r="D1534" s="57" t="b">
        <f>+IF(Q1534='Convalida dati'!$B$16,AND('Dealflow centrale'!V1534&lt;&gt;"",I1534&lt;&gt;""),IF(AND('Dealflow centrale'!Q1534='Convalida dati'!$B$17,'Dealflow centrale'!I1534=""),OR('Dealflow centrale'!V1534="",V1534='Convalida dati'!$D$8),"FALSO"))</f>
        <v>1</v>
      </c>
      <c r="E1534" s="57" t="b">
        <f>+IF(OR(T1534='Convalida dati'!$F$4,T1534='Convalida dati'!$F$5,T1534='Convalida dati'!$F$8),OR('Dealflow centrale'!V1534='Convalida dati'!$D$5,V1534='Convalida dati'!$D$6,V1534='Convalida dati'!$D$7),IF(OR('Dealflow centrale'!T1534='Convalida dati'!$F$9,'Dealflow centrale'!T1534='Convalida dati'!$F$7),OR('Dealflow centrale'!V1534='Convalida dati'!$D$4,'Dealflow centrale'!V1534='Convalida dati'!$D$5,'Dealflow centrale'!V1534='Convalida dati'!$D$6),IF(T1534="",OR(V1534="",V1534='Convalida dati'!$D$8),"FALSO")))</f>
        <v>1</v>
      </c>
      <c r="F1534" s="58" t="str">
        <f t="shared" ref="F1534:F1597" ca="1" si="145">+IF(AND(B1534="VERO",C1534=TRUE,D1534=TRUE,E1534=TRUE),"OK","ERRORE")</f>
        <v>OK</v>
      </c>
      <c r="G1534" s="66">
        <f t="shared" si="144"/>
        <v>1529</v>
      </c>
      <c r="H1534" s="85">
        <v>43958</v>
      </c>
      <c r="I1534" s="63">
        <v>43958</v>
      </c>
      <c r="J1534" s="77" t="s">
        <v>3364</v>
      </c>
      <c r="K1534" s="76" t="s">
        <v>62</v>
      </c>
      <c r="L1534" s="76" t="s">
        <v>165</v>
      </c>
      <c r="M1534" s="78" t="s">
        <v>90</v>
      </c>
      <c r="N1534" s="64"/>
      <c r="O1534" s="272" t="s">
        <v>3365</v>
      </c>
      <c r="P1534" s="66" t="s">
        <v>34</v>
      </c>
      <c r="Q1534" s="67" t="s">
        <v>170</v>
      </c>
      <c r="R1534" s="67" t="s">
        <v>48</v>
      </c>
      <c r="S1534" s="288" t="str">
        <f>+'EVCA sectoralclassification 1'!E145</f>
        <v>Educational and training products/services</v>
      </c>
      <c r="T1534" s="68" t="s">
        <v>166</v>
      </c>
      <c r="U1534" s="66" t="s">
        <v>218</v>
      </c>
      <c r="V1534" s="423" t="s">
        <v>38</v>
      </c>
      <c r="W1534" s="288"/>
      <c r="X1534" s="489">
        <v>43958</v>
      </c>
      <c r="Y1534" s="482"/>
      <c r="Z1534" s="74"/>
    </row>
    <row r="1535" spans="2:26" ht="42.45" hidden="1" customHeight="1" x14ac:dyDescent="0.3">
      <c r="B1535" s="56" t="str">
        <f t="shared" ref="B1535:B1598" ca="1" si="146">IF(AND(+H1535&lt;=X1535,X1535&lt;=TODAY()),"VERO","FALSO")</f>
        <v>VERO</v>
      </c>
      <c r="C1535" s="57" t="b">
        <f t="shared" ref="C1535:C1598" si="147">+(AND(G1535&lt;&gt;"",H1535&lt;&gt;"",J1535&lt;&gt;"",K1535&lt;&gt;"",L1535&lt;&gt;"",M1535&lt;&gt;"",P1535&lt;&gt;"",Q1535&lt;&gt;""))</f>
        <v>1</v>
      </c>
      <c r="D1535" s="57" t="b">
        <f>+IF(Q1535='Convalida dati'!$B$16,AND('Dealflow centrale'!V1535&lt;&gt;"",I1535&lt;&gt;""),IF(AND('Dealflow centrale'!Q1535='Convalida dati'!$B$17,'Dealflow centrale'!I1535=""),OR('Dealflow centrale'!V1535="",V1535='Convalida dati'!$D$8),"FALSO"))</f>
        <v>1</v>
      </c>
      <c r="E1535" s="57" t="b">
        <f>+IF(OR(T1535='Convalida dati'!$F$4,T1535='Convalida dati'!$F$5,T1535='Convalida dati'!$F$8),OR('Dealflow centrale'!V1535='Convalida dati'!$D$5,V1535='Convalida dati'!$D$6,V1535='Convalida dati'!$D$7),IF(OR('Dealflow centrale'!T1535='Convalida dati'!$F$9,'Dealflow centrale'!T1535='Convalida dati'!$F$7),OR('Dealflow centrale'!V1535='Convalida dati'!$D$4,'Dealflow centrale'!V1535='Convalida dati'!$D$5,'Dealflow centrale'!V1535='Convalida dati'!$D$6),IF(T1535="",OR(V1535="",V1535='Convalida dati'!$D$8),"FALSO")))</f>
        <v>1</v>
      </c>
      <c r="F1535" s="58" t="str">
        <f t="shared" ca="1" si="145"/>
        <v>OK</v>
      </c>
      <c r="G1535" s="60">
        <f t="shared" ref="G1535:G1598" si="148">+G1534+1</f>
        <v>1530</v>
      </c>
      <c r="H1535" s="84">
        <v>43959</v>
      </c>
      <c r="I1535" s="59">
        <v>43959</v>
      </c>
      <c r="J1535" s="75" t="s">
        <v>3367</v>
      </c>
      <c r="K1535" s="70" t="s">
        <v>62</v>
      </c>
      <c r="L1535" s="70" t="s">
        <v>206</v>
      </c>
      <c r="M1535" s="72" t="s">
        <v>206</v>
      </c>
      <c r="N1535" s="75"/>
      <c r="O1535" s="73" t="s">
        <v>3368</v>
      </c>
      <c r="P1535" s="72" t="s">
        <v>37</v>
      </c>
      <c r="Q1535" s="281" t="s">
        <v>170</v>
      </c>
      <c r="R1535" s="61" t="s">
        <v>51</v>
      </c>
      <c r="S1535" s="293" t="str">
        <f>+'EVCA sectoralclassification 1'!E93</f>
        <v>Construction</v>
      </c>
      <c r="T1535" s="62" t="s">
        <v>41</v>
      </c>
      <c r="U1535" s="72" t="s">
        <v>218</v>
      </c>
      <c r="V1535" s="424" t="s">
        <v>174</v>
      </c>
      <c r="W1535" s="289"/>
      <c r="X1535" s="488">
        <v>43965</v>
      </c>
      <c r="Y1535" s="481"/>
      <c r="Z1535" s="284"/>
    </row>
    <row r="1536" spans="2:26" ht="42.45" hidden="1" customHeight="1" x14ac:dyDescent="0.3">
      <c r="B1536" s="56" t="str">
        <f t="shared" ca="1" si="146"/>
        <v>VERO</v>
      </c>
      <c r="C1536" s="57" t="b">
        <f t="shared" si="147"/>
        <v>1</v>
      </c>
      <c r="D1536" s="57" t="b">
        <f>+IF(Q1536='Convalida dati'!$B$16,AND('Dealflow centrale'!V1536&lt;&gt;"",I1536&lt;&gt;""),IF(AND('Dealflow centrale'!Q1536='Convalida dati'!$B$17,'Dealflow centrale'!I1536=""),OR('Dealflow centrale'!V1536="",V1536='Convalida dati'!$D$8),"FALSO"))</f>
        <v>1</v>
      </c>
      <c r="E1536" s="57" t="b">
        <f>+IF(OR(T1536='Convalida dati'!$F$4,T1536='Convalida dati'!$F$5,T1536='Convalida dati'!$F$8),OR('Dealflow centrale'!V1536='Convalida dati'!$D$5,V1536='Convalida dati'!$D$6,V1536='Convalida dati'!$D$7),IF(OR('Dealflow centrale'!T1536='Convalida dati'!$F$9,'Dealflow centrale'!T1536='Convalida dati'!$F$7),OR('Dealflow centrale'!V1536='Convalida dati'!$D$4,'Dealflow centrale'!V1536='Convalida dati'!$D$5,'Dealflow centrale'!V1536='Convalida dati'!$D$6),IF(T1536="",OR(V1536="",V1536='Convalida dati'!$D$8),"FALSO")))</f>
        <v>1</v>
      </c>
      <c r="F1536" s="58" t="str">
        <f t="shared" ca="1" si="145"/>
        <v>OK</v>
      </c>
      <c r="G1536" s="66">
        <f t="shared" si="148"/>
        <v>1531</v>
      </c>
      <c r="H1536" s="273">
        <v>43959</v>
      </c>
      <c r="I1536" s="63">
        <v>43959</v>
      </c>
      <c r="J1536" s="77" t="s">
        <v>3369</v>
      </c>
      <c r="K1536" s="76" t="s">
        <v>62</v>
      </c>
      <c r="L1536" s="76" t="s">
        <v>3451</v>
      </c>
      <c r="M1536" s="78" t="s">
        <v>90</v>
      </c>
      <c r="N1536" s="64"/>
      <c r="O1536" s="272" t="s">
        <v>3368</v>
      </c>
      <c r="P1536" s="66" t="s">
        <v>37</v>
      </c>
      <c r="Q1536" s="67" t="s">
        <v>170</v>
      </c>
      <c r="R1536" s="67" t="s">
        <v>51</v>
      </c>
      <c r="S1536" s="288" t="str">
        <f>+'EVCA sectoralclassification 1'!E50</f>
        <v>Business and industrial products</v>
      </c>
      <c r="T1536" s="68" t="s">
        <v>166</v>
      </c>
      <c r="U1536" s="66" t="s">
        <v>218</v>
      </c>
      <c r="V1536" s="423" t="s">
        <v>38</v>
      </c>
      <c r="W1536" s="288"/>
      <c r="X1536" s="489">
        <v>43965</v>
      </c>
      <c r="Y1536" s="482"/>
      <c r="Z1536" s="74"/>
    </row>
    <row r="1537" spans="2:26" ht="42.45" hidden="1" customHeight="1" x14ac:dyDescent="0.3">
      <c r="B1537" s="56" t="str">
        <f t="shared" ca="1" si="146"/>
        <v>VERO</v>
      </c>
      <c r="C1537" s="57" t="b">
        <f t="shared" si="147"/>
        <v>1</v>
      </c>
      <c r="D1537" s="57" t="b">
        <f>+IF(Q1537='Convalida dati'!$B$16,AND('Dealflow centrale'!V1537&lt;&gt;"",I1537&lt;&gt;""),IF(AND('Dealflow centrale'!Q1537='Convalida dati'!$B$17,'Dealflow centrale'!I1537=""),OR('Dealflow centrale'!V1537="",V1537='Convalida dati'!$D$8),"FALSO"))</f>
        <v>1</v>
      </c>
      <c r="E1537" s="57" t="b">
        <f>+IF(OR(T1537='Convalida dati'!$F$4,T1537='Convalida dati'!$F$5,T1537='Convalida dati'!$F$8),OR('Dealflow centrale'!V1537='Convalida dati'!$D$5,V1537='Convalida dati'!$D$6,V1537='Convalida dati'!$D$7),IF(OR('Dealflow centrale'!T1537='Convalida dati'!$F$9,'Dealflow centrale'!T1537='Convalida dati'!$F$7),OR('Dealflow centrale'!V1537='Convalida dati'!$D$4,'Dealflow centrale'!V1537='Convalida dati'!$D$5,'Dealflow centrale'!V1537='Convalida dati'!$D$6),IF(T1537="",OR(V1537="",V1537='Convalida dati'!$D$8),"FALSO")))</f>
        <v>1</v>
      </c>
      <c r="F1537" s="58" t="str">
        <f t="shared" ca="1" si="145"/>
        <v>OK</v>
      </c>
      <c r="G1537" s="60">
        <f t="shared" si="148"/>
        <v>1532</v>
      </c>
      <c r="H1537" s="84">
        <v>43962</v>
      </c>
      <c r="I1537" s="59">
        <v>43962</v>
      </c>
      <c r="J1537" s="75" t="s">
        <v>3371</v>
      </c>
      <c r="K1537" s="70" t="s">
        <v>62</v>
      </c>
      <c r="L1537" s="70" t="s">
        <v>1581</v>
      </c>
      <c r="M1537" s="72" t="s">
        <v>90</v>
      </c>
      <c r="N1537" s="75"/>
      <c r="O1537" s="73" t="s">
        <v>3370</v>
      </c>
      <c r="P1537" s="60" t="s">
        <v>34</v>
      </c>
      <c r="Q1537" s="281" t="s">
        <v>170</v>
      </c>
      <c r="R1537" s="61" t="s">
        <v>47</v>
      </c>
      <c r="S1537" s="293" t="str">
        <f>+'EVCA sectoralclassification 1'!E124</f>
        <v>Consumer products manufacturing</v>
      </c>
      <c r="T1537" s="62" t="s">
        <v>41</v>
      </c>
      <c r="U1537" s="80" t="s">
        <v>218</v>
      </c>
      <c r="V1537" s="424" t="s">
        <v>174</v>
      </c>
      <c r="W1537" s="289"/>
      <c r="X1537" s="488">
        <v>43965</v>
      </c>
      <c r="Y1537" s="481" t="s">
        <v>2218</v>
      </c>
      <c r="Z1537" s="284"/>
    </row>
    <row r="1538" spans="2:26" ht="42.45" hidden="1" customHeight="1" x14ac:dyDescent="0.3">
      <c r="B1538" s="56" t="str">
        <f t="shared" ca="1" si="146"/>
        <v>VERO</v>
      </c>
      <c r="C1538" s="57" t="b">
        <f t="shared" si="147"/>
        <v>1</v>
      </c>
      <c r="D1538" s="57" t="b">
        <f>+IF(Q1538='Convalida dati'!$B$16,AND('Dealflow centrale'!V1538&lt;&gt;"",I1538&lt;&gt;""),IF(AND('Dealflow centrale'!Q1538='Convalida dati'!$B$17,'Dealflow centrale'!I1538=""),OR('Dealflow centrale'!V1538="",V1538='Convalida dati'!$D$8),"FALSO"))</f>
        <v>1</v>
      </c>
      <c r="E1538" s="57" t="b">
        <f>+IF(OR(T1538='Convalida dati'!$F$4,T1538='Convalida dati'!$F$5,T1538='Convalida dati'!$F$8),OR('Dealflow centrale'!V1538='Convalida dati'!$D$5,V1538='Convalida dati'!$D$6,V1538='Convalida dati'!$D$7),IF(OR('Dealflow centrale'!T1538='Convalida dati'!$F$9,'Dealflow centrale'!T1538='Convalida dati'!$F$7),OR('Dealflow centrale'!V1538='Convalida dati'!$D$4,'Dealflow centrale'!V1538='Convalida dati'!$D$5,'Dealflow centrale'!V1538='Convalida dati'!$D$6),IF(T1538="",OR(V1538="",V1538='Convalida dati'!$D$8),"FALSO")))</f>
        <v>1</v>
      </c>
      <c r="F1538" s="58" t="str">
        <f t="shared" ca="1" si="145"/>
        <v>OK</v>
      </c>
      <c r="G1538" s="66">
        <f t="shared" si="148"/>
        <v>1533</v>
      </c>
      <c r="H1538" s="85">
        <v>43962</v>
      </c>
      <c r="I1538" s="63">
        <v>43962</v>
      </c>
      <c r="J1538" s="77" t="s">
        <v>3373</v>
      </c>
      <c r="K1538" s="76" t="s">
        <v>62</v>
      </c>
      <c r="L1538" s="76" t="s">
        <v>206</v>
      </c>
      <c r="M1538" s="78" t="s">
        <v>206</v>
      </c>
      <c r="N1538" s="64"/>
      <c r="O1538" s="272" t="s">
        <v>3378</v>
      </c>
      <c r="P1538" s="66" t="s">
        <v>34</v>
      </c>
      <c r="Q1538" s="67" t="s">
        <v>170</v>
      </c>
      <c r="R1538" s="67" t="s">
        <v>49</v>
      </c>
      <c r="S1538" s="288" t="str">
        <f>+'EVCA sectoralclassification 1'!E214</f>
        <v>Systems software</v>
      </c>
      <c r="T1538" s="68" t="s">
        <v>41</v>
      </c>
      <c r="U1538" s="66" t="s">
        <v>218</v>
      </c>
      <c r="V1538" s="423" t="s">
        <v>174</v>
      </c>
      <c r="W1538" s="288"/>
      <c r="X1538" s="489">
        <v>43965</v>
      </c>
      <c r="Y1538" s="482"/>
      <c r="Z1538" s="74"/>
    </row>
    <row r="1539" spans="2:26" ht="42.45" hidden="1" customHeight="1" x14ac:dyDescent="0.3">
      <c r="B1539" s="56" t="str">
        <f t="shared" ca="1" si="146"/>
        <v>VERO</v>
      </c>
      <c r="C1539" s="57" t="b">
        <f t="shared" si="147"/>
        <v>1</v>
      </c>
      <c r="D1539" s="57" t="b">
        <f>+IF(Q1539='Convalida dati'!$B$16,AND('Dealflow centrale'!V1539&lt;&gt;"",I1539&lt;&gt;""),IF(AND('Dealflow centrale'!Q1539='Convalida dati'!$B$17,'Dealflow centrale'!I1539=""),OR('Dealflow centrale'!V1539="",V1539='Convalida dati'!$D$8),"FALSO"))</f>
        <v>1</v>
      </c>
      <c r="E1539" s="57" t="b">
        <f>+IF(OR(T1539='Convalida dati'!$F$4,T1539='Convalida dati'!$F$5,T1539='Convalida dati'!$F$8),OR('Dealflow centrale'!V1539='Convalida dati'!$D$5,V1539='Convalida dati'!$D$6,V1539='Convalida dati'!$D$7),IF(OR('Dealflow centrale'!T1539='Convalida dati'!$F$9,'Dealflow centrale'!T1539='Convalida dati'!$F$7),OR('Dealflow centrale'!V1539='Convalida dati'!$D$4,'Dealflow centrale'!V1539='Convalida dati'!$D$5,'Dealflow centrale'!V1539='Convalida dati'!$D$6),IF(T1539="",OR(V1539="",V1539='Convalida dati'!$D$8),"FALSO")))</f>
        <v>1</v>
      </c>
      <c r="F1539" s="58" t="str">
        <f t="shared" ca="1" si="145"/>
        <v>OK</v>
      </c>
      <c r="G1539" s="60">
        <f t="shared" si="148"/>
        <v>1534</v>
      </c>
      <c r="H1539" s="282">
        <v>43963</v>
      </c>
      <c r="I1539" s="59">
        <v>43965</v>
      </c>
      <c r="J1539" s="75" t="s">
        <v>3374</v>
      </c>
      <c r="K1539" s="70" t="s">
        <v>62</v>
      </c>
      <c r="L1539" s="70" t="s">
        <v>69</v>
      </c>
      <c r="M1539" s="72" t="s">
        <v>70</v>
      </c>
      <c r="N1539" s="75"/>
      <c r="O1539" s="73" t="s">
        <v>3377</v>
      </c>
      <c r="P1539" s="60" t="s">
        <v>34</v>
      </c>
      <c r="Q1539" s="281" t="s">
        <v>170</v>
      </c>
      <c r="R1539" s="61" t="s">
        <v>49</v>
      </c>
      <c r="S1539" s="293" t="str">
        <f>+'EVCA sectoralclassification 1'!E214</f>
        <v>Systems software</v>
      </c>
      <c r="T1539" s="62" t="s">
        <v>166</v>
      </c>
      <c r="U1539" s="72" t="s">
        <v>218</v>
      </c>
      <c r="V1539" s="424" t="s">
        <v>38</v>
      </c>
      <c r="W1539" s="289"/>
      <c r="X1539" s="488">
        <v>43972</v>
      </c>
      <c r="Y1539" s="481"/>
      <c r="Z1539" s="284"/>
    </row>
    <row r="1540" spans="2:26" ht="42.45" hidden="1" customHeight="1" x14ac:dyDescent="0.3">
      <c r="B1540" s="56" t="str">
        <f t="shared" ca="1" si="146"/>
        <v>VERO</v>
      </c>
      <c r="C1540" s="57" t="b">
        <f t="shared" si="147"/>
        <v>1</v>
      </c>
      <c r="D1540" s="57" t="b">
        <f>+IF(Q1540='Convalida dati'!$B$16,AND('Dealflow centrale'!V1540&lt;&gt;"",I1540&lt;&gt;""),IF(AND('Dealflow centrale'!Q1540='Convalida dati'!$B$17,'Dealflow centrale'!I1540=""),OR('Dealflow centrale'!V1540="",V1540='Convalida dati'!$D$8),"FALSO"))</f>
        <v>1</v>
      </c>
      <c r="E1540" s="57" t="b">
        <f>+IF(OR(T1540='Convalida dati'!$F$4,T1540='Convalida dati'!$F$5,T1540='Convalida dati'!$F$8),OR('Dealflow centrale'!V1540='Convalida dati'!$D$5,V1540='Convalida dati'!$D$6,V1540='Convalida dati'!$D$7),IF(OR('Dealflow centrale'!T1540='Convalida dati'!$F$9,'Dealflow centrale'!T1540='Convalida dati'!$F$7),OR('Dealflow centrale'!V1540='Convalida dati'!$D$4,'Dealflow centrale'!V1540='Convalida dati'!$D$5,'Dealflow centrale'!V1540='Convalida dati'!$D$6),IF(T1540="",OR(V1540="",V1540='Convalida dati'!$D$8),"FALSO")))</f>
        <v>1</v>
      </c>
      <c r="F1540" s="58" t="str">
        <f t="shared" ca="1" si="145"/>
        <v>OK</v>
      </c>
      <c r="G1540" s="66">
        <f t="shared" si="148"/>
        <v>1535</v>
      </c>
      <c r="H1540" s="85">
        <v>43962</v>
      </c>
      <c r="I1540" s="63">
        <v>43962</v>
      </c>
      <c r="J1540" s="77" t="s">
        <v>3376</v>
      </c>
      <c r="K1540" s="76" t="s">
        <v>64</v>
      </c>
      <c r="L1540" s="76" t="s">
        <v>3383</v>
      </c>
      <c r="M1540" s="78" t="s">
        <v>161</v>
      </c>
      <c r="N1540" s="77"/>
      <c r="O1540" s="272" t="s">
        <v>3375</v>
      </c>
      <c r="P1540" s="66" t="s">
        <v>35</v>
      </c>
      <c r="Q1540" s="280" t="s">
        <v>170</v>
      </c>
      <c r="R1540" s="67" t="s">
        <v>45</v>
      </c>
      <c r="S1540" s="288" t="str">
        <f>+'EVCA sectoralclassification 1'!E223</f>
        <v>Biotechnology</v>
      </c>
      <c r="T1540" s="68" t="s">
        <v>41</v>
      </c>
      <c r="U1540" s="66" t="s">
        <v>218</v>
      </c>
      <c r="V1540" s="423" t="s">
        <v>174</v>
      </c>
      <c r="W1540" s="288"/>
      <c r="X1540" s="489">
        <v>43965</v>
      </c>
      <c r="Y1540" s="482"/>
      <c r="Z1540" s="74"/>
    </row>
    <row r="1541" spans="2:26" ht="42.45" hidden="1" customHeight="1" x14ac:dyDescent="0.3">
      <c r="B1541" s="56" t="str">
        <f t="shared" ca="1" si="146"/>
        <v>VERO</v>
      </c>
      <c r="C1541" s="57" t="b">
        <f t="shared" si="147"/>
        <v>1</v>
      </c>
      <c r="D1541" s="57" t="b">
        <f>+IF(Q1541='Convalida dati'!$B$16,AND('Dealflow centrale'!V1541&lt;&gt;"",I1541&lt;&gt;""),IF(AND('Dealflow centrale'!Q1541='Convalida dati'!$B$17,'Dealflow centrale'!I1541=""),OR('Dealflow centrale'!V1541="",V1541='Convalida dati'!$D$8),"FALSO"))</f>
        <v>1</v>
      </c>
      <c r="E1541" s="57" t="b">
        <f>+IF(OR(T1541='Convalida dati'!$F$4,T1541='Convalida dati'!$F$5,T1541='Convalida dati'!$F$8),OR('Dealflow centrale'!V1541='Convalida dati'!$D$5,V1541='Convalida dati'!$D$6,V1541='Convalida dati'!$D$7),IF(OR('Dealflow centrale'!T1541='Convalida dati'!$F$9,'Dealflow centrale'!T1541='Convalida dati'!$F$7),OR('Dealflow centrale'!V1541='Convalida dati'!$D$4,'Dealflow centrale'!V1541='Convalida dati'!$D$5,'Dealflow centrale'!V1541='Convalida dati'!$D$6),IF(T1541="",OR(V1541="",V1541='Convalida dati'!$D$8),"FALSO")))</f>
        <v>1</v>
      </c>
      <c r="F1541" s="58" t="str">
        <f t="shared" ca="1" si="145"/>
        <v>OK</v>
      </c>
      <c r="G1541" s="60">
        <f t="shared" si="148"/>
        <v>1536</v>
      </c>
      <c r="H1541" s="84">
        <v>43964</v>
      </c>
      <c r="I1541" s="59">
        <v>43964</v>
      </c>
      <c r="J1541" s="75" t="s">
        <v>3379</v>
      </c>
      <c r="K1541" s="70" t="s">
        <v>64</v>
      </c>
      <c r="L1541" s="70" t="s">
        <v>1011</v>
      </c>
      <c r="M1541" s="72" t="s">
        <v>214</v>
      </c>
      <c r="N1541" s="75"/>
      <c r="O1541" s="73" t="s">
        <v>3380</v>
      </c>
      <c r="P1541" s="72" t="s">
        <v>34</v>
      </c>
      <c r="Q1541" s="281" t="s">
        <v>170</v>
      </c>
      <c r="R1541" s="61" t="s">
        <v>50</v>
      </c>
      <c r="S1541" s="293" t="str">
        <f>+'EVCA sectoralclassification 1'!E60</f>
        <v>Industrial measurement, sensing and control</v>
      </c>
      <c r="T1541" s="62" t="s">
        <v>166</v>
      </c>
      <c r="U1541" s="72" t="s">
        <v>218</v>
      </c>
      <c r="V1541" s="424" t="s">
        <v>38</v>
      </c>
      <c r="W1541" s="289"/>
      <c r="X1541" s="488">
        <v>43965</v>
      </c>
      <c r="Y1541" s="481"/>
      <c r="Z1541" s="284"/>
    </row>
    <row r="1542" spans="2:26" ht="42.45" hidden="1" customHeight="1" x14ac:dyDescent="0.3">
      <c r="B1542" s="56" t="str">
        <f t="shared" ca="1" si="146"/>
        <v>VERO</v>
      </c>
      <c r="C1542" s="57" t="b">
        <f t="shared" si="147"/>
        <v>1</v>
      </c>
      <c r="D1542" s="57" t="b">
        <f>+IF(Q1542='Convalida dati'!$B$16,AND('Dealflow centrale'!V1542&lt;&gt;"",I1542&lt;&gt;""),IF(AND('Dealflow centrale'!Q1542='Convalida dati'!$B$17,'Dealflow centrale'!I1542=""),OR('Dealflow centrale'!V1542="",V1542='Convalida dati'!$D$8),"FALSO"))</f>
        <v>1</v>
      </c>
      <c r="E1542" s="57" t="b">
        <f>+IF(OR(T1542='Convalida dati'!$F$4,T1542='Convalida dati'!$F$5,T1542='Convalida dati'!$F$8),OR('Dealflow centrale'!V1542='Convalida dati'!$D$5,V1542='Convalida dati'!$D$6,V1542='Convalida dati'!$D$7),IF(OR('Dealflow centrale'!T1542='Convalida dati'!$F$9,'Dealflow centrale'!T1542='Convalida dati'!$F$7),OR('Dealflow centrale'!V1542='Convalida dati'!$D$4,'Dealflow centrale'!V1542='Convalida dati'!$D$5,'Dealflow centrale'!V1542='Convalida dati'!$D$6),IF(T1542="",OR(V1542="",V1542='Convalida dati'!$D$8),"FALSO")))</f>
        <v>1</v>
      </c>
      <c r="F1542" s="58" t="str">
        <f t="shared" ca="1" si="145"/>
        <v>OK</v>
      </c>
      <c r="G1542" s="66">
        <f t="shared" si="148"/>
        <v>1537</v>
      </c>
      <c r="H1542" s="85">
        <v>43964</v>
      </c>
      <c r="I1542" s="63">
        <v>43964</v>
      </c>
      <c r="J1542" s="77" t="s">
        <v>3382</v>
      </c>
      <c r="K1542" s="76" t="s">
        <v>62</v>
      </c>
      <c r="L1542" s="76" t="s">
        <v>2586</v>
      </c>
      <c r="M1542" s="78" t="s">
        <v>98</v>
      </c>
      <c r="N1542" s="64"/>
      <c r="O1542" s="272" t="s">
        <v>3381</v>
      </c>
      <c r="P1542" s="66" t="s">
        <v>34</v>
      </c>
      <c r="Q1542" s="67" t="s">
        <v>170</v>
      </c>
      <c r="R1542" s="67" t="s">
        <v>49</v>
      </c>
      <c r="S1542" s="288" t="str">
        <f>+'EVCA sectoralclassification 1'!E214</f>
        <v>Systems software</v>
      </c>
      <c r="T1542" s="68" t="s">
        <v>41</v>
      </c>
      <c r="U1542" s="66" t="s">
        <v>218</v>
      </c>
      <c r="V1542" s="423" t="s">
        <v>174</v>
      </c>
      <c r="W1542" s="288"/>
      <c r="X1542" s="489">
        <v>43965</v>
      </c>
      <c r="Y1542" s="482"/>
      <c r="Z1542" s="74"/>
    </row>
    <row r="1543" spans="2:26" ht="42.45" hidden="1" customHeight="1" x14ac:dyDescent="0.3">
      <c r="B1543" s="56" t="str">
        <f t="shared" ca="1" si="146"/>
        <v>VERO</v>
      </c>
      <c r="C1543" s="57" t="b">
        <f t="shared" si="147"/>
        <v>1</v>
      </c>
      <c r="D1543" s="57" t="b">
        <f>+IF(Q1543='Convalida dati'!$B$16,AND('Dealflow centrale'!V1543&lt;&gt;"",I1543&lt;&gt;""),IF(AND('Dealflow centrale'!Q1543='Convalida dati'!$B$17,'Dealflow centrale'!I1543=""),OR('Dealflow centrale'!V1543="",V1543='Convalida dati'!$D$8),"FALSO"))</f>
        <v>1</v>
      </c>
      <c r="E1543" s="57" t="b">
        <f>+IF(OR(T1543='Convalida dati'!$F$4,T1543='Convalida dati'!$F$5,T1543='Convalida dati'!$F$8),OR('Dealflow centrale'!V1543='Convalida dati'!$D$5,V1543='Convalida dati'!$D$6,V1543='Convalida dati'!$D$7),IF(OR('Dealflow centrale'!T1543='Convalida dati'!$F$9,'Dealflow centrale'!T1543='Convalida dati'!$F$7),OR('Dealflow centrale'!V1543='Convalida dati'!$D$4,'Dealflow centrale'!V1543='Convalida dati'!$D$5,'Dealflow centrale'!V1543='Convalida dati'!$D$6),IF(T1543="",OR(V1543="",V1543='Convalida dati'!$D$8),"FALSO")))</f>
        <v>1</v>
      </c>
      <c r="F1543" s="58" t="str">
        <f t="shared" ca="1" si="145"/>
        <v>OK</v>
      </c>
      <c r="G1543" s="60">
        <f t="shared" si="148"/>
        <v>1538</v>
      </c>
      <c r="H1543" s="84">
        <v>43964</v>
      </c>
      <c r="I1543" s="59">
        <v>43964</v>
      </c>
      <c r="J1543" s="75" t="s">
        <v>3384</v>
      </c>
      <c r="K1543" s="70" t="s">
        <v>62</v>
      </c>
      <c r="L1543" s="70" t="s">
        <v>234</v>
      </c>
      <c r="M1543" s="72" t="s">
        <v>96</v>
      </c>
      <c r="N1543" s="75"/>
      <c r="O1543" s="73" t="s">
        <v>3386</v>
      </c>
      <c r="P1543" s="60" t="s">
        <v>34</v>
      </c>
      <c r="Q1543" s="281" t="s">
        <v>170</v>
      </c>
      <c r="R1543" s="61" t="s">
        <v>49</v>
      </c>
      <c r="S1543" s="293" t="str">
        <f>+'EVCA sectoralclassification 1'!E214</f>
        <v>Systems software</v>
      </c>
      <c r="T1543" s="62" t="s">
        <v>166</v>
      </c>
      <c r="U1543" s="60" t="s">
        <v>218</v>
      </c>
      <c r="V1543" s="424" t="s">
        <v>38</v>
      </c>
      <c r="W1543" s="289"/>
      <c r="X1543" s="488">
        <v>43965</v>
      </c>
      <c r="Y1543" s="481"/>
      <c r="Z1543" s="284"/>
    </row>
    <row r="1544" spans="2:26" ht="42.45" hidden="1" customHeight="1" x14ac:dyDescent="0.3">
      <c r="B1544" s="56" t="str">
        <f t="shared" ca="1" si="146"/>
        <v>VERO</v>
      </c>
      <c r="C1544" s="57" t="b">
        <f t="shared" si="147"/>
        <v>1</v>
      </c>
      <c r="D1544" s="57" t="b">
        <f>+IF(Q1544='Convalida dati'!$B$16,AND('Dealflow centrale'!V1544&lt;&gt;"",I1544&lt;&gt;""),IF(AND('Dealflow centrale'!Q1544='Convalida dati'!$B$17,'Dealflow centrale'!I1544=""),OR('Dealflow centrale'!V1544="",V1544='Convalida dati'!$D$8),"FALSO"))</f>
        <v>1</v>
      </c>
      <c r="E1544" s="57" t="b">
        <f>+IF(OR(T1544='Convalida dati'!$F$4,T1544='Convalida dati'!$F$5,T1544='Convalida dati'!$F$8),OR('Dealflow centrale'!V1544='Convalida dati'!$D$5,V1544='Convalida dati'!$D$6,V1544='Convalida dati'!$D$7),IF(OR('Dealflow centrale'!T1544='Convalida dati'!$F$9,'Dealflow centrale'!T1544='Convalida dati'!$F$7),OR('Dealflow centrale'!V1544='Convalida dati'!$D$4,'Dealflow centrale'!V1544='Convalida dati'!$D$5,'Dealflow centrale'!V1544='Convalida dati'!$D$6),IF(T1544="",OR(V1544="",V1544='Convalida dati'!$D$8),"FALSO")))</f>
        <v>1</v>
      </c>
      <c r="F1544" s="58" t="str">
        <f t="shared" ca="1" si="145"/>
        <v>OK</v>
      </c>
      <c r="G1544" s="66">
        <f t="shared" si="148"/>
        <v>1539</v>
      </c>
      <c r="H1544" s="85">
        <v>43964</v>
      </c>
      <c r="I1544" s="63">
        <v>43964</v>
      </c>
      <c r="J1544" s="77" t="s">
        <v>3385</v>
      </c>
      <c r="K1544" s="76" t="s">
        <v>64</v>
      </c>
      <c r="L1544" s="76" t="s">
        <v>2968</v>
      </c>
      <c r="M1544" s="78" t="s">
        <v>2969</v>
      </c>
      <c r="N1544" s="77"/>
      <c r="O1544" s="272" t="s">
        <v>3387</v>
      </c>
      <c r="P1544" s="78" t="s">
        <v>34</v>
      </c>
      <c r="Q1544" s="67" t="s">
        <v>170</v>
      </c>
      <c r="R1544" s="67" t="s">
        <v>51</v>
      </c>
      <c r="S1544" s="288" t="str">
        <f>+'EVCA sectoralclassification 1'!E191</f>
        <v>Broadcasting, publications and content providers</v>
      </c>
      <c r="T1544" s="68" t="s">
        <v>41</v>
      </c>
      <c r="U1544" s="78" t="s">
        <v>218</v>
      </c>
      <c r="V1544" s="423" t="s">
        <v>174</v>
      </c>
      <c r="W1544" s="288"/>
      <c r="X1544" s="489">
        <v>43965</v>
      </c>
      <c r="Y1544" s="482"/>
      <c r="Z1544" s="74"/>
    </row>
    <row r="1545" spans="2:26" ht="42.45" hidden="1" customHeight="1" x14ac:dyDescent="0.3">
      <c r="B1545" s="56" t="str">
        <f t="shared" ca="1" si="146"/>
        <v>VERO</v>
      </c>
      <c r="C1545" s="57" t="b">
        <f t="shared" si="147"/>
        <v>1</v>
      </c>
      <c r="D1545" s="57" t="b">
        <f>+IF(Q1545='Convalida dati'!$B$16,AND('Dealflow centrale'!V1545&lt;&gt;"",I1545&lt;&gt;""),IF(AND('Dealflow centrale'!Q1545='Convalida dati'!$B$17,'Dealflow centrale'!I1545=""),OR('Dealflow centrale'!V1545="",V1545='Convalida dati'!$D$8),"FALSO"))</f>
        <v>1</v>
      </c>
      <c r="E1545" s="57" t="b">
        <f>+IF(OR(T1545='Convalida dati'!$F$4,T1545='Convalida dati'!$F$5,T1545='Convalida dati'!$F$8),OR('Dealflow centrale'!V1545='Convalida dati'!$D$5,V1545='Convalida dati'!$D$6,V1545='Convalida dati'!$D$7),IF(OR('Dealflow centrale'!T1545='Convalida dati'!$F$9,'Dealflow centrale'!T1545='Convalida dati'!$F$7),OR('Dealflow centrale'!V1545='Convalida dati'!$D$4,'Dealflow centrale'!V1545='Convalida dati'!$D$5,'Dealflow centrale'!V1545='Convalida dati'!$D$6),IF(T1545="",OR(V1545="",V1545='Convalida dati'!$D$8),"FALSO")))</f>
        <v>1</v>
      </c>
      <c r="F1545" s="58" t="str">
        <f t="shared" ca="1" si="145"/>
        <v>OK</v>
      </c>
      <c r="G1545" s="60">
        <f t="shared" si="148"/>
        <v>1540</v>
      </c>
      <c r="H1545" s="84">
        <v>43964</v>
      </c>
      <c r="I1545" s="59">
        <v>43970</v>
      </c>
      <c r="J1545" s="75" t="s">
        <v>3388</v>
      </c>
      <c r="K1545" s="70" t="s">
        <v>62</v>
      </c>
      <c r="L1545" s="70" t="s">
        <v>764</v>
      </c>
      <c r="M1545" s="72" t="s">
        <v>103</v>
      </c>
      <c r="N1545" s="75"/>
      <c r="O1545" s="73" t="s">
        <v>1635</v>
      </c>
      <c r="P1545" s="60" t="s">
        <v>83</v>
      </c>
      <c r="Q1545" s="61" t="s">
        <v>170</v>
      </c>
      <c r="R1545" s="61" t="s">
        <v>53</v>
      </c>
      <c r="S1545" s="293" t="str">
        <f>+'EVCA sectoralclassification 1'!E180</f>
        <v>Financial institutions and services</v>
      </c>
      <c r="T1545" s="62" t="s">
        <v>166</v>
      </c>
      <c r="U1545" s="60" t="s">
        <v>218</v>
      </c>
      <c r="V1545" s="424" t="s">
        <v>38</v>
      </c>
      <c r="W1545" s="289"/>
      <c r="X1545" s="488">
        <v>43972</v>
      </c>
      <c r="Y1545" s="483"/>
      <c r="Z1545" s="80"/>
    </row>
    <row r="1546" spans="2:26" ht="42.45" hidden="1" customHeight="1" x14ac:dyDescent="0.3">
      <c r="B1546" s="56" t="str">
        <f t="shared" ca="1" si="146"/>
        <v>VERO</v>
      </c>
      <c r="C1546" s="57" t="b">
        <f t="shared" si="147"/>
        <v>1</v>
      </c>
      <c r="D1546" s="57" t="b">
        <f>+IF(Q1546='Convalida dati'!$B$16,AND('Dealflow centrale'!V1546&lt;&gt;"",I1546&lt;&gt;""),IF(AND('Dealflow centrale'!Q1546='Convalida dati'!$B$17,'Dealflow centrale'!I1546=""),OR('Dealflow centrale'!V1546="",V1546='Convalida dati'!$D$8),"FALSO"))</f>
        <v>1</v>
      </c>
      <c r="E1546" s="57" t="b">
        <f>+IF(OR(T1546='Convalida dati'!$F$4,T1546='Convalida dati'!$F$5,T1546='Convalida dati'!$F$8),OR('Dealflow centrale'!V1546='Convalida dati'!$D$5,V1546='Convalida dati'!$D$6,V1546='Convalida dati'!$D$7),IF(OR('Dealflow centrale'!T1546='Convalida dati'!$F$9,'Dealflow centrale'!T1546='Convalida dati'!$F$7),OR('Dealflow centrale'!V1546='Convalida dati'!$D$4,'Dealflow centrale'!V1546='Convalida dati'!$D$5,'Dealflow centrale'!V1546='Convalida dati'!$D$6),IF(T1546="",OR(V1546="",V1546='Convalida dati'!$D$8),"FALSO")))</f>
        <v>1</v>
      </c>
      <c r="F1546" s="58" t="str">
        <f t="shared" ca="1" si="145"/>
        <v>OK</v>
      </c>
      <c r="G1546" s="66">
        <f t="shared" si="148"/>
        <v>1541</v>
      </c>
      <c r="H1546" s="85">
        <v>43965</v>
      </c>
      <c r="I1546" s="63">
        <v>43965</v>
      </c>
      <c r="J1546" s="77" t="s">
        <v>3390</v>
      </c>
      <c r="K1546" s="76" t="s">
        <v>62</v>
      </c>
      <c r="L1546" s="76" t="s">
        <v>206</v>
      </c>
      <c r="M1546" s="78" t="s">
        <v>206</v>
      </c>
      <c r="N1546" s="77"/>
      <c r="O1546" s="272" t="s">
        <v>3389</v>
      </c>
      <c r="P1546" s="66" t="s">
        <v>34</v>
      </c>
      <c r="Q1546" s="280" t="s">
        <v>170</v>
      </c>
      <c r="R1546" s="67" t="s">
        <v>52</v>
      </c>
      <c r="S1546" s="288" t="str">
        <f>+'EVCA sectoralclassification 1'!E232</f>
        <v>Medical devices and supplies</v>
      </c>
      <c r="T1546" s="68" t="s">
        <v>41</v>
      </c>
      <c r="U1546" s="66" t="s">
        <v>218</v>
      </c>
      <c r="V1546" s="423" t="s">
        <v>174</v>
      </c>
      <c r="W1546" s="288"/>
      <c r="X1546" s="489">
        <v>43972</v>
      </c>
      <c r="Y1546" s="482" t="s">
        <v>2218</v>
      </c>
      <c r="Z1546" s="74"/>
    </row>
    <row r="1547" spans="2:26" ht="42.45" hidden="1" customHeight="1" x14ac:dyDescent="0.3">
      <c r="B1547" s="56" t="str">
        <f t="shared" ca="1" si="146"/>
        <v>VERO</v>
      </c>
      <c r="C1547" s="57" t="b">
        <f t="shared" si="147"/>
        <v>1</v>
      </c>
      <c r="D1547" s="57" t="b">
        <f>+IF(Q1547='Convalida dati'!$B$16,AND('Dealflow centrale'!V1547&lt;&gt;"",I1547&lt;&gt;""),IF(AND('Dealflow centrale'!Q1547='Convalida dati'!$B$17,'Dealflow centrale'!I1547=""),OR('Dealflow centrale'!V1547="",V1547='Convalida dati'!$D$8),"FALSO"))</f>
        <v>1</v>
      </c>
      <c r="E1547" s="57" t="b">
        <f>+IF(OR(T1547='Convalida dati'!$F$4,T1547='Convalida dati'!$F$5,T1547='Convalida dati'!$F$8),OR('Dealflow centrale'!V1547='Convalida dati'!$D$5,V1547='Convalida dati'!$D$6,V1547='Convalida dati'!$D$7),IF(OR('Dealflow centrale'!T1547='Convalida dati'!$F$9,'Dealflow centrale'!T1547='Convalida dati'!$F$7),OR('Dealflow centrale'!V1547='Convalida dati'!$D$4,'Dealflow centrale'!V1547='Convalida dati'!$D$5,'Dealflow centrale'!V1547='Convalida dati'!$D$6),IF(T1547="",OR(V1547="",V1547='Convalida dati'!$D$8),"FALSO")))</f>
        <v>1</v>
      </c>
      <c r="F1547" s="58" t="str">
        <f t="shared" ca="1" si="145"/>
        <v>OK</v>
      </c>
      <c r="G1547" s="60">
        <f t="shared" si="148"/>
        <v>1542</v>
      </c>
      <c r="H1547" s="84">
        <v>43966</v>
      </c>
      <c r="I1547" s="59">
        <v>43966</v>
      </c>
      <c r="J1547" s="279" t="s">
        <v>3391</v>
      </c>
      <c r="K1547" s="70" t="s">
        <v>62</v>
      </c>
      <c r="L1547" s="70" t="s">
        <v>165</v>
      </c>
      <c r="M1547" s="72" t="s">
        <v>90</v>
      </c>
      <c r="N1547" s="75"/>
      <c r="O1547" s="73" t="s">
        <v>3399</v>
      </c>
      <c r="P1547" s="60" t="s">
        <v>34</v>
      </c>
      <c r="Q1547" s="61" t="s">
        <v>170</v>
      </c>
      <c r="R1547" s="61" t="s">
        <v>46</v>
      </c>
      <c r="S1547" s="293" t="str">
        <f>+'EVCA sectoralclassification 1'!E174</f>
        <v>Environmental services</v>
      </c>
      <c r="T1547" s="62" t="s">
        <v>166</v>
      </c>
      <c r="U1547" s="60" t="s">
        <v>218</v>
      </c>
      <c r="V1547" s="424" t="s">
        <v>38</v>
      </c>
      <c r="W1547" s="289"/>
      <c r="X1547" s="488">
        <v>43972</v>
      </c>
      <c r="Y1547" s="481"/>
      <c r="Z1547" s="284"/>
    </row>
    <row r="1548" spans="2:26" ht="42.45" hidden="1" customHeight="1" x14ac:dyDescent="0.3">
      <c r="B1548" s="56" t="str">
        <f t="shared" ca="1" si="146"/>
        <v>VERO</v>
      </c>
      <c r="C1548" s="57" t="b">
        <f t="shared" si="147"/>
        <v>1</v>
      </c>
      <c r="D1548" s="57" t="b">
        <f>+IF(Q1548='Convalida dati'!$B$16,AND('Dealflow centrale'!V1548&lt;&gt;"",I1548&lt;&gt;""),IF(AND('Dealflow centrale'!Q1548='Convalida dati'!$B$17,'Dealflow centrale'!I1548=""),OR('Dealflow centrale'!V1548="",V1548='Convalida dati'!$D$8),"FALSO"))</f>
        <v>1</v>
      </c>
      <c r="E1548" s="57" t="b">
        <f>+IF(OR(T1548='Convalida dati'!$F$4,T1548='Convalida dati'!$F$5,T1548='Convalida dati'!$F$8),OR('Dealflow centrale'!V1548='Convalida dati'!$D$5,V1548='Convalida dati'!$D$6,V1548='Convalida dati'!$D$7),IF(OR('Dealflow centrale'!T1548='Convalida dati'!$F$9,'Dealflow centrale'!T1548='Convalida dati'!$F$7),OR('Dealflow centrale'!V1548='Convalida dati'!$D$4,'Dealflow centrale'!V1548='Convalida dati'!$D$5,'Dealflow centrale'!V1548='Convalida dati'!$D$6),IF(T1548="",OR(V1548="",V1548='Convalida dati'!$D$8),"FALSO")))</f>
        <v>1</v>
      </c>
      <c r="F1548" s="58" t="str">
        <f t="shared" ca="1" si="145"/>
        <v>OK</v>
      </c>
      <c r="G1548" s="66">
        <f t="shared" si="148"/>
        <v>1543</v>
      </c>
      <c r="H1548" s="85">
        <v>43966</v>
      </c>
      <c r="I1548" s="63">
        <v>43966</v>
      </c>
      <c r="J1548" s="77" t="s">
        <v>3392</v>
      </c>
      <c r="K1548" s="76" t="s">
        <v>62</v>
      </c>
      <c r="L1548" s="76" t="s">
        <v>192</v>
      </c>
      <c r="M1548" s="78" t="s">
        <v>95</v>
      </c>
      <c r="N1548" s="64"/>
      <c r="O1548" s="272" t="s">
        <v>3393</v>
      </c>
      <c r="P1548" s="66" t="s">
        <v>83</v>
      </c>
      <c r="Q1548" s="67" t="s">
        <v>170</v>
      </c>
      <c r="R1548" s="67" t="s">
        <v>52</v>
      </c>
      <c r="S1548" s="288" t="str">
        <f>+'EVCA sectoralclassification 1'!E226</f>
        <v>Healthcare institutions and services</v>
      </c>
      <c r="T1548" s="68" t="s">
        <v>166</v>
      </c>
      <c r="U1548" s="66" t="s">
        <v>218</v>
      </c>
      <c r="V1548" s="423" t="s">
        <v>38</v>
      </c>
      <c r="W1548" s="288"/>
      <c r="X1548" s="489">
        <v>43972</v>
      </c>
      <c r="Y1548" s="482"/>
      <c r="Z1548" s="74"/>
    </row>
    <row r="1549" spans="2:26" ht="42.45" hidden="1" customHeight="1" x14ac:dyDescent="0.3">
      <c r="B1549" s="56" t="str">
        <f t="shared" ca="1" si="146"/>
        <v>VERO</v>
      </c>
      <c r="C1549" s="57" t="b">
        <f t="shared" si="147"/>
        <v>1</v>
      </c>
      <c r="D1549" s="57" t="b">
        <f>+IF(Q1549='Convalida dati'!$B$16,AND('Dealflow centrale'!V1549&lt;&gt;"",I1549&lt;&gt;""),IF(AND('Dealflow centrale'!Q1549='Convalida dati'!$B$17,'Dealflow centrale'!I1549=""),OR('Dealflow centrale'!V1549="",V1549='Convalida dati'!$D$8),"FALSO"))</f>
        <v>1</v>
      </c>
      <c r="E1549" s="57" t="b">
        <f>+IF(OR(T1549='Convalida dati'!$F$4,T1549='Convalida dati'!$F$5,T1549='Convalida dati'!$F$8),OR('Dealflow centrale'!V1549='Convalida dati'!$D$5,V1549='Convalida dati'!$D$6,V1549='Convalida dati'!$D$7),IF(OR('Dealflow centrale'!T1549='Convalida dati'!$F$9,'Dealflow centrale'!T1549='Convalida dati'!$F$7),OR('Dealflow centrale'!V1549='Convalida dati'!$D$4,'Dealflow centrale'!V1549='Convalida dati'!$D$5,'Dealflow centrale'!V1549='Convalida dati'!$D$6),IF(T1549="",OR(V1549="",V1549='Convalida dati'!$D$8),"FALSO")))</f>
        <v>1</v>
      </c>
      <c r="F1549" s="58" t="str">
        <f t="shared" ca="1" si="145"/>
        <v>OK</v>
      </c>
      <c r="G1549" s="60">
        <f t="shared" si="148"/>
        <v>1544</v>
      </c>
      <c r="H1549" s="84">
        <v>43966</v>
      </c>
      <c r="I1549" s="59">
        <v>43966</v>
      </c>
      <c r="J1549" s="75" t="s">
        <v>3394</v>
      </c>
      <c r="K1549" s="70" t="s">
        <v>64</v>
      </c>
      <c r="L1549" s="70" t="s">
        <v>2231</v>
      </c>
      <c r="M1549" s="72" t="s">
        <v>909</v>
      </c>
      <c r="N1549" s="75"/>
      <c r="O1549" s="73" t="s">
        <v>1938</v>
      </c>
      <c r="P1549" s="60" t="s">
        <v>36</v>
      </c>
      <c r="Q1549" s="61" t="s">
        <v>170</v>
      </c>
      <c r="R1549" s="61" t="s">
        <v>45</v>
      </c>
      <c r="S1549" s="293" t="str">
        <f>+'EVCA sectoralclassification 1'!E223</f>
        <v>Biotechnology</v>
      </c>
      <c r="T1549" s="62" t="s">
        <v>41</v>
      </c>
      <c r="U1549" s="72" t="s">
        <v>218</v>
      </c>
      <c r="V1549" s="424" t="s">
        <v>174</v>
      </c>
      <c r="W1549" s="289"/>
      <c r="X1549" s="488">
        <v>43972</v>
      </c>
      <c r="Y1549" s="481"/>
      <c r="Z1549" s="284"/>
    </row>
    <row r="1550" spans="2:26" ht="42.45" hidden="1" customHeight="1" x14ac:dyDescent="0.3">
      <c r="B1550" s="56" t="str">
        <f t="shared" ca="1" si="146"/>
        <v>VERO</v>
      </c>
      <c r="C1550" s="57" t="b">
        <f t="shared" si="147"/>
        <v>1</v>
      </c>
      <c r="D1550" s="57" t="b">
        <f>+IF(Q1550='Convalida dati'!$B$16,AND('Dealflow centrale'!V1550&lt;&gt;"",I1550&lt;&gt;""),IF(AND('Dealflow centrale'!Q1550='Convalida dati'!$B$17,'Dealflow centrale'!I1550=""),OR('Dealflow centrale'!V1550="",V1550='Convalida dati'!$D$8),"FALSO"))</f>
        <v>1</v>
      </c>
      <c r="E1550" s="57" t="b">
        <f>+IF(OR(T1550='Convalida dati'!$F$4,T1550='Convalida dati'!$F$5,T1550='Convalida dati'!$F$8),OR('Dealflow centrale'!V1550='Convalida dati'!$D$5,V1550='Convalida dati'!$D$6,V1550='Convalida dati'!$D$7),IF(OR('Dealflow centrale'!T1550='Convalida dati'!$F$9,'Dealflow centrale'!T1550='Convalida dati'!$F$7),OR('Dealflow centrale'!V1550='Convalida dati'!$D$4,'Dealflow centrale'!V1550='Convalida dati'!$D$5,'Dealflow centrale'!V1550='Convalida dati'!$D$6),IF(T1550="",OR(V1550="",V1550='Convalida dati'!$D$8),"FALSO")))</f>
        <v>1</v>
      </c>
      <c r="F1550" s="58" t="str">
        <f t="shared" ca="1" si="145"/>
        <v>OK</v>
      </c>
      <c r="G1550" s="66">
        <f t="shared" si="148"/>
        <v>1545</v>
      </c>
      <c r="H1550" s="273">
        <v>43966</v>
      </c>
      <c r="I1550" s="63">
        <v>43966</v>
      </c>
      <c r="J1550" s="77" t="s">
        <v>3395</v>
      </c>
      <c r="K1550" s="76" t="s">
        <v>62</v>
      </c>
      <c r="L1550" s="76" t="s">
        <v>2752</v>
      </c>
      <c r="M1550" s="78" t="s">
        <v>103</v>
      </c>
      <c r="N1550" s="64"/>
      <c r="O1550" s="272" t="s">
        <v>3396</v>
      </c>
      <c r="P1550" s="66" t="s">
        <v>35</v>
      </c>
      <c r="Q1550" s="67" t="s">
        <v>170</v>
      </c>
      <c r="R1550" s="67" t="s">
        <v>48</v>
      </c>
      <c r="S1550" s="288" t="str">
        <f>+'EVCA sectoralclassification 1'!E200</f>
        <v>Internet technologies</v>
      </c>
      <c r="T1550" s="68" t="s">
        <v>166</v>
      </c>
      <c r="U1550" s="66" t="s">
        <v>218</v>
      </c>
      <c r="V1550" s="423" t="s">
        <v>38</v>
      </c>
      <c r="W1550" s="288"/>
      <c r="X1550" s="489">
        <v>43972</v>
      </c>
      <c r="Y1550" s="482"/>
      <c r="Z1550" s="74"/>
    </row>
    <row r="1551" spans="2:26" ht="42.45" hidden="1" customHeight="1" x14ac:dyDescent="0.3">
      <c r="B1551" s="56" t="str">
        <f t="shared" ca="1" si="146"/>
        <v>VERO</v>
      </c>
      <c r="C1551" s="57" t="b">
        <f t="shared" si="147"/>
        <v>1</v>
      </c>
      <c r="D1551" s="57" t="b">
        <f>+IF(Q1551='Convalida dati'!$B$16,AND('Dealflow centrale'!V1551&lt;&gt;"",I1551&lt;&gt;""),IF(AND('Dealflow centrale'!Q1551='Convalida dati'!$B$17,'Dealflow centrale'!I1551=""),OR('Dealflow centrale'!V1551="",V1551='Convalida dati'!$D$8),"FALSO"))</f>
        <v>1</v>
      </c>
      <c r="E1551" s="57" t="b">
        <f>+IF(OR(T1551='Convalida dati'!$F$4,T1551='Convalida dati'!$F$5,T1551='Convalida dati'!$F$8),OR('Dealflow centrale'!V1551='Convalida dati'!$D$5,V1551='Convalida dati'!$D$6,V1551='Convalida dati'!$D$7),IF(OR('Dealflow centrale'!T1551='Convalida dati'!$F$9,'Dealflow centrale'!T1551='Convalida dati'!$F$7),OR('Dealflow centrale'!V1551='Convalida dati'!$D$4,'Dealflow centrale'!V1551='Convalida dati'!$D$5,'Dealflow centrale'!V1551='Convalida dati'!$D$6),IF(T1551="",OR(V1551="",V1551='Convalida dati'!$D$8),"FALSO")))</f>
        <v>1</v>
      </c>
      <c r="F1551" s="58" t="str">
        <f t="shared" ca="1" si="145"/>
        <v>OK</v>
      </c>
      <c r="G1551" s="60">
        <f t="shared" si="148"/>
        <v>1546</v>
      </c>
      <c r="H1551" s="84">
        <v>43968</v>
      </c>
      <c r="I1551" s="59"/>
      <c r="J1551" s="75" t="s">
        <v>3397</v>
      </c>
      <c r="K1551" s="70" t="s">
        <v>62</v>
      </c>
      <c r="L1551" s="70" t="s">
        <v>117</v>
      </c>
      <c r="M1551" s="72" t="s">
        <v>95</v>
      </c>
      <c r="N1551" s="75"/>
      <c r="O1551" s="73" t="s">
        <v>3398</v>
      </c>
      <c r="P1551" s="72" t="s">
        <v>34</v>
      </c>
      <c r="Q1551" s="281" t="s">
        <v>67</v>
      </c>
      <c r="R1551" s="61"/>
      <c r="S1551" s="293"/>
      <c r="T1551" s="62"/>
      <c r="U1551" s="80"/>
      <c r="V1551" s="424" t="s">
        <v>781</v>
      </c>
      <c r="W1551" s="289"/>
      <c r="X1551" s="488">
        <v>43972</v>
      </c>
      <c r="Y1551" s="481"/>
      <c r="Z1551" s="284"/>
    </row>
    <row r="1552" spans="2:26" ht="42.45" hidden="1" customHeight="1" x14ac:dyDescent="0.3">
      <c r="B1552" s="56" t="str">
        <f t="shared" ca="1" si="146"/>
        <v>VERO</v>
      </c>
      <c r="C1552" s="57" t="b">
        <f t="shared" si="147"/>
        <v>1</v>
      </c>
      <c r="D1552" s="57" t="b">
        <f>+IF(Q1552='Convalida dati'!$B$16,AND('Dealflow centrale'!V1552&lt;&gt;"",I1552&lt;&gt;""),IF(AND('Dealflow centrale'!Q1552='Convalida dati'!$B$17,'Dealflow centrale'!I1552=""),OR('Dealflow centrale'!V1552="",V1552='Convalida dati'!$D$8),"FALSO"))</f>
        <v>1</v>
      </c>
      <c r="E1552" s="57" t="b">
        <f>+IF(OR(T1552='Convalida dati'!$F$4,T1552='Convalida dati'!$F$5,T1552='Convalida dati'!$F$8),OR('Dealflow centrale'!V1552='Convalida dati'!$D$5,V1552='Convalida dati'!$D$6,V1552='Convalida dati'!$D$7),IF(OR('Dealflow centrale'!T1552='Convalida dati'!$F$9,'Dealflow centrale'!T1552='Convalida dati'!$F$7),OR('Dealflow centrale'!V1552='Convalida dati'!$D$4,'Dealflow centrale'!V1552='Convalida dati'!$D$5,'Dealflow centrale'!V1552='Convalida dati'!$D$6),IF(T1552="",OR(V1552="",V1552='Convalida dati'!$D$8),"FALSO")))</f>
        <v>1</v>
      </c>
      <c r="F1552" s="58" t="str">
        <f t="shared" ca="1" si="145"/>
        <v>OK</v>
      </c>
      <c r="G1552" s="66">
        <f t="shared" si="148"/>
        <v>1547</v>
      </c>
      <c r="H1552" s="273">
        <v>43970</v>
      </c>
      <c r="I1552" s="63">
        <v>43970</v>
      </c>
      <c r="J1552" s="77" t="s">
        <v>3404</v>
      </c>
      <c r="K1552" s="76" t="s">
        <v>62</v>
      </c>
      <c r="L1552" s="76" t="s">
        <v>3401</v>
      </c>
      <c r="M1552" s="78" t="s">
        <v>90</v>
      </c>
      <c r="N1552" s="77"/>
      <c r="O1552" s="272" t="s">
        <v>3400</v>
      </c>
      <c r="P1552" s="78" t="s">
        <v>34</v>
      </c>
      <c r="Q1552" s="67" t="s">
        <v>170</v>
      </c>
      <c r="R1552" s="67" t="s">
        <v>48</v>
      </c>
      <c r="S1552" s="288" t="str">
        <f>+'EVCA sectoralclassification 1'!E199</f>
        <v>Internet technologies</v>
      </c>
      <c r="T1552" s="68" t="s">
        <v>41</v>
      </c>
      <c r="U1552" s="78" t="s">
        <v>218</v>
      </c>
      <c r="V1552" s="423" t="s">
        <v>174</v>
      </c>
      <c r="W1552" s="288"/>
      <c r="X1552" s="489">
        <v>43972</v>
      </c>
      <c r="Y1552" s="482"/>
      <c r="Z1552" s="74"/>
    </row>
    <row r="1553" spans="2:26" ht="42.45" hidden="1" customHeight="1" x14ac:dyDescent="0.3">
      <c r="B1553" s="56" t="str">
        <f t="shared" ca="1" si="146"/>
        <v>VERO</v>
      </c>
      <c r="C1553" s="57" t="b">
        <f t="shared" si="147"/>
        <v>1</v>
      </c>
      <c r="D1553" s="57" t="b">
        <f>+IF(Q1553='Convalida dati'!$B$16,AND('Dealflow centrale'!V1553&lt;&gt;"",I1553&lt;&gt;""),IF(AND('Dealflow centrale'!Q1553='Convalida dati'!$B$17,'Dealflow centrale'!I1553=""),OR('Dealflow centrale'!V1553="",V1553='Convalida dati'!$D$8),"FALSO"))</f>
        <v>1</v>
      </c>
      <c r="E1553" s="57" t="b">
        <f>+IF(OR(T1553='Convalida dati'!$F$4,T1553='Convalida dati'!$F$5,T1553='Convalida dati'!$F$8),OR('Dealflow centrale'!V1553='Convalida dati'!$D$5,V1553='Convalida dati'!$D$6,V1553='Convalida dati'!$D$7),IF(OR('Dealflow centrale'!T1553='Convalida dati'!$F$9,'Dealflow centrale'!T1553='Convalida dati'!$F$7),OR('Dealflow centrale'!V1553='Convalida dati'!$D$4,'Dealflow centrale'!V1553='Convalida dati'!$D$5,'Dealflow centrale'!V1553='Convalida dati'!$D$6),IF(T1553="",OR(V1553="",V1553='Convalida dati'!$D$8),"FALSO")))</f>
        <v>1</v>
      </c>
      <c r="F1553" s="58" t="str">
        <f t="shared" ca="1" si="145"/>
        <v>OK</v>
      </c>
      <c r="G1553" s="60">
        <f t="shared" si="148"/>
        <v>1548</v>
      </c>
      <c r="H1553" s="84">
        <v>43970</v>
      </c>
      <c r="I1553" s="295">
        <v>43970</v>
      </c>
      <c r="J1553" s="75" t="s">
        <v>3402</v>
      </c>
      <c r="K1553" s="70" t="s">
        <v>62</v>
      </c>
      <c r="L1553" s="70" t="s">
        <v>190</v>
      </c>
      <c r="M1553" s="72" t="s">
        <v>99</v>
      </c>
      <c r="N1553" s="75"/>
      <c r="O1553" s="73" t="s">
        <v>3403</v>
      </c>
      <c r="P1553" s="60" t="s">
        <v>35</v>
      </c>
      <c r="Q1553" s="281" t="s">
        <v>170</v>
      </c>
      <c r="R1553" s="61" t="s">
        <v>52</v>
      </c>
      <c r="S1553" s="293" t="str">
        <f>+'EVCA sectoralclassification 1'!E229</f>
        <v>Medical equipment and related software</v>
      </c>
      <c r="T1553" s="62" t="s">
        <v>167</v>
      </c>
      <c r="U1553" s="72" t="s">
        <v>218</v>
      </c>
      <c r="V1553" s="424" t="s">
        <v>38</v>
      </c>
      <c r="W1553" s="289"/>
      <c r="X1553" s="488">
        <v>43972</v>
      </c>
      <c r="Y1553" s="483"/>
      <c r="Z1553" s="80"/>
    </row>
    <row r="1554" spans="2:26" ht="42.45" hidden="1" customHeight="1" x14ac:dyDescent="0.3">
      <c r="B1554" s="56" t="str">
        <f t="shared" ca="1" si="146"/>
        <v>VERO</v>
      </c>
      <c r="C1554" s="57" t="b">
        <f t="shared" si="147"/>
        <v>1</v>
      </c>
      <c r="D1554" s="57" t="b">
        <f>+IF(Q1554='Convalida dati'!$B$16,AND('Dealflow centrale'!V1554&lt;&gt;"",I1554&lt;&gt;""),IF(AND('Dealflow centrale'!Q1554='Convalida dati'!$B$17,'Dealflow centrale'!I1554=""),OR('Dealflow centrale'!V1554="",V1554='Convalida dati'!$D$8),"FALSO"))</f>
        <v>1</v>
      </c>
      <c r="E1554" s="57" t="b">
        <f>+IF(OR(T1554='Convalida dati'!$F$4,T1554='Convalida dati'!$F$5,T1554='Convalida dati'!$F$8),OR('Dealflow centrale'!V1554='Convalida dati'!$D$5,V1554='Convalida dati'!$D$6,V1554='Convalida dati'!$D$7),IF(OR('Dealflow centrale'!T1554='Convalida dati'!$F$9,'Dealflow centrale'!T1554='Convalida dati'!$F$7),OR('Dealflow centrale'!V1554='Convalida dati'!$D$4,'Dealflow centrale'!V1554='Convalida dati'!$D$5,'Dealflow centrale'!V1554='Convalida dati'!$D$6),IF(T1554="",OR(V1554="",V1554='Convalida dati'!$D$8),"FALSO")))</f>
        <v>1</v>
      </c>
      <c r="F1554" s="58" t="str">
        <f t="shared" ca="1" si="145"/>
        <v>OK</v>
      </c>
      <c r="G1554" s="66">
        <f t="shared" si="148"/>
        <v>1549</v>
      </c>
      <c r="H1554" s="273">
        <v>43971</v>
      </c>
      <c r="I1554" s="63">
        <v>43971</v>
      </c>
      <c r="J1554" s="77" t="s">
        <v>3405</v>
      </c>
      <c r="K1554" s="76" t="s">
        <v>64</v>
      </c>
      <c r="L1554" s="76" t="s">
        <v>2184</v>
      </c>
      <c r="M1554" s="78" t="s">
        <v>909</v>
      </c>
      <c r="N1554" s="77"/>
      <c r="O1554" s="272" t="s">
        <v>1259</v>
      </c>
      <c r="P1554" s="78" t="s">
        <v>35</v>
      </c>
      <c r="Q1554" s="67" t="s">
        <v>170</v>
      </c>
      <c r="R1554" s="67" t="s">
        <v>45</v>
      </c>
      <c r="S1554" s="288" t="str">
        <f>+'EVCA sectoralclassification 1'!E223</f>
        <v>Biotechnology</v>
      </c>
      <c r="T1554" s="68" t="s">
        <v>41</v>
      </c>
      <c r="U1554" s="66" t="s">
        <v>218</v>
      </c>
      <c r="V1554" s="423" t="s">
        <v>174</v>
      </c>
      <c r="W1554" s="288"/>
      <c r="X1554" s="489">
        <v>43972</v>
      </c>
      <c r="Y1554" s="482"/>
      <c r="Z1554" s="74"/>
    </row>
    <row r="1555" spans="2:26" ht="42.45" hidden="1" customHeight="1" x14ac:dyDescent="0.3">
      <c r="B1555" s="56" t="str">
        <f t="shared" ca="1" si="146"/>
        <v>VERO</v>
      </c>
      <c r="C1555" s="57" t="b">
        <f t="shared" si="147"/>
        <v>1</v>
      </c>
      <c r="D1555" s="57" t="b">
        <f>+IF(Q1555='Convalida dati'!$B$16,AND('Dealflow centrale'!V1555&lt;&gt;"",I1555&lt;&gt;""),IF(AND('Dealflow centrale'!Q1555='Convalida dati'!$B$17,'Dealflow centrale'!I1555=""),OR('Dealflow centrale'!V1555="",V1555='Convalida dati'!$D$8),"FALSO"))</f>
        <v>1</v>
      </c>
      <c r="E1555" s="57" t="b">
        <f>+IF(OR(T1555='Convalida dati'!$F$4,T1555='Convalida dati'!$F$5,T1555='Convalida dati'!$F$8),OR('Dealflow centrale'!V1555='Convalida dati'!$D$5,V1555='Convalida dati'!$D$6,V1555='Convalida dati'!$D$7),IF(OR('Dealflow centrale'!T1555='Convalida dati'!$F$9,'Dealflow centrale'!T1555='Convalida dati'!$F$7),OR('Dealflow centrale'!V1555='Convalida dati'!$D$4,'Dealflow centrale'!V1555='Convalida dati'!$D$5,'Dealflow centrale'!V1555='Convalida dati'!$D$6),IF(T1555="",OR(V1555="",V1555='Convalida dati'!$D$8),"FALSO")))</f>
        <v>1</v>
      </c>
      <c r="F1555" s="58" t="str">
        <f t="shared" ca="1" si="145"/>
        <v>OK</v>
      </c>
      <c r="G1555" s="60">
        <f t="shared" si="148"/>
        <v>1550</v>
      </c>
      <c r="H1555" s="84">
        <v>43971</v>
      </c>
      <c r="I1555" s="295">
        <v>43971</v>
      </c>
      <c r="J1555" s="75" t="s">
        <v>3407</v>
      </c>
      <c r="K1555" s="70" t="s">
        <v>62</v>
      </c>
      <c r="L1555" s="70" t="s">
        <v>165</v>
      </c>
      <c r="M1555" s="72" t="s">
        <v>90</v>
      </c>
      <c r="N1555" s="75"/>
      <c r="O1555" s="73" t="s">
        <v>3406</v>
      </c>
      <c r="P1555" s="60" t="s">
        <v>83</v>
      </c>
      <c r="Q1555" s="281" t="s">
        <v>170</v>
      </c>
      <c r="R1555" s="61" t="s">
        <v>53</v>
      </c>
      <c r="S1555" s="293" t="str">
        <f>+'EVCA sectoralclassification 1'!E79</f>
        <v>Business and industrial services</v>
      </c>
      <c r="T1555" s="62" t="s">
        <v>166</v>
      </c>
      <c r="U1555" s="60" t="s">
        <v>218</v>
      </c>
      <c r="V1555" s="424" t="s">
        <v>38</v>
      </c>
      <c r="W1555" s="289"/>
      <c r="X1555" s="491">
        <v>43972</v>
      </c>
      <c r="Y1555" s="481"/>
      <c r="Z1555" s="284"/>
    </row>
    <row r="1556" spans="2:26" ht="42.45" hidden="1" customHeight="1" x14ac:dyDescent="0.3">
      <c r="B1556" s="56" t="str">
        <f t="shared" ca="1" si="146"/>
        <v>VERO</v>
      </c>
      <c r="C1556" s="57" t="b">
        <f t="shared" si="147"/>
        <v>1</v>
      </c>
      <c r="D1556" s="57" t="b">
        <f>+IF(Q1556='Convalida dati'!$B$16,AND('Dealflow centrale'!V1556&lt;&gt;"",I1556&lt;&gt;""),IF(AND('Dealflow centrale'!Q1556='Convalida dati'!$B$17,'Dealflow centrale'!I1556=""),OR('Dealflow centrale'!V1556="",V1556='Convalida dati'!$D$8),"FALSO"))</f>
        <v>1</v>
      </c>
      <c r="E1556" s="57" t="b">
        <f>+IF(OR(T1556='Convalida dati'!$F$4,T1556='Convalida dati'!$F$5,T1556='Convalida dati'!$F$8),OR('Dealflow centrale'!V1556='Convalida dati'!$D$5,V1556='Convalida dati'!$D$6,V1556='Convalida dati'!$D$7),IF(OR('Dealflow centrale'!T1556='Convalida dati'!$F$9,'Dealflow centrale'!T1556='Convalida dati'!$F$7),OR('Dealflow centrale'!V1556='Convalida dati'!$D$4,'Dealflow centrale'!V1556='Convalida dati'!$D$5,'Dealflow centrale'!V1556='Convalida dati'!$D$6),IF(T1556="",OR(V1556="",V1556='Convalida dati'!$D$8),"FALSO")))</f>
        <v>1</v>
      </c>
      <c r="F1556" s="58" t="str">
        <f t="shared" ca="1" si="145"/>
        <v>OK</v>
      </c>
      <c r="G1556" s="66">
        <f t="shared" si="148"/>
        <v>1551</v>
      </c>
      <c r="H1556" s="273">
        <v>43973</v>
      </c>
      <c r="I1556" s="63">
        <f>+H1556</f>
        <v>43973</v>
      </c>
      <c r="J1556" s="77" t="s">
        <v>3423</v>
      </c>
      <c r="K1556" s="76" t="s">
        <v>62</v>
      </c>
      <c r="L1556" s="76" t="s">
        <v>149</v>
      </c>
      <c r="M1556" s="78" t="s">
        <v>92</v>
      </c>
      <c r="N1556" s="64"/>
      <c r="O1556" s="272" t="s">
        <v>3424</v>
      </c>
      <c r="P1556" s="78" t="s">
        <v>35</v>
      </c>
      <c r="Q1556" s="67" t="s">
        <v>170</v>
      </c>
      <c r="R1556" s="67" t="s">
        <v>47</v>
      </c>
      <c r="S1556" s="288" t="str">
        <f>+'EVCA sectoralclassification 1'!E118</f>
        <v>Consumer products manufacturing</v>
      </c>
      <c r="T1556" s="68" t="s">
        <v>166</v>
      </c>
      <c r="U1556" s="66" t="s">
        <v>218</v>
      </c>
      <c r="V1556" s="423" t="s">
        <v>38</v>
      </c>
      <c r="W1556" s="288"/>
      <c r="X1556" s="489">
        <v>43979</v>
      </c>
      <c r="Y1556" s="482"/>
      <c r="Z1556" s="74"/>
    </row>
    <row r="1557" spans="2:26" ht="42.45" hidden="1" customHeight="1" x14ac:dyDescent="0.3">
      <c r="B1557" s="56" t="str">
        <f t="shared" ca="1" si="146"/>
        <v>VERO</v>
      </c>
      <c r="C1557" s="57" t="b">
        <f t="shared" si="147"/>
        <v>1</v>
      </c>
      <c r="D1557" s="57" t="b">
        <f>+IF(Q1557='Convalida dati'!$B$16,AND('Dealflow centrale'!V1557&lt;&gt;"",I1557&lt;&gt;""),IF(AND('Dealflow centrale'!Q1557='Convalida dati'!$B$17,'Dealflow centrale'!I1557=""),OR('Dealflow centrale'!V1557="",V1557='Convalida dati'!$D$8),"FALSO"))</f>
        <v>1</v>
      </c>
      <c r="E1557" s="57" t="b">
        <f>+IF(OR(T1557='Convalida dati'!$F$4,T1557='Convalida dati'!$F$5,T1557='Convalida dati'!$F$8),OR('Dealflow centrale'!V1557='Convalida dati'!$D$5,V1557='Convalida dati'!$D$6,V1557='Convalida dati'!$D$7),IF(OR('Dealflow centrale'!T1557='Convalida dati'!$F$9,'Dealflow centrale'!T1557='Convalida dati'!$F$7),OR('Dealflow centrale'!V1557='Convalida dati'!$D$4,'Dealflow centrale'!V1557='Convalida dati'!$D$5,'Dealflow centrale'!V1557='Convalida dati'!$D$6),IF(T1557="",OR(V1557="",V1557='Convalida dati'!$D$8),"FALSO")))</f>
        <v>1</v>
      </c>
      <c r="F1557" s="58" t="str">
        <f t="shared" ca="1" si="145"/>
        <v>OK</v>
      </c>
      <c r="G1557" s="60">
        <f t="shared" si="148"/>
        <v>1552</v>
      </c>
      <c r="H1557" s="84">
        <v>43976</v>
      </c>
      <c r="I1557" s="59">
        <v>43976</v>
      </c>
      <c r="J1557" s="75" t="s">
        <v>3426</v>
      </c>
      <c r="K1557" s="70" t="s">
        <v>62</v>
      </c>
      <c r="L1557" s="70" t="s">
        <v>206</v>
      </c>
      <c r="M1557" s="72" t="s">
        <v>206</v>
      </c>
      <c r="N1557" s="75"/>
      <c r="O1557" s="73" t="s">
        <v>3425</v>
      </c>
      <c r="P1557" s="60" t="s">
        <v>34</v>
      </c>
      <c r="Q1557" s="281" t="s">
        <v>170</v>
      </c>
      <c r="R1557" s="61" t="s">
        <v>49</v>
      </c>
      <c r="S1557" s="293" t="str">
        <f>+'EVCA sectoralclassification 1'!E214</f>
        <v>Systems software</v>
      </c>
      <c r="T1557" s="62" t="s">
        <v>41</v>
      </c>
      <c r="U1557" s="72" t="s">
        <v>218</v>
      </c>
      <c r="V1557" s="424" t="s">
        <v>174</v>
      </c>
      <c r="W1557" s="289"/>
      <c r="X1557" s="488">
        <v>43979</v>
      </c>
      <c r="Y1557" s="481"/>
      <c r="Z1557" s="284"/>
    </row>
    <row r="1558" spans="2:26" ht="42.45" hidden="1" customHeight="1" x14ac:dyDescent="0.3">
      <c r="B1558" s="56" t="str">
        <f t="shared" ca="1" si="146"/>
        <v>VERO</v>
      </c>
      <c r="C1558" s="57" t="b">
        <f t="shared" si="147"/>
        <v>1</v>
      </c>
      <c r="D1558" s="57" t="b">
        <f>+IF(Q1558='Convalida dati'!$B$16,AND('Dealflow centrale'!V1558&lt;&gt;"",I1558&lt;&gt;""),IF(AND('Dealflow centrale'!Q1558='Convalida dati'!$B$17,'Dealflow centrale'!I1558=""),OR('Dealflow centrale'!V1558="",V1558='Convalida dati'!$D$8),"FALSO"))</f>
        <v>1</v>
      </c>
      <c r="E1558" s="57" t="b">
        <f>+IF(OR(T1558='Convalida dati'!$F$4,T1558='Convalida dati'!$F$5,T1558='Convalida dati'!$F$8),OR('Dealflow centrale'!V1558='Convalida dati'!$D$5,V1558='Convalida dati'!$D$6,V1558='Convalida dati'!$D$7),IF(OR('Dealflow centrale'!T1558='Convalida dati'!$F$9,'Dealflow centrale'!T1558='Convalida dati'!$F$7),OR('Dealflow centrale'!V1558='Convalida dati'!$D$4,'Dealflow centrale'!V1558='Convalida dati'!$D$5,'Dealflow centrale'!V1558='Convalida dati'!$D$6),IF(T1558="",OR(V1558="",V1558='Convalida dati'!$D$8),"FALSO")))</f>
        <v>1</v>
      </c>
      <c r="F1558" s="58" t="str">
        <f t="shared" ca="1" si="145"/>
        <v>OK</v>
      </c>
      <c r="G1558" s="66">
        <f t="shared" si="148"/>
        <v>1553</v>
      </c>
      <c r="H1558" s="273">
        <v>43976</v>
      </c>
      <c r="I1558" s="63">
        <v>43976</v>
      </c>
      <c r="J1558" s="77" t="s">
        <v>3428</v>
      </c>
      <c r="K1558" s="76" t="s">
        <v>62</v>
      </c>
      <c r="L1558" s="76" t="s">
        <v>165</v>
      </c>
      <c r="M1558" s="78" t="s">
        <v>90</v>
      </c>
      <c r="N1558" s="64"/>
      <c r="O1558" s="272" t="s">
        <v>3427</v>
      </c>
      <c r="P1558" s="66" t="s">
        <v>35</v>
      </c>
      <c r="Q1558" s="67" t="s">
        <v>170</v>
      </c>
      <c r="R1558" s="67" t="s">
        <v>47</v>
      </c>
      <c r="S1558" s="288" t="str">
        <f>+'EVCA sectoralclassification 1'!E66</f>
        <v>Manufacturing: other</v>
      </c>
      <c r="T1558" s="68" t="s">
        <v>41</v>
      </c>
      <c r="U1558" s="66" t="s">
        <v>218</v>
      </c>
      <c r="V1558" s="423" t="s">
        <v>174</v>
      </c>
      <c r="W1558" s="288"/>
      <c r="X1558" s="489">
        <v>43979</v>
      </c>
      <c r="Y1558" s="482" t="s">
        <v>2218</v>
      </c>
      <c r="Z1558" s="74"/>
    </row>
    <row r="1559" spans="2:26" ht="42.45" hidden="1" customHeight="1" x14ac:dyDescent="0.3">
      <c r="B1559" s="56" t="str">
        <f t="shared" ca="1" si="146"/>
        <v>VERO</v>
      </c>
      <c r="C1559" s="57" t="b">
        <f t="shared" si="147"/>
        <v>1</v>
      </c>
      <c r="D1559" s="57" t="b">
        <f>+IF(Q1559='Convalida dati'!$B$16,AND('Dealflow centrale'!V1559&lt;&gt;"",I1559&lt;&gt;""),IF(AND('Dealflow centrale'!Q1559='Convalida dati'!$B$17,'Dealflow centrale'!I1559=""),OR('Dealflow centrale'!V1559="",V1559='Convalida dati'!$D$8),"FALSO"))</f>
        <v>1</v>
      </c>
      <c r="E1559" s="57" t="b">
        <f>+IF(OR(T1559='Convalida dati'!$F$4,T1559='Convalida dati'!$F$5,T1559='Convalida dati'!$F$8),OR('Dealflow centrale'!V1559='Convalida dati'!$D$5,V1559='Convalida dati'!$D$6,V1559='Convalida dati'!$D$7),IF(OR('Dealflow centrale'!T1559='Convalida dati'!$F$9,'Dealflow centrale'!T1559='Convalida dati'!$F$7),OR('Dealflow centrale'!V1559='Convalida dati'!$D$4,'Dealflow centrale'!V1559='Convalida dati'!$D$5,'Dealflow centrale'!V1559='Convalida dati'!$D$6),IF(T1559="",OR(V1559="",V1559='Convalida dati'!$D$8),"FALSO")))</f>
        <v>1</v>
      </c>
      <c r="F1559" s="58" t="str">
        <f t="shared" ca="1" si="145"/>
        <v>OK</v>
      </c>
      <c r="G1559" s="60">
        <f t="shared" si="148"/>
        <v>1554</v>
      </c>
      <c r="H1559" s="84">
        <v>43977</v>
      </c>
      <c r="I1559" s="59">
        <v>43977</v>
      </c>
      <c r="J1559" s="75" t="s">
        <v>3429</v>
      </c>
      <c r="K1559" s="70" t="s">
        <v>62</v>
      </c>
      <c r="L1559" s="70" t="s">
        <v>206</v>
      </c>
      <c r="M1559" s="72" t="s">
        <v>206</v>
      </c>
      <c r="N1559" s="75"/>
      <c r="O1559" s="73" t="s">
        <v>3430</v>
      </c>
      <c r="P1559" s="60" t="s">
        <v>35</v>
      </c>
      <c r="Q1559" s="281" t="s">
        <v>170</v>
      </c>
      <c r="R1559" s="61" t="s">
        <v>48</v>
      </c>
      <c r="S1559" s="293" t="str">
        <f>+'EVCA sectoralclassification 1'!E200</f>
        <v>Internet technologies</v>
      </c>
      <c r="T1559" s="62" t="s">
        <v>41</v>
      </c>
      <c r="U1559" s="60" t="s">
        <v>218</v>
      </c>
      <c r="V1559" s="424" t="s">
        <v>174</v>
      </c>
      <c r="W1559" s="289"/>
      <c r="X1559" s="491">
        <v>43979</v>
      </c>
      <c r="Y1559" s="481"/>
      <c r="Z1559" s="284"/>
    </row>
    <row r="1560" spans="2:26" ht="42.45" hidden="1" customHeight="1" x14ac:dyDescent="0.3">
      <c r="B1560" s="56" t="str">
        <f t="shared" ca="1" si="146"/>
        <v>VERO</v>
      </c>
      <c r="C1560" s="57" t="b">
        <f t="shared" si="147"/>
        <v>1</v>
      </c>
      <c r="D1560" s="57" t="b">
        <f>+IF(Q1560='Convalida dati'!$B$16,AND('Dealflow centrale'!V1560&lt;&gt;"",I1560&lt;&gt;""),IF(AND('Dealflow centrale'!Q1560='Convalida dati'!$B$17,'Dealflow centrale'!I1560=""),OR('Dealflow centrale'!V1560="",V1560='Convalida dati'!$D$8),"FALSO"))</f>
        <v>1</v>
      </c>
      <c r="E1560" s="57" t="b">
        <f>+IF(OR(T1560='Convalida dati'!$F$4,T1560='Convalida dati'!$F$5,T1560='Convalida dati'!$F$8),OR('Dealflow centrale'!V1560='Convalida dati'!$D$5,V1560='Convalida dati'!$D$6,V1560='Convalida dati'!$D$7),IF(OR('Dealflow centrale'!T1560='Convalida dati'!$F$9,'Dealflow centrale'!T1560='Convalida dati'!$F$7),OR('Dealflow centrale'!V1560='Convalida dati'!$D$4,'Dealflow centrale'!V1560='Convalida dati'!$D$5,'Dealflow centrale'!V1560='Convalida dati'!$D$6),IF(T1560="",OR(V1560="",V1560='Convalida dati'!$D$8),"FALSO")))</f>
        <v>1</v>
      </c>
      <c r="F1560" s="58" t="str">
        <f t="shared" ca="1" si="145"/>
        <v>OK</v>
      </c>
      <c r="G1560" s="66">
        <f t="shared" si="148"/>
        <v>1555</v>
      </c>
      <c r="H1560" s="85">
        <v>43978</v>
      </c>
      <c r="I1560" s="63">
        <f>+H1560</f>
        <v>43978</v>
      </c>
      <c r="J1560" s="77" t="s">
        <v>3435</v>
      </c>
      <c r="K1560" s="76" t="s">
        <v>62</v>
      </c>
      <c r="L1560" s="76" t="s">
        <v>183</v>
      </c>
      <c r="M1560" s="78" t="s">
        <v>98</v>
      </c>
      <c r="N1560" s="64"/>
      <c r="O1560" s="272" t="s">
        <v>3434</v>
      </c>
      <c r="P1560" s="66" t="s">
        <v>34</v>
      </c>
      <c r="Q1560" s="67" t="s">
        <v>170</v>
      </c>
      <c r="R1560" s="67" t="s">
        <v>49</v>
      </c>
      <c r="S1560" s="288" t="str">
        <f>+'EVCA sectoralclassification 1'!E214</f>
        <v>Systems software</v>
      </c>
      <c r="T1560" s="68" t="s">
        <v>166</v>
      </c>
      <c r="U1560" s="66" t="s">
        <v>218</v>
      </c>
      <c r="V1560" s="423" t="s">
        <v>38</v>
      </c>
      <c r="W1560" s="288"/>
      <c r="X1560" s="489">
        <v>43979</v>
      </c>
      <c r="Y1560" s="482"/>
      <c r="Z1560" s="74"/>
    </row>
    <row r="1561" spans="2:26" ht="42.45" hidden="1" customHeight="1" x14ac:dyDescent="0.3">
      <c r="B1561" s="56" t="str">
        <f t="shared" ca="1" si="146"/>
        <v>VERO</v>
      </c>
      <c r="C1561" s="57" t="b">
        <f t="shared" si="147"/>
        <v>1</v>
      </c>
      <c r="D1561" s="57" t="b">
        <f>+IF(Q1561='Convalida dati'!$B$16,AND('Dealflow centrale'!V1561&lt;&gt;"",I1561&lt;&gt;""),IF(AND('Dealflow centrale'!Q1561='Convalida dati'!$B$17,'Dealflow centrale'!I1561=""),OR('Dealflow centrale'!V1561="",V1561='Convalida dati'!$D$8),"FALSO"))</f>
        <v>1</v>
      </c>
      <c r="E1561" s="57" t="b">
        <f>+IF(OR(T1561='Convalida dati'!$F$4,T1561='Convalida dati'!$F$5,T1561='Convalida dati'!$F$8),OR('Dealflow centrale'!V1561='Convalida dati'!$D$5,V1561='Convalida dati'!$D$6,V1561='Convalida dati'!$D$7),IF(OR('Dealflow centrale'!T1561='Convalida dati'!$F$9,'Dealflow centrale'!T1561='Convalida dati'!$F$7),OR('Dealflow centrale'!V1561='Convalida dati'!$D$4,'Dealflow centrale'!V1561='Convalida dati'!$D$5,'Dealflow centrale'!V1561='Convalida dati'!$D$6),IF(T1561="",OR(V1561="",V1561='Convalida dati'!$D$8),"FALSO")))</f>
        <v>1</v>
      </c>
      <c r="F1561" s="58" t="str">
        <f t="shared" ca="1" si="145"/>
        <v>OK</v>
      </c>
      <c r="G1561" s="60">
        <f t="shared" si="148"/>
        <v>1556</v>
      </c>
      <c r="H1561" s="84">
        <v>43978</v>
      </c>
      <c r="I1561" s="59">
        <v>43978</v>
      </c>
      <c r="J1561" s="279" t="s">
        <v>3436</v>
      </c>
      <c r="K1561" s="70" t="s">
        <v>64</v>
      </c>
      <c r="L1561" s="70" t="s">
        <v>3437</v>
      </c>
      <c r="M1561" s="72" t="s">
        <v>161</v>
      </c>
      <c r="N1561" s="75"/>
      <c r="O1561" s="73" t="s">
        <v>3438</v>
      </c>
      <c r="P1561" s="60" t="s">
        <v>34</v>
      </c>
      <c r="Q1561" s="281" t="s">
        <v>170</v>
      </c>
      <c r="R1561" s="61" t="s">
        <v>49</v>
      </c>
      <c r="S1561" s="293" t="str">
        <f>+'EVCA sectoralclassification 1'!E214</f>
        <v>Systems software</v>
      </c>
      <c r="T1561" s="62" t="s">
        <v>166</v>
      </c>
      <c r="U1561" s="60" t="s">
        <v>218</v>
      </c>
      <c r="V1561" s="424" t="s">
        <v>38</v>
      </c>
      <c r="W1561" s="289"/>
      <c r="X1561" s="491">
        <v>43979</v>
      </c>
      <c r="Y1561" s="481"/>
      <c r="Z1561" s="284"/>
    </row>
    <row r="1562" spans="2:26" ht="42.45" hidden="1" customHeight="1" x14ac:dyDescent="0.3">
      <c r="B1562" s="56" t="str">
        <f t="shared" ca="1" si="146"/>
        <v>VERO</v>
      </c>
      <c r="C1562" s="57" t="b">
        <f t="shared" si="147"/>
        <v>1</v>
      </c>
      <c r="D1562" s="57" t="b">
        <f>+IF(Q1562='Convalida dati'!$B$16,AND('Dealflow centrale'!V1562&lt;&gt;"",I1562&lt;&gt;""),IF(AND('Dealflow centrale'!Q1562='Convalida dati'!$B$17,'Dealflow centrale'!I1562=""),OR('Dealflow centrale'!V1562="",V1562='Convalida dati'!$D$8),"FALSO"))</f>
        <v>1</v>
      </c>
      <c r="E1562" s="57" t="b">
        <f>+IF(OR(T1562='Convalida dati'!$F$4,T1562='Convalida dati'!$F$5,T1562='Convalida dati'!$F$8),OR('Dealflow centrale'!V1562='Convalida dati'!$D$5,V1562='Convalida dati'!$D$6,V1562='Convalida dati'!$D$7),IF(OR('Dealflow centrale'!T1562='Convalida dati'!$F$9,'Dealflow centrale'!T1562='Convalida dati'!$F$7),OR('Dealflow centrale'!V1562='Convalida dati'!$D$4,'Dealflow centrale'!V1562='Convalida dati'!$D$5,'Dealflow centrale'!V1562='Convalida dati'!$D$6),IF(T1562="",OR(V1562="",V1562='Convalida dati'!$D$8),"FALSO")))</f>
        <v>1</v>
      </c>
      <c r="F1562" s="58" t="str">
        <f t="shared" ca="1" si="145"/>
        <v>OK</v>
      </c>
      <c r="G1562" s="66">
        <f t="shared" si="148"/>
        <v>1557</v>
      </c>
      <c r="H1562" s="85">
        <v>43980</v>
      </c>
      <c r="I1562" s="63">
        <v>43980</v>
      </c>
      <c r="J1562" s="77" t="s">
        <v>3439</v>
      </c>
      <c r="K1562" s="76" t="s">
        <v>62</v>
      </c>
      <c r="L1562" s="76" t="s">
        <v>1523</v>
      </c>
      <c r="M1562" s="78" t="s">
        <v>93</v>
      </c>
      <c r="N1562" s="77"/>
      <c r="O1562" s="272" t="s">
        <v>3440</v>
      </c>
      <c r="P1562" s="66" t="s">
        <v>34</v>
      </c>
      <c r="Q1562" s="67" t="s">
        <v>170</v>
      </c>
      <c r="R1562" s="67" t="s">
        <v>53</v>
      </c>
      <c r="S1562" s="288" t="str">
        <f>+'EVCA sectoralclassification 1'!E184</f>
        <v>Real estate</v>
      </c>
      <c r="T1562" s="68" t="s">
        <v>166</v>
      </c>
      <c r="U1562" s="78" t="s">
        <v>218</v>
      </c>
      <c r="V1562" s="423" t="s">
        <v>174</v>
      </c>
      <c r="W1562" s="288"/>
      <c r="X1562" s="489">
        <v>43986</v>
      </c>
      <c r="Y1562" s="482" t="s">
        <v>2673</v>
      </c>
      <c r="Z1562" s="74"/>
    </row>
    <row r="1563" spans="2:26" ht="42.45" hidden="1" customHeight="1" x14ac:dyDescent="0.3">
      <c r="B1563" s="56" t="str">
        <f t="shared" ca="1" si="146"/>
        <v>VERO</v>
      </c>
      <c r="C1563" s="57" t="b">
        <f t="shared" si="147"/>
        <v>1</v>
      </c>
      <c r="D1563" s="57" t="b">
        <f>+IF(Q1563='Convalida dati'!$B$16,AND('Dealflow centrale'!V1563&lt;&gt;"",I1563&lt;&gt;""),IF(AND('Dealflow centrale'!Q1563='Convalida dati'!$B$17,'Dealflow centrale'!I1563=""),OR('Dealflow centrale'!V1563="",V1563='Convalida dati'!$D$8),"FALSO"))</f>
        <v>1</v>
      </c>
      <c r="E1563" s="57" t="b">
        <f>+IF(OR(T1563='Convalida dati'!$F$4,T1563='Convalida dati'!$F$5,T1563='Convalida dati'!$F$8),OR('Dealflow centrale'!V1563='Convalida dati'!$D$5,V1563='Convalida dati'!$D$6,V1563='Convalida dati'!$D$7),IF(OR('Dealflow centrale'!T1563='Convalida dati'!$F$9,'Dealflow centrale'!T1563='Convalida dati'!$F$7),OR('Dealflow centrale'!V1563='Convalida dati'!$D$4,'Dealflow centrale'!V1563='Convalida dati'!$D$5,'Dealflow centrale'!V1563='Convalida dati'!$D$6),IF(T1563="",OR(V1563="",V1563='Convalida dati'!$D$8),"FALSO")))</f>
        <v>1</v>
      </c>
      <c r="F1563" s="58" t="str">
        <f t="shared" ca="1" si="145"/>
        <v>OK</v>
      </c>
      <c r="G1563" s="60">
        <f t="shared" si="148"/>
        <v>1558</v>
      </c>
      <c r="H1563" s="84">
        <v>43982</v>
      </c>
      <c r="I1563" s="59">
        <v>43982</v>
      </c>
      <c r="J1563" s="75" t="s">
        <v>3442</v>
      </c>
      <c r="K1563" s="70" t="s">
        <v>62</v>
      </c>
      <c r="L1563" s="70" t="s">
        <v>206</v>
      </c>
      <c r="M1563" s="72" t="s">
        <v>206</v>
      </c>
      <c r="N1563" s="75"/>
      <c r="O1563" s="73" t="s">
        <v>3441</v>
      </c>
      <c r="P1563" s="60" t="s">
        <v>34</v>
      </c>
      <c r="Q1563" s="281" t="s">
        <v>170</v>
      </c>
      <c r="R1563" s="61" t="s">
        <v>48</v>
      </c>
      <c r="S1563" s="293" t="str">
        <f>+'EVCA sectoralclassification 1'!E152</f>
        <v>Hospitality, sports and entertainment facilities</v>
      </c>
      <c r="T1563" s="62" t="s">
        <v>41</v>
      </c>
      <c r="U1563" s="72" t="s">
        <v>218</v>
      </c>
      <c r="V1563" s="424" t="s">
        <v>174</v>
      </c>
      <c r="W1563" s="289"/>
      <c r="X1563" s="488">
        <v>43986</v>
      </c>
      <c r="Y1563" s="481"/>
      <c r="Z1563" s="284"/>
    </row>
    <row r="1564" spans="2:26" ht="42.45" hidden="1" customHeight="1" x14ac:dyDescent="0.3">
      <c r="B1564" s="56" t="str">
        <f t="shared" ca="1" si="146"/>
        <v>VERO</v>
      </c>
      <c r="C1564" s="57" t="b">
        <f t="shared" si="147"/>
        <v>1</v>
      </c>
      <c r="D1564" s="57" t="b">
        <f>+IF(Q1564='Convalida dati'!$B$16,AND('Dealflow centrale'!V1564&lt;&gt;"",I1564&lt;&gt;""),IF(AND('Dealflow centrale'!Q1564='Convalida dati'!$B$17,'Dealflow centrale'!I1564=""),OR('Dealflow centrale'!V1564="",V1564='Convalida dati'!$D$8),"FALSO"))</f>
        <v>1</v>
      </c>
      <c r="E1564" s="57" t="b">
        <f>+IF(OR(T1564='Convalida dati'!$F$4,T1564='Convalida dati'!$F$5,T1564='Convalida dati'!$F$8),OR('Dealflow centrale'!V1564='Convalida dati'!$D$5,V1564='Convalida dati'!$D$6,V1564='Convalida dati'!$D$7),IF(OR('Dealflow centrale'!T1564='Convalida dati'!$F$9,'Dealflow centrale'!T1564='Convalida dati'!$F$7),OR('Dealflow centrale'!V1564='Convalida dati'!$D$4,'Dealflow centrale'!V1564='Convalida dati'!$D$5,'Dealflow centrale'!V1564='Convalida dati'!$D$6),IF(T1564="",OR(V1564="",V1564='Convalida dati'!$D$8),"FALSO")))</f>
        <v>1</v>
      </c>
      <c r="F1564" s="58" t="str">
        <f t="shared" ca="1" si="145"/>
        <v>OK</v>
      </c>
      <c r="G1564" s="66">
        <f t="shared" si="148"/>
        <v>1559</v>
      </c>
      <c r="H1564" s="85">
        <v>43983</v>
      </c>
      <c r="I1564" s="63">
        <v>43983</v>
      </c>
      <c r="J1564" s="77" t="s">
        <v>3444</v>
      </c>
      <c r="K1564" s="76" t="s">
        <v>62</v>
      </c>
      <c r="L1564" s="76" t="s">
        <v>80</v>
      </c>
      <c r="M1564" s="78" t="s">
        <v>70</v>
      </c>
      <c r="N1564" s="64"/>
      <c r="O1564" s="272" t="s">
        <v>3443</v>
      </c>
      <c r="P1564" s="66" t="s">
        <v>34</v>
      </c>
      <c r="Q1564" s="67" t="s">
        <v>170</v>
      </c>
      <c r="R1564" s="67" t="s">
        <v>51</v>
      </c>
      <c r="S1564" s="288" t="str">
        <f>+'EVCA sectoralclassification 1'!E116</f>
        <v>Transportation: other</v>
      </c>
      <c r="T1564" s="68" t="s">
        <v>41</v>
      </c>
      <c r="U1564" s="66" t="s">
        <v>218</v>
      </c>
      <c r="V1564" s="423" t="s">
        <v>174</v>
      </c>
      <c r="W1564" s="288"/>
      <c r="X1564" s="489">
        <v>43986</v>
      </c>
      <c r="Y1564" s="482"/>
      <c r="Z1564" s="74"/>
    </row>
    <row r="1565" spans="2:26" ht="42.45" hidden="1" customHeight="1" x14ac:dyDescent="0.3">
      <c r="B1565" s="56" t="str">
        <f t="shared" ca="1" si="146"/>
        <v>VERO</v>
      </c>
      <c r="C1565" s="57" t="b">
        <f t="shared" si="147"/>
        <v>1</v>
      </c>
      <c r="D1565" s="57" t="b">
        <f>+IF(Q1565='Convalida dati'!$B$16,AND('Dealflow centrale'!V1565&lt;&gt;"",I1565&lt;&gt;""),IF(AND('Dealflow centrale'!Q1565='Convalida dati'!$B$17,'Dealflow centrale'!I1565=""),OR('Dealflow centrale'!V1565="",V1565='Convalida dati'!$D$8),"FALSO"))</f>
        <v>1</v>
      </c>
      <c r="E1565" s="57" t="b">
        <f>+IF(OR(T1565='Convalida dati'!$F$4,T1565='Convalida dati'!$F$5,T1565='Convalida dati'!$F$8),OR('Dealflow centrale'!V1565='Convalida dati'!$D$5,V1565='Convalida dati'!$D$6,V1565='Convalida dati'!$D$7),IF(OR('Dealflow centrale'!T1565='Convalida dati'!$F$9,'Dealflow centrale'!T1565='Convalida dati'!$F$7),OR('Dealflow centrale'!V1565='Convalida dati'!$D$4,'Dealflow centrale'!V1565='Convalida dati'!$D$5,'Dealflow centrale'!V1565='Convalida dati'!$D$6),IF(T1565="",OR(V1565="",V1565='Convalida dati'!$D$8),"FALSO")))</f>
        <v>1</v>
      </c>
      <c r="F1565" s="58" t="str">
        <f t="shared" ca="1" si="145"/>
        <v>OK</v>
      </c>
      <c r="G1565" s="60">
        <f t="shared" si="148"/>
        <v>1560</v>
      </c>
      <c r="H1565" s="84">
        <v>43984</v>
      </c>
      <c r="I1565" s="59"/>
      <c r="J1565" s="75" t="s">
        <v>3446</v>
      </c>
      <c r="K1565" s="70" t="s">
        <v>62</v>
      </c>
      <c r="L1565" s="70" t="s">
        <v>733</v>
      </c>
      <c r="M1565" s="72" t="s">
        <v>105</v>
      </c>
      <c r="N1565" s="75"/>
      <c r="O1565" s="73" t="s">
        <v>3445</v>
      </c>
      <c r="P1565" s="60" t="s">
        <v>34</v>
      </c>
      <c r="Q1565" s="281" t="s">
        <v>67</v>
      </c>
      <c r="R1565" s="61"/>
      <c r="S1565" s="293"/>
      <c r="T1565" s="62"/>
      <c r="U1565" s="60"/>
      <c r="V1565" s="424" t="s">
        <v>781</v>
      </c>
      <c r="W1565" s="289"/>
      <c r="X1565" s="488">
        <v>43986</v>
      </c>
      <c r="Y1565" s="481"/>
      <c r="Z1565" s="284"/>
    </row>
    <row r="1566" spans="2:26" ht="42.45" hidden="1" customHeight="1" x14ac:dyDescent="0.3">
      <c r="B1566" s="56" t="str">
        <f t="shared" ca="1" si="146"/>
        <v>VERO</v>
      </c>
      <c r="C1566" s="57" t="b">
        <f t="shared" si="147"/>
        <v>1</v>
      </c>
      <c r="D1566" s="57" t="b">
        <f>+IF(Q1566='Convalida dati'!$B$16,AND('Dealflow centrale'!V1566&lt;&gt;"",I1566&lt;&gt;""),IF(AND('Dealflow centrale'!Q1566='Convalida dati'!$B$17,'Dealflow centrale'!I1566=""),OR('Dealflow centrale'!V1566="",V1566='Convalida dati'!$D$8),"FALSO"))</f>
        <v>1</v>
      </c>
      <c r="E1566" s="57" t="b">
        <f>+IF(OR(T1566='Convalida dati'!$F$4,T1566='Convalida dati'!$F$5,T1566='Convalida dati'!$F$8),OR('Dealflow centrale'!V1566='Convalida dati'!$D$5,V1566='Convalida dati'!$D$6,V1566='Convalida dati'!$D$7),IF(OR('Dealflow centrale'!T1566='Convalida dati'!$F$9,'Dealflow centrale'!T1566='Convalida dati'!$F$7),OR('Dealflow centrale'!V1566='Convalida dati'!$D$4,'Dealflow centrale'!V1566='Convalida dati'!$D$5,'Dealflow centrale'!V1566='Convalida dati'!$D$6),IF(T1566="",OR(V1566="",V1566='Convalida dati'!$D$8),"FALSO")))</f>
        <v>1</v>
      </c>
      <c r="F1566" s="58" t="str">
        <f t="shared" ca="1" si="145"/>
        <v>OK</v>
      </c>
      <c r="G1566" s="66">
        <f t="shared" si="148"/>
        <v>1561</v>
      </c>
      <c r="H1566" s="85">
        <v>43985</v>
      </c>
      <c r="I1566" s="63">
        <v>43991</v>
      </c>
      <c r="J1566" s="77" t="s">
        <v>3447</v>
      </c>
      <c r="K1566" s="76" t="s">
        <v>62</v>
      </c>
      <c r="L1566" s="76" t="s">
        <v>149</v>
      </c>
      <c r="M1566" s="78" t="s">
        <v>92</v>
      </c>
      <c r="N1566" s="64"/>
      <c r="O1566" s="272" t="s">
        <v>3448</v>
      </c>
      <c r="P1566" s="66" t="s">
        <v>34</v>
      </c>
      <c r="Q1566" s="67" t="s">
        <v>170</v>
      </c>
      <c r="R1566" s="67" t="s">
        <v>46</v>
      </c>
      <c r="S1566" s="288" t="str">
        <f>+'EVCA sectoralclassification 1'!E162</f>
        <v>Alternative energy</v>
      </c>
      <c r="T1566" s="68" t="s">
        <v>41</v>
      </c>
      <c r="U1566" s="66" t="s">
        <v>218</v>
      </c>
      <c r="V1566" s="423" t="s">
        <v>174</v>
      </c>
      <c r="W1566" s="288"/>
      <c r="X1566" s="489">
        <v>43993</v>
      </c>
      <c r="Y1566" s="482"/>
      <c r="Z1566" s="74"/>
    </row>
    <row r="1567" spans="2:26" ht="42.45" hidden="1" customHeight="1" x14ac:dyDescent="0.3">
      <c r="B1567" s="56" t="str">
        <f t="shared" ca="1" si="146"/>
        <v>VERO</v>
      </c>
      <c r="C1567" s="57" t="b">
        <f t="shared" si="147"/>
        <v>1</v>
      </c>
      <c r="D1567" s="57" t="b">
        <f>+IF(Q1567='Convalida dati'!$B$16,AND('Dealflow centrale'!V1567&lt;&gt;"",I1567&lt;&gt;""),IF(AND('Dealflow centrale'!Q1567='Convalida dati'!$B$17,'Dealflow centrale'!I1567=""),OR('Dealflow centrale'!V1567="",V1567='Convalida dati'!$D$8),"FALSO"))</f>
        <v>1</v>
      </c>
      <c r="E1567" s="57" t="b">
        <f>+IF(OR(T1567='Convalida dati'!$F$4,T1567='Convalida dati'!$F$5,T1567='Convalida dati'!$F$8),OR('Dealflow centrale'!V1567='Convalida dati'!$D$9,V1567='Convalida dati'!$D$6,V1567='Convalida dati'!$D$7),IF(OR('Dealflow centrale'!T1567='Convalida dati'!$F$6,'Dealflow centrale'!T1567='Convalida dati'!$F$7),OR('Dealflow centrale'!V1567='Convalida dati'!$D$10,'Dealflow centrale'!V1567='Convalida dati'!$D$9,'Dealflow centrale'!V1567='Convalida dati'!$D$6),IF(T1567="",OR(V1567="",V1567='Convalida dati'!$D$8),"FALSO")))</f>
        <v>1</v>
      </c>
      <c r="F1567" s="58" t="str">
        <f t="shared" ca="1" si="145"/>
        <v>OK</v>
      </c>
      <c r="G1567" s="60">
        <f t="shared" si="148"/>
        <v>1562</v>
      </c>
      <c r="H1567" s="84">
        <v>43986</v>
      </c>
      <c r="I1567" s="59">
        <v>44706</v>
      </c>
      <c r="J1567" s="75" t="s">
        <v>3449</v>
      </c>
      <c r="K1567" s="70" t="s">
        <v>62</v>
      </c>
      <c r="L1567" s="70" t="s">
        <v>933</v>
      </c>
      <c r="M1567" s="72" t="s">
        <v>70</v>
      </c>
      <c r="N1567" s="75"/>
      <c r="O1567" s="73" t="s">
        <v>932</v>
      </c>
      <c r="P1567" s="72" t="s">
        <v>34</v>
      </c>
      <c r="Q1567" s="281" t="s">
        <v>170</v>
      </c>
      <c r="R1567" s="61" t="s">
        <v>43</v>
      </c>
      <c r="S1567" s="293" t="str">
        <f>+'EVCA sectoralclassification 1'!E6</f>
        <v>Crop cultivation</v>
      </c>
      <c r="T1567" s="62" t="s">
        <v>166</v>
      </c>
      <c r="U1567" s="72" t="s">
        <v>1158</v>
      </c>
      <c r="V1567" s="429" t="s">
        <v>3913</v>
      </c>
      <c r="W1567" s="460"/>
      <c r="X1567" s="491">
        <v>44712</v>
      </c>
      <c r="Y1567" s="483" t="s">
        <v>5015</v>
      </c>
      <c r="Z1567" s="80"/>
    </row>
    <row r="1568" spans="2:26" ht="42.45" hidden="1" customHeight="1" x14ac:dyDescent="0.3">
      <c r="B1568" s="56" t="str">
        <f t="shared" ca="1" si="146"/>
        <v>VERO</v>
      </c>
      <c r="C1568" s="57" t="b">
        <f t="shared" si="147"/>
        <v>1</v>
      </c>
      <c r="D1568" s="57" t="b">
        <f>+IF(Q1568='Convalida dati'!$B$16,AND('Dealflow centrale'!V1568&lt;&gt;"",I1568&lt;&gt;""),IF(AND('Dealflow centrale'!Q1568='Convalida dati'!$B$17,'Dealflow centrale'!I1568=""),OR('Dealflow centrale'!V1568="",V1568='Convalida dati'!$D$8),"FALSO"))</f>
        <v>1</v>
      </c>
      <c r="E1568" s="57" t="b">
        <f>+IF(OR(T1568='Convalida dati'!$F$4,T1568='Convalida dati'!$F$5,T1568='Convalida dati'!$F$8),OR('Dealflow centrale'!V1568='Convalida dati'!$D$5,V1568='Convalida dati'!$D$6,V1568='Convalida dati'!$D$7),IF(OR('Dealflow centrale'!T1568='Convalida dati'!$F$9,'Dealflow centrale'!T1568='Convalida dati'!$F$7),OR('Dealflow centrale'!V1568='Convalida dati'!$D$4,'Dealflow centrale'!V1568='Convalida dati'!$D$5,'Dealflow centrale'!V1568='Convalida dati'!$D$6),IF(T1568="",OR(V1568="",V1568='Convalida dati'!$D$8),"FALSO")))</f>
        <v>1</v>
      </c>
      <c r="F1568" s="58" t="str">
        <f t="shared" ca="1" si="145"/>
        <v>OK</v>
      </c>
      <c r="G1568" s="66">
        <f t="shared" si="148"/>
        <v>1563</v>
      </c>
      <c r="H1568" s="273">
        <v>43986</v>
      </c>
      <c r="I1568" s="63">
        <v>43986</v>
      </c>
      <c r="J1568" s="77" t="s">
        <v>3452</v>
      </c>
      <c r="K1568" s="76" t="s">
        <v>62</v>
      </c>
      <c r="L1568" s="76" t="s">
        <v>149</v>
      </c>
      <c r="M1568" s="78" t="s">
        <v>92</v>
      </c>
      <c r="N1568" s="64"/>
      <c r="O1568" s="272" t="s">
        <v>3453</v>
      </c>
      <c r="P1568" s="66" t="s">
        <v>35</v>
      </c>
      <c r="Q1568" s="67" t="s">
        <v>170</v>
      </c>
      <c r="R1568" s="67" t="s">
        <v>52</v>
      </c>
      <c r="S1568" s="288" t="str">
        <f>+'EVCA sectoralclassification 1'!E234</f>
        <v>Healthcare: other</v>
      </c>
      <c r="T1568" s="68" t="s">
        <v>166</v>
      </c>
      <c r="U1568" s="78" t="s">
        <v>218</v>
      </c>
      <c r="V1568" s="423" t="s">
        <v>38</v>
      </c>
      <c r="W1568" s="288"/>
      <c r="X1568" s="489">
        <v>43993</v>
      </c>
      <c r="Y1568" s="482"/>
      <c r="Z1568" s="74"/>
    </row>
    <row r="1569" spans="2:26" ht="42.45" hidden="1" customHeight="1" x14ac:dyDescent="0.3">
      <c r="B1569" s="56" t="str">
        <f t="shared" ca="1" si="146"/>
        <v>VERO</v>
      </c>
      <c r="C1569" s="57" t="b">
        <f t="shared" si="147"/>
        <v>1</v>
      </c>
      <c r="D1569" s="57" t="b">
        <f>+IF(Q1569='Convalida dati'!$B$16,AND('Dealflow centrale'!V1569&lt;&gt;"",I1569&lt;&gt;""),IF(AND('Dealflow centrale'!Q1569='Convalida dati'!$B$17,'Dealflow centrale'!I1569=""),OR('Dealflow centrale'!V1569="",V1569='Convalida dati'!$D$8),"FALSO"))</f>
        <v>1</v>
      </c>
      <c r="E1569" s="57" t="b">
        <f>+IF(OR(T1569='Convalida dati'!$F$4,T1569='Convalida dati'!$F$5,T1569='Convalida dati'!$F$8),OR('Dealflow centrale'!V1569='Convalida dati'!$D$5,V1569='Convalida dati'!$D$6,V1569='Convalida dati'!$D$7),IF(OR('Dealflow centrale'!T1569='Convalida dati'!$F$9,'Dealflow centrale'!T1569='Convalida dati'!$F$7),OR('Dealflow centrale'!V1569='Convalida dati'!$D$4,'Dealflow centrale'!V1569='Convalida dati'!$D$5,'Dealflow centrale'!V1569='Convalida dati'!$D$6),IF(T1569="",OR(V1569="",V1569='Convalida dati'!$D$8),"FALSO")))</f>
        <v>1</v>
      </c>
      <c r="F1569" s="58" t="str">
        <f t="shared" ca="1" si="145"/>
        <v>OK</v>
      </c>
      <c r="G1569" s="60">
        <f t="shared" si="148"/>
        <v>1564</v>
      </c>
      <c r="H1569" s="282">
        <v>43986</v>
      </c>
      <c r="I1569" s="59">
        <v>43986</v>
      </c>
      <c r="J1569" s="75" t="s">
        <v>3454</v>
      </c>
      <c r="K1569" s="70" t="s">
        <v>62</v>
      </c>
      <c r="L1569" s="70" t="s">
        <v>149</v>
      </c>
      <c r="M1569" s="72" t="s">
        <v>92</v>
      </c>
      <c r="N1569" s="75"/>
      <c r="O1569" s="73" t="s">
        <v>3455</v>
      </c>
      <c r="P1569" s="60" t="s">
        <v>34</v>
      </c>
      <c r="Q1569" s="281" t="s">
        <v>170</v>
      </c>
      <c r="R1569" s="61" t="s">
        <v>51</v>
      </c>
      <c r="S1569" s="293" t="str">
        <f>+'EVCA sectoralclassification 1'!E184</f>
        <v>Real estate</v>
      </c>
      <c r="T1569" s="62" t="s">
        <v>166</v>
      </c>
      <c r="U1569" s="60" t="s">
        <v>218</v>
      </c>
      <c r="V1569" s="424" t="s">
        <v>174</v>
      </c>
      <c r="W1569" s="289"/>
      <c r="X1569" s="488">
        <v>43993</v>
      </c>
      <c r="Y1569" s="483" t="s">
        <v>2673</v>
      </c>
      <c r="Z1569" s="80"/>
    </row>
    <row r="1570" spans="2:26" ht="42.45" hidden="1" customHeight="1" x14ac:dyDescent="0.3">
      <c r="B1570" s="56" t="str">
        <f t="shared" ca="1" si="146"/>
        <v>VERO</v>
      </c>
      <c r="C1570" s="57" t="b">
        <f t="shared" si="147"/>
        <v>1</v>
      </c>
      <c r="D1570" s="57" t="b">
        <f>+IF(Q1570='Convalida dati'!$B$16,AND('Dealflow centrale'!V1570&lt;&gt;"",I1570&lt;&gt;""),IF(AND('Dealflow centrale'!Q1570='Convalida dati'!$B$17,'Dealflow centrale'!I1570=""),OR('Dealflow centrale'!V1570="",V1570='Convalida dati'!$D$8),"FALSO"))</f>
        <v>1</v>
      </c>
      <c r="E1570" s="57" t="b">
        <f>+IF(OR(T1570='Convalida dati'!$F$4,T1570='Convalida dati'!$F$5,T1570='Convalida dati'!$F$8),OR('Dealflow centrale'!V1570='Convalida dati'!$D$5,V1570='Convalida dati'!$D$6,V1570='Convalida dati'!$D$7),IF(OR('Dealflow centrale'!T1570='Convalida dati'!$F$9,'Dealflow centrale'!T1570='Convalida dati'!$F$7),OR('Dealflow centrale'!V1570='Convalida dati'!$D$4,'Dealflow centrale'!V1570='Convalida dati'!$D$5,'Dealflow centrale'!V1570='Convalida dati'!$D$6),IF(T1570="",OR(V1570="",V1570='Convalida dati'!$D$8),"FALSO")))</f>
        <v>1</v>
      </c>
      <c r="F1570" s="58" t="str">
        <f t="shared" ca="1" si="145"/>
        <v>OK</v>
      </c>
      <c r="G1570" s="66">
        <f t="shared" si="148"/>
        <v>1565</v>
      </c>
      <c r="H1570" s="85">
        <v>43987</v>
      </c>
      <c r="I1570" s="63">
        <v>43987</v>
      </c>
      <c r="J1570" s="292" t="s">
        <v>3456</v>
      </c>
      <c r="K1570" s="76" t="s">
        <v>62</v>
      </c>
      <c r="L1570" s="76" t="s">
        <v>149</v>
      </c>
      <c r="M1570" s="78" t="s">
        <v>92</v>
      </c>
      <c r="N1570" s="64"/>
      <c r="O1570" s="272" t="s">
        <v>3457</v>
      </c>
      <c r="P1570" s="66" t="s">
        <v>34</v>
      </c>
      <c r="Q1570" s="280" t="s">
        <v>170</v>
      </c>
      <c r="R1570" s="67" t="s">
        <v>51</v>
      </c>
      <c r="S1570" s="288" t="str">
        <f>+'EVCA sectoralclassification 1'!E233</f>
        <v>Pharmaceuticals and drug delivery</v>
      </c>
      <c r="T1570" s="68" t="s">
        <v>167</v>
      </c>
      <c r="U1570" s="66" t="s">
        <v>218</v>
      </c>
      <c r="V1570" s="423" t="s">
        <v>38</v>
      </c>
      <c r="W1570" s="288"/>
      <c r="X1570" s="489">
        <v>43993</v>
      </c>
      <c r="Y1570" s="482"/>
      <c r="Z1570" s="74"/>
    </row>
    <row r="1571" spans="2:26" ht="42.45" hidden="1" customHeight="1" x14ac:dyDescent="0.3">
      <c r="B1571" s="56" t="str">
        <f t="shared" ca="1" si="146"/>
        <v>VERO</v>
      </c>
      <c r="C1571" s="57" t="b">
        <f t="shared" si="147"/>
        <v>1</v>
      </c>
      <c r="D1571" s="57" t="b">
        <f>+IF(Q1571='Convalida dati'!$B$16,AND('Dealflow centrale'!V1571&lt;&gt;"",I1571&lt;&gt;""),IF(AND('Dealflow centrale'!Q1571='Convalida dati'!$B$17,'Dealflow centrale'!I1571=""),OR('Dealflow centrale'!V1571="",V1571='Convalida dati'!$D$8),"FALSO"))</f>
        <v>1</v>
      </c>
      <c r="E1571" s="57" t="b">
        <f>+IF(OR(T1571='Convalida dati'!$F$4,T1571='Convalida dati'!$F$5,T1571='Convalida dati'!$F$8),OR('Dealflow centrale'!V1571='Convalida dati'!$D$5,V1571='Convalida dati'!$D$6,V1571='Convalida dati'!$D$7),IF(OR('Dealflow centrale'!T1571='Convalida dati'!$F$9,'Dealflow centrale'!T1571='Convalida dati'!$F$7),OR('Dealflow centrale'!V1571='Convalida dati'!$D$4,'Dealflow centrale'!V1571='Convalida dati'!$D$5,'Dealflow centrale'!V1571='Convalida dati'!$D$6),IF(T1571="",OR(V1571="",V1571='Convalida dati'!$D$8),"FALSO")))</f>
        <v>1</v>
      </c>
      <c r="F1571" s="58" t="str">
        <f t="shared" ca="1" si="145"/>
        <v>OK</v>
      </c>
      <c r="G1571" s="60">
        <f t="shared" si="148"/>
        <v>1566</v>
      </c>
      <c r="H1571" s="282">
        <v>43990</v>
      </c>
      <c r="I1571" s="59">
        <v>43990</v>
      </c>
      <c r="J1571" s="279" t="s">
        <v>3459</v>
      </c>
      <c r="K1571" s="70" t="s">
        <v>62</v>
      </c>
      <c r="L1571" s="70" t="s">
        <v>1197</v>
      </c>
      <c r="M1571" s="72" t="s">
        <v>96</v>
      </c>
      <c r="N1571" s="75"/>
      <c r="O1571" s="73" t="s">
        <v>3458</v>
      </c>
      <c r="P1571" s="72" t="s">
        <v>34</v>
      </c>
      <c r="Q1571" s="281" t="s">
        <v>170</v>
      </c>
      <c r="R1571" s="61" t="s">
        <v>51</v>
      </c>
      <c r="S1571" s="293" t="str">
        <f>+'EVCA sectoralclassification 1'!E233</f>
        <v>Pharmaceuticals and drug delivery</v>
      </c>
      <c r="T1571" s="62" t="s">
        <v>40</v>
      </c>
      <c r="U1571" s="72" t="s">
        <v>218</v>
      </c>
      <c r="V1571" s="424" t="s">
        <v>174</v>
      </c>
      <c r="W1571" s="289"/>
      <c r="X1571" s="488">
        <v>43993</v>
      </c>
      <c r="Y1571" s="481"/>
      <c r="Z1571" s="284"/>
    </row>
    <row r="1572" spans="2:26" ht="42.45" hidden="1" customHeight="1" x14ac:dyDescent="0.3">
      <c r="B1572" s="56" t="str">
        <f t="shared" ca="1" si="146"/>
        <v>VERO</v>
      </c>
      <c r="C1572" s="57" t="b">
        <f t="shared" si="147"/>
        <v>1</v>
      </c>
      <c r="D1572" s="57" t="b">
        <f>+IF(Q1572='Convalida dati'!$B$16,AND('Dealflow centrale'!V1572&lt;&gt;"",I1572&lt;&gt;""),IF(AND('Dealflow centrale'!Q1572='Convalida dati'!$B$17,'Dealflow centrale'!I1572=""),OR('Dealflow centrale'!V1572="",V1572='Convalida dati'!$D$8),"FALSO"))</f>
        <v>1</v>
      </c>
      <c r="E1572" s="57" t="b">
        <f>+IF(OR(T1572='Convalida dati'!$F$4,T1572='Convalida dati'!$F$5,T1572='Convalida dati'!$F$8),OR('Dealflow centrale'!V1572='Convalida dati'!$D$5,V1572='Convalida dati'!$D$6,V1572='Convalida dati'!$D$7),IF(OR('Dealflow centrale'!T1572='Convalida dati'!$F$9,'Dealflow centrale'!T1572='Convalida dati'!$F$7),OR('Dealflow centrale'!V1572='Convalida dati'!$D$4,'Dealflow centrale'!V1572='Convalida dati'!$D$5,'Dealflow centrale'!V1572='Convalida dati'!$D$6),IF(T1572="",OR(V1572="",V1572='Convalida dati'!$D$8),"FALSO")))</f>
        <v>1</v>
      </c>
      <c r="F1572" s="58" t="str">
        <f t="shared" ca="1" si="145"/>
        <v>OK</v>
      </c>
      <c r="G1572" s="66">
        <f t="shared" si="148"/>
        <v>1567</v>
      </c>
      <c r="H1572" s="85">
        <v>43990</v>
      </c>
      <c r="I1572" s="63">
        <v>43990</v>
      </c>
      <c r="J1572" s="292" t="s">
        <v>3461</v>
      </c>
      <c r="K1572" s="76" t="s">
        <v>62</v>
      </c>
      <c r="L1572" s="76" t="s">
        <v>3462</v>
      </c>
      <c r="M1572" s="78" t="s">
        <v>99</v>
      </c>
      <c r="N1572" s="64"/>
      <c r="O1572" s="272" t="s">
        <v>3460</v>
      </c>
      <c r="P1572" s="66" t="s">
        <v>83</v>
      </c>
      <c r="Q1572" s="67" t="s">
        <v>170</v>
      </c>
      <c r="R1572" s="67" t="s">
        <v>49</v>
      </c>
      <c r="S1572" s="288" t="str">
        <f>+'EVCA sectoralclassification 1'!E214</f>
        <v>Systems software</v>
      </c>
      <c r="T1572" s="68" t="s">
        <v>167</v>
      </c>
      <c r="U1572" s="66" t="s">
        <v>218</v>
      </c>
      <c r="V1572" s="423" t="s">
        <v>38</v>
      </c>
      <c r="W1572" s="288"/>
      <c r="X1572" s="489">
        <v>43993</v>
      </c>
      <c r="Y1572" s="482"/>
      <c r="Z1572" s="74"/>
    </row>
    <row r="1573" spans="2:26" ht="42.45" hidden="1" customHeight="1" x14ac:dyDescent="0.3">
      <c r="B1573" s="56" t="str">
        <f t="shared" ca="1" si="146"/>
        <v>VERO</v>
      </c>
      <c r="C1573" s="57" t="b">
        <f t="shared" si="147"/>
        <v>1</v>
      </c>
      <c r="D1573" s="57" t="b">
        <f>+IF(Q1573='Convalida dati'!$B$16,AND('Dealflow centrale'!V1573&lt;&gt;"",I1573&lt;&gt;""),IF(AND('Dealflow centrale'!Q1573='Convalida dati'!$B$17,'Dealflow centrale'!I1573=""),OR('Dealflow centrale'!V1573="",V1573='Convalida dati'!$D$8),"FALSO"))</f>
        <v>1</v>
      </c>
      <c r="E1573" s="57" t="b">
        <f>+IF(OR(T1573='Convalida dati'!$F$4,T1573='Convalida dati'!$F$5,T1573='Convalida dati'!$F$8),OR('Dealflow centrale'!V1573='Convalida dati'!$D$5,V1573='Convalida dati'!$D$6,V1573='Convalida dati'!$D$7),IF(OR('Dealflow centrale'!T1573='Convalida dati'!$F$9,'Dealflow centrale'!T1573='Convalida dati'!$F$7),OR('Dealflow centrale'!V1573='Convalida dati'!$D$4,'Dealflow centrale'!V1573='Convalida dati'!$D$5,'Dealflow centrale'!V1573='Convalida dati'!$D$6),IF(T1573="",OR(V1573="",V1573='Convalida dati'!$D$8),"FALSO")))</f>
        <v>1</v>
      </c>
      <c r="F1573" s="58" t="str">
        <f t="shared" ca="1" si="145"/>
        <v>OK</v>
      </c>
      <c r="G1573" s="60">
        <f t="shared" si="148"/>
        <v>1568</v>
      </c>
      <c r="H1573" s="84">
        <v>43991</v>
      </c>
      <c r="I1573" s="59">
        <v>43991</v>
      </c>
      <c r="J1573" s="279" t="s">
        <v>3463</v>
      </c>
      <c r="K1573" s="70" t="s">
        <v>62</v>
      </c>
      <c r="L1573" s="70" t="s">
        <v>165</v>
      </c>
      <c r="M1573" s="72" t="s">
        <v>90</v>
      </c>
      <c r="N1573" s="75"/>
      <c r="O1573" s="73" t="s">
        <v>3464</v>
      </c>
      <c r="P1573" s="60" t="s">
        <v>83</v>
      </c>
      <c r="Q1573" s="281" t="s">
        <v>170</v>
      </c>
      <c r="R1573" s="61" t="s">
        <v>48</v>
      </c>
      <c r="S1573" s="293" t="str">
        <f>+'EVCA sectoralclassification 1'!E200</f>
        <v>Internet technologies</v>
      </c>
      <c r="T1573" s="62" t="s">
        <v>167</v>
      </c>
      <c r="U1573" s="60" t="s">
        <v>218</v>
      </c>
      <c r="V1573" s="424" t="s">
        <v>38</v>
      </c>
      <c r="W1573" s="289"/>
      <c r="X1573" s="488">
        <v>43993</v>
      </c>
      <c r="Y1573" s="481"/>
      <c r="Z1573" s="284"/>
    </row>
    <row r="1574" spans="2:26" ht="42.45" hidden="1" customHeight="1" x14ac:dyDescent="0.3">
      <c r="B1574" s="56" t="str">
        <f t="shared" ca="1" si="146"/>
        <v>VERO</v>
      </c>
      <c r="C1574" s="57" t="b">
        <f t="shared" si="147"/>
        <v>1</v>
      </c>
      <c r="D1574" s="57" t="b">
        <f>+IF(Q1574='Convalida dati'!$B$16,AND('Dealflow centrale'!V1574&lt;&gt;"",I1574&lt;&gt;""),IF(AND('Dealflow centrale'!Q1574='Convalida dati'!$B$17,'Dealflow centrale'!I1574=""),OR('Dealflow centrale'!V1574="",V1574='Convalida dati'!$D$8),"FALSO"))</f>
        <v>1</v>
      </c>
      <c r="E1574" s="57" t="b">
        <f>+IF(OR(T1574='Convalida dati'!$F$4,T1574='Convalida dati'!$F$5,T1574='Convalida dati'!$F$8),OR('Dealflow centrale'!V1574='Convalida dati'!$D$5,V1574='Convalida dati'!$D$6,V1574='Convalida dati'!$D$7),IF(OR('Dealflow centrale'!T1574='Convalida dati'!$F$9,'Dealflow centrale'!T1574='Convalida dati'!$F$7),OR('Dealflow centrale'!V1574='Convalida dati'!$D$4,'Dealflow centrale'!V1574='Convalida dati'!$D$5,'Dealflow centrale'!V1574='Convalida dati'!$D$6),IF(T1574="",OR(V1574="",V1574='Convalida dati'!$D$8),"FALSO")))</f>
        <v>1</v>
      </c>
      <c r="F1574" s="58" t="str">
        <f t="shared" ca="1" si="145"/>
        <v>OK</v>
      </c>
      <c r="G1574" s="66">
        <f t="shared" si="148"/>
        <v>1569</v>
      </c>
      <c r="H1574" s="85">
        <v>43996</v>
      </c>
      <c r="I1574" s="63">
        <v>43996</v>
      </c>
      <c r="J1574" s="292" t="s">
        <v>3465</v>
      </c>
      <c r="K1574" s="76" t="s">
        <v>64</v>
      </c>
      <c r="L1574" s="76" t="s">
        <v>1465</v>
      </c>
      <c r="M1574" s="78" t="s">
        <v>1464</v>
      </c>
      <c r="N1574" s="77"/>
      <c r="O1574" s="272" t="s">
        <v>3466</v>
      </c>
      <c r="P1574" s="78" t="s">
        <v>35</v>
      </c>
      <c r="Q1574" s="67" t="s">
        <v>170</v>
      </c>
      <c r="R1574" s="67" t="s">
        <v>49</v>
      </c>
      <c r="S1574" s="288" t="str">
        <f>+'EVCA sectoralclassification 1'!E214</f>
        <v>Systems software</v>
      </c>
      <c r="T1574" s="68" t="s">
        <v>167</v>
      </c>
      <c r="U1574" s="78" t="s">
        <v>218</v>
      </c>
      <c r="V1574" s="423" t="s">
        <v>38</v>
      </c>
      <c r="W1574" s="288"/>
      <c r="X1574" s="489">
        <v>44000</v>
      </c>
      <c r="Y1574" s="482"/>
      <c r="Z1574" s="74"/>
    </row>
    <row r="1575" spans="2:26" ht="42.45" hidden="1" customHeight="1" x14ac:dyDescent="0.3">
      <c r="B1575" s="56" t="str">
        <f t="shared" ca="1" si="146"/>
        <v>VERO</v>
      </c>
      <c r="C1575" s="57" t="b">
        <f t="shared" si="147"/>
        <v>1</v>
      </c>
      <c r="D1575" s="57" t="b">
        <f>+IF(Q1575='Convalida dati'!$B$16,AND('Dealflow centrale'!V1575&lt;&gt;"",I1575&lt;&gt;""),IF(AND('Dealflow centrale'!Q1575='Convalida dati'!$B$17,'Dealflow centrale'!I1575=""),OR('Dealflow centrale'!V1575="",V1575='Convalida dati'!$D$8),"FALSO"))</f>
        <v>1</v>
      </c>
      <c r="E1575" s="57" t="b">
        <f>+IF(OR(T1575='Convalida dati'!$F$4,T1575='Convalida dati'!$F$5,T1575='Convalida dati'!$F$8),OR('Dealflow centrale'!V1575='Convalida dati'!$D$9,V1575='Convalida dati'!$D$6,V1575='Convalida dati'!$D$7),IF(OR('Dealflow centrale'!T1575='Convalida dati'!$F$6,'Dealflow centrale'!T1575='Convalida dati'!$F$7),OR('Dealflow centrale'!V1575='Convalida dati'!$D$12,'Dealflow centrale'!V1575='Convalida dati'!$D$9,'Dealflow centrale'!V1575='Convalida dati'!$D$6),IF(T1575="",OR(V1575="",V1575='Convalida dati'!$D$8),"FALSO")))</f>
        <v>1</v>
      </c>
      <c r="F1575" s="58" t="str">
        <f t="shared" ca="1" si="145"/>
        <v>OK</v>
      </c>
      <c r="G1575" s="60">
        <f t="shared" si="148"/>
        <v>1570</v>
      </c>
      <c r="H1575" s="282">
        <v>43996</v>
      </c>
      <c r="I1575" s="59">
        <f>+H1575</f>
        <v>43996</v>
      </c>
      <c r="J1575" s="279" t="s">
        <v>3467</v>
      </c>
      <c r="K1575" s="70" t="s">
        <v>62</v>
      </c>
      <c r="L1575" s="70" t="s">
        <v>165</v>
      </c>
      <c r="M1575" s="72" t="s">
        <v>90</v>
      </c>
      <c r="N1575" s="75"/>
      <c r="O1575" s="73" t="s">
        <v>3378</v>
      </c>
      <c r="P1575" s="60" t="s">
        <v>34</v>
      </c>
      <c r="Q1575" s="281" t="s">
        <v>170</v>
      </c>
      <c r="R1575" s="61" t="s">
        <v>49</v>
      </c>
      <c r="S1575" s="293" t="str">
        <f>+'EVCA sectoralclassification 1'!E214</f>
        <v>Systems software</v>
      </c>
      <c r="T1575" s="62" t="s">
        <v>166</v>
      </c>
      <c r="U1575" s="60" t="s">
        <v>218</v>
      </c>
      <c r="V1575" s="429" t="s">
        <v>5177</v>
      </c>
      <c r="W1575" s="460"/>
      <c r="X1575" s="488">
        <v>44979</v>
      </c>
      <c r="Y1575" s="483" t="s">
        <v>5479</v>
      </c>
      <c r="Z1575" s="80"/>
    </row>
    <row r="1576" spans="2:26" ht="42.45" hidden="1" customHeight="1" x14ac:dyDescent="0.3">
      <c r="B1576" s="56" t="str">
        <f t="shared" ca="1" si="146"/>
        <v>VERO</v>
      </c>
      <c r="C1576" s="57" t="b">
        <f t="shared" si="147"/>
        <v>1</v>
      </c>
      <c r="D1576" s="57" t="b">
        <f>+IF(Q1576='Convalida dati'!$B$16,AND('Dealflow centrale'!V1576&lt;&gt;"",I1576&lt;&gt;""),IF(AND('Dealflow centrale'!Q1576='Convalida dati'!$B$17,'Dealflow centrale'!I1576=""),OR('Dealflow centrale'!V1576="",V1576='Convalida dati'!$D$8),"FALSO"))</f>
        <v>1</v>
      </c>
      <c r="E1576" s="57" t="b">
        <f>+IF(OR(T1576='Convalida dati'!$F$4,T1576='Convalida dati'!$F$5,T1576='Convalida dati'!$F$8),OR('Dealflow centrale'!V1576='Convalida dati'!$D$5,V1576='Convalida dati'!$D$6,V1576='Convalida dati'!$D$7),IF(OR('Dealflow centrale'!T1576='Convalida dati'!$F$9,'Dealflow centrale'!T1576='Convalida dati'!$F$7),OR('Dealflow centrale'!V1576='Convalida dati'!$D$4,'Dealflow centrale'!V1576='Convalida dati'!$D$5,'Dealflow centrale'!V1576='Convalida dati'!$D$6),IF(T1576="",OR(V1576="",V1576='Convalida dati'!$D$8),"FALSO")))</f>
        <v>1</v>
      </c>
      <c r="F1576" s="58" t="str">
        <f t="shared" ca="1" si="145"/>
        <v>OK</v>
      </c>
      <c r="G1576" s="66">
        <f t="shared" si="148"/>
        <v>1571</v>
      </c>
      <c r="H1576" s="85">
        <v>43997</v>
      </c>
      <c r="I1576" s="63">
        <v>43997</v>
      </c>
      <c r="J1576" s="292" t="s">
        <v>3468</v>
      </c>
      <c r="K1576" s="76" t="s">
        <v>62</v>
      </c>
      <c r="L1576" s="76" t="s">
        <v>165</v>
      </c>
      <c r="M1576" s="78" t="s">
        <v>90</v>
      </c>
      <c r="N1576" s="64"/>
      <c r="O1576" s="272" t="s">
        <v>3469</v>
      </c>
      <c r="P1576" s="66" t="s">
        <v>34</v>
      </c>
      <c r="Q1576" s="280" t="s">
        <v>170</v>
      </c>
      <c r="R1576" s="67" t="s">
        <v>52</v>
      </c>
      <c r="S1576" s="288" t="str">
        <f>+'EVCA sectoralclassification 1'!E229</f>
        <v>Medical equipment and related software</v>
      </c>
      <c r="T1576" s="68" t="s">
        <v>166</v>
      </c>
      <c r="U1576" s="66" t="s">
        <v>218</v>
      </c>
      <c r="V1576" s="423" t="s">
        <v>38</v>
      </c>
      <c r="W1576" s="288"/>
      <c r="X1576" s="489">
        <v>44000</v>
      </c>
      <c r="Y1576" s="482" t="s">
        <v>2218</v>
      </c>
      <c r="Z1576" s="74"/>
    </row>
    <row r="1577" spans="2:26" ht="42.45" hidden="1" customHeight="1" x14ac:dyDescent="0.3">
      <c r="B1577" s="56" t="str">
        <f t="shared" ca="1" si="146"/>
        <v>VERO</v>
      </c>
      <c r="C1577" s="57" t="b">
        <f t="shared" si="147"/>
        <v>1</v>
      </c>
      <c r="D1577" s="57" t="b">
        <f>+IF(Q1577='Convalida dati'!$B$16,AND('Dealflow centrale'!V1577&lt;&gt;"",I1577&lt;&gt;""),IF(AND('Dealflow centrale'!Q1577='Convalida dati'!$B$17,'Dealflow centrale'!I1577=""),OR('Dealflow centrale'!V1577="",V1577='Convalida dati'!$D$8),"FALSO"))</f>
        <v>1</v>
      </c>
      <c r="E1577" s="57" t="b">
        <f>+IF(OR(T1577='Convalida dati'!$F$4,T1577='Convalida dati'!$F$5,T1577='Convalida dati'!$F$8),OR('Dealflow centrale'!V1577='Convalida dati'!$D$5,V1577='Convalida dati'!$D$6,V1577='Convalida dati'!$D$7),IF(OR('Dealflow centrale'!T1577='Convalida dati'!$F$9,'Dealflow centrale'!T1577='Convalida dati'!$F$7),OR('Dealflow centrale'!V1577='Convalida dati'!$D$4,'Dealflow centrale'!V1577='Convalida dati'!$D$5,'Dealflow centrale'!V1577='Convalida dati'!$D$6),IF(T1577="",OR(V1577="",V1577='Convalida dati'!$D$8),"FALSO")))</f>
        <v>1</v>
      </c>
      <c r="F1577" s="58" t="str">
        <f t="shared" ca="1" si="145"/>
        <v>OK</v>
      </c>
      <c r="G1577" s="60">
        <f t="shared" si="148"/>
        <v>1572</v>
      </c>
      <c r="H1577" s="84">
        <v>43997</v>
      </c>
      <c r="I1577" s="59">
        <v>43997</v>
      </c>
      <c r="J1577" s="279" t="s">
        <v>3470</v>
      </c>
      <c r="K1577" s="70" t="s">
        <v>64</v>
      </c>
      <c r="L1577" s="70" t="s">
        <v>2184</v>
      </c>
      <c r="M1577" s="72" t="s">
        <v>909</v>
      </c>
      <c r="N1577" s="75"/>
      <c r="O1577" s="73" t="s">
        <v>1259</v>
      </c>
      <c r="P1577" s="72" t="s">
        <v>35</v>
      </c>
      <c r="Q1577" s="281" t="s">
        <v>170</v>
      </c>
      <c r="R1577" s="61" t="s">
        <v>45</v>
      </c>
      <c r="S1577" s="293" t="str">
        <f>+'EVCA sectoralclassification 1'!E223</f>
        <v>Biotechnology</v>
      </c>
      <c r="T1577" s="62" t="s">
        <v>166</v>
      </c>
      <c r="U1577" s="72" t="s">
        <v>218</v>
      </c>
      <c r="V1577" s="424" t="s">
        <v>174</v>
      </c>
      <c r="W1577" s="289"/>
      <c r="X1577" s="488">
        <v>44000</v>
      </c>
      <c r="Y1577" s="481" t="s">
        <v>2673</v>
      </c>
      <c r="Z1577" s="284"/>
    </row>
    <row r="1578" spans="2:26" ht="42.45" hidden="1" customHeight="1" x14ac:dyDescent="0.3">
      <c r="B1578" s="56" t="str">
        <f t="shared" ca="1" si="146"/>
        <v>VERO</v>
      </c>
      <c r="C1578" s="57" t="b">
        <f t="shared" si="147"/>
        <v>1</v>
      </c>
      <c r="D1578" s="57" t="b">
        <f>+IF(Q1578='Convalida dati'!$B$16,AND('Dealflow centrale'!V1578&lt;&gt;"",I1578&lt;&gt;""),IF(AND('Dealflow centrale'!Q1578='Convalida dati'!$B$17,'Dealflow centrale'!I1578=""),OR('Dealflow centrale'!V1578="",V1578='Convalida dati'!$D$8),"FALSO"))</f>
        <v>1</v>
      </c>
      <c r="E1578" s="57" t="b">
        <f>+IF(OR(T1578='Convalida dati'!$F$4,T1578='Convalida dati'!$F$5,T1578='Convalida dati'!$F$8),OR('Dealflow centrale'!V1578='Convalida dati'!$D$5,V1578='Convalida dati'!$D$6,V1578='Convalida dati'!$D$7),IF(OR('Dealflow centrale'!T1578='Convalida dati'!$F$9,'Dealflow centrale'!T1578='Convalida dati'!$F$7),OR('Dealflow centrale'!V1578='Convalida dati'!$D$4,'Dealflow centrale'!V1578='Convalida dati'!$D$5,'Dealflow centrale'!V1578='Convalida dati'!$D$6),IF(T1578="",OR(V1578="",V1578='Convalida dati'!$D$8),"FALSO")))</f>
        <v>1</v>
      </c>
      <c r="F1578" s="58" t="str">
        <f t="shared" ca="1" si="145"/>
        <v>OK</v>
      </c>
      <c r="G1578" s="66">
        <f t="shared" si="148"/>
        <v>1573</v>
      </c>
      <c r="H1578" s="85">
        <v>43997</v>
      </c>
      <c r="I1578" s="63">
        <v>43997</v>
      </c>
      <c r="J1578" s="292" t="s">
        <v>3471</v>
      </c>
      <c r="K1578" s="76" t="s">
        <v>62</v>
      </c>
      <c r="L1578" s="76" t="s">
        <v>183</v>
      </c>
      <c r="M1578" s="78" t="s">
        <v>98</v>
      </c>
      <c r="N1578" s="64"/>
      <c r="O1578" s="272" t="s">
        <v>3472</v>
      </c>
      <c r="P1578" s="66" t="s">
        <v>34</v>
      </c>
      <c r="Q1578" s="67" t="s">
        <v>170</v>
      </c>
      <c r="R1578" s="67" t="s">
        <v>49</v>
      </c>
      <c r="S1578" s="288" t="str">
        <f>+'EVCA sectoralclassification 1'!E214</f>
        <v>Systems software</v>
      </c>
      <c r="T1578" s="68" t="s">
        <v>166</v>
      </c>
      <c r="U1578" s="66" t="s">
        <v>218</v>
      </c>
      <c r="V1578" s="423" t="s">
        <v>38</v>
      </c>
      <c r="W1578" s="288"/>
      <c r="X1578" s="489">
        <v>44000</v>
      </c>
      <c r="Y1578" s="482"/>
      <c r="Z1578" s="74"/>
    </row>
    <row r="1579" spans="2:26" ht="42.45" hidden="1" customHeight="1" x14ac:dyDescent="0.3">
      <c r="B1579" s="56" t="str">
        <f t="shared" ca="1" si="146"/>
        <v>VERO</v>
      </c>
      <c r="C1579" s="57" t="b">
        <f t="shared" si="147"/>
        <v>1</v>
      </c>
      <c r="D1579" s="57" t="b">
        <f>+IF(Q1579='Convalida dati'!$B$16,AND('Dealflow centrale'!V1579&lt;&gt;"",I1579&lt;&gt;""),IF(AND('Dealflow centrale'!Q1579='Convalida dati'!$B$17,'Dealflow centrale'!I1579=""),OR('Dealflow centrale'!V1579="",V1579='Convalida dati'!$D$8),"FALSO"))</f>
        <v>1</v>
      </c>
      <c r="E1579" s="57" t="b">
        <f>+IF(OR(T1579='Convalida dati'!$F$4,T1579='Convalida dati'!$F$5,T1579='Convalida dati'!$F$8),OR('Dealflow centrale'!V1579='Convalida dati'!$D$5,V1579='Convalida dati'!$D$6,V1579='Convalida dati'!$D$7),IF(OR('Dealflow centrale'!T1579='Convalida dati'!$F$9,'Dealflow centrale'!T1579='Convalida dati'!$F$7),OR('Dealflow centrale'!V1579='Convalida dati'!$D$4,'Dealflow centrale'!V1579='Convalida dati'!$D$5,'Dealflow centrale'!V1579='Convalida dati'!$D$6),IF(T1579="",OR(V1579="",V1579='Convalida dati'!$D$8),"FALSO")))</f>
        <v>1</v>
      </c>
      <c r="F1579" s="58" t="str">
        <f t="shared" ca="1" si="145"/>
        <v>OK</v>
      </c>
      <c r="G1579" s="60">
        <f t="shared" si="148"/>
        <v>1574</v>
      </c>
      <c r="H1579" s="84">
        <v>43998</v>
      </c>
      <c r="I1579" s="59">
        <v>43998</v>
      </c>
      <c r="J1579" s="279" t="s">
        <v>3473</v>
      </c>
      <c r="K1579" s="70" t="s">
        <v>62</v>
      </c>
      <c r="L1579" s="70" t="s">
        <v>1581</v>
      </c>
      <c r="M1579" s="72" t="s">
        <v>90</v>
      </c>
      <c r="N1579" s="75"/>
      <c r="O1579" s="73" t="s">
        <v>3311</v>
      </c>
      <c r="P1579" s="60" t="s">
        <v>35</v>
      </c>
      <c r="Q1579" s="281" t="s">
        <v>170</v>
      </c>
      <c r="R1579" s="61" t="s">
        <v>53</v>
      </c>
      <c r="S1579" s="293" t="str">
        <f>+'EVCA sectoralclassification 1'!E108</f>
        <v>Transportation services</v>
      </c>
      <c r="T1579" s="62" t="s">
        <v>166</v>
      </c>
      <c r="U1579" s="60" t="s">
        <v>218</v>
      </c>
      <c r="V1579" s="424" t="s">
        <v>38</v>
      </c>
      <c r="W1579" s="289"/>
      <c r="X1579" s="488">
        <v>44000</v>
      </c>
      <c r="Y1579" s="481" t="s">
        <v>2218</v>
      </c>
      <c r="Z1579" s="284"/>
    </row>
    <row r="1580" spans="2:26" ht="42.45" hidden="1" customHeight="1" x14ac:dyDescent="0.3">
      <c r="B1580" s="56" t="str">
        <f t="shared" ca="1" si="146"/>
        <v>VERO</v>
      </c>
      <c r="C1580" s="57" t="b">
        <f t="shared" si="147"/>
        <v>1</v>
      </c>
      <c r="D1580" s="57" t="b">
        <f>+IF(Q1580='Convalida dati'!$B$16,AND('Dealflow centrale'!V1580&lt;&gt;"",I1580&lt;&gt;""),IF(AND('Dealflow centrale'!Q1580='Convalida dati'!$B$17,'Dealflow centrale'!I1580=""),OR('Dealflow centrale'!V1580="",V1580='Convalida dati'!$D$8),"FALSO"))</f>
        <v>1</v>
      </c>
      <c r="E1580" s="57" t="b">
        <f>+IF(OR(T1580='Convalida dati'!$F$4,T1580='Convalida dati'!$F$5,T1580='Convalida dati'!$F$8),OR('Dealflow centrale'!V1580='Convalida dati'!$D$5,V1580='Convalida dati'!$D$6,V1580='Convalida dati'!$D$7),IF(OR('Dealflow centrale'!T1580='Convalida dati'!$F$9,'Dealflow centrale'!T1580='Convalida dati'!$F$7),OR('Dealflow centrale'!V1580='Convalida dati'!$D$4,'Dealflow centrale'!V1580='Convalida dati'!$D$5,'Dealflow centrale'!V1580='Convalida dati'!$D$6),IF(T1580="",OR(V1580="",V1580='Convalida dati'!$D$8),"FALSO")))</f>
        <v>1</v>
      </c>
      <c r="F1580" s="58" t="str">
        <f t="shared" ca="1" si="145"/>
        <v>OK</v>
      </c>
      <c r="G1580" s="66">
        <f t="shared" si="148"/>
        <v>1575</v>
      </c>
      <c r="H1580" s="85">
        <v>43998</v>
      </c>
      <c r="I1580" s="63">
        <v>43998</v>
      </c>
      <c r="J1580" s="292" t="s">
        <v>3474</v>
      </c>
      <c r="K1580" s="76" t="s">
        <v>62</v>
      </c>
      <c r="L1580" s="76" t="s">
        <v>1581</v>
      </c>
      <c r="M1580" s="78" t="s">
        <v>90</v>
      </c>
      <c r="N1580" s="64"/>
      <c r="O1580" s="272" t="s">
        <v>3311</v>
      </c>
      <c r="P1580" s="66" t="s">
        <v>35</v>
      </c>
      <c r="Q1580" s="67" t="s">
        <v>170</v>
      </c>
      <c r="R1580" s="67" t="s">
        <v>46</v>
      </c>
      <c r="S1580" s="288" t="str">
        <f>+'EVCA sectoralclassification 1'!E29</f>
        <v>Materials</v>
      </c>
      <c r="T1580" s="68" t="s">
        <v>166</v>
      </c>
      <c r="U1580" s="66" t="s">
        <v>218</v>
      </c>
      <c r="V1580" s="423" t="s">
        <v>38</v>
      </c>
      <c r="W1580" s="288"/>
      <c r="X1580" s="489">
        <v>44000</v>
      </c>
      <c r="Y1580" s="482" t="s">
        <v>2218</v>
      </c>
      <c r="Z1580" s="74"/>
    </row>
    <row r="1581" spans="2:26" ht="42.45" hidden="1" customHeight="1" x14ac:dyDescent="0.3">
      <c r="B1581" s="56" t="str">
        <f t="shared" ca="1" si="146"/>
        <v>VERO</v>
      </c>
      <c r="C1581" s="57" t="b">
        <f t="shared" si="147"/>
        <v>1</v>
      </c>
      <c r="D1581" s="57" t="b">
        <f>+IF(Q1581='Convalida dati'!$B$16,AND('Dealflow centrale'!V1581&lt;&gt;"",I1581&lt;&gt;""),IF(AND('Dealflow centrale'!Q1581='Convalida dati'!$B$17,'Dealflow centrale'!I1581=""),OR('Dealflow centrale'!V1581="",V1581='Convalida dati'!$D$8),"FALSO"))</f>
        <v>1</v>
      </c>
      <c r="E1581" s="57" t="b">
        <f>+IF(OR(T1581='Convalida dati'!$F$4,T1581='Convalida dati'!$F$5,T1581='Convalida dati'!$F$8),OR('Dealflow centrale'!V1581='Convalida dati'!$D$5,V1581='Convalida dati'!$D$6,V1581='Convalida dati'!$D$7),IF(OR('Dealflow centrale'!T1581='Convalida dati'!$F$9,'Dealflow centrale'!T1581='Convalida dati'!$F$7),OR('Dealflow centrale'!V1581='Convalida dati'!$D$4,'Dealflow centrale'!V1581='Convalida dati'!$D$5,'Dealflow centrale'!V1581='Convalida dati'!$D$6),IF(T1581="",OR(V1581="",V1581='Convalida dati'!$D$8),"FALSO")))</f>
        <v>1</v>
      </c>
      <c r="F1581" s="58" t="str">
        <f t="shared" ca="1" si="145"/>
        <v>OK</v>
      </c>
      <c r="G1581" s="60">
        <f t="shared" si="148"/>
        <v>1576</v>
      </c>
      <c r="H1581" s="282">
        <v>43999</v>
      </c>
      <c r="I1581" s="59">
        <v>44000</v>
      </c>
      <c r="J1581" s="279" t="s">
        <v>3476</v>
      </c>
      <c r="K1581" s="70" t="s">
        <v>62</v>
      </c>
      <c r="L1581" s="70" t="s">
        <v>234</v>
      </c>
      <c r="M1581" s="72" t="s">
        <v>96</v>
      </c>
      <c r="N1581" s="75"/>
      <c r="O1581" s="73" t="s">
        <v>3475</v>
      </c>
      <c r="P1581" s="60" t="s">
        <v>34</v>
      </c>
      <c r="Q1581" s="281" t="s">
        <v>170</v>
      </c>
      <c r="R1581" s="61" t="s">
        <v>47</v>
      </c>
      <c r="S1581" s="293" t="str">
        <f>+'EVCA sectoralclassification 1'!E49</f>
        <v>Business and industrial products</v>
      </c>
      <c r="T1581" s="62" t="s">
        <v>41</v>
      </c>
      <c r="U1581" s="72" t="s">
        <v>218</v>
      </c>
      <c r="V1581" s="424" t="s">
        <v>174</v>
      </c>
      <c r="W1581" s="289"/>
      <c r="X1581" s="488">
        <v>44007</v>
      </c>
      <c r="Y1581" s="481"/>
      <c r="Z1581" s="284"/>
    </row>
    <row r="1582" spans="2:26" ht="42.45" hidden="1" customHeight="1" x14ac:dyDescent="0.3">
      <c r="B1582" s="56" t="str">
        <f t="shared" ca="1" si="146"/>
        <v>VERO</v>
      </c>
      <c r="C1582" s="57" t="b">
        <f t="shared" si="147"/>
        <v>1</v>
      </c>
      <c r="D1582" s="57" t="b">
        <f>+IF(Q1582='Convalida dati'!$B$16,AND('Dealflow centrale'!V1582&lt;&gt;"",I1582&lt;&gt;""),IF(AND('Dealflow centrale'!Q1582='Convalida dati'!$B$17,'Dealflow centrale'!I1582=""),OR('Dealflow centrale'!V1582="",V1582='Convalida dati'!$D$8),"FALSO"))</f>
        <v>1</v>
      </c>
      <c r="E1582" s="57" t="b">
        <f>+IF(OR(T1582='Convalida dati'!$F$4,T1582='Convalida dati'!$F$5,T1582='Convalida dati'!$F$8),OR('Dealflow centrale'!V1582='Convalida dati'!$D$5,V1582='Convalida dati'!$D$6,V1582='Convalida dati'!$D$7),IF(OR('Dealflow centrale'!T1582='Convalida dati'!$F$9,'Dealflow centrale'!T1582='Convalida dati'!$F$7),OR('Dealflow centrale'!V1582='Convalida dati'!$D$4,'Dealflow centrale'!V1582='Convalida dati'!$D$5,'Dealflow centrale'!V1582='Convalida dati'!$D$6),IF(T1582="",OR(V1582="",V1582='Convalida dati'!$D$8),"FALSO")))</f>
        <v>1</v>
      </c>
      <c r="F1582" s="58" t="str">
        <f t="shared" ca="1" si="145"/>
        <v>OK</v>
      </c>
      <c r="G1582" s="66">
        <f t="shared" si="148"/>
        <v>1577</v>
      </c>
      <c r="H1582" s="85">
        <v>43999</v>
      </c>
      <c r="I1582" s="63"/>
      <c r="J1582" s="292" t="s">
        <v>3480</v>
      </c>
      <c r="K1582" s="76" t="s">
        <v>62</v>
      </c>
      <c r="L1582" s="76" t="s">
        <v>206</v>
      </c>
      <c r="M1582" s="78" t="s">
        <v>206</v>
      </c>
      <c r="N1582" s="77"/>
      <c r="O1582" s="272" t="s">
        <v>3477</v>
      </c>
      <c r="P1582" s="66" t="s">
        <v>35</v>
      </c>
      <c r="Q1582" s="67" t="s">
        <v>67</v>
      </c>
      <c r="R1582" s="67"/>
      <c r="S1582" s="288"/>
      <c r="T1582" s="68"/>
      <c r="U1582" s="66"/>
      <c r="V1582" s="423" t="s">
        <v>781</v>
      </c>
      <c r="W1582" s="288"/>
      <c r="X1582" s="489">
        <v>44000</v>
      </c>
      <c r="Y1582" s="482"/>
      <c r="Z1582" s="74"/>
    </row>
    <row r="1583" spans="2:26" ht="42.45" hidden="1" customHeight="1" x14ac:dyDescent="0.3">
      <c r="B1583" s="56" t="str">
        <f t="shared" ca="1" si="146"/>
        <v>VERO</v>
      </c>
      <c r="C1583" s="57" t="b">
        <f t="shared" si="147"/>
        <v>1</v>
      </c>
      <c r="D1583" s="57" t="b">
        <f>+IF(Q1583='Convalida dati'!$B$16,AND('Dealflow centrale'!V1583&lt;&gt;"",I1583&lt;&gt;""),IF(AND('Dealflow centrale'!Q1583='Convalida dati'!$B$17,'Dealflow centrale'!I1583=""),OR('Dealflow centrale'!V1583="",V1583='Convalida dati'!$D$8),"FALSO"))</f>
        <v>1</v>
      </c>
      <c r="E1583" s="57" t="b">
        <f>+IF(OR(T1583='Convalida dati'!$F$4,T1583='Convalida dati'!$F$5,T1583='Convalida dati'!$F$8),OR('Dealflow centrale'!V1583='Convalida dati'!$D$5,V1583='Convalida dati'!$D$6,V1583='Convalida dati'!$D$7),IF(OR('Dealflow centrale'!T1583='Convalida dati'!$F$9,'Dealflow centrale'!T1583='Convalida dati'!$F$7),OR('Dealflow centrale'!V1583='Convalida dati'!$D$4,'Dealflow centrale'!V1583='Convalida dati'!$D$5,'Dealflow centrale'!V1583='Convalida dati'!$D$6),IF(T1583="",OR(V1583="",V1583='Convalida dati'!$D$8),"FALSO")))</f>
        <v>1</v>
      </c>
      <c r="F1583" s="58" t="str">
        <f t="shared" ca="1" si="145"/>
        <v>OK</v>
      </c>
      <c r="G1583" s="60">
        <f t="shared" si="148"/>
        <v>1578</v>
      </c>
      <c r="H1583" s="84">
        <v>43999</v>
      </c>
      <c r="I1583" s="59"/>
      <c r="J1583" s="279" t="s">
        <v>3481</v>
      </c>
      <c r="K1583" s="70" t="s">
        <v>62</v>
      </c>
      <c r="L1583" s="70" t="s">
        <v>206</v>
      </c>
      <c r="M1583" s="72" t="s">
        <v>206</v>
      </c>
      <c r="N1583" s="75"/>
      <c r="O1583" s="73" t="s">
        <v>3477</v>
      </c>
      <c r="P1583" s="72" t="s">
        <v>35</v>
      </c>
      <c r="Q1583" s="281" t="s">
        <v>67</v>
      </c>
      <c r="R1583" s="61"/>
      <c r="S1583" s="293"/>
      <c r="T1583" s="62"/>
      <c r="U1583" s="72"/>
      <c r="V1583" s="424" t="s">
        <v>781</v>
      </c>
      <c r="W1583" s="289"/>
      <c r="X1583" s="488">
        <v>44000</v>
      </c>
      <c r="Y1583" s="481"/>
      <c r="Z1583" s="284"/>
    </row>
    <row r="1584" spans="2:26" ht="42.45" hidden="1" customHeight="1" x14ac:dyDescent="0.3">
      <c r="B1584" s="56" t="str">
        <f t="shared" ca="1" si="146"/>
        <v>VERO</v>
      </c>
      <c r="C1584" s="57" t="b">
        <f t="shared" si="147"/>
        <v>1</v>
      </c>
      <c r="D1584" s="57" t="b">
        <f>+IF(Q1584='Convalida dati'!$B$16,AND('Dealflow centrale'!V1584&lt;&gt;"",I1584&lt;&gt;""),IF(AND('Dealflow centrale'!Q1584='Convalida dati'!$B$17,'Dealflow centrale'!I1584=""),OR('Dealflow centrale'!V1584="",V1584='Convalida dati'!$D$8),"FALSO"))</f>
        <v>1</v>
      </c>
      <c r="E1584" s="57" t="b">
        <f>+IF(OR(T1584='Convalida dati'!$F$4,T1584='Convalida dati'!$F$5,T1584='Convalida dati'!$F$8),OR('Dealflow centrale'!V1584='Convalida dati'!$D$5,V1584='Convalida dati'!$D$6,V1584='Convalida dati'!$D$7),IF(OR('Dealflow centrale'!T1584='Convalida dati'!$F$9,'Dealflow centrale'!T1584='Convalida dati'!$F$7),OR('Dealflow centrale'!V1584='Convalida dati'!$D$4,'Dealflow centrale'!V1584='Convalida dati'!$D$5,'Dealflow centrale'!V1584='Convalida dati'!$D$6),IF(T1584="",OR(V1584="",V1584='Convalida dati'!$D$8),"FALSO")))</f>
        <v>1</v>
      </c>
      <c r="F1584" s="58" t="str">
        <f t="shared" ca="1" si="145"/>
        <v>OK</v>
      </c>
      <c r="G1584" s="66">
        <f t="shared" si="148"/>
        <v>1579</v>
      </c>
      <c r="H1584" s="85">
        <v>44000</v>
      </c>
      <c r="I1584" s="63">
        <v>44000</v>
      </c>
      <c r="J1584" s="292" t="s">
        <v>3478</v>
      </c>
      <c r="K1584" s="76" t="s">
        <v>62</v>
      </c>
      <c r="L1584" s="76" t="s">
        <v>206</v>
      </c>
      <c r="M1584" s="78" t="s">
        <v>206</v>
      </c>
      <c r="N1584" s="64"/>
      <c r="O1584" s="272" t="s">
        <v>3479</v>
      </c>
      <c r="P1584" s="66" t="s">
        <v>35</v>
      </c>
      <c r="Q1584" s="67" t="s">
        <v>170</v>
      </c>
      <c r="R1584" s="67" t="s">
        <v>46</v>
      </c>
      <c r="S1584" s="288" t="str">
        <f>+'EVCA sectoralclassification 1'!E54</f>
        <v>Business and industrial products</v>
      </c>
      <c r="T1584" s="68" t="s">
        <v>41</v>
      </c>
      <c r="U1584" s="66" t="s">
        <v>218</v>
      </c>
      <c r="V1584" s="423" t="s">
        <v>174</v>
      </c>
      <c r="W1584" s="288"/>
      <c r="X1584" s="489">
        <v>44000</v>
      </c>
      <c r="Y1584" s="482"/>
      <c r="Z1584" s="74"/>
    </row>
    <row r="1585" spans="2:26" ht="42.45" hidden="1" customHeight="1" x14ac:dyDescent="0.3">
      <c r="B1585" s="56" t="str">
        <f t="shared" ca="1" si="146"/>
        <v>VERO</v>
      </c>
      <c r="C1585" s="57" t="b">
        <f t="shared" si="147"/>
        <v>1</v>
      </c>
      <c r="D1585" s="57" t="b">
        <f>+IF(Q1585='Convalida dati'!$B$16,AND('Dealflow centrale'!V1585&lt;&gt;"",I1585&lt;&gt;""),IF(AND('Dealflow centrale'!Q1585='Convalida dati'!$B$17,'Dealflow centrale'!I1585=""),OR('Dealflow centrale'!V1585="",V1585='Convalida dati'!$D$8),"FALSO"))</f>
        <v>1</v>
      </c>
      <c r="E1585" s="57" t="b">
        <f>+IF(OR(T1585='Convalida dati'!$F$4,T1585='Convalida dati'!$F$5,T1585='Convalida dati'!$F$8),OR('Dealflow centrale'!V1585='Convalida dati'!$D$5,V1585='Convalida dati'!$D$6,V1585='Convalida dati'!$D$7),IF(OR('Dealflow centrale'!T1585='Convalida dati'!$F$9,'Dealflow centrale'!T1585='Convalida dati'!$F$7),OR('Dealflow centrale'!V1585='Convalida dati'!$D$4,'Dealflow centrale'!V1585='Convalida dati'!$D$5,'Dealflow centrale'!V1585='Convalida dati'!$D$6),IF(T1585="",OR(V1585="",V1585='Convalida dati'!$D$8),"FALSO")))</f>
        <v>1</v>
      </c>
      <c r="F1585" s="58" t="str">
        <f t="shared" ca="1" si="145"/>
        <v>OK</v>
      </c>
      <c r="G1585" s="60">
        <f t="shared" si="148"/>
        <v>1580</v>
      </c>
      <c r="H1585" s="84">
        <v>44001</v>
      </c>
      <c r="I1585" s="59">
        <v>44001</v>
      </c>
      <c r="J1585" s="279" t="s">
        <v>3483</v>
      </c>
      <c r="K1585" s="70" t="s">
        <v>64</v>
      </c>
      <c r="L1585" s="70" t="s">
        <v>3489</v>
      </c>
      <c r="M1585" s="72" t="s">
        <v>3490</v>
      </c>
      <c r="N1585" s="75"/>
      <c r="O1585" s="73" t="s">
        <v>3482</v>
      </c>
      <c r="P1585" s="60" t="s">
        <v>34</v>
      </c>
      <c r="Q1585" s="281" t="s">
        <v>170</v>
      </c>
      <c r="R1585" s="61" t="s">
        <v>51</v>
      </c>
      <c r="S1585" s="293" t="str">
        <f>+'EVCA sectoralclassification 1'!E53</f>
        <v>Business and industrial products</v>
      </c>
      <c r="T1585" s="62" t="s">
        <v>41</v>
      </c>
      <c r="U1585" s="60" t="s">
        <v>218</v>
      </c>
      <c r="V1585" s="424" t="s">
        <v>174</v>
      </c>
      <c r="W1585" s="289"/>
      <c r="X1585" s="488">
        <v>44007</v>
      </c>
      <c r="Y1585" s="481"/>
      <c r="Z1585" s="284"/>
    </row>
    <row r="1586" spans="2:26" ht="42.45" hidden="1" customHeight="1" x14ac:dyDescent="0.3">
      <c r="B1586" s="56" t="str">
        <f t="shared" ca="1" si="146"/>
        <v>VERO</v>
      </c>
      <c r="C1586" s="57" t="b">
        <f t="shared" si="147"/>
        <v>1</v>
      </c>
      <c r="D1586" s="57" t="b">
        <f>+IF(Q1586='Convalida dati'!$B$16,AND('Dealflow centrale'!V1586&lt;&gt;"",I1586&lt;&gt;""),IF(AND('Dealflow centrale'!Q1586='Convalida dati'!$B$17,'Dealflow centrale'!I1586=""),OR('Dealflow centrale'!V1586="",V1586='Convalida dati'!$D$8),"FALSO"))</f>
        <v>1</v>
      </c>
      <c r="E1586" s="57" t="b">
        <f>+IF(OR(T1586='Convalida dati'!$F$4,T1586='Convalida dati'!$F$5,T1586='Convalida dati'!$F$8),OR('Dealflow centrale'!V1586='Convalida dati'!$D$5,V1586='Convalida dati'!$D$6,V1586='Convalida dati'!$D$7),IF(OR('Dealflow centrale'!T1586='Convalida dati'!$F$9,'Dealflow centrale'!T1586='Convalida dati'!$F$7),OR('Dealflow centrale'!V1586='Convalida dati'!$D$4,'Dealflow centrale'!V1586='Convalida dati'!$D$5,'Dealflow centrale'!V1586='Convalida dati'!$D$6),IF(T1586="",OR(V1586="",V1586='Convalida dati'!$D$8),"FALSO")))</f>
        <v>1</v>
      </c>
      <c r="F1586" s="58" t="str">
        <f t="shared" ca="1" si="145"/>
        <v>OK</v>
      </c>
      <c r="G1586" s="66">
        <f t="shared" si="148"/>
        <v>1581</v>
      </c>
      <c r="H1586" s="85">
        <v>44002</v>
      </c>
      <c r="I1586" s="63">
        <v>44002</v>
      </c>
      <c r="J1586" s="292" t="s">
        <v>3484</v>
      </c>
      <c r="K1586" s="76" t="s">
        <v>62</v>
      </c>
      <c r="L1586" s="76" t="s">
        <v>165</v>
      </c>
      <c r="M1586" s="78" t="s">
        <v>90</v>
      </c>
      <c r="N1586" s="77"/>
      <c r="O1586" s="272" t="s">
        <v>3485</v>
      </c>
      <c r="P1586" s="78" t="s">
        <v>34</v>
      </c>
      <c r="Q1586" s="67" t="s">
        <v>170</v>
      </c>
      <c r="R1586" s="67" t="s">
        <v>49</v>
      </c>
      <c r="S1586" s="288" t="str">
        <f>+'EVCA sectoralclassification 1'!E214</f>
        <v>Systems software</v>
      </c>
      <c r="T1586" s="68" t="s">
        <v>166</v>
      </c>
      <c r="U1586" s="78" t="s">
        <v>218</v>
      </c>
      <c r="V1586" s="423" t="s">
        <v>38</v>
      </c>
      <c r="W1586" s="288"/>
      <c r="X1586" s="489">
        <v>44007</v>
      </c>
      <c r="Y1586" s="482"/>
      <c r="Z1586" s="74"/>
    </row>
    <row r="1587" spans="2:26" ht="42.45" hidden="1" customHeight="1" x14ac:dyDescent="0.3">
      <c r="B1587" s="56" t="str">
        <f t="shared" ca="1" si="146"/>
        <v>VERO</v>
      </c>
      <c r="C1587" s="57" t="b">
        <f t="shared" si="147"/>
        <v>1</v>
      </c>
      <c r="D1587" s="57" t="b">
        <f>+IF(Q1587='Convalida dati'!$B$16,AND('Dealflow centrale'!V1587&lt;&gt;"",I1587&lt;&gt;""),IF(AND('Dealflow centrale'!Q1587='Convalida dati'!$B$17,'Dealflow centrale'!I1587=""),OR('Dealflow centrale'!V1587="",V1587='Convalida dati'!$D$8),"FALSO"))</f>
        <v>1</v>
      </c>
      <c r="E1587" s="57" t="b">
        <f>+IF(OR(T1587='Convalida dati'!$F$4,T1587='Convalida dati'!$F$5,T1587='Convalida dati'!$F$8),OR('Dealflow centrale'!V1587='Convalida dati'!$D$5,V1587='Convalida dati'!$D$6,V1587='Convalida dati'!$D$7),IF(OR('Dealflow centrale'!T1587='Convalida dati'!$F$9,'Dealflow centrale'!T1587='Convalida dati'!$F$7),OR('Dealflow centrale'!V1587='Convalida dati'!$D$4,'Dealflow centrale'!V1587='Convalida dati'!$D$5,'Dealflow centrale'!V1587='Convalida dati'!$D$6),IF(T1587="",OR(V1587="",V1587='Convalida dati'!$D$8),"FALSO")))</f>
        <v>1</v>
      </c>
      <c r="F1587" s="58" t="str">
        <f t="shared" ca="1" si="145"/>
        <v>OK</v>
      </c>
      <c r="G1587" s="60">
        <f t="shared" si="148"/>
        <v>1582</v>
      </c>
      <c r="H1587" s="84">
        <v>44007</v>
      </c>
      <c r="I1587" s="59">
        <v>44007</v>
      </c>
      <c r="J1587" s="279" t="s">
        <v>3496</v>
      </c>
      <c r="K1587" s="70" t="s">
        <v>62</v>
      </c>
      <c r="L1587" s="70" t="s">
        <v>206</v>
      </c>
      <c r="M1587" s="72" t="s">
        <v>206</v>
      </c>
      <c r="N1587" s="75"/>
      <c r="O1587" s="73" t="s">
        <v>3497</v>
      </c>
      <c r="P1587" s="60" t="s">
        <v>35</v>
      </c>
      <c r="Q1587" s="281" t="s">
        <v>170</v>
      </c>
      <c r="R1587" s="61" t="s">
        <v>49</v>
      </c>
      <c r="S1587" s="293" t="str">
        <f>+'EVCA sectoralclassification 1'!E214</f>
        <v>Systems software</v>
      </c>
      <c r="T1587" s="62" t="s">
        <v>167</v>
      </c>
      <c r="U1587" s="60" t="s">
        <v>218</v>
      </c>
      <c r="V1587" s="424" t="s">
        <v>38</v>
      </c>
      <c r="W1587" s="289"/>
      <c r="X1587" s="488">
        <v>44014</v>
      </c>
      <c r="Y1587" s="481"/>
      <c r="Z1587" s="284"/>
    </row>
    <row r="1588" spans="2:26" ht="42.45" hidden="1" customHeight="1" x14ac:dyDescent="0.3">
      <c r="B1588" s="56" t="str">
        <f t="shared" ca="1" si="146"/>
        <v>VERO</v>
      </c>
      <c r="C1588" s="57" t="b">
        <f t="shared" si="147"/>
        <v>1</v>
      </c>
      <c r="D1588" s="57" t="b">
        <f>+IF(Q1588='Convalida dati'!$B$16,AND('Dealflow centrale'!V1588&lt;&gt;"",I1588&lt;&gt;""),IF(AND('Dealflow centrale'!Q1588='Convalida dati'!$B$17,'Dealflow centrale'!I1588=""),OR('Dealflow centrale'!V1588="",V1588='Convalida dati'!$D$8),"FALSO"))</f>
        <v>1</v>
      </c>
      <c r="E1588" s="57" t="b">
        <f>+IF(OR(T1588='Convalida dati'!$F$4,T1588='Convalida dati'!$F$5,T1588='Convalida dati'!$F$8),OR('Dealflow centrale'!V1588='Convalida dati'!$D$5,V1588='Convalida dati'!$D$6,V1588='Convalida dati'!$D$7),IF(OR('Dealflow centrale'!T1588='Convalida dati'!$F$9,'Dealflow centrale'!T1588='Convalida dati'!$F$7),OR('Dealflow centrale'!V1588='Convalida dati'!$D$4,'Dealflow centrale'!V1588='Convalida dati'!$D$5,'Dealflow centrale'!V1588='Convalida dati'!$D$6),IF(T1588="",OR(V1588="",V1588='Convalida dati'!$D$8),"FALSO")))</f>
        <v>1</v>
      </c>
      <c r="F1588" s="58" t="str">
        <f t="shared" ca="1" si="145"/>
        <v>OK</v>
      </c>
      <c r="G1588" s="66">
        <f t="shared" si="148"/>
        <v>1583</v>
      </c>
      <c r="H1588" s="85">
        <v>44004</v>
      </c>
      <c r="I1588" s="63">
        <v>44004</v>
      </c>
      <c r="J1588" s="292" t="s">
        <v>3486</v>
      </c>
      <c r="K1588" s="76" t="s">
        <v>62</v>
      </c>
      <c r="L1588" s="76" t="s">
        <v>206</v>
      </c>
      <c r="M1588" s="78" t="s">
        <v>206</v>
      </c>
      <c r="N1588" s="77" t="s">
        <v>85</v>
      </c>
      <c r="O1588" s="272"/>
      <c r="P1588" s="66" t="s">
        <v>36</v>
      </c>
      <c r="Q1588" s="67" t="s">
        <v>170</v>
      </c>
      <c r="R1588" s="67" t="s">
        <v>48</v>
      </c>
      <c r="S1588" s="288" t="str">
        <f>+'EVCA sectoralclassification 1'!E214</f>
        <v>Systems software</v>
      </c>
      <c r="T1588" s="68" t="s">
        <v>41</v>
      </c>
      <c r="U1588" s="66" t="s">
        <v>218</v>
      </c>
      <c r="V1588" s="423" t="s">
        <v>174</v>
      </c>
      <c r="W1588" s="288"/>
      <c r="X1588" s="489">
        <v>44007</v>
      </c>
      <c r="Y1588" s="482"/>
      <c r="Z1588" s="74"/>
    </row>
    <row r="1589" spans="2:26" ht="42.45" hidden="1" customHeight="1" x14ac:dyDescent="0.3">
      <c r="B1589" s="56" t="str">
        <f t="shared" ca="1" si="146"/>
        <v>VERO</v>
      </c>
      <c r="C1589" s="57" t="b">
        <f t="shared" si="147"/>
        <v>1</v>
      </c>
      <c r="D1589" s="57" t="b">
        <f>+IF(Q1589='Convalida dati'!$B$16,AND('Dealflow centrale'!V1589&lt;&gt;"",I1589&lt;&gt;""),IF(AND('Dealflow centrale'!Q1589='Convalida dati'!$B$17,'Dealflow centrale'!I1589=""),OR('Dealflow centrale'!V1589="",V1589='Convalida dati'!$D$8),"FALSO"))</f>
        <v>1</v>
      </c>
      <c r="E1589" s="57" t="b">
        <f>+IF(OR(T1589='Convalida dati'!$F$4,T1589='Convalida dati'!$F$5,T1589='Convalida dati'!$F$8),OR('Dealflow centrale'!V1589='Convalida dati'!$D$5,V1589='Convalida dati'!$D$6,V1589='Convalida dati'!$D$7),IF(OR('Dealflow centrale'!T1589='Convalida dati'!$F$9,'Dealflow centrale'!T1589='Convalida dati'!$F$7),OR('Dealflow centrale'!V1589='Convalida dati'!$D$4,'Dealflow centrale'!V1589='Convalida dati'!$D$5,'Dealflow centrale'!V1589='Convalida dati'!$D$6),IF(T1589="",OR(V1589="",V1589='Convalida dati'!$D$8),"FALSO")))</f>
        <v>1</v>
      </c>
      <c r="F1589" s="58" t="str">
        <f t="shared" ca="1" si="145"/>
        <v>OK</v>
      </c>
      <c r="G1589" s="60">
        <f t="shared" si="148"/>
        <v>1584</v>
      </c>
      <c r="H1589" s="84">
        <v>44004</v>
      </c>
      <c r="I1589" s="59"/>
      <c r="J1589" s="279" t="s">
        <v>3488</v>
      </c>
      <c r="K1589" s="70" t="s">
        <v>62</v>
      </c>
      <c r="L1589" s="70" t="s">
        <v>69</v>
      </c>
      <c r="M1589" s="72" t="s">
        <v>70</v>
      </c>
      <c r="N1589" s="75"/>
      <c r="O1589" s="73" t="s">
        <v>3487</v>
      </c>
      <c r="P1589" s="60" t="s">
        <v>34</v>
      </c>
      <c r="Q1589" s="61" t="s">
        <v>67</v>
      </c>
      <c r="R1589" s="61"/>
      <c r="S1589" s="293"/>
      <c r="T1589" s="62"/>
      <c r="U1589" s="60"/>
      <c r="V1589" s="424" t="s">
        <v>781</v>
      </c>
      <c r="W1589" s="289"/>
      <c r="X1589" s="488">
        <v>44007</v>
      </c>
      <c r="Y1589" s="481"/>
      <c r="Z1589" s="284"/>
    </row>
    <row r="1590" spans="2:26" ht="42.45" hidden="1" customHeight="1" x14ac:dyDescent="0.3">
      <c r="B1590" s="56" t="str">
        <f t="shared" ca="1" si="146"/>
        <v>VERO</v>
      </c>
      <c r="C1590" s="57" t="b">
        <f t="shared" si="147"/>
        <v>1</v>
      </c>
      <c r="D1590" s="57" t="b">
        <f>+IF(Q1590='Convalida dati'!$B$16,AND('Dealflow centrale'!V1590&lt;&gt;"",I1590&lt;&gt;""),IF(AND('Dealflow centrale'!Q1590='Convalida dati'!$B$17,'Dealflow centrale'!I1590=""),OR('Dealflow centrale'!V1590="",V1590='Convalida dati'!$D$8),"FALSO"))</f>
        <v>1</v>
      </c>
      <c r="E1590" s="57" t="b">
        <f>+IF(OR(T1590='Convalida dati'!$F$4,T1590='Convalida dati'!$F$5,T1590='Convalida dati'!$F$8),OR('Dealflow centrale'!V1590='Convalida dati'!$D$5,V1590='Convalida dati'!$D$6,V1590='Convalida dati'!$D$7),IF(OR('Dealflow centrale'!T1590='Convalida dati'!$F$9,'Dealflow centrale'!T1590='Convalida dati'!$F$7),OR('Dealflow centrale'!V1590='Convalida dati'!$D$4,'Dealflow centrale'!V1590='Convalida dati'!$D$5,'Dealflow centrale'!V1590='Convalida dati'!$D$6),IF(T1590="",OR(V1590="",V1590='Convalida dati'!$D$8),"FALSO")))</f>
        <v>1</v>
      </c>
      <c r="F1590" s="58" t="str">
        <f t="shared" ca="1" si="145"/>
        <v>OK</v>
      </c>
      <c r="G1590" s="66">
        <f t="shared" si="148"/>
        <v>1585</v>
      </c>
      <c r="H1590" s="85">
        <v>44005</v>
      </c>
      <c r="I1590" s="63">
        <v>44005</v>
      </c>
      <c r="J1590" s="292" t="s">
        <v>3492</v>
      </c>
      <c r="K1590" s="76" t="s">
        <v>62</v>
      </c>
      <c r="L1590" s="76" t="s">
        <v>206</v>
      </c>
      <c r="M1590" s="78" t="s">
        <v>206</v>
      </c>
      <c r="N1590" s="77" t="s">
        <v>150</v>
      </c>
      <c r="O1590" s="272"/>
      <c r="P1590" s="78" t="s">
        <v>36</v>
      </c>
      <c r="Q1590" s="67" t="s">
        <v>170</v>
      </c>
      <c r="R1590" s="67" t="s">
        <v>49</v>
      </c>
      <c r="S1590" s="288" t="str">
        <f>+'EVCA sectoralclassification 1'!E214</f>
        <v>Systems software</v>
      </c>
      <c r="T1590" s="68" t="s">
        <v>41</v>
      </c>
      <c r="U1590" s="66" t="s">
        <v>218</v>
      </c>
      <c r="V1590" s="423" t="s">
        <v>174</v>
      </c>
      <c r="W1590" s="288"/>
      <c r="X1590" s="489">
        <v>44007</v>
      </c>
      <c r="Y1590" s="482"/>
      <c r="Z1590" s="74"/>
    </row>
    <row r="1591" spans="2:26" ht="42.45" hidden="1" customHeight="1" x14ac:dyDescent="0.3">
      <c r="B1591" s="56" t="str">
        <f t="shared" ca="1" si="146"/>
        <v>VERO</v>
      </c>
      <c r="C1591" s="57" t="b">
        <f t="shared" si="147"/>
        <v>1</v>
      </c>
      <c r="D1591" s="57" t="b">
        <f>+IF(Q1591='Convalida dati'!$B$16,AND('Dealflow centrale'!V1591&lt;&gt;"",I1591&lt;&gt;""),IF(AND('Dealflow centrale'!Q1591='Convalida dati'!$B$17,'Dealflow centrale'!I1591=""),OR('Dealflow centrale'!V1591="",V1591='Convalida dati'!$D$8),"FALSO"))</f>
        <v>1</v>
      </c>
      <c r="E1591" s="57" t="b">
        <f>+IF(OR(T1591='Convalida dati'!$F$4,T1591='Convalida dati'!$F$5,T1591='Convalida dati'!$F$8),OR('Dealflow centrale'!V1591='Convalida dati'!$D$5,V1591='Convalida dati'!$D$6,V1591='Convalida dati'!$D$7),IF(OR('Dealflow centrale'!T1591='Convalida dati'!$F$9,'Dealflow centrale'!T1591='Convalida dati'!$F$7),OR('Dealflow centrale'!V1591='Convalida dati'!$D$4,'Dealflow centrale'!V1591='Convalida dati'!$D$5,'Dealflow centrale'!V1591='Convalida dati'!$D$6),IF(T1591="",OR(V1591="",V1591='Convalida dati'!$D$8),"FALSO")))</f>
        <v>1</v>
      </c>
      <c r="F1591" s="58" t="str">
        <f t="shared" ca="1" si="145"/>
        <v>OK</v>
      </c>
      <c r="G1591" s="60">
        <f t="shared" si="148"/>
        <v>1586</v>
      </c>
      <c r="H1591" s="84">
        <v>44005</v>
      </c>
      <c r="I1591" s="59">
        <v>44005</v>
      </c>
      <c r="J1591" s="279" t="s">
        <v>3493</v>
      </c>
      <c r="K1591" s="70" t="s">
        <v>62</v>
      </c>
      <c r="L1591" s="70" t="s">
        <v>165</v>
      </c>
      <c r="M1591" s="72" t="s">
        <v>90</v>
      </c>
      <c r="N1591" s="75"/>
      <c r="O1591" s="73" t="s">
        <v>2110</v>
      </c>
      <c r="P1591" s="60" t="s">
        <v>83</v>
      </c>
      <c r="Q1591" s="61" t="s">
        <v>170</v>
      </c>
      <c r="R1591" s="61" t="s">
        <v>49</v>
      </c>
      <c r="S1591" s="293" t="str">
        <f>+'EVCA sectoralclassification 1'!E214</f>
        <v>Systems software</v>
      </c>
      <c r="T1591" s="62" t="s">
        <v>166</v>
      </c>
      <c r="U1591" s="60" t="s">
        <v>218</v>
      </c>
      <c r="V1591" s="424" t="s">
        <v>38</v>
      </c>
      <c r="W1591" s="289"/>
      <c r="X1591" s="488">
        <v>44007</v>
      </c>
      <c r="Y1591" s="481"/>
      <c r="Z1591" s="284"/>
    </row>
    <row r="1592" spans="2:26" ht="42.45" hidden="1" customHeight="1" x14ac:dyDescent="0.3">
      <c r="B1592" s="56" t="str">
        <f t="shared" ca="1" si="146"/>
        <v>VERO</v>
      </c>
      <c r="C1592" s="57" t="b">
        <f t="shared" si="147"/>
        <v>1</v>
      </c>
      <c r="D1592" s="57" t="b">
        <f>+IF(Q1592='Convalida dati'!$B$16,AND('Dealflow centrale'!V1592&lt;&gt;"",I1592&lt;&gt;""),IF(AND('Dealflow centrale'!Q1592='Convalida dati'!$B$17,'Dealflow centrale'!I1592=""),OR('Dealflow centrale'!V1592="",V1592='Convalida dati'!$D$8),"FALSO"))</f>
        <v>1</v>
      </c>
      <c r="E1592" s="57" t="b">
        <f>+IF(OR(T1592='Convalida dati'!$F$4,T1592='Convalida dati'!$F$5,T1592='Convalida dati'!$F$8),OR('Dealflow centrale'!V1592='Convalida dati'!$D$5,V1592='Convalida dati'!$D$6,V1592='Convalida dati'!$D$7),IF(OR('Dealflow centrale'!T1592='Convalida dati'!$F$9,'Dealflow centrale'!T1592='Convalida dati'!$F$7),OR('Dealflow centrale'!V1592='Convalida dati'!$D$4,'Dealflow centrale'!V1592='Convalida dati'!$D$5,'Dealflow centrale'!V1592='Convalida dati'!$D$6),IF(T1592="",OR(V1592="",V1592='Convalida dati'!$D$8),"FALSO")))</f>
        <v>1</v>
      </c>
      <c r="F1592" s="58" t="str">
        <f t="shared" ca="1" si="145"/>
        <v>OK</v>
      </c>
      <c r="G1592" s="66">
        <f t="shared" si="148"/>
        <v>1587</v>
      </c>
      <c r="H1592" s="273">
        <v>44006</v>
      </c>
      <c r="I1592" s="63">
        <v>44006</v>
      </c>
      <c r="J1592" s="292" t="s">
        <v>3494</v>
      </c>
      <c r="K1592" s="76" t="s">
        <v>62</v>
      </c>
      <c r="L1592" s="76" t="s">
        <v>206</v>
      </c>
      <c r="M1592" s="78" t="s">
        <v>206</v>
      </c>
      <c r="N1592" s="77"/>
      <c r="O1592" s="272" t="s">
        <v>2238</v>
      </c>
      <c r="P1592" s="66" t="s">
        <v>84</v>
      </c>
      <c r="Q1592" s="67" t="s">
        <v>170</v>
      </c>
      <c r="R1592" s="67" t="s">
        <v>43</v>
      </c>
      <c r="S1592" s="288" t="str">
        <f>+'EVCA sectoralclassification 1'!E134</f>
        <v>Consumer products retailing</v>
      </c>
      <c r="T1592" s="68" t="s">
        <v>166</v>
      </c>
      <c r="U1592" s="66" t="s">
        <v>218</v>
      </c>
      <c r="V1592" s="423" t="s">
        <v>174</v>
      </c>
      <c r="W1592" s="288"/>
      <c r="X1592" s="489">
        <v>44007</v>
      </c>
      <c r="Y1592" s="482" t="s">
        <v>2673</v>
      </c>
      <c r="Z1592" s="74"/>
    </row>
    <row r="1593" spans="2:26" ht="42.45" hidden="1" customHeight="1" x14ac:dyDescent="0.3">
      <c r="B1593" s="56" t="str">
        <f t="shared" ca="1" si="146"/>
        <v>VERO</v>
      </c>
      <c r="C1593" s="57" t="b">
        <f t="shared" si="147"/>
        <v>1</v>
      </c>
      <c r="D1593" s="57" t="b">
        <f>+IF(Q1593='Convalida dati'!$B$16,AND('Dealflow centrale'!V1593&lt;&gt;"",I1593&lt;&gt;""),IF(AND('Dealflow centrale'!Q1593='Convalida dati'!$B$17,'Dealflow centrale'!I1593=""),OR('Dealflow centrale'!V1593="",V1593='Convalida dati'!$D$8),"FALSO"))</f>
        <v>1</v>
      </c>
      <c r="E1593" s="57" t="b">
        <f>+IF(OR(T1593='Convalida dati'!$F$4,T1593='Convalida dati'!$F$5,T1593='Convalida dati'!$F$8),OR('Dealflow centrale'!V1593='Convalida dati'!$D$5,V1593='Convalida dati'!$D$6,V1593='Convalida dati'!$D$7),IF(OR('Dealflow centrale'!T1593='Convalida dati'!$F$9,'Dealflow centrale'!T1593='Convalida dati'!$F$7),OR('Dealflow centrale'!V1593='Convalida dati'!$D$4,'Dealflow centrale'!V1593='Convalida dati'!$D$5,'Dealflow centrale'!V1593='Convalida dati'!$D$6),IF(T1593="",OR(V1593="",V1593='Convalida dati'!$D$8),"FALSO")))</f>
        <v>1</v>
      </c>
      <c r="F1593" s="58" t="str">
        <f t="shared" ca="1" si="145"/>
        <v>OK</v>
      </c>
      <c r="G1593" s="60">
        <f t="shared" si="148"/>
        <v>1588</v>
      </c>
      <c r="H1593" s="84">
        <v>44006</v>
      </c>
      <c r="I1593" s="59">
        <f>+H1593</f>
        <v>44006</v>
      </c>
      <c r="J1593" s="279" t="s">
        <v>3495</v>
      </c>
      <c r="K1593" s="70" t="s">
        <v>62</v>
      </c>
      <c r="L1593" s="70" t="s">
        <v>149</v>
      </c>
      <c r="M1593" s="72" t="s">
        <v>92</v>
      </c>
      <c r="N1593" s="75" t="s">
        <v>118</v>
      </c>
      <c r="O1593" s="73"/>
      <c r="P1593" s="60" t="s">
        <v>36</v>
      </c>
      <c r="Q1593" s="281" t="s">
        <v>170</v>
      </c>
      <c r="R1593" s="61" t="s">
        <v>49</v>
      </c>
      <c r="S1593" s="293" t="str">
        <f>+'EVCA sectoralclassification 1'!E214</f>
        <v>Systems software</v>
      </c>
      <c r="T1593" s="62" t="s">
        <v>166</v>
      </c>
      <c r="U1593" s="284" t="s">
        <v>218</v>
      </c>
      <c r="V1593" s="424" t="s">
        <v>38</v>
      </c>
      <c r="W1593" s="289"/>
      <c r="X1593" s="488">
        <v>44007</v>
      </c>
      <c r="Y1593" s="481"/>
      <c r="Z1593" s="284"/>
    </row>
    <row r="1594" spans="2:26" ht="42.45" hidden="1" customHeight="1" x14ac:dyDescent="0.3">
      <c r="B1594" s="56" t="str">
        <f t="shared" ca="1" si="146"/>
        <v>VERO</v>
      </c>
      <c r="C1594" s="57" t="b">
        <f t="shared" si="147"/>
        <v>1</v>
      </c>
      <c r="D1594" s="57" t="b">
        <f>+IF(Q1594='Convalida dati'!$B$16,AND('Dealflow centrale'!V1594&lt;&gt;"",I1594&lt;&gt;""),IF(AND('Dealflow centrale'!Q1594='Convalida dati'!$B$17,'Dealflow centrale'!I1594=""),OR('Dealflow centrale'!V1594="",V1594='Convalida dati'!$D$8),"FALSO"))</f>
        <v>1</v>
      </c>
      <c r="E1594" s="57" t="b">
        <f>+IF(OR(T1594='Convalida dati'!$F$4,T1594='Convalida dati'!$F$5,T1594='Convalida dati'!$F$8),OR('Dealflow centrale'!V1594='Convalida dati'!$D$5,V1594='Convalida dati'!$D$6,V1594='Convalida dati'!$D$7),IF(OR('Dealflow centrale'!T1594='Convalida dati'!$F$9,'Dealflow centrale'!T1594='Convalida dati'!$F$7),OR('Dealflow centrale'!V1594='Convalida dati'!$D$4,'Dealflow centrale'!V1594='Convalida dati'!$D$5,'Dealflow centrale'!V1594='Convalida dati'!$D$6),IF(T1594="",OR(V1594="",V1594='Convalida dati'!$D$8),"FALSO")))</f>
        <v>1</v>
      </c>
      <c r="F1594" s="58" t="str">
        <f t="shared" ca="1" si="145"/>
        <v>OK</v>
      </c>
      <c r="G1594" s="66">
        <f t="shared" si="148"/>
        <v>1589</v>
      </c>
      <c r="H1594" s="85">
        <v>44007</v>
      </c>
      <c r="I1594" s="63">
        <v>44007</v>
      </c>
      <c r="J1594" s="292" t="s">
        <v>3511</v>
      </c>
      <c r="K1594" s="76" t="s">
        <v>62</v>
      </c>
      <c r="L1594" s="76" t="s">
        <v>2035</v>
      </c>
      <c r="M1594" s="78" t="s">
        <v>77</v>
      </c>
      <c r="N1594" s="77"/>
      <c r="O1594" s="272" t="s">
        <v>3498</v>
      </c>
      <c r="P1594" s="66" t="s">
        <v>169</v>
      </c>
      <c r="Q1594" s="67" t="s">
        <v>170</v>
      </c>
      <c r="R1594" s="67" t="s">
        <v>48</v>
      </c>
      <c r="S1594" s="288" t="str">
        <f>+'EVCA sectoralclassification 1'!E199</f>
        <v>Internet technologies</v>
      </c>
      <c r="T1594" s="68" t="s">
        <v>40</v>
      </c>
      <c r="U1594" s="66" t="s">
        <v>224</v>
      </c>
      <c r="V1594" s="423" t="s">
        <v>39</v>
      </c>
      <c r="W1594" s="288"/>
      <c r="X1594" s="489">
        <v>44014</v>
      </c>
      <c r="Y1594" s="482"/>
      <c r="Z1594" s="74"/>
    </row>
    <row r="1595" spans="2:26" ht="42.45" hidden="1" customHeight="1" x14ac:dyDescent="0.3">
      <c r="B1595" s="56" t="str">
        <f t="shared" ca="1" si="146"/>
        <v>VERO</v>
      </c>
      <c r="C1595" s="57" t="b">
        <f t="shared" si="147"/>
        <v>1</v>
      </c>
      <c r="D1595" s="57" t="b">
        <f>+IF(Q1595='Convalida dati'!$B$16,AND('Dealflow centrale'!V1595&lt;&gt;"",I1595&lt;&gt;""),IF(AND('Dealflow centrale'!Q1595='Convalida dati'!$B$17,'Dealflow centrale'!I1595=""),OR('Dealflow centrale'!V1595="",V1595='Convalida dati'!$D$8),"FALSO"))</f>
        <v>1</v>
      </c>
      <c r="E1595" s="57" t="b">
        <f>+IF(OR(T1595='Convalida dati'!$F$4,T1595='Convalida dati'!$F$5,T1595='Convalida dati'!$F$8),OR('Dealflow centrale'!V1595='Convalida dati'!$D$5,V1595='Convalida dati'!$D$6,V1595='Convalida dati'!$D$7),IF(OR('Dealflow centrale'!T1595='Convalida dati'!$F$9,'Dealflow centrale'!T1595='Convalida dati'!$F$7),OR('Dealflow centrale'!V1595='Convalida dati'!$D$4,'Dealflow centrale'!V1595='Convalida dati'!$D$5,'Dealflow centrale'!V1595='Convalida dati'!$D$6),IF(T1595="",OR(V1595="",V1595='Convalida dati'!$D$8),"FALSO")))</f>
        <v>1</v>
      </c>
      <c r="F1595" s="58" t="str">
        <f t="shared" ca="1" si="145"/>
        <v>OK</v>
      </c>
      <c r="G1595" s="60">
        <f t="shared" si="148"/>
        <v>1590</v>
      </c>
      <c r="H1595" s="84">
        <v>44007</v>
      </c>
      <c r="I1595" s="59">
        <v>44007</v>
      </c>
      <c r="J1595" s="279" t="s">
        <v>3512</v>
      </c>
      <c r="K1595" s="70" t="s">
        <v>62</v>
      </c>
      <c r="L1595" s="70" t="s">
        <v>2035</v>
      </c>
      <c r="M1595" s="72" t="s">
        <v>77</v>
      </c>
      <c r="N1595" s="75"/>
      <c r="O1595" s="73" t="s">
        <v>3498</v>
      </c>
      <c r="P1595" s="60" t="s">
        <v>169</v>
      </c>
      <c r="Q1595" s="61" t="s">
        <v>170</v>
      </c>
      <c r="R1595" s="61" t="s">
        <v>48</v>
      </c>
      <c r="S1595" s="293" t="str">
        <f>+'EVCA sectoralclassification 1'!E199</f>
        <v>Internet technologies</v>
      </c>
      <c r="T1595" s="62" t="s">
        <v>40</v>
      </c>
      <c r="U1595" s="72" t="s">
        <v>224</v>
      </c>
      <c r="V1595" s="424" t="s">
        <v>39</v>
      </c>
      <c r="W1595" s="289"/>
      <c r="X1595" s="488">
        <v>44014</v>
      </c>
      <c r="Y1595" s="483"/>
      <c r="Z1595" s="80"/>
    </row>
    <row r="1596" spans="2:26" ht="42.45" hidden="1" customHeight="1" x14ac:dyDescent="0.3">
      <c r="B1596" s="56" t="str">
        <f t="shared" ca="1" si="146"/>
        <v>VERO</v>
      </c>
      <c r="C1596" s="57" t="b">
        <f t="shared" si="147"/>
        <v>1</v>
      </c>
      <c r="D1596" s="57" t="b">
        <f>+IF(Q1596='Convalida dati'!$B$16,AND('Dealflow centrale'!V1596&lt;&gt;"",I1596&lt;&gt;""),IF(AND('Dealflow centrale'!Q1596='Convalida dati'!$B$17,'Dealflow centrale'!I1596=""),OR('Dealflow centrale'!V1596="",V1596='Convalida dati'!$D$8),"FALSO"))</f>
        <v>1</v>
      </c>
      <c r="E1596" s="57" t="b">
        <f>+IF(OR(T1596='Convalida dati'!$F$4,T1596='Convalida dati'!$F$5,T1596='Convalida dati'!$F$8),OR('Dealflow centrale'!V1596='Convalida dati'!$D$5,V1596='Convalida dati'!$D$6,V1596='Convalida dati'!$D$7),IF(OR('Dealflow centrale'!T1596='Convalida dati'!$F$9,'Dealflow centrale'!T1596='Convalida dati'!$F$7),OR('Dealflow centrale'!V1596='Convalida dati'!$D$4,'Dealflow centrale'!V1596='Convalida dati'!$D$5,'Dealflow centrale'!V1596='Convalida dati'!$D$6),IF(T1596="",OR(V1596="",V1596='Convalida dati'!$D$8),"FALSO")))</f>
        <v>1</v>
      </c>
      <c r="F1596" s="58" t="str">
        <f t="shared" ca="1" si="145"/>
        <v>OK</v>
      </c>
      <c r="G1596" s="66">
        <f t="shared" si="148"/>
        <v>1591</v>
      </c>
      <c r="H1596" s="85">
        <v>44007</v>
      </c>
      <c r="I1596" s="63">
        <v>44007</v>
      </c>
      <c r="J1596" s="292" t="s">
        <v>3513</v>
      </c>
      <c r="K1596" s="76" t="s">
        <v>62</v>
      </c>
      <c r="L1596" s="76" t="s">
        <v>2035</v>
      </c>
      <c r="M1596" s="78" t="s">
        <v>77</v>
      </c>
      <c r="N1596" s="77"/>
      <c r="O1596" s="272" t="s">
        <v>3498</v>
      </c>
      <c r="P1596" s="66" t="s">
        <v>169</v>
      </c>
      <c r="Q1596" s="67" t="s">
        <v>170</v>
      </c>
      <c r="R1596" s="67" t="s">
        <v>51</v>
      </c>
      <c r="S1596" s="288" t="str">
        <f>+'EVCA sectoralclassification 1'!E47</f>
        <v>Business and industrial products</v>
      </c>
      <c r="T1596" s="68" t="s">
        <v>40</v>
      </c>
      <c r="U1596" s="66" t="s">
        <v>224</v>
      </c>
      <c r="V1596" s="423" t="s">
        <v>39</v>
      </c>
      <c r="W1596" s="288"/>
      <c r="X1596" s="489">
        <v>44014</v>
      </c>
      <c r="Y1596" s="482"/>
      <c r="Z1596" s="74"/>
    </row>
    <row r="1597" spans="2:26" ht="42.45" hidden="1" customHeight="1" x14ac:dyDescent="0.3">
      <c r="B1597" s="56" t="str">
        <f t="shared" ca="1" si="146"/>
        <v>VERO</v>
      </c>
      <c r="C1597" s="57" t="b">
        <f t="shared" si="147"/>
        <v>1</v>
      </c>
      <c r="D1597" s="57" t="b">
        <f>+IF(Q1597='Convalida dati'!$B$16,AND('Dealflow centrale'!V1597&lt;&gt;"",I1597&lt;&gt;""),IF(AND('Dealflow centrale'!Q1597='Convalida dati'!$B$17,'Dealflow centrale'!I1597=""),OR('Dealflow centrale'!V1597="",V1597='Convalida dati'!$D$8),"FALSO"))</f>
        <v>1</v>
      </c>
      <c r="E1597" s="57" t="b">
        <f>+IF(OR(T1597='Convalida dati'!$F$4,T1597='Convalida dati'!$F$5,T1597='Convalida dati'!$F$8),OR('Dealflow centrale'!V1597='Convalida dati'!$D$5,V1597='Convalida dati'!$D$6,V1597='Convalida dati'!$D$7),IF(OR('Dealflow centrale'!T1597='Convalida dati'!$F$9,'Dealflow centrale'!T1597='Convalida dati'!$F$7),OR('Dealflow centrale'!V1597='Convalida dati'!$D$4,'Dealflow centrale'!V1597='Convalida dati'!$D$5,'Dealflow centrale'!V1597='Convalida dati'!$D$6),IF(T1597="",OR(V1597="",V1597='Convalida dati'!$D$8),"FALSO")))</f>
        <v>1</v>
      </c>
      <c r="F1597" s="58" t="str">
        <f t="shared" ca="1" si="145"/>
        <v>OK</v>
      </c>
      <c r="G1597" s="60">
        <f t="shared" si="148"/>
        <v>1592</v>
      </c>
      <c r="H1597" s="84">
        <v>44008</v>
      </c>
      <c r="I1597" s="59">
        <v>44008</v>
      </c>
      <c r="J1597" s="279" t="s">
        <v>3514</v>
      </c>
      <c r="K1597" s="70" t="s">
        <v>62</v>
      </c>
      <c r="L1597" s="70" t="s">
        <v>206</v>
      </c>
      <c r="M1597" s="72" t="s">
        <v>206</v>
      </c>
      <c r="N1597" s="75"/>
      <c r="O1597" s="73" t="s">
        <v>3515</v>
      </c>
      <c r="P1597" s="60" t="s">
        <v>35</v>
      </c>
      <c r="Q1597" s="281" t="s">
        <v>170</v>
      </c>
      <c r="R1597" s="61" t="s">
        <v>53</v>
      </c>
      <c r="S1597" s="293" t="str">
        <f>+'EVCA sectoralclassification 1'!E181</f>
        <v>Financial institutions and services</v>
      </c>
      <c r="T1597" s="62" t="s">
        <v>41</v>
      </c>
      <c r="U1597" s="60" t="s">
        <v>218</v>
      </c>
      <c r="V1597" s="424" t="s">
        <v>174</v>
      </c>
      <c r="W1597" s="289"/>
      <c r="X1597" s="488">
        <v>44014</v>
      </c>
      <c r="Y1597" s="481"/>
      <c r="Z1597" s="284"/>
    </row>
    <row r="1598" spans="2:26" ht="42.45" hidden="1" customHeight="1" x14ac:dyDescent="0.3">
      <c r="B1598" s="56" t="str">
        <f t="shared" ca="1" si="146"/>
        <v>VERO</v>
      </c>
      <c r="C1598" s="57" t="b">
        <f t="shared" si="147"/>
        <v>1</v>
      </c>
      <c r="D1598" s="57" t="b">
        <f>+IF(Q1598='Convalida dati'!$B$16,AND('Dealflow centrale'!V1598&lt;&gt;"",I1598&lt;&gt;""),IF(AND('Dealflow centrale'!Q1598='Convalida dati'!$B$17,'Dealflow centrale'!I1598=""),OR('Dealflow centrale'!V1598="",V1598='Convalida dati'!$D$8),"FALSO"))</f>
        <v>1</v>
      </c>
      <c r="E1598" s="57" t="b">
        <f>+IF(OR(T1598='Convalida dati'!$F$4,T1598='Convalida dati'!$F$5,T1598='Convalida dati'!$F$8),OR('Dealflow centrale'!V1598='Convalida dati'!$D$5,V1598='Convalida dati'!$D$6,V1598='Convalida dati'!$D$7),IF(OR('Dealflow centrale'!T1598='Convalida dati'!$F$9,'Dealflow centrale'!T1598='Convalida dati'!$F$7),OR('Dealflow centrale'!V1598='Convalida dati'!$D$4,'Dealflow centrale'!V1598='Convalida dati'!$D$5,'Dealflow centrale'!V1598='Convalida dati'!$D$6),IF(T1598="",OR(V1598="",V1598='Convalida dati'!$D$8),"FALSO")))</f>
        <v>1</v>
      </c>
      <c r="F1598" s="58" t="str">
        <f t="shared" ref="F1598:F1608" ca="1" si="149">+IF(AND(B1598="VERO",C1598=TRUE,D1598=TRUE,E1598=TRUE),"OK","ERRORE")</f>
        <v>OK</v>
      </c>
      <c r="G1598" s="66">
        <f t="shared" si="148"/>
        <v>1593</v>
      </c>
      <c r="H1598" s="85">
        <v>44008</v>
      </c>
      <c r="I1598" s="63">
        <v>44008</v>
      </c>
      <c r="J1598" s="292" t="s">
        <v>3517</v>
      </c>
      <c r="K1598" s="76" t="s">
        <v>62</v>
      </c>
      <c r="L1598" s="76" t="s">
        <v>165</v>
      </c>
      <c r="M1598" s="78" t="s">
        <v>90</v>
      </c>
      <c r="N1598" s="64"/>
      <c r="O1598" s="272" t="s">
        <v>3516</v>
      </c>
      <c r="P1598" s="66" t="s">
        <v>35</v>
      </c>
      <c r="Q1598" s="67" t="s">
        <v>170</v>
      </c>
      <c r="R1598" s="67" t="s">
        <v>48</v>
      </c>
      <c r="S1598" s="288" t="str">
        <f>+'EVCA sectoralclassification 1'!E215</f>
        <v>Software: other</v>
      </c>
      <c r="T1598" s="68" t="s">
        <v>166</v>
      </c>
      <c r="U1598" s="66" t="s">
        <v>218</v>
      </c>
      <c r="V1598" s="423" t="s">
        <v>38</v>
      </c>
      <c r="W1598" s="288"/>
      <c r="X1598" s="489">
        <v>44014</v>
      </c>
      <c r="Y1598" s="482"/>
      <c r="Z1598" s="74"/>
    </row>
    <row r="1599" spans="2:26" ht="42.45" hidden="1" customHeight="1" x14ac:dyDescent="0.3">
      <c r="B1599" s="56" t="str">
        <f t="shared" ref="B1599:B1607" ca="1" si="150">IF(AND(+H1599&lt;=X1599,X1599&lt;=TODAY()),"VERO","FALSO")</f>
        <v>VERO</v>
      </c>
      <c r="C1599" s="57" t="b">
        <f t="shared" ref="C1599:C1607" si="151">+(AND(G1599&lt;&gt;"",H1599&lt;&gt;"",J1599&lt;&gt;"",K1599&lt;&gt;"",L1599&lt;&gt;"",M1599&lt;&gt;"",P1599&lt;&gt;"",Q1599&lt;&gt;""))</f>
        <v>1</v>
      </c>
      <c r="D1599" s="57" t="b">
        <f>+IF(Q1599='Convalida dati'!$B$16,AND('Dealflow centrale'!V1599&lt;&gt;"",I1599&lt;&gt;""),IF(AND('Dealflow centrale'!Q1599='Convalida dati'!$B$17,'Dealflow centrale'!I1599=""),OR('Dealflow centrale'!V1599="",V1599='Convalida dati'!$D$8),"FALSO"))</f>
        <v>1</v>
      </c>
      <c r="E1599" s="57" t="b">
        <f>+IF(OR(T1599='Convalida dati'!$F$4,T1599='Convalida dati'!$F$5,T1599='Convalida dati'!$F$8),OR('Dealflow centrale'!V1599='Convalida dati'!$D$5,V1599='Convalida dati'!$D$6,V1599='Convalida dati'!$D$7),IF(OR('Dealflow centrale'!T1599='Convalida dati'!$F$9,'Dealflow centrale'!T1599='Convalida dati'!$F$7),OR('Dealflow centrale'!V1599='Convalida dati'!$D$4,'Dealflow centrale'!V1599='Convalida dati'!$D$5,'Dealflow centrale'!V1599='Convalida dati'!$D$6),IF(T1599="",OR(V1599="",V1599='Convalida dati'!$D$8),"FALSO")))</f>
        <v>1</v>
      </c>
      <c r="F1599" s="58" t="str">
        <f t="shared" ca="1" si="149"/>
        <v>OK</v>
      </c>
      <c r="G1599" s="60">
        <f t="shared" ref="G1599:G1774" si="152">+G1598+1</f>
        <v>1594</v>
      </c>
      <c r="H1599" s="84">
        <v>44008</v>
      </c>
      <c r="I1599" s="59">
        <v>44008</v>
      </c>
      <c r="J1599" s="279" t="s">
        <v>3518</v>
      </c>
      <c r="K1599" s="70" t="s">
        <v>62</v>
      </c>
      <c r="L1599" s="70" t="s">
        <v>165</v>
      </c>
      <c r="M1599" s="72" t="s">
        <v>90</v>
      </c>
      <c r="N1599" s="75"/>
      <c r="O1599" s="73" t="s">
        <v>3522</v>
      </c>
      <c r="P1599" s="60" t="s">
        <v>83</v>
      </c>
      <c r="Q1599" s="281" t="s">
        <v>170</v>
      </c>
      <c r="R1599" s="61" t="s">
        <v>53</v>
      </c>
      <c r="S1599" s="293" t="str">
        <f>+'EVCA sectoralclassification 1'!E181</f>
        <v>Financial institutions and services</v>
      </c>
      <c r="T1599" s="62" t="s">
        <v>166</v>
      </c>
      <c r="U1599" s="60" t="s">
        <v>218</v>
      </c>
      <c r="V1599" s="424" t="s">
        <v>38</v>
      </c>
      <c r="W1599" s="289"/>
      <c r="X1599" s="488">
        <v>44014</v>
      </c>
      <c r="Y1599" s="483" t="s">
        <v>2218</v>
      </c>
      <c r="Z1599" s="80"/>
    </row>
    <row r="1600" spans="2:26" ht="42.45" hidden="1" customHeight="1" x14ac:dyDescent="0.3">
      <c r="B1600" s="56" t="str">
        <f t="shared" ca="1" si="150"/>
        <v>VERO</v>
      </c>
      <c r="C1600" s="57" t="b">
        <f t="shared" si="151"/>
        <v>1</v>
      </c>
      <c r="D1600" s="57" t="b">
        <f>+IF(Q1600='Convalida dati'!$B$16,AND('Dealflow centrale'!V1600&lt;&gt;"",I1600&lt;&gt;""),IF(AND('Dealflow centrale'!Q1600='Convalida dati'!$B$17,'Dealflow centrale'!I1600=""),OR('Dealflow centrale'!V1600="",V1600='Convalida dati'!$D$8),"FALSO"))</f>
        <v>1</v>
      </c>
      <c r="E1600" s="57" t="b">
        <f>+IF(OR(T1600='Convalida dati'!$F$4,T1600='Convalida dati'!$F$5,T1600='Convalida dati'!$F$8),OR('Dealflow centrale'!V1600='Convalida dati'!$D$5,V1600='Convalida dati'!$D$6,V1600='Convalida dati'!$D$7),IF(OR('Dealflow centrale'!T1600='Convalida dati'!$F$9,'Dealflow centrale'!T1600='Convalida dati'!$F$7),OR('Dealflow centrale'!V1600='Convalida dati'!$D$4,'Dealflow centrale'!V1600='Convalida dati'!$D$5,'Dealflow centrale'!V1600='Convalida dati'!$D$6),IF(T1600="",OR(V1600="",V1600='Convalida dati'!$D$8),"FALSO")))</f>
        <v>1</v>
      </c>
      <c r="F1600" s="58" t="str">
        <f t="shared" ca="1" si="149"/>
        <v>OK</v>
      </c>
      <c r="G1600" s="66">
        <f t="shared" si="152"/>
        <v>1595</v>
      </c>
      <c r="H1600" s="85">
        <v>44008</v>
      </c>
      <c r="I1600" s="63">
        <v>44008</v>
      </c>
      <c r="J1600" s="292" t="s">
        <v>3519</v>
      </c>
      <c r="K1600" s="65" t="s">
        <v>62</v>
      </c>
      <c r="L1600" s="76" t="s">
        <v>165</v>
      </c>
      <c r="M1600" s="78" t="s">
        <v>90</v>
      </c>
      <c r="N1600" s="64"/>
      <c r="O1600" s="272" t="s">
        <v>3522</v>
      </c>
      <c r="P1600" s="66" t="s">
        <v>83</v>
      </c>
      <c r="Q1600" s="67" t="s">
        <v>170</v>
      </c>
      <c r="R1600" s="67" t="s">
        <v>53</v>
      </c>
      <c r="S1600" s="288" t="str">
        <f>+'EVCA sectoralclassification 1'!E161</f>
        <v>Consumer services: other</v>
      </c>
      <c r="T1600" s="68" t="s">
        <v>166</v>
      </c>
      <c r="U1600" s="66" t="s">
        <v>218</v>
      </c>
      <c r="V1600" s="423" t="s">
        <v>38</v>
      </c>
      <c r="W1600" s="288"/>
      <c r="X1600" s="489">
        <v>44014</v>
      </c>
      <c r="Y1600" s="482" t="s">
        <v>2218</v>
      </c>
      <c r="Z1600" s="74"/>
    </row>
    <row r="1601" spans="2:26" ht="42.45" hidden="1" customHeight="1" x14ac:dyDescent="0.3">
      <c r="B1601" s="56" t="str">
        <f t="shared" ca="1" si="150"/>
        <v>VERO</v>
      </c>
      <c r="C1601" s="57" t="b">
        <f t="shared" si="151"/>
        <v>1</v>
      </c>
      <c r="D1601" s="57" t="b">
        <f>+IF(Q1601='Convalida dati'!$B$16,AND('Dealflow centrale'!V1601&lt;&gt;"",I1601&lt;&gt;""),IF(AND('Dealflow centrale'!Q1601='Convalida dati'!$B$17,'Dealflow centrale'!I1601=""),OR('Dealflow centrale'!V1601="",V1601='Convalida dati'!$D$8),"FALSO"))</f>
        <v>1</v>
      </c>
      <c r="E1601" s="57" t="b">
        <f>+IF(OR(T1601='Convalida dati'!$F$4,T1601='Convalida dati'!$F$5,T1601='Convalida dati'!$F$8),OR('Dealflow centrale'!V1601='Convalida dati'!$D$5,V1601='Convalida dati'!$D$6,V1601='Convalida dati'!$D$7),IF(OR('Dealflow centrale'!T1601='Convalida dati'!$F$9,'Dealflow centrale'!T1601='Convalida dati'!$F$7),OR('Dealflow centrale'!V1601='Convalida dati'!$D$4,'Dealflow centrale'!V1601='Convalida dati'!$D$5,'Dealflow centrale'!V1601='Convalida dati'!$D$6),IF(T1601="",OR(V1601="",V1601='Convalida dati'!$D$8),"FALSO")))</f>
        <v>1</v>
      </c>
      <c r="F1601" s="58" t="str">
        <f t="shared" ca="1" si="149"/>
        <v>OK</v>
      </c>
      <c r="G1601" s="60">
        <f t="shared" si="152"/>
        <v>1596</v>
      </c>
      <c r="H1601" s="84">
        <v>44008</v>
      </c>
      <c r="I1601" s="59">
        <v>44008</v>
      </c>
      <c r="J1601" s="279" t="s">
        <v>3520</v>
      </c>
      <c r="K1601" s="70" t="s">
        <v>62</v>
      </c>
      <c r="L1601" s="70" t="s">
        <v>165</v>
      </c>
      <c r="M1601" s="72" t="s">
        <v>90</v>
      </c>
      <c r="N1601" s="75"/>
      <c r="O1601" s="73" t="s">
        <v>3522</v>
      </c>
      <c r="P1601" s="60" t="s">
        <v>83</v>
      </c>
      <c r="Q1601" s="281" t="s">
        <v>170</v>
      </c>
      <c r="R1601" s="61" t="s">
        <v>48</v>
      </c>
      <c r="S1601" s="293" t="str">
        <f>+'EVCA sectoralclassification 1'!E199</f>
        <v>Internet technologies</v>
      </c>
      <c r="T1601" s="62" t="s">
        <v>166</v>
      </c>
      <c r="U1601" s="60" t="s">
        <v>218</v>
      </c>
      <c r="V1601" s="424" t="s">
        <v>38</v>
      </c>
      <c r="W1601" s="289"/>
      <c r="X1601" s="488">
        <v>44014</v>
      </c>
      <c r="Y1601" s="481" t="s">
        <v>2218</v>
      </c>
      <c r="Z1601" s="284"/>
    </row>
    <row r="1602" spans="2:26" ht="42.45" hidden="1" customHeight="1" x14ac:dyDescent="0.3">
      <c r="B1602" s="56" t="str">
        <f t="shared" ca="1" si="150"/>
        <v>VERO</v>
      </c>
      <c r="C1602" s="57" t="b">
        <f t="shared" si="151"/>
        <v>1</v>
      </c>
      <c r="D1602" s="57" t="b">
        <f>+IF(Q1602='Convalida dati'!$B$16,AND('Dealflow centrale'!V1602&lt;&gt;"",I1602&lt;&gt;""),IF(AND('Dealflow centrale'!Q1602='Convalida dati'!$B$17,'Dealflow centrale'!I1602=""),OR('Dealflow centrale'!V1602="",V1602='Convalida dati'!$D$8),"FALSO"))</f>
        <v>1</v>
      </c>
      <c r="E1602" s="57" t="b">
        <f>+IF(OR(T1602='Convalida dati'!$F$4,T1602='Convalida dati'!$F$5,T1602='Convalida dati'!$F$8),OR('Dealflow centrale'!V1602='Convalida dati'!$D$5,V1602='Convalida dati'!$D$6,V1602='Convalida dati'!$D$7),IF(OR('Dealflow centrale'!T1602='Convalida dati'!$F$9,'Dealflow centrale'!T1602='Convalida dati'!$F$7),OR('Dealflow centrale'!V1602='Convalida dati'!$D$4,'Dealflow centrale'!V1602='Convalida dati'!$D$5,'Dealflow centrale'!V1602='Convalida dati'!$D$6),IF(T1602="",OR(V1602="",V1602='Convalida dati'!$D$8),"FALSO")))</f>
        <v>1</v>
      </c>
      <c r="F1602" s="58" t="str">
        <f t="shared" ca="1" si="149"/>
        <v>OK</v>
      </c>
      <c r="G1602" s="66">
        <f t="shared" si="152"/>
        <v>1597</v>
      </c>
      <c r="H1602" s="85">
        <v>44008</v>
      </c>
      <c r="I1602" s="63">
        <v>44008</v>
      </c>
      <c r="J1602" s="292" t="s">
        <v>3521</v>
      </c>
      <c r="K1602" s="65" t="s">
        <v>62</v>
      </c>
      <c r="L1602" s="76" t="s">
        <v>165</v>
      </c>
      <c r="M1602" s="78" t="s">
        <v>90</v>
      </c>
      <c r="N1602" s="64"/>
      <c r="O1602" s="272" t="s">
        <v>3522</v>
      </c>
      <c r="P1602" s="66" t="s">
        <v>83</v>
      </c>
      <c r="Q1602" s="67" t="s">
        <v>170</v>
      </c>
      <c r="R1602" s="67" t="s">
        <v>49</v>
      </c>
      <c r="S1602" s="288" t="str">
        <f>+'EVCA sectoralclassification 1'!E214</f>
        <v>Systems software</v>
      </c>
      <c r="T1602" s="68" t="s">
        <v>166</v>
      </c>
      <c r="U1602" s="66" t="s">
        <v>218</v>
      </c>
      <c r="V1602" s="423" t="s">
        <v>38</v>
      </c>
      <c r="W1602" s="288"/>
      <c r="X1602" s="489">
        <v>44014</v>
      </c>
      <c r="Y1602" s="482" t="s">
        <v>2218</v>
      </c>
      <c r="Z1602" s="74"/>
    </row>
    <row r="1603" spans="2:26" ht="42.45" hidden="1" customHeight="1" x14ac:dyDescent="0.3">
      <c r="B1603" s="56" t="str">
        <f t="shared" ca="1" si="150"/>
        <v>VERO</v>
      </c>
      <c r="C1603" s="57" t="b">
        <f t="shared" si="151"/>
        <v>1</v>
      </c>
      <c r="D1603" s="57" t="b">
        <f>+IF(Q1603='Convalida dati'!$B$16,AND('Dealflow centrale'!V1603&lt;&gt;"",I1603&lt;&gt;""),IF(AND('Dealflow centrale'!Q1603='Convalida dati'!$B$17,'Dealflow centrale'!I1603=""),OR('Dealflow centrale'!V1603="",V1603='Convalida dati'!$D$8),"FALSO"))</f>
        <v>1</v>
      </c>
      <c r="E1603" s="57" t="b">
        <f>+IF(OR(T1603='Convalida dati'!$F$4,T1603='Convalida dati'!$F$5,T1603='Convalida dati'!$F$8),OR('Dealflow centrale'!V1603='Convalida dati'!$D$5,V1603='Convalida dati'!$D$6,V1603='Convalida dati'!$D$7),IF(OR('Dealflow centrale'!T1603='Convalida dati'!$F$9,'Dealflow centrale'!T1603='Convalida dati'!$F$7),OR('Dealflow centrale'!V1603='Convalida dati'!$D$4,'Dealflow centrale'!V1603='Convalida dati'!$D$5,'Dealflow centrale'!V1603='Convalida dati'!$D$6),IF(T1603="",OR(V1603="",V1603='Convalida dati'!$D$8),"FALSO")))</f>
        <v>1</v>
      </c>
      <c r="F1603" s="58" t="str">
        <f t="shared" ca="1" si="149"/>
        <v>OK</v>
      </c>
      <c r="G1603" s="60">
        <f t="shared" si="152"/>
        <v>1598</v>
      </c>
      <c r="H1603" s="84">
        <v>44012</v>
      </c>
      <c r="I1603" s="59">
        <v>44012</v>
      </c>
      <c r="J1603" s="279" t="s">
        <v>3523</v>
      </c>
      <c r="K1603" s="70" t="s">
        <v>62</v>
      </c>
      <c r="L1603" s="70" t="s">
        <v>891</v>
      </c>
      <c r="M1603" s="72" t="s">
        <v>100</v>
      </c>
      <c r="N1603" s="75"/>
      <c r="O1603" s="73" t="s">
        <v>3524</v>
      </c>
      <c r="P1603" s="60" t="s">
        <v>35</v>
      </c>
      <c r="Q1603" s="281" t="s">
        <v>170</v>
      </c>
      <c r="R1603" s="61" t="s">
        <v>52</v>
      </c>
      <c r="S1603" s="293" t="str">
        <f>+'EVCA sectoralclassification 1'!E230</f>
        <v>Medical equipment and related software</v>
      </c>
      <c r="T1603" s="62" t="s">
        <v>166</v>
      </c>
      <c r="U1603" s="60" t="s">
        <v>890</v>
      </c>
      <c r="V1603" s="424" t="s">
        <v>39</v>
      </c>
      <c r="W1603" s="289"/>
      <c r="X1603" s="488">
        <v>44014</v>
      </c>
      <c r="Y1603" s="481"/>
      <c r="Z1603" s="284"/>
    </row>
    <row r="1604" spans="2:26" ht="42.45" hidden="1" customHeight="1" x14ac:dyDescent="0.3">
      <c r="B1604" s="56" t="str">
        <f t="shared" ca="1" si="150"/>
        <v>VERO</v>
      </c>
      <c r="C1604" s="57" t="b">
        <f t="shared" si="151"/>
        <v>1</v>
      </c>
      <c r="D1604" s="57" t="b">
        <f>+IF(Q1604='Convalida dati'!$B$16,AND('Dealflow centrale'!V1604&lt;&gt;"",I1604&lt;&gt;""),IF(AND('Dealflow centrale'!Q1604='Convalida dati'!$B$17,'Dealflow centrale'!I1604=""),OR('Dealflow centrale'!V1604="",V1604='Convalida dati'!$D$8),"FALSO"))</f>
        <v>1</v>
      </c>
      <c r="E1604" s="57" t="b">
        <f>+IF(OR(T1604='Convalida dati'!$F$4,T1604='Convalida dati'!$F$5,T1604='Convalida dati'!$F$8),OR('Dealflow centrale'!V1604='Convalida dati'!$D$5,V1604='Convalida dati'!$D$6,V1604='Convalida dati'!$D$7),IF(OR('Dealflow centrale'!T1604='Convalida dati'!$F$9,'Dealflow centrale'!T1604='Convalida dati'!$F$7),OR('Dealflow centrale'!V1604='Convalida dati'!$D$4,'Dealflow centrale'!V1604='Convalida dati'!$D$5,'Dealflow centrale'!V1604='Convalida dati'!$D$6),IF(T1604="",OR(V1604="",V1604='Convalida dati'!$D$8),"FALSO")))</f>
        <v>1</v>
      </c>
      <c r="F1604" s="58" t="str">
        <f t="shared" ca="1" si="149"/>
        <v>OK</v>
      </c>
      <c r="G1604" s="66">
        <f t="shared" si="152"/>
        <v>1599</v>
      </c>
      <c r="H1604" s="85">
        <v>44012</v>
      </c>
      <c r="I1604" s="63">
        <v>44012</v>
      </c>
      <c r="J1604" s="292" t="s">
        <v>3525</v>
      </c>
      <c r="K1604" s="76" t="s">
        <v>62</v>
      </c>
      <c r="L1604" s="76" t="s">
        <v>192</v>
      </c>
      <c r="M1604" s="78" t="s">
        <v>95</v>
      </c>
      <c r="N1604" s="77"/>
      <c r="O1604" s="272" t="s">
        <v>3526</v>
      </c>
      <c r="P1604" s="66" t="s">
        <v>34</v>
      </c>
      <c r="Q1604" s="67" t="s">
        <v>170</v>
      </c>
      <c r="R1604" s="67" t="s">
        <v>52</v>
      </c>
      <c r="S1604" s="288" t="str">
        <f>+'EVCA sectoralclassification 1'!E229</f>
        <v>Medical equipment and related software</v>
      </c>
      <c r="T1604" s="68" t="s">
        <v>166</v>
      </c>
      <c r="U1604" s="78" t="s">
        <v>797</v>
      </c>
      <c r="V1604" s="423" t="s">
        <v>39</v>
      </c>
      <c r="W1604" s="288"/>
      <c r="X1604" s="489">
        <v>44014</v>
      </c>
      <c r="Y1604" s="482"/>
      <c r="Z1604" s="74"/>
    </row>
    <row r="1605" spans="2:26" ht="42.45" hidden="1" customHeight="1" x14ac:dyDescent="0.3">
      <c r="B1605" s="56" t="str">
        <f t="shared" ca="1" si="150"/>
        <v>VERO</v>
      </c>
      <c r="C1605" s="57" t="b">
        <f t="shared" si="151"/>
        <v>1</v>
      </c>
      <c r="D1605" s="57" t="b">
        <f>+IF(Q1605='Convalida dati'!$B$16,AND('Dealflow centrale'!V1605&lt;&gt;"",I1605&lt;&gt;""),IF(AND('Dealflow centrale'!Q1605='Convalida dati'!$B$17,'Dealflow centrale'!I1605=""),OR('Dealflow centrale'!V1605="",V1605='Convalida dati'!$D$8),"FALSO"))</f>
        <v>1</v>
      </c>
      <c r="E1605" s="57" t="b">
        <f>+IF(OR(T1605='Convalida dati'!$F$4,T1605='Convalida dati'!$F$5,T1605='Convalida dati'!$F$8),OR('Dealflow centrale'!V1605='Convalida dati'!$D$5,V1605='Convalida dati'!$D$6,V1605='Convalida dati'!$D$7),IF(OR('Dealflow centrale'!T1605='Convalida dati'!$F$9,'Dealflow centrale'!T1605='Convalida dati'!$F$7),OR('Dealflow centrale'!V1605='Convalida dati'!$D$4,'Dealflow centrale'!V1605='Convalida dati'!$D$5,'Dealflow centrale'!V1605='Convalida dati'!$D$6),IF(T1605="",OR(V1605="",V1605='Convalida dati'!$D$8),"FALSO")))</f>
        <v>1</v>
      </c>
      <c r="F1605" s="58" t="str">
        <f t="shared" ca="1" si="149"/>
        <v>OK</v>
      </c>
      <c r="G1605" s="60">
        <f t="shared" si="152"/>
        <v>1600</v>
      </c>
      <c r="H1605" s="84">
        <v>44012</v>
      </c>
      <c r="I1605" s="59">
        <v>44012</v>
      </c>
      <c r="J1605" s="75" t="s">
        <v>3528</v>
      </c>
      <c r="K1605" s="70" t="s">
        <v>62</v>
      </c>
      <c r="L1605" s="70" t="s">
        <v>206</v>
      </c>
      <c r="M1605" s="72" t="s">
        <v>206</v>
      </c>
      <c r="N1605" s="75"/>
      <c r="O1605" s="73" t="s">
        <v>3527</v>
      </c>
      <c r="P1605" s="60" t="s">
        <v>34</v>
      </c>
      <c r="Q1605" s="281" t="s">
        <v>170</v>
      </c>
      <c r="R1605" s="61" t="s">
        <v>53</v>
      </c>
      <c r="S1605" s="293" t="str">
        <f>+'EVCA sectoralclassification 1'!E183</f>
        <v>Financial institutions and services</v>
      </c>
      <c r="T1605" s="62" t="s">
        <v>41</v>
      </c>
      <c r="U1605" s="60" t="s">
        <v>218</v>
      </c>
      <c r="V1605" s="424" t="s">
        <v>174</v>
      </c>
      <c r="W1605" s="289"/>
      <c r="X1605" s="488">
        <v>44014</v>
      </c>
      <c r="Y1605" s="481"/>
      <c r="Z1605" s="284"/>
    </row>
    <row r="1606" spans="2:26" ht="42.45" hidden="1" customHeight="1" x14ac:dyDescent="0.3">
      <c r="B1606" s="56" t="str">
        <f t="shared" ca="1" si="150"/>
        <v>VERO</v>
      </c>
      <c r="C1606" s="57" t="b">
        <f t="shared" si="151"/>
        <v>1</v>
      </c>
      <c r="D1606" s="57" t="b">
        <f>+IF(Q1606='Convalida dati'!$B$16,AND('Dealflow centrale'!V1606&lt;&gt;"",I1606&lt;&gt;""),IF(AND('Dealflow centrale'!Q1606='Convalida dati'!$B$17,'Dealflow centrale'!I1606=""),OR('Dealflow centrale'!V1606="",V1606='Convalida dati'!$D$8),"FALSO"))</f>
        <v>1</v>
      </c>
      <c r="E1606" s="57" t="b">
        <f>+IF(OR(T1606='Convalida dati'!$F$4,T1606='Convalida dati'!$F$5,T1606='Convalida dati'!$F$8),OR('Dealflow centrale'!V1606='Convalida dati'!$D$5,V1606='Convalida dati'!$D$6,V1606='Convalida dati'!$D$7),IF(OR('Dealflow centrale'!T1606='Convalida dati'!$F$9,'Dealflow centrale'!T1606='Convalida dati'!$F$7),OR('Dealflow centrale'!V1606='Convalida dati'!$D$4,'Dealflow centrale'!V1606='Convalida dati'!$D$5,'Dealflow centrale'!V1606='Convalida dati'!$D$6),IF(T1606="",OR(V1606="",V1606='Convalida dati'!$D$8),"FALSO")))</f>
        <v>1</v>
      </c>
      <c r="F1606" s="58" t="str">
        <f t="shared" ca="1" si="149"/>
        <v>OK</v>
      </c>
      <c r="G1606" s="66">
        <f t="shared" si="152"/>
        <v>1601</v>
      </c>
      <c r="H1606" s="85">
        <v>44013</v>
      </c>
      <c r="I1606" s="63">
        <v>44013</v>
      </c>
      <c r="J1606" s="77" t="s">
        <v>3529</v>
      </c>
      <c r="K1606" s="76" t="s">
        <v>62</v>
      </c>
      <c r="L1606" s="76" t="s">
        <v>149</v>
      </c>
      <c r="M1606" s="78" t="s">
        <v>92</v>
      </c>
      <c r="N1606" s="64"/>
      <c r="O1606" s="272" t="s">
        <v>3530</v>
      </c>
      <c r="P1606" s="66" t="s">
        <v>34</v>
      </c>
      <c r="Q1606" s="67" t="s">
        <v>170</v>
      </c>
      <c r="R1606" s="67" t="s">
        <v>53</v>
      </c>
      <c r="S1606" s="288" t="str">
        <f>+'EVCA sectoralclassification 1'!E161</f>
        <v>Consumer services: other</v>
      </c>
      <c r="T1606" s="68" t="s">
        <v>41</v>
      </c>
      <c r="U1606" s="66" t="s">
        <v>218</v>
      </c>
      <c r="V1606" s="423" t="s">
        <v>174</v>
      </c>
      <c r="W1606" s="288"/>
      <c r="X1606" s="489">
        <v>44014</v>
      </c>
      <c r="Y1606" s="482"/>
      <c r="Z1606" s="74"/>
    </row>
    <row r="1607" spans="2:26" ht="42.45" hidden="1" customHeight="1" x14ac:dyDescent="0.3">
      <c r="B1607" s="56" t="str">
        <f t="shared" ca="1" si="150"/>
        <v>VERO</v>
      </c>
      <c r="C1607" s="57" t="b">
        <f t="shared" si="151"/>
        <v>1</v>
      </c>
      <c r="D1607" s="57" t="b">
        <f>+IF(Q1607='Convalida dati'!$B$16,AND('Dealflow centrale'!V1607&lt;&gt;"",I1607&lt;&gt;""),IF(AND('Dealflow centrale'!Q1607='Convalida dati'!$B$17,'Dealflow centrale'!I1607=""),OR('Dealflow centrale'!V1607="",V1607='Convalida dati'!$D$8),"FALSO"))</f>
        <v>1</v>
      </c>
      <c r="E1607" s="57" t="b">
        <f>+IF(OR(T1607='Convalida dati'!$F$4,T1607='Convalida dati'!$F$5,T1607='Convalida dati'!$F$8),OR('Dealflow centrale'!V1607='Convalida dati'!$D$5,V1607='Convalida dati'!$D$6,V1607='Convalida dati'!$D$7),IF(OR('Dealflow centrale'!T1607='Convalida dati'!$F$9,'Dealflow centrale'!T1607='Convalida dati'!$F$7),OR('Dealflow centrale'!V1607='Convalida dati'!$D$4,'Dealflow centrale'!V1607='Convalida dati'!$D$5,'Dealflow centrale'!V1607='Convalida dati'!$D$6),IF(T1607="",OR(V1607="",V1607='Convalida dati'!$D$8),"FALSO")))</f>
        <v>1</v>
      </c>
      <c r="F1607" s="58" t="str">
        <f t="shared" ca="1" si="149"/>
        <v>OK</v>
      </c>
      <c r="G1607" s="60">
        <f t="shared" si="152"/>
        <v>1602</v>
      </c>
      <c r="H1607" s="84">
        <v>44013</v>
      </c>
      <c r="I1607" s="59">
        <v>44013</v>
      </c>
      <c r="J1607" s="75" t="s">
        <v>3531</v>
      </c>
      <c r="K1607" s="70" t="s">
        <v>62</v>
      </c>
      <c r="L1607" s="70" t="s">
        <v>1008</v>
      </c>
      <c r="M1607" s="72" t="s">
        <v>92</v>
      </c>
      <c r="N1607" s="75"/>
      <c r="O1607" s="73" t="s">
        <v>3430</v>
      </c>
      <c r="P1607" s="60" t="s">
        <v>35</v>
      </c>
      <c r="Q1607" s="281" t="s">
        <v>170</v>
      </c>
      <c r="R1607" s="61" t="s">
        <v>48</v>
      </c>
      <c r="S1607" s="293" t="str">
        <f>+'EVCA sectoralclassification 1'!E199</f>
        <v>Internet technologies</v>
      </c>
      <c r="T1607" s="62" t="s">
        <v>166</v>
      </c>
      <c r="U1607" s="60" t="s">
        <v>218</v>
      </c>
      <c r="V1607" s="424" t="s">
        <v>38</v>
      </c>
      <c r="W1607" s="289"/>
      <c r="X1607" s="488">
        <v>44014</v>
      </c>
      <c r="Y1607" s="481"/>
      <c r="Z1607" s="284"/>
    </row>
    <row r="1608" spans="2:26" ht="42.45" hidden="1" customHeight="1" x14ac:dyDescent="0.3">
      <c r="B1608" s="56" t="str">
        <f t="shared" ca="1" si="134"/>
        <v>VERO</v>
      </c>
      <c r="C1608" s="57" t="b">
        <f t="shared" si="135"/>
        <v>1</v>
      </c>
      <c r="D1608" s="57" t="b">
        <f>+IF(Q1608='Convalida dati'!$B$16,AND('Dealflow centrale'!V1608&lt;&gt;"",I1608&lt;&gt;""),IF(AND('Dealflow centrale'!Q1608='Convalida dati'!$B$17,'Dealflow centrale'!I1608=""),OR('Dealflow centrale'!V1608="",V1608='Convalida dati'!$D$8),"FALSO"))</f>
        <v>1</v>
      </c>
      <c r="E1608" s="57" t="b">
        <f>+IF(OR(T1608='Convalida dati'!$F$4,T1608='Convalida dati'!$F$5,T1608='Convalida dati'!$F$8),OR('Dealflow centrale'!V1608='Convalida dati'!$D$5,V1608='Convalida dati'!$D$6,V1608='Convalida dati'!$D$7),IF(OR('Dealflow centrale'!T1608='Convalida dati'!$F$9,'Dealflow centrale'!T1608='Convalida dati'!$F$7),OR('Dealflow centrale'!V1608='Convalida dati'!$D$4,'Dealflow centrale'!V1608='Convalida dati'!$D$5,'Dealflow centrale'!V1608='Convalida dati'!$D$6),IF(T1608="",OR(V1608="",V1608='Convalida dati'!$D$8),"FALSO")))</f>
        <v>1</v>
      </c>
      <c r="F1608" s="58" t="str">
        <f t="shared" ca="1" si="149"/>
        <v>OK</v>
      </c>
      <c r="G1608" s="66">
        <f t="shared" si="152"/>
        <v>1603</v>
      </c>
      <c r="H1608" s="85">
        <v>44014</v>
      </c>
      <c r="I1608" s="63">
        <f>+H1608</f>
        <v>44014</v>
      </c>
      <c r="J1608" s="77" t="s">
        <v>4813</v>
      </c>
      <c r="K1608" s="76" t="s">
        <v>62</v>
      </c>
      <c r="L1608" s="76" t="s">
        <v>149</v>
      </c>
      <c r="M1608" s="78" t="s">
        <v>92</v>
      </c>
      <c r="N1608" s="77"/>
      <c r="O1608" s="272" t="s">
        <v>3534</v>
      </c>
      <c r="P1608" s="66" t="s">
        <v>83</v>
      </c>
      <c r="Q1608" s="67" t="s">
        <v>170</v>
      </c>
      <c r="R1608" s="67" t="s">
        <v>53</v>
      </c>
      <c r="S1608" s="288" t="str">
        <f>+'EVCA sectoralclassification 1'!E161</f>
        <v>Consumer services: other</v>
      </c>
      <c r="T1608" s="278" t="s">
        <v>41</v>
      </c>
      <c r="U1608" s="66" t="s">
        <v>218</v>
      </c>
      <c r="V1608" s="423" t="s">
        <v>174</v>
      </c>
      <c r="W1608" s="288"/>
      <c r="X1608" s="489">
        <v>44021</v>
      </c>
      <c r="Y1608" s="482"/>
      <c r="Z1608" s="74"/>
    </row>
    <row r="1609" spans="2:26" ht="42.45" hidden="1" customHeight="1" x14ac:dyDescent="0.3">
      <c r="B1609" s="56" t="str">
        <f t="shared" ref="B1609:B1612" ca="1" si="153">IF(AND(+H1609&lt;=X1609,X1609&lt;=TODAY()),"VERO","FALSO")</f>
        <v>VERO</v>
      </c>
      <c r="C1609" s="57" t="b">
        <f t="shared" ref="C1609:C1612" si="154">+(AND(G1609&lt;&gt;"",H1609&lt;&gt;"",J1609&lt;&gt;"",K1609&lt;&gt;"",L1609&lt;&gt;"",M1609&lt;&gt;"",P1609&lt;&gt;"",Q1609&lt;&gt;""))</f>
        <v>1</v>
      </c>
      <c r="D1609" s="57" t="b">
        <f>+IF(Q1609='Convalida dati'!$B$16,AND('Dealflow centrale'!V1609&lt;&gt;"",I1609&lt;&gt;""),IF(AND('Dealflow centrale'!Q1609='Convalida dati'!$B$17,'Dealflow centrale'!I1609=""),OR('Dealflow centrale'!V1609="",V1609='Convalida dati'!$D$8),"FALSO"))</f>
        <v>1</v>
      </c>
      <c r="E1609" s="57" t="b">
        <f>+IF(OR(T1609='Convalida dati'!$F$4,T1609='Convalida dati'!$F$5,T1609='Convalida dati'!$F$8),OR('Dealflow centrale'!V1609='Convalida dati'!$D$5,V1609='Convalida dati'!$D$6,V1609='Convalida dati'!$D$7),IF(OR('Dealflow centrale'!T1609='Convalida dati'!$F$9,'Dealflow centrale'!T1609='Convalida dati'!$F$7),OR('Dealflow centrale'!V1609='Convalida dati'!$D$4,'Dealflow centrale'!V1609='Convalida dati'!$D$5,'Dealflow centrale'!V1609='Convalida dati'!$D$6),IF(T1609="",OR(V1609="",V1609='Convalida dati'!$D$8),"FALSO")))</f>
        <v>1</v>
      </c>
      <c r="F1609" s="58" t="str">
        <f t="shared" ref="F1609:F1612" ca="1" si="155">+IF(AND(B1609="VERO",C1609=TRUE,D1609=TRUE,E1609=TRUE),"OK","ERRORE")</f>
        <v>OK</v>
      </c>
      <c r="G1609" s="60">
        <f t="shared" si="152"/>
        <v>1604</v>
      </c>
      <c r="H1609" s="84">
        <v>44015</v>
      </c>
      <c r="I1609" s="59">
        <v>44015</v>
      </c>
      <c r="J1609" s="279" t="s">
        <v>3533</v>
      </c>
      <c r="K1609" s="70" t="s">
        <v>62</v>
      </c>
      <c r="L1609" s="70" t="s">
        <v>80</v>
      </c>
      <c r="M1609" s="72" t="s">
        <v>70</v>
      </c>
      <c r="N1609" s="75"/>
      <c r="O1609" s="73" t="s">
        <v>3535</v>
      </c>
      <c r="P1609" s="60" t="s">
        <v>35</v>
      </c>
      <c r="Q1609" s="281" t="s">
        <v>170</v>
      </c>
      <c r="R1609" s="61" t="s">
        <v>51</v>
      </c>
      <c r="S1609" s="293" t="str">
        <f>+'EVCA sectoralclassification 1'!E68</f>
        <v>Manufacturing: other</v>
      </c>
      <c r="T1609" s="62" t="s">
        <v>166</v>
      </c>
      <c r="U1609" s="60" t="s">
        <v>218</v>
      </c>
      <c r="V1609" s="424" t="s">
        <v>38</v>
      </c>
      <c r="W1609" s="289"/>
      <c r="X1609" s="488">
        <v>44021</v>
      </c>
      <c r="Y1609" s="481"/>
      <c r="Z1609" s="284"/>
    </row>
    <row r="1610" spans="2:26" ht="42.45" hidden="1" customHeight="1" x14ac:dyDescent="0.3">
      <c r="B1610" s="56" t="str">
        <f t="shared" ca="1" si="153"/>
        <v>VERO</v>
      </c>
      <c r="C1610" s="57" t="b">
        <f t="shared" si="154"/>
        <v>1</v>
      </c>
      <c r="D1610" s="57" t="b">
        <f>+IF(Q1610='Convalida dati'!$B$16,AND('Dealflow centrale'!V1610&lt;&gt;"",I1610&lt;&gt;""),IF(AND('Dealflow centrale'!Q1610='Convalida dati'!$B$17,'Dealflow centrale'!I1610=""),OR('Dealflow centrale'!V1610="",V1610='Convalida dati'!$D$8),"FALSO"))</f>
        <v>1</v>
      </c>
      <c r="E1610" s="57" t="b">
        <f>+IF(OR(T1610='Convalida dati'!$F$4,T1610='Convalida dati'!$F$5,T1610='Convalida dati'!$F$8),OR('Dealflow centrale'!V1610='Convalida dati'!$D$5,V1610='Convalida dati'!$D$6,V1610='Convalida dati'!$D$7),IF(OR('Dealflow centrale'!T1610='Convalida dati'!$F$9,'Dealflow centrale'!T1610='Convalida dati'!$F$7),OR('Dealflow centrale'!V1610='Convalida dati'!$D$4,'Dealflow centrale'!V1610='Convalida dati'!$D$5,'Dealflow centrale'!V1610='Convalida dati'!$D$6),IF(T1610="",OR(V1610="",V1610='Convalida dati'!$D$8),"FALSO")))</f>
        <v>1</v>
      </c>
      <c r="F1610" s="58" t="str">
        <f t="shared" ca="1" si="155"/>
        <v>OK</v>
      </c>
      <c r="G1610" s="66">
        <f t="shared" si="152"/>
        <v>1605</v>
      </c>
      <c r="H1610" s="85">
        <v>44018</v>
      </c>
      <c r="I1610" s="63">
        <v>44018</v>
      </c>
      <c r="J1610" s="292" t="s">
        <v>3536</v>
      </c>
      <c r="K1610" s="76" t="s">
        <v>62</v>
      </c>
      <c r="L1610" s="76" t="s">
        <v>192</v>
      </c>
      <c r="M1610" s="78" t="s">
        <v>95</v>
      </c>
      <c r="N1610" s="77"/>
      <c r="O1610" s="272" t="s">
        <v>3515</v>
      </c>
      <c r="P1610" s="66" t="s">
        <v>35</v>
      </c>
      <c r="Q1610" s="67" t="s">
        <v>170</v>
      </c>
      <c r="R1610" s="67" t="s">
        <v>47</v>
      </c>
      <c r="S1610" s="288" t="str">
        <f>+'EVCA sectoralclassification 1'!E124</f>
        <v>Consumer products manufacturing</v>
      </c>
      <c r="T1610" s="68" t="s">
        <v>166</v>
      </c>
      <c r="U1610" s="78" t="s">
        <v>218</v>
      </c>
      <c r="V1610" s="423" t="s">
        <v>174</v>
      </c>
      <c r="W1610" s="288"/>
      <c r="X1610" s="489">
        <v>44021</v>
      </c>
      <c r="Y1610" s="482" t="s">
        <v>2673</v>
      </c>
      <c r="Z1610" s="74"/>
    </row>
    <row r="1611" spans="2:26" ht="42.45" hidden="1" customHeight="1" x14ac:dyDescent="0.3">
      <c r="B1611" s="56" t="str">
        <f t="shared" ca="1" si="153"/>
        <v>VERO</v>
      </c>
      <c r="C1611" s="57" t="b">
        <f t="shared" si="154"/>
        <v>1</v>
      </c>
      <c r="D1611" s="57" t="b">
        <f>+IF(Q1611='Convalida dati'!$B$16,AND('Dealflow centrale'!V1611&lt;&gt;"",I1611&lt;&gt;""),IF(AND('Dealflow centrale'!Q1611='Convalida dati'!$B$17,'Dealflow centrale'!I1611=""),OR('Dealflow centrale'!V1611="",V1611='Convalida dati'!$D$8),"FALSO"))</f>
        <v>1</v>
      </c>
      <c r="E1611" s="57" t="b">
        <f>+IF(OR(T1611='Convalida dati'!$F$4,T1611='Convalida dati'!$F$5,T1611='Convalida dati'!$F$8),OR('Dealflow centrale'!V1611='Convalida dati'!$D$5,V1611='Convalida dati'!$D$6,V1611='Convalida dati'!$D$7),IF(OR('Dealflow centrale'!T1611='Convalida dati'!$F$9,'Dealflow centrale'!T1611='Convalida dati'!$F$7),OR('Dealflow centrale'!V1611='Convalida dati'!$D$4,'Dealflow centrale'!V1611='Convalida dati'!$D$5,'Dealflow centrale'!V1611='Convalida dati'!$D$6),IF(T1611="",OR(V1611="",V1611='Convalida dati'!$D$8),"FALSO")))</f>
        <v>1</v>
      </c>
      <c r="F1611" s="58" t="str">
        <f t="shared" ca="1" si="155"/>
        <v>OK</v>
      </c>
      <c r="G1611" s="60">
        <f t="shared" si="152"/>
        <v>1606</v>
      </c>
      <c r="H1611" s="84">
        <v>44020</v>
      </c>
      <c r="I1611" s="59">
        <v>44020</v>
      </c>
      <c r="J1611" s="75" t="s">
        <v>3537</v>
      </c>
      <c r="K1611" s="70" t="s">
        <v>64</v>
      </c>
      <c r="L1611" s="70" t="s">
        <v>3540</v>
      </c>
      <c r="M1611" s="72" t="s">
        <v>909</v>
      </c>
      <c r="N1611" s="75"/>
      <c r="O1611" s="73" t="s">
        <v>3538</v>
      </c>
      <c r="P1611" s="60" t="s">
        <v>34</v>
      </c>
      <c r="Q1611" s="281" t="s">
        <v>170</v>
      </c>
      <c r="R1611" s="61" t="s">
        <v>48</v>
      </c>
      <c r="S1611" s="293" t="str">
        <f>+'EVCA sectoralclassification 1'!E200</f>
        <v>Internet technologies</v>
      </c>
      <c r="T1611" s="62" t="s">
        <v>166</v>
      </c>
      <c r="U1611" s="60" t="s">
        <v>218</v>
      </c>
      <c r="V1611" s="424" t="s">
        <v>38</v>
      </c>
      <c r="W1611" s="289"/>
      <c r="X1611" s="488">
        <v>44021</v>
      </c>
      <c r="Y1611" s="481"/>
      <c r="Z1611" s="284"/>
    </row>
    <row r="1612" spans="2:26" ht="42.45" hidden="1" customHeight="1" x14ac:dyDescent="0.3">
      <c r="B1612" s="56" t="str">
        <f t="shared" ca="1" si="153"/>
        <v>VERO</v>
      </c>
      <c r="C1612" s="57" t="b">
        <f t="shared" si="154"/>
        <v>1</v>
      </c>
      <c r="D1612" s="57" t="b">
        <f>+IF(Q1612='Convalida dati'!$B$16,AND('Dealflow centrale'!V1612&lt;&gt;"",I1612&lt;&gt;""),IF(AND('Dealflow centrale'!Q1612='Convalida dati'!$B$17,'Dealflow centrale'!I1612=""),OR('Dealflow centrale'!V1612="",V1612='Convalida dati'!$D$8),"FALSO"))</f>
        <v>1</v>
      </c>
      <c r="E1612" s="57" t="b">
        <f>+IF(OR(T1612='Convalida dati'!$F$4,T1612='Convalida dati'!$F$5,T1612='Convalida dati'!$F$8),OR('Dealflow centrale'!V1612='Convalida dati'!$D$5,V1612='Convalida dati'!$D$6,V1612='Convalida dati'!$D$7),IF(OR('Dealflow centrale'!T1612='Convalida dati'!$F$9,'Dealflow centrale'!T1612='Convalida dati'!$F$7),OR('Dealflow centrale'!V1612='Convalida dati'!$D$4,'Dealflow centrale'!V1612='Convalida dati'!$D$5,'Dealflow centrale'!V1612='Convalida dati'!$D$6),IF(T1612="",OR(V1612="",V1612='Convalida dati'!$D$8),"FALSO")))</f>
        <v>1</v>
      </c>
      <c r="F1612" s="58" t="str">
        <f t="shared" ca="1" si="155"/>
        <v>OK</v>
      </c>
      <c r="G1612" s="66">
        <f t="shared" si="152"/>
        <v>1607</v>
      </c>
      <c r="H1612" s="85">
        <v>44021</v>
      </c>
      <c r="I1612" s="63">
        <v>44021</v>
      </c>
      <c r="J1612" s="77" t="s">
        <v>3541</v>
      </c>
      <c r="K1612" s="76" t="s">
        <v>62</v>
      </c>
      <c r="L1612" s="76" t="s">
        <v>707</v>
      </c>
      <c r="M1612" s="78" t="s">
        <v>89</v>
      </c>
      <c r="N1612" s="64"/>
      <c r="O1612" s="272" t="s">
        <v>3515</v>
      </c>
      <c r="P1612" s="66" t="s">
        <v>35</v>
      </c>
      <c r="Q1612" s="67" t="s">
        <v>170</v>
      </c>
      <c r="R1612" s="67" t="s">
        <v>51</v>
      </c>
      <c r="S1612" s="288" t="str">
        <f>+'EVCA sectoralclassification 1'!E184</f>
        <v>Real estate</v>
      </c>
      <c r="T1612" s="68" t="s">
        <v>41</v>
      </c>
      <c r="U1612" s="66" t="s">
        <v>218</v>
      </c>
      <c r="V1612" s="423" t="s">
        <v>174</v>
      </c>
      <c r="W1612" s="288"/>
      <c r="X1612" s="489">
        <v>44021</v>
      </c>
      <c r="Y1612" s="482"/>
      <c r="Z1612" s="74"/>
    </row>
    <row r="1613" spans="2:26" ht="42.45" hidden="1" customHeight="1" x14ac:dyDescent="0.3">
      <c r="B1613" s="56" t="str">
        <f t="shared" ref="B1613:B1645" ca="1" si="156">IF(AND(+H1613&lt;=X1613,X1613&lt;=TODAY()),"VERO","FALSO")</f>
        <v>VERO</v>
      </c>
      <c r="C1613" s="57" t="b">
        <f t="shared" ref="C1613:C1645" si="157">+(AND(G1613&lt;&gt;"",H1613&lt;&gt;"",J1613&lt;&gt;"",K1613&lt;&gt;"",L1613&lt;&gt;"",M1613&lt;&gt;"",P1613&lt;&gt;"",Q1613&lt;&gt;""))</f>
        <v>1</v>
      </c>
      <c r="D1613" s="57" t="b">
        <f>+IF(Q1613='Convalida dati'!$B$16,AND('Dealflow centrale'!V1613&lt;&gt;"",I1613&lt;&gt;""),IF(AND('Dealflow centrale'!Q1613='Convalida dati'!$B$17,'Dealflow centrale'!I1613=""),OR('Dealflow centrale'!V1613="",V1613='Convalida dati'!$D$8),"FALSO"))</f>
        <v>1</v>
      </c>
      <c r="E1613" s="57" t="b">
        <f>+IF(OR(T1613='Convalida dati'!$F$4,T1613='Convalida dati'!$F$5,T1613='Convalida dati'!$F$8),OR('Dealflow centrale'!V1613='Convalida dati'!$D$5,V1613='Convalida dati'!$D$6,V1613='Convalida dati'!$D$7),IF(OR('Dealflow centrale'!T1613='Convalida dati'!$F$9,'Dealflow centrale'!T1613='Convalida dati'!$F$7),OR('Dealflow centrale'!V1613='Convalida dati'!$D$4,'Dealflow centrale'!V1613='Convalida dati'!$D$5,'Dealflow centrale'!V1613='Convalida dati'!$D$6),IF(T1613="",OR(V1613="",V1613='Convalida dati'!$D$8),"FALSO")))</f>
        <v>1</v>
      </c>
      <c r="F1613" s="58" t="str">
        <f t="shared" ref="F1613:F1645" ca="1" si="158">+IF(AND(B1613="VERO",C1613=TRUE,D1613=TRUE,E1613=TRUE),"OK","ERRORE")</f>
        <v>OK</v>
      </c>
      <c r="G1613" s="60">
        <f t="shared" si="152"/>
        <v>1608</v>
      </c>
      <c r="H1613" s="282">
        <v>44022</v>
      </c>
      <c r="I1613" s="59">
        <f>+H1613</f>
        <v>44022</v>
      </c>
      <c r="J1613" s="279" t="s">
        <v>3542</v>
      </c>
      <c r="K1613" s="70" t="s">
        <v>64</v>
      </c>
      <c r="L1613" s="70" t="s">
        <v>3544</v>
      </c>
      <c r="M1613" s="72" t="s">
        <v>1672</v>
      </c>
      <c r="N1613" s="75"/>
      <c r="O1613" s="73" t="s">
        <v>3543</v>
      </c>
      <c r="P1613" s="60" t="s">
        <v>34</v>
      </c>
      <c r="Q1613" s="281" t="s">
        <v>170</v>
      </c>
      <c r="R1613" s="61" t="s">
        <v>45</v>
      </c>
      <c r="S1613" s="293" t="str">
        <f>+'EVCA sectoralclassification 1'!E223</f>
        <v>Biotechnology</v>
      </c>
      <c r="T1613" s="62" t="s">
        <v>41</v>
      </c>
      <c r="U1613" s="60" t="s">
        <v>218</v>
      </c>
      <c r="V1613" s="424" t="s">
        <v>174</v>
      </c>
      <c r="W1613" s="289"/>
      <c r="X1613" s="488">
        <v>44028</v>
      </c>
      <c r="Y1613" s="483"/>
      <c r="Z1613" s="80"/>
    </row>
    <row r="1614" spans="2:26" ht="42.45" hidden="1" customHeight="1" x14ac:dyDescent="0.3">
      <c r="B1614" s="56" t="str">
        <f t="shared" ca="1" si="156"/>
        <v>VERO</v>
      </c>
      <c r="C1614" s="57" t="b">
        <f t="shared" si="157"/>
        <v>1</v>
      </c>
      <c r="D1614" s="57" t="b">
        <f>+IF(Q1614='Convalida dati'!$B$16,AND('Dealflow centrale'!V1614&lt;&gt;"",I1614&lt;&gt;""),IF(AND('Dealflow centrale'!Q1614='Convalida dati'!$B$17,'Dealflow centrale'!I1614=""),OR('Dealflow centrale'!V1614="",V1614='Convalida dati'!$D$8),"FALSO"))</f>
        <v>1</v>
      </c>
      <c r="E1614" s="57" t="b">
        <f>+IF(OR(T1614='Convalida dati'!$F$4,T1614='Convalida dati'!$F$5,T1614='Convalida dati'!$F$8),OR('Dealflow centrale'!V1614='Convalida dati'!$D$9,V1614='Convalida dati'!$D$6,V1614='Convalida dati'!$D$7),IF(OR('Dealflow centrale'!T1614='Convalida dati'!$F$6,'Dealflow centrale'!T1614='Convalida dati'!$F$7),OR('Dealflow centrale'!V1614='Convalida dati'!$D$10,'Dealflow centrale'!V1614='Convalida dati'!$D$9,'Dealflow centrale'!V1614='Convalida dati'!$D$6),IF(T1614="",OR(V1614="",V1614='Convalida dati'!$D$8),"FALSO")))</f>
        <v>1</v>
      </c>
      <c r="F1614" s="58" t="str">
        <f t="shared" ca="1" si="158"/>
        <v>OK</v>
      </c>
      <c r="G1614" s="66">
        <f t="shared" si="152"/>
        <v>1609</v>
      </c>
      <c r="H1614" s="85">
        <v>44022</v>
      </c>
      <c r="I1614" s="63">
        <v>44545</v>
      </c>
      <c r="J1614" s="292" t="s">
        <v>3545</v>
      </c>
      <c r="K1614" s="76" t="s">
        <v>62</v>
      </c>
      <c r="L1614" s="76" t="s">
        <v>165</v>
      </c>
      <c r="M1614" s="78" t="s">
        <v>90</v>
      </c>
      <c r="N1614" s="64"/>
      <c r="O1614" s="272" t="s">
        <v>3546</v>
      </c>
      <c r="P1614" s="66" t="s">
        <v>34</v>
      </c>
      <c r="Q1614" s="280" t="s">
        <v>170</v>
      </c>
      <c r="R1614" s="67" t="s">
        <v>47</v>
      </c>
      <c r="S1614" s="288" t="str">
        <f>+'EVCA sectoralclassification 1'!E203</f>
        <v>Consumer electronics</v>
      </c>
      <c r="T1614" s="68" t="s">
        <v>166</v>
      </c>
      <c r="U1614" s="66" t="s">
        <v>218</v>
      </c>
      <c r="V1614" s="430" t="s">
        <v>3913</v>
      </c>
      <c r="W1614" s="463"/>
      <c r="X1614" s="489">
        <v>44552</v>
      </c>
      <c r="Y1614" s="482" t="s">
        <v>4728</v>
      </c>
      <c r="Z1614" s="74"/>
    </row>
    <row r="1615" spans="2:26" ht="42.45" hidden="1" customHeight="1" x14ac:dyDescent="0.3">
      <c r="B1615" s="56" t="str">
        <f t="shared" ca="1" si="156"/>
        <v>VERO</v>
      </c>
      <c r="C1615" s="57" t="b">
        <f t="shared" si="157"/>
        <v>1</v>
      </c>
      <c r="D1615" s="57" t="b">
        <f>+IF(Q1615='Convalida dati'!$B$16,AND('Dealflow centrale'!V1615&lt;&gt;"",I1615&lt;&gt;""),IF(AND('Dealflow centrale'!Q1615='Convalida dati'!$B$17,'Dealflow centrale'!I1615=""),OR('Dealflow centrale'!V1615="",V1615='Convalida dati'!$D$8),"FALSO"))</f>
        <v>1</v>
      </c>
      <c r="E1615" s="57" t="b">
        <f>+IF(OR(T1615='Convalida dati'!$F$4,T1615='Convalida dati'!$F$5,T1615='Convalida dati'!$F$8),OR('Dealflow centrale'!V1615='Convalida dati'!$D$5,V1615='Convalida dati'!$D$6,V1615='Convalida dati'!$D$7),IF(OR('Dealflow centrale'!T1615='Convalida dati'!$F$9,'Dealflow centrale'!T1615='Convalida dati'!$F$7),OR('Dealflow centrale'!V1615='Convalida dati'!$D$4,'Dealflow centrale'!V1615='Convalida dati'!$D$5,'Dealflow centrale'!V1615='Convalida dati'!$D$6),IF(T1615="",OR(V1615="",V1615='Convalida dati'!$D$8),"FALSO")))</f>
        <v>1</v>
      </c>
      <c r="F1615" s="58" t="str">
        <f t="shared" ca="1" si="158"/>
        <v>OK</v>
      </c>
      <c r="G1615" s="60">
        <f t="shared" si="152"/>
        <v>1610</v>
      </c>
      <c r="H1615" s="84">
        <v>44025</v>
      </c>
      <c r="I1615" s="59">
        <v>44025</v>
      </c>
      <c r="J1615" s="279" t="s">
        <v>3547</v>
      </c>
      <c r="K1615" s="70" t="s">
        <v>64</v>
      </c>
      <c r="L1615" s="70" t="s">
        <v>3548</v>
      </c>
      <c r="M1615" s="72" t="s">
        <v>187</v>
      </c>
      <c r="N1615" s="75"/>
      <c r="O1615" s="73" t="s">
        <v>3549</v>
      </c>
      <c r="P1615" s="72" t="s">
        <v>34</v>
      </c>
      <c r="Q1615" s="281" t="s">
        <v>170</v>
      </c>
      <c r="R1615" s="61" t="s">
        <v>51</v>
      </c>
      <c r="S1615" s="293" t="str">
        <f>+'EVCA sectoralclassification 1'!E57</f>
        <v>Business and industrial products</v>
      </c>
      <c r="T1615" s="62" t="s">
        <v>41</v>
      </c>
      <c r="U1615" s="72" t="s">
        <v>218</v>
      </c>
      <c r="V1615" s="424" t="s">
        <v>174</v>
      </c>
      <c r="W1615" s="289"/>
      <c r="X1615" s="488">
        <v>44028</v>
      </c>
      <c r="Y1615" s="481"/>
      <c r="Z1615" s="284"/>
    </row>
    <row r="1616" spans="2:26" ht="42.45" hidden="1" customHeight="1" x14ac:dyDescent="0.3">
      <c r="B1616" s="56" t="str">
        <f t="shared" ca="1" si="156"/>
        <v>VERO</v>
      </c>
      <c r="C1616" s="57" t="b">
        <f t="shared" si="157"/>
        <v>1</v>
      </c>
      <c r="D1616" s="57" t="b">
        <f>+IF(Q1616='Convalida dati'!$B$16,AND('Dealflow centrale'!V1616&lt;&gt;"",I1616&lt;&gt;""),IF(AND('Dealflow centrale'!Q1616='Convalida dati'!$B$17,'Dealflow centrale'!I1616=""),OR('Dealflow centrale'!V1616="",V1616='Convalida dati'!$D$8),"FALSO"))</f>
        <v>1</v>
      </c>
      <c r="E1616" s="57" t="b">
        <f>+IF(OR(T1616='Convalida dati'!$F$4,T1616='Convalida dati'!$F$5,T1616='Convalida dati'!$F$8),OR('Dealflow centrale'!V1616='Convalida dati'!$D$5,V1616='Convalida dati'!$D$6,V1616='Convalida dati'!$D$7),IF(OR('Dealflow centrale'!T1616='Convalida dati'!$F$9,'Dealflow centrale'!T1616='Convalida dati'!$F$7),OR('Dealflow centrale'!V1616='Convalida dati'!$D$4,'Dealflow centrale'!V1616='Convalida dati'!$D$5,'Dealflow centrale'!V1616='Convalida dati'!$D$6),IF(T1616="",OR(V1616="",V1616='Convalida dati'!$D$8),"FALSO")))</f>
        <v>1</v>
      </c>
      <c r="F1616" s="58" t="str">
        <f t="shared" ca="1" si="158"/>
        <v>OK</v>
      </c>
      <c r="G1616" s="66">
        <f t="shared" si="152"/>
        <v>1611</v>
      </c>
      <c r="H1616" s="85">
        <v>44025</v>
      </c>
      <c r="I1616" s="63">
        <v>44025</v>
      </c>
      <c r="J1616" s="292" t="s">
        <v>3551</v>
      </c>
      <c r="K1616" s="76" t="s">
        <v>62</v>
      </c>
      <c r="L1616" s="76" t="s">
        <v>190</v>
      </c>
      <c r="M1616" s="78" t="s">
        <v>99</v>
      </c>
      <c r="N1616" s="64"/>
      <c r="O1616" s="272" t="s">
        <v>3550</v>
      </c>
      <c r="P1616" s="66" t="s">
        <v>34</v>
      </c>
      <c r="Q1616" s="67" t="s">
        <v>170</v>
      </c>
      <c r="R1616" s="67" t="s">
        <v>49</v>
      </c>
      <c r="S1616" s="288" t="str">
        <f>+'EVCA sectoralclassification 1'!E203</f>
        <v>Consumer electronics</v>
      </c>
      <c r="T1616" s="68" t="s">
        <v>41</v>
      </c>
      <c r="U1616" s="66" t="s">
        <v>218</v>
      </c>
      <c r="V1616" s="423" t="s">
        <v>174</v>
      </c>
      <c r="W1616" s="288"/>
      <c r="X1616" s="489">
        <v>44028</v>
      </c>
      <c r="Y1616" s="482"/>
      <c r="Z1616" s="74"/>
    </row>
    <row r="1617" spans="2:26" ht="42.45" hidden="1" customHeight="1" x14ac:dyDescent="0.3">
      <c r="B1617" s="56" t="str">
        <f t="shared" ca="1" si="156"/>
        <v>VERO</v>
      </c>
      <c r="C1617" s="57" t="b">
        <f t="shared" si="157"/>
        <v>1</v>
      </c>
      <c r="D1617" s="57" t="b">
        <f>+IF(Q1617='Convalida dati'!$B$16,AND('Dealflow centrale'!V1617&lt;&gt;"",I1617&lt;&gt;""),IF(AND('Dealflow centrale'!Q1617='Convalida dati'!$B$17,'Dealflow centrale'!I1617=""),OR('Dealflow centrale'!V1617="",V1617='Convalida dati'!$D$8),"FALSO"))</f>
        <v>1</v>
      </c>
      <c r="E1617" s="57" t="b">
        <f>+IF(OR(T1617='Convalida dati'!$F$4,T1617='Convalida dati'!$F$5,T1617='Convalida dati'!$F$8),OR('Dealflow centrale'!V1617='Convalida dati'!$D$5,V1617='Convalida dati'!$D$6,V1617='Convalida dati'!$D$7),IF(OR('Dealflow centrale'!T1617='Convalida dati'!$F$9,'Dealflow centrale'!T1617='Convalida dati'!$F$7),OR('Dealflow centrale'!V1617='Convalida dati'!$D$4,'Dealflow centrale'!V1617='Convalida dati'!$D$5,'Dealflow centrale'!V1617='Convalida dati'!$D$6),IF(T1617="",OR(V1617="",V1617='Convalida dati'!$D$8),"FALSO")))</f>
        <v>1</v>
      </c>
      <c r="F1617" s="58" t="str">
        <f t="shared" ca="1" si="158"/>
        <v>OK</v>
      </c>
      <c r="G1617" s="60">
        <f t="shared" si="152"/>
        <v>1612</v>
      </c>
      <c r="H1617" s="84">
        <v>44027</v>
      </c>
      <c r="I1617" s="59">
        <v>44027</v>
      </c>
      <c r="J1617" s="279" t="s">
        <v>3552</v>
      </c>
      <c r="K1617" s="70" t="s">
        <v>62</v>
      </c>
      <c r="L1617" s="70" t="s">
        <v>1930</v>
      </c>
      <c r="M1617" s="72" t="s">
        <v>90</v>
      </c>
      <c r="N1617" s="75"/>
      <c r="O1617" s="73" t="s">
        <v>3553</v>
      </c>
      <c r="P1617" s="60" t="s">
        <v>35</v>
      </c>
      <c r="Q1617" s="281" t="s">
        <v>170</v>
      </c>
      <c r="R1617" s="61" t="s">
        <v>48</v>
      </c>
      <c r="S1617" s="293" t="str">
        <f>+'EVCA sectoralclassification 1'!E199</f>
        <v>Internet technologies</v>
      </c>
      <c r="T1617" s="62" t="s">
        <v>41</v>
      </c>
      <c r="U1617" s="60" t="s">
        <v>218</v>
      </c>
      <c r="V1617" s="424" t="s">
        <v>174</v>
      </c>
      <c r="W1617" s="289"/>
      <c r="X1617" s="488">
        <v>44028</v>
      </c>
      <c r="Y1617" s="481"/>
      <c r="Z1617" s="284"/>
    </row>
    <row r="1618" spans="2:26" ht="42.45" hidden="1" customHeight="1" x14ac:dyDescent="0.3">
      <c r="B1618" s="56" t="str">
        <f t="shared" ca="1" si="156"/>
        <v>VERO</v>
      </c>
      <c r="C1618" s="57" t="b">
        <f t="shared" si="157"/>
        <v>1</v>
      </c>
      <c r="D1618" s="57" t="b">
        <f>+IF(Q1618='Convalida dati'!$B$16,AND('Dealflow centrale'!V1618&lt;&gt;"",I1618&lt;&gt;""),IF(AND('Dealflow centrale'!Q1618='Convalida dati'!$B$17,'Dealflow centrale'!I1618=""),OR('Dealflow centrale'!V1618="",V1618='Convalida dati'!$D$8),"FALSO"))</f>
        <v>1</v>
      </c>
      <c r="E1618" s="57" t="b">
        <f>+IF(OR(T1618='Convalida dati'!$F$4,T1618='Convalida dati'!$F$5,T1618='Convalida dati'!$F$8),OR('Dealflow centrale'!V1618='Convalida dati'!$D$5,V1618='Convalida dati'!$D$6,V1618='Convalida dati'!$D$7),IF(OR('Dealflow centrale'!T1618='Convalida dati'!$F$9,'Dealflow centrale'!T1618='Convalida dati'!$F$7),OR('Dealflow centrale'!V1618='Convalida dati'!$D$4,'Dealflow centrale'!V1618='Convalida dati'!$D$5,'Dealflow centrale'!V1618='Convalida dati'!$D$6),IF(T1618="",OR(V1618="",V1618='Convalida dati'!$D$8),"FALSO")))</f>
        <v>1</v>
      </c>
      <c r="F1618" s="58" t="str">
        <f t="shared" ca="1" si="158"/>
        <v>OK</v>
      </c>
      <c r="G1618" s="66">
        <f t="shared" si="152"/>
        <v>1613</v>
      </c>
      <c r="H1618" s="85">
        <v>44028</v>
      </c>
      <c r="I1618" s="63">
        <v>44028</v>
      </c>
      <c r="J1618" s="292" t="s">
        <v>3554</v>
      </c>
      <c r="K1618" s="76" t="s">
        <v>62</v>
      </c>
      <c r="L1618" s="76" t="s">
        <v>206</v>
      </c>
      <c r="M1618" s="78" t="s">
        <v>206</v>
      </c>
      <c r="N1618" s="64"/>
      <c r="O1618" s="272" t="s">
        <v>3555</v>
      </c>
      <c r="P1618" s="66" t="s">
        <v>34</v>
      </c>
      <c r="Q1618" s="67" t="s">
        <v>170</v>
      </c>
      <c r="R1618" s="67" t="s">
        <v>46</v>
      </c>
      <c r="S1618" s="288" t="str">
        <f>+'EVCA sectoralclassification 1'!E162</f>
        <v>Alternative energy</v>
      </c>
      <c r="T1618" s="68" t="s">
        <v>41</v>
      </c>
      <c r="U1618" s="66" t="s">
        <v>218</v>
      </c>
      <c r="V1618" s="423" t="s">
        <v>174</v>
      </c>
      <c r="W1618" s="288"/>
      <c r="X1618" s="489">
        <v>44035</v>
      </c>
      <c r="Y1618" s="482"/>
      <c r="Z1618" s="74"/>
    </row>
    <row r="1619" spans="2:26" ht="42.45" hidden="1" customHeight="1" x14ac:dyDescent="0.3">
      <c r="B1619" s="56" t="str">
        <f t="shared" ca="1" si="156"/>
        <v>VERO</v>
      </c>
      <c r="C1619" s="57" t="b">
        <f t="shared" si="157"/>
        <v>1</v>
      </c>
      <c r="D1619" s="57" t="b">
        <f>+IF(Q1619='Convalida dati'!$B$16,AND('Dealflow centrale'!V1619&lt;&gt;"",I1619&lt;&gt;""),IF(AND('Dealflow centrale'!Q1619='Convalida dati'!$B$17,'Dealflow centrale'!I1619=""),OR('Dealflow centrale'!V1619="",V1619='Convalida dati'!$D$8),"FALSO"))</f>
        <v>1</v>
      </c>
      <c r="E1619" s="57" t="b">
        <f>+IF(OR(T1619='Convalida dati'!$F$4,T1619='Convalida dati'!$F$5,T1619='Convalida dati'!$F$8),OR('Dealflow centrale'!V1619='Convalida dati'!$D$5,V1619='Convalida dati'!$D$6,V1619='Convalida dati'!$D$7),IF(OR('Dealflow centrale'!T1619='Convalida dati'!$F$9,'Dealflow centrale'!T1619='Convalida dati'!$F$7),OR('Dealflow centrale'!V1619='Convalida dati'!$D$4,'Dealflow centrale'!V1619='Convalida dati'!$D$5,'Dealflow centrale'!V1619='Convalida dati'!$D$6),IF(T1619="",OR(V1619="",V1619='Convalida dati'!$D$8),"FALSO")))</f>
        <v>1</v>
      </c>
      <c r="F1619" s="58" t="str">
        <f t="shared" ca="1" si="158"/>
        <v>OK</v>
      </c>
      <c r="G1619" s="60">
        <f t="shared" si="152"/>
        <v>1614</v>
      </c>
      <c r="H1619" s="282">
        <v>44028</v>
      </c>
      <c r="I1619" s="59">
        <v>44028</v>
      </c>
      <c r="J1619" s="279" t="s">
        <v>3556</v>
      </c>
      <c r="K1619" s="70" t="s">
        <v>62</v>
      </c>
      <c r="L1619" s="70" t="s">
        <v>206</v>
      </c>
      <c r="M1619" s="72" t="s">
        <v>206</v>
      </c>
      <c r="N1619" s="75"/>
      <c r="O1619" s="73"/>
      <c r="P1619" s="60" t="s">
        <v>34</v>
      </c>
      <c r="Q1619" s="281" t="s">
        <v>170</v>
      </c>
      <c r="R1619" s="61" t="s">
        <v>49</v>
      </c>
      <c r="S1619" s="293" t="str">
        <f>+'EVCA sectoralclassification 1'!E214</f>
        <v>Systems software</v>
      </c>
      <c r="T1619" s="62" t="s">
        <v>41</v>
      </c>
      <c r="U1619" s="72" t="s">
        <v>218</v>
      </c>
      <c r="V1619" s="424" t="s">
        <v>174</v>
      </c>
      <c r="W1619" s="289"/>
      <c r="X1619" s="488">
        <v>44035</v>
      </c>
      <c r="Y1619" s="481"/>
      <c r="Z1619" s="284"/>
    </row>
    <row r="1620" spans="2:26" ht="42.45" hidden="1" customHeight="1" x14ac:dyDescent="0.3">
      <c r="B1620" s="56" t="str">
        <f t="shared" ca="1" si="156"/>
        <v>VERO</v>
      </c>
      <c r="C1620" s="57" t="b">
        <f t="shared" si="157"/>
        <v>1</v>
      </c>
      <c r="D1620" s="57" t="b">
        <f>+IF(Q1620='Convalida dati'!$B$16,AND('Dealflow centrale'!V1620&lt;&gt;"",I1620&lt;&gt;""),IF(AND('Dealflow centrale'!Q1620='Convalida dati'!$B$17,'Dealflow centrale'!I1620=""),OR('Dealflow centrale'!V1620="",V1620='Convalida dati'!$D$8),"FALSO"))</f>
        <v>1</v>
      </c>
      <c r="E1620" s="57" t="b">
        <f>+IF(OR(T1620='Convalida dati'!$F$4,T1620='Convalida dati'!$F$5,T1620='Convalida dati'!$F$8),OR('Dealflow centrale'!V1620='Convalida dati'!$D$5,V1620='Convalida dati'!$D$6,V1620='Convalida dati'!$D$7),IF(OR('Dealflow centrale'!T1620='Convalida dati'!$F$9,'Dealflow centrale'!T1620='Convalida dati'!$F$7),OR('Dealflow centrale'!V1620='Convalida dati'!$D$4,'Dealflow centrale'!V1620='Convalida dati'!$D$5,'Dealflow centrale'!V1620='Convalida dati'!$D$6),IF(T1620="",OR(V1620="",V1620='Convalida dati'!$D$8),"FALSO")))</f>
        <v>1</v>
      </c>
      <c r="F1620" s="58" t="str">
        <f t="shared" ca="1" si="158"/>
        <v>OK</v>
      </c>
      <c r="G1620" s="66">
        <f t="shared" si="152"/>
        <v>1615</v>
      </c>
      <c r="H1620" s="85">
        <v>44029</v>
      </c>
      <c r="I1620" s="63">
        <v>44029</v>
      </c>
      <c r="J1620" s="292" t="s">
        <v>3557</v>
      </c>
      <c r="K1620" s="76" t="s">
        <v>62</v>
      </c>
      <c r="L1620" s="76" t="s">
        <v>149</v>
      </c>
      <c r="M1620" s="78" t="s">
        <v>92</v>
      </c>
      <c r="N1620" s="77"/>
      <c r="O1620" s="272" t="s">
        <v>3558</v>
      </c>
      <c r="P1620" s="66" t="s">
        <v>34</v>
      </c>
      <c r="Q1620" s="67" t="s">
        <v>170</v>
      </c>
      <c r="R1620" s="67" t="s">
        <v>49</v>
      </c>
      <c r="S1620" s="288" t="str">
        <f>+'EVCA sectoralclassification 1'!E214</f>
        <v>Systems software</v>
      </c>
      <c r="T1620" s="68" t="s">
        <v>166</v>
      </c>
      <c r="U1620" s="66" t="s">
        <v>218</v>
      </c>
      <c r="V1620" s="423" t="s">
        <v>38</v>
      </c>
      <c r="W1620" s="288"/>
      <c r="X1620" s="489">
        <v>44035</v>
      </c>
      <c r="Y1620" s="482"/>
      <c r="Z1620" s="74"/>
    </row>
    <row r="1621" spans="2:26" ht="42.45" hidden="1" customHeight="1" x14ac:dyDescent="0.3">
      <c r="B1621" s="56" t="str">
        <f t="shared" ca="1" si="156"/>
        <v>VERO</v>
      </c>
      <c r="C1621" s="57" t="b">
        <f t="shared" si="157"/>
        <v>1</v>
      </c>
      <c r="D1621" s="57" t="b">
        <f>+IF(Q1621='Convalida dati'!$B$16,AND('Dealflow centrale'!V1621&lt;&gt;"",I1621&lt;&gt;""),IF(AND('Dealflow centrale'!Q1621='Convalida dati'!$B$17,'Dealflow centrale'!I1621=""),OR('Dealflow centrale'!V1621="",V1621='Convalida dati'!$D$8),"FALSO"))</f>
        <v>1</v>
      </c>
      <c r="E1621" s="57" t="b">
        <f>+IF(OR(T1621='Convalida dati'!$F$4,T1621='Convalida dati'!$F$5,T1621='Convalida dati'!$F$8),OR('Dealflow centrale'!V1621='Convalida dati'!$D$5,V1621='Convalida dati'!$D$6,V1621='Convalida dati'!$D$7),IF(OR('Dealflow centrale'!T1621='Convalida dati'!$F$9,'Dealflow centrale'!T1621='Convalida dati'!$F$7),OR('Dealflow centrale'!V1621='Convalida dati'!$D$4,'Dealflow centrale'!V1621='Convalida dati'!$D$5,'Dealflow centrale'!V1621='Convalida dati'!$D$6),IF(T1621="",OR(V1621="",V1621='Convalida dati'!$D$8),"FALSO")))</f>
        <v>1</v>
      </c>
      <c r="F1621" s="58" t="str">
        <f t="shared" ca="1" si="158"/>
        <v>OK</v>
      </c>
      <c r="G1621" s="60">
        <f t="shared" si="152"/>
        <v>1616</v>
      </c>
      <c r="H1621" s="84">
        <v>44030</v>
      </c>
      <c r="I1621" s="59">
        <v>44030</v>
      </c>
      <c r="J1621" s="279" t="s">
        <v>3560</v>
      </c>
      <c r="K1621" s="70" t="s">
        <v>62</v>
      </c>
      <c r="L1621" s="70" t="s">
        <v>149</v>
      </c>
      <c r="M1621" s="72" t="s">
        <v>92</v>
      </c>
      <c r="N1621" s="75"/>
      <c r="O1621" s="73" t="s">
        <v>3559</v>
      </c>
      <c r="P1621" s="72" t="s">
        <v>34</v>
      </c>
      <c r="Q1621" s="281" t="s">
        <v>170</v>
      </c>
      <c r="R1621" s="61" t="s">
        <v>53</v>
      </c>
      <c r="S1621" s="293" t="str">
        <f>+'EVCA sectoralclassification 1'!E180</f>
        <v>Financial institutions and services</v>
      </c>
      <c r="T1621" s="62" t="s">
        <v>40</v>
      </c>
      <c r="U1621" s="72" t="s">
        <v>218</v>
      </c>
      <c r="V1621" s="424" t="s">
        <v>174</v>
      </c>
      <c r="W1621" s="289"/>
      <c r="X1621" s="488">
        <v>44035</v>
      </c>
      <c r="Y1621" s="481"/>
      <c r="Z1621" s="284"/>
    </row>
    <row r="1622" spans="2:26" ht="60" hidden="1" customHeight="1" x14ac:dyDescent="0.3">
      <c r="B1622" s="56" t="str">
        <f t="shared" ca="1" si="156"/>
        <v>VERO</v>
      </c>
      <c r="C1622" s="57" t="b">
        <f t="shared" si="157"/>
        <v>1</v>
      </c>
      <c r="D1622" s="57" t="b">
        <f>+IF(Q1622='Convalida dati'!$B$16,AND('Dealflow centrale'!V1622&lt;&gt;"",I1622&lt;&gt;""),IF(AND('Dealflow centrale'!Q1622='Convalida dati'!$B$17,'Dealflow centrale'!I1622=""),OR('Dealflow centrale'!V1622="",V1622='Convalida dati'!$D$8),"FALSO"))</f>
        <v>1</v>
      </c>
      <c r="E1622" s="57" t="b">
        <f>+IF(OR(T1622='Convalida dati'!$F$4,T1622='Convalida dati'!$F$5,T1622='Convalida dati'!$F$8),OR('Dealflow centrale'!V1622='Convalida dati'!$D$9,V1622='Convalida dati'!$D$6,V1622='Convalida dati'!$D$7,V1622='Convalida dati'!$D$11),IF(OR('Dealflow centrale'!T1622='Convalida dati'!$F$6,'Dealflow centrale'!T1622='Convalida dati'!$F$7),OR('Dealflow centrale'!V1622='Convalida dati'!$D$10,'Dealflow centrale'!V1622='Convalida dati'!$D$9,'Dealflow centrale'!V1622='Convalida dati'!$D$6),IF(T1622="",OR(V1622="",V1622='Convalida dati'!$D$8),"FALSO")))</f>
        <v>1</v>
      </c>
      <c r="F1622" s="58" t="str">
        <f t="shared" ca="1" si="158"/>
        <v>OK</v>
      </c>
      <c r="G1622" s="66">
        <f t="shared" si="152"/>
        <v>1617</v>
      </c>
      <c r="H1622" s="85">
        <v>44033</v>
      </c>
      <c r="I1622" s="63">
        <v>44033</v>
      </c>
      <c r="J1622" s="292" t="s">
        <v>3561</v>
      </c>
      <c r="K1622" s="76" t="s">
        <v>62</v>
      </c>
      <c r="L1622" s="76" t="s">
        <v>165</v>
      </c>
      <c r="M1622" s="78" t="s">
        <v>90</v>
      </c>
      <c r="N1622" s="64"/>
      <c r="O1622" s="272" t="s">
        <v>3878</v>
      </c>
      <c r="P1622" s="66" t="s">
        <v>37</v>
      </c>
      <c r="Q1622" s="67" t="s">
        <v>170</v>
      </c>
      <c r="R1622" s="67" t="s">
        <v>53</v>
      </c>
      <c r="S1622" s="288" t="str">
        <f>+'EVCA sectoralclassification 1'!E161</f>
        <v>Consumer services: other</v>
      </c>
      <c r="T1622" s="68" t="s">
        <v>166</v>
      </c>
      <c r="U1622" s="66" t="s">
        <v>218</v>
      </c>
      <c r="V1622" s="430" t="s">
        <v>3913</v>
      </c>
      <c r="W1622" s="463"/>
      <c r="X1622" s="489">
        <v>44767</v>
      </c>
      <c r="Y1622" s="482" t="s">
        <v>5144</v>
      </c>
      <c r="Z1622" s="74"/>
    </row>
    <row r="1623" spans="2:26" ht="42.45" hidden="1" customHeight="1" x14ac:dyDescent="0.3">
      <c r="B1623" s="56" t="str">
        <f t="shared" ca="1" si="156"/>
        <v>VERO</v>
      </c>
      <c r="C1623" s="57" t="b">
        <f t="shared" si="157"/>
        <v>1</v>
      </c>
      <c r="D1623" s="57" t="b">
        <f>+IF(Q1623='Convalida dati'!$B$16,AND('Dealflow centrale'!V1623&lt;&gt;"",I1623&lt;&gt;""),IF(AND('Dealflow centrale'!Q1623='Convalida dati'!$B$17,'Dealflow centrale'!I1623=""),OR('Dealflow centrale'!V1623="",V1623='Convalida dati'!$D$8),"FALSO"))</f>
        <v>1</v>
      </c>
      <c r="E1623" s="57" t="b">
        <f>+IF(OR(T1623='Convalida dati'!$F$4,T1623='Convalida dati'!$F$5,T1623='Convalida dati'!$F$8),OR('Dealflow centrale'!V1623='Convalida dati'!$D$5,V1623='Convalida dati'!$D$6,V1623='Convalida dati'!$D$7),IF(OR('Dealflow centrale'!T1623='Convalida dati'!$F$9,'Dealflow centrale'!T1623='Convalida dati'!$F$7),OR('Dealflow centrale'!V1623='Convalida dati'!$D$4,'Dealflow centrale'!V1623='Convalida dati'!$D$5,'Dealflow centrale'!V1623='Convalida dati'!$D$6),IF(T1623="",OR(V1623="",V1623='Convalida dati'!$D$8),"FALSO")))</f>
        <v>1</v>
      </c>
      <c r="F1623" s="58" t="str">
        <f t="shared" ca="1" si="158"/>
        <v>OK</v>
      </c>
      <c r="G1623" s="60">
        <f t="shared" si="152"/>
        <v>1618</v>
      </c>
      <c r="H1623" s="84">
        <v>44034</v>
      </c>
      <c r="I1623" s="59">
        <v>44034</v>
      </c>
      <c r="J1623" s="279" t="s">
        <v>3563</v>
      </c>
      <c r="K1623" s="70" t="s">
        <v>62</v>
      </c>
      <c r="L1623" s="70" t="s">
        <v>206</v>
      </c>
      <c r="M1623" s="72" t="s">
        <v>206</v>
      </c>
      <c r="N1623" s="75"/>
      <c r="O1623" s="73" t="s">
        <v>3562</v>
      </c>
      <c r="P1623" s="60" t="s">
        <v>34</v>
      </c>
      <c r="Q1623" s="281" t="s">
        <v>170</v>
      </c>
      <c r="R1623" s="61" t="s">
        <v>48</v>
      </c>
      <c r="S1623" s="293" t="str">
        <f>+'EVCA sectoralclassification 1'!E199</f>
        <v>Internet technologies</v>
      </c>
      <c r="T1623" s="62" t="s">
        <v>41</v>
      </c>
      <c r="U1623" s="60" t="s">
        <v>218</v>
      </c>
      <c r="V1623" s="424" t="s">
        <v>174</v>
      </c>
      <c r="W1623" s="289"/>
      <c r="X1623" s="488">
        <v>44035</v>
      </c>
      <c r="Y1623" s="481"/>
      <c r="Z1623" s="284"/>
    </row>
    <row r="1624" spans="2:26" ht="42.45" hidden="1" customHeight="1" x14ac:dyDescent="0.3">
      <c r="B1624" s="56" t="str">
        <f t="shared" ca="1" si="156"/>
        <v>VERO</v>
      </c>
      <c r="C1624" s="57" t="b">
        <f t="shared" si="157"/>
        <v>1</v>
      </c>
      <c r="D1624" s="57" t="b">
        <f>+IF(Q1624='Convalida dati'!$B$16,AND('Dealflow centrale'!V1624&lt;&gt;"",I1624&lt;&gt;""),IF(AND('Dealflow centrale'!Q1624='Convalida dati'!$B$17,'Dealflow centrale'!I1624=""),OR('Dealflow centrale'!V1624="",V1624='Convalida dati'!$D$8),"FALSO"))</f>
        <v>1</v>
      </c>
      <c r="E1624" s="57" t="b">
        <f>+IF(OR(T1624='Convalida dati'!$F$4,T1624='Convalida dati'!$F$5,T1624='Convalida dati'!$F$8),OR('Dealflow centrale'!V1624='Convalida dati'!$D$5,V1624='Convalida dati'!$D$6,V1624='Convalida dati'!$D$7),IF(OR('Dealflow centrale'!T1624='Convalida dati'!$F$9,'Dealflow centrale'!T1624='Convalida dati'!$F$7),OR('Dealflow centrale'!V1624='Convalida dati'!$D$4,'Dealflow centrale'!V1624='Convalida dati'!$D$5,'Dealflow centrale'!V1624='Convalida dati'!$D$6),IF(T1624="",OR(V1624="",V1624='Convalida dati'!$D$8),"FALSO")))</f>
        <v>1</v>
      </c>
      <c r="F1624" s="58" t="str">
        <f t="shared" ca="1" si="158"/>
        <v>OK</v>
      </c>
      <c r="G1624" s="66">
        <f t="shared" si="152"/>
        <v>1619</v>
      </c>
      <c r="H1624" s="85">
        <v>44035</v>
      </c>
      <c r="I1624" s="63">
        <v>44035</v>
      </c>
      <c r="J1624" s="292" t="s">
        <v>3565</v>
      </c>
      <c r="K1624" s="76" t="s">
        <v>62</v>
      </c>
      <c r="L1624" s="76" t="s">
        <v>747</v>
      </c>
      <c r="M1624" s="78" t="s">
        <v>96</v>
      </c>
      <c r="N1624" s="77"/>
      <c r="O1624" s="272" t="s">
        <v>3564</v>
      </c>
      <c r="P1624" s="78" t="s">
        <v>35</v>
      </c>
      <c r="Q1624" s="67" t="s">
        <v>170</v>
      </c>
      <c r="R1624" s="67" t="s">
        <v>48</v>
      </c>
      <c r="S1624" s="288" t="str">
        <f>+'EVCA sectoralclassification 1'!E189</f>
        <v>Broadcasting, publications and content providers</v>
      </c>
      <c r="T1624" s="68" t="s">
        <v>166</v>
      </c>
      <c r="U1624" s="78" t="s">
        <v>218</v>
      </c>
      <c r="V1624" s="423" t="s">
        <v>174</v>
      </c>
      <c r="W1624" s="288"/>
      <c r="X1624" s="489">
        <v>44035</v>
      </c>
      <c r="Y1624" s="482" t="s">
        <v>2673</v>
      </c>
      <c r="Z1624" s="74"/>
    </row>
    <row r="1625" spans="2:26" ht="42.45" hidden="1" customHeight="1" x14ac:dyDescent="0.3">
      <c r="B1625" s="56" t="str">
        <f t="shared" ca="1" si="156"/>
        <v>VERO</v>
      </c>
      <c r="C1625" s="57" t="b">
        <f t="shared" si="157"/>
        <v>1</v>
      </c>
      <c r="D1625" s="57" t="b">
        <f>+IF(Q1625='Convalida dati'!$B$16,AND('Dealflow centrale'!V1625&lt;&gt;"",I1625&lt;&gt;""),IF(AND('Dealflow centrale'!Q1625='Convalida dati'!$B$17,'Dealflow centrale'!I1625=""),OR('Dealflow centrale'!V1625="",V1625='Convalida dati'!$D$8),"FALSO"))</f>
        <v>1</v>
      </c>
      <c r="E1625" s="57" t="b">
        <f>+IF(OR(T1625='Convalida dati'!$F$4,T1625='Convalida dati'!$F$5,T1625='Convalida dati'!$F$8),OR('Dealflow centrale'!V1625='Convalida dati'!$D$5,V1625='Convalida dati'!$D$6,V1625='Convalida dati'!$D$7),IF(OR('Dealflow centrale'!T1625='Convalida dati'!$F$9,'Dealflow centrale'!T1625='Convalida dati'!$F$7),OR('Dealflow centrale'!V1625='Convalida dati'!$D$4,'Dealflow centrale'!V1625='Convalida dati'!$D$5,'Dealflow centrale'!V1625='Convalida dati'!$D$6),IF(T1625="",OR(V1625="",V1625='Convalida dati'!$D$8),"FALSO")))</f>
        <v>1</v>
      </c>
      <c r="F1625" s="58" t="str">
        <f t="shared" ca="1" si="158"/>
        <v>OK</v>
      </c>
      <c r="G1625" s="60">
        <f t="shared" si="152"/>
        <v>1620</v>
      </c>
      <c r="H1625" s="84">
        <v>44035</v>
      </c>
      <c r="I1625" s="59">
        <v>44035</v>
      </c>
      <c r="J1625" s="279" t="s">
        <v>3566</v>
      </c>
      <c r="K1625" s="70" t="s">
        <v>62</v>
      </c>
      <c r="L1625" s="70" t="s">
        <v>149</v>
      </c>
      <c r="M1625" s="72" t="s">
        <v>92</v>
      </c>
      <c r="N1625" s="75"/>
      <c r="O1625" s="73" t="s">
        <v>1065</v>
      </c>
      <c r="P1625" s="60" t="s">
        <v>84</v>
      </c>
      <c r="Q1625" s="281" t="s">
        <v>170</v>
      </c>
      <c r="R1625" s="61" t="s">
        <v>48</v>
      </c>
      <c r="S1625" s="293" t="str">
        <f>+'EVCA sectoralclassification 1'!E214</f>
        <v>Systems software</v>
      </c>
      <c r="T1625" s="62" t="s">
        <v>166</v>
      </c>
      <c r="U1625" s="60" t="s">
        <v>218</v>
      </c>
      <c r="V1625" s="424" t="s">
        <v>38</v>
      </c>
      <c r="W1625" s="289"/>
      <c r="X1625" s="488">
        <v>44042</v>
      </c>
      <c r="Y1625" s="481"/>
      <c r="Z1625" s="284"/>
    </row>
    <row r="1626" spans="2:26" ht="42.45" hidden="1" customHeight="1" x14ac:dyDescent="0.3">
      <c r="B1626" s="56" t="str">
        <f t="shared" ca="1" si="156"/>
        <v>VERO</v>
      </c>
      <c r="C1626" s="57" t="b">
        <f t="shared" si="157"/>
        <v>1</v>
      </c>
      <c r="D1626" s="57" t="b">
        <f>+IF(Q1626='Convalida dati'!$B$16,AND('Dealflow centrale'!V1626&lt;&gt;"",I1626&lt;&gt;""),IF(AND('Dealflow centrale'!Q1626='Convalida dati'!$B$17,'Dealflow centrale'!I1626=""),OR('Dealflow centrale'!V1626="",V1626='Convalida dati'!$D$8),"FALSO"))</f>
        <v>1</v>
      </c>
      <c r="E1626" s="57" t="b">
        <f>+IF(OR(T1626='Convalida dati'!$F$4,T1626='Convalida dati'!$F$5,T1626='Convalida dati'!$F$8),OR('Dealflow centrale'!V1626='Convalida dati'!$D$5,V1626='Convalida dati'!$D$6,V1626='Convalida dati'!$D$7),IF(OR('Dealflow centrale'!T1626='Convalida dati'!$F$9,'Dealflow centrale'!T1626='Convalida dati'!$F$7),OR('Dealflow centrale'!V1626='Convalida dati'!$D$4,'Dealflow centrale'!V1626='Convalida dati'!$D$5,'Dealflow centrale'!V1626='Convalida dati'!$D$6),IF(T1626="",OR(V1626="",V1626='Convalida dati'!$D$8),"FALSO")))</f>
        <v>1</v>
      </c>
      <c r="F1626" s="58" t="str">
        <f t="shared" ca="1" si="158"/>
        <v>OK</v>
      </c>
      <c r="G1626" s="66">
        <f t="shared" si="152"/>
        <v>1621</v>
      </c>
      <c r="H1626" s="85">
        <v>44036</v>
      </c>
      <c r="I1626" s="63">
        <v>44043</v>
      </c>
      <c r="J1626" s="292" t="s">
        <v>3567</v>
      </c>
      <c r="K1626" s="76" t="s">
        <v>62</v>
      </c>
      <c r="L1626" s="76" t="s">
        <v>1523</v>
      </c>
      <c r="M1626" s="78" t="s">
        <v>93</v>
      </c>
      <c r="N1626" s="77"/>
      <c r="O1626" s="272" t="s">
        <v>3568</v>
      </c>
      <c r="P1626" s="66" t="s">
        <v>35</v>
      </c>
      <c r="Q1626" s="67" t="s">
        <v>170</v>
      </c>
      <c r="R1626" s="67" t="s">
        <v>51</v>
      </c>
      <c r="S1626" s="288" t="str">
        <f>+'EVCA sectoralclassification 1'!E57</f>
        <v>Business and industrial products</v>
      </c>
      <c r="T1626" s="68" t="s">
        <v>166</v>
      </c>
      <c r="U1626" s="66" t="s">
        <v>218</v>
      </c>
      <c r="V1626" s="423" t="s">
        <v>38</v>
      </c>
      <c r="W1626" s="288"/>
      <c r="X1626" s="489">
        <v>44049</v>
      </c>
      <c r="Y1626" s="482"/>
      <c r="Z1626" s="74"/>
    </row>
    <row r="1627" spans="2:26" ht="42.45" hidden="1" customHeight="1" x14ac:dyDescent="0.3">
      <c r="B1627" s="56" t="str">
        <f t="shared" ca="1" si="156"/>
        <v>VERO</v>
      </c>
      <c r="C1627" s="57" t="b">
        <f t="shared" si="157"/>
        <v>1</v>
      </c>
      <c r="D1627" s="57" t="b">
        <f>+IF(Q1627='Convalida dati'!$B$16,AND('Dealflow centrale'!V1627&lt;&gt;"",I1627&lt;&gt;""),IF(AND('Dealflow centrale'!Q1627='Convalida dati'!$B$17,'Dealflow centrale'!I1627=""),OR('Dealflow centrale'!V1627="",V1627='Convalida dati'!$D$8),"FALSO"))</f>
        <v>1</v>
      </c>
      <c r="E1627" s="57" t="b">
        <f>+IF(OR(T1627='Convalida dati'!$F$4,T1627='Convalida dati'!$F$5,T1627='Convalida dati'!$F$8),OR('Dealflow centrale'!V1627='Convalida dati'!$D$5,V1627='Convalida dati'!$D$6,V1627='Convalida dati'!$D$7),IF(OR('Dealflow centrale'!T1627='Convalida dati'!$F$9,'Dealflow centrale'!T1627='Convalida dati'!$F$7),OR('Dealflow centrale'!V1627='Convalida dati'!$D$4,'Dealflow centrale'!V1627='Convalida dati'!$D$5,'Dealflow centrale'!V1627='Convalida dati'!$D$6),IF(T1627="",OR(V1627="",V1627='Convalida dati'!$D$8),"FALSO")))</f>
        <v>1</v>
      </c>
      <c r="F1627" s="58" t="str">
        <f t="shared" ca="1" si="158"/>
        <v>OK</v>
      </c>
      <c r="G1627" s="60">
        <f t="shared" si="152"/>
        <v>1622</v>
      </c>
      <c r="H1627" s="84">
        <v>44037</v>
      </c>
      <c r="I1627" s="59">
        <v>44037</v>
      </c>
      <c r="J1627" s="279" t="s">
        <v>3569</v>
      </c>
      <c r="K1627" s="70" t="s">
        <v>62</v>
      </c>
      <c r="L1627" s="70" t="s">
        <v>202</v>
      </c>
      <c r="M1627" s="72" t="s">
        <v>89</v>
      </c>
      <c r="N1627" s="75"/>
      <c r="O1627" s="73" t="s">
        <v>3570</v>
      </c>
      <c r="P1627" s="72" t="s">
        <v>34</v>
      </c>
      <c r="Q1627" s="61" t="s">
        <v>170</v>
      </c>
      <c r="R1627" s="61" t="s">
        <v>48</v>
      </c>
      <c r="S1627" s="293" t="str">
        <f>+'EVCA sectoralclassification 1'!E200</f>
        <v>Internet technologies</v>
      </c>
      <c r="T1627" s="62" t="s">
        <v>41</v>
      </c>
      <c r="U1627" s="60" t="s">
        <v>218</v>
      </c>
      <c r="V1627" s="424" t="s">
        <v>174</v>
      </c>
      <c r="W1627" s="289"/>
      <c r="X1627" s="488">
        <v>44042</v>
      </c>
      <c r="Y1627" s="483" t="s">
        <v>2218</v>
      </c>
      <c r="Z1627" s="80"/>
    </row>
    <row r="1628" spans="2:26" ht="42.45" hidden="1" customHeight="1" x14ac:dyDescent="0.3">
      <c r="B1628" s="56" t="str">
        <f t="shared" ca="1" si="156"/>
        <v>VERO</v>
      </c>
      <c r="C1628" s="57" t="b">
        <f t="shared" si="157"/>
        <v>1</v>
      </c>
      <c r="D1628" s="57" t="b">
        <f>+IF(Q1628='Convalida dati'!$B$16,AND('Dealflow centrale'!V1628&lt;&gt;"",I1628&lt;&gt;""),IF(AND('Dealflow centrale'!Q1628='Convalida dati'!$B$17,'Dealflow centrale'!I1628=""),OR('Dealflow centrale'!V1628="",V1628='Convalida dati'!$D$8),"FALSO"))</f>
        <v>1</v>
      </c>
      <c r="E1628" s="57" t="b">
        <f>+IF(OR(T1628='Convalida dati'!$F$4,T1628='Convalida dati'!$F$5,T1628='Convalida dati'!$F$8),OR('Dealflow centrale'!V1628='Convalida dati'!$D$5,V1628='Convalida dati'!$D$6,V1628='Convalida dati'!$D$7),IF(OR('Dealflow centrale'!T1628='Convalida dati'!$F$9,'Dealflow centrale'!T1628='Convalida dati'!$F$7),OR('Dealflow centrale'!V1628='Convalida dati'!$D$4,'Dealflow centrale'!V1628='Convalida dati'!$D$5,'Dealflow centrale'!V1628='Convalida dati'!$D$6),IF(T1628="",OR(V1628="",V1628='Convalida dati'!$D$8),"FALSO")))</f>
        <v>1</v>
      </c>
      <c r="F1628" s="58" t="str">
        <f t="shared" ca="1" si="158"/>
        <v>OK</v>
      </c>
      <c r="G1628" s="66">
        <f t="shared" si="152"/>
        <v>1623</v>
      </c>
      <c r="H1628" s="85">
        <v>44039</v>
      </c>
      <c r="I1628" s="63">
        <v>44039</v>
      </c>
      <c r="J1628" s="292" t="s">
        <v>3571</v>
      </c>
      <c r="K1628" s="76" t="s">
        <v>62</v>
      </c>
      <c r="L1628" s="76" t="s">
        <v>206</v>
      </c>
      <c r="M1628" s="78" t="s">
        <v>206</v>
      </c>
      <c r="N1628" s="77"/>
      <c r="O1628" s="272" t="s">
        <v>3572</v>
      </c>
      <c r="P1628" s="78" t="s">
        <v>34</v>
      </c>
      <c r="Q1628" s="67" t="s">
        <v>170</v>
      </c>
      <c r="R1628" s="67" t="s">
        <v>52</v>
      </c>
      <c r="S1628" s="288" t="str">
        <f>+'EVCA sectoralclassification 1'!E234</f>
        <v>Healthcare: other</v>
      </c>
      <c r="T1628" s="68" t="s">
        <v>41</v>
      </c>
      <c r="U1628" s="66" t="s">
        <v>218</v>
      </c>
      <c r="V1628" s="423" t="s">
        <v>174</v>
      </c>
      <c r="W1628" s="288"/>
      <c r="X1628" s="489">
        <v>44042</v>
      </c>
      <c r="Y1628" s="482"/>
      <c r="Z1628" s="74"/>
    </row>
    <row r="1629" spans="2:26" ht="42.45" hidden="1" customHeight="1" x14ac:dyDescent="0.3">
      <c r="B1629" s="56" t="str">
        <f t="shared" ca="1" si="156"/>
        <v>VERO</v>
      </c>
      <c r="C1629" s="57" t="b">
        <f t="shared" si="157"/>
        <v>1</v>
      </c>
      <c r="D1629" s="57" t="b">
        <f>+IF(Q1629='Convalida dati'!$B$16,AND('Dealflow centrale'!V1629&lt;&gt;"",I1629&lt;&gt;""),IF(AND('Dealflow centrale'!Q1629='Convalida dati'!$B$17,'Dealflow centrale'!I1629=""),OR('Dealflow centrale'!V1629="",V1629='Convalida dati'!$D$8),"FALSO"))</f>
        <v>1</v>
      </c>
      <c r="E1629" s="57" t="b">
        <f>+IF(OR(T1629='Convalida dati'!$F$4,T1629='Convalida dati'!$F$5,T1629='Convalida dati'!$F$8),OR('Dealflow centrale'!V1629='Convalida dati'!$D$5,V1629='Convalida dati'!$D$6,V1629='Convalida dati'!$D$7),IF(OR('Dealflow centrale'!T1629='Convalida dati'!$F$9,'Dealflow centrale'!T1629='Convalida dati'!$F$7),OR('Dealflow centrale'!V1629='Convalida dati'!$D$4,'Dealflow centrale'!V1629='Convalida dati'!$D$5,'Dealflow centrale'!V1629='Convalida dati'!$D$6),IF(T1629="",OR(V1629="",V1629='Convalida dati'!$D$8),"FALSO")))</f>
        <v>1</v>
      </c>
      <c r="F1629" s="58" t="str">
        <f t="shared" ca="1" si="158"/>
        <v>OK</v>
      </c>
      <c r="G1629" s="60">
        <f t="shared" si="152"/>
        <v>1624</v>
      </c>
      <c r="H1629" s="84">
        <v>44039</v>
      </c>
      <c r="I1629" s="59">
        <v>44147</v>
      </c>
      <c r="J1629" s="279" t="s">
        <v>3573</v>
      </c>
      <c r="K1629" s="70" t="s">
        <v>62</v>
      </c>
      <c r="L1629" s="70" t="s">
        <v>165</v>
      </c>
      <c r="M1629" s="72" t="s">
        <v>90</v>
      </c>
      <c r="N1629" s="75"/>
      <c r="O1629" s="73" t="s">
        <v>3574</v>
      </c>
      <c r="P1629" s="60" t="s">
        <v>35</v>
      </c>
      <c r="Q1629" s="61" t="s">
        <v>170</v>
      </c>
      <c r="R1629" s="61" t="s">
        <v>53</v>
      </c>
      <c r="S1629" s="293" t="str">
        <f>+'EVCA sectoralclassification 1'!E83</f>
        <v>Business and industrial services</v>
      </c>
      <c r="T1629" s="62" t="s">
        <v>167</v>
      </c>
      <c r="U1629" s="60" t="s">
        <v>218</v>
      </c>
      <c r="V1629" s="424" t="s">
        <v>38</v>
      </c>
      <c r="W1629" s="289"/>
      <c r="X1629" s="488">
        <v>44042</v>
      </c>
      <c r="Y1629" s="481"/>
      <c r="Z1629" s="284"/>
    </row>
    <row r="1630" spans="2:26" ht="42.45" hidden="1" customHeight="1" x14ac:dyDescent="0.3">
      <c r="B1630" s="56" t="str">
        <f t="shared" ca="1" si="156"/>
        <v>VERO</v>
      </c>
      <c r="C1630" s="57" t="b">
        <f t="shared" si="157"/>
        <v>1</v>
      </c>
      <c r="D1630" s="57" t="b">
        <f>+IF(Q1630='Convalida dati'!$B$16,AND('Dealflow centrale'!V1630&lt;&gt;"",I1630&lt;&gt;""),IF(AND('Dealflow centrale'!Q1630='Convalida dati'!$B$17,'Dealflow centrale'!I1630=""),OR('Dealflow centrale'!V1630="",V1630='Convalida dati'!$D$8),"FALSO"))</f>
        <v>1</v>
      </c>
      <c r="E1630" s="57" t="b">
        <f>+IF(OR(T1630='Convalida dati'!$F$4,T1630='Convalida dati'!$F$5,T1630='Convalida dati'!$F$8),OR('Dealflow centrale'!V1630='Convalida dati'!$D$5,V1630='Convalida dati'!$D$6,V1630='Convalida dati'!$D$7),IF(OR('Dealflow centrale'!T1630='Convalida dati'!$F$9,'Dealflow centrale'!T1630='Convalida dati'!$F$7),OR('Dealflow centrale'!V1630='Convalida dati'!$D$4,'Dealflow centrale'!V1630='Convalida dati'!$D$5,'Dealflow centrale'!V1630='Convalida dati'!$D$6),IF(T1630="",OR(V1630="",V1630='Convalida dati'!$D$8),"FALSO")))</f>
        <v>1</v>
      </c>
      <c r="F1630" s="58" t="str">
        <f t="shared" ca="1" si="158"/>
        <v>OK</v>
      </c>
      <c r="G1630" s="66">
        <f t="shared" si="152"/>
        <v>1625</v>
      </c>
      <c r="H1630" s="273">
        <v>44039</v>
      </c>
      <c r="I1630" s="63">
        <v>44039</v>
      </c>
      <c r="J1630" s="292" t="s">
        <v>3576</v>
      </c>
      <c r="K1630" s="76" t="s">
        <v>62</v>
      </c>
      <c r="L1630" s="76" t="s">
        <v>192</v>
      </c>
      <c r="M1630" s="78" t="s">
        <v>95</v>
      </c>
      <c r="N1630" s="77"/>
      <c r="O1630" s="272" t="s">
        <v>3575</v>
      </c>
      <c r="P1630" s="66" t="s">
        <v>34</v>
      </c>
      <c r="Q1630" s="67" t="s">
        <v>170</v>
      </c>
      <c r="R1630" s="67" t="s">
        <v>53</v>
      </c>
      <c r="S1630" s="288" t="str">
        <f>+'EVCA sectoralclassification 1'!E89</f>
        <v>Business and industrial services</v>
      </c>
      <c r="T1630" s="68" t="s">
        <v>166</v>
      </c>
      <c r="U1630" s="66" t="s">
        <v>218</v>
      </c>
      <c r="V1630" s="423" t="s">
        <v>38</v>
      </c>
      <c r="W1630" s="288"/>
      <c r="X1630" s="489">
        <v>44042</v>
      </c>
      <c r="Y1630" s="482"/>
      <c r="Z1630" s="74"/>
    </row>
    <row r="1631" spans="2:26" ht="42.45" hidden="1" customHeight="1" x14ac:dyDescent="0.3">
      <c r="B1631" s="56" t="str">
        <f t="shared" ca="1" si="156"/>
        <v>VERO</v>
      </c>
      <c r="C1631" s="57" t="b">
        <f t="shared" si="157"/>
        <v>1</v>
      </c>
      <c r="D1631" s="57" t="b">
        <f>+IF(Q1631='Convalida dati'!$B$16,AND('Dealflow centrale'!V1631&lt;&gt;"",I1631&lt;&gt;""),IF(AND('Dealflow centrale'!Q1631='Convalida dati'!$B$17,'Dealflow centrale'!I1631=""),OR('Dealflow centrale'!V1631="",V1631='Convalida dati'!$D$8),"FALSO"))</f>
        <v>1</v>
      </c>
      <c r="E1631" s="57" t="b">
        <f>+IF(OR(T1631='Convalida dati'!$F$4,T1631='Convalida dati'!$F$5,T1631='Convalida dati'!$F$8),OR('Dealflow centrale'!V1631='Convalida dati'!$D$5,V1631='Convalida dati'!$D$6,V1631='Convalida dati'!$D$7),IF(OR('Dealflow centrale'!T1631='Convalida dati'!$F$9,'Dealflow centrale'!T1631='Convalida dati'!$F$7),OR('Dealflow centrale'!V1631='Convalida dati'!$D$4,'Dealflow centrale'!V1631='Convalida dati'!$D$5,'Dealflow centrale'!V1631='Convalida dati'!$D$6),IF(T1631="",OR(V1631="",V1631='Convalida dati'!$D$8),"FALSO")))</f>
        <v>1</v>
      </c>
      <c r="F1631" s="58" t="str">
        <f t="shared" ca="1" si="158"/>
        <v>OK</v>
      </c>
      <c r="G1631" s="60">
        <f t="shared" si="152"/>
        <v>1626</v>
      </c>
      <c r="H1631" s="84">
        <v>44040</v>
      </c>
      <c r="I1631" s="59">
        <v>44040</v>
      </c>
      <c r="J1631" s="279" t="s">
        <v>3577</v>
      </c>
      <c r="K1631" s="70" t="s">
        <v>62</v>
      </c>
      <c r="L1631" s="70" t="s">
        <v>206</v>
      </c>
      <c r="M1631" s="72" t="s">
        <v>206</v>
      </c>
      <c r="N1631" s="75"/>
      <c r="O1631" s="73" t="s">
        <v>3578</v>
      </c>
      <c r="P1631" s="60" t="s">
        <v>34</v>
      </c>
      <c r="Q1631" s="281" t="s">
        <v>170</v>
      </c>
      <c r="R1631" s="61" t="s">
        <v>48</v>
      </c>
      <c r="S1631" s="293" t="str">
        <f>+'EVCA sectoralclassification 1'!E199</f>
        <v>Internet technologies</v>
      </c>
      <c r="T1631" s="62" t="s">
        <v>41</v>
      </c>
      <c r="U1631" s="284" t="s">
        <v>218</v>
      </c>
      <c r="V1631" s="424" t="s">
        <v>174</v>
      </c>
      <c r="W1631" s="289"/>
      <c r="X1631" s="488">
        <v>44042</v>
      </c>
      <c r="Y1631" s="481"/>
      <c r="Z1631" s="284"/>
    </row>
    <row r="1632" spans="2:26" ht="42.45" hidden="1" customHeight="1" x14ac:dyDescent="0.3">
      <c r="B1632" s="56" t="str">
        <f t="shared" ca="1" si="156"/>
        <v>VERO</v>
      </c>
      <c r="C1632" s="57" t="b">
        <f t="shared" si="157"/>
        <v>1</v>
      </c>
      <c r="D1632" s="57" t="b">
        <f>+IF(Q1632='Convalida dati'!$B$16,AND('Dealflow centrale'!V1632&lt;&gt;"",I1632&lt;&gt;""),IF(AND('Dealflow centrale'!Q1632='Convalida dati'!$B$17,'Dealflow centrale'!I1632=""),OR('Dealflow centrale'!V1632="",V1632='Convalida dati'!$D$8),"FALSO"))</f>
        <v>1</v>
      </c>
      <c r="E1632" s="57" t="b">
        <f>+IF(OR(T1632='Convalida dati'!$F$4,T1632='Convalida dati'!$F$5,T1632='Convalida dati'!$F$8),OR('Dealflow centrale'!V1632='Convalida dati'!$D$5,V1632='Convalida dati'!$D$6,V1632='Convalida dati'!$D$7),IF(OR('Dealflow centrale'!T1632='Convalida dati'!$F$9,'Dealflow centrale'!T1632='Convalida dati'!$F$7),OR('Dealflow centrale'!V1632='Convalida dati'!$D$4,'Dealflow centrale'!V1632='Convalida dati'!$D$5,'Dealflow centrale'!V1632='Convalida dati'!$D$6),IF(T1632="",OR(V1632="",V1632='Convalida dati'!$D$8),"FALSO")))</f>
        <v>1</v>
      </c>
      <c r="F1632" s="58" t="str">
        <f t="shared" ca="1" si="158"/>
        <v>OK</v>
      </c>
      <c r="G1632" s="66">
        <f t="shared" si="152"/>
        <v>1627</v>
      </c>
      <c r="H1632" s="273">
        <v>44041</v>
      </c>
      <c r="I1632" s="63">
        <v>44041</v>
      </c>
      <c r="J1632" s="292" t="s">
        <v>3579</v>
      </c>
      <c r="K1632" s="76" t="s">
        <v>62</v>
      </c>
      <c r="L1632" s="76" t="s">
        <v>165</v>
      </c>
      <c r="M1632" s="78" t="s">
        <v>90</v>
      </c>
      <c r="N1632" s="77"/>
      <c r="O1632" s="272" t="s">
        <v>2142</v>
      </c>
      <c r="P1632" s="66" t="s">
        <v>35</v>
      </c>
      <c r="Q1632" s="67" t="s">
        <v>170</v>
      </c>
      <c r="R1632" s="67" t="s">
        <v>49</v>
      </c>
      <c r="S1632" s="288" t="str">
        <f>+'EVCA sectoralclassification 1'!E182</f>
        <v>Financial institutions and services</v>
      </c>
      <c r="T1632" s="68" t="s">
        <v>166</v>
      </c>
      <c r="U1632" s="66" t="s">
        <v>218</v>
      </c>
      <c r="V1632" s="423" t="s">
        <v>38</v>
      </c>
      <c r="W1632" s="288"/>
      <c r="X1632" s="489">
        <v>44042</v>
      </c>
      <c r="Y1632" s="482"/>
      <c r="Z1632" s="74"/>
    </row>
    <row r="1633" spans="2:26" ht="42.45" hidden="1" customHeight="1" x14ac:dyDescent="0.3">
      <c r="B1633" s="56" t="str">
        <f t="shared" ca="1" si="156"/>
        <v>VERO</v>
      </c>
      <c r="C1633" s="57" t="b">
        <f t="shared" si="157"/>
        <v>1</v>
      </c>
      <c r="D1633" s="57" t="b">
        <f>+IF(Q1633='Convalida dati'!$B$16,AND('Dealflow centrale'!V1633&lt;&gt;"",I1633&lt;&gt;""),IF(AND('Dealflow centrale'!Q1633='Convalida dati'!$B$17,'Dealflow centrale'!I1633=""),OR('Dealflow centrale'!V1633="",V1633='Convalida dati'!$D$8),"FALSO"))</f>
        <v>1</v>
      </c>
      <c r="E1633" s="57" t="b">
        <f>+IF(OR(T1633='Convalida dati'!$F$4,T1633='Convalida dati'!$F$5,T1633='Convalida dati'!$F$8),OR('Dealflow centrale'!V1633='Convalida dati'!$D$5,V1633='Convalida dati'!$D$6,V1633='Convalida dati'!$D$7),IF(OR('Dealflow centrale'!T1633='Convalida dati'!$F$9,'Dealflow centrale'!T1633='Convalida dati'!$F$7),OR('Dealflow centrale'!V1633='Convalida dati'!$D$4,'Dealflow centrale'!V1633='Convalida dati'!$D$5,'Dealflow centrale'!V1633='Convalida dati'!$D$6),IF(T1633="",OR(V1633="",V1633='Convalida dati'!$D$8),"FALSO")))</f>
        <v>1</v>
      </c>
      <c r="F1633" s="58" t="str">
        <f t="shared" ca="1" si="158"/>
        <v>OK</v>
      </c>
      <c r="G1633" s="60">
        <f t="shared" si="152"/>
        <v>1628</v>
      </c>
      <c r="H1633" s="84">
        <v>44042</v>
      </c>
      <c r="I1633" s="59">
        <v>44042</v>
      </c>
      <c r="J1633" s="279" t="s">
        <v>3580</v>
      </c>
      <c r="K1633" s="70" t="s">
        <v>64</v>
      </c>
      <c r="L1633" s="70" t="s">
        <v>895</v>
      </c>
      <c r="M1633" s="72" t="s">
        <v>161</v>
      </c>
      <c r="N1633" s="75"/>
      <c r="O1633" s="73" t="s">
        <v>3581</v>
      </c>
      <c r="P1633" s="60" t="s">
        <v>34</v>
      </c>
      <c r="Q1633" s="61" t="s">
        <v>170</v>
      </c>
      <c r="R1633" s="61" t="s">
        <v>51</v>
      </c>
      <c r="S1633" s="293" t="str">
        <f>+'EVCA sectoralclassification 1'!E54</f>
        <v>Business and industrial products</v>
      </c>
      <c r="T1633" s="62" t="s">
        <v>166</v>
      </c>
      <c r="U1633" s="72" t="s">
        <v>218</v>
      </c>
      <c r="V1633" s="424" t="s">
        <v>174</v>
      </c>
      <c r="W1633" s="289"/>
      <c r="X1633" s="488">
        <v>44042</v>
      </c>
      <c r="Y1633" s="483" t="s">
        <v>3582</v>
      </c>
      <c r="Z1633" s="80"/>
    </row>
    <row r="1634" spans="2:26" ht="42.45" hidden="1" customHeight="1" x14ac:dyDescent="0.3">
      <c r="B1634" s="56" t="str">
        <f t="shared" ca="1" si="156"/>
        <v>VERO</v>
      </c>
      <c r="C1634" s="57" t="b">
        <f t="shared" si="157"/>
        <v>1</v>
      </c>
      <c r="D1634" s="57" t="b">
        <f>+IF(Q1634='Convalida dati'!$B$16,AND('Dealflow centrale'!V1634&lt;&gt;"",I1634&lt;&gt;""),IF(AND('Dealflow centrale'!Q1634='Convalida dati'!$B$17,'Dealflow centrale'!I1634=""),OR('Dealflow centrale'!V1634="",V1634='Convalida dati'!$D$8),"FALSO"))</f>
        <v>1</v>
      </c>
      <c r="E1634" s="57" t="b">
        <f>+IF(OR(T1634='Convalida dati'!$F$4,T1634='Convalida dati'!$F$5,T1634='Convalida dati'!$F$8),OR('Dealflow centrale'!V1634='Convalida dati'!$D$5,V1634='Convalida dati'!$D$6,V1634='Convalida dati'!$D$7),IF(OR('Dealflow centrale'!T1634='Convalida dati'!$F$9,'Dealflow centrale'!T1634='Convalida dati'!$F$7),OR('Dealflow centrale'!V1634='Convalida dati'!$D$4,'Dealflow centrale'!V1634='Convalida dati'!$D$5,'Dealflow centrale'!V1634='Convalida dati'!$D$6),IF(T1634="",OR(V1634="",V1634='Convalida dati'!$D$8),"FALSO")))</f>
        <v>1</v>
      </c>
      <c r="F1634" s="58" t="str">
        <f t="shared" ca="1" si="158"/>
        <v>OK</v>
      </c>
      <c r="G1634" s="66">
        <f t="shared" si="152"/>
        <v>1629</v>
      </c>
      <c r="H1634" s="85">
        <v>44042</v>
      </c>
      <c r="I1634" s="63">
        <v>44042</v>
      </c>
      <c r="J1634" s="292" t="s">
        <v>3583</v>
      </c>
      <c r="K1634" s="76" t="s">
        <v>62</v>
      </c>
      <c r="L1634" s="76" t="s">
        <v>2325</v>
      </c>
      <c r="M1634" s="78" t="s">
        <v>98</v>
      </c>
      <c r="N1634" s="77"/>
      <c r="O1634" s="272" t="s">
        <v>3584</v>
      </c>
      <c r="P1634" s="66" t="s">
        <v>34</v>
      </c>
      <c r="Q1634" s="67" t="s">
        <v>170</v>
      </c>
      <c r="R1634" s="67" t="s">
        <v>47</v>
      </c>
      <c r="S1634" s="288" t="str">
        <f>+'EVCA sectoralclassification 1'!E49</f>
        <v>Business and industrial products</v>
      </c>
      <c r="T1634" s="68" t="s">
        <v>41</v>
      </c>
      <c r="U1634" s="66" t="s">
        <v>218</v>
      </c>
      <c r="V1634" s="423" t="s">
        <v>174</v>
      </c>
      <c r="W1634" s="288"/>
      <c r="X1634" s="489">
        <v>44049</v>
      </c>
      <c r="Y1634" s="482"/>
      <c r="Z1634" s="74"/>
    </row>
    <row r="1635" spans="2:26" ht="42.45" hidden="1" customHeight="1" x14ac:dyDescent="0.3">
      <c r="B1635" s="56" t="str">
        <f t="shared" ca="1" si="156"/>
        <v>VERO</v>
      </c>
      <c r="C1635" s="57" t="b">
        <f t="shared" si="157"/>
        <v>1</v>
      </c>
      <c r="D1635" s="57" t="b">
        <f>+IF(Q1635='Convalida dati'!$B$16,AND('Dealflow centrale'!V1635&lt;&gt;"",I1635&lt;&gt;""),IF(AND('Dealflow centrale'!Q1635='Convalida dati'!$B$17,'Dealflow centrale'!I1635=""),OR('Dealflow centrale'!V1635="",V1635='Convalida dati'!$D$8),"FALSO"))</f>
        <v>1</v>
      </c>
      <c r="E1635" s="57" t="b">
        <f>+IF(OR(T1635='Convalida dati'!$F$4,T1635='Convalida dati'!$F$5,T1635='Convalida dati'!$F$8),OR('Dealflow centrale'!V1635='Convalida dati'!$D$5,V1635='Convalida dati'!$D$6,V1635='Convalida dati'!$D$7),IF(OR('Dealflow centrale'!T1635='Convalida dati'!$F$9,'Dealflow centrale'!T1635='Convalida dati'!$F$7),OR('Dealflow centrale'!V1635='Convalida dati'!$D$4,'Dealflow centrale'!V1635='Convalida dati'!$D$5,'Dealflow centrale'!V1635='Convalida dati'!$D$6),IF(T1635="",OR(V1635="",V1635='Convalida dati'!$D$8),"FALSO")))</f>
        <v>1</v>
      </c>
      <c r="F1635" s="58" t="str">
        <f t="shared" ca="1" si="158"/>
        <v>OK</v>
      </c>
      <c r="G1635" s="60">
        <f t="shared" si="152"/>
        <v>1630</v>
      </c>
      <c r="H1635" s="84">
        <v>44043</v>
      </c>
      <c r="I1635" s="59">
        <v>44043</v>
      </c>
      <c r="J1635" s="279" t="s">
        <v>3585</v>
      </c>
      <c r="K1635" s="70" t="s">
        <v>62</v>
      </c>
      <c r="L1635" s="70" t="s">
        <v>1523</v>
      </c>
      <c r="M1635" s="72" t="s">
        <v>93</v>
      </c>
      <c r="N1635" s="75" t="s">
        <v>2763</v>
      </c>
      <c r="O1635" s="73"/>
      <c r="P1635" s="60" t="s">
        <v>36</v>
      </c>
      <c r="Q1635" s="281" t="s">
        <v>170</v>
      </c>
      <c r="R1635" s="61" t="s">
        <v>52</v>
      </c>
      <c r="S1635" s="293" t="str">
        <f>+'EVCA sectoralclassification 1'!E234</f>
        <v>Healthcare: other</v>
      </c>
      <c r="T1635" s="62" t="s">
        <v>40</v>
      </c>
      <c r="U1635" s="60" t="s">
        <v>1498</v>
      </c>
      <c r="V1635" s="424" t="s">
        <v>39</v>
      </c>
      <c r="W1635" s="289"/>
      <c r="X1635" s="488">
        <v>44049</v>
      </c>
      <c r="Y1635" s="481"/>
      <c r="Z1635" s="284"/>
    </row>
    <row r="1636" spans="2:26" ht="42.45" hidden="1" customHeight="1" x14ac:dyDescent="0.3">
      <c r="B1636" s="56" t="str">
        <f t="shared" ca="1" si="156"/>
        <v>VERO</v>
      </c>
      <c r="C1636" s="57" t="b">
        <f t="shared" si="157"/>
        <v>1</v>
      </c>
      <c r="D1636" s="57" t="b">
        <f>+IF(Q1636='Convalida dati'!$B$16,AND('Dealflow centrale'!V1636&lt;&gt;"",I1636&lt;&gt;""),IF(AND('Dealflow centrale'!Q1636='Convalida dati'!$B$17,'Dealflow centrale'!I1636=""),OR('Dealflow centrale'!V1636="",V1636='Convalida dati'!$D$8),"FALSO"))</f>
        <v>1</v>
      </c>
      <c r="E1636" s="57" t="b">
        <f>+IF(OR(T1636='Convalida dati'!$F$4,T1636='Convalida dati'!$F$5,T1636='Convalida dati'!$F$8),OR('Dealflow centrale'!V1636='Convalida dati'!$D$5,V1636='Convalida dati'!$D$6,V1636='Convalida dati'!$D$7),IF(OR('Dealflow centrale'!T1636='Convalida dati'!$F$9,'Dealflow centrale'!T1636='Convalida dati'!$F$7),OR('Dealflow centrale'!V1636='Convalida dati'!$D$4,'Dealflow centrale'!V1636='Convalida dati'!$D$5,'Dealflow centrale'!V1636='Convalida dati'!$D$6),IF(T1636="",OR(V1636="",V1636='Convalida dati'!$D$8),"FALSO")))</f>
        <v>1</v>
      </c>
      <c r="F1636" s="58" t="str">
        <f t="shared" ca="1" si="158"/>
        <v>OK</v>
      </c>
      <c r="G1636" s="66">
        <f t="shared" si="152"/>
        <v>1631</v>
      </c>
      <c r="H1636" s="85">
        <v>44043</v>
      </c>
      <c r="I1636" s="296">
        <v>44043</v>
      </c>
      <c r="J1636" s="292" t="s">
        <v>3595</v>
      </c>
      <c r="K1636" s="76" t="s">
        <v>62</v>
      </c>
      <c r="L1636" s="76" t="s">
        <v>206</v>
      </c>
      <c r="M1636" s="78" t="s">
        <v>206</v>
      </c>
      <c r="N1636" s="64"/>
      <c r="O1636" s="272" t="s">
        <v>3586</v>
      </c>
      <c r="P1636" s="66" t="s">
        <v>34</v>
      </c>
      <c r="Q1636" s="67" t="s">
        <v>170</v>
      </c>
      <c r="R1636" s="67" t="s">
        <v>53</v>
      </c>
      <c r="S1636" s="288" t="str">
        <f>+'EVCA sectoralclassification 1'!E182</f>
        <v>Financial institutions and services</v>
      </c>
      <c r="T1636" s="68" t="s">
        <v>41</v>
      </c>
      <c r="U1636" s="66" t="s">
        <v>218</v>
      </c>
      <c r="V1636" s="423" t="s">
        <v>174</v>
      </c>
      <c r="W1636" s="288"/>
      <c r="X1636" s="489">
        <v>44049</v>
      </c>
      <c r="Y1636" s="482"/>
      <c r="Z1636" s="74"/>
    </row>
    <row r="1637" spans="2:26" ht="42.45" hidden="1" customHeight="1" x14ac:dyDescent="0.3">
      <c r="B1637" s="56" t="str">
        <f t="shared" ca="1" si="156"/>
        <v>VERO</v>
      </c>
      <c r="C1637" s="57" t="b">
        <f t="shared" si="157"/>
        <v>1</v>
      </c>
      <c r="D1637" s="57" t="b">
        <f>+IF(Q1637='Convalida dati'!$B$16,AND('Dealflow centrale'!V1637&lt;&gt;"",I1637&lt;&gt;""),IF(AND('Dealflow centrale'!Q1637='Convalida dati'!$B$17,'Dealflow centrale'!I1637=""),OR('Dealflow centrale'!V1637="",V1637='Convalida dati'!$D$8),"FALSO"))</f>
        <v>1</v>
      </c>
      <c r="E1637" s="57" t="b">
        <f>+IF(OR(T1637='Convalida dati'!$F$4,T1637='Convalida dati'!$F$5,T1637='Convalida dati'!$F$8),OR('Dealflow centrale'!V1637='Convalida dati'!$D$5,V1637='Convalida dati'!$D$6,V1637='Convalida dati'!$D$7),IF(OR('Dealflow centrale'!T1637='Convalida dati'!$F$9,'Dealflow centrale'!T1637='Convalida dati'!$F$7),OR('Dealflow centrale'!V1637='Convalida dati'!$D$4,'Dealflow centrale'!V1637='Convalida dati'!$D$5,'Dealflow centrale'!V1637='Convalida dati'!$D$6),IF(T1637="",OR(V1637="",V1637='Convalida dati'!$D$8),"FALSO")))</f>
        <v>1</v>
      </c>
      <c r="F1637" s="58" t="str">
        <f t="shared" ca="1" si="158"/>
        <v>OK</v>
      </c>
      <c r="G1637" s="60">
        <f t="shared" si="152"/>
        <v>1632</v>
      </c>
      <c r="H1637" s="84">
        <v>44043</v>
      </c>
      <c r="I1637" s="59">
        <v>44043</v>
      </c>
      <c r="J1637" s="279" t="s">
        <v>3587</v>
      </c>
      <c r="K1637" s="70" t="s">
        <v>64</v>
      </c>
      <c r="L1637" s="70" t="s">
        <v>3596</v>
      </c>
      <c r="M1637" s="72" t="s">
        <v>3596</v>
      </c>
      <c r="N1637" s="75"/>
      <c r="O1637" s="73" t="s">
        <v>3589</v>
      </c>
      <c r="P1637" s="60" t="s">
        <v>34</v>
      </c>
      <c r="Q1637" s="281" t="s">
        <v>170</v>
      </c>
      <c r="R1637" s="61" t="s">
        <v>52</v>
      </c>
      <c r="S1637" s="293" t="str">
        <f>+'EVCA sectoralclassification 1'!E232</f>
        <v>Medical devices and supplies</v>
      </c>
      <c r="T1637" s="62" t="s">
        <v>166</v>
      </c>
      <c r="U1637" s="60" t="s">
        <v>218</v>
      </c>
      <c r="V1637" s="424" t="s">
        <v>174</v>
      </c>
      <c r="W1637" s="289"/>
      <c r="X1637" s="488">
        <v>44049</v>
      </c>
      <c r="Y1637" s="483" t="s">
        <v>3597</v>
      </c>
      <c r="Z1637" s="80"/>
    </row>
    <row r="1638" spans="2:26" ht="42.45" hidden="1" customHeight="1" x14ac:dyDescent="0.3">
      <c r="B1638" s="56" t="str">
        <f t="shared" ca="1" si="156"/>
        <v>VERO</v>
      </c>
      <c r="C1638" s="57" t="b">
        <f t="shared" si="157"/>
        <v>1</v>
      </c>
      <c r="D1638" s="57" t="b">
        <f>+IF(Q1638='Convalida dati'!$B$16,AND('Dealflow centrale'!V1638&lt;&gt;"",I1638&lt;&gt;""),IF(AND('Dealflow centrale'!Q1638='Convalida dati'!$B$17,'Dealflow centrale'!I1638=""),OR('Dealflow centrale'!V1638="",V1638='Convalida dati'!$D$8),"FALSO"))</f>
        <v>1</v>
      </c>
      <c r="E1638" s="57" t="b">
        <f>+IF(OR(T1638='Convalida dati'!$F$4,T1638='Convalida dati'!$F$5,T1638='Convalida dati'!$F$8),OR('Dealflow centrale'!V1638='Convalida dati'!$D$5,V1638='Convalida dati'!$D$6,V1638='Convalida dati'!$D$7),IF(OR('Dealflow centrale'!T1638='Convalida dati'!$F$9,'Dealflow centrale'!T1638='Convalida dati'!$F$7),OR('Dealflow centrale'!V1638='Convalida dati'!$D$4,'Dealflow centrale'!V1638='Convalida dati'!$D$5,'Dealflow centrale'!V1638='Convalida dati'!$D$6),IF(T1638="",OR(V1638="",V1638='Convalida dati'!$D$8),"FALSO")))</f>
        <v>1</v>
      </c>
      <c r="F1638" s="58" t="str">
        <f t="shared" ca="1" si="158"/>
        <v>OK</v>
      </c>
      <c r="G1638" s="66">
        <f t="shared" si="152"/>
        <v>1633</v>
      </c>
      <c r="H1638" s="85">
        <v>44043</v>
      </c>
      <c r="I1638" s="63">
        <v>44043</v>
      </c>
      <c r="J1638" s="292" t="s">
        <v>3588</v>
      </c>
      <c r="K1638" s="76" t="s">
        <v>64</v>
      </c>
      <c r="L1638" s="76" t="s">
        <v>3596</v>
      </c>
      <c r="M1638" s="78" t="s">
        <v>3596</v>
      </c>
      <c r="N1638" s="64"/>
      <c r="O1638" s="272" t="s">
        <v>3589</v>
      </c>
      <c r="P1638" s="66" t="s">
        <v>34</v>
      </c>
      <c r="Q1638" s="67" t="s">
        <v>170</v>
      </c>
      <c r="R1638" s="67" t="s">
        <v>49</v>
      </c>
      <c r="S1638" s="288" t="str">
        <f>+'EVCA sectoralclassification 1'!E214</f>
        <v>Systems software</v>
      </c>
      <c r="T1638" s="68" t="s">
        <v>166</v>
      </c>
      <c r="U1638" s="66" t="s">
        <v>218</v>
      </c>
      <c r="V1638" s="423" t="s">
        <v>174</v>
      </c>
      <c r="W1638" s="288"/>
      <c r="X1638" s="489">
        <v>44049</v>
      </c>
      <c r="Y1638" s="482" t="s">
        <v>3597</v>
      </c>
      <c r="Z1638" s="74"/>
    </row>
    <row r="1639" spans="2:26" ht="42.45" hidden="1" customHeight="1" x14ac:dyDescent="0.3">
      <c r="B1639" s="56" t="str">
        <f t="shared" ca="1" si="156"/>
        <v>VERO</v>
      </c>
      <c r="C1639" s="57" t="b">
        <f t="shared" si="157"/>
        <v>1</v>
      </c>
      <c r="D1639" s="57" t="b">
        <f>+IF(Q1639='Convalida dati'!$B$16,AND('Dealflow centrale'!V1639&lt;&gt;"",I1639&lt;&gt;""),IF(AND('Dealflow centrale'!Q1639='Convalida dati'!$B$17,'Dealflow centrale'!I1639=""),OR('Dealflow centrale'!V1639="",V1639='Convalida dati'!$D$8),"FALSO"))</f>
        <v>1</v>
      </c>
      <c r="E1639" s="57" t="b">
        <f>+IF(OR(T1639='Convalida dati'!$F$4,T1639='Convalida dati'!$F$5,T1639='Convalida dati'!$F$8),OR('Dealflow centrale'!V1639='Convalida dati'!$D$5,V1639='Convalida dati'!$D$6,V1639='Convalida dati'!$D$7),IF(OR('Dealflow centrale'!T1639='Convalida dati'!$F$9,'Dealflow centrale'!T1639='Convalida dati'!$F$7),OR('Dealflow centrale'!V1639='Convalida dati'!$D$4,'Dealflow centrale'!V1639='Convalida dati'!$D$5,'Dealflow centrale'!V1639='Convalida dati'!$D$6),IF(T1639="",OR(V1639="",V1639='Convalida dati'!$D$8),"FALSO")))</f>
        <v>1</v>
      </c>
      <c r="F1639" s="58" t="str">
        <f t="shared" ca="1" si="158"/>
        <v>OK</v>
      </c>
      <c r="G1639" s="60">
        <f t="shared" si="152"/>
        <v>1634</v>
      </c>
      <c r="H1639" s="84">
        <v>44044</v>
      </c>
      <c r="I1639" s="59">
        <v>44044</v>
      </c>
      <c r="J1639" s="279" t="s">
        <v>3590</v>
      </c>
      <c r="K1639" s="70" t="s">
        <v>62</v>
      </c>
      <c r="L1639" s="70" t="s">
        <v>165</v>
      </c>
      <c r="M1639" s="72" t="s">
        <v>90</v>
      </c>
      <c r="N1639" s="75"/>
      <c r="O1639" s="73" t="s">
        <v>2895</v>
      </c>
      <c r="P1639" s="60" t="s">
        <v>35</v>
      </c>
      <c r="Q1639" s="281" t="s">
        <v>170</v>
      </c>
      <c r="R1639" s="61" t="s">
        <v>52</v>
      </c>
      <c r="S1639" s="293" t="str">
        <f>+'EVCA sectoralclassification 1'!E234</f>
        <v>Healthcare: other</v>
      </c>
      <c r="T1639" s="62" t="s">
        <v>166</v>
      </c>
      <c r="U1639" s="60" t="s">
        <v>218</v>
      </c>
      <c r="V1639" s="424" t="s">
        <v>38</v>
      </c>
      <c r="W1639" s="289"/>
      <c r="X1639" s="488">
        <v>44049</v>
      </c>
      <c r="Y1639" s="481"/>
      <c r="Z1639" s="284"/>
    </row>
    <row r="1640" spans="2:26" ht="42.45" hidden="1" customHeight="1" x14ac:dyDescent="0.3">
      <c r="B1640" s="56" t="str">
        <f t="shared" ca="1" si="156"/>
        <v>VERO</v>
      </c>
      <c r="C1640" s="57" t="b">
        <f t="shared" si="157"/>
        <v>1</v>
      </c>
      <c r="D1640" s="57" t="b">
        <f>+IF(Q1640='Convalida dati'!$B$16,AND('Dealflow centrale'!V1640&lt;&gt;"",I1640&lt;&gt;""),IF(AND('Dealflow centrale'!Q1640='Convalida dati'!$B$17,'Dealflow centrale'!I1640=""),OR('Dealflow centrale'!V1640="",V1640='Convalida dati'!$D$8),"FALSO"))</f>
        <v>1</v>
      </c>
      <c r="E1640" s="57" t="b">
        <f>+IF(OR(T1640='Convalida dati'!$F$4,T1640='Convalida dati'!$F$5,T1640='Convalida dati'!$F$8),OR('Dealflow centrale'!V1640='Convalida dati'!$D$5,V1640='Convalida dati'!$D$6,V1640='Convalida dati'!$D$7),IF(OR('Dealflow centrale'!T1640='Convalida dati'!$F$9,'Dealflow centrale'!T1640='Convalida dati'!$F$7),OR('Dealflow centrale'!V1640='Convalida dati'!$D$4,'Dealflow centrale'!V1640='Convalida dati'!$D$5,'Dealflow centrale'!V1640='Convalida dati'!$D$6),IF(T1640="",OR(V1640="",V1640='Convalida dati'!$D$8),"FALSO")))</f>
        <v>1</v>
      </c>
      <c r="F1640" s="58" t="str">
        <f t="shared" ca="1" si="158"/>
        <v>OK</v>
      </c>
      <c r="G1640" s="66">
        <f t="shared" si="152"/>
        <v>1635</v>
      </c>
      <c r="H1640" s="85">
        <v>44046</v>
      </c>
      <c r="I1640" s="63">
        <v>44046</v>
      </c>
      <c r="J1640" s="292" t="s">
        <v>3591</v>
      </c>
      <c r="K1640" s="76" t="s">
        <v>62</v>
      </c>
      <c r="L1640" s="76" t="s">
        <v>149</v>
      </c>
      <c r="M1640" s="78" t="s">
        <v>92</v>
      </c>
      <c r="N1640" s="64"/>
      <c r="O1640" s="272" t="s">
        <v>3592</v>
      </c>
      <c r="P1640" s="66" t="s">
        <v>83</v>
      </c>
      <c r="Q1640" s="67" t="s">
        <v>170</v>
      </c>
      <c r="R1640" s="67" t="s">
        <v>49</v>
      </c>
      <c r="S1640" s="288" t="str">
        <f>+'EVCA sectoralclassification 1'!E59</f>
        <v>Industrial measurement, sensing and control</v>
      </c>
      <c r="T1640" s="68" t="s">
        <v>166</v>
      </c>
      <c r="U1640" s="66" t="s">
        <v>218</v>
      </c>
      <c r="V1640" s="423" t="s">
        <v>38</v>
      </c>
      <c r="W1640" s="288"/>
      <c r="X1640" s="489">
        <v>44049</v>
      </c>
      <c r="Y1640" s="482"/>
      <c r="Z1640" s="74"/>
    </row>
    <row r="1641" spans="2:26" ht="42.45" hidden="1" customHeight="1" x14ac:dyDescent="0.3">
      <c r="B1641" s="56" t="str">
        <f t="shared" ca="1" si="156"/>
        <v>VERO</v>
      </c>
      <c r="C1641" s="57" t="b">
        <f t="shared" si="157"/>
        <v>1</v>
      </c>
      <c r="D1641" s="57" t="b">
        <f>+IF(Q1641='Convalida dati'!$B$16,AND('Dealflow centrale'!V1641&lt;&gt;"",I1641&lt;&gt;""),IF(AND('Dealflow centrale'!Q1641='Convalida dati'!$B$17,'Dealflow centrale'!I1641=""),OR('Dealflow centrale'!V1641="",V1641='Convalida dati'!$D$8),"FALSO"))</f>
        <v>1</v>
      </c>
      <c r="E1641" s="57" t="b">
        <f>+IF(OR(T1641='Convalida dati'!$F$4,T1641='Convalida dati'!$F$5,T1641='Convalida dati'!$F$8),OR('Dealflow centrale'!V1641='Convalida dati'!$D$5,V1641='Convalida dati'!$D$6,V1641='Convalida dati'!$D$7),IF(OR('Dealflow centrale'!T1641='Convalida dati'!$F$9,'Dealflow centrale'!T1641='Convalida dati'!$F$7),OR('Dealflow centrale'!V1641='Convalida dati'!$D$4,'Dealflow centrale'!V1641='Convalida dati'!$D$5,'Dealflow centrale'!V1641='Convalida dati'!$D$6),IF(T1641="",OR(V1641="",V1641='Convalida dati'!$D$8),"FALSO")))</f>
        <v>1</v>
      </c>
      <c r="F1641" s="58" t="str">
        <f t="shared" ca="1" si="158"/>
        <v>OK</v>
      </c>
      <c r="G1641" s="60">
        <f t="shared" si="152"/>
        <v>1636</v>
      </c>
      <c r="H1641" s="84">
        <v>44046</v>
      </c>
      <c r="I1641" s="59"/>
      <c r="J1641" s="279" t="s">
        <v>3594</v>
      </c>
      <c r="K1641" s="70" t="s">
        <v>62</v>
      </c>
      <c r="L1641" s="70" t="s">
        <v>165</v>
      </c>
      <c r="M1641" s="72" t="s">
        <v>90</v>
      </c>
      <c r="N1641" s="75"/>
      <c r="O1641" s="73" t="s">
        <v>3593</v>
      </c>
      <c r="P1641" s="60" t="s">
        <v>37</v>
      </c>
      <c r="Q1641" s="281" t="s">
        <v>67</v>
      </c>
      <c r="R1641" s="61"/>
      <c r="S1641" s="293"/>
      <c r="T1641" s="62"/>
      <c r="U1641" s="60"/>
      <c r="V1641" s="424" t="s">
        <v>781</v>
      </c>
      <c r="W1641" s="289"/>
      <c r="X1641" s="488">
        <v>44049</v>
      </c>
      <c r="Y1641" s="481"/>
      <c r="Z1641" s="284"/>
    </row>
    <row r="1642" spans="2:26" ht="42.45" hidden="1" customHeight="1" x14ac:dyDescent="0.3">
      <c r="B1642" s="56" t="str">
        <f t="shared" ca="1" si="156"/>
        <v>VERO</v>
      </c>
      <c r="C1642" s="57" t="b">
        <f t="shared" si="157"/>
        <v>1</v>
      </c>
      <c r="D1642" s="57" t="b">
        <f>+IF(Q1642='Convalida dati'!$B$16,AND('Dealflow centrale'!V1642&lt;&gt;"",I1642&lt;&gt;""),IF(AND('Dealflow centrale'!Q1642='Convalida dati'!$B$17,'Dealflow centrale'!I1642=""),OR('Dealflow centrale'!V1642="",V1642='Convalida dati'!$D$8),"FALSO"))</f>
        <v>1</v>
      </c>
      <c r="E1642" s="57" t="b">
        <f>+IF(OR(T1642='Convalida dati'!$F$4,T1642='Convalida dati'!$F$5,T1642='Convalida dati'!$F$8),OR('Dealflow centrale'!V1642='Convalida dati'!$D$5,V1642='Convalida dati'!$D$6,V1642='Convalida dati'!$D$7),IF(OR('Dealflow centrale'!T1642='Convalida dati'!$F$9,'Dealflow centrale'!T1642='Convalida dati'!$F$7),OR('Dealflow centrale'!V1642='Convalida dati'!$D$4,'Dealflow centrale'!V1642='Convalida dati'!$D$5,'Dealflow centrale'!V1642='Convalida dati'!$D$6),IF(T1642="",OR(V1642="",V1642='Convalida dati'!$D$8),"FALSO")))</f>
        <v>1</v>
      </c>
      <c r="F1642" s="58" t="str">
        <f t="shared" ca="1" si="158"/>
        <v>OK</v>
      </c>
      <c r="G1642" s="66">
        <f t="shared" si="152"/>
        <v>1637</v>
      </c>
      <c r="H1642" s="85">
        <v>44050</v>
      </c>
      <c r="I1642" s="63">
        <v>44050</v>
      </c>
      <c r="J1642" s="292" t="s">
        <v>3598</v>
      </c>
      <c r="K1642" s="76" t="s">
        <v>62</v>
      </c>
      <c r="L1642" s="76" t="s">
        <v>236</v>
      </c>
      <c r="M1642" s="78" t="s">
        <v>87</v>
      </c>
      <c r="N1642" s="77"/>
      <c r="O1642" s="272" t="s">
        <v>3601</v>
      </c>
      <c r="P1642" s="66" t="s">
        <v>34</v>
      </c>
      <c r="Q1642" s="67" t="s">
        <v>170</v>
      </c>
      <c r="R1642" s="67" t="s">
        <v>45</v>
      </c>
      <c r="S1642" s="288" t="str">
        <f>+'EVCA sectoralclassification 1'!E223</f>
        <v>Biotechnology</v>
      </c>
      <c r="T1642" s="68" t="s">
        <v>40</v>
      </c>
      <c r="U1642" s="78" t="s">
        <v>3259</v>
      </c>
      <c r="V1642" s="423" t="s">
        <v>39</v>
      </c>
      <c r="W1642" s="288"/>
      <c r="X1642" s="489">
        <v>44077</v>
      </c>
      <c r="Y1642" s="482"/>
      <c r="Z1642" s="74"/>
    </row>
    <row r="1643" spans="2:26" ht="42.45" hidden="1" customHeight="1" x14ac:dyDescent="0.3">
      <c r="B1643" s="56" t="str">
        <f t="shared" ca="1" si="156"/>
        <v>VERO</v>
      </c>
      <c r="C1643" s="57" t="b">
        <f t="shared" si="157"/>
        <v>1</v>
      </c>
      <c r="D1643" s="57" t="b">
        <f>+IF(Q1643='Convalida dati'!$B$16,AND('Dealflow centrale'!V1643&lt;&gt;"",I1643&lt;&gt;""),IF(AND('Dealflow centrale'!Q1643='Convalida dati'!$B$17,'Dealflow centrale'!I1643=""),OR('Dealflow centrale'!V1643="",V1643='Convalida dati'!$D$8),"FALSO"))</f>
        <v>1</v>
      </c>
      <c r="E1643" s="57" t="b">
        <f>+IF(OR(T1643='Convalida dati'!$F$4,T1643='Convalida dati'!$F$5,T1643='Convalida dati'!$F$8),OR('Dealflow centrale'!V1643='Convalida dati'!$D$5,V1643='Convalida dati'!$D$6,V1643='Convalida dati'!$D$7),IF(OR('Dealflow centrale'!T1643='Convalida dati'!$F$9,'Dealflow centrale'!T1643='Convalida dati'!$F$7),OR('Dealflow centrale'!V1643='Convalida dati'!$D$4,'Dealflow centrale'!V1643='Convalida dati'!$D$5,'Dealflow centrale'!V1643='Convalida dati'!$D$6),IF(T1643="",OR(V1643="",V1643='Convalida dati'!$D$8),"FALSO")))</f>
        <v>1</v>
      </c>
      <c r="F1643" s="58" t="str">
        <f t="shared" ca="1" si="158"/>
        <v>OK</v>
      </c>
      <c r="G1643" s="60">
        <f t="shared" si="152"/>
        <v>1638</v>
      </c>
      <c r="H1643" s="84">
        <v>44054</v>
      </c>
      <c r="I1643" s="59">
        <v>44054</v>
      </c>
      <c r="J1643" s="75" t="s">
        <v>3600</v>
      </c>
      <c r="K1643" s="70" t="s">
        <v>62</v>
      </c>
      <c r="L1643" s="70" t="s">
        <v>3462</v>
      </c>
      <c r="M1643" s="72" t="s">
        <v>99</v>
      </c>
      <c r="N1643" s="75"/>
      <c r="O1643" s="73" t="s">
        <v>3599</v>
      </c>
      <c r="P1643" s="72" t="s">
        <v>34</v>
      </c>
      <c r="Q1643" s="281" t="s">
        <v>170</v>
      </c>
      <c r="R1643" s="61" t="s">
        <v>53</v>
      </c>
      <c r="S1643" s="293" t="str">
        <f>+'EVCA sectoralclassification 1'!E182</f>
        <v>Financial institutions and services</v>
      </c>
      <c r="T1643" s="62" t="s">
        <v>166</v>
      </c>
      <c r="U1643" s="60" t="s">
        <v>218</v>
      </c>
      <c r="V1643" s="424" t="s">
        <v>38</v>
      </c>
      <c r="W1643" s="289"/>
      <c r="X1643" s="488">
        <v>44077</v>
      </c>
      <c r="Y1643" s="483"/>
      <c r="Z1643" s="80"/>
    </row>
    <row r="1644" spans="2:26" ht="42.45" hidden="1" customHeight="1" x14ac:dyDescent="0.3">
      <c r="B1644" s="56" t="str">
        <f t="shared" ca="1" si="156"/>
        <v>VERO</v>
      </c>
      <c r="C1644" s="57" t="b">
        <f t="shared" si="157"/>
        <v>1</v>
      </c>
      <c r="D1644" s="57" t="b">
        <f>+IF(Q1644='Convalida dati'!$B$16,AND('Dealflow centrale'!V1644&lt;&gt;"",I1644&lt;&gt;""),IF(AND('Dealflow centrale'!Q1644='Convalida dati'!$B$17,'Dealflow centrale'!I1644=""),OR('Dealflow centrale'!V1644="",V1644='Convalida dati'!$D$8),"FALSO"))</f>
        <v>1</v>
      </c>
      <c r="E1644" s="57" t="b">
        <f>+IF(OR(T1644='Convalida dati'!$F$4,T1644='Convalida dati'!$F$5,T1644='Convalida dati'!$F$8),OR('Dealflow centrale'!V1644='Convalida dati'!$D$5,V1644='Convalida dati'!$D$6,V1644='Convalida dati'!$D$7),IF(OR('Dealflow centrale'!T1644='Convalida dati'!$F$9,'Dealflow centrale'!T1644='Convalida dati'!$F$7),OR('Dealflow centrale'!V1644='Convalida dati'!$D$4,'Dealflow centrale'!V1644='Convalida dati'!$D$5,'Dealflow centrale'!V1644='Convalida dati'!$D$6),IF(T1644="",OR(V1644="",V1644='Convalida dati'!$D$8),"FALSO")))</f>
        <v>1</v>
      </c>
      <c r="F1644" s="58" t="str">
        <f t="shared" ca="1" si="158"/>
        <v>OK</v>
      </c>
      <c r="G1644" s="66">
        <f t="shared" si="152"/>
        <v>1639</v>
      </c>
      <c r="H1644" s="85">
        <v>44093</v>
      </c>
      <c r="I1644" s="63">
        <v>44093</v>
      </c>
      <c r="J1644" s="77" t="s">
        <v>3652</v>
      </c>
      <c r="K1644" s="76" t="s">
        <v>62</v>
      </c>
      <c r="L1644" s="76" t="s">
        <v>202</v>
      </c>
      <c r="M1644" s="78" t="s">
        <v>89</v>
      </c>
      <c r="N1644" s="77" t="s">
        <v>82</v>
      </c>
      <c r="O1644" s="272"/>
      <c r="P1644" s="78" t="s">
        <v>36</v>
      </c>
      <c r="Q1644" s="67" t="s">
        <v>170</v>
      </c>
      <c r="R1644" s="67" t="s">
        <v>48</v>
      </c>
      <c r="S1644" s="288" t="str">
        <f>+'EVCA sectoralclassification 1'!E201</f>
        <v>Communication: other</v>
      </c>
      <c r="T1644" s="68" t="s">
        <v>167</v>
      </c>
      <c r="U1644" s="66" t="s">
        <v>218</v>
      </c>
      <c r="V1644" s="423" t="s">
        <v>38</v>
      </c>
      <c r="W1644" s="288"/>
      <c r="X1644" s="490">
        <v>44099</v>
      </c>
      <c r="Y1644" s="482" t="s">
        <v>3667</v>
      </c>
      <c r="Z1644" s="74"/>
    </row>
    <row r="1645" spans="2:26" ht="42.45" hidden="1" customHeight="1" x14ac:dyDescent="0.3">
      <c r="B1645" s="56" t="str">
        <f t="shared" ca="1" si="156"/>
        <v>VERO</v>
      </c>
      <c r="C1645" s="57" t="b">
        <f t="shared" si="157"/>
        <v>1</v>
      </c>
      <c r="D1645" s="57" t="b">
        <f>+IF(Q1645='Convalida dati'!$B$16,AND('Dealflow centrale'!V1645&lt;&gt;"",I1645&lt;&gt;""),IF(AND('Dealflow centrale'!Q1645='Convalida dati'!$B$17,'Dealflow centrale'!I1645=""),OR('Dealflow centrale'!V1645="",V1645='Convalida dati'!$D$8),"FALSO"))</f>
        <v>1</v>
      </c>
      <c r="E1645" s="57" t="b">
        <f>+IF(OR(T1645='Convalida dati'!$F$4,T1645='Convalida dati'!$F$5,T1645='Convalida dati'!$F$8),OR('Dealflow centrale'!V1645='Convalida dati'!$D$5,V1645='Convalida dati'!$D$6,V1645='Convalida dati'!$D$7),IF(OR('Dealflow centrale'!T1645='Convalida dati'!$F$9,'Dealflow centrale'!T1645='Convalida dati'!$F$7),OR('Dealflow centrale'!V1645='Convalida dati'!$D$4,'Dealflow centrale'!V1645='Convalida dati'!$D$5,'Dealflow centrale'!V1645='Convalida dati'!$D$6),IF(T1645="",OR(V1645="",V1645='Convalida dati'!$D$8),"FALSO")))</f>
        <v>1</v>
      </c>
      <c r="F1645" s="58" t="str">
        <f t="shared" ca="1" si="158"/>
        <v>OK</v>
      </c>
      <c r="G1645" s="60">
        <f t="shared" si="152"/>
        <v>1640</v>
      </c>
      <c r="H1645" s="84">
        <v>44055</v>
      </c>
      <c r="I1645" s="59">
        <v>44055</v>
      </c>
      <c r="J1645" s="75" t="s">
        <v>3602</v>
      </c>
      <c r="K1645" s="70" t="s">
        <v>62</v>
      </c>
      <c r="L1645" s="70" t="s">
        <v>149</v>
      </c>
      <c r="M1645" s="72" t="s">
        <v>92</v>
      </c>
      <c r="N1645" s="75"/>
      <c r="O1645" s="73" t="s">
        <v>3603</v>
      </c>
      <c r="P1645" s="60" t="s">
        <v>34</v>
      </c>
      <c r="Q1645" s="281" t="s">
        <v>170</v>
      </c>
      <c r="R1645" s="61" t="s">
        <v>53</v>
      </c>
      <c r="S1645" s="293" t="str">
        <f>+'EVCA sectoralclassification 1'!E180</f>
        <v>Financial institutions and services</v>
      </c>
      <c r="T1645" s="62" t="s">
        <v>41</v>
      </c>
      <c r="U1645" s="60" t="s">
        <v>218</v>
      </c>
      <c r="V1645" s="424" t="s">
        <v>174</v>
      </c>
      <c r="W1645" s="289"/>
      <c r="X1645" s="488">
        <v>44077</v>
      </c>
      <c r="Y1645" s="481"/>
      <c r="Z1645" s="284"/>
    </row>
    <row r="1646" spans="2:26" ht="42.45" hidden="1" customHeight="1" x14ac:dyDescent="0.3">
      <c r="B1646" s="56" t="str">
        <f t="shared" ref="B1646:B1647" ca="1" si="159">IF(AND(+H1646&lt;=X1646,X1646&lt;=TODAY()),"VERO","FALSO")</f>
        <v>VERO</v>
      </c>
      <c r="C1646" s="57" t="b">
        <f t="shared" ref="C1646:C1647" si="160">+(AND(G1646&lt;&gt;"",H1646&lt;&gt;"",J1646&lt;&gt;"",K1646&lt;&gt;"",L1646&lt;&gt;"",M1646&lt;&gt;"",P1646&lt;&gt;"",Q1646&lt;&gt;""))</f>
        <v>1</v>
      </c>
      <c r="D1646" s="57" t="b">
        <f>+IF(Q1646='Convalida dati'!$B$16,AND('Dealflow centrale'!V1646&lt;&gt;"",I1646&lt;&gt;""),IF(AND('Dealflow centrale'!Q1646='Convalida dati'!$B$17,'Dealflow centrale'!I1646=""),OR('Dealflow centrale'!V1646="",V1646='Convalida dati'!$D$8),"FALSO"))</f>
        <v>1</v>
      </c>
      <c r="E1646" s="57" t="b">
        <f>+IF(OR(T1646='Convalida dati'!$F$4,T1646='Convalida dati'!$F$5,T1646='Convalida dati'!$F$8),OR('Dealflow centrale'!V1646='Convalida dati'!$D$5,V1646='Convalida dati'!$D$6,V1646='Convalida dati'!$D$7),IF(OR('Dealflow centrale'!T1646='Convalida dati'!$F$9,'Dealflow centrale'!T1646='Convalida dati'!$F$7),OR('Dealflow centrale'!V1646='Convalida dati'!$D$4,'Dealflow centrale'!V1646='Convalida dati'!$D$5,'Dealflow centrale'!V1646='Convalida dati'!$D$6),IF(T1646="",OR(V1646="",V1646='Convalida dati'!$D$8),"FALSO")))</f>
        <v>1</v>
      </c>
      <c r="F1646" s="58" t="str">
        <f t="shared" ref="F1646:F1647" ca="1" si="161">+IF(AND(B1646="VERO",C1646=TRUE,D1646=TRUE,E1646=TRUE),"OK","ERRORE")</f>
        <v>OK</v>
      </c>
      <c r="G1646" s="66">
        <f t="shared" si="152"/>
        <v>1641</v>
      </c>
      <c r="H1646" s="85">
        <v>44057</v>
      </c>
      <c r="I1646" s="63">
        <v>44057</v>
      </c>
      <c r="J1646" s="77" t="s">
        <v>3604</v>
      </c>
      <c r="K1646" s="76" t="s">
        <v>64</v>
      </c>
      <c r="L1646" s="76" t="s">
        <v>768</v>
      </c>
      <c r="M1646" s="78" t="s">
        <v>161</v>
      </c>
      <c r="N1646" s="64"/>
      <c r="O1646" s="272" t="s">
        <v>3605</v>
      </c>
      <c r="P1646" s="66" t="s">
        <v>34</v>
      </c>
      <c r="Q1646" s="67" t="s">
        <v>170</v>
      </c>
      <c r="R1646" s="67" t="s">
        <v>48</v>
      </c>
      <c r="S1646" s="288" t="str">
        <f>+'EVCA sectoralclassification 1'!E193</f>
        <v>Communications and networking services</v>
      </c>
      <c r="T1646" s="68" t="s">
        <v>166</v>
      </c>
      <c r="U1646" s="66" t="s">
        <v>218</v>
      </c>
      <c r="V1646" s="423" t="s">
        <v>38</v>
      </c>
      <c r="W1646" s="288"/>
      <c r="X1646" s="489">
        <v>44077</v>
      </c>
      <c r="Y1646" s="482"/>
      <c r="Z1646" s="74"/>
    </row>
    <row r="1647" spans="2:26" ht="42.45" hidden="1" customHeight="1" x14ac:dyDescent="0.3">
      <c r="B1647" s="56" t="str">
        <f t="shared" ca="1" si="159"/>
        <v>VERO</v>
      </c>
      <c r="C1647" s="57" t="b">
        <f t="shared" si="160"/>
        <v>1</v>
      </c>
      <c r="D1647" s="57" t="b">
        <f>+IF(Q1647='Convalida dati'!$B$16,AND('Dealflow centrale'!V1647&lt;&gt;"",I1647&lt;&gt;""),IF(AND('Dealflow centrale'!Q1647='Convalida dati'!$B$17,'Dealflow centrale'!I1647=""),OR('Dealflow centrale'!V1647="",V1647='Convalida dati'!$D$8),"FALSO"))</f>
        <v>1</v>
      </c>
      <c r="E1647" s="57" t="b">
        <f>+IF(OR(T1647='Convalida dati'!$F$4,T1647='Convalida dati'!$F$5,T1647='Convalida dati'!$F$8),OR('Dealflow centrale'!V1647='Convalida dati'!$D$5,V1647='Convalida dati'!$D$6,V1647='Convalida dati'!$D$7),IF(OR('Dealflow centrale'!T1647='Convalida dati'!$F$9,'Dealflow centrale'!T1647='Convalida dati'!$F$7),OR('Dealflow centrale'!V1647='Convalida dati'!$D$4,'Dealflow centrale'!V1647='Convalida dati'!$D$5,'Dealflow centrale'!V1647='Convalida dati'!$D$6),IF(T1647="",OR(V1647="",V1647='Convalida dati'!$D$8),"FALSO")))</f>
        <v>1</v>
      </c>
      <c r="F1647" s="58" t="str">
        <f t="shared" ca="1" si="161"/>
        <v>OK</v>
      </c>
      <c r="G1647" s="60">
        <f t="shared" si="152"/>
        <v>1642</v>
      </c>
      <c r="H1647" s="84">
        <v>44066</v>
      </c>
      <c r="I1647" s="295">
        <v>44066</v>
      </c>
      <c r="J1647" s="75" t="s">
        <v>3607</v>
      </c>
      <c r="K1647" s="70" t="s">
        <v>62</v>
      </c>
      <c r="L1647" s="70" t="s">
        <v>165</v>
      </c>
      <c r="M1647" s="72" t="s">
        <v>90</v>
      </c>
      <c r="N1647" s="75"/>
      <c r="O1647" s="73" t="s">
        <v>3606</v>
      </c>
      <c r="P1647" s="60" t="s">
        <v>34</v>
      </c>
      <c r="Q1647" s="281" t="s">
        <v>170</v>
      </c>
      <c r="R1647" s="61" t="s">
        <v>53</v>
      </c>
      <c r="S1647" s="293" t="str">
        <f>+'EVCA sectoralclassification 1'!E78</f>
        <v>Business and industrial services</v>
      </c>
      <c r="T1647" s="62" t="s">
        <v>166</v>
      </c>
      <c r="U1647" s="60" t="s">
        <v>218</v>
      </c>
      <c r="V1647" s="424" t="s">
        <v>38</v>
      </c>
      <c r="W1647" s="289"/>
      <c r="X1647" s="488">
        <v>44077</v>
      </c>
      <c r="Y1647" s="483" t="s">
        <v>2218</v>
      </c>
      <c r="Z1647" s="80"/>
    </row>
    <row r="1648" spans="2:26" ht="42.45" hidden="1" customHeight="1" x14ac:dyDescent="0.3">
      <c r="B1648" s="56" t="str">
        <f t="shared" ref="B1648:B1649" ca="1" si="162">IF(AND(+H1648&lt;=X1648,X1648&lt;=TODAY()),"VERO","FALSO")</f>
        <v>VERO</v>
      </c>
      <c r="C1648" s="57" t="b">
        <f t="shared" ref="C1648:C1649" si="163">+(AND(G1648&lt;&gt;"",H1648&lt;&gt;"",J1648&lt;&gt;"",K1648&lt;&gt;"",L1648&lt;&gt;"",M1648&lt;&gt;"",P1648&lt;&gt;"",Q1648&lt;&gt;""))</f>
        <v>1</v>
      </c>
      <c r="D1648" s="57" t="b">
        <f>+IF(Q1648='Convalida dati'!$B$16,AND('Dealflow centrale'!V1648&lt;&gt;"",I1648&lt;&gt;""),IF(AND('Dealflow centrale'!Q1648='Convalida dati'!$B$17,'Dealflow centrale'!I1648=""),OR('Dealflow centrale'!V1648="",V1648='Convalida dati'!$D$8),"FALSO"))</f>
        <v>1</v>
      </c>
      <c r="E1648" s="57" t="b">
        <f>+IF(OR(T1648='Convalida dati'!$F$4,T1648='Convalida dati'!$F$5,T1648='Convalida dati'!$F$8),OR('Dealflow centrale'!V1648='Convalida dati'!$D$5,V1648='Convalida dati'!$D$6,V1648='Convalida dati'!$D$7),IF(OR('Dealflow centrale'!T1648='Convalida dati'!$F$9,'Dealflow centrale'!T1648='Convalida dati'!$F$7),OR('Dealflow centrale'!V1648='Convalida dati'!$D$4,'Dealflow centrale'!V1648='Convalida dati'!$D$5,'Dealflow centrale'!V1648='Convalida dati'!$D$6),IF(T1648="",OR(V1648="",V1648='Convalida dati'!$D$8),"FALSO")))</f>
        <v>1</v>
      </c>
      <c r="F1648" s="58" t="str">
        <f t="shared" ref="F1648:F1649" ca="1" si="164">+IF(AND(B1648="VERO",C1648=TRUE,D1648=TRUE,E1648=TRUE),"OK","ERRORE")</f>
        <v>OK</v>
      </c>
      <c r="G1648" s="66">
        <f t="shared" si="152"/>
        <v>1643</v>
      </c>
      <c r="H1648" s="85">
        <v>44068</v>
      </c>
      <c r="I1648" s="63">
        <v>44068</v>
      </c>
      <c r="J1648" s="77" t="s">
        <v>3608</v>
      </c>
      <c r="K1648" s="76" t="s">
        <v>62</v>
      </c>
      <c r="L1648" s="76" t="s">
        <v>773</v>
      </c>
      <c r="M1648" s="78" t="s">
        <v>98</v>
      </c>
      <c r="N1648" s="64"/>
      <c r="O1648" s="272" t="s">
        <v>3609</v>
      </c>
      <c r="P1648" s="66" t="s">
        <v>34</v>
      </c>
      <c r="Q1648" s="67" t="s">
        <v>170</v>
      </c>
      <c r="R1648" s="67" t="s">
        <v>53</v>
      </c>
      <c r="S1648" s="288" t="str">
        <f>+'EVCA sectoralclassification 1'!E78</f>
        <v>Business and industrial services</v>
      </c>
      <c r="T1648" s="68" t="s">
        <v>41</v>
      </c>
      <c r="U1648" s="66" t="s">
        <v>218</v>
      </c>
      <c r="V1648" s="423" t="s">
        <v>174</v>
      </c>
      <c r="W1648" s="288"/>
      <c r="X1648" s="489">
        <v>44077</v>
      </c>
      <c r="Y1648" s="482" t="s">
        <v>3624</v>
      </c>
      <c r="Z1648" s="74"/>
    </row>
    <row r="1649" spans="2:26" ht="42.45" hidden="1" customHeight="1" x14ac:dyDescent="0.3">
      <c r="B1649" s="56" t="str">
        <f t="shared" ca="1" si="162"/>
        <v>VERO</v>
      </c>
      <c r="C1649" s="57" t="b">
        <f t="shared" si="163"/>
        <v>1</v>
      </c>
      <c r="D1649" s="57" t="b">
        <f>+IF(Q1649='Convalida dati'!$B$16,AND('Dealflow centrale'!V1649&lt;&gt;"",I1649&lt;&gt;""),IF(AND('Dealflow centrale'!Q1649='Convalida dati'!$B$17,'Dealflow centrale'!I1649=""),OR('Dealflow centrale'!V1649="",V1649='Convalida dati'!$D$8),"FALSO"))</f>
        <v>1</v>
      </c>
      <c r="E1649" s="57" t="b">
        <f>+IF(OR(T1649='Convalida dati'!$F$4,T1649='Convalida dati'!$F$5,T1649='Convalida dati'!$F$8),OR('Dealflow centrale'!V1649='Convalida dati'!$D$5,V1649='Convalida dati'!$D$6,V1649='Convalida dati'!$D$7),IF(OR('Dealflow centrale'!T1649='Convalida dati'!$F$9,'Dealflow centrale'!T1649='Convalida dati'!$F$7),OR('Dealflow centrale'!V1649='Convalida dati'!$D$4,'Dealflow centrale'!V1649='Convalida dati'!$D$5,'Dealflow centrale'!V1649='Convalida dati'!$D$6),IF(T1649="",OR(V1649="",V1649='Convalida dati'!$D$8),"FALSO")))</f>
        <v>1</v>
      </c>
      <c r="F1649" s="58" t="str">
        <f t="shared" ca="1" si="164"/>
        <v>OK</v>
      </c>
      <c r="G1649" s="60">
        <f t="shared" si="152"/>
        <v>1644</v>
      </c>
      <c r="H1649" s="84">
        <v>44068</v>
      </c>
      <c r="I1649" s="59">
        <v>44068</v>
      </c>
      <c r="J1649" s="75" t="s">
        <v>3610</v>
      </c>
      <c r="K1649" s="70" t="s">
        <v>62</v>
      </c>
      <c r="L1649" s="70" t="s">
        <v>1087</v>
      </c>
      <c r="M1649" s="72" t="s">
        <v>92</v>
      </c>
      <c r="N1649" s="75"/>
      <c r="O1649" s="73" t="s">
        <v>3269</v>
      </c>
      <c r="P1649" s="72" t="s">
        <v>35</v>
      </c>
      <c r="Q1649" s="281" t="s">
        <v>170</v>
      </c>
      <c r="R1649" s="61" t="s">
        <v>48</v>
      </c>
      <c r="S1649" s="293" t="str">
        <f>+'EVCA sectoralclassification 1'!E199</f>
        <v>Internet technologies</v>
      </c>
      <c r="T1649" s="62" t="s">
        <v>166</v>
      </c>
      <c r="U1649" s="60" t="s">
        <v>218</v>
      </c>
      <c r="V1649" s="424" t="s">
        <v>38</v>
      </c>
      <c r="W1649" s="289"/>
      <c r="X1649" s="488">
        <v>44077</v>
      </c>
      <c r="Y1649" s="481"/>
      <c r="Z1649" s="284"/>
    </row>
    <row r="1650" spans="2:26" ht="42.45" hidden="1" customHeight="1" x14ac:dyDescent="0.3">
      <c r="B1650" s="56" t="str">
        <f t="shared" ref="B1650:B1677" ca="1" si="165">IF(AND(+H1650&lt;=X1650,X1650&lt;=TODAY()),"VERO","FALSO")</f>
        <v>VERO</v>
      </c>
      <c r="C1650" s="57" t="b">
        <f t="shared" ref="C1650:C1677" si="166">+(AND(G1650&lt;&gt;"",H1650&lt;&gt;"",J1650&lt;&gt;"",K1650&lt;&gt;"",L1650&lt;&gt;"",M1650&lt;&gt;"",P1650&lt;&gt;"",Q1650&lt;&gt;""))</f>
        <v>1</v>
      </c>
      <c r="D1650" s="57" t="b">
        <f>+IF(Q1650='Convalida dati'!$B$16,AND('Dealflow centrale'!V1650&lt;&gt;"",I1650&lt;&gt;""),IF(AND('Dealflow centrale'!Q1650='Convalida dati'!$B$17,'Dealflow centrale'!I1650=""),OR('Dealflow centrale'!V1650="",V1650='Convalida dati'!$D$8),"FALSO"))</f>
        <v>1</v>
      </c>
      <c r="E1650" s="57" t="b">
        <f>+IF(OR(T1650='Convalida dati'!$F$4,T1650='Convalida dati'!$F$5,T1650='Convalida dati'!$F$8),OR('Dealflow centrale'!V1650='Convalida dati'!$D$5,V1650='Convalida dati'!$D$6,V1650='Convalida dati'!$D$7),IF(OR('Dealflow centrale'!T1650='Convalida dati'!$F$9,'Dealflow centrale'!T1650='Convalida dati'!$F$7),OR('Dealflow centrale'!V1650='Convalida dati'!$D$4,'Dealflow centrale'!V1650='Convalida dati'!$D$5,'Dealflow centrale'!V1650='Convalida dati'!$D$6),IF(T1650="",OR(V1650="",V1650='Convalida dati'!$D$8),"FALSO")))</f>
        <v>1</v>
      </c>
      <c r="F1650" s="58" t="str">
        <f t="shared" ref="F1650:F1677" ca="1" si="167">+IF(AND(B1650="VERO",C1650=TRUE,D1650=TRUE,E1650=TRUE),"OK","ERRORE")</f>
        <v>OK</v>
      </c>
      <c r="G1650" s="66">
        <f t="shared" si="152"/>
        <v>1645</v>
      </c>
      <c r="H1650" s="85">
        <v>44069</v>
      </c>
      <c r="I1650" s="63"/>
      <c r="J1650" s="77" t="s">
        <v>3612</v>
      </c>
      <c r="K1650" s="76" t="s">
        <v>62</v>
      </c>
      <c r="L1650" s="76" t="s">
        <v>792</v>
      </c>
      <c r="M1650" s="78" t="s">
        <v>89</v>
      </c>
      <c r="N1650" s="64"/>
      <c r="O1650" s="272" t="s">
        <v>3611</v>
      </c>
      <c r="P1650" s="66" t="s">
        <v>35</v>
      </c>
      <c r="Q1650" s="67" t="s">
        <v>67</v>
      </c>
      <c r="R1650" s="67"/>
      <c r="S1650" s="288"/>
      <c r="T1650" s="68"/>
      <c r="U1650" s="66"/>
      <c r="V1650" s="423" t="s">
        <v>781</v>
      </c>
      <c r="W1650" s="288"/>
      <c r="X1650" s="489">
        <v>44077</v>
      </c>
      <c r="Y1650" s="482"/>
      <c r="Z1650" s="74"/>
    </row>
    <row r="1651" spans="2:26" ht="42.45" hidden="1" customHeight="1" x14ac:dyDescent="0.3">
      <c r="B1651" s="56" t="str">
        <f t="shared" ca="1" si="165"/>
        <v>VERO</v>
      </c>
      <c r="C1651" s="57" t="b">
        <f t="shared" si="166"/>
        <v>1</v>
      </c>
      <c r="D1651" s="57" t="b">
        <f>+IF(Q1651='Convalida dati'!$B$16,AND('Dealflow centrale'!V1651&lt;&gt;"",I1651&lt;&gt;""),IF(AND('Dealflow centrale'!Q1651='Convalida dati'!$B$17,'Dealflow centrale'!I1651=""),OR('Dealflow centrale'!V1651="",V1651='Convalida dati'!$D$8),"FALSO"))</f>
        <v>1</v>
      </c>
      <c r="E1651" s="57" t="b">
        <f>+IF(OR(T1651='Convalida dati'!$F$4,T1651='Convalida dati'!$F$5,T1651='Convalida dati'!$F$8),OR('Dealflow centrale'!V1651='Convalida dati'!$D$5,V1651='Convalida dati'!$D$6,V1651='Convalida dati'!$D$7),IF(OR('Dealflow centrale'!T1651='Convalida dati'!$F$9,'Dealflow centrale'!T1651='Convalida dati'!$F$7),OR('Dealflow centrale'!V1651='Convalida dati'!$D$4,'Dealflow centrale'!V1651='Convalida dati'!$D$5,'Dealflow centrale'!V1651='Convalida dati'!$D$6),IF(T1651="",OR(V1651="",V1651='Convalida dati'!$D$8),"FALSO")))</f>
        <v>1</v>
      </c>
      <c r="F1651" s="58" t="str">
        <f t="shared" ca="1" si="167"/>
        <v>OK</v>
      </c>
      <c r="G1651" s="60">
        <f t="shared" si="152"/>
        <v>1646</v>
      </c>
      <c r="H1651" s="84">
        <v>44070</v>
      </c>
      <c r="I1651" s="59">
        <v>44171</v>
      </c>
      <c r="J1651" s="75" t="s">
        <v>3614</v>
      </c>
      <c r="K1651" s="70" t="s">
        <v>62</v>
      </c>
      <c r="L1651" s="70" t="s">
        <v>792</v>
      </c>
      <c r="M1651" s="72" t="s">
        <v>89</v>
      </c>
      <c r="N1651" s="75"/>
      <c r="O1651" s="73" t="s">
        <v>3613</v>
      </c>
      <c r="P1651" s="60" t="s">
        <v>34</v>
      </c>
      <c r="Q1651" s="281" t="s">
        <v>170</v>
      </c>
      <c r="R1651" s="61" t="s">
        <v>48</v>
      </c>
      <c r="S1651" s="293" t="str">
        <f>+'EVCA sectoralclassification 1'!E110</f>
        <v>Transportation services</v>
      </c>
      <c r="T1651" s="62" t="s">
        <v>166</v>
      </c>
      <c r="U1651" s="60" t="s">
        <v>218</v>
      </c>
      <c r="V1651" s="424" t="s">
        <v>38</v>
      </c>
      <c r="W1651" s="289"/>
      <c r="X1651" s="488">
        <v>44175</v>
      </c>
      <c r="Y1651" s="481"/>
      <c r="Z1651" s="284"/>
    </row>
    <row r="1652" spans="2:26" ht="42.45" hidden="1" customHeight="1" x14ac:dyDescent="0.3">
      <c r="B1652" s="56" t="str">
        <f t="shared" ca="1" si="165"/>
        <v>VERO</v>
      </c>
      <c r="C1652" s="57" t="b">
        <f t="shared" si="166"/>
        <v>1</v>
      </c>
      <c r="D1652" s="57" t="b">
        <f>+IF(Q1652='Convalida dati'!$B$16,AND('Dealflow centrale'!V1652&lt;&gt;"",I1652&lt;&gt;""),IF(AND('Dealflow centrale'!Q1652='Convalida dati'!$B$17,'Dealflow centrale'!I1652=""),OR('Dealflow centrale'!V1652="",V1652='Convalida dati'!$D$8),"FALSO"))</f>
        <v>1</v>
      </c>
      <c r="E1652" s="57" t="b">
        <f>+IF(OR(T1652='Convalida dati'!$F$4,T1652='Convalida dati'!$F$5,T1652='Convalida dati'!$F$8),OR('Dealflow centrale'!V1652='Convalida dati'!$D$5,V1652='Convalida dati'!$D$6,V1652='Convalida dati'!$D$7),IF(OR('Dealflow centrale'!T1652='Convalida dati'!$F$9,'Dealflow centrale'!T1652='Convalida dati'!$F$7),OR('Dealflow centrale'!V1652='Convalida dati'!$D$4,'Dealflow centrale'!V1652='Convalida dati'!$D$5,'Dealflow centrale'!V1652='Convalida dati'!$D$6),IF(T1652="",OR(V1652="",V1652='Convalida dati'!$D$8),"FALSO")))</f>
        <v>1</v>
      </c>
      <c r="F1652" s="58" t="str">
        <f t="shared" ca="1" si="167"/>
        <v>OK</v>
      </c>
      <c r="G1652" s="66">
        <f t="shared" si="152"/>
        <v>1647</v>
      </c>
      <c r="H1652" s="85">
        <v>44072</v>
      </c>
      <c r="I1652" s="63">
        <v>44072</v>
      </c>
      <c r="J1652" s="77" t="s">
        <v>3615</v>
      </c>
      <c r="K1652" s="76" t="s">
        <v>62</v>
      </c>
      <c r="L1652" s="76" t="s">
        <v>190</v>
      </c>
      <c r="M1652" s="78" t="s">
        <v>99</v>
      </c>
      <c r="N1652" s="64"/>
      <c r="O1652" s="272" t="s">
        <v>3616</v>
      </c>
      <c r="P1652" s="66" t="s">
        <v>34</v>
      </c>
      <c r="Q1652" s="67" t="s">
        <v>170</v>
      </c>
      <c r="R1652" s="67" t="s">
        <v>48</v>
      </c>
      <c r="S1652" s="288" t="str">
        <f>+'EVCA sectoralclassification 1'!E199</f>
        <v>Internet technologies</v>
      </c>
      <c r="T1652" s="68" t="s">
        <v>167</v>
      </c>
      <c r="U1652" s="66" t="s">
        <v>218</v>
      </c>
      <c r="V1652" s="423" t="s">
        <v>38</v>
      </c>
      <c r="W1652" s="288"/>
      <c r="X1652" s="489">
        <v>44077</v>
      </c>
      <c r="Y1652" s="482"/>
      <c r="Z1652" s="74"/>
    </row>
    <row r="1653" spans="2:26" ht="42.45" hidden="1" customHeight="1" x14ac:dyDescent="0.3">
      <c r="B1653" s="56" t="str">
        <f t="shared" ca="1" si="165"/>
        <v>VERO</v>
      </c>
      <c r="C1653" s="57" t="b">
        <f t="shared" si="166"/>
        <v>1</v>
      </c>
      <c r="D1653" s="57" t="b">
        <f>+IF(Q1653='Convalida dati'!$B$16,AND('Dealflow centrale'!V1653&lt;&gt;"",I1653&lt;&gt;""),IF(AND('Dealflow centrale'!Q1653='Convalida dati'!$B$17,'Dealflow centrale'!I1653=""),OR('Dealflow centrale'!V1653="",V1653='Convalida dati'!$D$8),"FALSO"))</f>
        <v>1</v>
      </c>
      <c r="E1653" s="57" t="b">
        <f>+IF(OR(T1653='Convalida dati'!$F$4,T1653='Convalida dati'!$F$5,T1653='Convalida dati'!$F$8),OR('Dealflow centrale'!V1653='Convalida dati'!$D$5,V1653='Convalida dati'!$D$6,V1653='Convalida dati'!$D$7),IF(OR('Dealflow centrale'!T1653='Convalida dati'!$F$9,'Dealflow centrale'!T1653='Convalida dati'!$F$7),OR('Dealflow centrale'!V1653='Convalida dati'!$D$4,'Dealflow centrale'!V1653='Convalida dati'!$D$5,'Dealflow centrale'!V1653='Convalida dati'!$D$6),IF(T1653="",OR(V1653="",V1653='Convalida dati'!$D$8),"FALSO")))</f>
        <v>1</v>
      </c>
      <c r="F1653" s="58" t="str">
        <f t="shared" ca="1" si="167"/>
        <v>OK</v>
      </c>
      <c r="G1653" s="60">
        <f t="shared" si="152"/>
        <v>1648</v>
      </c>
      <c r="H1653" s="84">
        <v>44075</v>
      </c>
      <c r="I1653" s="59">
        <v>44077</v>
      </c>
      <c r="J1653" s="75" t="s">
        <v>3617</v>
      </c>
      <c r="K1653" s="70" t="s">
        <v>64</v>
      </c>
      <c r="L1653" s="70" t="s">
        <v>705</v>
      </c>
      <c r="M1653" s="72" t="s">
        <v>187</v>
      </c>
      <c r="N1653" s="75"/>
      <c r="O1653" s="73" t="s">
        <v>3618</v>
      </c>
      <c r="P1653" s="60" t="s">
        <v>34</v>
      </c>
      <c r="Q1653" s="281" t="s">
        <v>170</v>
      </c>
      <c r="R1653" s="61" t="s">
        <v>48</v>
      </c>
      <c r="S1653" s="293" t="str">
        <f>+'EVCA sectoralclassification 1'!E199</f>
        <v>Internet technologies</v>
      </c>
      <c r="T1653" s="62" t="s">
        <v>166</v>
      </c>
      <c r="U1653" s="60" t="s">
        <v>218</v>
      </c>
      <c r="V1653" s="424" t="s">
        <v>38</v>
      </c>
      <c r="W1653" s="289"/>
      <c r="X1653" s="488">
        <v>44085</v>
      </c>
      <c r="Y1653" s="481"/>
      <c r="Z1653" s="284"/>
    </row>
    <row r="1654" spans="2:26" ht="42.45" hidden="1" customHeight="1" x14ac:dyDescent="0.3">
      <c r="B1654" s="56" t="str">
        <f t="shared" ca="1" si="165"/>
        <v>VERO</v>
      </c>
      <c r="C1654" s="57" t="b">
        <f t="shared" si="166"/>
        <v>1</v>
      </c>
      <c r="D1654" s="57" t="b">
        <f>+IF(Q1654='Convalida dati'!$B$16,AND('Dealflow centrale'!V1654&lt;&gt;"",I1654&lt;&gt;""),IF(AND('Dealflow centrale'!Q1654='Convalida dati'!$B$17,'Dealflow centrale'!I1654=""),OR('Dealflow centrale'!V1654="",V1654='Convalida dati'!$D$8),"FALSO"))</f>
        <v>1</v>
      </c>
      <c r="E1654" s="57" t="b">
        <f>+IF(OR(T1654='Convalida dati'!$F$4,T1654='Convalida dati'!$F$5,T1654='Convalida dati'!$F$8),OR('Dealflow centrale'!V1654='Convalida dati'!$D$5,V1654='Convalida dati'!$D$6,V1654='Convalida dati'!$D$7),IF(OR('Dealflow centrale'!T1654='Convalida dati'!$F$9,'Dealflow centrale'!T1654='Convalida dati'!$F$7),OR('Dealflow centrale'!V1654='Convalida dati'!$D$4,'Dealflow centrale'!V1654='Convalida dati'!$D$5,'Dealflow centrale'!V1654='Convalida dati'!$D$6),IF(T1654="",OR(V1654="",V1654='Convalida dati'!$D$8),"FALSO")))</f>
        <v>1</v>
      </c>
      <c r="F1654" s="58" t="str">
        <f t="shared" ca="1" si="167"/>
        <v>OK</v>
      </c>
      <c r="G1654" s="66">
        <f t="shared" si="152"/>
        <v>1649</v>
      </c>
      <c r="H1654" s="85">
        <v>44075</v>
      </c>
      <c r="I1654" s="63">
        <v>44075</v>
      </c>
      <c r="J1654" s="292" t="s">
        <v>3619</v>
      </c>
      <c r="K1654" s="76" t="s">
        <v>62</v>
      </c>
      <c r="L1654" s="76" t="s">
        <v>69</v>
      </c>
      <c r="M1654" s="78" t="s">
        <v>70</v>
      </c>
      <c r="N1654" s="77"/>
      <c r="O1654" s="272" t="s">
        <v>3621</v>
      </c>
      <c r="P1654" s="66" t="s">
        <v>34</v>
      </c>
      <c r="Q1654" s="67" t="s">
        <v>170</v>
      </c>
      <c r="R1654" s="67" t="s">
        <v>48</v>
      </c>
      <c r="S1654" s="288" t="str">
        <f>+'EVCA sectoralclassification 1'!E199</f>
        <v>Internet technologies</v>
      </c>
      <c r="T1654" s="68" t="s">
        <v>41</v>
      </c>
      <c r="U1654" s="66" t="s">
        <v>218</v>
      </c>
      <c r="V1654" s="423" t="s">
        <v>174</v>
      </c>
      <c r="W1654" s="288"/>
      <c r="X1654" s="489">
        <v>44077</v>
      </c>
      <c r="Y1654" s="482"/>
      <c r="Z1654" s="74"/>
    </row>
    <row r="1655" spans="2:26" ht="42.45" hidden="1" customHeight="1" x14ac:dyDescent="0.3">
      <c r="B1655" s="56" t="str">
        <f t="shared" ca="1" si="165"/>
        <v>VERO</v>
      </c>
      <c r="C1655" s="57" t="b">
        <f t="shared" si="166"/>
        <v>1</v>
      </c>
      <c r="D1655" s="57" t="b">
        <f>+IF(Q1655='Convalida dati'!$B$16,AND('Dealflow centrale'!V1655&lt;&gt;"",I1655&lt;&gt;""),IF(AND('Dealflow centrale'!Q1655='Convalida dati'!$B$17,'Dealflow centrale'!I1655=""),OR('Dealflow centrale'!V1655="",V1655='Convalida dati'!$D$8),"FALSO"))</f>
        <v>1</v>
      </c>
      <c r="E1655" s="57" t="b">
        <f>+IF(OR(T1655='Convalida dati'!$F$4,T1655='Convalida dati'!$F$5,T1655='Convalida dati'!$F$8),OR('Dealflow centrale'!V1655='Convalida dati'!$D$5,V1655='Convalida dati'!$D$6,V1655='Convalida dati'!$D$7),IF(OR('Dealflow centrale'!T1655='Convalida dati'!$F$9,'Dealflow centrale'!T1655='Convalida dati'!$F$7),OR('Dealflow centrale'!V1655='Convalida dati'!$D$4,'Dealflow centrale'!V1655='Convalida dati'!$D$5,'Dealflow centrale'!V1655='Convalida dati'!$D$6),IF(T1655="",OR(V1655="",V1655='Convalida dati'!$D$8),"FALSO")))</f>
        <v>1</v>
      </c>
      <c r="F1655" s="58" t="str">
        <f t="shared" ca="1" si="167"/>
        <v>OK</v>
      </c>
      <c r="G1655" s="60">
        <f t="shared" si="152"/>
        <v>1650</v>
      </c>
      <c r="H1655" s="84">
        <v>44076</v>
      </c>
      <c r="I1655" s="59">
        <v>44076</v>
      </c>
      <c r="J1655" s="279" t="s">
        <v>3622</v>
      </c>
      <c r="K1655" s="70" t="s">
        <v>62</v>
      </c>
      <c r="L1655" s="70" t="s">
        <v>149</v>
      </c>
      <c r="M1655" s="72" t="s">
        <v>92</v>
      </c>
      <c r="N1655" s="75"/>
      <c r="O1655" s="73" t="s">
        <v>3620</v>
      </c>
      <c r="P1655" s="60" t="s">
        <v>34</v>
      </c>
      <c r="Q1655" s="61" t="s">
        <v>170</v>
      </c>
      <c r="R1655" s="61" t="s">
        <v>53</v>
      </c>
      <c r="S1655" s="293" t="str">
        <f>+'EVCA sectoralclassification 1'!E95</f>
        <v>Construction</v>
      </c>
      <c r="T1655" s="62" t="s">
        <v>41</v>
      </c>
      <c r="U1655" s="60" t="s">
        <v>218</v>
      </c>
      <c r="V1655" s="424" t="s">
        <v>174</v>
      </c>
      <c r="W1655" s="289"/>
      <c r="X1655" s="488">
        <v>44077</v>
      </c>
      <c r="Y1655" s="483" t="s">
        <v>755</v>
      </c>
      <c r="Z1655" s="80"/>
    </row>
    <row r="1656" spans="2:26" ht="42.45" hidden="1" customHeight="1" x14ac:dyDescent="0.3">
      <c r="B1656" s="56" t="str">
        <f t="shared" ca="1" si="165"/>
        <v>VERO</v>
      </c>
      <c r="C1656" s="57" t="b">
        <f t="shared" si="166"/>
        <v>1</v>
      </c>
      <c r="D1656" s="57" t="b">
        <f>+IF(Q1656='Convalida dati'!$B$16,AND('Dealflow centrale'!V1656&lt;&gt;"",I1656&lt;&gt;""),IF(AND('Dealflow centrale'!Q1656='Convalida dati'!$B$17,'Dealflow centrale'!I1656=""),OR('Dealflow centrale'!V1656="",V1656='Convalida dati'!$D$8),"FALSO"))</f>
        <v>1</v>
      </c>
      <c r="E1656" s="57" t="b">
        <f>+IF(OR(T1656='Convalida dati'!$F$4,T1656='Convalida dati'!$F$5,T1656='Convalida dati'!$F$8),OR('Dealflow centrale'!V1656='Convalida dati'!$D$5,V1656='Convalida dati'!$D$6,V1656='Convalida dati'!$D$7),IF(OR('Dealflow centrale'!T1656='Convalida dati'!$F$9,'Dealflow centrale'!T1656='Convalida dati'!$F$7),OR('Dealflow centrale'!V1656='Convalida dati'!$D$4,'Dealflow centrale'!V1656='Convalida dati'!$D$5,'Dealflow centrale'!V1656='Convalida dati'!$D$6),IF(T1656="",OR(V1656="",V1656='Convalida dati'!$D$8),"FALSO")))</f>
        <v>1</v>
      </c>
      <c r="F1656" s="58" t="str">
        <f t="shared" ca="1" si="167"/>
        <v>OK</v>
      </c>
      <c r="G1656" s="66">
        <f t="shared" si="152"/>
        <v>1651</v>
      </c>
      <c r="H1656" s="85">
        <v>44076</v>
      </c>
      <c r="I1656" s="63">
        <v>44076</v>
      </c>
      <c r="J1656" s="292" t="s">
        <v>3623</v>
      </c>
      <c r="K1656" s="76" t="s">
        <v>62</v>
      </c>
      <c r="L1656" s="76" t="s">
        <v>183</v>
      </c>
      <c r="M1656" s="78" t="s">
        <v>98</v>
      </c>
      <c r="N1656" s="77"/>
      <c r="O1656" s="272" t="s">
        <v>1260</v>
      </c>
      <c r="P1656" s="78" t="s">
        <v>34</v>
      </c>
      <c r="Q1656" s="67" t="s">
        <v>170</v>
      </c>
      <c r="R1656" s="67" t="s">
        <v>53</v>
      </c>
      <c r="S1656" s="288" t="str">
        <f>+'EVCA sectoralclassification 1'!E96</f>
        <v>Construction</v>
      </c>
      <c r="T1656" s="68" t="s">
        <v>41</v>
      </c>
      <c r="U1656" s="66" t="s">
        <v>218</v>
      </c>
      <c r="V1656" s="423" t="s">
        <v>174</v>
      </c>
      <c r="W1656" s="288"/>
      <c r="X1656" s="489">
        <v>44077</v>
      </c>
      <c r="Y1656" s="482" t="s">
        <v>755</v>
      </c>
      <c r="Z1656" s="74"/>
    </row>
    <row r="1657" spans="2:26" ht="42.45" hidden="1" customHeight="1" x14ac:dyDescent="0.3">
      <c r="B1657" s="56" t="str">
        <f t="shared" ca="1" si="165"/>
        <v>VERO</v>
      </c>
      <c r="C1657" s="57" t="b">
        <f t="shared" si="166"/>
        <v>1</v>
      </c>
      <c r="D1657" s="57" t="b">
        <f>+IF(Q1657='Convalida dati'!$B$16,AND('Dealflow centrale'!V1657&lt;&gt;"",I1657&lt;&gt;""),IF(AND('Dealflow centrale'!Q1657='Convalida dati'!$B$17,'Dealflow centrale'!I1657=""),OR('Dealflow centrale'!V1657="",V1657='Convalida dati'!$D$8),"FALSO"))</f>
        <v>1</v>
      </c>
      <c r="E1657" s="57" t="b">
        <f>+IF(OR(T1657='Convalida dati'!$F$4,T1657='Convalida dati'!$F$5,T1657='Convalida dati'!$F$8),OR('Dealflow centrale'!V1657='Convalida dati'!$D$5,V1657='Convalida dati'!$D$6,V1657='Convalida dati'!$D$7),IF(OR('Dealflow centrale'!T1657='Convalida dati'!$F$9,'Dealflow centrale'!T1657='Convalida dati'!$F$7),OR('Dealflow centrale'!V1657='Convalida dati'!$D$4,'Dealflow centrale'!V1657='Convalida dati'!$D$5,'Dealflow centrale'!V1657='Convalida dati'!$D$6),IF(T1657="",OR(V1657="",V1657='Convalida dati'!$D$8),"FALSO")))</f>
        <v>1</v>
      </c>
      <c r="F1657" s="58" t="str">
        <f t="shared" ca="1" si="167"/>
        <v>OK</v>
      </c>
      <c r="G1657" s="60">
        <f t="shared" si="152"/>
        <v>1652</v>
      </c>
      <c r="H1657" s="84">
        <v>44076</v>
      </c>
      <c r="I1657" s="295">
        <v>44076</v>
      </c>
      <c r="J1657" s="279" t="s">
        <v>3625</v>
      </c>
      <c r="K1657" s="70" t="s">
        <v>62</v>
      </c>
      <c r="L1657" s="70" t="s">
        <v>165</v>
      </c>
      <c r="M1657" s="72" t="s">
        <v>90</v>
      </c>
      <c r="N1657" s="75"/>
      <c r="O1657" s="73" t="s">
        <v>3626</v>
      </c>
      <c r="P1657" s="60" t="s">
        <v>84</v>
      </c>
      <c r="Q1657" s="61" t="s">
        <v>170</v>
      </c>
      <c r="R1657" s="61" t="s">
        <v>43</v>
      </c>
      <c r="S1657" s="293" t="str">
        <f>+'EVCA sectoralclassification 1'!E16</f>
        <v>Agriculture: other</v>
      </c>
      <c r="T1657" s="62" t="s">
        <v>41</v>
      </c>
      <c r="U1657" s="60" t="s">
        <v>218</v>
      </c>
      <c r="V1657" s="424" t="s">
        <v>174</v>
      </c>
      <c r="W1657" s="289"/>
      <c r="X1657" s="488">
        <v>44077</v>
      </c>
      <c r="Y1657" s="481"/>
      <c r="Z1657" s="284"/>
    </row>
    <row r="1658" spans="2:26" ht="42.45" hidden="1" customHeight="1" x14ac:dyDescent="0.3">
      <c r="B1658" s="56" t="str">
        <f t="shared" ca="1" si="165"/>
        <v>VERO</v>
      </c>
      <c r="C1658" s="57" t="b">
        <f t="shared" si="166"/>
        <v>1</v>
      </c>
      <c r="D1658" s="57" t="b">
        <f>+IF(Q1658='Convalida dati'!$B$16,AND('Dealflow centrale'!V1658&lt;&gt;"",I1658&lt;&gt;""),IF(AND('Dealflow centrale'!Q1658='Convalida dati'!$B$17,'Dealflow centrale'!I1658=""),OR('Dealflow centrale'!V1658="",V1658='Convalida dati'!$D$8),"FALSO"))</f>
        <v>1</v>
      </c>
      <c r="E1658" s="57" t="b">
        <f>+IF(OR(T1658='Convalida dati'!$F$4,T1658='Convalida dati'!$F$5,T1658='Convalida dati'!$F$8),OR('Dealflow centrale'!V1658='Convalida dati'!$D$5,V1658='Convalida dati'!$D$6,V1658='Convalida dati'!$D$7),IF(OR('Dealflow centrale'!T1658='Convalida dati'!$F$9,'Dealflow centrale'!T1658='Convalida dati'!$F$7),OR('Dealflow centrale'!V1658='Convalida dati'!$D$4,'Dealflow centrale'!V1658='Convalida dati'!$D$5,'Dealflow centrale'!V1658='Convalida dati'!$D$6),IF(T1658="",OR(V1658="",V1658='Convalida dati'!$D$8),"FALSO")))</f>
        <v>1</v>
      </c>
      <c r="F1658" s="58" t="str">
        <f t="shared" ca="1" si="167"/>
        <v>OK</v>
      </c>
      <c r="G1658" s="66">
        <f t="shared" si="152"/>
        <v>1653</v>
      </c>
      <c r="H1658" s="273">
        <v>44076</v>
      </c>
      <c r="I1658" s="63">
        <v>44076</v>
      </c>
      <c r="J1658" s="292" t="s">
        <v>3627</v>
      </c>
      <c r="K1658" s="76" t="s">
        <v>62</v>
      </c>
      <c r="L1658" s="76" t="s">
        <v>165</v>
      </c>
      <c r="M1658" s="78" t="s">
        <v>90</v>
      </c>
      <c r="N1658" s="77"/>
      <c r="O1658" s="272" t="s">
        <v>2880</v>
      </c>
      <c r="P1658" s="66" t="s">
        <v>35</v>
      </c>
      <c r="Q1658" s="67" t="s">
        <v>170</v>
      </c>
      <c r="R1658" s="67" t="s">
        <v>47</v>
      </c>
      <c r="S1658" s="288" t="str">
        <f>+'EVCA sectoralclassification 1'!E131</f>
        <v>Consumer products manufacturing</v>
      </c>
      <c r="T1658" s="68" t="s">
        <v>166</v>
      </c>
      <c r="U1658" s="66" t="s">
        <v>218</v>
      </c>
      <c r="V1658" s="423" t="s">
        <v>38</v>
      </c>
      <c r="W1658" s="288"/>
      <c r="X1658" s="489">
        <v>44077</v>
      </c>
      <c r="Y1658" s="482"/>
      <c r="Z1658" s="74"/>
    </row>
    <row r="1659" spans="2:26" ht="42.45" hidden="1" customHeight="1" x14ac:dyDescent="0.3">
      <c r="B1659" s="56" t="str">
        <f t="shared" ca="1" si="165"/>
        <v>VERO</v>
      </c>
      <c r="C1659" s="57" t="b">
        <f t="shared" si="166"/>
        <v>1</v>
      </c>
      <c r="D1659" s="57" t="b">
        <f>+IF(Q1659='Convalida dati'!$B$16,AND('Dealflow centrale'!V1659&lt;&gt;"",I1659&lt;&gt;""),IF(AND('Dealflow centrale'!Q1659='Convalida dati'!$B$17,'Dealflow centrale'!I1659=""),OR('Dealflow centrale'!V1659="",V1659='Convalida dati'!$D$8),"FALSO"))</f>
        <v>1</v>
      </c>
      <c r="E1659" s="57" t="b">
        <f>+IF(OR(T1659='Convalida dati'!$F$4,T1659='Convalida dati'!$F$5,T1659='Convalida dati'!$F$8),OR('Dealflow centrale'!V1659='Convalida dati'!$D$5,V1659='Convalida dati'!$D$6,V1659='Convalida dati'!$D$7),IF(OR('Dealflow centrale'!T1659='Convalida dati'!$F$9,'Dealflow centrale'!T1659='Convalida dati'!$F$7),OR('Dealflow centrale'!V1659='Convalida dati'!$D$4,'Dealflow centrale'!V1659='Convalida dati'!$D$5,'Dealflow centrale'!V1659='Convalida dati'!$D$6),IF(T1659="",OR(V1659="",V1659='Convalida dati'!$D$8),"FALSO")))</f>
        <v>1</v>
      </c>
      <c r="F1659" s="58" t="str">
        <f t="shared" ca="1" si="167"/>
        <v>OK</v>
      </c>
      <c r="G1659" s="60">
        <f t="shared" si="152"/>
        <v>1654</v>
      </c>
      <c r="H1659" s="84">
        <v>44076</v>
      </c>
      <c r="I1659" s="59">
        <v>44076</v>
      </c>
      <c r="J1659" s="279" t="s">
        <v>3628</v>
      </c>
      <c r="K1659" s="70" t="s">
        <v>62</v>
      </c>
      <c r="L1659" s="70" t="s">
        <v>165</v>
      </c>
      <c r="M1659" s="72" t="s">
        <v>90</v>
      </c>
      <c r="N1659" s="75"/>
      <c r="O1659" s="73" t="s">
        <v>2880</v>
      </c>
      <c r="P1659" s="60" t="s">
        <v>35</v>
      </c>
      <c r="Q1659" s="281" t="s">
        <v>170</v>
      </c>
      <c r="R1659" s="61" t="s">
        <v>45</v>
      </c>
      <c r="S1659" s="293" t="str">
        <f>+'EVCA sectoralclassification 1'!E223</f>
        <v>Biotechnology</v>
      </c>
      <c r="T1659" s="62" t="s">
        <v>40</v>
      </c>
      <c r="U1659" s="284" t="s">
        <v>834</v>
      </c>
      <c r="V1659" s="424" t="s">
        <v>39</v>
      </c>
      <c r="W1659" s="289"/>
      <c r="X1659" s="488">
        <v>44085</v>
      </c>
      <c r="Y1659" s="481"/>
      <c r="Z1659" s="284"/>
    </row>
    <row r="1660" spans="2:26" ht="42.45" hidden="1" customHeight="1" x14ac:dyDescent="0.3">
      <c r="B1660" s="56" t="str">
        <f t="shared" ca="1" si="165"/>
        <v>VERO</v>
      </c>
      <c r="C1660" s="57" t="b">
        <f t="shared" si="166"/>
        <v>1</v>
      </c>
      <c r="D1660" s="57" t="b">
        <f>+IF(Q1660='Convalida dati'!$B$16,AND('Dealflow centrale'!V1660&lt;&gt;"",I1660&lt;&gt;""),IF(AND('Dealflow centrale'!Q1660='Convalida dati'!$B$17,'Dealflow centrale'!I1660=""),OR('Dealflow centrale'!V1660="",V1660='Convalida dati'!$D$8),"FALSO"))</f>
        <v>1</v>
      </c>
      <c r="E1660" s="57" t="b">
        <f>+IF(OR(T1660='Convalida dati'!$F$4,T1660='Convalida dati'!$F$5,T1660='Convalida dati'!$F$8),OR('Dealflow centrale'!V1660='Convalida dati'!$D$5,V1660='Convalida dati'!$D$6,V1660='Convalida dati'!$D$7),IF(OR('Dealflow centrale'!T1660='Convalida dati'!$F$9,'Dealflow centrale'!T1660='Convalida dati'!$F$7),OR('Dealflow centrale'!V1660='Convalida dati'!$D$4,'Dealflow centrale'!V1660='Convalida dati'!$D$5,'Dealflow centrale'!V1660='Convalida dati'!$D$6),IF(T1660="",OR(V1660="",V1660='Convalida dati'!$D$8),"FALSO")))</f>
        <v>1</v>
      </c>
      <c r="F1660" s="58" t="str">
        <f t="shared" ca="1" si="167"/>
        <v>OK</v>
      </c>
      <c r="G1660" s="66">
        <f t="shared" si="152"/>
        <v>1655</v>
      </c>
      <c r="H1660" s="273">
        <v>44081</v>
      </c>
      <c r="I1660" s="63">
        <f>+H1660</f>
        <v>44081</v>
      </c>
      <c r="J1660" s="292" t="s">
        <v>3629</v>
      </c>
      <c r="K1660" s="76" t="s">
        <v>62</v>
      </c>
      <c r="L1660" s="76" t="s">
        <v>933</v>
      </c>
      <c r="M1660" s="78" t="s">
        <v>70</v>
      </c>
      <c r="N1660" s="77"/>
      <c r="O1660" s="272" t="s">
        <v>3630</v>
      </c>
      <c r="P1660" s="66" t="s">
        <v>35</v>
      </c>
      <c r="Q1660" s="67" t="s">
        <v>170</v>
      </c>
      <c r="R1660" s="67" t="s">
        <v>49</v>
      </c>
      <c r="S1660" s="288" t="str">
        <f>+'EVCA sectoralclassification 1'!E214</f>
        <v>Systems software</v>
      </c>
      <c r="T1660" s="68" t="s">
        <v>166</v>
      </c>
      <c r="U1660" s="66" t="s">
        <v>218</v>
      </c>
      <c r="V1660" s="423" t="s">
        <v>38</v>
      </c>
      <c r="W1660" s="288"/>
      <c r="X1660" s="489">
        <v>44085</v>
      </c>
      <c r="Y1660" s="482"/>
      <c r="Z1660" s="74"/>
    </row>
    <row r="1661" spans="2:26" ht="42.45" hidden="1" customHeight="1" x14ac:dyDescent="0.3">
      <c r="B1661" s="56" t="str">
        <f t="shared" ca="1" si="165"/>
        <v>VERO</v>
      </c>
      <c r="C1661" s="57" t="b">
        <f t="shared" si="166"/>
        <v>1</v>
      </c>
      <c r="D1661" s="57" t="b">
        <f>+IF(Q1661='Convalida dati'!$B$16,AND('Dealflow centrale'!V1661&lt;&gt;"",I1661&lt;&gt;""),IF(AND('Dealflow centrale'!Q1661='Convalida dati'!$B$17,'Dealflow centrale'!I1661=""),OR('Dealflow centrale'!V1661="",V1661='Convalida dati'!$D$8),"FALSO"))</f>
        <v>1</v>
      </c>
      <c r="E1661" s="57" t="b">
        <f>+IF(OR(T1661='Convalida dati'!$F$4,T1661='Convalida dati'!$F$5,T1661='Convalida dati'!$F$8),OR('Dealflow centrale'!V1661='Convalida dati'!$D$5,V1661='Convalida dati'!$D$6,V1661='Convalida dati'!$D$7),IF(OR('Dealflow centrale'!T1661='Convalida dati'!$F$9,'Dealflow centrale'!T1661='Convalida dati'!$F$7),OR('Dealflow centrale'!V1661='Convalida dati'!$D$4,'Dealflow centrale'!V1661='Convalida dati'!$D$5,'Dealflow centrale'!V1661='Convalida dati'!$D$6),IF(T1661="",OR(V1661="",V1661='Convalida dati'!$D$8),"FALSO")))</f>
        <v>1</v>
      </c>
      <c r="F1661" s="58" t="str">
        <f t="shared" ca="1" si="167"/>
        <v>OK</v>
      </c>
      <c r="G1661" s="60">
        <f t="shared" si="152"/>
        <v>1656</v>
      </c>
      <c r="H1661" s="84">
        <v>44081</v>
      </c>
      <c r="I1661" s="59">
        <f>+H1661</f>
        <v>44081</v>
      </c>
      <c r="J1661" s="279" t="s">
        <v>3631</v>
      </c>
      <c r="K1661" s="70" t="s">
        <v>62</v>
      </c>
      <c r="L1661" s="70" t="s">
        <v>206</v>
      </c>
      <c r="M1661" s="72" t="s">
        <v>206</v>
      </c>
      <c r="N1661" s="75"/>
      <c r="O1661" s="73" t="s">
        <v>3632</v>
      </c>
      <c r="P1661" s="60" t="s">
        <v>34</v>
      </c>
      <c r="Q1661" s="61" t="s">
        <v>170</v>
      </c>
      <c r="R1661" s="61" t="s">
        <v>51</v>
      </c>
      <c r="S1661" s="293" t="str">
        <f>+'EVCA sectoralclassification 1'!E56</f>
        <v>Business and industrial products</v>
      </c>
      <c r="T1661" s="62" t="s">
        <v>41</v>
      </c>
      <c r="U1661" s="72" t="s">
        <v>218</v>
      </c>
      <c r="V1661" s="424" t="s">
        <v>174</v>
      </c>
      <c r="W1661" s="289"/>
      <c r="X1661" s="488">
        <v>44085</v>
      </c>
      <c r="Y1661" s="483"/>
      <c r="Z1661" s="80"/>
    </row>
    <row r="1662" spans="2:26" ht="42.45" hidden="1" customHeight="1" x14ac:dyDescent="0.3">
      <c r="B1662" s="56" t="str">
        <f t="shared" ca="1" si="165"/>
        <v>VERO</v>
      </c>
      <c r="C1662" s="57" t="b">
        <f t="shared" si="166"/>
        <v>1</v>
      </c>
      <c r="D1662" s="57" t="b">
        <f>+IF(Q1662='Convalida dati'!$B$16,AND('Dealflow centrale'!V1662&lt;&gt;"",I1662&lt;&gt;""),IF(AND('Dealflow centrale'!Q1662='Convalida dati'!$B$17,'Dealflow centrale'!I1662=""),OR('Dealflow centrale'!V1662="",V1662='Convalida dati'!$D$8),"FALSO"))</f>
        <v>1</v>
      </c>
      <c r="E1662" s="57" t="b">
        <f>+IF(OR(T1662='Convalida dati'!$F$4,T1662='Convalida dati'!$F$5,T1662='Convalida dati'!$F$8),OR('Dealflow centrale'!V1662='Convalida dati'!$D$5,V1662='Convalida dati'!$D$6,V1662='Convalida dati'!$D$7),IF(OR('Dealflow centrale'!T1662='Convalida dati'!$F$9,'Dealflow centrale'!T1662='Convalida dati'!$F$7),OR('Dealflow centrale'!V1662='Convalida dati'!$D$4,'Dealflow centrale'!V1662='Convalida dati'!$D$5,'Dealflow centrale'!V1662='Convalida dati'!$D$6),IF(T1662="",OR(V1662="",V1662='Convalida dati'!$D$8),"FALSO")))</f>
        <v>1</v>
      </c>
      <c r="F1662" s="58" t="str">
        <f t="shared" ca="1" si="167"/>
        <v>OK</v>
      </c>
      <c r="G1662" s="66">
        <f t="shared" si="152"/>
        <v>1657</v>
      </c>
      <c r="H1662" s="85">
        <v>44082</v>
      </c>
      <c r="I1662" s="63">
        <v>44082</v>
      </c>
      <c r="J1662" s="292" t="s">
        <v>3633</v>
      </c>
      <c r="K1662" s="76" t="s">
        <v>62</v>
      </c>
      <c r="L1662" s="76" t="s">
        <v>149</v>
      </c>
      <c r="M1662" s="78" t="s">
        <v>92</v>
      </c>
      <c r="N1662" s="77"/>
      <c r="O1662" s="272" t="s">
        <v>3634</v>
      </c>
      <c r="P1662" s="66" t="s">
        <v>34</v>
      </c>
      <c r="Q1662" s="67" t="s">
        <v>170</v>
      </c>
      <c r="R1662" s="67" t="s">
        <v>52</v>
      </c>
      <c r="S1662" s="288" t="str">
        <f>+'EVCA sectoralclassification 1'!E234</f>
        <v>Healthcare: other</v>
      </c>
      <c r="T1662" s="68" t="s">
        <v>166</v>
      </c>
      <c r="U1662" s="66" t="s">
        <v>218</v>
      </c>
      <c r="V1662" s="423" t="s">
        <v>38</v>
      </c>
      <c r="W1662" s="288"/>
      <c r="X1662" s="489">
        <v>44085</v>
      </c>
      <c r="Y1662" s="482"/>
      <c r="Z1662" s="74"/>
    </row>
    <row r="1663" spans="2:26" ht="42.45" hidden="1" customHeight="1" x14ac:dyDescent="0.3">
      <c r="B1663" s="56" t="str">
        <f t="shared" ca="1" si="165"/>
        <v>VERO</v>
      </c>
      <c r="C1663" s="57" t="b">
        <f t="shared" si="166"/>
        <v>1</v>
      </c>
      <c r="D1663" s="57" t="b">
        <f>+IF(Q1663='Convalida dati'!$B$16,AND('Dealflow centrale'!V1663&lt;&gt;"",I1663&lt;&gt;""),IF(AND('Dealflow centrale'!Q1663='Convalida dati'!$B$17,'Dealflow centrale'!I1663=""),OR('Dealflow centrale'!V1663="",V1663='Convalida dati'!$D$8),"FALSO"))</f>
        <v>1</v>
      </c>
      <c r="E1663" s="57" t="b">
        <f>+IF(OR(T1663='Convalida dati'!$F$4,T1663='Convalida dati'!$F$5,T1663='Convalida dati'!$F$8),OR('Dealflow centrale'!V1663='Convalida dati'!$D$5,V1663='Convalida dati'!$D$6,V1663='Convalida dati'!$D$7),IF(OR('Dealflow centrale'!T1663='Convalida dati'!$F$9,'Dealflow centrale'!T1663='Convalida dati'!$F$7),OR('Dealflow centrale'!V1663='Convalida dati'!$D$4,'Dealflow centrale'!V1663='Convalida dati'!$D$5,'Dealflow centrale'!V1663='Convalida dati'!$D$6),IF(T1663="",OR(V1663="",V1663='Convalida dati'!$D$8),"FALSO")))</f>
        <v>1</v>
      </c>
      <c r="F1663" s="58" t="str">
        <f t="shared" ca="1" si="167"/>
        <v>OK</v>
      </c>
      <c r="G1663" s="60">
        <f t="shared" si="152"/>
        <v>1658</v>
      </c>
      <c r="H1663" s="84">
        <v>44082</v>
      </c>
      <c r="I1663" s="59">
        <f>+H1663</f>
        <v>44082</v>
      </c>
      <c r="J1663" s="279" t="s">
        <v>3635</v>
      </c>
      <c r="K1663" s="70" t="s">
        <v>62</v>
      </c>
      <c r="L1663" s="70" t="s">
        <v>733</v>
      </c>
      <c r="M1663" s="72" t="s">
        <v>105</v>
      </c>
      <c r="N1663" s="75" t="s">
        <v>182</v>
      </c>
      <c r="O1663" s="73"/>
      <c r="P1663" s="72" t="s">
        <v>36</v>
      </c>
      <c r="Q1663" s="281" t="s">
        <v>170</v>
      </c>
      <c r="R1663" s="61" t="s">
        <v>45</v>
      </c>
      <c r="S1663" s="293" t="str">
        <f>+'EVCA sectoralclassification 1'!E223</f>
        <v>Biotechnology</v>
      </c>
      <c r="T1663" s="62" t="s">
        <v>41</v>
      </c>
      <c r="U1663" s="72" t="s">
        <v>866</v>
      </c>
      <c r="V1663" s="424" t="s">
        <v>39</v>
      </c>
      <c r="W1663" s="289"/>
      <c r="X1663" s="488">
        <v>44085</v>
      </c>
      <c r="Y1663" s="481"/>
      <c r="Z1663" s="284"/>
    </row>
    <row r="1664" spans="2:26" ht="42.45" hidden="1" customHeight="1" x14ac:dyDescent="0.3">
      <c r="B1664" s="56" t="str">
        <f t="shared" ca="1" si="165"/>
        <v>VERO</v>
      </c>
      <c r="C1664" s="57" t="b">
        <f t="shared" si="166"/>
        <v>1</v>
      </c>
      <c r="D1664" s="57" t="b">
        <f>+IF(Q1664='Convalida dati'!$B$16,AND('Dealflow centrale'!V1664&lt;&gt;"",I1664&lt;&gt;""),IF(AND('Dealflow centrale'!Q1664='Convalida dati'!$B$17,'Dealflow centrale'!I1664=""),OR('Dealflow centrale'!V1664="",V1664='Convalida dati'!$D$8),"FALSO"))</f>
        <v>1</v>
      </c>
      <c r="E1664" s="57" t="b">
        <f>+IF(OR(T1664='Convalida dati'!$F$4,T1664='Convalida dati'!$F$5,T1664='Convalida dati'!$F$8),OR('Dealflow centrale'!V1664='Convalida dati'!$D$5,V1664='Convalida dati'!$D$6,V1664='Convalida dati'!$D$7),IF(OR('Dealflow centrale'!T1664='Convalida dati'!$F$9,'Dealflow centrale'!T1664='Convalida dati'!$F$7),OR('Dealflow centrale'!V1664='Convalida dati'!$D$4,'Dealflow centrale'!V1664='Convalida dati'!$D$5,'Dealflow centrale'!V1664='Convalida dati'!$D$6),IF(T1664="",OR(V1664="",V1664='Convalida dati'!$D$8),"FALSO")))</f>
        <v>1</v>
      </c>
      <c r="F1664" s="58" t="str">
        <f t="shared" ca="1" si="167"/>
        <v>OK</v>
      </c>
      <c r="G1664" s="66">
        <f t="shared" si="152"/>
        <v>1659</v>
      </c>
      <c r="H1664" s="85">
        <v>44082</v>
      </c>
      <c r="I1664" s="296">
        <f>+H1664</f>
        <v>44082</v>
      </c>
      <c r="J1664" s="292" t="s">
        <v>3637</v>
      </c>
      <c r="K1664" s="76" t="s">
        <v>62</v>
      </c>
      <c r="L1664" s="76" t="s">
        <v>206</v>
      </c>
      <c r="M1664" s="78" t="s">
        <v>206</v>
      </c>
      <c r="N1664" s="64"/>
      <c r="O1664" s="272" t="s">
        <v>3636</v>
      </c>
      <c r="P1664" s="78" t="s">
        <v>34</v>
      </c>
      <c r="Q1664" s="67" t="s">
        <v>170</v>
      </c>
      <c r="R1664" s="280" t="s">
        <v>45</v>
      </c>
      <c r="S1664" s="288" t="str">
        <f>+'EVCA sectoralclassification 1'!E223</f>
        <v>Biotechnology</v>
      </c>
      <c r="T1664" s="68" t="s">
        <v>41</v>
      </c>
      <c r="U1664" s="66" t="s">
        <v>218</v>
      </c>
      <c r="V1664" s="423" t="s">
        <v>174</v>
      </c>
      <c r="W1664" s="288"/>
      <c r="X1664" s="489">
        <v>44085</v>
      </c>
      <c r="Y1664" s="482"/>
      <c r="Z1664" s="74"/>
    </row>
    <row r="1665" spans="2:26" ht="42.45" hidden="1" customHeight="1" x14ac:dyDescent="0.3">
      <c r="B1665" s="56" t="str">
        <f t="shared" ca="1" si="165"/>
        <v>VERO</v>
      </c>
      <c r="C1665" s="57" t="b">
        <f t="shared" si="166"/>
        <v>1</v>
      </c>
      <c r="D1665" s="57" t="b">
        <f>+IF(Q1665='Convalida dati'!$B$16,AND('Dealflow centrale'!V1665&lt;&gt;"",I1665&lt;&gt;""),IF(AND('Dealflow centrale'!Q1665='Convalida dati'!$B$17,'Dealflow centrale'!I1665=""),OR('Dealflow centrale'!V1665="",V1665='Convalida dati'!$D$8),"FALSO"))</f>
        <v>1</v>
      </c>
      <c r="E1665" s="57" t="b">
        <f>+IF(OR(T1665='Convalida dati'!$F$4,T1665='Convalida dati'!$F$5,T1665='Convalida dati'!$F$8),OR('Dealflow centrale'!V1665='Convalida dati'!$D$5,V1665='Convalida dati'!$D$6,V1665='Convalida dati'!$D$7),IF(OR('Dealflow centrale'!T1665='Convalida dati'!$F$9,'Dealflow centrale'!T1665='Convalida dati'!$F$7),OR('Dealflow centrale'!V1665='Convalida dati'!$D$4,'Dealflow centrale'!V1665='Convalida dati'!$D$5,'Dealflow centrale'!V1665='Convalida dati'!$D$6),IF(T1665="",OR(V1665="",V1665='Convalida dati'!$D$8),"FALSO")))</f>
        <v>1</v>
      </c>
      <c r="F1665" s="58" t="str">
        <f t="shared" ca="1" si="167"/>
        <v>OK</v>
      </c>
      <c r="G1665" s="60">
        <f t="shared" si="152"/>
        <v>1660</v>
      </c>
      <c r="H1665" s="84">
        <v>44083</v>
      </c>
      <c r="I1665" s="59">
        <f>+H1665</f>
        <v>44083</v>
      </c>
      <c r="J1665" s="279" t="s">
        <v>3639</v>
      </c>
      <c r="K1665" s="70" t="s">
        <v>62</v>
      </c>
      <c r="L1665" s="70" t="s">
        <v>206</v>
      </c>
      <c r="M1665" s="72" t="s">
        <v>206</v>
      </c>
      <c r="N1665" s="75"/>
      <c r="O1665" s="73" t="s">
        <v>3638</v>
      </c>
      <c r="P1665" s="60" t="s">
        <v>35</v>
      </c>
      <c r="Q1665" s="281" t="s">
        <v>170</v>
      </c>
      <c r="R1665" s="61" t="s">
        <v>46</v>
      </c>
      <c r="S1665" s="293" t="str">
        <f>+'EVCA sectoralclassification 1'!E179</f>
        <v>Energy: other</v>
      </c>
      <c r="T1665" s="62" t="s">
        <v>167</v>
      </c>
      <c r="U1665" s="60" t="s">
        <v>218</v>
      </c>
      <c r="V1665" s="424" t="s">
        <v>38</v>
      </c>
      <c r="W1665" s="289"/>
      <c r="X1665" s="488">
        <v>44085</v>
      </c>
      <c r="Y1665" s="483"/>
      <c r="Z1665" s="80"/>
    </row>
    <row r="1666" spans="2:26" ht="42.45" hidden="1" customHeight="1" x14ac:dyDescent="0.3">
      <c r="B1666" s="56" t="str">
        <f t="shared" ca="1" si="165"/>
        <v>VERO</v>
      </c>
      <c r="C1666" s="57" t="b">
        <f t="shared" si="166"/>
        <v>1</v>
      </c>
      <c r="D1666" s="57" t="b">
        <f>+IF(Q1666='Convalida dati'!$B$16,AND('Dealflow centrale'!V1666&lt;&gt;"",I1666&lt;&gt;""),IF(AND('Dealflow centrale'!Q1666='Convalida dati'!$B$17,'Dealflow centrale'!I1666=""),OR('Dealflow centrale'!V1666="",V1666='Convalida dati'!$D$8),"FALSO"))</f>
        <v>1</v>
      </c>
      <c r="E1666" s="57" t="b">
        <f>+IF(OR(T1666='Convalida dati'!$F$4,T1666='Convalida dati'!$F$5,T1666='Convalida dati'!$F$8),OR('Dealflow centrale'!V1666='Convalida dati'!$D$5,V1666='Convalida dati'!$D$6,V1666='Convalida dati'!$D$7),IF(OR('Dealflow centrale'!T1666='Convalida dati'!$F$9,'Dealflow centrale'!T1666='Convalida dati'!$F$7),OR('Dealflow centrale'!V1666='Convalida dati'!$D$4,'Dealflow centrale'!V1666='Convalida dati'!$D$5,'Dealflow centrale'!V1666='Convalida dati'!$D$6),IF(T1666="",OR(V1666="",V1666='Convalida dati'!$D$8),"FALSO")))</f>
        <v>1</v>
      </c>
      <c r="F1666" s="58" t="str">
        <f t="shared" ca="1" si="167"/>
        <v>OK</v>
      </c>
      <c r="G1666" s="66">
        <f t="shared" si="152"/>
        <v>1661</v>
      </c>
      <c r="H1666" s="85">
        <v>44084</v>
      </c>
      <c r="I1666" s="63">
        <f>+H1666</f>
        <v>44084</v>
      </c>
      <c r="J1666" s="292" t="s">
        <v>3640</v>
      </c>
      <c r="K1666" s="76" t="s">
        <v>62</v>
      </c>
      <c r="L1666" s="76" t="s">
        <v>149</v>
      </c>
      <c r="M1666" s="78" t="s">
        <v>92</v>
      </c>
      <c r="N1666" s="64"/>
      <c r="O1666" s="272" t="s">
        <v>3641</v>
      </c>
      <c r="P1666" s="66" t="s">
        <v>34</v>
      </c>
      <c r="Q1666" s="67" t="s">
        <v>170</v>
      </c>
      <c r="R1666" s="67" t="s">
        <v>53</v>
      </c>
      <c r="S1666" s="288" t="str">
        <f>+'EVCA sectoralclassification 1'!E88</f>
        <v>Business and industrial services</v>
      </c>
      <c r="T1666" s="68" t="s">
        <v>166</v>
      </c>
      <c r="U1666" s="66" t="s">
        <v>218</v>
      </c>
      <c r="V1666" s="423" t="s">
        <v>38</v>
      </c>
      <c r="W1666" s="288"/>
      <c r="X1666" s="489">
        <v>44085</v>
      </c>
      <c r="Y1666" s="482" t="s">
        <v>2218</v>
      </c>
      <c r="Z1666" s="74"/>
    </row>
    <row r="1667" spans="2:26" ht="42.45" hidden="1" customHeight="1" x14ac:dyDescent="0.3">
      <c r="B1667" s="56" t="str">
        <f t="shared" ca="1" si="165"/>
        <v>VERO</v>
      </c>
      <c r="C1667" s="57" t="b">
        <f t="shared" si="166"/>
        <v>1</v>
      </c>
      <c r="D1667" s="57" t="b">
        <f>+IF(Q1667='Convalida dati'!$B$16,AND('Dealflow centrale'!V1667&lt;&gt;"",I1667&lt;&gt;""),IF(AND('Dealflow centrale'!Q1667='Convalida dati'!$B$17,'Dealflow centrale'!I1667=""),OR('Dealflow centrale'!V1667="",V1667='Convalida dati'!$D$8),"FALSO"))</f>
        <v>1</v>
      </c>
      <c r="E1667" s="57" t="b">
        <f>+IF(OR(T1667='Convalida dati'!$F$4,T1667='Convalida dati'!$F$5,T1667='Convalida dati'!$F$8),OR('Dealflow centrale'!V1667='Convalida dati'!$D$5,V1667='Convalida dati'!$D$6,V1667='Convalida dati'!$D$7),IF(OR('Dealflow centrale'!T1667='Convalida dati'!$F$9,'Dealflow centrale'!T1667='Convalida dati'!$F$7),OR('Dealflow centrale'!V1667='Convalida dati'!$D$4,'Dealflow centrale'!V1667='Convalida dati'!$D$5,'Dealflow centrale'!V1667='Convalida dati'!$D$6),IF(T1667="",OR(V1667="",V1667='Convalida dati'!$D$8),"FALSO")))</f>
        <v>1</v>
      </c>
      <c r="F1667" s="58" t="str">
        <f t="shared" ca="1" si="167"/>
        <v>OK</v>
      </c>
      <c r="G1667" s="60">
        <f t="shared" si="152"/>
        <v>1662</v>
      </c>
      <c r="H1667" s="84">
        <v>44084</v>
      </c>
      <c r="I1667" s="59">
        <v>43724</v>
      </c>
      <c r="J1667" s="279" t="s">
        <v>3643</v>
      </c>
      <c r="K1667" s="70" t="s">
        <v>62</v>
      </c>
      <c r="L1667" s="70" t="s">
        <v>206</v>
      </c>
      <c r="M1667" s="72" t="s">
        <v>206</v>
      </c>
      <c r="N1667" s="75"/>
      <c r="O1667" s="73" t="s">
        <v>3642</v>
      </c>
      <c r="P1667" s="60" t="s">
        <v>34</v>
      </c>
      <c r="Q1667" s="281" t="s">
        <v>170</v>
      </c>
      <c r="R1667" s="61" t="s">
        <v>46</v>
      </c>
      <c r="S1667" s="293" t="str">
        <f>+'EVCA sectoralclassification 1'!E163</f>
        <v>Alternative energy</v>
      </c>
      <c r="T1667" s="285" t="s">
        <v>41</v>
      </c>
      <c r="U1667" s="284" t="s">
        <v>3651</v>
      </c>
      <c r="V1667" s="424" t="s">
        <v>39</v>
      </c>
      <c r="W1667" s="289"/>
      <c r="X1667" s="488">
        <v>44092</v>
      </c>
      <c r="Y1667" s="481"/>
      <c r="Z1667" s="284"/>
    </row>
    <row r="1668" spans="2:26" ht="42.45" hidden="1" customHeight="1" x14ac:dyDescent="0.3">
      <c r="B1668" s="56" t="str">
        <f t="shared" ca="1" si="165"/>
        <v>VERO</v>
      </c>
      <c r="C1668" s="57" t="b">
        <f t="shared" si="166"/>
        <v>1</v>
      </c>
      <c r="D1668" s="57" t="b">
        <f>+IF(Q1668='Convalida dati'!$B$16,AND('Dealflow centrale'!V1668&lt;&gt;"",I1668&lt;&gt;""),IF(AND('Dealflow centrale'!Q1668='Convalida dati'!$B$17,'Dealflow centrale'!I1668=""),OR('Dealflow centrale'!V1668="",V1668='Convalida dati'!$D$8),"FALSO"))</f>
        <v>1</v>
      </c>
      <c r="E1668" s="57" t="b">
        <f>+IF(OR(T1668='Convalida dati'!$F$4,T1668='Convalida dati'!$F$5,T1668='Convalida dati'!$F$8),OR('Dealflow centrale'!V1668='Convalida dati'!$D$5,V1668='Convalida dati'!$D$6,V1668='Convalida dati'!$D$7),IF(OR('Dealflow centrale'!T1668='Convalida dati'!$F$9,'Dealflow centrale'!T1668='Convalida dati'!$F$7),OR('Dealflow centrale'!V1668='Convalida dati'!$D$4,'Dealflow centrale'!V1668='Convalida dati'!$D$5,'Dealflow centrale'!V1668='Convalida dati'!$D$6),IF(T1668="",OR(V1668="",V1668='Convalida dati'!$D$8),"FALSO")))</f>
        <v>1</v>
      </c>
      <c r="F1668" s="58" t="str">
        <f t="shared" ca="1" si="167"/>
        <v>OK</v>
      </c>
      <c r="G1668" s="66">
        <f t="shared" si="152"/>
        <v>1663</v>
      </c>
      <c r="H1668" s="85">
        <v>44089</v>
      </c>
      <c r="I1668" s="63">
        <v>44089</v>
      </c>
      <c r="J1668" s="292" t="s">
        <v>3645</v>
      </c>
      <c r="K1668" s="76" t="s">
        <v>62</v>
      </c>
      <c r="L1668" s="76" t="s">
        <v>149</v>
      </c>
      <c r="M1668" s="78" t="s">
        <v>92</v>
      </c>
      <c r="N1668" s="64"/>
      <c r="O1668" s="272" t="s">
        <v>3644</v>
      </c>
      <c r="P1668" s="66" t="s">
        <v>35</v>
      </c>
      <c r="Q1668" s="67" t="s">
        <v>170</v>
      </c>
      <c r="R1668" s="67" t="s">
        <v>51</v>
      </c>
      <c r="S1668" s="288" t="str">
        <f>+'EVCA sectoralclassification 1'!E68</f>
        <v>Manufacturing: other</v>
      </c>
      <c r="T1668" s="68" t="s">
        <v>41</v>
      </c>
      <c r="U1668" s="66" t="s">
        <v>218</v>
      </c>
      <c r="V1668" s="423" t="s">
        <v>174</v>
      </c>
      <c r="W1668" s="288"/>
      <c r="X1668" s="489">
        <v>44092</v>
      </c>
      <c r="Y1668" s="482"/>
      <c r="Z1668" s="74"/>
    </row>
    <row r="1669" spans="2:26" ht="42.45" hidden="1" customHeight="1" x14ac:dyDescent="0.3">
      <c r="B1669" s="56" t="str">
        <f t="shared" ca="1" si="165"/>
        <v>VERO</v>
      </c>
      <c r="C1669" s="57" t="b">
        <f t="shared" si="166"/>
        <v>1</v>
      </c>
      <c r="D1669" s="57" t="b">
        <f>+IF(Q1669='Convalida dati'!$B$16,AND('Dealflow centrale'!V1669&lt;&gt;"",I1669&lt;&gt;""),IF(AND('Dealflow centrale'!Q1669='Convalida dati'!$B$17,'Dealflow centrale'!I1669=""),OR('Dealflow centrale'!V1669="",V1669='Convalida dati'!$D$8),"FALSO"))</f>
        <v>1</v>
      </c>
      <c r="E1669" s="57" t="b">
        <f>+IF(OR(T1669='Convalida dati'!$F$4,T1669='Convalida dati'!$F$5,T1669='Convalida dati'!$F$8),OR('Dealflow centrale'!V1669='Convalida dati'!$D$5,V1669='Convalida dati'!$D$6,V1669='Convalida dati'!$D$7),IF(OR('Dealflow centrale'!T1669='Convalida dati'!$F$9,'Dealflow centrale'!T1669='Convalida dati'!$F$7),OR('Dealflow centrale'!V1669='Convalida dati'!$D$4,'Dealflow centrale'!V1669='Convalida dati'!$D$5,'Dealflow centrale'!V1669='Convalida dati'!$D$6),IF(T1669="",OR(V1669="",V1669='Convalida dati'!$D$8),"FALSO")))</f>
        <v>1</v>
      </c>
      <c r="F1669" s="58" t="str">
        <f t="shared" ca="1" si="167"/>
        <v>OK</v>
      </c>
      <c r="G1669" s="60">
        <f t="shared" si="152"/>
        <v>1664</v>
      </c>
      <c r="H1669" s="84">
        <v>43724</v>
      </c>
      <c r="I1669" s="59">
        <v>43724</v>
      </c>
      <c r="J1669" s="279" t="s">
        <v>3646</v>
      </c>
      <c r="K1669" s="70" t="s">
        <v>62</v>
      </c>
      <c r="L1669" s="70" t="s">
        <v>1197</v>
      </c>
      <c r="M1669" s="72" t="s">
        <v>96</v>
      </c>
      <c r="N1669" s="75"/>
      <c r="O1669" s="73" t="s">
        <v>3647</v>
      </c>
      <c r="P1669" s="60" t="s">
        <v>34</v>
      </c>
      <c r="Q1669" s="281" t="s">
        <v>170</v>
      </c>
      <c r="R1669" s="61" t="s">
        <v>53</v>
      </c>
      <c r="S1669" s="293" t="str">
        <f>+'EVCA sectoralclassification 1'!E199</f>
        <v>Internet technologies</v>
      </c>
      <c r="T1669" s="62" t="s">
        <v>41</v>
      </c>
      <c r="U1669" s="60" t="s">
        <v>218</v>
      </c>
      <c r="V1669" s="424" t="s">
        <v>174</v>
      </c>
      <c r="W1669" s="289"/>
      <c r="X1669" s="488">
        <v>44092</v>
      </c>
      <c r="Y1669" s="481"/>
      <c r="Z1669" s="284"/>
    </row>
    <row r="1670" spans="2:26" ht="42.45" hidden="1" customHeight="1" x14ac:dyDescent="0.3">
      <c r="B1670" s="56" t="str">
        <f t="shared" ca="1" si="165"/>
        <v>VERO</v>
      </c>
      <c r="C1670" s="57" t="b">
        <f t="shared" si="166"/>
        <v>1</v>
      </c>
      <c r="D1670" s="57" t="b">
        <f>+IF(Q1670='Convalida dati'!$B$16,AND('Dealflow centrale'!V1670&lt;&gt;"",I1670&lt;&gt;""),IF(AND('Dealflow centrale'!Q1670='Convalida dati'!$B$17,'Dealflow centrale'!I1670=""),OR('Dealflow centrale'!V1670="",V1670='Convalida dati'!$D$8),"FALSO"))</f>
        <v>1</v>
      </c>
      <c r="E1670" s="57" t="b">
        <f>+IF(OR(T1670='Convalida dati'!$F$4,T1670='Convalida dati'!$F$5,T1670='Convalida dati'!$F$8),OR('Dealflow centrale'!V1670='Convalida dati'!$D$5,V1670='Convalida dati'!$D$6,V1670='Convalida dati'!$D$7),IF(OR('Dealflow centrale'!T1670='Convalida dati'!$F$9,'Dealflow centrale'!T1670='Convalida dati'!$F$7),OR('Dealflow centrale'!V1670='Convalida dati'!$D$4,'Dealflow centrale'!V1670='Convalida dati'!$D$5,'Dealflow centrale'!V1670='Convalida dati'!$D$6),IF(T1670="",OR(V1670="",V1670='Convalida dati'!$D$8),"FALSO")))</f>
        <v>1</v>
      </c>
      <c r="F1670" s="58" t="str">
        <f t="shared" ca="1" si="167"/>
        <v>OK</v>
      </c>
      <c r="G1670" s="66">
        <f t="shared" si="152"/>
        <v>1665</v>
      </c>
      <c r="H1670" s="85">
        <v>44091</v>
      </c>
      <c r="I1670" s="63">
        <v>44091</v>
      </c>
      <c r="J1670" s="292" t="s">
        <v>3648</v>
      </c>
      <c r="K1670" s="76" t="s">
        <v>62</v>
      </c>
      <c r="L1670" s="76" t="s">
        <v>206</v>
      </c>
      <c r="M1670" s="78" t="s">
        <v>206</v>
      </c>
      <c r="N1670" s="77" t="s">
        <v>150</v>
      </c>
      <c r="O1670" s="272"/>
      <c r="P1670" s="66" t="s">
        <v>36</v>
      </c>
      <c r="Q1670" s="67" t="s">
        <v>170</v>
      </c>
      <c r="R1670" s="67" t="s">
        <v>51</v>
      </c>
      <c r="S1670" s="288" t="str">
        <f>+'EVCA sectoralclassification 1'!E122</f>
        <v>Consumer products manufacturing</v>
      </c>
      <c r="T1670" s="68" t="s">
        <v>41</v>
      </c>
      <c r="U1670" s="78" t="s">
        <v>970</v>
      </c>
      <c r="V1670" s="423" t="s">
        <v>39</v>
      </c>
      <c r="W1670" s="288"/>
      <c r="X1670" s="489">
        <v>44092</v>
      </c>
      <c r="Y1670" s="482"/>
      <c r="Z1670" s="74"/>
    </row>
    <row r="1671" spans="2:26" ht="42.45" hidden="1" customHeight="1" x14ac:dyDescent="0.3">
      <c r="B1671" s="56" t="str">
        <f t="shared" ca="1" si="165"/>
        <v>VERO</v>
      </c>
      <c r="C1671" s="57" t="b">
        <f t="shared" si="166"/>
        <v>1</v>
      </c>
      <c r="D1671" s="57" t="b">
        <f>+IF(Q1671='Convalida dati'!$B$16,AND('Dealflow centrale'!V1671&lt;&gt;"",I1671&lt;&gt;""),IF(AND('Dealflow centrale'!Q1671='Convalida dati'!$B$17,'Dealflow centrale'!I1671=""),OR('Dealflow centrale'!V1671="",V1671='Convalida dati'!$D$8),"FALSO"))</f>
        <v>1</v>
      </c>
      <c r="E1671" s="57" t="b">
        <f>+IF(OR(T1671='Convalida dati'!$F$4,T1671='Convalida dati'!$F$5,T1671='Convalida dati'!$F$8),OR('Dealflow centrale'!V1671='Convalida dati'!$D$5,V1671='Convalida dati'!$D$6,V1671='Convalida dati'!$D$7),IF(OR('Dealflow centrale'!T1671='Convalida dati'!$F$9,'Dealflow centrale'!T1671='Convalida dati'!$F$7),OR('Dealflow centrale'!V1671='Convalida dati'!$D$4,'Dealflow centrale'!V1671='Convalida dati'!$D$5,'Dealflow centrale'!V1671='Convalida dati'!$D$6),IF(T1671="",OR(V1671="",V1671='Convalida dati'!$D$8),"FALSO")))</f>
        <v>1</v>
      </c>
      <c r="F1671" s="58" t="str">
        <f t="shared" ca="1" si="167"/>
        <v>OK</v>
      </c>
      <c r="G1671" s="60">
        <f t="shared" si="152"/>
        <v>1666</v>
      </c>
      <c r="H1671" s="84">
        <v>44091</v>
      </c>
      <c r="I1671" s="59">
        <v>44091</v>
      </c>
      <c r="J1671" s="75" t="s">
        <v>3649</v>
      </c>
      <c r="K1671" s="70" t="s">
        <v>62</v>
      </c>
      <c r="L1671" s="70" t="s">
        <v>206</v>
      </c>
      <c r="M1671" s="72" t="s">
        <v>206</v>
      </c>
      <c r="N1671" s="75"/>
      <c r="O1671" s="73" t="s">
        <v>3650</v>
      </c>
      <c r="P1671" s="72" t="s">
        <v>35</v>
      </c>
      <c r="Q1671" s="281" t="s">
        <v>170</v>
      </c>
      <c r="R1671" s="61" t="s">
        <v>45</v>
      </c>
      <c r="S1671" s="293" t="str">
        <f>+'EVCA sectoralclassification 1'!E223</f>
        <v>Biotechnology</v>
      </c>
      <c r="T1671" s="62" t="s">
        <v>41</v>
      </c>
      <c r="U1671" s="60" t="s">
        <v>218</v>
      </c>
      <c r="V1671" s="424" t="s">
        <v>174</v>
      </c>
      <c r="W1671" s="289"/>
      <c r="X1671" s="488">
        <v>44092</v>
      </c>
      <c r="Y1671" s="481"/>
      <c r="Z1671" s="284"/>
    </row>
    <row r="1672" spans="2:26" ht="42.45" hidden="1" customHeight="1" x14ac:dyDescent="0.3">
      <c r="B1672" s="56" t="str">
        <f t="shared" ca="1" si="165"/>
        <v>VERO</v>
      </c>
      <c r="C1672" s="57" t="b">
        <f t="shared" si="166"/>
        <v>1</v>
      </c>
      <c r="D1672" s="57" t="b">
        <f>+IF(Q1672='Convalida dati'!$B$16,AND('Dealflow centrale'!V1672&lt;&gt;"",I1672&lt;&gt;""),IF(AND('Dealflow centrale'!Q1672='Convalida dati'!$B$17,'Dealflow centrale'!I1672=""),OR('Dealflow centrale'!V1672="",V1672='Convalida dati'!$D$8),"FALSO"))</f>
        <v>1</v>
      </c>
      <c r="E1672" s="57" t="b">
        <f>+IF(OR(T1672='Convalida dati'!$F$4,T1672='Convalida dati'!$F$5,T1672='Convalida dati'!$F$8),OR('Dealflow centrale'!V1672='Convalida dati'!$D$5,V1672='Convalida dati'!$D$6,V1672='Convalida dati'!$D$7),IF(OR('Dealflow centrale'!T1672='Convalida dati'!$F$9,'Dealflow centrale'!T1672='Convalida dati'!$F$7),OR('Dealflow centrale'!V1672='Convalida dati'!$D$4,'Dealflow centrale'!V1672='Convalida dati'!$D$5,'Dealflow centrale'!V1672='Convalida dati'!$D$6),IF(T1672="",OR(V1672="",V1672='Convalida dati'!$D$8),"FALSO")))</f>
        <v>1</v>
      </c>
      <c r="F1672" s="58" t="str">
        <f t="shared" ca="1" si="167"/>
        <v>OK</v>
      </c>
      <c r="G1672" s="66">
        <f t="shared" si="152"/>
        <v>1667</v>
      </c>
      <c r="H1672" s="85">
        <v>44095</v>
      </c>
      <c r="I1672" s="63">
        <v>44095</v>
      </c>
      <c r="J1672" s="77" t="s">
        <v>3653</v>
      </c>
      <c r="K1672" s="76" t="s">
        <v>62</v>
      </c>
      <c r="L1672" s="76" t="s">
        <v>202</v>
      </c>
      <c r="M1672" s="78" t="s">
        <v>89</v>
      </c>
      <c r="N1672" s="77" t="s">
        <v>150</v>
      </c>
      <c r="O1672" s="272"/>
      <c r="P1672" s="78" t="s">
        <v>36</v>
      </c>
      <c r="Q1672" s="67" t="s">
        <v>170</v>
      </c>
      <c r="R1672" s="67" t="s">
        <v>52</v>
      </c>
      <c r="S1672" s="288" t="str">
        <f>+'EVCA sectoralclassification 1'!E232</f>
        <v>Medical devices and supplies</v>
      </c>
      <c r="T1672" s="68" t="s">
        <v>41</v>
      </c>
      <c r="U1672" s="66" t="s">
        <v>1056</v>
      </c>
      <c r="V1672" s="423" t="s">
        <v>39</v>
      </c>
      <c r="W1672" s="288"/>
      <c r="X1672" s="490">
        <v>44099</v>
      </c>
      <c r="Y1672" s="482"/>
      <c r="Z1672" s="74"/>
    </row>
    <row r="1673" spans="2:26" ht="42.45" hidden="1" customHeight="1" x14ac:dyDescent="0.3">
      <c r="B1673" s="56" t="str">
        <f t="shared" ca="1" si="165"/>
        <v>VERO</v>
      </c>
      <c r="C1673" s="57" t="b">
        <f t="shared" si="166"/>
        <v>1</v>
      </c>
      <c r="D1673" s="57" t="b">
        <f>+IF(Q1673='Convalida dati'!$B$16,AND('Dealflow centrale'!V1673&lt;&gt;"",I1673&lt;&gt;""),IF(AND('Dealflow centrale'!Q1673='Convalida dati'!$B$17,'Dealflow centrale'!I1673=""),OR('Dealflow centrale'!V1673="",V1673='Convalida dati'!$D$8),"FALSO"))</f>
        <v>1</v>
      </c>
      <c r="E1673" s="57" t="b">
        <f>+IF(OR(T1673='Convalida dati'!$F$4,T1673='Convalida dati'!$F$5,T1673='Convalida dati'!$F$8),OR('Dealflow centrale'!V1673='Convalida dati'!$D$5,V1673='Convalida dati'!$D$6,V1673='Convalida dati'!$D$7),IF(OR('Dealflow centrale'!T1673='Convalida dati'!$F$9,'Dealflow centrale'!T1673='Convalida dati'!$F$7),OR('Dealflow centrale'!V1673='Convalida dati'!$D$4,'Dealflow centrale'!V1673='Convalida dati'!$D$5,'Dealflow centrale'!V1673='Convalida dati'!$D$6),IF(T1673="",OR(V1673="",V1673='Convalida dati'!$D$8),"FALSO")))</f>
        <v>1</v>
      </c>
      <c r="F1673" s="58" t="str">
        <f t="shared" ca="1" si="167"/>
        <v>OK</v>
      </c>
      <c r="G1673" s="60">
        <f t="shared" si="152"/>
        <v>1668</v>
      </c>
      <c r="H1673" s="84">
        <v>44095</v>
      </c>
      <c r="I1673" s="59">
        <v>44095</v>
      </c>
      <c r="J1673" s="75" t="s">
        <v>3655</v>
      </c>
      <c r="K1673" s="70" t="s">
        <v>62</v>
      </c>
      <c r="L1673" s="70" t="s">
        <v>733</v>
      </c>
      <c r="M1673" s="72" t="s">
        <v>105</v>
      </c>
      <c r="N1673" s="75"/>
      <c r="O1673" s="73" t="s">
        <v>3654</v>
      </c>
      <c r="P1673" s="72" t="s">
        <v>34</v>
      </c>
      <c r="Q1673" s="281" t="s">
        <v>170</v>
      </c>
      <c r="R1673" s="281" t="s">
        <v>53</v>
      </c>
      <c r="S1673" s="293" t="str">
        <f>+'EVCA sectoralclassification 1'!E199</f>
        <v>Internet technologies</v>
      </c>
      <c r="T1673" s="62" t="s">
        <v>166</v>
      </c>
      <c r="U1673" s="72" t="s">
        <v>218</v>
      </c>
      <c r="V1673" s="424" t="s">
        <v>38</v>
      </c>
      <c r="W1673" s="289"/>
      <c r="X1673" s="488">
        <v>44099</v>
      </c>
      <c r="Y1673" s="481"/>
      <c r="Z1673" s="284"/>
    </row>
    <row r="1674" spans="2:26" ht="42.45" hidden="1" customHeight="1" x14ac:dyDescent="0.3">
      <c r="B1674" s="56" t="str">
        <f t="shared" ca="1" si="165"/>
        <v>VERO</v>
      </c>
      <c r="C1674" s="57" t="b">
        <f t="shared" si="166"/>
        <v>1</v>
      </c>
      <c r="D1674" s="57" t="b">
        <f>+IF(Q1674='Convalida dati'!$B$16,AND('Dealflow centrale'!V1674&lt;&gt;"",I1674&lt;&gt;""),IF(AND('Dealflow centrale'!Q1674='Convalida dati'!$B$17,'Dealflow centrale'!I1674=""),OR('Dealflow centrale'!V1674="",V1674='Convalida dati'!$D$8),"FALSO"))</f>
        <v>1</v>
      </c>
      <c r="E1674" s="57" t="b">
        <f>+IF(OR(T1674='Convalida dati'!$F$4,T1674='Convalida dati'!$F$5,T1674='Convalida dati'!$F$8),OR('Dealflow centrale'!V1674='Convalida dati'!$D$5,V1674='Convalida dati'!$D$6,V1674='Convalida dati'!$D$7),IF(OR('Dealflow centrale'!T1674='Convalida dati'!$F$9,'Dealflow centrale'!T1674='Convalida dati'!$F$7),OR('Dealflow centrale'!V1674='Convalida dati'!$D$4,'Dealflow centrale'!V1674='Convalida dati'!$D$5,'Dealflow centrale'!V1674='Convalida dati'!$D$6),IF(T1674="",OR(V1674="",V1674='Convalida dati'!$D$8),"FALSO")))</f>
        <v>1</v>
      </c>
      <c r="F1674" s="58" t="str">
        <f t="shared" ca="1" si="167"/>
        <v>OK</v>
      </c>
      <c r="G1674" s="66">
        <f t="shared" si="152"/>
        <v>1669</v>
      </c>
      <c r="H1674" s="85">
        <v>44096</v>
      </c>
      <c r="I1674" s="63">
        <v>44096</v>
      </c>
      <c r="J1674" s="77" t="s">
        <v>3657</v>
      </c>
      <c r="K1674" s="76" t="s">
        <v>62</v>
      </c>
      <c r="L1674" s="76" t="s">
        <v>149</v>
      </c>
      <c r="M1674" s="78" t="s">
        <v>92</v>
      </c>
      <c r="N1674" s="77"/>
      <c r="O1674" s="272" t="s">
        <v>3656</v>
      </c>
      <c r="P1674" s="66" t="s">
        <v>34</v>
      </c>
      <c r="Q1674" s="67" t="s">
        <v>170</v>
      </c>
      <c r="R1674" s="280" t="s">
        <v>53</v>
      </c>
      <c r="S1674" s="288" t="str">
        <f>+'EVCA sectoralclassification 1'!E200</f>
        <v>Internet technologies</v>
      </c>
      <c r="T1674" s="68" t="s">
        <v>166</v>
      </c>
      <c r="U1674" s="66" t="s">
        <v>218</v>
      </c>
      <c r="V1674" s="423" t="s">
        <v>38</v>
      </c>
      <c r="W1674" s="288"/>
      <c r="X1674" s="489">
        <v>44099</v>
      </c>
      <c r="Y1674" s="482"/>
      <c r="Z1674" s="74"/>
    </row>
    <row r="1675" spans="2:26" ht="42.45" hidden="1" customHeight="1" x14ac:dyDescent="0.3">
      <c r="B1675" s="56" t="str">
        <f t="shared" ca="1" si="165"/>
        <v>VERO</v>
      </c>
      <c r="C1675" s="57" t="b">
        <f t="shared" si="166"/>
        <v>1</v>
      </c>
      <c r="D1675" s="57" t="b">
        <f>+IF(Q1675='Convalida dati'!$B$16,AND('Dealflow centrale'!V1675&lt;&gt;"",I1675&lt;&gt;""),IF(AND('Dealflow centrale'!Q1675='Convalida dati'!$B$17,'Dealflow centrale'!I1675=""),OR('Dealflow centrale'!V1675="",V1675='Convalida dati'!$D$8),"FALSO"))</f>
        <v>1</v>
      </c>
      <c r="E1675" s="57" t="b">
        <f>+IF(OR(T1675='Convalida dati'!$F$4,T1675='Convalida dati'!$F$5,T1675='Convalida dati'!$F$8),OR('Dealflow centrale'!V1675='Convalida dati'!$D$5,V1675='Convalida dati'!$D$6,V1675='Convalida dati'!$D$7),IF(OR('Dealflow centrale'!T1675='Convalida dati'!$F$9,'Dealflow centrale'!T1675='Convalida dati'!$F$7),OR('Dealflow centrale'!V1675='Convalida dati'!$D$4,'Dealflow centrale'!V1675='Convalida dati'!$D$5,'Dealflow centrale'!V1675='Convalida dati'!$D$6),IF(T1675="",OR(V1675="",V1675='Convalida dati'!$D$8),"FALSO")))</f>
        <v>1</v>
      </c>
      <c r="F1675" s="58" t="str">
        <f t="shared" ca="1" si="167"/>
        <v>OK</v>
      </c>
      <c r="G1675" s="60">
        <f t="shared" si="152"/>
        <v>1670</v>
      </c>
      <c r="H1675" s="84">
        <v>44096</v>
      </c>
      <c r="I1675" s="59">
        <v>44096</v>
      </c>
      <c r="J1675" s="75" t="s">
        <v>3659</v>
      </c>
      <c r="K1675" s="70" t="s">
        <v>62</v>
      </c>
      <c r="L1675" s="70" t="s">
        <v>206</v>
      </c>
      <c r="M1675" s="72" t="s">
        <v>206</v>
      </c>
      <c r="N1675" s="75"/>
      <c r="O1675" s="73" t="s">
        <v>3658</v>
      </c>
      <c r="P1675" s="60" t="s">
        <v>35</v>
      </c>
      <c r="Q1675" s="281" t="s">
        <v>170</v>
      </c>
      <c r="R1675" s="61" t="s">
        <v>52</v>
      </c>
      <c r="S1675" s="293" t="str">
        <f>+'EVCA sectoralclassification 1'!E230</f>
        <v>Medical equipment and related software</v>
      </c>
      <c r="T1675" s="62" t="s">
        <v>41</v>
      </c>
      <c r="U1675" s="60" t="s">
        <v>218</v>
      </c>
      <c r="V1675" s="424" t="s">
        <v>174</v>
      </c>
      <c r="W1675" s="289"/>
      <c r="X1675" s="488">
        <v>44099</v>
      </c>
      <c r="Y1675" s="481"/>
      <c r="Z1675" s="284"/>
    </row>
    <row r="1676" spans="2:26" ht="42.45" hidden="1" customHeight="1" x14ac:dyDescent="0.3">
      <c r="B1676" s="56" t="str">
        <f t="shared" ca="1" si="165"/>
        <v>VERO</v>
      </c>
      <c r="C1676" s="57" t="b">
        <f t="shared" si="166"/>
        <v>1</v>
      </c>
      <c r="D1676" s="57" t="b">
        <f>+IF(Q1676='Convalida dati'!$B$16,AND('Dealflow centrale'!V1676&lt;&gt;"",I1676&lt;&gt;""),IF(AND('Dealflow centrale'!Q1676='Convalida dati'!$B$17,'Dealflow centrale'!I1676=""),OR('Dealflow centrale'!V1676="",V1676='Convalida dati'!$D$8),"FALSO"))</f>
        <v>1</v>
      </c>
      <c r="E1676" s="57" t="b">
        <f>+IF(OR(T1676='Convalida dati'!$F$4,T1676='Convalida dati'!$F$5,T1676='Convalida dati'!$F$8),OR('Dealflow centrale'!V1676='Convalida dati'!$D$5,V1676='Convalida dati'!$D$6,V1676='Convalida dati'!$D$7),IF(OR('Dealflow centrale'!T1676='Convalida dati'!$F$9,'Dealflow centrale'!T1676='Convalida dati'!$F$7),OR('Dealflow centrale'!V1676='Convalida dati'!$D$4,'Dealflow centrale'!V1676='Convalida dati'!$D$5,'Dealflow centrale'!V1676='Convalida dati'!$D$6),IF(T1676="",OR(V1676="",V1676='Convalida dati'!$D$8),"FALSO")))</f>
        <v>1</v>
      </c>
      <c r="F1676" s="58" t="str">
        <f t="shared" ca="1" si="167"/>
        <v>OK</v>
      </c>
      <c r="G1676" s="66">
        <f t="shared" si="152"/>
        <v>1671</v>
      </c>
      <c r="H1676" s="85">
        <v>44096</v>
      </c>
      <c r="I1676" s="63">
        <v>44096</v>
      </c>
      <c r="J1676" s="77" t="s">
        <v>3660</v>
      </c>
      <c r="K1676" s="76" t="s">
        <v>62</v>
      </c>
      <c r="L1676" s="76" t="s">
        <v>206</v>
      </c>
      <c r="M1676" s="78" t="s">
        <v>206</v>
      </c>
      <c r="N1676" s="77"/>
      <c r="O1676" s="272" t="s">
        <v>3658</v>
      </c>
      <c r="P1676" s="66" t="s">
        <v>35</v>
      </c>
      <c r="Q1676" s="67" t="s">
        <v>170</v>
      </c>
      <c r="R1676" s="280" t="s">
        <v>52</v>
      </c>
      <c r="S1676" s="288" t="str">
        <f>+'EVCA sectoralclassification 1'!E231</f>
        <v>Medical devices and supplies</v>
      </c>
      <c r="T1676" s="68" t="s">
        <v>41</v>
      </c>
      <c r="U1676" s="66" t="s">
        <v>218</v>
      </c>
      <c r="V1676" s="423" t="s">
        <v>174</v>
      </c>
      <c r="W1676" s="288"/>
      <c r="X1676" s="489">
        <v>44099</v>
      </c>
      <c r="Y1676" s="482"/>
      <c r="Z1676" s="74"/>
    </row>
    <row r="1677" spans="2:26" ht="42.45" hidden="1" customHeight="1" x14ac:dyDescent="0.3">
      <c r="B1677" s="56" t="str">
        <f t="shared" ca="1" si="165"/>
        <v>VERO</v>
      </c>
      <c r="C1677" s="57" t="b">
        <f t="shared" si="166"/>
        <v>1</v>
      </c>
      <c r="D1677" s="57" t="b">
        <f>+IF(Q1677='Convalida dati'!$B$16,AND('Dealflow centrale'!V1677&lt;&gt;"",I1677&lt;&gt;""),IF(AND('Dealflow centrale'!Q1677='Convalida dati'!$B$17,'Dealflow centrale'!I1677=""),OR('Dealflow centrale'!V1677="",V1677='Convalida dati'!$D$8),"FALSO"))</f>
        <v>1</v>
      </c>
      <c r="E1677" s="57" t="b">
        <f>+IF(OR(T1677='Convalida dati'!$F$4,T1677='Convalida dati'!$F$5,T1677='Convalida dati'!$F$8),OR('Dealflow centrale'!V1677='Convalida dati'!$D$5,V1677='Convalida dati'!$D$6,V1677='Convalida dati'!$D$7),IF(OR('Dealflow centrale'!T1677='Convalida dati'!$F$9,'Dealflow centrale'!T1677='Convalida dati'!$F$7),OR('Dealflow centrale'!V1677='Convalida dati'!$D$4,'Dealflow centrale'!V1677='Convalida dati'!$D$5,'Dealflow centrale'!V1677='Convalida dati'!$D$6),IF(T1677="",OR(V1677="",V1677='Convalida dati'!$D$8),"FALSO")))</f>
        <v>1</v>
      </c>
      <c r="F1677" s="58" t="str">
        <f t="shared" ca="1" si="167"/>
        <v>OK</v>
      </c>
      <c r="G1677" s="60">
        <f t="shared" si="152"/>
        <v>1672</v>
      </c>
      <c r="H1677" s="84">
        <v>44096</v>
      </c>
      <c r="I1677" s="59">
        <v>44096</v>
      </c>
      <c r="J1677" s="75" t="s">
        <v>3661</v>
      </c>
      <c r="K1677" s="70" t="s">
        <v>62</v>
      </c>
      <c r="L1677" s="70" t="s">
        <v>206</v>
      </c>
      <c r="M1677" s="72" t="s">
        <v>206</v>
      </c>
      <c r="N1677" s="75"/>
      <c r="O1677" s="73" t="s">
        <v>1912</v>
      </c>
      <c r="P1677" s="60" t="s">
        <v>35</v>
      </c>
      <c r="Q1677" s="281" t="s">
        <v>170</v>
      </c>
      <c r="R1677" s="61" t="s">
        <v>51</v>
      </c>
      <c r="S1677" s="293" t="str">
        <f>+'EVCA sectoralclassification 1'!E111</f>
        <v>Means of transport: manufacturing and related</v>
      </c>
      <c r="T1677" s="62" t="s">
        <v>41</v>
      </c>
      <c r="U1677" s="60" t="s">
        <v>218</v>
      </c>
      <c r="V1677" s="424" t="s">
        <v>174</v>
      </c>
      <c r="W1677" s="289"/>
      <c r="X1677" s="488">
        <v>44099</v>
      </c>
      <c r="Y1677" s="481"/>
      <c r="Z1677" s="284"/>
    </row>
    <row r="1678" spans="2:26" ht="42.45" hidden="1" customHeight="1" x14ac:dyDescent="0.3">
      <c r="B1678" s="56" t="str">
        <f t="shared" ref="B1678:B1741" ca="1" si="168">IF(AND(+H1678&lt;=X1678,X1678&lt;=TODAY()),"VERO","FALSO")</f>
        <v>VERO</v>
      </c>
      <c r="C1678" s="57" t="b">
        <f t="shared" ref="C1678:C1741" si="169">+(AND(G1678&lt;&gt;"",H1678&lt;&gt;"",J1678&lt;&gt;"",K1678&lt;&gt;"",L1678&lt;&gt;"",M1678&lt;&gt;"",P1678&lt;&gt;"",Q1678&lt;&gt;""))</f>
        <v>1</v>
      </c>
      <c r="D1678" s="57" t="b">
        <f>+IF(Q1678='Convalida dati'!$B$16,AND('Dealflow centrale'!V1678&lt;&gt;"",I1678&lt;&gt;""),IF(AND('Dealflow centrale'!Q1678='Convalida dati'!$B$17,'Dealflow centrale'!I1678=""),OR('Dealflow centrale'!V1678="",V1678='Convalida dati'!$D$8),"FALSO"))</f>
        <v>1</v>
      </c>
      <c r="E1678" s="57" t="b">
        <f>+IF(OR(T1678='Convalida dati'!$F$4,T1678='Convalida dati'!$F$5,T1678='Convalida dati'!$F$8),OR('Dealflow centrale'!V1678='Convalida dati'!$D$9,V1678='Convalida dati'!$D$6,V1678='Convalida dati'!$D$7),IF(OR('Dealflow centrale'!T1678='Convalida dati'!$F$6,'Dealflow centrale'!T1678='Convalida dati'!$F$7),OR('Dealflow centrale'!V1678='Convalida dati'!$D$10,'Dealflow centrale'!V1678='Convalida dati'!$D$9,'Dealflow centrale'!V1678='Convalida dati'!$D$6),IF(T1678="",OR(V1678="",V1678='Convalida dati'!$D$8),"FALSO")))</f>
        <v>1</v>
      </c>
      <c r="F1678" s="58" t="str">
        <f t="shared" ref="F1678:F1741" ca="1" si="170">+IF(AND(B1678="VERO",C1678=TRUE,D1678=TRUE,E1678=TRUE),"OK","ERRORE")</f>
        <v>OK</v>
      </c>
      <c r="G1678" s="66">
        <f t="shared" si="152"/>
        <v>1673</v>
      </c>
      <c r="H1678" s="85">
        <v>44096</v>
      </c>
      <c r="I1678" s="63">
        <v>44265</v>
      </c>
      <c r="J1678" s="77" t="s">
        <v>3663</v>
      </c>
      <c r="K1678" s="76" t="s">
        <v>62</v>
      </c>
      <c r="L1678" s="76" t="s">
        <v>149</v>
      </c>
      <c r="M1678" s="78" t="s">
        <v>92</v>
      </c>
      <c r="N1678" s="64"/>
      <c r="O1678" s="272" t="s">
        <v>3662</v>
      </c>
      <c r="P1678" s="66" t="s">
        <v>35</v>
      </c>
      <c r="Q1678" s="67" t="s">
        <v>170</v>
      </c>
      <c r="R1678" s="67" t="s">
        <v>49</v>
      </c>
      <c r="S1678" s="288" t="str">
        <f>+'EVCA sectoralclassification 1'!E204</f>
        <v>Consumer electronics</v>
      </c>
      <c r="T1678" s="68" t="s">
        <v>167</v>
      </c>
      <c r="U1678" s="66" t="s">
        <v>970</v>
      </c>
      <c r="V1678" s="419" t="s">
        <v>3912</v>
      </c>
      <c r="W1678" s="288"/>
      <c r="X1678" s="489">
        <v>44266</v>
      </c>
      <c r="Y1678" s="482" t="s">
        <v>4054</v>
      </c>
      <c r="Z1678" s="74"/>
    </row>
    <row r="1679" spans="2:26" ht="42.45" hidden="1" customHeight="1" x14ac:dyDescent="0.3">
      <c r="B1679" s="56" t="str">
        <f t="shared" ca="1" si="168"/>
        <v>VERO</v>
      </c>
      <c r="C1679" s="57" t="b">
        <f t="shared" si="169"/>
        <v>1</v>
      </c>
      <c r="D1679" s="57" t="b">
        <f>+IF(Q1679='Convalida dati'!$B$16,AND('Dealflow centrale'!V1679&lt;&gt;"",I1679&lt;&gt;""),IF(AND('Dealflow centrale'!Q1679='Convalida dati'!$B$17,'Dealflow centrale'!I1679=""),OR('Dealflow centrale'!V1679="",V1679='Convalida dati'!$D$8),"FALSO"))</f>
        <v>1</v>
      </c>
      <c r="E1679" s="57" t="b">
        <f>+IF(OR(T1679='Convalida dati'!$F$4,T1679='Convalida dati'!$F$5,T1679='Convalida dati'!$F$8),OR('Dealflow centrale'!V1679='Convalida dati'!$D$5,V1679='Convalida dati'!$D$6,V1679='Convalida dati'!$D$7),IF(OR('Dealflow centrale'!T1679='Convalida dati'!$F$9,'Dealflow centrale'!T1679='Convalida dati'!$F$7),OR('Dealflow centrale'!V1679='Convalida dati'!$D$4,'Dealflow centrale'!V1679='Convalida dati'!$D$5,'Dealflow centrale'!V1679='Convalida dati'!$D$6),IF(T1679="",OR(V1679="",V1679='Convalida dati'!$D$8),"FALSO")))</f>
        <v>1</v>
      </c>
      <c r="F1679" s="58" t="str">
        <f t="shared" ca="1" si="170"/>
        <v>OK</v>
      </c>
      <c r="G1679" s="60">
        <f t="shared" si="152"/>
        <v>1674</v>
      </c>
      <c r="H1679" s="84">
        <v>44096</v>
      </c>
      <c r="I1679" s="59">
        <v>44096</v>
      </c>
      <c r="J1679" s="75" t="s">
        <v>3664</v>
      </c>
      <c r="K1679" s="70" t="s">
        <v>62</v>
      </c>
      <c r="L1679" s="70" t="s">
        <v>764</v>
      </c>
      <c r="M1679" s="72" t="s">
        <v>103</v>
      </c>
      <c r="N1679" s="75"/>
      <c r="O1679" s="73" t="s">
        <v>3662</v>
      </c>
      <c r="P1679" s="60" t="s">
        <v>35</v>
      </c>
      <c r="Q1679" s="281" t="s">
        <v>170</v>
      </c>
      <c r="R1679" s="61" t="s">
        <v>49</v>
      </c>
      <c r="S1679" s="293" t="str">
        <f>+'EVCA sectoralclassification 1'!E205</f>
        <v>Consumer electronics</v>
      </c>
      <c r="T1679" s="62" t="s">
        <v>167</v>
      </c>
      <c r="U1679" s="60" t="s">
        <v>218</v>
      </c>
      <c r="V1679" s="424" t="s">
        <v>38</v>
      </c>
      <c r="W1679" s="289"/>
      <c r="X1679" s="488">
        <v>44099</v>
      </c>
      <c r="Y1679" s="481"/>
      <c r="Z1679" s="284"/>
    </row>
    <row r="1680" spans="2:26" ht="42.45" hidden="1" customHeight="1" x14ac:dyDescent="0.3">
      <c r="B1680" s="56" t="str">
        <f t="shared" ca="1" si="168"/>
        <v>VERO</v>
      </c>
      <c r="C1680" s="57" t="b">
        <f t="shared" si="169"/>
        <v>1</v>
      </c>
      <c r="D1680" s="57" t="b">
        <f>+IF(Q1680='Convalida dati'!$B$16,AND('Dealflow centrale'!V1680&lt;&gt;"",I1680&lt;&gt;""),IF(AND('Dealflow centrale'!Q1680='Convalida dati'!$B$17,'Dealflow centrale'!I1680=""),OR('Dealflow centrale'!V1680="",V1680='Convalida dati'!$D$8),"FALSO"))</f>
        <v>1</v>
      </c>
      <c r="E1680" s="57" t="b">
        <f>+IF(OR(T1680='Convalida dati'!$F$4,T1680='Convalida dati'!$F$5,T1680='Convalida dati'!$F$8),OR('Dealflow centrale'!V1680='Convalida dati'!$D$5,V1680='Convalida dati'!$D$6,V1680='Convalida dati'!$D$7),IF(OR('Dealflow centrale'!T1680='Convalida dati'!$F$9,'Dealflow centrale'!T1680='Convalida dati'!$F$7),OR('Dealflow centrale'!V1680='Convalida dati'!$D$4,'Dealflow centrale'!V1680='Convalida dati'!$D$5,'Dealflow centrale'!V1680='Convalida dati'!$D$6),IF(T1680="",OR(V1680="",V1680='Convalida dati'!$D$8),"FALSO")))</f>
        <v>1</v>
      </c>
      <c r="F1680" s="58" t="str">
        <f t="shared" ca="1" si="170"/>
        <v>OK</v>
      </c>
      <c r="G1680" s="66">
        <f t="shared" si="152"/>
        <v>1675</v>
      </c>
      <c r="H1680" s="85">
        <v>44097</v>
      </c>
      <c r="I1680" s="63">
        <v>44097</v>
      </c>
      <c r="J1680" s="77" t="s">
        <v>3665</v>
      </c>
      <c r="K1680" s="76" t="s">
        <v>62</v>
      </c>
      <c r="L1680" s="76" t="s">
        <v>149</v>
      </c>
      <c r="M1680" s="78" t="s">
        <v>92</v>
      </c>
      <c r="N1680" s="64"/>
      <c r="O1680" s="272" t="s">
        <v>78</v>
      </c>
      <c r="P1680" s="66" t="s">
        <v>84</v>
      </c>
      <c r="Q1680" s="67" t="s">
        <v>170</v>
      </c>
      <c r="R1680" s="67" t="s">
        <v>43</v>
      </c>
      <c r="S1680" s="288" t="str">
        <f>+'EVCA sectoralclassification 1'!E16</f>
        <v>Agriculture: other</v>
      </c>
      <c r="T1680" s="68" t="s">
        <v>166</v>
      </c>
      <c r="U1680" s="66" t="s">
        <v>218</v>
      </c>
      <c r="V1680" s="423" t="s">
        <v>38</v>
      </c>
      <c r="W1680" s="288"/>
      <c r="X1680" s="489">
        <v>44099</v>
      </c>
      <c r="Y1680" s="482"/>
      <c r="Z1680" s="74"/>
    </row>
    <row r="1681" spans="2:26" ht="42.45" hidden="1" customHeight="1" x14ac:dyDescent="0.3">
      <c r="B1681" s="56" t="str">
        <f t="shared" ca="1" si="168"/>
        <v>VERO</v>
      </c>
      <c r="C1681" s="57" t="b">
        <f t="shared" si="169"/>
        <v>1</v>
      </c>
      <c r="D1681" s="57" t="b">
        <f>+IF(Q1681='Convalida dati'!$B$16,AND('Dealflow centrale'!V1681&lt;&gt;"",I1681&lt;&gt;""),IF(AND('Dealflow centrale'!Q1681='Convalida dati'!$B$17,'Dealflow centrale'!I1681=""),OR('Dealflow centrale'!V1681="",V1681='Convalida dati'!$D$8),"FALSO"))</f>
        <v>1</v>
      </c>
      <c r="E1681" s="57" t="b">
        <f>+IF(OR(T1681='Convalida dati'!$F$4,T1681='Convalida dati'!$F$5,T1681='Convalida dati'!$F$8),OR('Dealflow centrale'!V1681='Convalida dati'!$D$5,V1681='Convalida dati'!$D$6,V1681='Convalida dati'!$D$7),IF(OR('Dealflow centrale'!T1681='Convalida dati'!$F$9,'Dealflow centrale'!T1681='Convalida dati'!$F$7),OR('Dealflow centrale'!V1681='Convalida dati'!$D$4,'Dealflow centrale'!V1681='Convalida dati'!$D$5,'Dealflow centrale'!V1681='Convalida dati'!$D$6),IF(T1681="",OR(V1681="",V1681='Convalida dati'!$D$8),"FALSO")))</f>
        <v>1</v>
      </c>
      <c r="F1681" s="58" t="str">
        <f t="shared" ca="1" si="170"/>
        <v>OK</v>
      </c>
      <c r="G1681" s="60">
        <f t="shared" si="152"/>
        <v>1676</v>
      </c>
      <c r="H1681" s="84">
        <v>44097</v>
      </c>
      <c r="I1681" s="59">
        <v>44097</v>
      </c>
      <c r="J1681" s="75" t="s">
        <v>3666</v>
      </c>
      <c r="K1681" s="70" t="s">
        <v>62</v>
      </c>
      <c r="L1681" s="70" t="s">
        <v>1197</v>
      </c>
      <c r="M1681" s="72" t="s">
        <v>96</v>
      </c>
      <c r="N1681" s="75"/>
      <c r="O1681" s="73" t="s">
        <v>78</v>
      </c>
      <c r="P1681" s="60" t="s">
        <v>84</v>
      </c>
      <c r="Q1681" s="281" t="s">
        <v>170</v>
      </c>
      <c r="R1681" s="61" t="s">
        <v>43</v>
      </c>
      <c r="S1681" s="293" t="str">
        <f>+'EVCA sectoralclassification 1'!E16</f>
        <v>Agriculture: other</v>
      </c>
      <c r="T1681" s="62" t="s">
        <v>166</v>
      </c>
      <c r="U1681" s="60" t="s">
        <v>218</v>
      </c>
      <c r="V1681" s="424" t="s">
        <v>38</v>
      </c>
      <c r="W1681" s="289"/>
      <c r="X1681" s="488">
        <v>44099</v>
      </c>
      <c r="Y1681" s="481"/>
      <c r="Z1681" s="284"/>
    </row>
    <row r="1682" spans="2:26" ht="42.45" hidden="1" customHeight="1" x14ac:dyDescent="0.3">
      <c r="B1682" s="56" t="str">
        <f t="shared" ca="1" si="168"/>
        <v>VERO</v>
      </c>
      <c r="C1682" s="57" t="b">
        <f t="shared" si="169"/>
        <v>1</v>
      </c>
      <c r="D1682" s="57" t="b">
        <f>+IF(Q1682='Convalida dati'!$B$16,AND('Dealflow centrale'!V1682&lt;&gt;"",I1682&lt;&gt;""),IF(AND('Dealflow centrale'!Q1682='Convalida dati'!$B$17,'Dealflow centrale'!I1682=""),OR('Dealflow centrale'!V1682="",V1682='Convalida dati'!$D$8),"FALSO"))</f>
        <v>1</v>
      </c>
      <c r="E1682" s="57" t="b">
        <f>+IF(OR(T1682='Convalida dati'!$F$4,T1682='Convalida dati'!$F$5,T1682='Convalida dati'!$F$8),OR('Dealflow centrale'!V1682='Convalida dati'!$D$5,V1682='Convalida dati'!$D$6,V1682='Convalida dati'!$D$7),IF(OR('Dealflow centrale'!T1682='Convalida dati'!$F$9,'Dealflow centrale'!T1682='Convalida dati'!$F$7),OR('Dealflow centrale'!V1682='Convalida dati'!$D$4,'Dealflow centrale'!V1682='Convalida dati'!$D$5,'Dealflow centrale'!V1682='Convalida dati'!$D$6),IF(T1682="",OR(V1682="",V1682='Convalida dati'!$D$8),"FALSO")))</f>
        <v>1</v>
      </c>
      <c r="F1682" s="58" t="str">
        <f t="shared" ca="1" si="170"/>
        <v>OK</v>
      </c>
      <c r="G1682" s="66">
        <f t="shared" si="152"/>
        <v>1677</v>
      </c>
      <c r="H1682" s="85">
        <v>44099</v>
      </c>
      <c r="I1682" s="63">
        <v>44099</v>
      </c>
      <c r="J1682" s="292" t="s">
        <v>3668</v>
      </c>
      <c r="K1682" s="76" t="s">
        <v>62</v>
      </c>
      <c r="L1682" s="76" t="s">
        <v>1139</v>
      </c>
      <c r="M1682" s="78" t="s">
        <v>70</v>
      </c>
      <c r="N1682" s="77"/>
      <c r="O1682" s="272" t="s">
        <v>3669</v>
      </c>
      <c r="P1682" s="66" t="s">
        <v>35</v>
      </c>
      <c r="Q1682" s="67" t="s">
        <v>170</v>
      </c>
      <c r="R1682" s="67" t="s">
        <v>49</v>
      </c>
      <c r="S1682" s="288" t="str">
        <f>+'EVCA sectoralclassification 1'!E214</f>
        <v>Systems software</v>
      </c>
      <c r="T1682" s="68" t="s">
        <v>166</v>
      </c>
      <c r="U1682" s="66" t="s">
        <v>218</v>
      </c>
      <c r="V1682" s="423" t="s">
        <v>38</v>
      </c>
      <c r="W1682" s="288"/>
      <c r="X1682" s="489">
        <v>44106</v>
      </c>
      <c r="Y1682" s="482"/>
      <c r="Z1682" s="74"/>
    </row>
    <row r="1683" spans="2:26" ht="42.45" hidden="1" customHeight="1" x14ac:dyDescent="0.3">
      <c r="B1683" s="56" t="str">
        <f t="shared" ca="1" si="168"/>
        <v>VERO</v>
      </c>
      <c r="C1683" s="57" t="b">
        <f t="shared" si="169"/>
        <v>1</v>
      </c>
      <c r="D1683" s="57" t="b">
        <f>+IF(Q1683='Convalida dati'!$B$16,AND('Dealflow centrale'!V1683&lt;&gt;"",I1683&lt;&gt;""),IF(AND('Dealflow centrale'!Q1683='Convalida dati'!$B$17,'Dealflow centrale'!I1683=""),OR('Dealflow centrale'!V1683="",V1683='Convalida dati'!$D$8),"FALSO"))</f>
        <v>1</v>
      </c>
      <c r="E1683" s="57" t="b">
        <f>+IF(OR(T1683='Convalida dati'!$F$4,T1683='Convalida dati'!$F$5,T1683='Convalida dati'!$F$8),OR('Dealflow centrale'!V1683='Convalida dati'!$D$5,V1683='Convalida dati'!$D$6,V1683='Convalida dati'!$D$7),IF(OR('Dealflow centrale'!T1683='Convalida dati'!$F$9,'Dealflow centrale'!T1683='Convalida dati'!$F$7),OR('Dealflow centrale'!V1683='Convalida dati'!$D$4,'Dealflow centrale'!V1683='Convalida dati'!$D$5,'Dealflow centrale'!V1683='Convalida dati'!$D$6),IF(T1683="",OR(V1683="",V1683='Convalida dati'!$D$8),"FALSO")))</f>
        <v>1</v>
      </c>
      <c r="F1683" s="58" t="str">
        <f t="shared" ca="1" si="170"/>
        <v>OK</v>
      </c>
      <c r="G1683" s="60">
        <f t="shared" si="152"/>
        <v>1678</v>
      </c>
      <c r="H1683" s="84">
        <v>44100</v>
      </c>
      <c r="I1683" s="59">
        <v>44100</v>
      </c>
      <c r="J1683" s="279" t="s">
        <v>3670</v>
      </c>
      <c r="K1683" s="70" t="s">
        <v>64</v>
      </c>
      <c r="L1683" s="70" t="s">
        <v>3676</v>
      </c>
      <c r="M1683" s="72" t="s">
        <v>161</v>
      </c>
      <c r="N1683" s="75"/>
      <c r="O1683" s="73" t="s">
        <v>3675</v>
      </c>
      <c r="P1683" s="72" t="s">
        <v>34</v>
      </c>
      <c r="Q1683" s="61" t="s">
        <v>170</v>
      </c>
      <c r="R1683" s="61" t="s">
        <v>45</v>
      </c>
      <c r="S1683" s="293" t="str">
        <f>+'EVCA sectoralclassification 1'!E223</f>
        <v>Biotechnology</v>
      </c>
      <c r="T1683" s="62" t="s">
        <v>41</v>
      </c>
      <c r="U1683" s="60" t="s">
        <v>218</v>
      </c>
      <c r="V1683" s="424" t="s">
        <v>174</v>
      </c>
      <c r="W1683" s="289"/>
      <c r="X1683" s="488">
        <v>44106</v>
      </c>
      <c r="Y1683" s="483"/>
      <c r="Z1683" s="80"/>
    </row>
    <row r="1684" spans="2:26" ht="42.45" hidden="1" customHeight="1" x14ac:dyDescent="0.3">
      <c r="B1684" s="56" t="str">
        <f t="shared" ca="1" si="168"/>
        <v>VERO</v>
      </c>
      <c r="C1684" s="57" t="b">
        <f t="shared" si="169"/>
        <v>1</v>
      </c>
      <c r="D1684" s="57" t="b">
        <f>+IF(Q1684='Convalida dati'!$B$16,AND('Dealflow centrale'!V1684&lt;&gt;"",I1684&lt;&gt;""),IF(AND('Dealflow centrale'!Q1684='Convalida dati'!$B$17,'Dealflow centrale'!I1684=""),OR('Dealflow centrale'!V1684="",V1684='Convalida dati'!$D$8),"FALSO"))</f>
        <v>1</v>
      </c>
      <c r="E1684" s="57" t="b">
        <f>+IF(OR(T1684='Convalida dati'!$F$4,T1684='Convalida dati'!$F$5,T1684='Convalida dati'!$F$8),OR('Dealflow centrale'!V1684='Convalida dati'!$D$5,V1684='Convalida dati'!$D$6,V1684='Convalida dati'!$D$7),IF(OR('Dealflow centrale'!T1684='Convalida dati'!$F$9,'Dealflow centrale'!T1684='Convalida dati'!$F$7),OR('Dealflow centrale'!V1684='Convalida dati'!$D$4,'Dealflow centrale'!V1684='Convalida dati'!$D$5,'Dealflow centrale'!V1684='Convalida dati'!$D$6),IF(T1684="",OR(V1684="",V1684='Convalida dati'!$D$8),"FALSO")))</f>
        <v>1</v>
      </c>
      <c r="F1684" s="58" t="str">
        <f t="shared" ca="1" si="170"/>
        <v>OK</v>
      </c>
      <c r="G1684" s="66">
        <f t="shared" si="152"/>
        <v>1679</v>
      </c>
      <c r="H1684" s="85">
        <v>44102</v>
      </c>
      <c r="I1684" s="63">
        <v>44102</v>
      </c>
      <c r="J1684" s="292" t="s">
        <v>3671</v>
      </c>
      <c r="K1684" s="76" t="s">
        <v>62</v>
      </c>
      <c r="L1684" s="76" t="s">
        <v>149</v>
      </c>
      <c r="M1684" s="78" t="s">
        <v>92</v>
      </c>
      <c r="N1684" s="77"/>
      <c r="O1684" s="272" t="s">
        <v>3677</v>
      </c>
      <c r="P1684" s="78" t="s">
        <v>34</v>
      </c>
      <c r="Q1684" s="67" t="s">
        <v>170</v>
      </c>
      <c r="R1684" s="67" t="s">
        <v>48</v>
      </c>
      <c r="S1684" s="288" t="str">
        <f>+'EVCA sectoralclassification 1'!E201</f>
        <v>Communication: other</v>
      </c>
      <c r="T1684" s="68" t="s">
        <v>166</v>
      </c>
      <c r="U1684" s="66" t="s">
        <v>218</v>
      </c>
      <c r="V1684" s="423" t="s">
        <v>38</v>
      </c>
      <c r="W1684" s="288"/>
      <c r="X1684" s="489">
        <v>44106</v>
      </c>
      <c r="Y1684" s="482"/>
      <c r="Z1684" s="74"/>
    </row>
    <row r="1685" spans="2:26" ht="42.45" hidden="1" customHeight="1" x14ac:dyDescent="0.3">
      <c r="B1685" s="56" t="str">
        <f t="shared" ca="1" si="168"/>
        <v>VERO</v>
      </c>
      <c r="C1685" s="57" t="b">
        <f t="shared" si="169"/>
        <v>1</v>
      </c>
      <c r="D1685" s="57" t="b">
        <f>+IF(Q1685='Convalida dati'!$B$16,AND('Dealflow centrale'!V1685&lt;&gt;"",I1685&lt;&gt;""),IF(AND('Dealflow centrale'!Q1685='Convalida dati'!$B$17,'Dealflow centrale'!I1685=""),OR('Dealflow centrale'!V1685="",V1685='Convalida dati'!$D$8),"FALSO"))</f>
        <v>1</v>
      </c>
      <c r="E1685" s="57" t="b">
        <f>+IF(OR(T1685='Convalida dati'!$F$4,T1685='Convalida dati'!$F$5,T1685='Convalida dati'!$F$8),OR('Dealflow centrale'!V1685='Convalida dati'!$D$5,V1685='Convalida dati'!$D$6,V1685='Convalida dati'!$D$7),IF(OR('Dealflow centrale'!T1685='Convalida dati'!$F$9,'Dealflow centrale'!T1685='Convalida dati'!$F$7),OR('Dealflow centrale'!V1685='Convalida dati'!$D$4,'Dealflow centrale'!V1685='Convalida dati'!$D$5,'Dealflow centrale'!V1685='Convalida dati'!$D$6),IF(T1685="",OR(V1685="",V1685='Convalida dati'!$D$8),"FALSO")))</f>
        <v>1</v>
      </c>
      <c r="F1685" s="58" t="str">
        <f t="shared" ca="1" si="170"/>
        <v>OK</v>
      </c>
      <c r="G1685" s="60">
        <f t="shared" si="152"/>
        <v>1680</v>
      </c>
      <c r="H1685" s="84">
        <v>44103</v>
      </c>
      <c r="I1685" s="295">
        <v>44103</v>
      </c>
      <c r="J1685" s="279" t="s">
        <v>3672</v>
      </c>
      <c r="K1685" s="70" t="s">
        <v>62</v>
      </c>
      <c r="L1685" s="70" t="s">
        <v>165</v>
      </c>
      <c r="M1685" s="72" t="s">
        <v>90</v>
      </c>
      <c r="N1685" s="75"/>
      <c r="O1685" s="73" t="s">
        <v>3678</v>
      </c>
      <c r="P1685" s="60" t="s">
        <v>37</v>
      </c>
      <c r="Q1685" s="61" t="s">
        <v>170</v>
      </c>
      <c r="R1685" s="61" t="s">
        <v>53</v>
      </c>
      <c r="S1685" s="293" t="str">
        <f>+'EVCA sectoralclassification 1'!E107</f>
        <v>Construction</v>
      </c>
      <c r="T1685" s="62" t="s">
        <v>41</v>
      </c>
      <c r="U1685" s="60" t="s">
        <v>218</v>
      </c>
      <c r="V1685" s="424" t="s">
        <v>174</v>
      </c>
      <c r="W1685" s="289"/>
      <c r="X1685" s="488">
        <v>44106</v>
      </c>
      <c r="Y1685" s="481"/>
      <c r="Z1685" s="284"/>
    </row>
    <row r="1686" spans="2:26" ht="42.45" hidden="1" customHeight="1" x14ac:dyDescent="0.3">
      <c r="B1686" s="56" t="str">
        <f t="shared" ca="1" si="168"/>
        <v>VERO</v>
      </c>
      <c r="C1686" s="57" t="b">
        <f t="shared" si="169"/>
        <v>1</v>
      </c>
      <c r="D1686" s="57" t="b">
        <f>+IF(Q1686='Convalida dati'!$B$16,AND('Dealflow centrale'!V1686&lt;&gt;"",I1686&lt;&gt;""),IF(AND('Dealflow centrale'!Q1686='Convalida dati'!$B$17,'Dealflow centrale'!I1686=""),OR('Dealflow centrale'!V1686="",V1686='Convalida dati'!$D$8),"FALSO"))</f>
        <v>1</v>
      </c>
      <c r="E1686" s="57" t="b">
        <f>+IF(OR(T1686='Convalida dati'!$F$4,T1686='Convalida dati'!$F$5,T1686='Convalida dati'!$F$8),OR('Dealflow centrale'!V1686='Convalida dati'!$D$5,V1686='Convalida dati'!$D$6,V1686='Convalida dati'!$D$7),IF(OR('Dealflow centrale'!T1686='Convalida dati'!$F$9,'Dealflow centrale'!T1686='Convalida dati'!$F$7),OR('Dealflow centrale'!V1686='Convalida dati'!$D$4,'Dealflow centrale'!V1686='Convalida dati'!$D$5,'Dealflow centrale'!V1686='Convalida dati'!$D$6),IF(T1686="",OR(V1686="",V1686='Convalida dati'!$D$8),"FALSO")))</f>
        <v>1</v>
      </c>
      <c r="F1686" s="58" t="str">
        <f t="shared" ca="1" si="170"/>
        <v>OK</v>
      </c>
      <c r="G1686" s="66">
        <f t="shared" si="152"/>
        <v>1681</v>
      </c>
      <c r="H1686" s="273">
        <v>44105</v>
      </c>
      <c r="I1686" s="63">
        <v>44105</v>
      </c>
      <c r="J1686" s="292" t="s">
        <v>3673</v>
      </c>
      <c r="K1686" s="76" t="s">
        <v>64</v>
      </c>
      <c r="L1686" s="76" t="s">
        <v>206</v>
      </c>
      <c r="M1686" s="78" t="s">
        <v>206</v>
      </c>
      <c r="N1686" s="77"/>
      <c r="O1686" s="272" t="s">
        <v>3679</v>
      </c>
      <c r="P1686" s="66" t="s">
        <v>34</v>
      </c>
      <c r="Q1686" s="67" t="s">
        <v>170</v>
      </c>
      <c r="R1686" s="67" t="s">
        <v>49</v>
      </c>
      <c r="S1686" s="288" t="str">
        <f>+'EVCA sectoralclassification 1'!E214</f>
        <v>Systems software</v>
      </c>
      <c r="T1686" s="68" t="s">
        <v>41</v>
      </c>
      <c r="U1686" s="66" t="s">
        <v>218</v>
      </c>
      <c r="V1686" s="423" t="s">
        <v>174</v>
      </c>
      <c r="W1686" s="288"/>
      <c r="X1686" s="489">
        <v>44106</v>
      </c>
      <c r="Y1686" s="482"/>
      <c r="Z1686" s="74"/>
    </row>
    <row r="1687" spans="2:26" ht="42.45" hidden="1" customHeight="1" x14ac:dyDescent="0.3">
      <c r="B1687" s="56" t="str">
        <f t="shared" ca="1" si="168"/>
        <v>VERO</v>
      </c>
      <c r="C1687" s="57" t="b">
        <f t="shared" si="169"/>
        <v>1</v>
      </c>
      <c r="D1687" s="57" t="b">
        <f>+IF(Q1687='Convalida dati'!$B$16,AND('Dealflow centrale'!V1687&lt;&gt;"",I1687&lt;&gt;""),IF(AND('Dealflow centrale'!Q1687='Convalida dati'!$B$17,'Dealflow centrale'!I1687=""),OR('Dealflow centrale'!V1687="",V1687='Convalida dati'!$D$8),"FALSO"))</f>
        <v>1</v>
      </c>
      <c r="E1687" s="57" t="b">
        <f>+IF(OR(T1687='Convalida dati'!$F$4,T1687='Convalida dati'!$F$5,T1687='Convalida dati'!$F$8),OR('Dealflow centrale'!V1687='Convalida dati'!$D$5,V1687='Convalida dati'!$D$6,V1687='Convalida dati'!$D$7),IF(OR('Dealflow centrale'!T1687='Convalida dati'!$F$9,'Dealflow centrale'!T1687='Convalida dati'!$F$7),OR('Dealflow centrale'!V1687='Convalida dati'!$D$4,'Dealflow centrale'!V1687='Convalida dati'!$D$5,'Dealflow centrale'!V1687='Convalida dati'!$D$6),IF(T1687="",OR(V1687="",V1687='Convalida dati'!$D$8),"FALSO")))</f>
        <v>1</v>
      </c>
      <c r="F1687" s="58" t="str">
        <f t="shared" ca="1" si="170"/>
        <v>OK</v>
      </c>
      <c r="G1687" s="60">
        <f t="shared" si="152"/>
        <v>1682</v>
      </c>
      <c r="H1687" s="84">
        <v>44106</v>
      </c>
      <c r="I1687" s="59">
        <v>44106</v>
      </c>
      <c r="J1687" s="279" t="s">
        <v>3674</v>
      </c>
      <c r="K1687" s="70" t="s">
        <v>62</v>
      </c>
      <c r="L1687" s="70" t="s">
        <v>165</v>
      </c>
      <c r="M1687" s="72" t="s">
        <v>90</v>
      </c>
      <c r="N1687" s="75"/>
      <c r="O1687" s="73" t="s">
        <v>3680</v>
      </c>
      <c r="P1687" s="60" t="s">
        <v>34</v>
      </c>
      <c r="Q1687" s="281" t="s">
        <v>170</v>
      </c>
      <c r="R1687" s="61" t="s">
        <v>45</v>
      </c>
      <c r="S1687" s="293" t="str">
        <f>+'EVCA sectoralclassification 1'!E223</f>
        <v>Biotechnology</v>
      </c>
      <c r="T1687" s="62" t="s">
        <v>41</v>
      </c>
      <c r="U1687" s="284" t="s">
        <v>218</v>
      </c>
      <c r="V1687" s="424" t="s">
        <v>174</v>
      </c>
      <c r="W1687" s="289"/>
      <c r="X1687" s="488">
        <v>44106</v>
      </c>
      <c r="Y1687" s="483" t="s">
        <v>2218</v>
      </c>
      <c r="Z1687" s="80"/>
    </row>
    <row r="1688" spans="2:26" ht="42.45" hidden="1" customHeight="1" x14ac:dyDescent="0.3">
      <c r="B1688" s="56" t="str">
        <f t="shared" ca="1" si="168"/>
        <v>VERO</v>
      </c>
      <c r="C1688" s="57" t="b">
        <f t="shared" si="169"/>
        <v>1</v>
      </c>
      <c r="D1688" s="57" t="b">
        <f>+IF(Q1688='Convalida dati'!$B$16,AND('Dealflow centrale'!V1688&lt;&gt;"",I1688&lt;&gt;""),IF(AND('Dealflow centrale'!Q1688='Convalida dati'!$B$17,'Dealflow centrale'!I1688=""),OR('Dealflow centrale'!V1688="",V1688='Convalida dati'!$D$8),"FALSO"))</f>
        <v>1</v>
      </c>
      <c r="E1688" s="57" t="b">
        <f>+IF(OR(T1688='Convalida dati'!$F$4,T1688='Convalida dati'!$F$5,T1688='Convalida dati'!$F$8),OR('Dealflow centrale'!V1688='Convalida dati'!$D$5,V1688='Convalida dati'!$D$6,V1688='Convalida dati'!$D$7),IF(OR('Dealflow centrale'!T1688='Convalida dati'!$F$9,'Dealflow centrale'!T1688='Convalida dati'!$F$7),OR('Dealflow centrale'!V1688='Convalida dati'!$D$4,'Dealflow centrale'!V1688='Convalida dati'!$D$5,'Dealflow centrale'!V1688='Convalida dati'!$D$6),IF(T1688="",OR(V1688="",V1688='Convalida dati'!$D$8),"FALSO")))</f>
        <v>1</v>
      </c>
      <c r="F1688" s="58" t="str">
        <f t="shared" ca="1" si="170"/>
        <v>OK</v>
      </c>
      <c r="G1688" s="66">
        <f t="shared" si="152"/>
        <v>1683</v>
      </c>
      <c r="H1688" s="273">
        <v>44108</v>
      </c>
      <c r="I1688" s="63">
        <v>44108</v>
      </c>
      <c r="J1688" s="292" t="s">
        <v>3681</v>
      </c>
      <c r="K1688" s="76" t="s">
        <v>62</v>
      </c>
      <c r="L1688" s="76" t="s">
        <v>165</v>
      </c>
      <c r="M1688" s="78" t="s">
        <v>90</v>
      </c>
      <c r="N1688" s="77"/>
      <c r="O1688" s="272" t="s">
        <v>3682</v>
      </c>
      <c r="P1688" s="78" t="s">
        <v>34</v>
      </c>
      <c r="Q1688" s="280" t="s">
        <v>170</v>
      </c>
      <c r="R1688" s="67" t="s">
        <v>53</v>
      </c>
      <c r="S1688" s="288" t="str">
        <f>+'EVCA sectoralclassification 1'!E155</f>
        <v>Hospitality, sports and entertainment facilities</v>
      </c>
      <c r="T1688" s="68" t="s">
        <v>166</v>
      </c>
      <c r="U1688" s="66" t="s">
        <v>218</v>
      </c>
      <c r="V1688" s="423" t="s">
        <v>38</v>
      </c>
      <c r="W1688" s="288"/>
      <c r="X1688" s="489">
        <v>44113</v>
      </c>
      <c r="Y1688" s="482"/>
      <c r="Z1688" s="74"/>
    </row>
    <row r="1689" spans="2:26" ht="42.45" hidden="1" customHeight="1" x14ac:dyDescent="0.3">
      <c r="B1689" s="56" t="str">
        <f t="shared" ca="1" si="168"/>
        <v>VERO</v>
      </c>
      <c r="C1689" s="57" t="b">
        <f t="shared" si="169"/>
        <v>1</v>
      </c>
      <c r="D1689" s="57" t="b">
        <f>+IF(Q1689='Convalida dati'!$B$16,AND('Dealflow centrale'!V1689&lt;&gt;"",I1689&lt;&gt;""),IF(AND('Dealflow centrale'!Q1689='Convalida dati'!$B$17,'Dealflow centrale'!I1689=""),OR('Dealflow centrale'!V1689="",V1689='Convalida dati'!$D$8),"FALSO"))</f>
        <v>1</v>
      </c>
      <c r="E1689" s="57" t="b">
        <f>+IF(OR(T1689='Convalida dati'!$F$4,T1689='Convalida dati'!$F$5,T1689='Convalida dati'!$F$8),OR('Dealflow centrale'!V1689='Convalida dati'!$D$5,V1689='Convalida dati'!$D$6,V1689='Convalida dati'!$D$7),IF(OR('Dealflow centrale'!T1689='Convalida dati'!$F$9,'Dealflow centrale'!T1689='Convalida dati'!$F$7),OR('Dealflow centrale'!V1689='Convalida dati'!$D$4,'Dealflow centrale'!V1689='Convalida dati'!$D$5,'Dealflow centrale'!V1689='Convalida dati'!$D$6),IF(T1689="",OR(V1689="",V1689='Convalida dati'!$D$8),"FALSO")))</f>
        <v>1</v>
      </c>
      <c r="F1689" s="58" t="str">
        <f t="shared" ca="1" si="170"/>
        <v>OK</v>
      </c>
      <c r="G1689" s="60">
        <f t="shared" si="152"/>
        <v>1684</v>
      </c>
      <c r="H1689" s="84">
        <v>44111</v>
      </c>
      <c r="I1689" s="59">
        <v>44111</v>
      </c>
      <c r="J1689" s="279" t="s">
        <v>3683</v>
      </c>
      <c r="K1689" s="70" t="s">
        <v>64</v>
      </c>
      <c r="L1689" s="70" t="s">
        <v>206</v>
      </c>
      <c r="M1689" s="72" t="s">
        <v>206</v>
      </c>
      <c r="N1689" s="75"/>
      <c r="O1689" s="73" t="s">
        <v>3684</v>
      </c>
      <c r="P1689" s="60" t="s">
        <v>34</v>
      </c>
      <c r="Q1689" s="61" t="s">
        <v>170</v>
      </c>
      <c r="R1689" s="61" t="s">
        <v>45</v>
      </c>
      <c r="S1689" s="293" t="str">
        <f>+'EVCA sectoralclassification 1'!E223</f>
        <v>Biotechnology</v>
      </c>
      <c r="T1689" s="62" t="s">
        <v>41</v>
      </c>
      <c r="U1689" s="72" t="s">
        <v>218</v>
      </c>
      <c r="V1689" s="424" t="s">
        <v>174</v>
      </c>
      <c r="W1689" s="289"/>
      <c r="X1689" s="488">
        <v>44113</v>
      </c>
      <c r="Y1689" s="483"/>
      <c r="Z1689" s="80"/>
    </row>
    <row r="1690" spans="2:26" ht="42.45" hidden="1" customHeight="1" x14ac:dyDescent="0.3">
      <c r="B1690" s="56" t="str">
        <f t="shared" ca="1" si="168"/>
        <v>VERO</v>
      </c>
      <c r="C1690" s="57" t="b">
        <f t="shared" si="169"/>
        <v>1</v>
      </c>
      <c r="D1690" s="57" t="b">
        <f>+IF(Q1690='Convalida dati'!$B$16,AND('Dealflow centrale'!V1690&lt;&gt;"",I1690&lt;&gt;""),IF(AND('Dealflow centrale'!Q1690='Convalida dati'!$B$17,'Dealflow centrale'!I1690=""),OR('Dealflow centrale'!V1690="",V1690='Convalida dati'!$D$8),"FALSO"))</f>
        <v>1</v>
      </c>
      <c r="E1690" s="57" t="b">
        <f>+IF(OR(T1690='Convalida dati'!$F$4,T1690='Convalida dati'!$F$5,T1690='Convalida dati'!$F$8),OR('Dealflow centrale'!V1690='Convalida dati'!$D$5,V1690='Convalida dati'!$D$6,V1690='Convalida dati'!$D$7),IF(OR('Dealflow centrale'!T1690='Convalida dati'!$F$9,'Dealflow centrale'!T1690='Convalida dati'!$F$7),OR('Dealflow centrale'!V1690='Convalida dati'!$D$4,'Dealflow centrale'!V1690='Convalida dati'!$D$5,'Dealflow centrale'!V1690='Convalida dati'!$D$6),IF(T1690="",OR(V1690="",V1690='Convalida dati'!$D$8),"FALSO")))</f>
        <v>1</v>
      </c>
      <c r="F1690" s="58" t="str">
        <f t="shared" ca="1" si="170"/>
        <v>OK</v>
      </c>
      <c r="G1690" s="66">
        <f t="shared" si="152"/>
        <v>1685</v>
      </c>
      <c r="H1690" s="85">
        <v>44111</v>
      </c>
      <c r="I1690" s="63">
        <v>44111</v>
      </c>
      <c r="J1690" s="292" t="s">
        <v>3686</v>
      </c>
      <c r="K1690" s="76" t="s">
        <v>62</v>
      </c>
      <c r="L1690" s="76" t="s">
        <v>3462</v>
      </c>
      <c r="M1690" s="78" t="s">
        <v>99</v>
      </c>
      <c r="N1690" s="77"/>
      <c r="O1690" s="272" t="s">
        <v>3685</v>
      </c>
      <c r="P1690" s="66" t="s">
        <v>34</v>
      </c>
      <c r="Q1690" s="67" t="s">
        <v>170</v>
      </c>
      <c r="R1690" s="67" t="s">
        <v>42</v>
      </c>
      <c r="S1690" s="288" t="str">
        <f>+'EVCA sectoralclassification 1'!E113</f>
        <v>Means of transport: manufacturing and related</v>
      </c>
      <c r="T1690" s="68" t="s">
        <v>41</v>
      </c>
      <c r="U1690" s="66" t="s">
        <v>218</v>
      </c>
      <c r="V1690" s="423" t="s">
        <v>174</v>
      </c>
      <c r="W1690" s="288"/>
      <c r="X1690" s="489">
        <v>44113</v>
      </c>
      <c r="Y1690" s="482"/>
      <c r="Z1690" s="74"/>
    </row>
    <row r="1691" spans="2:26" ht="42.45" hidden="1" customHeight="1" x14ac:dyDescent="0.3">
      <c r="B1691" s="56" t="str">
        <f t="shared" ca="1" si="168"/>
        <v>VERO</v>
      </c>
      <c r="C1691" s="57" t="b">
        <f t="shared" si="169"/>
        <v>1</v>
      </c>
      <c r="D1691" s="57" t="b">
        <f>+IF(Q1691='Convalida dati'!$B$16,AND('Dealflow centrale'!V1691&lt;&gt;"",I1691&lt;&gt;""),IF(AND('Dealflow centrale'!Q1691='Convalida dati'!$B$17,'Dealflow centrale'!I1691=""),OR('Dealflow centrale'!V1691="",V1691='Convalida dati'!$D$8),"FALSO"))</f>
        <v>1</v>
      </c>
      <c r="E1691" s="57" t="b">
        <f>+IF(OR(T1691='Convalida dati'!$F$4,T1691='Convalida dati'!$F$5,T1691='Convalida dati'!$F$8),OR('Dealflow centrale'!V1691='Convalida dati'!$D$5,V1691='Convalida dati'!$D$6,V1691='Convalida dati'!$D$7),IF(OR('Dealflow centrale'!T1691='Convalida dati'!$F$9,'Dealflow centrale'!T1691='Convalida dati'!$F$7),OR('Dealflow centrale'!V1691='Convalida dati'!$D$4,'Dealflow centrale'!V1691='Convalida dati'!$D$5,'Dealflow centrale'!V1691='Convalida dati'!$D$6),IF(T1691="",OR(V1691="",V1691='Convalida dati'!$D$8),"FALSO")))</f>
        <v>1</v>
      </c>
      <c r="F1691" s="58" t="str">
        <f t="shared" ca="1" si="170"/>
        <v>OK</v>
      </c>
      <c r="G1691" s="60">
        <f t="shared" si="152"/>
        <v>1686</v>
      </c>
      <c r="H1691" s="84">
        <v>44111</v>
      </c>
      <c r="I1691" s="59">
        <v>44112</v>
      </c>
      <c r="J1691" s="279" t="s">
        <v>3688</v>
      </c>
      <c r="K1691" s="70" t="s">
        <v>62</v>
      </c>
      <c r="L1691" s="70" t="s">
        <v>236</v>
      </c>
      <c r="M1691" s="72" t="s">
        <v>87</v>
      </c>
      <c r="N1691" s="75"/>
      <c r="O1691" s="73" t="s">
        <v>3687</v>
      </c>
      <c r="P1691" s="60" t="s">
        <v>34</v>
      </c>
      <c r="Q1691" s="281" t="s">
        <v>170</v>
      </c>
      <c r="R1691" s="61" t="s">
        <v>48</v>
      </c>
      <c r="S1691" s="293" t="str">
        <f>+'EVCA sectoralclassification 1'!E199</f>
        <v>Internet technologies</v>
      </c>
      <c r="T1691" s="62" t="s">
        <v>166</v>
      </c>
      <c r="U1691" s="60" t="s">
        <v>218</v>
      </c>
      <c r="V1691" s="424" t="s">
        <v>38</v>
      </c>
      <c r="W1691" s="289"/>
      <c r="X1691" s="488">
        <v>44113</v>
      </c>
      <c r="Y1691" s="481"/>
      <c r="Z1691" s="284"/>
    </row>
    <row r="1692" spans="2:26" ht="42.45" hidden="1" customHeight="1" x14ac:dyDescent="0.3">
      <c r="B1692" s="56" t="str">
        <f t="shared" ca="1" si="168"/>
        <v>VERO</v>
      </c>
      <c r="C1692" s="57" t="b">
        <f t="shared" si="169"/>
        <v>1</v>
      </c>
      <c r="D1692" s="57" t="b">
        <f>+IF(Q1692='Convalida dati'!$B$16,AND('Dealflow centrale'!V1692&lt;&gt;"",I1692&lt;&gt;""),IF(AND('Dealflow centrale'!Q1692='Convalida dati'!$B$17,'Dealflow centrale'!I1692=""),OR('Dealflow centrale'!V1692="",V1692='Convalida dati'!$D$8),"FALSO"))</f>
        <v>1</v>
      </c>
      <c r="E1692" s="57" t="b">
        <f>+IF(OR(T1692='Convalida dati'!$F$4,T1692='Convalida dati'!$F$5,T1692='Convalida dati'!$F$8),OR('Dealflow centrale'!V1692='Convalida dati'!$D$5,V1692='Convalida dati'!$D$6,V1692='Convalida dati'!$D$7),IF(OR('Dealflow centrale'!T1692='Convalida dati'!$F$9,'Dealflow centrale'!T1692='Convalida dati'!$F$7),OR('Dealflow centrale'!V1692='Convalida dati'!$D$4,'Dealflow centrale'!V1692='Convalida dati'!$D$5,'Dealflow centrale'!V1692='Convalida dati'!$D$6),IF(T1692="",OR(V1692="",V1692='Convalida dati'!$D$8),"FALSO")))</f>
        <v>1</v>
      </c>
      <c r="F1692" s="58" t="str">
        <f t="shared" ca="1" si="170"/>
        <v>OK</v>
      </c>
      <c r="G1692" s="66">
        <f t="shared" si="152"/>
        <v>1687</v>
      </c>
      <c r="H1692" s="85">
        <v>44112</v>
      </c>
      <c r="I1692" s="296">
        <v>44112</v>
      </c>
      <c r="J1692" s="292" t="s">
        <v>3689</v>
      </c>
      <c r="K1692" s="76" t="s">
        <v>62</v>
      </c>
      <c r="L1692" s="76" t="s">
        <v>1529</v>
      </c>
      <c r="M1692" s="78" t="s">
        <v>97</v>
      </c>
      <c r="N1692" s="77" t="s">
        <v>82</v>
      </c>
      <c r="O1692" s="272"/>
      <c r="P1692" s="78" t="s">
        <v>36</v>
      </c>
      <c r="Q1692" s="67" t="s">
        <v>170</v>
      </c>
      <c r="R1692" s="67" t="s">
        <v>49</v>
      </c>
      <c r="S1692" s="288" t="str">
        <f>+'EVCA sectoralclassification 1'!E204</f>
        <v>Consumer electronics</v>
      </c>
      <c r="T1692" s="68" t="s">
        <v>167</v>
      </c>
      <c r="U1692" s="66" t="s">
        <v>218</v>
      </c>
      <c r="V1692" s="423" t="s">
        <v>38</v>
      </c>
      <c r="W1692" s="288"/>
      <c r="X1692" s="489">
        <v>44113</v>
      </c>
      <c r="Y1692" s="482"/>
      <c r="Z1692" s="74"/>
    </row>
    <row r="1693" spans="2:26" ht="42.45" hidden="1" customHeight="1" x14ac:dyDescent="0.3">
      <c r="B1693" s="56" t="str">
        <f t="shared" ca="1" si="168"/>
        <v>VERO</v>
      </c>
      <c r="C1693" s="57" t="b">
        <f t="shared" si="169"/>
        <v>1</v>
      </c>
      <c r="D1693" s="57" t="b">
        <f>+IF(Q1693='Convalida dati'!$B$16,AND('Dealflow centrale'!V1693&lt;&gt;"",I1693&lt;&gt;""),IF(AND('Dealflow centrale'!Q1693='Convalida dati'!$B$17,'Dealflow centrale'!I1693=""),OR('Dealflow centrale'!V1693="",V1693='Convalida dati'!$D$8),"FALSO"))</f>
        <v>1</v>
      </c>
      <c r="E1693" s="57" t="b">
        <f>+IF(OR(T1693='Convalida dati'!$F$4,T1693='Convalida dati'!$F$5,T1693='Convalida dati'!$F$8),OR('Dealflow centrale'!V1693='Convalida dati'!$D$5,V1693='Convalida dati'!$D$6,V1693='Convalida dati'!$D$7),IF(OR('Dealflow centrale'!T1693='Convalida dati'!$F$9,'Dealflow centrale'!T1693='Convalida dati'!$F$7),OR('Dealflow centrale'!V1693='Convalida dati'!$D$4,'Dealflow centrale'!V1693='Convalida dati'!$D$5,'Dealflow centrale'!V1693='Convalida dati'!$D$6),IF(T1693="",OR(V1693="",V1693='Convalida dati'!$D$8),"FALSO")))</f>
        <v>1</v>
      </c>
      <c r="F1693" s="58" t="str">
        <f t="shared" ca="1" si="170"/>
        <v>OK</v>
      </c>
      <c r="G1693" s="60">
        <f t="shared" si="152"/>
        <v>1688</v>
      </c>
      <c r="H1693" s="84">
        <v>44113</v>
      </c>
      <c r="I1693" s="59"/>
      <c r="J1693" s="279" t="s">
        <v>3690</v>
      </c>
      <c r="K1693" s="70" t="s">
        <v>62</v>
      </c>
      <c r="L1693" s="70" t="s">
        <v>720</v>
      </c>
      <c r="M1693" s="72" t="s">
        <v>70</v>
      </c>
      <c r="N1693" s="75"/>
      <c r="O1693" s="73" t="s">
        <v>3691</v>
      </c>
      <c r="P1693" s="60" t="s">
        <v>34</v>
      </c>
      <c r="Q1693" s="281" t="s">
        <v>67</v>
      </c>
      <c r="R1693" s="61"/>
      <c r="S1693" s="293"/>
      <c r="T1693" s="62"/>
      <c r="U1693" s="60"/>
      <c r="V1693" s="424" t="s">
        <v>781</v>
      </c>
      <c r="W1693" s="289"/>
      <c r="X1693" s="488">
        <v>44120</v>
      </c>
      <c r="Y1693" s="483"/>
      <c r="Z1693" s="80"/>
    </row>
    <row r="1694" spans="2:26" ht="42.45" hidden="1" customHeight="1" x14ac:dyDescent="0.3">
      <c r="B1694" s="56" t="str">
        <f t="shared" ca="1" si="168"/>
        <v>VERO</v>
      </c>
      <c r="C1694" s="57" t="b">
        <f t="shared" si="169"/>
        <v>1</v>
      </c>
      <c r="D1694" s="57" t="b">
        <f>+IF(Q1694='Convalida dati'!$B$16,AND('Dealflow centrale'!V1694&lt;&gt;"",I1694&lt;&gt;""),IF(AND('Dealflow centrale'!Q1694='Convalida dati'!$B$17,'Dealflow centrale'!I1694=""),OR('Dealflow centrale'!V1694="",V1694='Convalida dati'!$D$8),"FALSO"))</f>
        <v>1</v>
      </c>
      <c r="E1694" s="57" t="b">
        <f>+IF(OR(T1694='Convalida dati'!$F$4,T1694='Convalida dati'!$F$5,T1694='Convalida dati'!$F$8),OR('Dealflow centrale'!V1694='Convalida dati'!$D$5,V1694='Convalida dati'!$D$6,V1694='Convalida dati'!$D$7),IF(OR('Dealflow centrale'!T1694='Convalida dati'!$F$9,'Dealflow centrale'!T1694='Convalida dati'!$F$7),OR('Dealflow centrale'!V1694='Convalida dati'!$D$4,'Dealflow centrale'!V1694='Convalida dati'!$D$5,'Dealflow centrale'!V1694='Convalida dati'!$D$6),IF(T1694="",OR(V1694="",V1694='Convalida dati'!$D$8),"FALSO")))</f>
        <v>1</v>
      </c>
      <c r="F1694" s="58" t="str">
        <f t="shared" ca="1" si="170"/>
        <v>OK</v>
      </c>
      <c r="G1694" s="66">
        <f t="shared" si="152"/>
        <v>1689</v>
      </c>
      <c r="H1694" s="85">
        <v>44117</v>
      </c>
      <c r="I1694" s="63">
        <v>44117</v>
      </c>
      <c r="J1694" s="292" t="s">
        <v>3692</v>
      </c>
      <c r="K1694" s="76" t="s">
        <v>62</v>
      </c>
      <c r="L1694" s="76" t="s">
        <v>1372</v>
      </c>
      <c r="M1694" s="78" t="s">
        <v>98</v>
      </c>
      <c r="N1694" s="64"/>
      <c r="O1694" s="272" t="s">
        <v>3693</v>
      </c>
      <c r="P1694" s="66" t="s">
        <v>34</v>
      </c>
      <c r="Q1694" s="67" t="s">
        <v>170</v>
      </c>
      <c r="R1694" s="67" t="s">
        <v>43</v>
      </c>
      <c r="S1694" s="288" t="str">
        <f>+'EVCA sectoralclassification 1'!E15</f>
        <v>Agriculture: other</v>
      </c>
      <c r="T1694" s="68" t="s">
        <v>41</v>
      </c>
      <c r="U1694" s="66" t="s">
        <v>218</v>
      </c>
      <c r="V1694" s="423" t="s">
        <v>174</v>
      </c>
      <c r="W1694" s="288"/>
      <c r="X1694" s="489">
        <v>44120</v>
      </c>
      <c r="Y1694" s="482"/>
      <c r="Z1694" s="74"/>
    </row>
    <row r="1695" spans="2:26" ht="42.45" hidden="1" customHeight="1" x14ac:dyDescent="0.3">
      <c r="B1695" s="56" t="str">
        <f t="shared" ca="1" si="168"/>
        <v>VERO</v>
      </c>
      <c r="C1695" s="57" t="b">
        <f t="shared" si="169"/>
        <v>1</v>
      </c>
      <c r="D1695" s="57" t="b">
        <f>+IF(Q1695='Convalida dati'!$B$16,AND('Dealflow centrale'!V1695&lt;&gt;"",I1695&lt;&gt;""),IF(AND('Dealflow centrale'!Q1695='Convalida dati'!$B$17,'Dealflow centrale'!I1695=""),OR('Dealflow centrale'!V1695="",V1695='Convalida dati'!$D$8),"FALSO"))</f>
        <v>1</v>
      </c>
      <c r="E1695" s="57" t="b">
        <f>+IF(OR(T1695='Convalida dati'!$F$4,T1695='Convalida dati'!$F$5,T1695='Convalida dati'!$F$8),OR('Dealflow centrale'!V1695='Convalida dati'!$D$5,V1695='Convalida dati'!$D$6,V1695='Convalida dati'!$D$7),IF(OR('Dealflow centrale'!T1695='Convalida dati'!$F$9,'Dealflow centrale'!T1695='Convalida dati'!$F$7),OR('Dealflow centrale'!V1695='Convalida dati'!$D$4,'Dealflow centrale'!V1695='Convalida dati'!$D$5,'Dealflow centrale'!V1695='Convalida dati'!$D$6),IF(T1695="",OR(V1695="",V1695='Convalida dati'!$D$8),"FALSO")))</f>
        <v>1</v>
      </c>
      <c r="F1695" s="58" t="str">
        <f t="shared" ca="1" si="170"/>
        <v>OK</v>
      </c>
      <c r="G1695" s="60">
        <f t="shared" si="152"/>
        <v>1690</v>
      </c>
      <c r="H1695" s="84">
        <v>44119</v>
      </c>
      <c r="I1695" s="59">
        <v>44119</v>
      </c>
      <c r="J1695" s="279" t="s">
        <v>3695</v>
      </c>
      <c r="K1695" s="70" t="s">
        <v>62</v>
      </c>
      <c r="L1695" s="70" t="s">
        <v>231</v>
      </c>
      <c r="M1695" s="72" t="s">
        <v>91</v>
      </c>
      <c r="N1695" s="75"/>
      <c r="O1695" s="73" t="s">
        <v>3694</v>
      </c>
      <c r="P1695" s="60" t="s">
        <v>34</v>
      </c>
      <c r="Q1695" s="281" t="s">
        <v>170</v>
      </c>
      <c r="R1695" s="61" t="s">
        <v>48</v>
      </c>
      <c r="S1695" s="293" t="str">
        <f>+'EVCA sectoralclassification 1'!E199</f>
        <v>Internet technologies</v>
      </c>
      <c r="T1695" s="62" t="s">
        <v>41</v>
      </c>
      <c r="U1695" s="60" t="s">
        <v>218</v>
      </c>
      <c r="V1695" s="424" t="s">
        <v>174</v>
      </c>
      <c r="W1695" s="289"/>
      <c r="X1695" s="488">
        <v>44120</v>
      </c>
      <c r="Y1695" s="481"/>
      <c r="Z1695" s="284"/>
    </row>
    <row r="1696" spans="2:26" ht="42.45" hidden="1" customHeight="1" x14ac:dyDescent="0.3">
      <c r="B1696" s="56" t="str">
        <f t="shared" ca="1" si="168"/>
        <v>VERO</v>
      </c>
      <c r="C1696" s="57" t="b">
        <f t="shared" si="169"/>
        <v>1</v>
      </c>
      <c r="D1696" s="57" t="b">
        <f>+IF(Q1696='Convalida dati'!$B$16,AND('Dealflow centrale'!V1696&lt;&gt;"",I1696&lt;&gt;""),IF(AND('Dealflow centrale'!Q1696='Convalida dati'!$B$17,'Dealflow centrale'!I1696=""),OR('Dealflow centrale'!V1696="",V1696='Convalida dati'!$D$8),"FALSO"))</f>
        <v>1</v>
      </c>
      <c r="E1696" s="57" t="b">
        <f>+IF(OR(T1696='Convalida dati'!$F$4,T1696='Convalida dati'!$F$5,T1696='Convalida dati'!$F$8),OR('Dealflow centrale'!V1696='Convalida dati'!$D$5,V1696='Convalida dati'!$D$6,V1696='Convalida dati'!$D$7),IF(OR('Dealflow centrale'!T1696='Convalida dati'!$F$9,'Dealflow centrale'!T1696='Convalida dati'!$F$7),OR('Dealflow centrale'!V1696='Convalida dati'!$D$4,'Dealflow centrale'!V1696='Convalida dati'!$D$5,'Dealflow centrale'!V1696='Convalida dati'!$D$6),IF(T1696="",OR(V1696="",V1696='Convalida dati'!$D$8),"FALSO")))</f>
        <v>1</v>
      </c>
      <c r="F1696" s="58" t="str">
        <f t="shared" ca="1" si="170"/>
        <v>OK</v>
      </c>
      <c r="G1696" s="66">
        <f t="shared" si="152"/>
        <v>1691</v>
      </c>
      <c r="H1696" s="85">
        <v>44119</v>
      </c>
      <c r="I1696" s="63">
        <v>44119</v>
      </c>
      <c r="J1696" s="292" t="s">
        <v>3696</v>
      </c>
      <c r="K1696" s="76" t="s">
        <v>62</v>
      </c>
      <c r="L1696" s="76" t="s">
        <v>3698</v>
      </c>
      <c r="M1696" s="78" t="s">
        <v>70</v>
      </c>
      <c r="N1696" s="64"/>
      <c r="O1696" s="272" t="s">
        <v>3697</v>
      </c>
      <c r="P1696" s="66" t="s">
        <v>34</v>
      </c>
      <c r="Q1696" s="67" t="s">
        <v>170</v>
      </c>
      <c r="R1696" s="67" t="s">
        <v>43</v>
      </c>
      <c r="S1696" s="288" t="str">
        <f>+'EVCA sectoralclassification 1'!E6</f>
        <v>Crop cultivation</v>
      </c>
      <c r="T1696" s="68" t="s">
        <v>167</v>
      </c>
      <c r="U1696" s="66" t="s">
        <v>218</v>
      </c>
      <c r="V1696" s="423" t="s">
        <v>38</v>
      </c>
      <c r="W1696" s="288"/>
      <c r="X1696" s="489">
        <v>44120</v>
      </c>
      <c r="Y1696" s="482"/>
      <c r="Z1696" s="74"/>
    </row>
    <row r="1697" spans="2:26" ht="42.45" hidden="1" customHeight="1" x14ac:dyDescent="0.3">
      <c r="B1697" s="56" t="str">
        <f t="shared" ca="1" si="168"/>
        <v>VERO</v>
      </c>
      <c r="C1697" s="57" t="b">
        <f t="shared" si="169"/>
        <v>1</v>
      </c>
      <c r="D1697" s="57" t="b">
        <f>+IF(Q1697='Convalida dati'!$B$16,AND('Dealflow centrale'!V1697&lt;&gt;"",I1697&lt;&gt;""),IF(AND('Dealflow centrale'!Q1697='Convalida dati'!$B$17,'Dealflow centrale'!I1697=""),OR('Dealflow centrale'!V1697="",V1697='Convalida dati'!$D$8),"FALSO"))</f>
        <v>1</v>
      </c>
      <c r="E1697" s="57" t="b">
        <f>+IF(OR(T1697='Convalida dati'!$F$4,T1697='Convalida dati'!$F$5,T1697='Convalida dati'!$F$8),OR('Dealflow centrale'!V1697='Convalida dati'!$D$5,V1697='Convalida dati'!$D$6,V1697='Convalida dati'!$D$7),IF(OR('Dealflow centrale'!T1697='Convalida dati'!$F$9,'Dealflow centrale'!T1697='Convalida dati'!$F$7),OR('Dealflow centrale'!V1697='Convalida dati'!$D$4,'Dealflow centrale'!V1697='Convalida dati'!$D$5,'Dealflow centrale'!V1697='Convalida dati'!$D$6),IF(T1697="",OR(V1697="",V1697='Convalida dati'!$D$8),"FALSO")))</f>
        <v>1</v>
      </c>
      <c r="F1697" s="58" t="str">
        <f t="shared" ca="1" si="170"/>
        <v>OK</v>
      </c>
      <c r="G1697" s="60">
        <f t="shared" si="152"/>
        <v>1692</v>
      </c>
      <c r="H1697" s="84">
        <v>44120</v>
      </c>
      <c r="I1697" s="59">
        <v>44126</v>
      </c>
      <c r="J1697" s="279" t="s">
        <v>3710</v>
      </c>
      <c r="K1697" s="70" t="s">
        <v>62</v>
      </c>
      <c r="L1697" s="70" t="s">
        <v>165</v>
      </c>
      <c r="M1697" s="72" t="s">
        <v>90</v>
      </c>
      <c r="N1697" s="75"/>
      <c r="O1697" s="73" t="s">
        <v>3699</v>
      </c>
      <c r="P1697" s="60" t="s">
        <v>35</v>
      </c>
      <c r="Q1697" s="281" t="s">
        <v>170</v>
      </c>
      <c r="R1697" s="61" t="s">
        <v>51</v>
      </c>
      <c r="S1697" s="293" t="str">
        <f>+'EVCA sectoralclassification 1'!E55</f>
        <v>Business and industrial products</v>
      </c>
      <c r="T1697" s="62" t="s">
        <v>41</v>
      </c>
      <c r="U1697" s="60" t="s">
        <v>1867</v>
      </c>
      <c r="V1697" s="424" t="s">
        <v>39</v>
      </c>
      <c r="W1697" s="289"/>
      <c r="X1697" s="491">
        <v>44127</v>
      </c>
      <c r="Y1697" s="481"/>
      <c r="Z1697" s="284"/>
    </row>
    <row r="1698" spans="2:26" ht="42.45" hidden="1" customHeight="1" x14ac:dyDescent="0.3">
      <c r="B1698" s="56" t="str">
        <f t="shared" ca="1" si="168"/>
        <v>VERO</v>
      </c>
      <c r="C1698" s="57" t="b">
        <f t="shared" si="169"/>
        <v>1</v>
      </c>
      <c r="D1698" s="57" t="b">
        <f>+IF(Q1698='Convalida dati'!$B$16,AND('Dealflow centrale'!V1698&lt;&gt;"",I1698&lt;&gt;""),IF(AND('Dealflow centrale'!Q1698='Convalida dati'!$B$17,'Dealflow centrale'!I1698=""),OR('Dealflow centrale'!V1698="",V1698='Convalida dati'!$D$8),"FALSO"))</f>
        <v>1</v>
      </c>
      <c r="E1698" s="57" t="b">
        <f>+IF(OR(T1698='Convalida dati'!$F$4,T1698='Convalida dati'!$F$5,T1698='Convalida dati'!$F$8),OR('Dealflow centrale'!V1698='Convalida dati'!$D$5,V1698='Convalida dati'!$D$6,V1698='Convalida dati'!$D$7),IF(OR('Dealflow centrale'!T1698='Convalida dati'!$F$9,'Dealflow centrale'!T1698='Convalida dati'!$F$7),OR('Dealflow centrale'!V1698='Convalida dati'!$D$4,'Dealflow centrale'!V1698='Convalida dati'!$D$5,'Dealflow centrale'!V1698='Convalida dati'!$D$6),IF(T1698="",OR(V1698="",V1698='Convalida dati'!$D$8),"FALSO")))</f>
        <v>1</v>
      </c>
      <c r="F1698" s="58" t="str">
        <f t="shared" ca="1" si="170"/>
        <v>OK</v>
      </c>
      <c r="G1698" s="66">
        <f t="shared" si="152"/>
        <v>1693</v>
      </c>
      <c r="H1698" s="85">
        <v>44123</v>
      </c>
      <c r="I1698" s="63">
        <v>44123</v>
      </c>
      <c r="J1698" s="292" t="s">
        <v>3700</v>
      </c>
      <c r="K1698" s="76" t="s">
        <v>64</v>
      </c>
      <c r="L1698" s="76" t="s">
        <v>206</v>
      </c>
      <c r="M1698" s="78" t="s">
        <v>206</v>
      </c>
      <c r="N1698" s="77"/>
      <c r="O1698" s="272" t="s">
        <v>3701</v>
      </c>
      <c r="P1698" s="78" t="s">
        <v>35</v>
      </c>
      <c r="Q1698" s="280" t="s">
        <v>170</v>
      </c>
      <c r="R1698" s="67" t="s">
        <v>49</v>
      </c>
      <c r="S1698" s="288" t="str">
        <f>+'EVCA sectoralclassification 1'!E203</f>
        <v>Consumer electronics</v>
      </c>
      <c r="T1698" s="68" t="s">
        <v>147</v>
      </c>
      <c r="U1698" s="78" t="s">
        <v>218</v>
      </c>
      <c r="V1698" s="423" t="s">
        <v>174</v>
      </c>
      <c r="W1698" s="288"/>
      <c r="X1698" s="489">
        <v>44127</v>
      </c>
      <c r="Y1698" s="482"/>
      <c r="Z1698" s="74"/>
    </row>
    <row r="1699" spans="2:26" ht="42.45" hidden="1" customHeight="1" x14ac:dyDescent="0.3">
      <c r="B1699" s="56" t="str">
        <f t="shared" ca="1" si="168"/>
        <v>VERO</v>
      </c>
      <c r="C1699" s="57" t="b">
        <f t="shared" si="169"/>
        <v>1</v>
      </c>
      <c r="D1699" s="57" t="b">
        <f>+IF(Q1699='Convalida dati'!$B$16,AND('Dealflow centrale'!V1699&lt;&gt;"",I1699&lt;&gt;""),IF(AND('Dealflow centrale'!Q1699='Convalida dati'!$B$17,'Dealflow centrale'!I1699=""),OR('Dealflow centrale'!V1699="",V1699='Convalida dati'!$D$8),"FALSO"))</f>
        <v>1</v>
      </c>
      <c r="E1699" s="57" t="b">
        <f>+IF(OR(T1699='Convalida dati'!$F$4,T1699='Convalida dati'!$F$5,T1699='Convalida dati'!$F$8),OR('Dealflow centrale'!V1699='Convalida dati'!$D$5,V1699='Convalida dati'!$D$6,V1699='Convalida dati'!$D$7),IF(OR('Dealflow centrale'!T1699='Convalida dati'!$F$9,'Dealflow centrale'!T1699='Convalida dati'!$F$7),OR('Dealflow centrale'!V1699='Convalida dati'!$D$4,'Dealflow centrale'!V1699='Convalida dati'!$D$5,'Dealflow centrale'!V1699='Convalida dati'!$D$6),IF(T1699="",OR(V1699="",V1699='Convalida dati'!$D$8),"FALSO")))</f>
        <v>1</v>
      </c>
      <c r="F1699" s="58" t="str">
        <f t="shared" ca="1" si="170"/>
        <v>OK</v>
      </c>
      <c r="G1699" s="60">
        <f t="shared" si="152"/>
        <v>1694</v>
      </c>
      <c r="H1699" s="84">
        <v>44123</v>
      </c>
      <c r="I1699" s="59">
        <v>44123</v>
      </c>
      <c r="J1699" s="75" t="s">
        <v>3703</v>
      </c>
      <c r="K1699" s="70" t="s">
        <v>62</v>
      </c>
      <c r="L1699" s="70" t="s">
        <v>206</v>
      </c>
      <c r="M1699" s="72" t="s">
        <v>206</v>
      </c>
      <c r="N1699" s="75"/>
      <c r="O1699" s="73" t="s">
        <v>3702</v>
      </c>
      <c r="P1699" s="72" t="s">
        <v>35</v>
      </c>
      <c r="Q1699" s="281" t="s">
        <v>170</v>
      </c>
      <c r="R1699" s="61" t="s">
        <v>53</v>
      </c>
      <c r="S1699" s="293" t="str">
        <f>+'EVCA sectoralclassification 1'!E180</f>
        <v>Financial institutions and services</v>
      </c>
      <c r="T1699" s="62" t="s">
        <v>41</v>
      </c>
      <c r="U1699" s="60" t="s">
        <v>218</v>
      </c>
      <c r="V1699" s="424" t="s">
        <v>174</v>
      </c>
      <c r="W1699" s="289"/>
      <c r="X1699" s="488">
        <v>44127</v>
      </c>
      <c r="Y1699" s="481"/>
      <c r="Z1699" s="284"/>
    </row>
    <row r="1700" spans="2:26" ht="42.45" hidden="1" customHeight="1" x14ac:dyDescent="0.3">
      <c r="B1700" s="56" t="str">
        <f t="shared" ca="1" si="168"/>
        <v>VERO</v>
      </c>
      <c r="C1700" s="57" t="b">
        <f t="shared" si="169"/>
        <v>1</v>
      </c>
      <c r="D1700" s="57" t="b">
        <f>+IF(Q1700='Convalida dati'!$B$16,AND('Dealflow centrale'!V1700&lt;&gt;"",I1700&lt;&gt;""),IF(AND('Dealflow centrale'!Q1700='Convalida dati'!$B$17,'Dealflow centrale'!I1700=""),OR('Dealflow centrale'!V1700="",V1700='Convalida dati'!$D$8),"FALSO"))</f>
        <v>1</v>
      </c>
      <c r="E1700" s="57" t="b">
        <f>+IF(OR(T1700='Convalida dati'!$F$4,T1700='Convalida dati'!$F$5,T1700='Convalida dati'!$F$8),OR('Dealflow centrale'!V1700='Convalida dati'!$D$5,V1700='Convalida dati'!$D$6,V1700='Convalida dati'!$D$7),IF(OR('Dealflow centrale'!T1700='Convalida dati'!$F$9,'Dealflow centrale'!T1700='Convalida dati'!$F$7),OR('Dealflow centrale'!V1700='Convalida dati'!$D$4,'Dealflow centrale'!V1700='Convalida dati'!$D$5,'Dealflow centrale'!V1700='Convalida dati'!$D$6),IF(T1700="",OR(V1700="",V1700='Convalida dati'!$D$8),"FALSO")))</f>
        <v>1</v>
      </c>
      <c r="F1700" s="58" t="str">
        <f t="shared" ca="1" si="170"/>
        <v>OK</v>
      </c>
      <c r="G1700" s="66">
        <f t="shared" si="152"/>
        <v>1695</v>
      </c>
      <c r="H1700" s="85">
        <v>44123</v>
      </c>
      <c r="I1700" s="63">
        <v>44123</v>
      </c>
      <c r="J1700" s="77" t="s">
        <v>3707</v>
      </c>
      <c r="K1700" s="76" t="s">
        <v>64</v>
      </c>
      <c r="L1700" s="76" t="s">
        <v>3706</v>
      </c>
      <c r="M1700" s="78" t="s">
        <v>3705</v>
      </c>
      <c r="N1700" s="64"/>
      <c r="O1700" s="272" t="s">
        <v>3704</v>
      </c>
      <c r="P1700" s="66" t="s">
        <v>35</v>
      </c>
      <c r="Q1700" s="67" t="s">
        <v>170</v>
      </c>
      <c r="R1700" s="67" t="s">
        <v>51</v>
      </c>
      <c r="S1700" s="288" t="str">
        <f>+'EVCA sectoralclassification 1'!E63</f>
        <v>Manufacturing: other</v>
      </c>
      <c r="T1700" s="68" t="s">
        <v>167</v>
      </c>
      <c r="U1700" s="66" t="s">
        <v>218</v>
      </c>
      <c r="V1700" s="423" t="s">
        <v>38</v>
      </c>
      <c r="W1700" s="288"/>
      <c r="X1700" s="489">
        <v>44127</v>
      </c>
      <c r="Y1700" s="482"/>
      <c r="Z1700" s="74"/>
    </row>
    <row r="1701" spans="2:26" ht="42.45" hidden="1" customHeight="1" x14ac:dyDescent="0.3">
      <c r="B1701" s="56" t="str">
        <f t="shared" ca="1" si="168"/>
        <v>VERO</v>
      </c>
      <c r="C1701" s="57" t="b">
        <f t="shared" si="169"/>
        <v>1</v>
      </c>
      <c r="D1701" s="57" t="b">
        <f>+IF(Q1701='Convalida dati'!$B$16,AND('Dealflow centrale'!V1701&lt;&gt;"",I1701&lt;&gt;""),IF(AND('Dealflow centrale'!Q1701='Convalida dati'!$B$17,'Dealflow centrale'!I1701=""),OR('Dealflow centrale'!V1701="",V1701='Convalida dati'!$D$8),"FALSO"))</f>
        <v>1</v>
      </c>
      <c r="E1701" s="57" t="b">
        <f>+IF(OR(T1701='Convalida dati'!$F$4,T1701='Convalida dati'!$F$5,T1701='Convalida dati'!$F$8),OR('Dealflow centrale'!V1701='Convalida dati'!$D$5,V1701='Convalida dati'!$D$6,V1701='Convalida dati'!$D$7),IF(OR('Dealflow centrale'!T1701='Convalida dati'!$F$9,'Dealflow centrale'!T1701='Convalida dati'!$F$7),OR('Dealflow centrale'!V1701='Convalida dati'!$D$4,'Dealflow centrale'!V1701='Convalida dati'!$D$5,'Dealflow centrale'!V1701='Convalida dati'!$D$6),IF(T1701="",OR(V1701="",V1701='Convalida dati'!$D$8),"FALSO")))</f>
        <v>1</v>
      </c>
      <c r="F1701" s="58" t="str">
        <f t="shared" ca="1" si="170"/>
        <v>OK</v>
      </c>
      <c r="G1701" s="60">
        <f t="shared" si="152"/>
        <v>1696</v>
      </c>
      <c r="H1701" s="84">
        <v>44125</v>
      </c>
      <c r="I1701" s="59">
        <v>44125</v>
      </c>
      <c r="J1701" s="75" t="s">
        <v>3709</v>
      </c>
      <c r="K1701" s="70" t="s">
        <v>62</v>
      </c>
      <c r="L1701" s="70" t="s">
        <v>206</v>
      </c>
      <c r="M1701" s="72" t="s">
        <v>206</v>
      </c>
      <c r="N1701" s="75"/>
      <c r="O1701" s="73" t="s">
        <v>3708</v>
      </c>
      <c r="P1701" s="60" t="s">
        <v>34</v>
      </c>
      <c r="Q1701" s="281" t="s">
        <v>170</v>
      </c>
      <c r="R1701" s="61" t="s">
        <v>51</v>
      </c>
      <c r="S1701" s="293" t="str">
        <f>+'EVCA sectoralclassification 1'!E46</f>
        <v>Business and industrial products</v>
      </c>
      <c r="T1701" s="62" t="s">
        <v>41</v>
      </c>
      <c r="U1701" s="60" t="s">
        <v>218</v>
      </c>
      <c r="V1701" s="424" t="s">
        <v>174</v>
      </c>
      <c r="W1701" s="289"/>
      <c r="X1701" s="488">
        <v>44127</v>
      </c>
      <c r="Y1701" s="481"/>
      <c r="Z1701" s="284"/>
    </row>
    <row r="1702" spans="2:26" ht="42.45" hidden="1" customHeight="1" x14ac:dyDescent="0.3">
      <c r="B1702" s="56" t="str">
        <f t="shared" ca="1" si="168"/>
        <v>VERO</v>
      </c>
      <c r="C1702" s="57" t="b">
        <f t="shared" si="169"/>
        <v>1</v>
      </c>
      <c r="D1702" s="57" t="b">
        <f>+IF(Q1702='Convalida dati'!$B$16,AND('Dealflow centrale'!V1702&lt;&gt;"",I1702&lt;&gt;""),IF(AND('Dealflow centrale'!Q1702='Convalida dati'!$B$17,'Dealflow centrale'!I1702=""),OR('Dealflow centrale'!V1702="",V1702='Convalida dati'!$D$8),"FALSO"))</f>
        <v>1</v>
      </c>
      <c r="E1702" s="57" t="b">
        <f>+IF(OR(T1702='Convalida dati'!$F$4,T1702='Convalida dati'!$F$5,T1702='Convalida dati'!$F$8),OR('Dealflow centrale'!V1702='Convalida dati'!$D$5,V1702='Convalida dati'!$D$6,V1702='Convalida dati'!$D$7),IF(OR('Dealflow centrale'!T1702='Convalida dati'!$F$9,'Dealflow centrale'!T1702='Convalida dati'!$F$7),OR('Dealflow centrale'!V1702='Convalida dati'!$D$4,'Dealflow centrale'!V1702='Convalida dati'!$D$5,'Dealflow centrale'!V1702='Convalida dati'!$D$6),IF(T1702="",OR(V1702="",V1702='Convalida dati'!$D$8),"FALSO")))</f>
        <v>1</v>
      </c>
      <c r="F1702" s="58" t="str">
        <f t="shared" ca="1" si="170"/>
        <v>OK</v>
      </c>
      <c r="G1702" s="66">
        <f t="shared" si="152"/>
        <v>1697</v>
      </c>
      <c r="H1702" s="85">
        <v>44130</v>
      </c>
      <c r="I1702" s="63">
        <v>44130</v>
      </c>
      <c r="J1702" s="77" t="s">
        <v>3711</v>
      </c>
      <c r="K1702" s="76" t="s">
        <v>62</v>
      </c>
      <c r="L1702" s="76" t="s">
        <v>206</v>
      </c>
      <c r="M1702" s="78" t="s">
        <v>206</v>
      </c>
      <c r="N1702" s="64"/>
      <c r="O1702" s="272" t="s">
        <v>3713</v>
      </c>
      <c r="P1702" s="66" t="s">
        <v>34</v>
      </c>
      <c r="Q1702" s="67" t="s">
        <v>170</v>
      </c>
      <c r="R1702" s="67" t="s">
        <v>53</v>
      </c>
      <c r="S1702" s="288" t="str">
        <f>+'EVCA sectoralclassification 1'!E200</f>
        <v>Internet technologies</v>
      </c>
      <c r="T1702" s="68" t="s">
        <v>40</v>
      </c>
      <c r="U1702" s="66" t="s">
        <v>218</v>
      </c>
      <c r="V1702" s="423" t="s">
        <v>174</v>
      </c>
      <c r="W1702" s="288"/>
      <c r="X1702" s="489">
        <v>44133</v>
      </c>
      <c r="Y1702" s="482"/>
      <c r="Z1702" s="74"/>
    </row>
    <row r="1703" spans="2:26" ht="42.45" hidden="1" customHeight="1" x14ac:dyDescent="0.3">
      <c r="B1703" s="56" t="str">
        <f t="shared" ca="1" si="168"/>
        <v>VERO</v>
      </c>
      <c r="C1703" s="57" t="b">
        <f t="shared" si="169"/>
        <v>1</v>
      </c>
      <c r="D1703" s="57" t="b">
        <f>+IF(Q1703='Convalida dati'!$B$16,AND('Dealflow centrale'!V1703&lt;&gt;"",I1703&lt;&gt;""),IF(AND('Dealflow centrale'!Q1703='Convalida dati'!$B$17,'Dealflow centrale'!I1703=""),OR('Dealflow centrale'!V1703="",V1703='Convalida dati'!$D$8),"FALSO"))</f>
        <v>1</v>
      </c>
      <c r="E1703" s="57" t="b">
        <f>+IF(OR(T1703='Convalida dati'!$F$4,T1703='Convalida dati'!$F$5,T1703='Convalida dati'!$F$8),OR('Dealflow centrale'!V1703='Convalida dati'!$D$5,V1703='Convalida dati'!$D$6,V1703='Convalida dati'!$D$7),IF(OR('Dealflow centrale'!T1703='Convalida dati'!$F$9,'Dealflow centrale'!T1703='Convalida dati'!$F$7),OR('Dealflow centrale'!V1703='Convalida dati'!$D$4,'Dealflow centrale'!V1703='Convalida dati'!$D$5,'Dealflow centrale'!V1703='Convalida dati'!$D$6),IF(T1703="",OR(V1703="",V1703='Convalida dati'!$D$8),"FALSO")))</f>
        <v>1</v>
      </c>
      <c r="F1703" s="58" t="str">
        <f t="shared" ca="1" si="170"/>
        <v>OK</v>
      </c>
      <c r="G1703" s="60">
        <f t="shared" si="152"/>
        <v>1698</v>
      </c>
      <c r="H1703" s="84">
        <v>44130</v>
      </c>
      <c r="I1703" s="59">
        <v>44130</v>
      </c>
      <c r="J1703" s="75" t="s">
        <v>3712</v>
      </c>
      <c r="K1703" s="70" t="s">
        <v>62</v>
      </c>
      <c r="L1703" s="70" t="s">
        <v>849</v>
      </c>
      <c r="M1703" s="72" t="s">
        <v>105</v>
      </c>
      <c r="N1703" s="75"/>
      <c r="O1703" s="73" t="s">
        <v>3714</v>
      </c>
      <c r="P1703" s="60" t="s">
        <v>34</v>
      </c>
      <c r="Q1703" s="281" t="s">
        <v>170</v>
      </c>
      <c r="R1703" s="61" t="s">
        <v>47</v>
      </c>
      <c r="S1703" s="293" t="str">
        <f>+'EVCA sectoralclassification 1'!E134</f>
        <v>Consumer products retailing</v>
      </c>
      <c r="T1703" s="62" t="s">
        <v>41</v>
      </c>
      <c r="U1703" s="60" t="s">
        <v>218</v>
      </c>
      <c r="V1703" s="424" t="s">
        <v>174</v>
      </c>
      <c r="W1703" s="289"/>
      <c r="X1703" s="488">
        <v>44133</v>
      </c>
      <c r="Y1703" s="481"/>
      <c r="Z1703" s="284"/>
    </row>
    <row r="1704" spans="2:26" ht="42.45" hidden="1" customHeight="1" x14ac:dyDescent="0.3">
      <c r="B1704" s="56" t="str">
        <f t="shared" ca="1" si="168"/>
        <v>VERO</v>
      </c>
      <c r="C1704" s="57" t="b">
        <f t="shared" si="169"/>
        <v>1</v>
      </c>
      <c r="D1704" s="57" t="b">
        <f>+IF(Q1704='Convalida dati'!$B$16,AND('Dealflow centrale'!V1704&lt;&gt;"",I1704&lt;&gt;""),IF(AND('Dealflow centrale'!Q1704='Convalida dati'!$B$17,'Dealflow centrale'!I1704=""),OR('Dealflow centrale'!V1704="",V1704='Convalida dati'!$D$8),"FALSO"))</f>
        <v>1</v>
      </c>
      <c r="E1704" s="57" t="b">
        <f>+IF(OR(T1704='Convalida dati'!$F$4,T1704='Convalida dati'!$F$5,T1704='Convalida dati'!$F$8),OR('Dealflow centrale'!V1704='Convalida dati'!$D$5,V1704='Convalida dati'!$D$6,V1704='Convalida dati'!$D$7),IF(OR('Dealflow centrale'!T1704='Convalida dati'!$F$9,'Dealflow centrale'!T1704='Convalida dati'!$F$7),OR('Dealflow centrale'!V1704='Convalida dati'!$D$4,'Dealflow centrale'!V1704='Convalida dati'!$D$5,'Dealflow centrale'!V1704='Convalida dati'!$D$6),IF(T1704="",OR(V1704="",V1704='Convalida dati'!$D$8),"FALSO")))</f>
        <v>1</v>
      </c>
      <c r="F1704" s="58" t="str">
        <f t="shared" ca="1" si="170"/>
        <v>OK</v>
      </c>
      <c r="G1704" s="66">
        <f t="shared" si="152"/>
        <v>1699</v>
      </c>
      <c r="H1704" s="85">
        <v>44130</v>
      </c>
      <c r="I1704" s="63">
        <v>44130</v>
      </c>
      <c r="J1704" s="77" t="s">
        <v>3715</v>
      </c>
      <c r="K1704" s="76" t="s">
        <v>64</v>
      </c>
      <c r="L1704" s="76" t="s">
        <v>206</v>
      </c>
      <c r="M1704" s="78" t="s">
        <v>206</v>
      </c>
      <c r="N1704" s="64"/>
      <c r="O1704" s="272" t="s">
        <v>3716</v>
      </c>
      <c r="P1704" s="66" t="s">
        <v>34</v>
      </c>
      <c r="Q1704" s="67" t="s">
        <v>170</v>
      </c>
      <c r="R1704" s="67" t="s">
        <v>53</v>
      </c>
      <c r="S1704" s="288" t="str">
        <f>+'EVCA sectoralclassification 1'!E184</f>
        <v>Real estate</v>
      </c>
      <c r="T1704" s="68" t="s">
        <v>41</v>
      </c>
      <c r="U1704" s="66" t="s">
        <v>218</v>
      </c>
      <c r="V1704" s="423" t="s">
        <v>174</v>
      </c>
      <c r="W1704" s="288"/>
      <c r="X1704" s="489">
        <v>44133</v>
      </c>
      <c r="Y1704" s="482"/>
      <c r="Z1704" s="74"/>
    </row>
    <row r="1705" spans="2:26" ht="42.45" hidden="1" customHeight="1" x14ac:dyDescent="0.3">
      <c r="B1705" s="56" t="str">
        <f t="shared" ca="1" si="168"/>
        <v>VERO</v>
      </c>
      <c r="C1705" s="57" t="b">
        <f t="shared" si="169"/>
        <v>1</v>
      </c>
      <c r="D1705" s="57" t="b">
        <f>+IF(Q1705='Convalida dati'!$B$16,AND('Dealflow centrale'!V1705&lt;&gt;"",I1705&lt;&gt;""),IF(AND('Dealflow centrale'!Q1705='Convalida dati'!$B$17,'Dealflow centrale'!I1705=""),OR('Dealflow centrale'!V1705="",V1705='Convalida dati'!$D$8),"FALSO"))</f>
        <v>1</v>
      </c>
      <c r="E1705" s="57" t="b">
        <f>+IF(OR(T1705='Convalida dati'!$F$4,T1705='Convalida dati'!$F$5,T1705='Convalida dati'!$F$8),OR('Dealflow centrale'!V1705='Convalida dati'!$D$5,V1705='Convalida dati'!$D$6,V1705='Convalida dati'!$D$7),IF(OR('Dealflow centrale'!T1705='Convalida dati'!$F$9,'Dealflow centrale'!T1705='Convalida dati'!$F$7),OR('Dealflow centrale'!V1705='Convalida dati'!$D$4,'Dealflow centrale'!V1705='Convalida dati'!$D$5,'Dealflow centrale'!V1705='Convalida dati'!$D$6),IF(T1705="",OR(V1705="",V1705='Convalida dati'!$D$8),"FALSO")))</f>
        <v>1</v>
      </c>
      <c r="F1705" s="58" t="str">
        <f t="shared" ca="1" si="170"/>
        <v>OK</v>
      </c>
      <c r="G1705" s="60">
        <f t="shared" si="152"/>
        <v>1700</v>
      </c>
      <c r="H1705" s="84">
        <v>44130</v>
      </c>
      <c r="I1705" s="59">
        <v>44130</v>
      </c>
      <c r="J1705" s="75" t="s">
        <v>3718</v>
      </c>
      <c r="K1705" s="70" t="s">
        <v>62</v>
      </c>
      <c r="L1705" s="70" t="s">
        <v>149</v>
      </c>
      <c r="M1705" s="72" t="s">
        <v>92</v>
      </c>
      <c r="N1705" s="75"/>
      <c r="O1705" s="73" t="s">
        <v>3717</v>
      </c>
      <c r="P1705" s="60" t="s">
        <v>34</v>
      </c>
      <c r="Q1705" s="281" t="s">
        <v>170</v>
      </c>
      <c r="R1705" s="61" t="s">
        <v>48</v>
      </c>
      <c r="S1705" s="293" t="str">
        <f>+'EVCA sectoralclassification 1'!E200</f>
        <v>Internet technologies</v>
      </c>
      <c r="T1705" s="62" t="s">
        <v>167</v>
      </c>
      <c r="U1705" s="60" t="s">
        <v>218</v>
      </c>
      <c r="V1705" s="424" t="s">
        <v>38</v>
      </c>
      <c r="W1705" s="289"/>
      <c r="X1705" s="488">
        <v>44133</v>
      </c>
      <c r="Y1705" s="481"/>
      <c r="Z1705" s="284"/>
    </row>
    <row r="1706" spans="2:26" ht="42.45" hidden="1" customHeight="1" x14ac:dyDescent="0.3">
      <c r="B1706" s="56" t="str">
        <f t="shared" ca="1" si="168"/>
        <v>VERO</v>
      </c>
      <c r="C1706" s="57" t="b">
        <f t="shared" si="169"/>
        <v>1</v>
      </c>
      <c r="D1706" s="57" t="b">
        <f>+IF(Q1706='Convalida dati'!$B$16,AND('Dealflow centrale'!V1706&lt;&gt;"",I1706&lt;&gt;""),IF(AND('Dealflow centrale'!Q1706='Convalida dati'!$B$17,'Dealflow centrale'!I1706=""),OR('Dealflow centrale'!V1706="",V1706='Convalida dati'!$D$8),"FALSO"))</f>
        <v>1</v>
      </c>
      <c r="E1706" s="57" t="b">
        <f>+IF(OR(T1706='Convalida dati'!$F$4,T1706='Convalida dati'!$F$5,T1706='Convalida dati'!$F$8),OR('Dealflow centrale'!V1706='Convalida dati'!$D$5,V1706='Convalida dati'!$D$6,V1706='Convalida dati'!$D$7),IF(OR('Dealflow centrale'!T1706='Convalida dati'!$F$9,'Dealflow centrale'!T1706='Convalida dati'!$F$7),OR('Dealflow centrale'!V1706='Convalida dati'!$D$4,'Dealflow centrale'!V1706='Convalida dati'!$D$5,'Dealflow centrale'!V1706='Convalida dati'!$D$6),IF(T1706="",OR(V1706="",V1706='Convalida dati'!$D$8),"FALSO")))</f>
        <v>1</v>
      </c>
      <c r="F1706" s="58" t="str">
        <f t="shared" ca="1" si="170"/>
        <v>OK</v>
      </c>
      <c r="G1706" s="66">
        <f t="shared" si="152"/>
        <v>1701</v>
      </c>
      <c r="H1706" s="85">
        <v>44130</v>
      </c>
      <c r="I1706" s="63">
        <v>44130</v>
      </c>
      <c r="J1706" s="77" t="s">
        <v>3719</v>
      </c>
      <c r="K1706" s="76" t="s">
        <v>62</v>
      </c>
      <c r="L1706" s="76" t="s">
        <v>165</v>
      </c>
      <c r="M1706" s="78" t="s">
        <v>90</v>
      </c>
      <c r="N1706" s="64"/>
      <c r="O1706" s="272" t="s">
        <v>3722</v>
      </c>
      <c r="P1706" s="78" t="s">
        <v>34</v>
      </c>
      <c r="Q1706" s="67" t="s">
        <v>170</v>
      </c>
      <c r="R1706" s="67" t="s">
        <v>53</v>
      </c>
      <c r="S1706" s="288" t="str">
        <f>+'EVCA sectoralclassification 1'!E200</f>
        <v>Internet technologies</v>
      </c>
      <c r="T1706" s="68" t="s">
        <v>166</v>
      </c>
      <c r="U1706" s="66" t="s">
        <v>218</v>
      </c>
      <c r="V1706" s="423" t="s">
        <v>38</v>
      </c>
      <c r="W1706" s="288"/>
      <c r="X1706" s="489">
        <v>44133</v>
      </c>
      <c r="Y1706" s="482"/>
      <c r="Z1706" s="74"/>
    </row>
    <row r="1707" spans="2:26" ht="42.45" hidden="1" customHeight="1" x14ac:dyDescent="0.3">
      <c r="B1707" s="56" t="str">
        <f t="shared" ca="1" si="168"/>
        <v>VERO</v>
      </c>
      <c r="C1707" s="57" t="b">
        <f t="shared" si="169"/>
        <v>1</v>
      </c>
      <c r="D1707" s="57" t="b">
        <f>+IF(Q1707='Convalida dati'!$B$16,AND('Dealflow centrale'!V1707&lt;&gt;"",I1707&lt;&gt;""),IF(AND('Dealflow centrale'!Q1707='Convalida dati'!$B$17,'Dealflow centrale'!I1707=""),OR('Dealflow centrale'!V1707="",V1707='Convalida dati'!$D$8),"FALSO"))</f>
        <v>1</v>
      </c>
      <c r="E1707" s="57" t="b">
        <f>+IF(OR(T1707='Convalida dati'!$F$4,T1707='Convalida dati'!$F$5,T1707='Convalida dati'!$F$8),OR('Dealflow centrale'!V1707='Convalida dati'!$D$5,V1707='Convalida dati'!$D$6,V1707='Convalida dati'!$D$7),IF(OR('Dealflow centrale'!T1707='Convalida dati'!$F$9,'Dealflow centrale'!T1707='Convalida dati'!$F$7),OR('Dealflow centrale'!V1707='Convalida dati'!$D$4,'Dealflow centrale'!V1707='Convalida dati'!$D$5,'Dealflow centrale'!V1707='Convalida dati'!$D$6),IF(T1707="",OR(V1707="",V1707='Convalida dati'!$D$8),"FALSO")))</f>
        <v>1</v>
      </c>
      <c r="F1707" s="58" t="str">
        <f t="shared" ca="1" si="170"/>
        <v>OK</v>
      </c>
      <c r="G1707" s="60">
        <f t="shared" si="152"/>
        <v>1702</v>
      </c>
      <c r="H1707" s="84">
        <v>44132</v>
      </c>
      <c r="I1707" s="59">
        <v>44132</v>
      </c>
      <c r="J1707" s="75" t="s">
        <v>3721</v>
      </c>
      <c r="K1707" s="70" t="s">
        <v>62</v>
      </c>
      <c r="L1707" s="70" t="s">
        <v>206</v>
      </c>
      <c r="M1707" s="72" t="s">
        <v>206</v>
      </c>
      <c r="N1707" s="75"/>
      <c r="O1707" s="73" t="s">
        <v>3720</v>
      </c>
      <c r="P1707" s="60" t="s">
        <v>35</v>
      </c>
      <c r="Q1707" s="281" t="s">
        <v>170</v>
      </c>
      <c r="R1707" s="61" t="s">
        <v>52</v>
      </c>
      <c r="S1707" s="293" t="str">
        <f>+'EVCA sectoralclassification 1'!E231</f>
        <v>Medical devices and supplies</v>
      </c>
      <c r="T1707" s="62" t="s">
        <v>41</v>
      </c>
      <c r="U1707" s="60" t="s">
        <v>218</v>
      </c>
      <c r="V1707" s="424" t="s">
        <v>174</v>
      </c>
      <c r="W1707" s="289"/>
      <c r="X1707" s="488">
        <v>44133</v>
      </c>
      <c r="Y1707" s="481"/>
      <c r="Z1707" s="284"/>
    </row>
    <row r="1708" spans="2:26" ht="42.45" hidden="1" customHeight="1" x14ac:dyDescent="0.3">
      <c r="B1708" s="56" t="str">
        <f t="shared" ca="1" si="168"/>
        <v>VERO</v>
      </c>
      <c r="C1708" s="57" t="b">
        <f t="shared" si="169"/>
        <v>1</v>
      </c>
      <c r="D1708" s="57" t="b">
        <f>+IF(Q1708='Convalida dati'!$B$16,AND('Dealflow centrale'!V1708&lt;&gt;"",I1708&lt;&gt;""),IF(AND('Dealflow centrale'!Q1708='Convalida dati'!$B$17,'Dealflow centrale'!I1708=""),OR('Dealflow centrale'!V1708="",V1708='Convalida dati'!$D$8),"FALSO"))</f>
        <v>1</v>
      </c>
      <c r="E1708" s="57" t="b">
        <f>+IF(OR(T1708='Convalida dati'!$F$4,T1708='Convalida dati'!$F$5,T1708='Convalida dati'!$F$8),OR('Dealflow centrale'!V1708='Convalida dati'!$D$5,V1708='Convalida dati'!$D$6,V1708='Convalida dati'!$D$7),IF(OR('Dealflow centrale'!T1708='Convalida dati'!$F$9,'Dealflow centrale'!T1708='Convalida dati'!$F$7),OR('Dealflow centrale'!V1708='Convalida dati'!$D$4,'Dealflow centrale'!V1708='Convalida dati'!$D$5,'Dealflow centrale'!V1708='Convalida dati'!$D$6),IF(T1708="",OR(V1708="",V1708='Convalida dati'!$D$8),"FALSO")))</f>
        <v>1</v>
      </c>
      <c r="F1708" s="58" t="str">
        <f t="shared" ca="1" si="170"/>
        <v>OK</v>
      </c>
      <c r="G1708" s="66">
        <f t="shared" si="152"/>
        <v>1703</v>
      </c>
      <c r="H1708" s="85">
        <v>44132</v>
      </c>
      <c r="I1708" s="63">
        <v>44155</v>
      </c>
      <c r="J1708" s="77" t="s">
        <v>3724</v>
      </c>
      <c r="K1708" s="76" t="s">
        <v>62</v>
      </c>
      <c r="L1708" s="76" t="s">
        <v>206</v>
      </c>
      <c r="M1708" s="78" t="s">
        <v>206</v>
      </c>
      <c r="N1708" s="64"/>
      <c r="O1708" s="272" t="s">
        <v>3723</v>
      </c>
      <c r="P1708" s="66" t="s">
        <v>34</v>
      </c>
      <c r="Q1708" s="67" t="s">
        <v>170</v>
      </c>
      <c r="R1708" s="67" t="s">
        <v>48</v>
      </c>
      <c r="S1708" s="288" t="str">
        <f>+'EVCA sectoralclassification 1'!E187</f>
        <v>Broadcasting, publications and content providers</v>
      </c>
      <c r="T1708" s="68" t="s">
        <v>41</v>
      </c>
      <c r="U1708" s="66" t="s">
        <v>218</v>
      </c>
      <c r="V1708" s="423" t="s">
        <v>174</v>
      </c>
      <c r="W1708" s="288"/>
      <c r="X1708" s="489">
        <v>44161</v>
      </c>
      <c r="Y1708" s="482"/>
      <c r="Z1708" s="74"/>
    </row>
    <row r="1709" spans="2:26" ht="42.45" hidden="1" customHeight="1" x14ac:dyDescent="0.3">
      <c r="B1709" s="56" t="str">
        <f t="shared" ca="1" si="168"/>
        <v>VERO</v>
      </c>
      <c r="C1709" s="57" t="b">
        <f t="shared" si="169"/>
        <v>1</v>
      </c>
      <c r="D1709" s="57" t="b">
        <f>+IF(Q1709='Convalida dati'!$B$16,AND('Dealflow centrale'!V1709&lt;&gt;"",I1709&lt;&gt;""),IF(AND('Dealflow centrale'!Q1709='Convalida dati'!$B$17,'Dealflow centrale'!I1709=""),OR('Dealflow centrale'!V1709="",V1709='Convalida dati'!$D$8),"FALSO"))</f>
        <v>1</v>
      </c>
      <c r="E1709" s="57" t="b">
        <f>+IF(OR(T1709='Convalida dati'!$F$4,T1709='Convalida dati'!$F$5,T1709='Convalida dati'!$F$8),OR('Dealflow centrale'!V1709='Convalida dati'!$D$5,V1709='Convalida dati'!$D$6,V1709='Convalida dati'!$D$7),IF(OR('Dealflow centrale'!T1709='Convalida dati'!$F$9,'Dealflow centrale'!T1709='Convalida dati'!$F$7),OR('Dealflow centrale'!V1709='Convalida dati'!$D$4,'Dealflow centrale'!V1709='Convalida dati'!$D$5,'Dealflow centrale'!V1709='Convalida dati'!$D$6),IF(T1709="",OR(V1709="",V1709='Convalida dati'!$D$8),"FALSO")))</f>
        <v>1</v>
      </c>
      <c r="F1709" s="58" t="str">
        <f t="shared" ca="1" si="170"/>
        <v>OK</v>
      </c>
      <c r="G1709" s="60">
        <f t="shared" si="152"/>
        <v>1704</v>
      </c>
      <c r="H1709" s="84">
        <v>44133</v>
      </c>
      <c r="I1709" s="59">
        <v>44133</v>
      </c>
      <c r="J1709" s="75" t="s">
        <v>3739</v>
      </c>
      <c r="K1709" s="70" t="s">
        <v>62</v>
      </c>
      <c r="L1709" s="70" t="s">
        <v>149</v>
      </c>
      <c r="M1709" s="72" t="s">
        <v>92</v>
      </c>
      <c r="N1709" s="75"/>
      <c r="O1709" s="73" t="s">
        <v>3738</v>
      </c>
      <c r="P1709" s="72" t="s">
        <v>35</v>
      </c>
      <c r="Q1709" s="281" t="s">
        <v>170</v>
      </c>
      <c r="R1709" s="61" t="s">
        <v>48</v>
      </c>
      <c r="S1709" s="293" t="str">
        <f>+'EVCA sectoralclassification 1'!E188</f>
        <v>Broadcasting, publications and content providers</v>
      </c>
      <c r="T1709" s="62" t="s">
        <v>166</v>
      </c>
      <c r="U1709" s="60" t="s">
        <v>218</v>
      </c>
      <c r="V1709" s="424" t="s">
        <v>38</v>
      </c>
      <c r="W1709" s="289"/>
      <c r="X1709" s="488">
        <v>44140</v>
      </c>
      <c r="Y1709" s="481"/>
      <c r="Z1709" s="284"/>
    </row>
    <row r="1710" spans="2:26" ht="42.45" hidden="1" customHeight="1" x14ac:dyDescent="0.3">
      <c r="B1710" s="56" t="str">
        <f t="shared" ca="1" si="168"/>
        <v>VERO</v>
      </c>
      <c r="C1710" s="57" t="b">
        <f t="shared" si="169"/>
        <v>1</v>
      </c>
      <c r="D1710" s="57" t="b">
        <f>+IF(Q1710='Convalida dati'!$B$16,AND('Dealflow centrale'!V1710&lt;&gt;"",I1710&lt;&gt;""),IF(AND('Dealflow centrale'!Q1710='Convalida dati'!$B$17,'Dealflow centrale'!I1710=""),OR('Dealflow centrale'!V1710="",V1710='Convalida dati'!$D$8),"FALSO"))</f>
        <v>1</v>
      </c>
      <c r="E1710" s="57" t="b">
        <f>+IF(OR(T1710='Convalida dati'!$F$4,T1710='Convalida dati'!$F$5,T1710='Convalida dati'!$F$8),OR('Dealflow centrale'!V1710='Convalida dati'!$D$5,V1710='Convalida dati'!$D$6,V1710='Convalida dati'!$D$7),IF(OR('Dealflow centrale'!T1710='Convalida dati'!$F$9,'Dealflow centrale'!T1710='Convalida dati'!$F$7),OR('Dealflow centrale'!V1710='Convalida dati'!$D$4,'Dealflow centrale'!V1710='Convalida dati'!$D$5,'Dealflow centrale'!V1710='Convalida dati'!$D$6),IF(T1710="",OR(V1710="",V1710='Convalida dati'!$D$8),"FALSO")))</f>
        <v>1</v>
      </c>
      <c r="F1710" s="58" t="str">
        <f t="shared" ca="1" si="170"/>
        <v>OK</v>
      </c>
      <c r="G1710" s="66">
        <f t="shared" si="152"/>
        <v>1705</v>
      </c>
      <c r="H1710" s="85">
        <v>44134</v>
      </c>
      <c r="I1710" s="63">
        <v>44134</v>
      </c>
      <c r="J1710" s="292" t="s">
        <v>3726</v>
      </c>
      <c r="K1710" s="76" t="s">
        <v>62</v>
      </c>
      <c r="L1710" s="76" t="s">
        <v>206</v>
      </c>
      <c r="M1710" s="78" t="s">
        <v>206</v>
      </c>
      <c r="N1710" s="77"/>
      <c r="O1710" s="272" t="s">
        <v>3725</v>
      </c>
      <c r="P1710" s="66" t="s">
        <v>35</v>
      </c>
      <c r="Q1710" s="67" t="s">
        <v>170</v>
      </c>
      <c r="R1710" s="67" t="s">
        <v>47</v>
      </c>
      <c r="S1710" s="288" t="str">
        <f>+'EVCA sectoralclassification 1'!E132</f>
        <v>Consumer products manufacturing</v>
      </c>
      <c r="T1710" s="68" t="s">
        <v>147</v>
      </c>
      <c r="U1710" s="66" t="s">
        <v>218</v>
      </c>
      <c r="V1710" s="423" t="s">
        <v>174</v>
      </c>
      <c r="W1710" s="288"/>
      <c r="X1710" s="489">
        <v>44140</v>
      </c>
      <c r="Y1710" s="482"/>
      <c r="Z1710" s="74"/>
    </row>
    <row r="1711" spans="2:26" ht="42.45" hidden="1" customHeight="1" x14ac:dyDescent="0.3">
      <c r="B1711" s="56" t="str">
        <f t="shared" ca="1" si="168"/>
        <v>VERO</v>
      </c>
      <c r="C1711" s="57" t="b">
        <f t="shared" si="169"/>
        <v>1</v>
      </c>
      <c r="D1711" s="57" t="b">
        <f>+IF(Q1711='Convalida dati'!$B$16,AND('Dealflow centrale'!V1711&lt;&gt;"",I1711&lt;&gt;""),IF(AND('Dealflow centrale'!Q1711='Convalida dati'!$B$17,'Dealflow centrale'!I1711=""),OR('Dealflow centrale'!V1711="",V1711='Convalida dati'!$D$8),"FALSO"))</f>
        <v>1</v>
      </c>
      <c r="E1711" s="57" t="b">
        <f>+IF(OR(T1711='Convalida dati'!$F$4,T1711='Convalida dati'!$F$5,T1711='Convalida dati'!$F$8),OR('Dealflow centrale'!V1711='Convalida dati'!$D$5,V1711='Convalida dati'!$D$6,V1711='Convalida dati'!$D$7),IF(OR('Dealflow centrale'!T1711='Convalida dati'!$F$9,'Dealflow centrale'!T1711='Convalida dati'!$F$7),OR('Dealflow centrale'!V1711='Convalida dati'!$D$4,'Dealflow centrale'!V1711='Convalida dati'!$D$5,'Dealflow centrale'!V1711='Convalida dati'!$D$6),IF(T1711="",OR(V1711="",V1711='Convalida dati'!$D$8),"FALSO")))</f>
        <v>1</v>
      </c>
      <c r="F1711" s="58" t="str">
        <f t="shared" ca="1" si="170"/>
        <v>OK</v>
      </c>
      <c r="G1711" s="60">
        <f t="shared" si="152"/>
        <v>1706</v>
      </c>
      <c r="H1711" s="84">
        <v>44138</v>
      </c>
      <c r="I1711" s="59">
        <v>44138</v>
      </c>
      <c r="J1711" s="279" t="s">
        <v>3729</v>
      </c>
      <c r="K1711" s="70" t="s">
        <v>62</v>
      </c>
      <c r="L1711" s="70" t="s">
        <v>69</v>
      </c>
      <c r="M1711" s="72" t="s">
        <v>70</v>
      </c>
      <c r="N1711" s="75" t="s">
        <v>182</v>
      </c>
      <c r="O1711" s="73"/>
      <c r="P1711" s="72" t="s">
        <v>36</v>
      </c>
      <c r="Q1711" s="61" t="s">
        <v>170</v>
      </c>
      <c r="R1711" s="61" t="s">
        <v>53</v>
      </c>
      <c r="S1711" s="293" t="str">
        <f>+'EVCA sectoralclassification 1'!E83</f>
        <v>Business and industrial services</v>
      </c>
      <c r="T1711" s="62" t="s">
        <v>40</v>
      </c>
      <c r="U1711" s="60" t="s">
        <v>1158</v>
      </c>
      <c r="V1711" s="424" t="s">
        <v>39</v>
      </c>
      <c r="W1711" s="289"/>
      <c r="X1711" s="488">
        <v>44140</v>
      </c>
      <c r="Y1711" s="483"/>
      <c r="Z1711" s="80"/>
    </row>
    <row r="1712" spans="2:26" ht="42.45" hidden="1" customHeight="1" x14ac:dyDescent="0.3">
      <c r="B1712" s="56" t="str">
        <f t="shared" ca="1" si="168"/>
        <v>VERO</v>
      </c>
      <c r="C1712" s="57" t="b">
        <f t="shared" si="169"/>
        <v>1</v>
      </c>
      <c r="D1712" s="57" t="b">
        <f>+IF(Q1712='Convalida dati'!$B$16,AND('Dealflow centrale'!V1712&lt;&gt;"",I1712&lt;&gt;""),IF(AND('Dealflow centrale'!Q1712='Convalida dati'!$B$17,'Dealflow centrale'!I1712=""),OR('Dealflow centrale'!V1712="",V1712='Convalida dati'!$D$8),"FALSO"))</f>
        <v>1</v>
      </c>
      <c r="E1712" s="57" t="b">
        <f>+IF(OR(T1712='Convalida dati'!$F$4,T1712='Convalida dati'!$F$5,T1712='Convalida dati'!$F$8),OR('Dealflow centrale'!V1712='Convalida dati'!$D$5,V1712='Convalida dati'!$D$6,V1712='Convalida dati'!$D$7),IF(OR('Dealflow centrale'!T1712='Convalida dati'!$F$9,'Dealflow centrale'!T1712='Convalida dati'!$F$7),OR('Dealflow centrale'!V1712='Convalida dati'!$D$4,'Dealflow centrale'!V1712='Convalida dati'!$D$5,'Dealflow centrale'!V1712='Convalida dati'!$D$6),IF(T1712="",OR(V1712="",V1712='Convalida dati'!$D$8),"FALSO")))</f>
        <v>1</v>
      </c>
      <c r="F1712" s="58" t="str">
        <f t="shared" ca="1" si="170"/>
        <v>OK</v>
      </c>
      <c r="G1712" s="66">
        <f t="shared" si="152"/>
        <v>1707</v>
      </c>
      <c r="H1712" s="85">
        <v>44138</v>
      </c>
      <c r="I1712" s="63">
        <v>44138</v>
      </c>
      <c r="J1712" s="292" t="s">
        <v>3730</v>
      </c>
      <c r="K1712" s="76" t="s">
        <v>62</v>
      </c>
      <c r="L1712" s="76" t="s">
        <v>69</v>
      </c>
      <c r="M1712" s="78" t="s">
        <v>70</v>
      </c>
      <c r="N1712" s="77" t="s">
        <v>182</v>
      </c>
      <c r="O1712" s="272"/>
      <c r="P1712" s="78" t="s">
        <v>36</v>
      </c>
      <c r="Q1712" s="67" t="s">
        <v>170</v>
      </c>
      <c r="R1712" s="67" t="s">
        <v>47</v>
      </c>
      <c r="S1712" s="288" t="str">
        <f>+'EVCA sectoralclassification 1'!E55</f>
        <v>Business and industrial products</v>
      </c>
      <c r="T1712" s="68" t="s">
        <v>40</v>
      </c>
      <c r="U1712" s="66" t="s">
        <v>1158</v>
      </c>
      <c r="V1712" s="423" t="s">
        <v>39</v>
      </c>
      <c r="W1712" s="288"/>
      <c r="X1712" s="489">
        <v>44140</v>
      </c>
      <c r="Y1712" s="482"/>
      <c r="Z1712" s="74"/>
    </row>
    <row r="1713" spans="2:26" ht="42.45" hidden="1" customHeight="1" x14ac:dyDescent="0.3">
      <c r="B1713" s="56" t="str">
        <f t="shared" ca="1" si="168"/>
        <v>VERO</v>
      </c>
      <c r="C1713" s="57" t="b">
        <f t="shared" si="169"/>
        <v>1</v>
      </c>
      <c r="D1713" s="57" t="b">
        <f>+IF(Q1713='Convalida dati'!$B$16,AND('Dealflow centrale'!V1713&lt;&gt;"",I1713&lt;&gt;""),IF(AND('Dealflow centrale'!Q1713='Convalida dati'!$B$17,'Dealflow centrale'!I1713=""),OR('Dealflow centrale'!V1713="",V1713='Convalida dati'!$D$8),"FALSO"))</f>
        <v>1</v>
      </c>
      <c r="E1713" s="57" t="b">
        <f>+IF(OR(T1713='Convalida dati'!$F$4,T1713='Convalida dati'!$F$5,T1713='Convalida dati'!$F$8),OR('Dealflow centrale'!V1713='Convalida dati'!$D$5,V1713='Convalida dati'!$D$6,V1713='Convalida dati'!$D$7),IF(OR('Dealflow centrale'!T1713='Convalida dati'!$F$9,'Dealflow centrale'!T1713='Convalida dati'!$F$7),OR('Dealflow centrale'!V1713='Convalida dati'!$D$4,'Dealflow centrale'!V1713='Convalida dati'!$D$5,'Dealflow centrale'!V1713='Convalida dati'!$D$6),IF(T1713="",OR(V1713="",V1713='Convalida dati'!$D$8),"FALSO")))</f>
        <v>1</v>
      </c>
      <c r="F1713" s="58" t="str">
        <f t="shared" ca="1" si="170"/>
        <v>OK</v>
      </c>
      <c r="G1713" s="60">
        <f t="shared" si="152"/>
        <v>1708</v>
      </c>
      <c r="H1713" s="84">
        <v>44138</v>
      </c>
      <c r="I1713" s="59">
        <v>44138</v>
      </c>
      <c r="J1713" s="279" t="s">
        <v>3731</v>
      </c>
      <c r="K1713" s="70" t="s">
        <v>62</v>
      </c>
      <c r="L1713" s="70" t="s">
        <v>69</v>
      </c>
      <c r="M1713" s="72" t="s">
        <v>70</v>
      </c>
      <c r="N1713" s="75" t="s">
        <v>182</v>
      </c>
      <c r="O1713" s="73"/>
      <c r="P1713" s="60" t="s">
        <v>36</v>
      </c>
      <c r="Q1713" s="61" t="s">
        <v>170</v>
      </c>
      <c r="R1713" s="61" t="s">
        <v>49</v>
      </c>
      <c r="S1713" s="293" t="str">
        <f>+'EVCA sectoralclassification 1'!E203</f>
        <v>Consumer electronics</v>
      </c>
      <c r="T1713" s="62" t="s">
        <v>40</v>
      </c>
      <c r="U1713" s="60" t="s">
        <v>1158</v>
      </c>
      <c r="V1713" s="424" t="s">
        <v>39</v>
      </c>
      <c r="W1713" s="289"/>
      <c r="X1713" s="488">
        <v>44140</v>
      </c>
      <c r="Y1713" s="481"/>
      <c r="Z1713" s="284"/>
    </row>
    <row r="1714" spans="2:26" ht="42.45" hidden="1" customHeight="1" x14ac:dyDescent="0.3">
      <c r="B1714" s="56" t="str">
        <f t="shared" ca="1" si="168"/>
        <v>VERO</v>
      </c>
      <c r="C1714" s="57" t="b">
        <f t="shared" si="169"/>
        <v>1</v>
      </c>
      <c r="D1714" s="57" t="b">
        <f>+IF(Q1714='Convalida dati'!$B$16,AND('Dealflow centrale'!V1714&lt;&gt;"",I1714&lt;&gt;""),IF(AND('Dealflow centrale'!Q1714='Convalida dati'!$B$17,'Dealflow centrale'!I1714=""),OR('Dealflow centrale'!V1714="",V1714='Convalida dati'!$D$8),"FALSO"))</f>
        <v>1</v>
      </c>
      <c r="E1714" s="57" t="b">
        <f>+IF(OR(T1714='Convalida dati'!$F$4,T1714='Convalida dati'!$F$5,T1714='Convalida dati'!$F$8),OR('Dealflow centrale'!V1714='Convalida dati'!$D$5,V1714='Convalida dati'!$D$6,V1714='Convalida dati'!$D$7),IF(OR('Dealflow centrale'!T1714='Convalida dati'!$F$9,'Dealflow centrale'!T1714='Convalida dati'!$F$7),OR('Dealflow centrale'!V1714='Convalida dati'!$D$4,'Dealflow centrale'!V1714='Convalida dati'!$D$5,'Dealflow centrale'!V1714='Convalida dati'!$D$6),IF(T1714="",OR(V1714="",V1714='Convalida dati'!$D$8),"FALSO")))</f>
        <v>1</v>
      </c>
      <c r="F1714" s="58" t="str">
        <f t="shared" ca="1" si="170"/>
        <v>OK</v>
      </c>
      <c r="G1714" s="66">
        <f t="shared" si="152"/>
        <v>1709</v>
      </c>
      <c r="H1714" s="273">
        <v>44138</v>
      </c>
      <c r="I1714" s="63">
        <v>44138</v>
      </c>
      <c r="J1714" s="292" t="s">
        <v>3732</v>
      </c>
      <c r="K1714" s="76" t="s">
        <v>62</v>
      </c>
      <c r="L1714" s="76" t="s">
        <v>69</v>
      </c>
      <c r="M1714" s="78" t="s">
        <v>70</v>
      </c>
      <c r="N1714" s="77" t="s">
        <v>182</v>
      </c>
      <c r="O1714" s="272"/>
      <c r="P1714" s="66" t="s">
        <v>36</v>
      </c>
      <c r="Q1714" s="67" t="s">
        <v>170</v>
      </c>
      <c r="R1714" s="67" t="s">
        <v>49</v>
      </c>
      <c r="S1714" s="288" t="str">
        <f>+'EVCA sectoralclassification 1'!E214</f>
        <v>Systems software</v>
      </c>
      <c r="T1714" s="68" t="s">
        <v>40</v>
      </c>
      <c r="U1714" s="66" t="s">
        <v>1158</v>
      </c>
      <c r="V1714" s="423" t="s">
        <v>39</v>
      </c>
      <c r="W1714" s="288"/>
      <c r="X1714" s="489">
        <v>44140</v>
      </c>
      <c r="Y1714" s="482"/>
      <c r="Z1714" s="74"/>
    </row>
    <row r="1715" spans="2:26" ht="42.45" hidden="1" customHeight="1" x14ac:dyDescent="0.3">
      <c r="B1715" s="56" t="str">
        <f t="shared" ca="1" si="168"/>
        <v>VERO</v>
      </c>
      <c r="C1715" s="57" t="b">
        <f t="shared" si="169"/>
        <v>1</v>
      </c>
      <c r="D1715" s="57" t="b">
        <f>+IF(Q1715='Convalida dati'!$B$16,AND('Dealflow centrale'!V1715&lt;&gt;"",I1715&lt;&gt;""),IF(AND('Dealflow centrale'!Q1715='Convalida dati'!$B$17,'Dealflow centrale'!I1715=""),OR('Dealflow centrale'!V1715="",V1715='Convalida dati'!$D$8),"FALSO"))</f>
        <v>1</v>
      </c>
      <c r="E1715" s="57" t="b">
        <f>+IF(OR(T1715='Convalida dati'!$F$4,T1715='Convalida dati'!$F$5,T1715='Convalida dati'!$F$8),OR('Dealflow centrale'!V1715='Convalida dati'!$D$5,V1715='Convalida dati'!$D$6,V1715='Convalida dati'!$D$7),IF(OR('Dealflow centrale'!T1715='Convalida dati'!$F$9,'Dealflow centrale'!T1715='Convalida dati'!$F$7),OR('Dealflow centrale'!V1715='Convalida dati'!$D$4,'Dealflow centrale'!V1715='Convalida dati'!$D$5,'Dealflow centrale'!V1715='Convalida dati'!$D$6),IF(T1715="",OR(V1715="",V1715='Convalida dati'!$D$8),"FALSO")))</f>
        <v>1</v>
      </c>
      <c r="F1715" s="58" t="str">
        <f t="shared" ca="1" si="170"/>
        <v>OK</v>
      </c>
      <c r="G1715" s="60">
        <f t="shared" si="152"/>
        <v>1710</v>
      </c>
      <c r="H1715" s="84">
        <v>44138</v>
      </c>
      <c r="I1715" s="59">
        <v>44138</v>
      </c>
      <c r="J1715" s="279" t="s">
        <v>3733</v>
      </c>
      <c r="K1715" s="70" t="s">
        <v>62</v>
      </c>
      <c r="L1715" s="70" t="s">
        <v>69</v>
      </c>
      <c r="M1715" s="72" t="s">
        <v>70</v>
      </c>
      <c r="N1715" s="75" t="s">
        <v>182</v>
      </c>
      <c r="O1715" s="73"/>
      <c r="P1715" s="60" t="s">
        <v>36</v>
      </c>
      <c r="Q1715" s="281" t="s">
        <v>170</v>
      </c>
      <c r="R1715" s="61" t="s">
        <v>52</v>
      </c>
      <c r="S1715" s="293" t="str">
        <f>+'EVCA sectoralclassification 1'!E234</f>
        <v>Healthcare: other</v>
      </c>
      <c r="T1715" s="62" t="s">
        <v>40</v>
      </c>
      <c r="U1715" s="284" t="s">
        <v>1158</v>
      </c>
      <c r="V1715" s="424" t="s">
        <v>39</v>
      </c>
      <c r="W1715" s="289"/>
      <c r="X1715" s="488">
        <v>44140</v>
      </c>
      <c r="Y1715" s="481"/>
      <c r="Z1715" s="284"/>
    </row>
    <row r="1716" spans="2:26" ht="42.45" hidden="1" customHeight="1" x14ac:dyDescent="0.3">
      <c r="B1716" s="56" t="str">
        <f t="shared" ca="1" si="168"/>
        <v>VERO</v>
      </c>
      <c r="C1716" s="57" t="b">
        <f t="shared" si="169"/>
        <v>1</v>
      </c>
      <c r="D1716" s="57" t="b">
        <f>+IF(Q1716='Convalida dati'!$B$16,AND('Dealflow centrale'!V1716&lt;&gt;"",I1716&lt;&gt;""),IF(AND('Dealflow centrale'!Q1716='Convalida dati'!$B$17,'Dealflow centrale'!I1716=""),OR('Dealflow centrale'!V1716="",V1716='Convalida dati'!$D$8),"FALSO"))</f>
        <v>1</v>
      </c>
      <c r="E1716" s="57" t="b">
        <f>+IF(OR(T1716='Convalida dati'!$F$4,T1716='Convalida dati'!$F$5,T1716='Convalida dati'!$F$8),OR('Dealflow centrale'!V1716='Convalida dati'!$D$5,V1716='Convalida dati'!$D$6,V1716='Convalida dati'!$D$7),IF(OR('Dealflow centrale'!T1716='Convalida dati'!$F$9,'Dealflow centrale'!T1716='Convalida dati'!$F$7),OR('Dealflow centrale'!V1716='Convalida dati'!$D$4,'Dealflow centrale'!V1716='Convalida dati'!$D$5,'Dealflow centrale'!V1716='Convalida dati'!$D$6),IF(T1716="",OR(V1716="",V1716='Convalida dati'!$D$8),"FALSO")))</f>
        <v>1</v>
      </c>
      <c r="F1716" s="58" t="str">
        <f t="shared" ca="1" si="170"/>
        <v>OK</v>
      </c>
      <c r="G1716" s="66">
        <f t="shared" si="152"/>
        <v>1711</v>
      </c>
      <c r="H1716" s="273">
        <v>44138</v>
      </c>
      <c r="I1716" s="63">
        <v>44138</v>
      </c>
      <c r="J1716" s="292" t="s">
        <v>3727</v>
      </c>
      <c r="K1716" s="76" t="s">
        <v>62</v>
      </c>
      <c r="L1716" s="76" t="s">
        <v>69</v>
      </c>
      <c r="M1716" s="78" t="s">
        <v>70</v>
      </c>
      <c r="N1716" s="77" t="s">
        <v>182</v>
      </c>
      <c r="O1716" s="272"/>
      <c r="P1716" s="66" t="s">
        <v>36</v>
      </c>
      <c r="Q1716" s="67" t="s">
        <v>170</v>
      </c>
      <c r="R1716" s="67" t="s">
        <v>45</v>
      </c>
      <c r="S1716" s="288" t="str">
        <f>+'EVCA sectoralclassification 1'!E223</f>
        <v>Biotechnology</v>
      </c>
      <c r="T1716" s="68" t="s">
        <v>40</v>
      </c>
      <c r="U1716" s="66" t="s">
        <v>1158</v>
      </c>
      <c r="V1716" s="423" t="s">
        <v>39</v>
      </c>
      <c r="W1716" s="288"/>
      <c r="X1716" s="489">
        <v>44140</v>
      </c>
      <c r="Y1716" s="482"/>
      <c r="Z1716" s="74"/>
    </row>
    <row r="1717" spans="2:26" ht="42.45" hidden="1" customHeight="1" x14ac:dyDescent="0.3">
      <c r="B1717" s="56" t="str">
        <f t="shared" ca="1" si="168"/>
        <v>VERO</v>
      </c>
      <c r="C1717" s="57" t="b">
        <f t="shared" si="169"/>
        <v>1</v>
      </c>
      <c r="D1717" s="57" t="b">
        <f>+IF(Q1717='Convalida dati'!$B$16,AND('Dealflow centrale'!V1717&lt;&gt;"",I1717&lt;&gt;""),IF(AND('Dealflow centrale'!Q1717='Convalida dati'!$B$17,'Dealflow centrale'!I1717=""),OR('Dealflow centrale'!V1717="",V1717='Convalida dati'!$D$8),"FALSO"))</f>
        <v>1</v>
      </c>
      <c r="E1717" s="57" t="b">
        <f>+IF(OR(T1717='Convalida dati'!$F$4,T1717='Convalida dati'!$F$5,T1717='Convalida dati'!$F$8),OR('Dealflow centrale'!V1717='Convalida dati'!$D$5,V1717='Convalida dati'!$D$6,V1717='Convalida dati'!$D$7),IF(OR('Dealflow centrale'!T1717='Convalida dati'!$F$9,'Dealflow centrale'!T1717='Convalida dati'!$F$7),OR('Dealflow centrale'!V1717='Convalida dati'!$D$4,'Dealflow centrale'!V1717='Convalida dati'!$D$5,'Dealflow centrale'!V1717='Convalida dati'!$D$6),IF(T1717="",OR(V1717="",V1717='Convalida dati'!$D$8),"FALSO")))</f>
        <v>1</v>
      </c>
      <c r="F1717" s="58" t="str">
        <f t="shared" ca="1" si="170"/>
        <v>OK</v>
      </c>
      <c r="G1717" s="60">
        <f t="shared" si="152"/>
        <v>1712</v>
      </c>
      <c r="H1717" s="84">
        <v>44138</v>
      </c>
      <c r="I1717" s="59">
        <v>44138</v>
      </c>
      <c r="J1717" s="279" t="s">
        <v>3734</v>
      </c>
      <c r="K1717" s="70" t="s">
        <v>62</v>
      </c>
      <c r="L1717" s="70" t="s">
        <v>69</v>
      </c>
      <c r="M1717" s="72" t="s">
        <v>70</v>
      </c>
      <c r="N1717" s="75" t="s">
        <v>182</v>
      </c>
      <c r="O1717" s="73"/>
      <c r="P1717" s="60" t="s">
        <v>36</v>
      </c>
      <c r="Q1717" s="61" t="s">
        <v>170</v>
      </c>
      <c r="R1717" s="61" t="s">
        <v>43</v>
      </c>
      <c r="S1717" s="293" t="str">
        <f>+'EVCA sectoralclassification 1'!E4</f>
        <v>Crop cultivation</v>
      </c>
      <c r="T1717" s="62" t="s">
        <v>40</v>
      </c>
      <c r="U1717" s="72" t="s">
        <v>1158</v>
      </c>
      <c r="V1717" s="424" t="s">
        <v>39</v>
      </c>
      <c r="W1717" s="289"/>
      <c r="X1717" s="488">
        <v>44140</v>
      </c>
      <c r="Y1717" s="483"/>
      <c r="Z1717" s="80"/>
    </row>
    <row r="1718" spans="2:26" ht="42.45" hidden="1" customHeight="1" x14ac:dyDescent="0.3">
      <c r="B1718" s="56" t="str">
        <f t="shared" ca="1" si="168"/>
        <v>VERO</v>
      </c>
      <c r="C1718" s="57" t="b">
        <f t="shared" si="169"/>
        <v>1</v>
      </c>
      <c r="D1718" s="57" t="b">
        <f>+IF(Q1718='Convalida dati'!$B$16,AND('Dealflow centrale'!V1718&lt;&gt;"",I1718&lt;&gt;""),IF(AND('Dealflow centrale'!Q1718='Convalida dati'!$B$17,'Dealflow centrale'!I1718=""),OR('Dealflow centrale'!V1718="",V1718='Convalida dati'!$D$8),"FALSO"))</f>
        <v>1</v>
      </c>
      <c r="E1718" s="57" t="b">
        <f>+IF(OR(T1718='Convalida dati'!$F$4,T1718='Convalida dati'!$F$5,T1718='Convalida dati'!$F$8),OR('Dealflow centrale'!V1718='Convalida dati'!$D$5,V1718='Convalida dati'!$D$6,V1718='Convalida dati'!$D$7),IF(OR('Dealflow centrale'!T1718='Convalida dati'!$F$9,'Dealflow centrale'!T1718='Convalida dati'!$F$7),OR('Dealflow centrale'!V1718='Convalida dati'!$D$4,'Dealflow centrale'!V1718='Convalida dati'!$D$5,'Dealflow centrale'!V1718='Convalida dati'!$D$6),IF(T1718="",OR(V1718="",V1718='Convalida dati'!$D$8),"FALSO")))</f>
        <v>1</v>
      </c>
      <c r="F1718" s="58" t="str">
        <f t="shared" ca="1" si="170"/>
        <v>OK</v>
      </c>
      <c r="G1718" s="66">
        <f t="shared" si="152"/>
        <v>1713</v>
      </c>
      <c r="H1718" s="85">
        <v>44138</v>
      </c>
      <c r="I1718" s="63">
        <v>44138</v>
      </c>
      <c r="J1718" s="292" t="s">
        <v>3728</v>
      </c>
      <c r="K1718" s="76" t="s">
        <v>62</v>
      </c>
      <c r="L1718" s="76" t="s">
        <v>69</v>
      </c>
      <c r="M1718" s="78" t="s">
        <v>70</v>
      </c>
      <c r="N1718" s="77" t="s">
        <v>182</v>
      </c>
      <c r="O1718" s="272"/>
      <c r="P1718" s="66" t="s">
        <v>36</v>
      </c>
      <c r="Q1718" s="67" t="s">
        <v>170</v>
      </c>
      <c r="R1718" s="67" t="s">
        <v>42</v>
      </c>
      <c r="S1718" s="288" t="str">
        <f>+'EVCA sectoralclassification 1'!E110</f>
        <v>Transportation services</v>
      </c>
      <c r="T1718" s="68" t="s">
        <v>40</v>
      </c>
      <c r="U1718" s="66" t="s">
        <v>1158</v>
      </c>
      <c r="V1718" s="423" t="s">
        <v>39</v>
      </c>
      <c r="W1718" s="288"/>
      <c r="X1718" s="489">
        <v>44140</v>
      </c>
      <c r="Y1718" s="482"/>
      <c r="Z1718" s="74"/>
    </row>
    <row r="1719" spans="2:26" ht="42.45" hidden="1" customHeight="1" x14ac:dyDescent="0.3">
      <c r="B1719" s="56" t="str">
        <f t="shared" ca="1" si="168"/>
        <v>VERO</v>
      </c>
      <c r="C1719" s="57" t="b">
        <f t="shared" si="169"/>
        <v>1</v>
      </c>
      <c r="D1719" s="57" t="b">
        <f>+IF(Q1719='Convalida dati'!$B$16,AND('Dealflow centrale'!V1719&lt;&gt;"",I1719&lt;&gt;""),IF(AND('Dealflow centrale'!Q1719='Convalida dati'!$B$17,'Dealflow centrale'!I1719=""),OR('Dealflow centrale'!V1719="",V1719='Convalida dati'!$D$8),"FALSO"))</f>
        <v>1</v>
      </c>
      <c r="E1719" s="57" t="b">
        <f>+IF(OR(T1719='Convalida dati'!$F$4,T1719='Convalida dati'!$F$5,T1719='Convalida dati'!$F$8),OR('Dealflow centrale'!V1719='Convalida dati'!$D$5,V1719='Convalida dati'!$D$6,V1719='Convalida dati'!$D$7),IF(OR('Dealflow centrale'!T1719='Convalida dati'!$F$9,'Dealflow centrale'!T1719='Convalida dati'!$F$7),OR('Dealflow centrale'!V1719='Convalida dati'!$D$4,'Dealflow centrale'!V1719='Convalida dati'!$D$5,'Dealflow centrale'!V1719='Convalida dati'!$D$6),IF(T1719="",OR(V1719="",V1719='Convalida dati'!$D$8),"FALSO")))</f>
        <v>1</v>
      </c>
      <c r="F1719" s="58" t="str">
        <f t="shared" ca="1" si="170"/>
        <v>OK</v>
      </c>
      <c r="G1719" s="60">
        <f t="shared" si="152"/>
        <v>1714</v>
      </c>
      <c r="H1719" s="84">
        <v>44140</v>
      </c>
      <c r="I1719" s="59">
        <v>44140</v>
      </c>
      <c r="J1719" s="279" t="s">
        <v>3735</v>
      </c>
      <c r="K1719" s="70" t="s">
        <v>64</v>
      </c>
      <c r="L1719" s="70" t="s">
        <v>3737</v>
      </c>
      <c r="M1719" s="72" t="s">
        <v>161</v>
      </c>
      <c r="N1719" s="75"/>
      <c r="O1719" s="73" t="s">
        <v>3736</v>
      </c>
      <c r="P1719" s="60" t="s">
        <v>34</v>
      </c>
      <c r="Q1719" s="281" t="s">
        <v>170</v>
      </c>
      <c r="R1719" s="61" t="s">
        <v>48</v>
      </c>
      <c r="S1719" s="293" t="str">
        <f>+'EVCA sectoralclassification 1'!E200</f>
        <v>Internet technologies</v>
      </c>
      <c r="T1719" s="62" t="s">
        <v>166</v>
      </c>
      <c r="U1719" s="60" t="s">
        <v>218</v>
      </c>
      <c r="V1719" s="424" t="s">
        <v>38</v>
      </c>
      <c r="W1719" s="289"/>
      <c r="X1719" s="488">
        <v>44140</v>
      </c>
      <c r="Y1719" s="481"/>
      <c r="Z1719" s="284"/>
    </row>
    <row r="1720" spans="2:26" ht="42.45" hidden="1" customHeight="1" x14ac:dyDescent="0.3">
      <c r="B1720" s="56" t="str">
        <f t="shared" ca="1" si="168"/>
        <v>VERO</v>
      </c>
      <c r="C1720" s="57" t="b">
        <f t="shared" si="169"/>
        <v>1</v>
      </c>
      <c r="D1720" s="57" t="b">
        <f>+IF(Q1720='Convalida dati'!$B$16,AND('Dealflow centrale'!V1720&lt;&gt;"",I1720&lt;&gt;""),IF(AND('Dealflow centrale'!Q1720='Convalida dati'!$B$17,'Dealflow centrale'!I1720=""),OR('Dealflow centrale'!V1720="",V1720='Convalida dati'!$D$8),"FALSO"))</f>
        <v>1</v>
      </c>
      <c r="E1720" s="57" t="b">
        <f>+IF(OR(T1720='Convalida dati'!$F$4,T1720='Convalida dati'!$F$5,T1720='Convalida dati'!$F$8),OR('Dealflow centrale'!V1720='Convalida dati'!$D$5,V1720='Convalida dati'!$D$6,V1720='Convalida dati'!$D$7),IF(OR('Dealflow centrale'!T1720='Convalida dati'!$F$9,'Dealflow centrale'!T1720='Convalida dati'!$F$7),OR('Dealflow centrale'!V1720='Convalida dati'!$D$4,'Dealflow centrale'!V1720='Convalida dati'!$D$5,'Dealflow centrale'!V1720='Convalida dati'!$D$6),IF(T1720="",OR(V1720="",V1720='Convalida dati'!$D$8),"FALSO")))</f>
        <v>1</v>
      </c>
      <c r="F1720" s="58" t="str">
        <f t="shared" ca="1" si="170"/>
        <v>OK</v>
      </c>
      <c r="G1720" s="66">
        <f t="shared" si="152"/>
        <v>1715</v>
      </c>
      <c r="H1720" s="85">
        <v>44144</v>
      </c>
      <c r="I1720" s="296">
        <v>44144</v>
      </c>
      <c r="J1720" s="292" t="s">
        <v>3740</v>
      </c>
      <c r="K1720" s="76" t="s">
        <v>62</v>
      </c>
      <c r="L1720" s="76" t="s">
        <v>206</v>
      </c>
      <c r="M1720" s="78" t="s">
        <v>206</v>
      </c>
      <c r="N1720" s="64"/>
      <c r="O1720" s="272" t="s">
        <v>2618</v>
      </c>
      <c r="P1720" s="66" t="s">
        <v>34</v>
      </c>
      <c r="Q1720" s="67" t="s">
        <v>170</v>
      </c>
      <c r="R1720" s="67" t="s">
        <v>53</v>
      </c>
      <c r="S1720" s="288" t="str">
        <f>+'EVCA sectoralclassification 1'!E161</f>
        <v>Consumer services: other</v>
      </c>
      <c r="T1720" s="68" t="s">
        <v>41</v>
      </c>
      <c r="U1720" s="66" t="s">
        <v>218</v>
      </c>
      <c r="V1720" s="423" t="s">
        <v>174</v>
      </c>
      <c r="W1720" s="288"/>
      <c r="X1720" s="489">
        <v>44147</v>
      </c>
      <c r="Y1720" s="482" t="s">
        <v>3749</v>
      </c>
      <c r="Z1720" s="74"/>
    </row>
    <row r="1721" spans="2:26" ht="42.45" hidden="1" customHeight="1" x14ac:dyDescent="0.3">
      <c r="B1721" s="56" t="str">
        <f t="shared" ca="1" si="168"/>
        <v>VERO</v>
      </c>
      <c r="C1721" s="57" t="b">
        <f t="shared" si="169"/>
        <v>1</v>
      </c>
      <c r="D1721" s="57" t="b">
        <f>+IF(Q1721='Convalida dati'!$B$16,AND('Dealflow centrale'!V1721&lt;&gt;"",I1721&lt;&gt;""),IF(AND('Dealflow centrale'!Q1721='Convalida dati'!$B$17,'Dealflow centrale'!I1721=""),OR('Dealflow centrale'!V1721="",V1721='Convalida dati'!$D$8),"FALSO"))</f>
        <v>1</v>
      </c>
      <c r="E1721" s="57" t="b">
        <f>+IF(OR(T1721='Convalida dati'!$F$4,T1721='Convalida dati'!$F$5,T1721='Convalida dati'!$F$8),OR('Dealflow centrale'!V1721='Convalida dati'!$D$5,V1721='Convalida dati'!$D$6,V1721='Convalida dati'!$D$7),IF(OR('Dealflow centrale'!T1721='Convalida dati'!$F$9,'Dealflow centrale'!T1721='Convalida dati'!$F$7),OR('Dealflow centrale'!V1721='Convalida dati'!$D$4,'Dealflow centrale'!V1721='Convalida dati'!$D$5,'Dealflow centrale'!V1721='Convalida dati'!$D$6),IF(T1721="",OR(V1721="",V1721='Convalida dati'!$D$8),"FALSO")))</f>
        <v>1</v>
      </c>
      <c r="F1721" s="58" t="str">
        <f t="shared" ca="1" si="170"/>
        <v>OK</v>
      </c>
      <c r="G1721" s="60">
        <f t="shared" si="152"/>
        <v>1716</v>
      </c>
      <c r="H1721" s="84">
        <v>44144</v>
      </c>
      <c r="I1721" s="59">
        <v>44145</v>
      </c>
      <c r="J1721" s="279" t="s">
        <v>3741</v>
      </c>
      <c r="K1721" s="70" t="s">
        <v>62</v>
      </c>
      <c r="L1721" s="70" t="s">
        <v>149</v>
      </c>
      <c r="M1721" s="72" t="s">
        <v>92</v>
      </c>
      <c r="N1721" s="75"/>
      <c r="O1721" s="73" t="s">
        <v>3742</v>
      </c>
      <c r="P1721" s="60" t="s">
        <v>34</v>
      </c>
      <c r="Q1721" s="281" t="s">
        <v>170</v>
      </c>
      <c r="R1721" s="61" t="s">
        <v>48</v>
      </c>
      <c r="S1721" s="293" t="str">
        <f>+'EVCA sectoralclassification 1'!E200</f>
        <v>Internet technologies</v>
      </c>
      <c r="T1721" s="62" t="s">
        <v>166</v>
      </c>
      <c r="U1721" s="60" t="s">
        <v>218</v>
      </c>
      <c r="V1721" s="424" t="s">
        <v>38</v>
      </c>
      <c r="W1721" s="289"/>
      <c r="X1721" s="488">
        <v>44147</v>
      </c>
      <c r="Y1721" s="483"/>
      <c r="Z1721" s="80"/>
    </row>
    <row r="1722" spans="2:26" ht="42.45" hidden="1" customHeight="1" x14ac:dyDescent="0.3">
      <c r="B1722" s="56" t="str">
        <f t="shared" ca="1" si="168"/>
        <v>VERO</v>
      </c>
      <c r="C1722" s="57" t="b">
        <f t="shared" si="169"/>
        <v>1</v>
      </c>
      <c r="D1722" s="57" t="b">
        <f>+IF(Q1722='Convalida dati'!$B$16,AND('Dealflow centrale'!V1722&lt;&gt;"",I1722&lt;&gt;""),IF(AND('Dealflow centrale'!Q1722='Convalida dati'!$B$17,'Dealflow centrale'!I1722=""),OR('Dealflow centrale'!V1722="",V1722='Convalida dati'!$D$8),"FALSO"))</f>
        <v>1</v>
      </c>
      <c r="E1722" s="57" t="b">
        <f>+IF(OR(T1722='Convalida dati'!$F$4,T1722='Convalida dati'!$F$5,T1722='Convalida dati'!$F$8),OR('Dealflow centrale'!V1722='Convalida dati'!$D$5,V1722='Convalida dati'!$D$6,V1722='Convalida dati'!$D$7),IF(OR('Dealflow centrale'!T1722='Convalida dati'!$F$9,'Dealflow centrale'!T1722='Convalida dati'!$F$7),OR('Dealflow centrale'!V1722='Convalida dati'!$D$4,'Dealflow centrale'!V1722='Convalida dati'!$D$5,'Dealflow centrale'!V1722='Convalida dati'!$D$6),IF(T1722="",OR(V1722="",V1722='Convalida dati'!$D$8),"FALSO")))</f>
        <v>1</v>
      </c>
      <c r="F1722" s="58" t="str">
        <f t="shared" ca="1" si="170"/>
        <v>OK</v>
      </c>
      <c r="G1722" s="66">
        <f t="shared" si="152"/>
        <v>1717</v>
      </c>
      <c r="H1722" s="85">
        <v>44146</v>
      </c>
      <c r="I1722" s="63">
        <v>44146</v>
      </c>
      <c r="J1722" s="292" t="s">
        <v>3743</v>
      </c>
      <c r="K1722" s="76" t="s">
        <v>62</v>
      </c>
      <c r="L1722" s="76" t="s">
        <v>802</v>
      </c>
      <c r="M1722" s="78" t="s">
        <v>99</v>
      </c>
      <c r="N1722" s="64"/>
      <c r="O1722" s="272" t="s">
        <v>3744</v>
      </c>
      <c r="P1722" s="66" t="s">
        <v>34</v>
      </c>
      <c r="Q1722" s="67" t="s">
        <v>170</v>
      </c>
      <c r="R1722" s="67" t="s">
        <v>49</v>
      </c>
      <c r="S1722" s="288" t="str">
        <f>+'EVCA sectoralclassification 1'!E214</f>
        <v>Systems software</v>
      </c>
      <c r="T1722" s="68" t="s">
        <v>40</v>
      </c>
      <c r="U1722" s="78" t="s">
        <v>811</v>
      </c>
      <c r="V1722" s="423" t="s">
        <v>39</v>
      </c>
      <c r="W1722" s="288"/>
      <c r="X1722" s="489">
        <v>44147</v>
      </c>
      <c r="Y1722" s="482"/>
      <c r="Z1722" s="74"/>
    </row>
    <row r="1723" spans="2:26" ht="42.45" hidden="1" customHeight="1" x14ac:dyDescent="0.3">
      <c r="B1723" s="56" t="str">
        <f t="shared" ca="1" si="168"/>
        <v>VERO</v>
      </c>
      <c r="C1723" s="57" t="b">
        <f t="shared" si="169"/>
        <v>1</v>
      </c>
      <c r="D1723" s="57" t="b">
        <f>+IF(Q1723='Convalida dati'!$B$16,AND('Dealflow centrale'!V1723&lt;&gt;"",I1723&lt;&gt;""),IF(AND('Dealflow centrale'!Q1723='Convalida dati'!$B$17,'Dealflow centrale'!I1723=""),OR('Dealflow centrale'!V1723="",V1723='Convalida dati'!$D$8),"FALSO"))</f>
        <v>1</v>
      </c>
      <c r="E1723" s="57" t="b">
        <f>+IF(OR(T1723='Convalida dati'!$F$4,T1723='Convalida dati'!$F$5,T1723='Convalida dati'!$F$8),OR('Dealflow centrale'!V1723='Convalida dati'!$D$5,V1723='Convalida dati'!$D$6,V1723='Convalida dati'!$D$7),IF(OR('Dealflow centrale'!T1723='Convalida dati'!$F$9,'Dealflow centrale'!T1723='Convalida dati'!$F$7),OR('Dealflow centrale'!V1723='Convalida dati'!$D$4,'Dealflow centrale'!V1723='Convalida dati'!$D$5,'Dealflow centrale'!V1723='Convalida dati'!$D$6),IF(T1723="",OR(V1723="",V1723='Convalida dati'!$D$8),"FALSO")))</f>
        <v>1</v>
      </c>
      <c r="F1723" s="58" t="str">
        <f t="shared" ca="1" si="170"/>
        <v>OK</v>
      </c>
      <c r="G1723" s="60">
        <f t="shared" si="152"/>
        <v>1718</v>
      </c>
      <c r="H1723" s="84">
        <v>44146</v>
      </c>
      <c r="I1723" s="59">
        <v>44146</v>
      </c>
      <c r="J1723" s="279" t="s">
        <v>3745</v>
      </c>
      <c r="K1723" s="70" t="s">
        <v>62</v>
      </c>
      <c r="L1723" s="70" t="s">
        <v>149</v>
      </c>
      <c r="M1723" s="72" t="s">
        <v>92</v>
      </c>
      <c r="N1723" s="75" t="s">
        <v>185</v>
      </c>
      <c r="O1723" s="73"/>
      <c r="P1723" s="60" t="s">
        <v>36</v>
      </c>
      <c r="Q1723" s="281" t="s">
        <v>170</v>
      </c>
      <c r="R1723" s="61" t="s">
        <v>43</v>
      </c>
      <c r="S1723" s="293" t="str">
        <f>+'EVCA sectoralclassification 1'!E15</f>
        <v>Agriculture: other</v>
      </c>
      <c r="T1723" s="62" t="s">
        <v>166</v>
      </c>
      <c r="U1723" s="60" t="s">
        <v>218</v>
      </c>
      <c r="V1723" s="424" t="s">
        <v>38</v>
      </c>
      <c r="W1723" s="289"/>
      <c r="X1723" s="488">
        <v>44147</v>
      </c>
      <c r="Y1723" s="481"/>
      <c r="Z1723" s="284"/>
    </row>
    <row r="1724" spans="2:26" ht="42.45" hidden="1" customHeight="1" x14ac:dyDescent="0.3">
      <c r="B1724" s="56" t="str">
        <f t="shared" ca="1" si="168"/>
        <v>VERO</v>
      </c>
      <c r="C1724" s="57" t="b">
        <f t="shared" si="169"/>
        <v>1</v>
      </c>
      <c r="D1724" s="57" t="b">
        <f>+IF(Q1724='Convalida dati'!$B$16,AND('Dealflow centrale'!V1724&lt;&gt;"",I1724&lt;&gt;""),IF(AND('Dealflow centrale'!Q1724='Convalida dati'!$B$17,'Dealflow centrale'!I1724=""),OR('Dealflow centrale'!V1724="",V1724='Convalida dati'!$D$8),"FALSO"))</f>
        <v>1</v>
      </c>
      <c r="E1724" s="57" t="b">
        <f>+IF(OR(T1724='Convalida dati'!$F$4,T1724='Convalida dati'!$F$5,T1724='Convalida dati'!$F$8),OR('Dealflow centrale'!V1724='Convalida dati'!$D$5,V1724='Convalida dati'!$D$6,V1724='Convalida dati'!$D$7),IF(OR('Dealflow centrale'!T1724='Convalida dati'!$F$9,'Dealflow centrale'!T1724='Convalida dati'!$F$7),OR('Dealflow centrale'!V1724='Convalida dati'!$D$4,'Dealflow centrale'!V1724='Convalida dati'!$D$5,'Dealflow centrale'!V1724='Convalida dati'!$D$6),IF(T1724="",OR(V1724="",V1724='Convalida dati'!$D$8),"FALSO")))</f>
        <v>1</v>
      </c>
      <c r="F1724" s="58" t="str">
        <f t="shared" ca="1" si="170"/>
        <v>OK</v>
      </c>
      <c r="G1724" s="66">
        <f t="shared" si="152"/>
        <v>1719</v>
      </c>
      <c r="H1724" s="85">
        <v>44147</v>
      </c>
      <c r="I1724" s="63">
        <v>44147</v>
      </c>
      <c r="J1724" s="292" t="s">
        <v>3747</v>
      </c>
      <c r="K1724" s="76" t="s">
        <v>62</v>
      </c>
      <c r="L1724" s="76" t="s">
        <v>206</v>
      </c>
      <c r="M1724" s="78" t="s">
        <v>206</v>
      </c>
      <c r="N1724" s="64"/>
      <c r="O1724" s="272" t="s">
        <v>3746</v>
      </c>
      <c r="P1724" s="66" t="s">
        <v>84</v>
      </c>
      <c r="Q1724" s="67" t="s">
        <v>170</v>
      </c>
      <c r="R1724" s="67" t="s">
        <v>51</v>
      </c>
      <c r="S1724" s="288" t="str">
        <f>+'EVCA sectoralclassification 1'!E52</f>
        <v>Business and industrial products</v>
      </c>
      <c r="T1724" s="68" t="s">
        <v>147</v>
      </c>
      <c r="U1724" s="66" t="s">
        <v>218</v>
      </c>
      <c r="V1724" s="423" t="s">
        <v>174</v>
      </c>
      <c r="W1724" s="288"/>
      <c r="X1724" s="489">
        <v>44147</v>
      </c>
      <c r="Y1724" s="482"/>
      <c r="Z1724" s="74"/>
    </row>
    <row r="1725" spans="2:26" ht="42.45" hidden="1" customHeight="1" x14ac:dyDescent="0.3">
      <c r="B1725" s="56" t="str">
        <f t="shared" ca="1" si="168"/>
        <v>VERO</v>
      </c>
      <c r="C1725" s="57" t="b">
        <f t="shared" si="169"/>
        <v>1</v>
      </c>
      <c r="D1725" s="57" t="b">
        <f>+IF(Q1725='Convalida dati'!$B$16,AND('Dealflow centrale'!V1725&lt;&gt;"",I1725&lt;&gt;""),IF(AND('Dealflow centrale'!Q1725='Convalida dati'!$B$17,'Dealflow centrale'!I1725=""),OR('Dealflow centrale'!V1725="",V1725='Convalida dati'!$D$8),"FALSO"))</f>
        <v>1</v>
      </c>
      <c r="E1725" s="57" t="b">
        <f>+IF(OR(T1725='Convalida dati'!$F$4,T1725='Convalida dati'!$F$5,T1725='Convalida dati'!$F$8),OR('Dealflow centrale'!V1725='Convalida dati'!$D$5,V1725='Convalida dati'!$D$6,V1725='Convalida dati'!$D$7),IF(OR('Dealflow centrale'!T1725='Convalida dati'!$F$9,'Dealflow centrale'!T1725='Convalida dati'!$F$7),OR('Dealflow centrale'!V1725='Convalida dati'!$D$4,'Dealflow centrale'!V1725='Convalida dati'!$D$5,'Dealflow centrale'!V1725='Convalida dati'!$D$6),IF(T1725="",OR(V1725="",V1725='Convalida dati'!$D$8),"FALSO")))</f>
        <v>1</v>
      </c>
      <c r="F1725" s="58" t="str">
        <f t="shared" ca="1" si="170"/>
        <v>OK</v>
      </c>
      <c r="G1725" s="60">
        <f t="shared" si="152"/>
        <v>1720</v>
      </c>
      <c r="H1725" s="84">
        <v>44147</v>
      </c>
      <c r="I1725" s="295">
        <v>44147</v>
      </c>
      <c r="J1725" s="279" t="s">
        <v>3748</v>
      </c>
      <c r="K1725" s="70" t="s">
        <v>62</v>
      </c>
      <c r="L1725" s="70" t="s">
        <v>1865</v>
      </c>
      <c r="M1725" s="72" t="s">
        <v>101</v>
      </c>
      <c r="N1725" s="75"/>
      <c r="O1725" s="73"/>
      <c r="P1725" s="60" t="s">
        <v>34</v>
      </c>
      <c r="Q1725" s="281" t="s">
        <v>170</v>
      </c>
      <c r="R1725" s="61" t="s">
        <v>48</v>
      </c>
      <c r="S1725" s="293" t="str">
        <f>+'EVCA sectoralclassification 1'!E200</f>
        <v>Internet technologies</v>
      </c>
      <c r="T1725" s="62" t="s">
        <v>166</v>
      </c>
      <c r="U1725" s="60" t="s">
        <v>218</v>
      </c>
      <c r="V1725" s="424" t="s">
        <v>38</v>
      </c>
      <c r="W1725" s="289"/>
      <c r="X1725" s="488">
        <v>44147</v>
      </c>
      <c r="Y1725" s="481"/>
      <c r="Z1725" s="284"/>
    </row>
    <row r="1726" spans="2:26" ht="42.45" hidden="1" customHeight="1" x14ac:dyDescent="0.3">
      <c r="B1726" s="56" t="str">
        <f t="shared" ca="1" si="168"/>
        <v>VERO</v>
      </c>
      <c r="C1726" s="57" t="b">
        <f t="shared" si="169"/>
        <v>1</v>
      </c>
      <c r="D1726" s="57" t="b">
        <f>+IF(Q1726='Convalida dati'!$B$16,AND('Dealflow centrale'!V1726&lt;&gt;"",I1726&lt;&gt;""),IF(AND('Dealflow centrale'!Q1726='Convalida dati'!$B$17,'Dealflow centrale'!I1726=""),OR('Dealflow centrale'!V1726="",V1726='Convalida dati'!$D$8),"FALSO"))</f>
        <v>1</v>
      </c>
      <c r="E1726" s="57" t="b">
        <f>+IF(OR(T1726='Convalida dati'!$F$4,T1726='Convalida dati'!$F$5,T1726='Convalida dati'!$F$8),OR('Dealflow centrale'!V1726='Convalida dati'!$D$5,V1726='Convalida dati'!$D$6,V1726='Convalida dati'!$D$7),IF(OR('Dealflow centrale'!T1726='Convalida dati'!$F$9,'Dealflow centrale'!T1726='Convalida dati'!$F$7),OR('Dealflow centrale'!V1726='Convalida dati'!$D$4,'Dealflow centrale'!V1726='Convalida dati'!$D$5,'Dealflow centrale'!V1726='Convalida dati'!$D$6),IF(T1726="",OR(V1726="",V1726='Convalida dati'!$D$8),"FALSO")))</f>
        <v>1</v>
      </c>
      <c r="F1726" s="58" t="str">
        <f t="shared" ca="1" si="170"/>
        <v>OK</v>
      </c>
      <c r="G1726" s="66">
        <f t="shared" si="152"/>
        <v>1721</v>
      </c>
      <c r="H1726" s="85">
        <v>44151</v>
      </c>
      <c r="I1726" s="63">
        <v>44151</v>
      </c>
      <c r="J1726" s="292" t="s">
        <v>3750</v>
      </c>
      <c r="K1726" s="76" t="s">
        <v>64</v>
      </c>
      <c r="L1726" s="76" t="s">
        <v>705</v>
      </c>
      <c r="M1726" s="78" t="s">
        <v>187</v>
      </c>
      <c r="N1726" s="77"/>
      <c r="O1726" s="272" t="s">
        <v>3751</v>
      </c>
      <c r="P1726" s="66" t="s">
        <v>35</v>
      </c>
      <c r="Q1726" s="67" t="s">
        <v>170</v>
      </c>
      <c r="R1726" s="280" t="s">
        <v>48</v>
      </c>
      <c r="S1726" s="288" t="str">
        <f>+'EVCA sectoralclassification 1'!E200</f>
        <v>Internet technologies</v>
      </c>
      <c r="T1726" s="68" t="s">
        <v>167</v>
      </c>
      <c r="U1726" s="78" t="s">
        <v>218</v>
      </c>
      <c r="V1726" s="423" t="s">
        <v>38</v>
      </c>
      <c r="W1726" s="288"/>
      <c r="X1726" s="489">
        <v>44154</v>
      </c>
      <c r="Y1726" s="482"/>
      <c r="Z1726" s="74"/>
    </row>
    <row r="1727" spans="2:26" ht="42.45" hidden="1" customHeight="1" x14ac:dyDescent="0.3">
      <c r="B1727" s="56" t="str">
        <f t="shared" ca="1" si="168"/>
        <v>VERO</v>
      </c>
      <c r="C1727" s="57" t="b">
        <f t="shared" si="169"/>
        <v>1</v>
      </c>
      <c r="D1727" s="57" t="b">
        <f>+IF(Q1727='Convalida dati'!$B$16,AND('Dealflow centrale'!V1727&lt;&gt;"",I1727&lt;&gt;""),IF(AND('Dealflow centrale'!Q1727='Convalida dati'!$B$17,'Dealflow centrale'!I1727=""),OR('Dealflow centrale'!V1727="",V1727='Convalida dati'!$D$8),"FALSO"))</f>
        <v>1</v>
      </c>
      <c r="E1727" s="57" t="b">
        <f>+IF(OR(T1727='Convalida dati'!$F$4,T1727='Convalida dati'!$F$5,T1727='Convalida dati'!$F$8),OR('Dealflow centrale'!V1727='Convalida dati'!$D$5,V1727='Convalida dati'!$D$6,V1727='Convalida dati'!$D$7),IF(OR('Dealflow centrale'!T1727='Convalida dati'!$F$9,'Dealflow centrale'!T1727='Convalida dati'!$F$7),OR('Dealflow centrale'!V1727='Convalida dati'!$D$4,'Dealflow centrale'!V1727='Convalida dati'!$D$5,'Dealflow centrale'!V1727='Convalida dati'!$D$6),IF(T1727="",OR(V1727="",V1727='Convalida dati'!$D$8),"FALSO")))</f>
        <v>1</v>
      </c>
      <c r="F1727" s="58" t="str">
        <f t="shared" ca="1" si="170"/>
        <v>OK</v>
      </c>
      <c r="G1727" s="60">
        <f t="shared" si="152"/>
        <v>1722</v>
      </c>
      <c r="H1727" s="84">
        <v>44151</v>
      </c>
      <c r="I1727" s="59">
        <v>44151</v>
      </c>
      <c r="J1727" s="75" t="s">
        <v>3753</v>
      </c>
      <c r="K1727" s="70" t="s">
        <v>62</v>
      </c>
      <c r="L1727" s="70" t="s">
        <v>1008</v>
      </c>
      <c r="M1727" s="72" t="s">
        <v>92</v>
      </c>
      <c r="N1727" s="75"/>
      <c r="O1727" s="73" t="s">
        <v>3752</v>
      </c>
      <c r="P1727" s="72" t="s">
        <v>34</v>
      </c>
      <c r="Q1727" s="281" t="s">
        <v>170</v>
      </c>
      <c r="R1727" s="61" t="s">
        <v>53</v>
      </c>
      <c r="S1727" s="293" t="str">
        <f>+'EVCA sectoralclassification 1'!E110</f>
        <v>Transportation services</v>
      </c>
      <c r="T1727" s="62" t="s">
        <v>41</v>
      </c>
      <c r="U1727" s="60" t="s">
        <v>218</v>
      </c>
      <c r="V1727" s="424" t="s">
        <v>174</v>
      </c>
      <c r="W1727" s="289"/>
      <c r="X1727" s="488">
        <v>44154</v>
      </c>
      <c r="Y1727" s="481"/>
      <c r="Z1727" s="284"/>
    </row>
    <row r="1728" spans="2:26" ht="42.45" hidden="1" customHeight="1" x14ac:dyDescent="0.3">
      <c r="B1728" s="56" t="str">
        <f t="shared" ca="1" si="168"/>
        <v>VERO</v>
      </c>
      <c r="C1728" s="57" t="b">
        <f t="shared" si="169"/>
        <v>1</v>
      </c>
      <c r="D1728" s="57" t="b">
        <f>+IF(Q1728='Convalida dati'!$B$16,AND('Dealflow centrale'!V1728&lt;&gt;"",I1728&lt;&gt;""),IF(AND('Dealflow centrale'!Q1728='Convalida dati'!$B$17,'Dealflow centrale'!I1728=""),OR('Dealflow centrale'!V1728="",V1728='Convalida dati'!$D$8),"FALSO"))</f>
        <v>1</v>
      </c>
      <c r="E1728" s="57" t="b">
        <f>+IF(OR(T1728='Convalida dati'!$F$4,T1728='Convalida dati'!$F$5,T1728='Convalida dati'!$F$8),OR('Dealflow centrale'!V1728='Convalida dati'!$D$5,V1728='Convalida dati'!$D$6,V1728='Convalida dati'!$D$7),IF(OR('Dealflow centrale'!T1728='Convalida dati'!$F$9,'Dealflow centrale'!T1728='Convalida dati'!$F$7),OR('Dealflow centrale'!V1728='Convalida dati'!$D$4,'Dealflow centrale'!V1728='Convalida dati'!$D$5,'Dealflow centrale'!V1728='Convalida dati'!$D$6),IF(T1728="",OR(V1728="",V1728='Convalida dati'!$D$8),"FALSO")))</f>
        <v>1</v>
      </c>
      <c r="F1728" s="58" t="str">
        <f t="shared" ca="1" si="170"/>
        <v>OK</v>
      </c>
      <c r="G1728" s="66">
        <f t="shared" si="152"/>
        <v>1723</v>
      </c>
      <c r="H1728" s="85">
        <v>44151</v>
      </c>
      <c r="I1728" s="63">
        <v>44151</v>
      </c>
      <c r="J1728" s="77" t="s">
        <v>3755</v>
      </c>
      <c r="K1728" s="76" t="s">
        <v>64</v>
      </c>
      <c r="L1728" s="76" t="s">
        <v>705</v>
      </c>
      <c r="M1728" s="78" t="s">
        <v>187</v>
      </c>
      <c r="N1728" s="64"/>
      <c r="O1728" s="272" t="s">
        <v>3754</v>
      </c>
      <c r="P1728" s="66" t="s">
        <v>34</v>
      </c>
      <c r="Q1728" s="67" t="s">
        <v>170</v>
      </c>
      <c r="R1728" s="67" t="s">
        <v>53</v>
      </c>
      <c r="S1728" s="288" t="str">
        <f>+'EVCA sectoralclassification 1'!E181</f>
        <v>Financial institutions and services</v>
      </c>
      <c r="T1728" s="68" t="s">
        <v>41</v>
      </c>
      <c r="U1728" s="66" t="s">
        <v>218</v>
      </c>
      <c r="V1728" s="423" t="s">
        <v>174</v>
      </c>
      <c r="W1728" s="288"/>
      <c r="X1728" s="489">
        <v>44154</v>
      </c>
      <c r="Y1728" s="482"/>
      <c r="Z1728" s="74"/>
    </row>
    <row r="1729" spans="2:26" ht="42.45" hidden="1" customHeight="1" x14ac:dyDescent="0.3">
      <c r="B1729" s="56" t="str">
        <f t="shared" ca="1" si="168"/>
        <v>VERO</v>
      </c>
      <c r="C1729" s="57" t="b">
        <f t="shared" si="169"/>
        <v>1</v>
      </c>
      <c r="D1729" s="57" t="b">
        <f>+IF(Q1729='Convalida dati'!$B$16,AND('Dealflow centrale'!V1729&lt;&gt;"",I1729&lt;&gt;""),IF(AND('Dealflow centrale'!Q1729='Convalida dati'!$B$17,'Dealflow centrale'!I1729=""),OR('Dealflow centrale'!V1729="",V1729='Convalida dati'!$D$8),"FALSO"))</f>
        <v>1</v>
      </c>
      <c r="E1729" s="57" t="b">
        <f>+IF(OR(T1729='Convalida dati'!$F$4,T1729='Convalida dati'!$F$5,T1729='Convalida dati'!$F$8),OR('Dealflow centrale'!V1729='Convalida dati'!$D$5,V1729='Convalida dati'!$D$6,V1729='Convalida dati'!$D$7),IF(OR('Dealflow centrale'!T1729='Convalida dati'!$F$9,'Dealflow centrale'!T1729='Convalida dati'!$F$7),OR('Dealflow centrale'!V1729='Convalida dati'!$D$4,'Dealflow centrale'!V1729='Convalida dati'!$D$5,'Dealflow centrale'!V1729='Convalida dati'!$D$6),IF(T1729="",OR(V1729="",V1729='Convalida dati'!$D$8),"FALSO")))</f>
        <v>1</v>
      </c>
      <c r="F1729" s="58" t="str">
        <f t="shared" ca="1" si="170"/>
        <v>OK</v>
      </c>
      <c r="G1729" s="60">
        <f t="shared" si="152"/>
        <v>1724</v>
      </c>
      <c r="H1729" s="84">
        <v>44151</v>
      </c>
      <c r="I1729" s="59">
        <v>44151</v>
      </c>
      <c r="J1729" s="75" t="s">
        <v>3756</v>
      </c>
      <c r="K1729" s="70" t="s">
        <v>62</v>
      </c>
      <c r="L1729" s="70" t="s">
        <v>149</v>
      </c>
      <c r="M1729" s="72" t="s">
        <v>92</v>
      </c>
      <c r="N1729" s="75"/>
      <c r="O1729" s="73" t="s">
        <v>3757</v>
      </c>
      <c r="P1729" s="60" t="s">
        <v>34</v>
      </c>
      <c r="Q1729" s="281" t="s">
        <v>170</v>
      </c>
      <c r="R1729" s="281" t="s">
        <v>47</v>
      </c>
      <c r="S1729" s="293" t="str">
        <f>+'EVCA sectoralclassification 1'!E129</f>
        <v>Consumer products manufacturing</v>
      </c>
      <c r="T1729" s="62" t="s">
        <v>166</v>
      </c>
      <c r="U1729" s="60" t="s">
        <v>218</v>
      </c>
      <c r="V1729" s="424" t="s">
        <v>38</v>
      </c>
      <c r="W1729" s="289"/>
      <c r="X1729" s="488">
        <v>44154</v>
      </c>
      <c r="Y1729" s="481"/>
      <c r="Z1729" s="284"/>
    </row>
    <row r="1730" spans="2:26" ht="42.45" hidden="1" customHeight="1" x14ac:dyDescent="0.3">
      <c r="B1730" s="56" t="str">
        <f t="shared" ca="1" si="168"/>
        <v>VERO</v>
      </c>
      <c r="C1730" s="57" t="b">
        <f t="shared" si="169"/>
        <v>1</v>
      </c>
      <c r="D1730" s="57" t="b">
        <f>+IF(Q1730='Convalida dati'!$B$16,AND('Dealflow centrale'!V1730&lt;&gt;"",I1730&lt;&gt;""),IF(AND('Dealflow centrale'!Q1730='Convalida dati'!$B$17,'Dealflow centrale'!I1730=""),OR('Dealflow centrale'!V1730="",V1730='Convalida dati'!$D$8),"FALSO"))</f>
        <v>1</v>
      </c>
      <c r="E1730" s="57" t="b">
        <f>+IF(OR(T1730='Convalida dati'!$F$4,T1730='Convalida dati'!$F$5,T1730='Convalida dati'!$F$8),OR('Dealflow centrale'!V1730='Convalida dati'!$D$5,V1730='Convalida dati'!$D$6,V1730='Convalida dati'!$D$7),IF(OR('Dealflow centrale'!T1730='Convalida dati'!$F$9,'Dealflow centrale'!T1730='Convalida dati'!$F$7),OR('Dealflow centrale'!V1730='Convalida dati'!$D$4,'Dealflow centrale'!V1730='Convalida dati'!$D$5,'Dealflow centrale'!V1730='Convalida dati'!$D$6),IF(T1730="",OR(V1730="",V1730='Convalida dati'!$D$8),"FALSO")))</f>
        <v>1</v>
      </c>
      <c r="F1730" s="58" t="str">
        <f t="shared" ca="1" si="170"/>
        <v>OK</v>
      </c>
      <c r="G1730" s="66">
        <f t="shared" si="152"/>
        <v>1725</v>
      </c>
      <c r="H1730" s="85">
        <v>44152</v>
      </c>
      <c r="I1730" s="296">
        <v>44152</v>
      </c>
      <c r="J1730" s="77" t="s">
        <v>3758</v>
      </c>
      <c r="K1730" s="76" t="s">
        <v>64</v>
      </c>
      <c r="L1730" s="76" t="s">
        <v>892</v>
      </c>
      <c r="M1730" s="78" t="s">
        <v>878</v>
      </c>
      <c r="N1730" s="64"/>
      <c r="O1730" s="272" t="s">
        <v>3759</v>
      </c>
      <c r="P1730" s="78" t="s">
        <v>34</v>
      </c>
      <c r="Q1730" s="67" t="s">
        <v>170</v>
      </c>
      <c r="R1730" s="67" t="s">
        <v>46</v>
      </c>
      <c r="S1730" s="288" t="str">
        <f>+'EVCA sectoralclassification 1'!E179</f>
        <v>Energy: other</v>
      </c>
      <c r="T1730" s="68" t="s">
        <v>41</v>
      </c>
      <c r="U1730" s="66" t="s">
        <v>218</v>
      </c>
      <c r="V1730" s="423" t="s">
        <v>174</v>
      </c>
      <c r="W1730" s="288"/>
      <c r="X1730" s="489">
        <v>44154</v>
      </c>
      <c r="Y1730" s="482"/>
      <c r="Z1730" s="74"/>
    </row>
    <row r="1731" spans="2:26" ht="42.45" hidden="1" customHeight="1" x14ac:dyDescent="0.3">
      <c r="B1731" s="56" t="str">
        <f t="shared" ca="1" si="168"/>
        <v>VERO</v>
      </c>
      <c r="C1731" s="57" t="b">
        <f t="shared" si="169"/>
        <v>1</v>
      </c>
      <c r="D1731" s="57" t="b">
        <f>+IF(Q1731='Convalida dati'!$B$16,AND('Dealflow centrale'!V1731&lt;&gt;"",I1731&lt;&gt;""),IF(AND('Dealflow centrale'!Q1731='Convalida dati'!$B$17,'Dealflow centrale'!I1731=""),OR('Dealflow centrale'!V1731="",V1731='Convalida dati'!$D$8),"FALSO"))</f>
        <v>1</v>
      </c>
      <c r="E1731" s="57" t="b">
        <f>+IF(OR(T1731='Convalida dati'!$F$4,T1731='Convalida dati'!$F$5,T1731='Convalida dati'!$F$8),OR('Dealflow centrale'!V1731='Convalida dati'!$D$5,V1731='Convalida dati'!$D$6,V1731='Convalida dati'!$D$7),IF(OR('Dealflow centrale'!T1731='Convalida dati'!$F$9,'Dealflow centrale'!T1731='Convalida dati'!$F$7),OR('Dealflow centrale'!V1731='Convalida dati'!$D$4,'Dealflow centrale'!V1731='Convalida dati'!$D$5,'Dealflow centrale'!V1731='Convalida dati'!$D$6),IF(T1731="",OR(V1731="",V1731='Convalida dati'!$D$8),"FALSO")))</f>
        <v>1</v>
      </c>
      <c r="F1731" s="58" t="str">
        <f t="shared" ca="1" si="170"/>
        <v>OK</v>
      </c>
      <c r="G1731" s="60">
        <f t="shared" si="152"/>
        <v>1726</v>
      </c>
      <c r="H1731" s="84">
        <v>44152</v>
      </c>
      <c r="I1731" s="59">
        <v>44152</v>
      </c>
      <c r="J1731" s="75" t="s">
        <v>3760</v>
      </c>
      <c r="K1731" s="70" t="s">
        <v>62</v>
      </c>
      <c r="L1731" s="70" t="s">
        <v>192</v>
      </c>
      <c r="M1731" s="72" t="s">
        <v>95</v>
      </c>
      <c r="N1731" s="75"/>
      <c r="O1731" s="73" t="s">
        <v>3761</v>
      </c>
      <c r="P1731" s="60" t="s">
        <v>34</v>
      </c>
      <c r="Q1731" s="281" t="s">
        <v>170</v>
      </c>
      <c r="R1731" s="61" t="s">
        <v>49</v>
      </c>
      <c r="S1731" s="293" t="str">
        <f>+'EVCA sectoralclassification 1'!E214</f>
        <v>Systems software</v>
      </c>
      <c r="T1731" s="62" t="s">
        <v>41</v>
      </c>
      <c r="U1731" s="60" t="s">
        <v>218</v>
      </c>
      <c r="V1731" s="424" t="s">
        <v>174</v>
      </c>
      <c r="W1731" s="289"/>
      <c r="X1731" s="488">
        <v>44154</v>
      </c>
      <c r="Y1731" s="481"/>
      <c r="Z1731" s="284"/>
    </row>
    <row r="1732" spans="2:26" ht="42.45" hidden="1" customHeight="1" x14ac:dyDescent="0.3">
      <c r="B1732" s="56" t="str">
        <f t="shared" ca="1" si="168"/>
        <v>VERO</v>
      </c>
      <c r="C1732" s="57" t="b">
        <f t="shared" si="169"/>
        <v>1</v>
      </c>
      <c r="D1732" s="57" t="b">
        <f>+IF(Q1732='Convalida dati'!$B$16,AND('Dealflow centrale'!V1732&lt;&gt;"",I1732&lt;&gt;""),IF(AND('Dealflow centrale'!Q1732='Convalida dati'!$B$17,'Dealflow centrale'!I1732=""),OR('Dealflow centrale'!V1732="",V1732='Convalida dati'!$D$8),"FALSO"))</f>
        <v>1</v>
      </c>
      <c r="E1732" s="57" t="b">
        <f>+IF(OR(T1732='Convalida dati'!$F$4,T1732='Convalida dati'!$F$5,T1732='Convalida dati'!$F$8),OR('Dealflow centrale'!V1732='Convalida dati'!$D$5,V1732='Convalida dati'!$D$6,V1732='Convalida dati'!$D$7),IF(OR('Dealflow centrale'!T1732='Convalida dati'!$F$9,'Dealflow centrale'!T1732='Convalida dati'!$F$7),OR('Dealflow centrale'!V1732='Convalida dati'!$D$4,'Dealflow centrale'!V1732='Convalida dati'!$D$5,'Dealflow centrale'!V1732='Convalida dati'!$D$6),IF(T1732="",OR(V1732="",V1732='Convalida dati'!$D$8),"FALSO")))</f>
        <v>1</v>
      </c>
      <c r="F1732" s="58" t="str">
        <f t="shared" ca="1" si="170"/>
        <v>OK</v>
      </c>
      <c r="G1732" s="66">
        <f t="shared" si="152"/>
        <v>1727</v>
      </c>
      <c r="H1732" s="85">
        <v>44152</v>
      </c>
      <c r="I1732" s="63">
        <v>44152</v>
      </c>
      <c r="J1732" s="77" t="s">
        <v>3763</v>
      </c>
      <c r="K1732" s="76" t="s">
        <v>62</v>
      </c>
      <c r="L1732" s="76" t="s">
        <v>165</v>
      </c>
      <c r="M1732" s="78" t="s">
        <v>90</v>
      </c>
      <c r="N1732" s="64"/>
      <c r="O1732" s="272" t="s">
        <v>3762</v>
      </c>
      <c r="P1732" s="66" t="s">
        <v>84</v>
      </c>
      <c r="Q1732" s="67" t="s">
        <v>170</v>
      </c>
      <c r="R1732" s="67" t="s">
        <v>49</v>
      </c>
      <c r="S1732" s="288" t="str">
        <f>+'EVCA sectoralclassification 1'!E214</f>
        <v>Systems software</v>
      </c>
      <c r="T1732" s="68" t="s">
        <v>41</v>
      </c>
      <c r="U1732" s="66" t="s">
        <v>218</v>
      </c>
      <c r="V1732" s="423" t="s">
        <v>174</v>
      </c>
      <c r="W1732" s="288"/>
      <c r="X1732" s="489">
        <v>44154</v>
      </c>
      <c r="Y1732" s="482"/>
      <c r="Z1732" s="74"/>
    </row>
    <row r="1733" spans="2:26" ht="42.45" hidden="1" customHeight="1" x14ac:dyDescent="0.3">
      <c r="B1733" s="56" t="str">
        <f t="shared" ca="1" si="168"/>
        <v>VERO</v>
      </c>
      <c r="C1733" s="57" t="b">
        <f t="shared" si="169"/>
        <v>1</v>
      </c>
      <c r="D1733" s="57" t="b">
        <f>+IF(Q1733='Convalida dati'!$B$16,AND('Dealflow centrale'!V1733&lt;&gt;"",I1733&lt;&gt;""),IF(AND('Dealflow centrale'!Q1733='Convalida dati'!$B$17,'Dealflow centrale'!I1733=""),OR('Dealflow centrale'!V1733="",V1733='Convalida dati'!$D$8),"FALSO"))</f>
        <v>1</v>
      </c>
      <c r="E1733" s="57" t="b">
        <f>+IF(OR(T1733='Convalida dati'!$F$4,T1733='Convalida dati'!$F$5,T1733='Convalida dati'!$F$8),OR('Dealflow centrale'!V1733='Convalida dati'!$D$5,V1733='Convalida dati'!$D$6,V1733='Convalida dati'!$D$7),IF(OR('Dealflow centrale'!T1733='Convalida dati'!$F$9,'Dealflow centrale'!T1733='Convalida dati'!$F$7),OR('Dealflow centrale'!V1733='Convalida dati'!$D$4,'Dealflow centrale'!V1733='Convalida dati'!$D$5,'Dealflow centrale'!V1733='Convalida dati'!$D$6),IF(T1733="",OR(V1733="",V1733='Convalida dati'!$D$8),"FALSO")))</f>
        <v>1</v>
      </c>
      <c r="F1733" s="58" t="str">
        <f t="shared" ca="1" si="170"/>
        <v>OK</v>
      </c>
      <c r="G1733" s="60">
        <f t="shared" si="152"/>
        <v>1728</v>
      </c>
      <c r="H1733" s="84">
        <v>44152</v>
      </c>
      <c r="I1733" s="59">
        <v>44158</v>
      </c>
      <c r="J1733" s="75" t="s">
        <v>3764</v>
      </c>
      <c r="K1733" s="70" t="s">
        <v>64</v>
      </c>
      <c r="L1733" s="70" t="s">
        <v>3765</v>
      </c>
      <c r="M1733" s="72" t="s">
        <v>909</v>
      </c>
      <c r="N1733" s="75"/>
      <c r="O1733" s="73" t="s">
        <v>3766</v>
      </c>
      <c r="P1733" s="60" t="s">
        <v>34</v>
      </c>
      <c r="Q1733" s="281" t="s">
        <v>170</v>
      </c>
      <c r="R1733" s="61" t="s">
        <v>48</v>
      </c>
      <c r="S1733" s="293" t="str">
        <f>+'EVCA sectoralclassification 1'!E199</f>
        <v>Internet technologies</v>
      </c>
      <c r="T1733" s="62" t="s">
        <v>166</v>
      </c>
      <c r="U1733" s="60" t="s">
        <v>218</v>
      </c>
      <c r="V1733" s="424" t="s">
        <v>38</v>
      </c>
      <c r="W1733" s="289"/>
      <c r="X1733" s="488">
        <v>44161</v>
      </c>
      <c r="Y1733" s="481"/>
      <c r="Z1733" s="284"/>
    </row>
    <row r="1734" spans="2:26" ht="42.45" hidden="1" customHeight="1" x14ac:dyDescent="0.3">
      <c r="B1734" s="56" t="str">
        <f t="shared" ca="1" si="168"/>
        <v>VERO</v>
      </c>
      <c r="C1734" s="57" t="b">
        <f t="shared" si="169"/>
        <v>1</v>
      </c>
      <c r="D1734" s="57" t="b">
        <f>+IF(Q1734='Convalida dati'!$B$16,AND('Dealflow centrale'!V1734&lt;&gt;"",I1734&lt;&gt;""),IF(AND('Dealflow centrale'!Q1734='Convalida dati'!$B$17,'Dealflow centrale'!I1734=""),OR('Dealflow centrale'!V1734="",V1734='Convalida dati'!$D$8),"FALSO"))</f>
        <v>1</v>
      </c>
      <c r="E1734" s="57" t="b">
        <f>+IF(OR(T1734='Convalida dati'!$F$4,T1734='Convalida dati'!$F$5,T1734='Convalida dati'!$F$8),OR('Dealflow centrale'!V1734='Convalida dati'!$D$5,V1734='Convalida dati'!$D$6,V1734='Convalida dati'!$D$7),IF(OR('Dealflow centrale'!T1734='Convalida dati'!$F$9,'Dealflow centrale'!T1734='Convalida dati'!$F$7),OR('Dealflow centrale'!V1734='Convalida dati'!$D$4,'Dealflow centrale'!V1734='Convalida dati'!$D$5,'Dealflow centrale'!V1734='Convalida dati'!$D$6),IF(T1734="",OR(V1734="",V1734='Convalida dati'!$D$8),"FALSO")))</f>
        <v>1</v>
      </c>
      <c r="F1734" s="58" t="str">
        <f t="shared" ca="1" si="170"/>
        <v>OK</v>
      </c>
      <c r="G1734" s="66">
        <f t="shared" si="152"/>
        <v>1729</v>
      </c>
      <c r="H1734" s="85">
        <v>44153</v>
      </c>
      <c r="I1734" s="63">
        <v>44153</v>
      </c>
      <c r="J1734" s="77" t="s">
        <v>3767</v>
      </c>
      <c r="K1734" s="76" t="s">
        <v>62</v>
      </c>
      <c r="L1734" s="76" t="s">
        <v>165</v>
      </c>
      <c r="M1734" s="78" t="s">
        <v>90</v>
      </c>
      <c r="N1734" s="64"/>
      <c r="O1734" s="272" t="s">
        <v>3768</v>
      </c>
      <c r="P1734" s="66" t="s">
        <v>34</v>
      </c>
      <c r="Q1734" s="67" t="s">
        <v>170</v>
      </c>
      <c r="R1734" s="67" t="s">
        <v>48</v>
      </c>
      <c r="S1734" s="288" t="str">
        <f>+'EVCA sectoralclassification 1'!E200</f>
        <v>Internet technologies</v>
      </c>
      <c r="T1734" s="68" t="s">
        <v>41</v>
      </c>
      <c r="U1734" s="66" t="s">
        <v>218</v>
      </c>
      <c r="V1734" s="423" t="s">
        <v>174</v>
      </c>
      <c r="W1734" s="288"/>
      <c r="X1734" s="489">
        <v>44154</v>
      </c>
      <c r="Y1734" s="482"/>
      <c r="Z1734" s="74"/>
    </row>
    <row r="1735" spans="2:26" ht="42.45" hidden="1" customHeight="1" x14ac:dyDescent="0.3">
      <c r="B1735" s="56" t="str">
        <f t="shared" ca="1" si="168"/>
        <v>VERO</v>
      </c>
      <c r="C1735" s="57" t="b">
        <f t="shared" si="169"/>
        <v>1</v>
      </c>
      <c r="D1735" s="57" t="b">
        <f>+IF(Q1735='Convalida dati'!$B$16,AND('Dealflow centrale'!V1735&lt;&gt;"",I1735&lt;&gt;""),IF(AND('Dealflow centrale'!Q1735='Convalida dati'!$B$17,'Dealflow centrale'!I1735=""),OR('Dealflow centrale'!V1735="",V1735='Convalida dati'!$D$8),"FALSO"))</f>
        <v>1</v>
      </c>
      <c r="E1735" s="57" t="b">
        <f>+IF(OR(T1735='Convalida dati'!$F$4,T1735='Convalida dati'!$F$5,T1735='Convalida dati'!$F$8),OR('Dealflow centrale'!V1735='Convalida dati'!$D$5,V1735='Convalida dati'!$D$6,V1735='Convalida dati'!$D$7),IF(OR('Dealflow centrale'!T1735='Convalida dati'!$F$9,'Dealflow centrale'!T1735='Convalida dati'!$F$7),OR('Dealflow centrale'!V1735='Convalida dati'!$D$4,'Dealflow centrale'!V1735='Convalida dati'!$D$5,'Dealflow centrale'!V1735='Convalida dati'!$D$6),IF(T1735="",OR(V1735="",V1735='Convalida dati'!$D$8),"FALSO")))</f>
        <v>1</v>
      </c>
      <c r="F1735" s="58" t="str">
        <f t="shared" ca="1" si="170"/>
        <v>OK</v>
      </c>
      <c r="G1735" s="60">
        <f t="shared" si="152"/>
        <v>1730</v>
      </c>
      <c r="H1735" s="84">
        <v>44153</v>
      </c>
      <c r="I1735" s="295">
        <v>44153</v>
      </c>
      <c r="J1735" s="75" t="s">
        <v>3769</v>
      </c>
      <c r="K1735" s="70" t="s">
        <v>62</v>
      </c>
      <c r="L1735" s="70" t="s">
        <v>764</v>
      </c>
      <c r="M1735" s="72" t="s">
        <v>103</v>
      </c>
      <c r="N1735" s="75"/>
      <c r="O1735" s="73" t="s">
        <v>3770</v>
      </c>
      <c r="P1735" s="60" t="s">
        <v>35</v>
      </c>
      <c r="Q1735" s="281" t="s">
        <v>170</v>
      </c>
      <c r="R1735" s="61" t="s">
        <v>43</v>
      </c>
      <c r="S1735" s="293" t="str">
        <f>+'EVCA sectoralclassification 1'!E214</f>
        <v>Systems software</v>
      </c>
      <c r="T1735" s="62" t="s">
        <v>166</v>
      </c>
      <c r="U1735" s="60" t="s">
        <v>218</v>
      </c>
      <c r="V1735" s="424" t="s">
        <v>38</v>
      </c>
      <c r="W1735" s="289"/>
      <c r="X1735" s="488">
        <v>44154</v>
      </c>
      <c r="Y1735" s="481"/>
      <c r="Z1735" s="284"/>
    </row>
    <row r="1736" spans="2:26" ht="42.45" hidden="1" customHeight="1" x14ac:dyDescent="0.3">
      <c r="B1736" s="56" t="str">
        <f t="shared" ca="1" si="168"/>
        <v>VERO</v>
      </c>
      <c r="C1736" s="57" t="b">
        <f t="shared" si="169"/>
        <v>1</v>
      </c>
      <c r="D1736" s="57" t="b">
        <f>+IF(Q1736='Convalida dati'!$B$16,AND('Dealflow centrale'!V1736&lt;&gt;"",I1736&lt;&gt;""),IF(AND('Dealflow centrale'!Q1736='Convalida dati'!$B$17,'Dealflow centrale'!I1736=""),OR('Dealflow centrale'!V1736="",V1736='Convalida dati'!$D$8),"FALSO"))</f>
        <v>1</v>
      </c>
      <c r="E1736" s="57" t="b">
        <f>+IF(OR(T1736='Convalida dati'!$F$4,T1736='Convalida dati'!$F$5,T1736='Convalida dati'!$F$8),OR('Dealflow centrale'!V1736='Convalida dati'!$D$9,V1736='Convalida dati'!$D$6,V1736='Convalida dati'!$D$7),IF(OR('Dealflow centrale'!T1736='Convalida dati'!$F$6,'Dealflow centrale'!T1736='Convalida dati'!$F$7),OR('Dealflow centrale'!V1736='Convalida dati'!$D$12,'Dealflow centrale'!V1736='Convalida dati'!$D$9,'Dealflow centrale'!V1736='Convalida dati'!$D$6),IF(T1736="",OR(V1736="",V1736='Convalida dati'!$D$8),"FALSO")))</f>
        <v>1</v>
      </c>
      <c r="F1736" s="58" t="str">
        <f t="shared" ca="1" si="170"/>
        <v>OK</v>
      </c>
      <c r="G1736" s="66">
        <f t="shared" si="152"/>
        <v>1731</v>
      </c>
      <c r="H1736" s="85">
        <v>44153</v>
      </c>
      <c r="I1736" s="63">
        <v>44153</v>
      </c>
      <c r="J1736" s="77" t="s">
        <v>3771</v>
      </c>
      <c r="K1736" s="76" t="s">
        <v>62</v>
      </c>
      <c r="L1736" s="76" t="s">
        <v>802</v>
      </c>
      <c r="M1736" s="78" t="s">
        <v>99</v>
      </c>
      <c r="N1736" s="64"/>
      <c r="O1736" s="272" t="s">
        <v>3772</v>
      </c>
      <c r="P1736" s="66" t="s">
        <v>34</v>
      </c>
      <c r="Q1736" s="67" t="s">
        <v>170</v>
      </c>
      <c r="R1736" s="67" t="s">
        <v>49</v>
      </c>
      <c r="S1736" s="288" t="str">
        <f>+'EVCA sectoralclassification 1'!E214</f>
        <v>Systems software</v>
      </c>
      <c r="T1736" s="68" t="s">
        <v>166</v>
      </c>
      <c r="U1736" s="66" t="s">
        <v>218</v>
      </c>
      <c r="V1736" s="430" t="s">
        <v>5177</v>
      </c>
      <c r="W1736" s="463"/>
      <c r="X1736" s="489">
        <v>44824</v>
      </c>
      <c r="Y1736" s="482" t="s">
        <v>5185</v>
      </c>
      <c r="Z1736" s="74"/>
    </row>
    <row r="1737" spans="2:26" ht="42.45" hidden="1" customHeight="1" x14ac:dyDescent="0.3">
      <c r="B1737" s="56" t="str">
        <f t="shared" ca="1" si="168"/>
        <v>VERO</v>
      </c>
      <c r="C1737" s="57" t="b">
        <f t="shared" si="169"/>
        <v>1</v>
      </c>
      <c r="D1737" s="57" t="b">
        <f>+IF(Q1737='Convalida dati'!$B$16,AND('Dealflow centrale'!V1737&lt;&gt;"",I1737&lt;&gt;""),IF(AND('Dealflow centrale'!Q1737='Convalida dati'!$B$17,'Dealflow centrale'!I1737=""),OR('Dealflow centrale'!V1737="",V1737='Convalida dati'!$D$8),"FALSO"))</f>
        <v>1</v>
      </c>
      <c r="E1737" s="57" t="b">
        <f>+IF(OR(T1737='Convalida dati'!$F$4,T1737='Convalida dati'!$F$5,T1737='Convalida dati'!$F$8),OR('Dealflow centrale'!V1737='Convalida dati'!$D$5,V1737='Convalida dati'!$D$6,V1737='Convalida dati'!$D$7),IF(OR('Dealflow centrale'!T1737='Convalida dati'!$F$9,'Dealflow centrale'!T1737='Convalida dati'!$F$7),OR('Dealflow centrale'!V1737='Convalida dati'!$D$4,'Dealflow centrale'!V1737='Convalida dati'!$D$5,'Dealflow centrale'!V1737='Convalida dati'!$D$6),IF(T1737="",OR(V1737="",V1737='Convalida dati'!$D$8),"FALSO")))</f>
        <v>1</v>
      </c>
      <c r="F1737" s="58" t="str">
        <f t="shared" ca="1" si="170"/>
        <v>OK</v>
      </c>
      <c r="G1737" s="60">
        <f t="shared" si="152"/>
        <v>1732</v>
      </c>
      <c r="H1737" s="84">
        <v>44154</v>
      </c>
      <c r="I1737" s="59">
        <v>44154</v>
      </c>
      <c r="J1737" s="75" t="s">
        <v>3773</v>
      </c>
      <c r="K1737" s="70" t="s">
        <v>62</v>
      </c>
      <c r="L1737" s="70" t="s">
        <v>231</v>
      </c>
      <c r="M1737" s="72" t="s">
        <v>91</v>
      </c>
      <c r="N1737" s="75"/>
      <c r="O1737" s="73" t="s">
        <v>1117</v>
      </c>
      <c r="P1737" s="60" t="s">
        <v>35</v>
      </c>
      <c r="Q1737" s="281" t="s">
        <v>170</v>
      </c>
      <c r="R1737" s="61" t="s">
        <v>52</v>
      </c>
      <c r="S1737" s="293" t="str">
        <f>+'EVCA sectoralclassification 1'!E231</f>
        <v>Medical devices and supplies</v>
      </c>
      <c r="T1737" s="62" t="s">
        <v>166</v>
      </c>
      <c r="U1737" s="60" t="s">
        <v>218</v>
      </c>
      <c r="V1737" s="424" t="s">
        <v>38</v>
      </c>
      <c r="W1737" s="289"/>
      <c r="X1737" s="491">
        <v>44161</v>
      </c>
      <c r="Y1737" s="481"/>
      <c r="Z1737" s="284"/>
    </row>
    <row r="1738" spans="2:26" ht="42.45" hidden="1" customHeight="1" x14ac:dyDescent="0.3">
      <c r="B1738" s="56" t="str">
        <f t="shared" ca="1" si="168"/>
        <v>VERO</v>
      </c>
      <c r="C1738" s="57" t="b">
        <f t="shared" si="169"/>
        <v>1</v>
      </c>
      <c r="D1738" s="57" t="b">
        <f>+IF(Q1738='Convalida dati'!$B$16,AND('Dealflow centrale'!V1738&lt;&gt;"",I1738&lt;&gt;""),IF(AND('Dealflow centrale'!Q1738='Convalida dati'!$B$17,'Dealflow centrale'!I1738=""),OR('Dealflow centrale'!V1738="",V1738='Convalida dati'!$D$8),"FALSO"))</f>
        <v>1</v>
      </c>
      <c r="E1738" s="57" t="b">
        <f>+IF(OR(T1738='Convalida dati'!$F$4,T1738='Convalida dati'!$F$5,T1738='Convalida dati'!$F$8),OR('Dealflow centrale'!V1738='Convalida dati'!$D$5,V1738='Convalida dati'!$D$6,V1738='Convalida dati'!$D$7),IF(OR('Dealflow centrale'!T1738='Convalida dati'!$F$9,'Dealflow centrale'!T1738='Convalida dati'!$F$7),OR('Dealflow centrale'!V1738='Convalida dati'!$D$4,'Dealflow centrale'!V1738='Convalida dati'!$D$5,'Dealflow centrale'!V1738='Convalida dati'!$D$6),IF(T1738="",OR(V1738="",V1738='Convalida dati'!$D$8),"FALSO")))</f>
        <v>1</v>
      </c>
      <c r="F1738" s="58" t="str">
        <f t="shared" ca="1" si="170"/>
        <v>OK</v>
      </c>
      <c r="G1738" s="66">
        <f t="shared" si="152"/>
        <v>1733</v>
      </c>
      <c r="H1738" s="85">
        <v>44154</v>
      </c>
      <c r="I1738" s="63">
        <v>44161</v>
      </c>
      <c r="J1738" s="292" t="s">
        <v>3774</v>
      </c>
      <c r="K1738" s="76" t="s">
        <v>62</v>
      </c>
      <c r="L1738" s="76" t="s">
        <v>3804</v>
      </c>
      <c r="M1738" s="78" t="s">
        <v>91</v>
      </c>
      <c r="N1738" s="77"/>
      <c r="O1738" s="272" t="s">
        <v>3775</v>
      </c>
      <c r="P1738" s="66" t="s">
        <v>34</v>
      </c>
      <c r="Q1738" s="67" t="s">
        <v>170</v>
      </c>
      <c r="R1738" s="67" t="s">
        <v>48</v>
      </c>
      <c r="S1738" s="288" t="str">
        <f>+'EVCA sectoralclassification 1'!E199</f>
        <v>Internet technologies</v>
      </c>
      <c r="T1738" s="68" t="s">
        <v>41</v>
      </c>
      <c r="U1738" s="66" t="s">
        <v>218</v>
      </c>
      <c r="V1738" s="423" t="s">
        <v>174</v>
      </c>
      <c r="W1738" s="288"/>
      <c r="X1738" s="489">
        <v>44169</v>
      </c>
      <c r="Y1738" s="482"/>
      <c r="Z1738" s="74"/>
    </row>
    <row r="1739" spans="2:26" ht="42.45" hidden="1" customHeight="1" x14ac:dyDescent="0.3">
      <c r="B1739" s="56" t="str">
        <f t="shared" ca="1" si="168"/>
        <v>VERO</v>
      </c>
      <c r="C1739" s="57" t="b">
        <f t="shared" si="169"/>
        <v>1</v>
      </c>
      <c r="D1739" s="57" t="b">
        <f>+IF(Q1739='Convalida dati'!$B$16,AND('Dealflow centrale'!V1739&lt;&gt;"",I1739&lt;&gt;""),IF(AND('Dealflow centrale'!Q1739='Convalida dati'!$B$17,'Dealflow centrale'!I1739=""),OR('Dealflow centrale'!V1739="",V1739='Convalida dati'!$D$8),"FALSO"))</f>
        <v>1</v>
      </c>
      <c r="E1739" s="57" t="b">
        <f>+IF(OR(T1739='Convalida dati'!$F$4,T1739='Convalida dati'!$F$5,T1739='Convalida dati'!$F$8),OR('Dealflow centrale'!V1739='Convalida dati'!$D$5,V1739='Convalida dati'!$D$6,V1739='Convalida dati'!$D$7),IF(OR('Dealflow centrale'!T1739='Convalida dati'!$F$9,'Dealflow centrale'!T1739='Convalida dati'!$F$7),OR('Dealflow centrale'!V1739='Convalida dati'!$D$4,'Dealflow centrale'!V1739='Convalida dati'!$D$5,'Dealflow centrale'!V1739='Convalida dati'!$D$6),IF(T1739="",OR(V1739="",V1739='Convalida dati'!$D$8),"FALSO")))</f>
        <v>1</v>
      </c>
      <c r="F1739" s="58" t="str">
        <f t="shared" ca="1" si="170"/>
        <v>OK</v>
      </c>
      <c r="G1739" s="60">
        <f t="shared" si="152"/>
        <v>1734</v>
      </c>
      <c r="H1739" s="84">
        <v>44155</v>
      </c>
      <c r="I1739" s="59">
        <v>44155</v>
      </c>
      <c r="J1739" s="279" t="s">
        <v>3776</v>
      </c>
      <c r="K1739" s="70" t="s">
        <v>62</v>
      </c>
      <c r="L1739" s="70" t="s">
        <v>165</v>
      </c>
      <c r="M1739" s="72" t="s">
        <v>90</v>
      </c>
      <c r="N1739" s="75"/>
      <c r="O1739" s="73" t="s">
        <v>3777</v>
      </c>
      <c r="P1739" s="72" t="s">
        <v>169</v>
      </c>
      <c r="Q1739" s="61" t="s">
        <v>170</v>
      </c>
      <c r="R1739" s="61" t="s">
        <v>52</v>
      </c>
      <c r="S1739" s="293" t="str">
        <f>+'EVCA sectoralclassification 1'!E232</f>
        <v>Medical devices and supplies</v>
      </c>
      <c r="T1739" s="62" t="s">
        <v>41</v>
      </c>
      <c r="U1739" s="60" t="s">
        <v>809</v>
      </c>
      <c r="V1739" s="424" t="s">
        <v>39</v>
      </c>
      <c r="W1739" s="289"/>
      <c r="X1739" s="488">
        <v>44161</v>
      </c>
      <c r="Y1739" s="483"/>
      <c r="Z1739" s="80"/>
    </row>
    <row r="1740" spans="2:26" ht="42.45" hidden="1" customHeight="1" x14ac:dyDescent="0.3">
      <c r="B1740" s="56" t="str">
        <f t="shared" ca="1" si="168"/>
        <v>VERO</v>
      </c>
      <c r="C1740" s="57" t="b">
        <f t="shared" si="169"/>
        <v>1</v>
      </c>
      <c r="D1740" s="57" t="b">
        <f>+IF(Q1740='Convalida dati'!$B$16,AND('Dealflow centrale'!V1740&lt;&gt;"",I1740&lt;&gt;""),IF(AND('Dealflow centrale'!Q1740='Convalida dati'!$B$17,'Dealflow centrale'!I1740=""),OR('Dealflow centrale'!V1740="",V1740='Convalida dati'!$D$8),"FALSO"))</f>
        <v>1</v>
      </c>
      <c r="E1740" s="57" t="b">
        <f>+IF(OR(T1740='Convalida dati'!$F$4,T1740='Convalida dati'!$F$5,T1740='Convalida dati'!$F$8),OR('Dealflow centrale'!V1740='Convalida dati'!$D$5,V1740='Convalida dati'!$D$6,V1740='Convalida dati'!$D$7),IF(OR('Dealflow centrale'!T1740='Convalida dati'!$F$9,'Dealflow centrale'!T1740='Convalida dati'!$F$7),OR('Dealflow centrale'!V1740='Convalida dati'!$D$4,'Dealflow centrale'!V1740='Convalida dati'!$D$5,'Dealflow centrale'!V1740='Convalida dati'!$D$6),IF(T1740="",OR(V1740="",V1740='Convalida dati'!$D$8),"FALSO")))</f>
        <v>1</v>
      </c>
      <c r="F1740" s="58" t="str">
        <f t="shared" ca="1" si="170"/>
        <v>OK</v>
      </c>
      <c r="G1740" s="66">
        <f t="shared" si="152"/>
        <v>1735</v>
      </c>
      <c r="H1740" s="85">
        <v>44158</v>
      </c>
      <c r="I1740" s="374">
        <v>44158</v>
      </c>
      <c r="J1740" s="292" t="s">
        <v>3778</v>
      </c>
      <c r="K1740" s="76" t="s">
        <v>62</v>
      </c>
      <c r="L1740" s="76" t="s">
        <v>1110</v>
      </c>
      <c r="M1740" s="78" t="s">
        <v>93</v>
      </c>
      <c r="N1740" s="77"/>
      <c r="O1740" s="272" t="s">
        <v>3779</v>
      </c>
      <c r="P1740" s="78" t="s">
        <v>35</v>
      </c>
      <c r="Q1740" s="67" t="s">
        <v>170</v>
      </c>
      <c r="R1740" s="67" t="s">
        <v>49</v>
      </c>
      <c r="S1740" s="288" t="str">
        <f>+'EVCA sectoralclassification 1'!E205</f>
        <v>Consumer electronics</v>
      </c>
      <c r="T1740" s="68" t="s">
        <v>166</v>
      </c>
      <c r="U1740" s="66" t="s">
        <v>218</v>
      </c>
      <c r="V1740" s="423" t="s">
        <v>38</v>
      </c>
      <c r="W1740" s="288"/>
      <c r="X1740" s="489">
        <v>44161</v>
      </c>
      <c r="Y1740" s="482"/>
      <c r="Z1740" s="74"/>
    </row>
    <row r="1741" spans="2:26" ht="42.45" hidden="1" customHeight="1" x14ac:dyDescent="0.3">
      <c r="B1741" s="56" t="str">
        <f t="shared" ca="1" si="168"/>
        <v>VERO</v>
      </c>
      <c r="C1741" s="57" t="b">
        <f t="shared" si="169"/>
        <v>1</v>
      </c>
      <c r="D1741" s="57" t="b">
        <f>+IF(Q1741='Convalida dati'!$B$16,AND('Dealflow centrale'!V1741&lt;&gt;"",I1741&lt;&gt;""),IF(AND('Dealflow centrale'!Q1741='Convalida dati'!$B$17,'Dealflow centrale'!I1741=""),OR('Dealflow centrale'!V1741="",V1741='Convalida dati'!$D$8),"FALSO"))</f>
        <v>1</v>
      </c>
      <c r="E1741" s="57" t="b">
        <f>+IF(OR(T1741='Convalida dati'!$F$4,T1741='Convalida dati'!$F$5,T1741='Convalida dati'!$F$8),OR('Dealflow centrale'!V1741='Convalida dati'!$D$5,V1741='Convalida dati'!$D$6,V1741='Convalida dati'!$D$7),IF(OR('Dealflow centrale'!T1741='Convalida dati'!$F$9,'Dealflow centrale'!T1741='Convalida dati'!$F$7),OR('Dealflow centrale'!V1741='Convalida dati'!$D$4,'Dealflow centrale'!V1741='Convalida dati'!$D$5,'Dealflow centrale'!V1741='Convalida dati'!$D$6),IF(T1741="",OR(V1741="",V1741='Convalida dati'!$D$8),"FALSO")))</f>
        <v>1</v>
      </c>
      <c r="F1741" s="58" t="str">
        <f t="shared" ca="1" si="170"/>
        <v>OK</v>
      </c>
      <c r="G1741" s="60">
        <f t="shared" si="152"/>
        <v>1736</v>
      </c>
      <c r="H1741" s="84">
        <v>44160</v>
      </c>
      <c r="I1741" s="375">
        <v>44160</v>
      </c>
      <c r="J1741" s="279" t="s">
        <v>3780</v>
      </c>
      <c r="K1741" s="70" t="s">
        <v>62</v>
      </c>
      <c r="L1741" s="70" t="s">
        <v>165</v>
      </c>
      <c r="M1741" s="72" t="s">
        <v>90</v>
      </c>
      <c r="N1741" s="75"/>
      <c r="O1741" s="73" t="s">
        <v>2393</v>
      </c>
      <c r="P1741" s="60" t="s">
        <v>83</v>
      </c>
      <c r="Q1741" s="61" t="s">
        <v>170</v>
      </c>
      <c r="R1741" s="61" t="s">
        <v>49</v>
      </c>
      <c r="S1741" s="293" t="str">
        <f>+'EVCA sectoralclassification 1'!E214</f>
        <v>Systems software</v>
      </c>
      <c r="T1741" s="62" t="s">
        <v>166</v>
      </c>
      <c r="U1741" s="60" t="s">
        <v>218</v>
      </c>
      <c r="V1741" s="424" t="s">
        <v>38</v>
      </c>
      <c r="W1741" s="289"/>
      <c r="X1741" s="488">
        <v>44161</v>
      </c>
      <c r="Y1741" s="481"/>
      <c r="Z1741" s="284"/>
    </row>
    <row r="1742" spans="2:26" ht="42.45" hidden="1" customHeight="1" x14ac:dyDescent="0.3">
      <c r="B1742" s="56" t="str">
        <f t="shared" ref="B1742:B1759" ca="1" si="171">IF(AND(+H1742&lt;=X1742,X1742&lt;=TODAY()),"VERO","FALSO")</f>
        <v>VERO</v>
      </c>
      <c r="C1742" s="57" t="b">
        <f t="shared" ref="C1742:C1759" si="172">+(AND(G1742&lt;&gt;"",H1742&lt;&gt;"",J1742&lt;&gt;"",K1742&lt;&gt;"",L1742&lt;&gt;"",M1742&lt;&gt;"",P1742&lt;&gt;"",Q1742&lt;&gt;""))</f>
        <v>1</v>
      </c>
      <c r="D1742" s="57" t="b">
        <f>+IF(Q1742='Convalida dati'!$B$16,AND('Dealflow centrale'!V1742&lt;&gt;"",I1742&lt;&gt;""),IF(AND('Dealflow centrale'!Q1742='Convalida dati'!$B$17,'Dealflow centrale'!I1742=""),OR('Dealflow centrale'!V1742="",V1742='Convalida dati'!$D$8),"FALSO"))</f>
        <v>1</v>
      </c>
      <c r="E1742" s="57" t="b">
        <f>+IF(OR(T1742='Convalida dati'!$F$4,T1742='Convalida dati'!$F$5,T1742='Convalida dati'!$F$8),OR('Dealflow centrale'!V1742='Convalida dati'!$D$5,V1742='Convalida dati'!$D$6,V1742='Convalida dati'!$D$7),IF(OR('Dealflow centrale'!T1742='Convalida dati'!$F$9,'Dealflow centrale'!T1742='Convalida dati'!$F$7),OR('Dealflow centrale'!V1742='Convalida dati'!$D$4,'Dealflow centrale'!V1742='Convalida dati'!$D$5,'Dealflow centrale'!V1742='Convalida dati'!$D$6),IF(T1742="",OR(V1742="",V1742='Convalida dati'!$D$8),"FALSO")))</f>
        <v>1</v>
      </c>
      <c r="F1742" s="58" t="str">
        <f t="shared" ref="F1742:F1759" ca="1" si="173">+IF(AND(B1742="VERO",C1742=TRUE,D1742=TRUE,E1742=TRUE),"OK","ERRORE")</f>
        <v>OK</v>
      </c>
      <c r="G1742" s="66">
        <f t="shared" si="152"/>
        <v>1737</v>
      </c>
      <c r="H1742" s="273">
        <v>44161</v>
      </c>
      <c r="I1742" s="376">
        <v>44161</v>
      </c>
      <c r="J1742" s="292" t="s">
        <v>3781</v>
      </c>
      <c r="K1742" s="76" t="s">
        <v>62</v>
      </c>
      <c r="L1742" s="76" t="s">
        <v>206</v>
      </c>
      <c r="M1742" s="78" t="s">
        <v>206</v>
      </c>
      <c r="N1742" s="77"/>
      <c r="O1742" s="272" t="s">
        <v>3782</v>
      </c>
      <c r="P1742" s="66" t="s">
        <v>34</v>
      </c>
      <c r="Q1742" s="67" t="s">
        <v>170</v>
      </c>
      <c r="R1742" s="67" t="s">
        <v>48</v>
      </c>
      <c r="S1742" s="288" t="str">
        <f>+'EVCA sectoralclassification 1'!E199</f>
        <v>Internet technologies</v>
      </c>
      <c r="T1742" s="68" t="s">
        <v>41</v>
      </c>
      <c r="U1742" s="66" t="s">
        <v>218</v>
      </c>
      <c r="V1742" s="428" t="s">
        <v>174</v>
      </c>
      <c r="W1742" s="300"/>
      <c r="X1742" s="489">
        <v>44169</v>
      </c>
      <c r="Y1742" s="482"/>
      <c r="Z1742" s="74"/>
    </row>
    <row r="1743" spans="2:26" ht="42.45" hidden="1" customHeight="1" x14ac:dyDescent="0.3">
      <c r="B1743" s="56" t="str">
        <f t="shared" ca="1" si="171"/>
        <v>VERO</v>
      </c>
      <c r="C1743" s="57" t="b">
        <f t="shared" si="172"/>
        <v>1</v>
      </c>
      <c r="D1743" s="57" t="b">
        <f>+IF(Q1743='Convalida dati'!$B$16,AND('Dealflow centrale'!V1743&lt;&gt;"",I1743&lt;&gt;""),IF(AND('Dealflow centrale'!Q1743='Convalida dati'!$B$17,'Dealflow centrale'!I1743=""),OR('Dealflow centrale'!V1743="",V1743='Convalida dati'!$D$8),"FALSO"))</f>
        <v>1</v>
      </c>
      <c r="E1743" s="57" t="b">
        <f>+IF(OR(T1743='Convalida dati'!$F$4,T1743='Convalida dati'!$F$5,T1743='Convalida dati'!$F$8),OR('Dealflow centrale'!V1743='Convalida dati'!$D$5,V1743='Convalida dati'!$D$6,V1743='Convalida dati'!$D$7),IF(OR('Dealflow centrale'!T1743='Convalida dati'!$F$9,'Dealflow centrale'!T1743='Convalida dati'!$F$7),OR('Dealflow centrale'!V1743='Convalida dati'!$D$4,'Dealflow centrale'!V1743='Convalida dati'!$D$5,'Dealflow centrale'!V1743='Convalida dati'!$D$6),IF(T1743="",OR(V1743="",V1743='Convalida dati'!$D$8),"FALSO")))</f>
        <v>1</v>
      </c>
      <c r="F1743" s="58" t="str">
        <f t="shared" ca="1" si="173"/>
        <v>OK</v>
      </c>
      <c r="G1743" s="60">
        <f t="shared" si="152"/>
        <v>1738</v>
      </c>
      <c r="H1743" s="84">
        <v>44161</v>
      </c>
      <c r="I1743" s="375">
        <v>44161</v>
      </c>
      <c r="J1743" s="279" t="s">
        <v>3783</v>
      </c>
      <c r="K1743" s="70" t="s">
        <v>62</v>
      </c>
      <c r="L1743" s="70" t="s">
        <v>192</v>
      </c>
      <c r="M1743" s="72" t="s">
        <v>95</v>
      </c>
      <c r="N1743" s="75" t="s">
        <v>184</v>
      </c>
      <c r="O1743" s="73"/>
      <c r="P1743" s="60" t="s">
        <v>36</v>
      </c>
      <c r="Q1743" s="281" t="s">
        <v>170</v>
      </c>
      <c r="R1743" s="61" t="s">
        <v>53</v>
      </c>
      <c r="S1743" s="293" t="str">
        <f>+'EVCA sectoralclassification 1'!E89</f>
        <v>Business and industrial services</v>
      </c>
      <c r="T1743" s="62" t="s">
        <v>166</v>
      </c>
      <c r="U1743" s="284" t="s">
        <v>218</v>
      </c>
      <c r="V1743" s="424" t="s">
        <v>38</v>
      </c>
      <c r="W1743" s="289"/>
      <c r="X1743" s="488">
        <v>44169</v>
      </c>
      <c r="Y1743" s="481"/>
      <c r="Z1743" s="284"/>
    </row>
    <row r="1744" spans="2:26" ht="42.45" hidden="1" customHeight="1" x14ac:dyDescent="0.3">
      <c r="B1744" s="56" t="str">
        <f t="shared" ca="1" si="171"/>
        <v>VERO</v>
      </c>
      <c r="C1744" s="57" t="b">
        <f t="shared" si="172"/>
        <v>1</v>
      </c>
      <c r="D1744" s="57" t="b">
        <f>+IF(Q1744='Convalida dati'!$B$16,AND('Dealflow centrale'!V1744&lt;&gt;"",I1744&lt;&gt;""),IF(AND('Dealflow centrale'!Q1744='Convalida dati'!$B$17,'Dealflow centrale'!I1744=""),OR('Dealflow centrale'!V1744="",V1744='Convalida dati'!$D$8),"FALSO"))</f>
        <v>1</v>
      </c>
      <c r="E1744" s="57" t="b">
        <f>+IF(OR(T1744='Convalida dati'!$F$4,T1744='Convalida dati'!$F$5,T1744='Convalida dati'!$F$8),OR('Dealflow centrale'!V1744='Convalida dati'!$D$5,V1744='Convalida dati'!$D$6,V1744='Convalida dati'!$D$7),IF(OR('Dealflow centrale'!T1744='Convalida dati'!$F$9,'Dealflow centrale'!T1744='Convalida dati'!$F$7),OR('Dealflow centrale'!V1744='Convalida dati'!$D$4,'Dealflow centrale'!V1744='Convalida dati'!$D$5,'Dealflow centrale'!V1744='Convalida dati'!$D$6),IF(T1744="",OR(V1744="",V1744='Convalida dati'!$D$8),"FALSO")))</f>
        <v>1</v>
      </c>
      <c r="F1744" s="58" t="str">
        <f t="shared" ca="1" si="173"/>
        <v>OK</v>
      </c>
      <c r="G1744" s="66">
        <f t="shared" si="152"/>
        <v>1739</v>
      </c>
      <c r="H1744" s="273">
        <v>44161</v>
      </c>
      <c r="I1744" s="374">
        <v>44161</v>
      </c>
      <c r="J1744" s="292" t="s">
        <v>3784</v>
      </c>
      <c r="K1744" s="76" t="s">
        <v>62</v>
      </c>
      <c r="L1744" s="76" t="s">
        <v>165</v>
      </c>
      <c r="M1744" s="78" t="s">
        <v>90</v>
      </c>
      <c r="N1744" s="77"/>
      <c r="O1744" s="272" t="s">
        <v>3788</v>
      </c>
      <c r="P1744" s="66" t="s">
        <v>35</v>
      </c>
      <c r="Q1744" s="67" t="s">
        <v>170</v>
      </c>
      <c r="R1744" s="67" t="s">
        <v>46</v>
      </c>
      <c r="S1744" s="288" t="str">
        <f>+'EVCA sectoralclassification 1'!E162</f>
        <v>Alternative energy</v>
      </c>
      <c r="T1744" s="68" t="s">
        <v>166</v>
      </c>
      <c r="U1744" s="66" t="s">
        <v>218</v>
      </c>
      <c r="V1744" s="423" t="s">
        <v>38</v>
      </c>
      <c r="W1744" s="288"/>
      <c r="X1744" s="489">
        <v>44169</v>
      </c>
      <c r="Y1744" s="482"/>
      <c r="Z1744" s="74"/>
    </row>
    <row r="1745" spans="2:26" ht="42.45" hidden="1" customHeight="1" x14ac:dyDescent="0.3">
      <c r="B1745" s="56" t="str">
        <f t="shared" ca="1" si="171"/>
        <v>VERO</v>
      </c>
      <c r="C1745" s="57" t="b">
        <f t="shared" si="172"/>
        <v>1</v>
      </c>
      <c r="D1745" s="57" t="b">
        <f>+IF(Q1745='Convalida dati'!$B$16,AND('Dealflow centrale'!V1745&lt;&gt;"",I1745&lt;&gt;""),IF(AND('Dealflow centrale'!Q1745='Convalida dati'!$B$17,'Dealflow centrale'!I1745=""),OR('Dealflow centrale'!V1745="",V1745='Convalida dati'!$D$8),"FALSO"))</f>
        <v>1</v>
      </c>
      <c r="E1745" s="57" t="b">
        <f>+IF(OR(T1745='Convalida dati'!$F$4,T1745='Convalida dati'!$F$5,T1745='Convalida dati'!$F$8),OR('Dealflow centrale'!V1745='Convalida dati'!$D$5,V1745='Convalida dati'!$D$6,V1745='Convalida dati'!$D$7),IF(OR('Dealflow centrale'!T1745='Convalida dati'!$F$9,'Dealflow centrale'!T1745='Convalida dati'!$F$7),OR('Dealflow centrale'!V1745='Convalida dati'!$D$4,'Dealflow centrale'!V1745='Convalida dati'!$D$5,'Dealflow centrale'!V1745='Convalida dati'!$D$6),IF(T1745="",OR(V1745="",V1745='Convalida dati'!$D$8),"FALSO")))</f>
        <v>1</v>
      </c>
      <c r="F1745" s="58" t="str">
        <f t="shared" ca="1" si="173"/>
        <v>OK</v>
      </c>
      <c r="G1745" s="60">
        <f t="shared" si="152"/>
        <v>1740</v>
      </c>
      <c r="H1745" s="84">
        <v>44161</v>
      </c>
      <c r="I1745" s="375">
        <v>44161</v>
      </c>
      <c r="J1745" s="279" t="s">
        <v>3785</v>
      </c>
      <c r="K1745" s="70" t="s">
        <v>62</v>
      </c>
      <c r="L1745" s="70" t="s">
        <v>1008</v>
      </c>
      <c r="M1745" s="72" t="s">
        <v>92</v>
      </c>
      <c r="N1745" s="75"/>
      <c r="O1745" s="73" t="s">
        <v>3788</v>
      </c>
      <c r="P1745" s="60" t="s">
        <v>35</v>
      </c>
      <c r="Q1745" s="281" t="s">
        <v>170</v>
      </c>
      <c r="R1745" s="61" t="s">
        <v>43</v>
      </c>
      <c r="S1745" s="293" t="str">
        <f>+'EVCA sectoralclassification 1'!E3</f>
        <v>Crop cultivation</v>
      </c>
      <c r="T1745" s="62" t="s">
        <v>166</v>
      </c>
      <c r="U1745" s="72" t="s">
        <v>218</v>
      </c>
      <c r="V1745" s="424" t="s">
        <v>38</v>
      </c>
      <c r="W1745" s="289"/>
      <c r="X1745" s="488">
        <v>44169</v>
      </c>
      <c r="Y1745" s="483"/>
      <c r="Z1745" s="80"/>
    </row>
    <row r="1746" spans="2:26" ht="42.45" hidden="1" customHeight="1" x14ac:dyDescent="0.3">
      <c r="B1746" s="56" t="str">
        <f t="shared" ca="1" si="171"/>
        <v>VERO</v>
      </c>
      <c r="C1746" s="57" t="b">
        <f t="shared" si="172"/>
        <v>1</v>
      </c>
      <c r="D1746" s="57" t="b">
        <f>+IF(Q1746='Convalida dati'!$B$16,AND('Dealflow centrale'!V1746&lt;&gt;"",I1746&lt;&gt;""),IF(AND('Dealflow centrale'!Q1746='Convalida dati'!$B$17,'Dealflow centrale'!I1746=""),OR('Dealflow centrale'!V1746="",V1746='Convalida dati'!$D$8),"FALSO"))</f>
        <v>1</v>
      </c>
      <c r="E1746" s="57" t="b">
        <f>+IF(OR(T1746='Convalida dati'!$F$4,T1746='Convalida dati'!$F$5,T1746='Convalida dati'!$F$8),OR('Dealflow centrale'!V1746='Convalida dati'!$D$5,V1746='Convalida dati'!$D$6,V1746='Convalida dati'!$D$7),IF(OR('Dealflow centrale'!T1746='Convalida dati'!$F$9,'Dealflow centrale'!T1746='Convalida dati'!$F$7),OR('Dealflow centrale'!V1746='Convalida dati'!$D$4,'Dealflow centrale'!V1746='Convalida dati'!$D$5,'Dealflow centrale'!V1746='Convalida dati'!$D$6),IF(T1746="",OR(V1746="",V1746='Convalida dati'!$D$8),"FALSO")))</f>
        <v>1</v>
      </c>
      <c r="F1746" s="58" t="str">
        <f t="shared" ca="1" si="173"/>
        <v>OK</v>
      </c>
      <c r="G1746" s="66">
        <f t="shared" si="152"/>
        <v>1741</v>
      </c>
      <c r="H1746" s="85">
        <v>44161</v>
      </c>
      <c r="I1746" s="374">
        <v>44161</v>
      </c>
      <c r="J1746" s="292" t="s">
        <v>3786</v>
      </c>
      <c r="K1746" s="76" t="s">
        <v>62</v>
      </c>
      <c r="L1746" s="76" t="s">
        <v>192</v>
      </c>
      <c r="M1746" s="78" t="s">
        <v>95</v>
      </c>
      <c r="N1746" s="77"/>
      <c r="O1746" s="272" t="s">
        <v>3788</v>
      </c>
      <c r="P1746" s="66" t="s">
        <v>35</v>
      </c>
      <c r="Q1746" s="67" t="s">
        <v>170</v>
      </c>
      <c r="R1746" s="67" t="s">
        <v>52</v>
      </c>
      <c r="S1746" s="288" t="str">
        <f>+'EVCA sectoralclassification 1'!E232</f>
        <v>Medical devices and supplies</v>
      </c>
      <c r="T1746" s="68" t="s">
        <v>41</v>
      </c>
      <c r="U1746" s="66" t="s">
        <v>3805</v>
      </c>
      <c r="V1746" s="423" t="s">
        <v>39</v>
      </c>
      <c r="W1746" s="288"/>
      <c r="X1746" s="489">
        <v>44169</v>
      </c>
      <c r="Y1746" s="482"/>
      <c r="Z1746" s="74"/>
    </row>
    <row r="1747" spans="2:26" ht="42.45" hidden="1" customHeight="1" x14ac:dyDescent="0.3">
      <c r="B1747" s="56" t="str">
        <f t="shared" ca="1" si="171"/>
        <v>VERO</v>
      </c>
      <c r="C1747" s="57" t="b">
        <f t="shared" si="172"/>
        <v>1</v>
      </c>
      <c r="D1747" s="57" t="b">
        <f>+IF(Q1747='Convalida dati'!$B$16,AND('Dealflow centrale'!V1747&lt;&gt;"",I1747&lt;&gt;""),IF(AND('Dealflow centrale'!Q1747='Convalida dati'!$B$17,'Dealflow centrale'!I1747=""),OR('Dealflow centrale'!V1747="",V1747='Convalida dati'!$D$8),"FALSO"))</f>
        <v>1</v>
      </c>
      <c r="E1747" s="57" t="b">
        <f>+IF(OR(T1747='Convalida dati'!$F$4,T1747='Convalida dati'!$F$5,T1747='Convalida dati'!$F$8),OR('Dealflow centrale'!V1747='Convalida dati'!$D$9,V1747='Convalida dati'!$D$6,V1747='Convalida dati'!$D$7),IF(OR('Dealflow centrale'!T1747='Convalida dati'!$F$6,'Dealflow centrale'!T1747='Convalida dati'!$F$7),OR('Dealflow centrale'!V1747='Convalida dati'!$D$10,'Dealflow centrale'!V1747='Convalida dati'!$D$9,'Dealflow centrale'!V1747='Convalida dati'!$D$6),IF(T1747="",OR(V1747="",V1747='Convalida dati'!$D$8),"FALSO")))</f>
        <v>1</v>
      </c>
      <c r="F1747" s="58" t="str">
        <f t="shared" ca="1" si="173"/>
        <v>OK</v>
      </c>
      <c r="G1747" s="60">
        <f t="shared" si="152"/>
        <v>1742</v>
      </c>
      <c r="H1747" s="84">
        <v>44161</v>
      </c>
      <c r="I1747" s="375">
        <v>44161</v>
      </c>
      <c r="J1747" s="279" t="s">
        <v>3787</v>
      </c>
      <c r="K1747" s="70" t="s">
        <v>62</v>
      </c>
      <c r="L1747" s="70" t="s">
        <v>149</v>
      </c>
      <c r="M1747" s="72" t="s">
        <v>92</v>
      </c>
      <c r="N1747" s="75"/>
      <c r="O1747" s="73" t="s">
        <v>3788</v>
      </c>
      <c r="P1747" s="60" t="s">
        <v>35</v>
      </c>
      <c r="Q1747" s="61" t="s">
        <v>170</v>
      </c>
      <c r="R1747" s="61" t="s">
        <v>46</v>
      </c>
      <c r="S1747" s="293" t="str">
        <f>+'EVCA sectoralclassification 1'!E162</f>
        <v>Alternative energy</v>
      </c>
      <c r="T1747" s="62" t="s">
        <v>166</v>
      </c>
      <c r="U1747" s="60" t="s">
        <v>218</v>
      </c>
      <c r="V1747" s="424" t="s">
        <v>3913</v>
      </c>
      <c r="W1747" s="289"/>
      <c r="X1747" s="488">
        <v>44280</v>
      </c>
      <c r="Y1747" s="486" t="s">
        <v>4093</v>
      </c>
      <c r="Z1747" s="379"/>
    </row>
    <row r="1748" spans="2:26" ht="42.45" hidden="1" customHeight="1" x14ac:dyDescent="0.3">
      <c r="B1748" s="56" t="str">
        <f t="shared" ca="1" si="171"/>
        <v>VERO</v>
      </c>
      <c r="C1748" s="57" t="b">
        <f t="shared" si="172"/>
        <v>1</v>
      </c>
      <c r="D1748" s="57" t="b">
        <f>+IF(Q1748='Convalida dati'!$B$16,AND('Dealflow centrale'!V1748&lt;&gt;"",I1748&lt;&gt;""),IF(AND('Dealflow centrale'!Q1748='Convalida dati'!$B$17,'Dealflow centrale'!I1748=""),OR('Dealflow centrale'!V1748="",V1748='Convalida dati'!$D$8),"FALSO"))</f>
        <v>1</v>
      </c>
      <c r="E1748" s="57" t="b">
        <f>+IF(OR(T1748='Convalida dati'!$F$4,T1748='Convalida dati'!$F$5,T1748='Convalida dati'!$F$8),OR('Dealflow centrale'!V1748='Convalida dati'!$D$5,V1748='Convalida dati'!$D$6,V1748='Convalida dati'!$D$7),IF(OR('Dealflow centrale'!T1748='Convalida dati'!$F$9,'Dealflow centrale'!T1748='Convalida dati'!$F$7),OR('Dealflow centrale'!V1748='Convalida dati'!$D$4,'Dealflow centrale'!V1748='Convalida dati'!$D$5,'Dealflow centrale'!V1748='Convalida dati'!$D$6),IF(T1748="",OR(V1748="",V1748='Convalida dati'!$D$8),"FALSO")))</f>
        <v>1</v>
      </c>
      <c r="F1748" s="58" t="str">
        <f t="shared" ca="1" si="173"/>
        <v>OK</v>
      </c>
      <c r="G1748" s="66">
        <f t="shared" si="152"/>
        <v>1743</v>
      </c>
      <c r="H1748" s="273">
        <v>44161</v>
      </c>
      <c r="I1748" s="376">
        <v>44161</v>
      </c>
      <c r="J1748" s="292" t="s">
        <v>3789</v>
      </c>
      <c r="K1748" s="76" t="s">
        <v>62</v>
      </c>
      <c r="L1748" s="76" t="s">
        <v>733</v>
      </c>
      <c r="M1748" s="78" t="s">
        <v>105</v>
      </c>
      <c r="N1748" s="77"/>
      <c r="O1748" s="272" t="s">
        <v>3790</v>
      </c>
      <c r="P1748" s="66" t="s">
        <v>35</v>
      </c>
      <c r="Q1748" s="67" t="s">
        <v>170</v>
      </c>
      <c r="R1748" s="67" t="s">
        <v>48</v>
      </c>
      <c r="S1748" s="288" t="str">
        <f>+'EVCA sectoralclassification 1'!E200</f>
        <v>Internet technologies</v>
      </c>
      <c r="T1748" s="68" t="s">
        <v>167</v>
      </c>
      <c r="U1748" s="66" t="s">
        <v>218</v>
      </c>
      <c r="V1748" s="428" t="s">
        <v>38</v>
      </c>
      <c r="W1748" s="300"/>
      <c r="X1748" s="489">
        <v>44169</v>
      </c>
      <c r="Y1748" s="482"/>
      <c r="Z1748" s="74"/>
    </row>
    <row r="1749" spans="2:26" ht="42.45" hidden="1" customHeight="1" x14ac:dyDescent="0.3">
      <c r="B1749" s="56" t="str">
        <f t="shared" ca="1" si="171"/>
        <v>VERO</v>
      </c>
      <c r="C1749" s="57" t="b">
        <f t="shared" si="172"/>
        <v>1</v>
      </c>
      <c r="D1749" s="57" t="b">
        <f>+IF(Q1749='Convalida dati'!$B$16,AND('Dealflow centrale'!V1749&lt;&gt;"",I1749&lt;&gt;""),IF(AND('Dealflow centrale'!Q1749='Convalida dati'!$B$17,'Dealflow centrale'!I1749=""),OR('Dealflow centrale'!V1749="",V1749='Convalida dati'!$D$8),"FALSO"))</f>
        <v>1</v>
      </c>
      <c r="E1749" s="57" t="b">
        <f>+IF(OR(T1749='Convalida dati'!$F$4,T1749='Convalida dati'!$F$5,T1749='Convalida dati'!$F$8),OR('Dealflow centrale'!V1749='Convalida dati'!$D$5,V1749='Convalida dati'!$D$6,V1749='Convalida dati'!$D$7),IF(OR('Dealflow centrale'!T1749='Convalida dati'!$F$9,'Dealflow centrale'!T1749='Convalida dati'!$F$7),OR('Dealflow centrale'!V1749='Convalida dati'!$D$4,'Dealflow centrale'!V1749='Convalida dati'!$D$5,'Dealflow centrale'!V1749='Convalida dati'!$D$6),IF(T1749="",OR(V1749="",V1749='Convalida dati'!$D$8),"FALSO")))</f>
        <v>1</v>
      </c>
      <c r="F1749" s="58" t="str">
        <f t="shared" ca="1" si="173"/>
        <v>OK</v>
      </c>
      <c r="G1749" s="60">
        <f t="shared" si="152"/>
        <v>1744</v>
      </c>
      <c r="H1749" s="84">
        <v>44162</v>
      </c>
      <c r="I1749" s="375">
        <v>44162</v>
      </c>
      <c r="J1749" s="279" t="s">
        <v>3791</v>
      </c>
      <c r="K1749" s="70" t="s">
        <v>62</v>
      </c>
      <c r="L1749" s="70" t="s">
        <v>1197</v>
      </c>
      <c r="M1749" s="72" t="s">
        <v>96</v>
      </c>
      <c r="N1749" s="75"/>
      <c r="O1749" s="73" t="s">
        <v>3792</v>
      </c>
      <c r="P1749" s="60" t="s">
        <v>34</v>
      </c>
      <c r="Q1749" s="281" t="s">
        <v>170</v>
      </c>
      <c r="R1749" s="61" t="s">
        <v>52</v>
      </c>
      <c r="S1749" s="293" t="str">
        <f>+'EVCA sectoralclassification 1'!E232</f>
        <v>Medical devices and supplies</v>
      </c>
      <c r="T1749" s="62" t="s">
        <v>41</v>
      </c>
      <c r="U1749" s="80" t="s">
        <v>1056</v>
      </c>
      <c r="V1749" s="424" t="s">
        <v>39</v>
      </c>
      <c r="W1749" s="289"/>
      <c r="X1749" s="488">
        <v>44169</v>
      </c>
      <c r="Y1749" s="481"/>
      <c r="Z1749" s="284"/>
    </row>
    <row r="1750" spans="2:26" ht="42.45" hidden="1" customHeight="1" x14ac:dyDescent="0.3">
      <c r="B1750" s="56" t="str">
        <f t="shared" ca="1" si="171"/>
        <v>VERO</v>
      </c>
      <c r="C1750" s="57" t="b">
        <f t="shared" si="172"/>
        <v>1</v>
      </c>
      <c r="D1750" s="57" t="b">
        <f>+IF(Q1750='Convalida dati'!$B$16,AND('Dealflow centrale'!V1750&lt;&gt;"",I1750&lt;&gt;""),IF(AND('Dealflow centrale'!Q1750='Convalida dati'!$B$17,'Dealflow centrale'!I1750=""),OR('Dealflow centrale'!V1750="",V1750='Convalida dati'!$D$8),"FALSO"))</f>
        <v>1</v>
      </c>
      <c r="E1750" s="57" t="b">
        <f>+IF(OR(T1750='Convalida dati'!$F$4,T1750='Convalida dati'!$F$5,T1750='Convalida dati'!$F$8),OR('Dealflow centrale'!V1750='Convalida dati'!$D$5,V1750='Convalida dati'!$D$6,V1750='Convalida dati'!$D$7),IF(OR('Dealflow centrale'!T1750='Convalida dati'!$F$9,'Dealflow centrale'!T1750='Convalida dati'!$F$7),OR('Dealflow centrale'!V1750='Convalida dati'!$D$4,'Dealflow centrale'!V1750='Convalida dati'!$D$5,'Dealflow centrale'!V1750='Convalida dati'!$D$6),IF(T1750="",OR(V1750="",V1750='Convalida dati'!$D$8),"FALSO")))</f>
        <v>1</v>
      </c>
      <c r="F1750" s="58" t="str">
        <f t="shared" ca="1" si="173"/>
        <v>OK</v>
      </c>
      <c r="G1750" s="66">
        <f t="shared" si="152"/>
        <v>1745</v>
      </c>
      <c r="H1750" s="273">
        <v>44162</v>
      </c>
      <c r="I1750" s="374">
        <v>44162</v>
      </c>
      <c r="J1750" s="292" t="s">
        <v>3793</v>
      </c>
      <c r="K1750" s="76" t="s">
        <v>62</v>
      </c>
      <c r="L1750" s="76" t="s">
        <v>231</v>
      </c>
      <c r="M1750" s="78" t="s">
        <v>91</v>
      </c>
      <c r="N1750" s="77"/>
      <c r="O1750" s="272" t="s">
        <v>3794</v>
      </c>
      <c r="P1750" s="66" t="s">
        <v>35</v>
      </c>
      <c r="Q1750" s="67" t="s">
        <v>170</v>
      </c>
      <c r="R1750" s="67" t="s">
        <v>49</v>
      </c>
      <c r="S1750" s="288" t="str">
        <f>+'EVCA sectoralclassification 1'!E175</f>
        <v>Environmental services</v>
      </c>
      <c r="T1750" s="68" t="s">
        <v>166</v>
      </c>
      <c r="U1750" s="66" t="s">
        <v>218</v>
      </c>
      <c r="V1750" s="423" t="s">
        <v>38</v>
      </c>
      <c r="W1750" s="288"/>
      <c r="X1750" s="489">
        <v>44169</v>
      </c>
      <c r="Y1750" s="482"/>
      <c r="Z1750" s="74"/>
    </row>
    <row r="1751" spans="2:26" ht="42.45" hidden="1" customHeight="1" x14ac:dyDescent="0.3">
      <c r="B1751" s="56" t="str">
        <f t="shared" ca="1" si="171"/>
        <v>VERO</v>
      </c>
      <c r="C1751" s="57" t="b">
        <f t="shared" si="172"/>
        <v>1</v>
      </c>
      <c r="D1751" s="57" t="b">
        <f>+IF(Q1751='Convalida dati'!$B$16,AND('Dealflow centrale'!V1751&lt;&gt;"",I1751&lt;&gt;""),IF(AND('Dealflow centrale'!Q1751='Convalida dati'!$B$17,'Dealflow centrale'!I1751=""),OR('Dealflow centrale'!V1751="",V1751='Convalida dati'!$D$8),"FALSO"))</f>
        <v>1</v>
      </c>
      <c r="E1751" s="57" t="b">
        <f>+IF(OR(T1751='Convalida dati'!$F$4,T1751='Convalida dati'!$F$5,T1751='Convalida dati'!$F$8),OR('Dealflow centrale'!V1751='Convalida dati'!$D$5,V1751='Convalida dati'!$D$6,V1751='Convalida dati'!$D$7),IF(OR('Dealflow centrale'!T1751='Convalida dati'!$F$9,'Dealflow centrale'!T1751='Convalida dati'!$F$7),OR('Dealflow centrale'!V1751='Convalida dati'!$D$4,'Dealflow centrale'!V1751='Convalida dati'!$D$5,'Dealflow centrale'!V1751='Convalida dati'!$D$6),IF(T1751="",OR(V1751="",V1751='Convalida dati'!$D$8),"FALSO")))</f>
        <v>1</v>
      </c>
      <c r="F1751" s="58" t="str">
        <f t="shared" ca="1" si="173"/>
        <v>OK</v>
      </c>
      <c r="G1751" s="60">
        <f t="shared" si="152"/>
        <v>1746</v>
      </c>
      <c r="H1751" s="84">
        <v>44165</v>
      </c>
      <c r="I1751" s="375">
        <v>44165</v>
      </c>
      <c r="J1751" s="279" t="s">
        <v>3795</v>
      </c>
      <c r="K1751" s="70" t="s">
        <v>62</v>
      </c>
      <c r="L1751" s="70" t="s">
        <v>69</v>
      </c>
      <c r="M1751" s="72" t="s">
        <v>70</v>
      </c>
      <c r="N1751" s="75" t="s">
        <v>184</v>
      </c>
      <c r="O1751" s="73"/>
      <c r="P1751" s="60" t="s">
        <v>36</v>
      </c>
      <c r="Q1751" s="61" t="s">
        <v>170</v>
      </c>
      <c r="R1751" s="61" t="s">
        <v>53</v>
      </c>
      <c r="S1751" s="293" t="str">
        <f>+'EVCA sectoralclassification 1'!E89</f>
        <v>Business and industrial services</v>
      </c>
      <c r="T1751" s="62" t="s">
        <v>166</v>
      </c>
      <c r="U1751" s="60" t="s">
        <v>218</v>
      </c>
      <c r="V1751" s="424" t="s">
        <v>38</v>
      </c>
      <c r="W1751" s="289"/>
      <c r="X1751" s="488">
        <v>44169</v>
      </c>
      <c r="Y1751" s="481"/>
      <c r="Z1751" s="284"/>
    </row>
    <row r="1752" spans="2:26" ht="42.45" hidden="1" customHeight="1" x14ac:dyDescent="0.3">
      <c r="B1752" s="56" t="str">
        <f t="shared" ca="1" si="171"/>
        <v>VERO</v>
      </c>
      <c r="C1752" s="57" t="b">
        <f t="shared" si="172"/>
        <v>1</v>
      </c>
      <c r="D1752" s="57" t="b">
        <f>+IF(Q1752='Convalida dati'!$B$16,AND('Dealflow centrale'!V1752&lt;&gt;"",I1752&lt;&gt;""),IF(AND('Dealflow centrale'!Q1752='Convalida dati'!$B$17,'Dealflow centrale'!I1752=""),OR('Dealflow centrale'!V1752="",V1752='Convalida dati'!$D$8),"FALSO"))</f>
        <v>1</v>
      </c>
      <c r="E1752" s="57" t="b">
        <f>+IF(OR(T1752='Convalida dati'!$F$4,T1752='Convalida dati'!$F$5,T1752='Convalida dati'!$F$8),OR('Dealflow centrale'!V1752='Convalida dati'!$D$5,V1752='Convalida dati'!$D$6,V1752='Convalida dati'!$D$7),IF(OR('Dealflow centrale'!T1752='Convalida dati'!$F$9,'Dealflow centrale'!T1752='Convalida dati'!$F$7),OR('Dealflow centrale'!V1752='Convalida dati'!$D$4,'Dealflow centrale'!V1752='Convalida dati'!$D$5,'Dealflow centrale'!V1752='Convalida dati'!$D$6),IF(T1752="",OR(V1752="",V1752='Convalida dati'!$D$8),"FALSO")))</f>
        <v>1</v>
      </c>
      <c r="F1752" s="58" t="str">
        <f t="shared" ca="1" si="173"/>
        <v>OK</v>
      </c>
      <c r="G1752" s="66">
        <f t="shared" si="152"/>
        <v>1747</v>
      </c>
      <c r="H1752" s="273">
        <v>44166</v>
      </c>
      <c r="I1752" s="376">
        <v>44166</v>
      </c>
      <c r="J1752" s="292" t="s">
        <v>3796</v>
      </c>
      <c r="K1752" s="76" t="s">
        <v>62</v>
      </c>
      <c r="L1752" s="76" t="s">
        <v>206</v>
      </c>
      <c r="M1752" s="78" t="s">
        <v>206</v>
      </c>
      <c r="N1752" s="77"/>
      <c r="O1752" s="272" t="s">
        <v>3797</v>
      </c>
      <c r="P1752" s="66" t="s">
        <v>34</v>
      </c>
      <c r="Q1752" s="67" t="s">
        <v>170</v>
      </c>
      <c r="R1752" s="67" t="s">
        <v>48</v>
      </c>
      <c r="S1752" s="288" t="str">
        <f>+'EVCA sectoralclassification 1'!E200</f>
        <v>Internet technologies</v>
      </c>
      <c r="T1752" s="68" t="s">
        <v>41</v>
      </c>
      <c r="U1752" s="66" t="s">
        <v>218</v>
      </c>
      <c r="V1752" s="428" t="s">
        <v>174</v>
      </c>
      <c r="W1752" s="300"/>
      <c r="X1752" s="489">
        <v>44169</v>
      </c>
      <c r="Y1752" s="482"/>
      <c r="Z1752" s="74"/>
    </row>
    <row r="1753" spans="2:26" ht="42.45" hidden="1" customHeight="1" x14ac:dyDescent="0.3">
      <c r="B1753" s="56" t="str">
        <f t="shared" ca="1" si="171"/>
        <v>VERO</v>
      </c>
      <c r="C1753" s="57" t="b">
        <f t="shared" si="172"/>
        <v>1</v>
      </c>
      <c r="D1753" s="57" t="b">
        <f>+IF(Q1753='Convalida dati'!$B$16,AND('Dealflow centrale'!V1753&lt;&gt;"",I1753&lt;&gt;""),IF(AND('Dealflow centrale'!Q1753='Convalida dati'!$B$17,'Dealflow centrale'!I1753=""),OR('Dealflow centrale'!V1753="",V1753='Convalida dati'!$D$8),"FALSO"))</f>
        <v>1</v>
      </c>
      <c r="E1753" s="57" t="b">
        <f>+IF(OR(T1753='Convalida dati'!$F$4,T1753='Convalida dati'!$F$5,T1753='Convalida dati'!$F$8),OR('Dealflow centrale'!V1753='Convalida dati'!$D$5,V1753='Convalida dati'!$D$6,V1753='Convalida dati'!$D$7),IF(OR('Dealflow centrale'!T1753='Convalida dati'!$F$9,'Dealflow centrale'!T1753='Convalida dati'!$F$7),OR('Dealflow centrale'!V1753='Convalida dati'!$D$4,'Dealflow centrale'!V1753='Convalida dati'!$D$5,'Dealflow centrale'!V1753='Convalida dati'!$D$6),IF(T1753="",OR(V1753="",V1753='Convalida dati'!$D$8),"FALSO")))</f>
        <v>1</v>
      </c>
      <c r="F1753" s="58" t="str">
        <f t="shared" ca="1" si="173"/>
        <v>OK</v>
      </c>
      <c r="G1753" s="60">
        <f t="shared" si="152"/>
        <v>1748</v>
      </c>
      <c r="H1753" s="84">
        <v>44166</v>
      </c>
      <c r="I1753" s="375">
        <v>44166</v>
      </c>
      <c r="J1753" s="279" t="s">
        <v>3798</v>
      </c>
      <c r="K1753" s="70" t="s">
        <v>62</v>
      </c>
      <c r="L1753" s="70" t="s">
        <v>1548</v>
      </c>
      <c r="M1753" s="72" t="s">
        <v>93</v>
      </c>
      <c r="N1753" s="75"/>
      <c r="O1753" s="73" t="s">
        <v>3799</v>
      </c>
      <c r="P1753" s="60" t="s">
        <v>83</v>
      </c>
      <c r="Q1753" s="281" t="s">
        <v>170</v>
      </c>
      <c r="R1753" s="61" t="s">
        <v>51</v>
      </c>
      <c r="S1753" s="293" t="str">
        <f>+'EVCA sectoralclassification 1'!E29</f>
        <v>Materials</v>
      </c>
      <c r="T1753" s="62" t="s">
        <v>41</v>
      </c>
      <c r="U1753" s="284" t="s">
        <v>218</v>
      </c>
      <c r="V1753" s="424" t="s">
        <v>174</v>
      </c>
      <c r="W1753" s="289"/>
      <c r="X1753" s="488">
        <v>44169</v>
      </c>
      <c r="Y1753" s="481"/>
      <c r="Z1753" s="284"/>
    </row>
    <row r="1754" spans="2:26" ht="42.45" hidden="1" customHeight="1" x14ac:dyDescent="0.3">
      <c r="B1754" s="56" t="str">
        <f t="shared" ca="1" si="171"/>
        <v>VERO</v>
      </c>
      <c r="C1754" s="57" t="b">
        <f t="shared" si="172"/>
        <v>1</v>
      </c>
      <c r="D1754" s="57" t="b">
        <f>+IF(Q1754='Convalida dati'!$B$16,AND('Dealflow centrale'!V1754&lt;&gt;"",I1754&lt;&gt;""),IF(AND('Dealflow centrale'!Q1754='Convalida dati'!$B$17,'Dealflow centrale'!I1754=""),OR('Dealflow centrale'!V1754="",V1754='Convalida dati'!$D$8),"FALSO"))</f>
        <v>1</v>
      </c>
      <c r="E1754" s="57" t="b">
        <f>+IF(OR(T1754='Convalida dati'!$F$4,T1754='Convalida dati'!$F$5,T1754='Convalida dati'!$F$8),OR('Dealflow centrale'!V1754='Convalida dati'!$D$5,V1754='Convalida dati'!$D$6,V1754='Convalida dati'!$D$7),IF(OR('Dealflow centrale'!T1754='Convalida dati'!$F$9,'Dealflow centrale'!T1754='Convalida dati'!$F$7),OR('Dealflow centrale'!V1754='Convalida dati'!$D$4,'Dealflow centrale'!V1754='Convalida dati'!$D$5,'Dealflow centrale'!V1754='Convalida dati'!$D$6),IF(T1754="",OR(V1754="",V1754='Convalida dati'!$D$8),"FALSO")))</f>
        <v>1</v>
      </c>
      <c r="F1754" s="58" t="str">
        <f t="shared" ca="1" si="173"/>
        <v>OK</v>
      </c>
      <c r="G1754" s="66">
        <f t="shared" si="152"/>
        <v>1749</v>
      </c>
      <c r="H1754" s="273">
        <v>44166</v>
      </c>
      <c r="I1754" s="374">
        <v>44166</v>
      </c>
      <c r="J1754" s="292" t="s">
        <v>3800</v>
      </c>
      <c r="K1754" s="76" t="s">
        <v>64</v>
      </c>
      <c r="L1754" s="76" t="s">
        <v>2184</v>
      </c>
      <c r="M1754" s="78" t="s">
        <v>909</v>
      </c>
      <c r="N1754" s="77"/>
      <c r="O1754" s="272" t="s">
        <v>3801</v>
      </c>
      <c r="P1754" s="66" t="s">
        <v>34</v>
      </c>
      <c r="Q1754" s="67" t="s">
        <v>170</v>
      </c>
      <c r="R1754" s="67" t="s">
        <v>53</v>
      </c>
      <c r="S1754" s="377" t="str">
        <f>+'EVCA sectoralclassification 1'!E152</f>
        <v>Hospitality, sports and entertainment facilities</v>
      </c>
      <c r="T1754" s="68" t="s">
        <v>166</v>
      </c>
      <c r="U1754" s="66" t="s">
        <v>218</v>
      </c>
      <c r="V1754" s="423" t="s">
        <v>38</v>
      </c>
      <c r="W1754" s="288"/>
      <c r="X1754" s="489">
        <v>44169</v>
      </c>
      <c r="Y1754" s="482"/>
      <c r="Z1754" s="74"/>
    </row>
    <row r="1755" spans="2:26" ht="42.45" hidden="1" customHeight="1" x14ac:dyDescent="0.3">
      <c r="B1755" s="56" t="str">
        <f t="shared" ca="1" si="171"/>
        <v>VERO</v>
      </c>
      <c r="C1755" s="57" t="b">
        <f t="shared" si="172"/>
        <v>1</v>
      </c>
      <c r="D1755" s="57" t="b">
        <f>+IF(Q1755='Convalida dati'!$B$16,AND('Dealflow centrale'!V1755&lt;&gt;"",I1755&lt;&gt;""),IF(AND('Dealflow centrale'!Q1755='Convalida dati'!$B$17,'Dealflow centrale'!I1755=""),OR('Dealflow centrale'!V1755="",V1755='Convalida dati'!$D$8),"FALSO"))</f>
        <v>1</v>
      </c>
      <c r="E1755" s="57" t="b">
        <f>+IF(OR(T1755='Convalida dati'!$F$4,T1755='Convalida dati'!$F$5,T1755='Convalida dati'!$F$8),OR('Dealflow centrale'!V1755='Convalida dati'!$D$5,V1755='Convalida dati'!$D$6,V1755='Convalida dati'!$D$7),IF(OR('Dealflow centrale'!T1755='Convalida dati'!$F$9,'Dealflow centrale'!T1755='Convalida dati'!$F$7),OR('Dealflow centrale'!V1755='Convalida dati'!$D$4,'Dealflow centrale'!V1755='Convalida dati'!$D$5,'Dealflow centrale'!V1755='Convalida dati'!$D$6),IF(T1755="",OR(V1755="",V1755='Convalida dati'!$D$8),"FALSO")))</f>
        <v>1</v>
      </c>
      <c r="F1755" s="58" t="str">
        <f t="shared" ca="1" si="173"/>
        <v>OK</v>
      </c>
      <c r="G1755" s="60">
        <f t="shared" si="152"/>
        <v>1750</v>
      </c>
      <c r="H1755" s="84">
        <v>44168</v>
      </c>
      <c r="I1755" s="375">
        <v>44168</v>
      </c>
      <c r="J1755" s="279" t="s">
        <v>3803</v>
      </c>
      <c r="K1755" s="70" t="s">
        <v>62</v>
      </c>
      <c r="L1755" s="70" t="s">
        <v>192</v>
      </c>
      <c r="M1755" s="72" t="s">
        <v>95</v>
      </c>
      <c r="N1755" s="75"/>
      <c r="O1755" s="73" t="s">
        <v>3802</v>
      </c>
      <c r="P1755" s="60" t="s">
        <v>34</v>
      </c>
      <c r="Q1755" s="61" t="s">
        <v>170</v>
      </c>
      <c r="R1755" s="61" t="s">
        <v>52</v>
      </c>
      <c r="S1755" s="293" t="str">
        <f>+'EVCA sectoralclassification 1'!E232</f>
        <v>Medical devices and supplies</v>
      </c>
      <c r="T1755" s="62" t="s">
        <v>41</v>
      </c>
      <c r="U1755" s="72" t="s">
        <v>797</v>
      </c>
      <c r="V1755" s="424" t="s">
        <v>39</v>
      </c>
      <c r="W1755" s="289"/>
      <c r="X1755" s="488">
        <v>44169</v>
      </c>
      <c r="Y1755" s="481"/>
      <c r="Z1755" s="284"/>
    </row>
    <row r="1756" spans="2:26" ht="42.45" hidden="1" customHeight="1" x14ac:dyDescent="0.3">
      <c r="B1756" s="56" t="str">
        <f t="shared" ca="1" si="171"/>
        <v>VERO</v>
      </c>
      <c r="C1756" s="57" t="b">
        <f t="shared" si="172"/>
        <v>1</v>
      </c>
      <c r="D1756" s="57" t="b">
        <f>+IF(Q1756='Convalida dati'!$B$16,AND('Dealflow centrale'!V1756&lt;&gt;"",I1756&lt;&gt;""),IF(AND('Dealflow centrale'!Q1756='Convalida dati'!$B$17,'Dealflow centrale'!I1756=""),OR('Dealflow centrale'!V1756="",V1756='Convalida dati'!$D$8),"FALSO"))</f>
        <v>1</v>
      </c>
      <c r="E1756" s="57" t="b">
        <f>+IF(OR(T1756='Convalida dati'!$F$4,T1756='Convalida dati'!$F$5,T1756='Convalida dati'!$F$8),OR('Dealflow centrale'!V1756='Convalida dati'!$D$5,V1756='Convalida dati'!$D$6,V1756='Convalida dati'!$D$7),IF(OR('Dealflow centrale'!T1756='Convalida dati'!$F$9,'Dealflow centrale'!T1756='Convalida dati'!$F$7),OR('Dealflow centrale'!V1756='Convalida dati'!$D$4,'Dealflow centrale'!V1756='Convalida dati'!$D$5,'Dealflow centrale'!V1756='Convalida dati'!$D$6),IF(T1756="",OR(V1756="",V1756='Convalida dati'!$D$8),"FALSO")))</f>
        <v>1</v>
      </c>
      <c r="F1756" s="58" t="str">
        <f t="shared" ca="1" si="173"/>
        <v>OK</v>
      </c>
      <c r="G1756" s="66">
        <f t="shared" si="152"/>
        <v>1751</v>
      </c>
      <c r="H1756" s="273">
        <v>44169</v>
      </c>
      <c r="I1756" s="376">
        <v>44169</v>
      </c>
      <c r="J1756" s="292" t="s">
        <v>3806</v>
      </c>
      <c r="K1756" s="76" t="s">
        <v>62</v>
      </c>
      <c r="L1756" s="76" t="s">
        <v>165</v>
      </c>
      <c r="M1756" s="78" t="s">
        <v>90</v>
      </c>
      <c r="N1756" s="77"/>
      <c r="O1756" s="272" t="s">
        <v>3807</v>
      </c>
      <c r="P1756" s="66" t="s">
        <v>34</v>
      </c>
      <c r="Q1756" s="67" t="s">
        <v>170</v>
      </c>
      <c r="R1756" s="67" t="s">
        <v>48</v>
      </c>
      <c r="S1756" s="288" t="str">
        <f>+'EVCA sectoralclassification 1'!E189</f>
        <v>Broadcasting, publications and content providers</v>
      </c>
      <c r="T1756" s="68" t="s">
        <v>41</v>
      </c>
      <c r="U1756" s="66" t="s">
        <v>218</v>
      </c>
      <c r="V1756" s="428" t="s">
        <v>174</v>
      </c>
      <c r="W1756" s="300"/>
      <c r="X1756" s="489">
        <v>44169</v>
      </c>
      <c r="Y1756" s="482"/>
      <c r="Z1756" s="74"/>
    </row>
    <row r="1757" spans="2:26" ht="42.45" hidden="1" customHeight="1" x14ac:dyDescent="0.3">
      <c r="B1757" s="56" t="str">
        <f t="shared" ca="1" si="171"/>
        <v>VERO</v>
      </c>
      <c r="C1757" s="57" t="b">
        <f t="shared" si="172"/>
        <v>1</v>
      </c>
      <c r="D1757" s="57" t="b">
        <f>+IF(Q1757='Convalida dati'!$B$16,AND('Dealflow centrale'!V1757&lt;&gt;"",I1757&lt;&gt;""),IF(AND('Dealflow centrale'!Q1757='Convalida dati'!$B$17,'Dealflow centrale'!I1757=""),OR('Dealflow centrale'!V1757="",V1757='Convalida dati'!$D$8),"FALSO"))</f>
        <v>1</v>
      </c>
      <c r="E1757" s="57" t="b">
        <f>+IF(OR(T1757='Convalida dati'!$F$4,T1757='Convalida dati'!$F$5,T1757='Convalida dati'!$F$8),OR('Dealflow centrale'!V1757='Convalida dati'!$D$5,V1757='Convalida dati'!$D$6,V1757='Convalida dati'!$D$7),IF(OR('Dealflow centrale'!T1757='Convalida dati'!$F$9,'Dealflow centrale'!T1757='Convalida dati'!$F$7),OR('Dealflow centrale'!V1757='Convalida dati'!$D$4,'Dealflow centrale'!V1757='Convalida dati'!$D$5,'Dealflow centrale'!V1757='Convalida dati'!$D$6),IF(T1757="",OR(V1757="",V1757='Convalida dati'!$D$8),"FALSO")))</f>
        <v>1</v>
      </c>
      <c r="F1757" s="58" t="str">
        <f t="shared" ca="1" si="173"/>
        <v>OK</v>
      </c>
      <c r="G1757" s="60">
        <f t="shared" si="152"/>
        <v>1752</v>
      </c>
      <c r="H1757" s="84">
        <v>44173</v>
      </c>
      <c r="I1757" s="375">
        <v>44173</v>
      </c>
      <c r="J1757" s="279" t="s">
        <v>3808</v>
      </c>
      <c r="K1757" s="70" t="s">
        <v>62</v>
      </c>
      <c r="L1757" s="70" t="s">
        <v>149</v>
      </c>
      <c r="M1757" s="72" t="s">
        <v>92</v>
      </c>
      <c r="N1757" s="75"/>
      <c r="O1757" s="73" t="s">
        <v>3809</v>
      </c>
      <c r="P1757" s="60" t="s">
        <v>34</v>
      </c>
      <c r="Q1757" s="281" t="s">
        <v>170</v>
      </c>
      <c r="R1757" s="61" t="s">
        <v>49</v>
      </c>
      <c r="S1757" s="293" t="str">
        <f>+'EVCA sectoralclassification 1'!E214</f>
        <v>Systems software</v>
      </c>
      <c r="T1757" s="62" t="s">
        <v>41</v>
      </c>
      <c r="U1757" s="80" t="s">
        <v>1285</v>
      </c>
      <c r="V1757" s="424" t="s">
        <v>39</v>
      </c>
      <c r="W1757" s="289"/>
      <c r="X1757" s="488">
        <v>44175</v>
      </c>
      <c r="Y1757" s="481"/>
      <c r="Z1757" s="284"/>
    </row>
    <row r="1758" spans="2:26" ht="42.45" hidden="1" customHeight="1" x14ac:dyDescent="0.3">
      <c r="B1758" s="56" t="str">
        <f t="shared" ca="1" si="171"/>
        <v>VERO</v>
      </c>
      <c r="C1758" s="57" t="b">
        <f t="shared" si="172"/>
        <v>1</v>
      </c>
      <c r="D1758" s="57" t="b">
        <f>+IF(Q1758='Convalida dati'!$B$16,AND('Dealflow centrale'!V1758&lt;&gt;"",I1758&lt;&gt;""),IF(AND('Dealflow centrale'!Q1758='Convalida dati'!$B$17,'Dealflow centrale'!I1758=""),OR('Dealflow centrale'!V1758="",V1758='Convalida dati'!$D$8),"FALSO"))</f>
        <v>1</v>
      </c>
      <c r="E1758" s="57" t="b">
        <f>+IF(OR(T1758='Convalida dati'!$F$4,T1758='Convalida dati'!$F$5,T1758='Convalida dati'!$F$8),OR('Dealflow centrale'!V1758='Convalida dati'!$D$5,V1758='Convalida dati'!$D$6,V1758='Convalida dati'!$D$7),IF(OR('Dealflow centrale'!T1758='Convalida dati'!$F$9,'Dealflow centrale'!T1758='Convalida dati'!$F$7),OR('Dealflow centrale'!V1758='Convalida dati'!$D$4,'Dealflow centrale'!V1758='Convalida dati'!$D$5,'Dealflow centrale'!V1758='Convalida dati'!$D$6),IF(T1758="",OR(V1758="",V1758='Convalida dati'!$D$8),"FALSO")))</f>
        <v>1</v>
      </c>
      <c r="F1758" s="58" t="str">
        <f t="shared" ca="1" si="173"/>
        <v>OK</v>
      </c>
      <c r="G1758" s="66">
        <f t="shared" si="152"/>
        <v>1753</v>
      </c>
      <c r="H1758" s="273">
        <v>44174</v>
      </c>
      <c r="I1758" s="374">
        <v>44174</v>
      </c>
      <c r="J1758" s="292" t="s">
        <v>3810</v>
      </c>
      <c r="K1758" s="76" t="s">
        <v>62</v>
      </c>
      <c r="L1758" s="76" t="s">
        <v>206</v>
      </c>
      <c r="M1758" s="78" t="s">
        <v>206</v>
      </c>
      <c r="N1758" s="77"/>
      <c r="O1758" s="272" t="s">
        <v>3811</v>
      </c>
      <c r="P1758" s="66" t="s">
        <v>34</v>
      </c>
      <c r="Q1758" s="67" t="s">
        <v>170</v>
      </c>
      <c r="R1758" s="280" t="s">
        <v>48</v>
      </c>
      <c r="S1758" s="288" t="str">
        <f>+'EVCA sectoralclassification 1'!E199</f>
        <v>Internet technologies</v>
      </c>
      <c r="T1758" s="68" t="s">
        <v>41</v>
      </c>
      <c r="U1758" s="66" t="s">
        <v>218</v>
      </c>
      <c r="V1758" s="423" t="s">
        <v>174</v>
      </c>
      <c r="W1758" s="288"/>
      <c r="X1758" s="489">
        <v>44175</v>
      </c>
      <c r="Y1758" s="482"/>
      <c r="Z1758" s="74"/>
    </row>
    <row r="1759" spans="2:26" ht="42.45" hidden="1" customHeight="1" x14ac:dyDescent="0.3">
      <c r="B1759" s="56" t="str">
        <f t="shared" ca="1" si="171"/>
        <v>VERO</v>
      </c>
      <c r="C1759" s="57" t="b">
        <f t="shared" si="172"/>
        <v>1</v>
      </c>
      <c r="D1759" s="57" t="b">
        <f>+IF(Q1759='Convalida dati'!$B$16,AND('Dealflow centrale'!V1759&lt;&gt;"",I1759&lt;&gt;""),IF(AND('Dealflow centrale'!Q1759='Convalida dati'!$B$17,'Dealflow centrale'!I1759=""),OR('Dealflow centrale'!V1759="",V1759='Convalida dati'!$D$8),"FALSO"))</f>
        <v>1</v>
      </c>
      <c r="E1759" s="57" t="b">
        <f>+IF(OR(T1759='Convalida dati'!$F$4,T1759='Convalida dati'!$F$5,T1759='Convalida dati'!$F$8),OR('Dealflow centrale'!V1759='Convalida dati'!$D$5,V1759='Convalida dati'!$D$6,V1759='Convalida dati'!$D$7),IF(OR('Dealflow centrale'!T1759='Convalida dati'!$F$9,'Dealflow centrale'!T1759='Convalida dati'!$F$7),OR('Dealflow centrale'!V1759='Convalida dati'!$D$4,'Dealflow centrale'!V1759='Convalida dati'!$D$5,'Dealflow centrale'!V1759='Convalida dati'!$D$6),IF(T1759="",OR(V1759="",V1759='Convalida dati'!$D$8),"FALSO")))</f>
        <v>1</v>
      </c>
      <c r="F1759" s="58" t="str">
        <f t="shared" ca="1" si="173"/>
        <v>OK</v>
      </c>
      <c r="G1759" s="60">
        <f t="shared" si="152"/>
        <v>1754</v>
      </c>
      <c r="H1759" s="84">
        <v>44175</v>
      </c>
      <c r="I1759" s="375">
        <v>44175</v>
      </c>
      <c r="J1759" s="279" t="s">
        <v>3813</v>
      </c>
      <c r="K1759" s="70" t="s">
        <v>64</v>
      </c>
      <c r="L1759" s="70" t="s">
        <v>3823</v>
      </c>
      <c r="M1759" s="72" t="s">
        <v>3822</v>
      </c>
      <c r="N1759" s="75"/>
      <c r="O1759" s="73" t="s">
        <v>3812</v>
      </c>
      <c r="P1759" s="60" t="s">
        <v>34</v>
      </c>
      <c r="Q1759" s="61" t="s">
        <v>170</v>
      </c>
      <c r="R1759" s="61" t="s">
        <v>53</v>
      </c>
      <c r="S1759" s="293" t="str">
        <f>+'EVCA sectoralclassification 1'!E181</f>
        <v>Financial institutions and services</v>
      </c>
      <c r="T1759" s="62" t="s">
        <v>166</v>
      </c>
      <c r="U1759" s="60" t="s">
        <v>218</v>
      </c>
      <c r="V1759" s="424" t="s">
        <v>38</v>
      </c>
      <c r="W1759" s="289"/>
      <c r="X1759" s="488">
        <v>44175</v>
      </c>
      <c r="Y1759" s="481"/>
      <c r="Z1759" s="284"/>
    </row>
    <row r="1760" spans="2:26" ht="42.45" hidden="1" customHeight="1" x14ac:dyDescent="0.3">
      <c r="B1760" s="56" t="str">
        <f t="shared" ref="B1760:B1791" ca="1" si="174">IF(AND(+H1760&lt;=X1760,X1760&lt;=TODAY()),"VERO","FALSO")</f>
        <v>VERO</v>
      </c>
      <c r="C1760" s="57" t="b">
        <f t="shared" ref="C1760:C1791" si="175">+(AND(G1760&lt;&gt;"",H1760&lt;&gt;"",J1760&lt;&gt;"",K1760&lt;&gt;"",L1760&lt;&gt;"",M1760&lt;&gt;"",P1760&lt;&gt;"",Q1760&lt;&gt;""))</f>
        <v>1</v>
      </c>
      <c r="D1760" s="57" t="b">
        <f>+IF(Q1760='Convalida dati'!$B$16,AND('Dealflow centrale'!V1760&lt;&gt;"",I1760&lt;&gt;""),IF(AND('Dealflow centrale'!Q1760='Convalida dati'!$B$17,'Dealflow centrale'!I1760=""),OR('Dealflow centrale'!V1760="",V1760='Convalida dati'!$D$8),"FALSO"))</f>
        <v>1</v>
      </c>
      <c r="E1760" s="57" t="b">
        <f>+IF(OR(T1760='Convalida dati'!$F$4,T1760='Convalida dati'!$F$5,T1760='Convalida dati'!$F$8),OR('Dealflow centrale'!V1760='Convalida dati'!$D$5,V1760='Convalida dati'!$D$6,V1760='Convalida dati'!$D$7),IF(OR('Dealflow centrale'!T1760='Convalida dati'!$F$9,'Dealflow centrale'!T1760='Convalida dati'!$F$7),OR('Dealflow centrale'!V1760='Convalida dati'!$D$4,'Dealflow centrale'!V1760='Convalida dati'!$D$5,'Dealflow centrale'!V1760='Convalida dati'!$D$6),IF(T1760="",OR(V1760="",V1760='Convalida dati'!$D$8),"FALSO")))</f>
        <v>1</v>
      </c>
      <c r="F1760" s="58" t="str">
        <f t="shared" ref="F1760:F1791" ca="1" si="176">+IF(AND(B1760="VERO",C1760=TRUE,D1760=TRUE,E1760=TRUE),"OK","ERRORE")</f>
        <v>OK</v>
      </c>
      <c r="G1760" s="66">
        <f t="shared" si="152"/>
        <v>1755</v>
      </c>
      <c r="H1760" s="273">
        <v>44175</v>
      </c>
      <c r="I1760" s="374">
        <v>44175</v>
      </c>
      <c r="J1760" s="292" t="s">
        <v>3815</v>
      </c>
      <c r="K1760" s="76" t="s">
        <v>62</v>
      </c>
      <c r="L1760" s="76" t="s">
        <v>154</v>
      </c>
      <c r="M1760" s="78" t="s">
        <v>92</v>
      </c>
      <c r="N1760" s="77"/>
      <c r="O1760" s="272" t="s">
        <v>3819</v>
      </c>
      <c r="P1760" s="66" t="s">
        <v>169</v>
      </c>
      <c r="Q1760" s="67" t="s">
        <v>170</v>
      </c>
      <c r="R1760" s="67" t="s">
        <v>45</v>
      </c>
      <c r="S1760" s="377" t="str">
        <f>+'EVCA sectoralclassification 1'!E223</f>
        <v>Biotechnology</v>
      </c>
      <c r="T1760" s="68" t="s">
        <v>41</v>
      </c>
      <c r="U1760" s="78" t="s">
        <v>2564</v>
      </c>
      <c r="V1760" s="423" t="s">
        <v>39</v>
      </c>
      <c r="W1760" s="288"/>
      <c r="X1760" s="489">
        <v>44175</v>
      </c>
      <c r="Y1760" s="482"/>
      <c r="Z1760" s="74"/>
    </row>
    <row r="1761" spans="2:26" ht="42.45" hidden="1" customHeight="1" x14ac:dyDescent="0.3">
      <c r="B1761" s="56" t="str">
        <f t="shared" ca="1" si="174"/>
        <v>VERO</v>
      </c>
      <c r="C1761" s="57" t="b">
        <f t="shared" si="175"/>
        <v>1</v>
      </c>
      <c r="D1761" s="57" t="b">
        <f>+IF(Q1761='Convalida dati'!$B$16,AND('Dealflow centrale'!V1761&lt;&gt;"",I1761&lt;&gt;""),IF(AND('Dealflow centrale'!Q1761='Convalida dati'!$B$17,'Dealflow centrale'!I1761=""),OR('Dealflow centrale'!V1761="",V1761='Convalida dati'!$D$8),"FALSO"))</f>
        <v>1</v>
      </c>
      <c r="E1761" s="57" t="b">
        <f>+IF(OR(T1761='Convalida dati'!$F$4,T1761='Convalida dati'!$F$5,T1761='Convalida dati'!$F$8),OR('Dealflow centrale'!V1761='Convalida dati'!$D$5,V1761='Convalida dati'!$D$6,V1761='Convalida dati'!$D$7),IF(OR('Dealflow centrale'!T1761='Convalida dati'!$F$9,'Dealflow centrale'!T1761='Convalida dati'!$F$7),OR('Dealflow centrale'!V1761='Convalida dati'!$D$4,'Dealflow centrale'!V1761='Convalida dati'!$D$5,'Dealflow centrale'!V1761='Convalida dati'!$D$6),IF(T1761="",OR(V1761="",V1761='Convalida dati'!$D$8),"FALSO")))</f>
        <v>1</v>
      </c>
      <c r="F1761" s="58" t="str">
        <f t="shared" ca="1" si="176"/>
        <v>OK</v>
      </c>
      <c r="G1761" s="60">
        <f t="shared" si="152"/>
        <v>1756</v>
      </c>
      <c r="H1761" s="84">
        <v>44175</v>
      </c>
      <c r="I1761" s="375">
        <v>44175</v>
      </c>
      <c r="J1761" s="279" t="s">
        <v>3816</v>
      </c>
      <c r="K1761" s="70" t="s">
        <v>62</v>
      </c>
      <c r="L1761" s="70" t="s">
        <v>846</v>
      </c>
      <c r="M1761" s="72" t="s">
        <v>105</v>
      </c>
      <c r="N1761" s="75"/>
      <c r="O1761" s="73" t="s">
        <v>3819</v>
      </c>
      <c r="P1761" s="60" t="s">
        <v>169</v>
      </c>
      <c r="Q1761" s="61" t="s">
        <v>170</v>
      </c>
      <c r="R1761" s="61" t="s">
        <v>45</v>
      </c>
      <c r="S1761" s="293" t="str">
        <f>+'EVCA sectoralclassification 1'!E223</f>
        <v>Biotechnology</v>
      </c>
      <c r="T1761" s="62" t="s">
        <v>41</v>
      </c>
      <c r="U1761" s="72" t="s">
        <v>2625</v>
      </c>
      <c r="V1761" s="424" t="s">
        <v>39</v>
      </c>
      <c r="W1761" s="289"/>
      <c r="X1761" s="488">
        <v>44175</v>
      </c>
      <c r="Y1761" s="481"/>
      <c r="Z1761" s="284"/>
    </row>
    <row r="1762" spans="2:26" ht="42.45" hidden="1" customHeight="1" x14ac:dyDescent="0.3">
      <c r="B1762" s="56" t="str">
        <f t="shared" ca="1" si="174"/>
        <v>VERO</v>
      </c>
      <c r="C1762" s="57" t="b">
        <f t="shared" si="175"/>
        <v>1</v>
      </c>
      <c r="D1762" s="57" t="b">
        <f>+IF(Q1762='Convalida dati'!$B$16,AND('Dealflow centrale'!V1762&lt;&gt;"",I1762&lt;&gt;""),IF(AND('Dealflow centrale'!Q1762='Convalida dati'!$B$17,'Dealflow centrale'!I1762=""),OR('Dealflow centrale'!V1762="",V1762='Convalida dati'!$D$8),"FALSO"))</f>
        <v>1</v>
      </c>
      <c r="E1762" s="57" t="b">
        <f>+IF(OR(T1762='Convalida dati'!$F$4,T1762='Convalida dati'!$F$5,T1762='Convalida dati'!$F$8),OR('Dealflow centrale'!V1762='Convalida dati'!$D$5,V1762='Convalida dati'!$D$6,V1762='Convalida dati'!$D$7),IF(OR('Dealflow centrale'!T1762='Convalida dati'!$F$9,'Dealflow centrale'!T1762='Convalida dati'!$F$7),OR('Dealflow centrale'!V1762='Convalida dati'!$D$4,'Dealflow centrale'!V1762='Convalida dati'!$D$5,'Dealflow centrale'!V1762='Convalida dati'!$D$6),IF(T1762="",OR(V1762="",V1762='Convalida dati'!$D$8),"FALSO")))</f>
        <v>1</v>
      </c>
      <c r="F1762" s="58" t="str">
        <f t="shared" ca="1" si="176"/>
        <v>OK</v>
      </c>
      <c r="G1762" s="66">
        <f t="shared" si="152"/>
        <v>1757</v>
      </c>
      <c r="H1762" s="273">
        <v>44175</v>
      </c>
      <c r="I1762" s="376">
        <v>44175</v>
      </c>
      <c r="J1762" s="292" t="s">
        <v>3817</v>
      </c>
      <c r="K1762" s="76" t="s">
        <v>62</v>
      </c>
      <c r="L1762" s="76" t="s">
        <v>192</v>
      </c>
      <c r="M1762" s="78" t="s">
        <v>95</v>
      </c>
      <c r="N1762" s="77"/>
      <c r="O1762" s="272" t="s">
        <v>3819</v>
      </c>
      <c r="P1762" s="66" t="s">
        <v>169</v>
      </c>
      <c r="Q1762" s="67" t="s">
        <v>170</v>
      </c>
      <c r="R1762" s="67" t="s">
        <v>45</v>
      </c>
      <c r="S1762" s="377" t="str">
        <f>+'EVCA sectoralclassification 1'!E223</f>
        <v>Biotechnology</v>
      </c>
      <c r="T1762" s="68" t="s">
        <v>41</v>
      </c>
      <c r="U1762" s="78" t="s">
        <v>3263</v>
      </c>
      <c r="V1762" s="428" t="s">
        <v>39</v>
      </c>
      <c r="W1762" s="300"/>
      <c r="X1762" s="489">
        <v>44175</v>
      </c>
      <c r="Y1762" s="482"/>
      <c r="Z1762" s="74"/>
    </row>
    <row r="1763" spans="2:26" ht="42.45" hidden="1" customHeight="1" x14ac:dyDescent="0.3">
      <c r="B1763" s="56" t="str">
        <f t="shared" ca="1" si="174"/>
        <v>VERO</v>
      </c>
      <c r="C1763" s="57" t="b">
        <f t="shared" si="175"/>
        <v>1</v>
      </c>
      <c r="D1763" s="57" t="b">
        <f>+IF(Q1763='Convalida dati'!$B$16,AND('Dealflow centrale'!V1763&lt;&gt;"",I1763&lt;&gt;""),IF(AND('Dealflow centrale'!Q1763='Convalida dati'!$B$17,'Dealflow centrale'!I1763=""),OR('Dealflow centrale'!V1763="",V1763='Convalida dati'!$D$8),"FALSO"))</f>
        <v>1</v>
      </c>
      <c r="E1763" s="57" t="b">
        <f>+IF(OR(T1763='Convalida dati'!$F$4,T1763='Convalida dati'!$F$5,T1763='Convalida dati'!$F$8),OR('Dealflow centrale'!V1763='Convalida dati'!$D$5,V1763='Convalida dati'!$D$6,V1763='Convalida dati'!$D$7),IF(OR('Dealflow centrale'!T1763='Convalida dati'!$F$9,'Dealflow centrale'!T1763='Convalida dati'!$F$7),OR('Dealflow centrale'!V1763='Convalida dati'!$D$4,'Dealflow centrale'!V1763='Convalida dati'!$D$5,'Dealflow centrale'!V1763='Convalida dati'!$D$6),IF(T1763="",OR(V1763="",V1763='Convalida dati'!$D$8),"FALSO")))</f>
        <v>1</v>
      </c>
      <c r="F1763" s="58" t="str">
        <f t="shared" ca="1" si="176"/>
        <v>OK</v>
      </c>
      <c r="G1763" s="60">
        <f t="shared" si="152"/>
        <v>1758</v>
      </c>
      <c r="H1763" s="84">
        <v>44175</v>
      </c>
      <c r="I1763" s="375">
        <v>44175</v>
      </c>
      <c r="J1763" s="279" t="s">
        <v>3818</v>
      </c>
      <c r="K1763" s="70" t="s">
        <v>62</v>
      </c>
      <c r="L1763" s="70" t="s">
        <v>80</v>
      </c>
      <c r="M1763" s="72" t="s">
        <v>70</v>
      </c>
      <c r="N1763" s="75"/>
      <c r="O1763" s="73" t="s">
        <v>3819</v>
      </c>
      <c r="P1763" s="60" t="s">
        <v>169</v>
      </c>
      <c r="Q1763" s="281" t="s">
        <v>170</v>
      </c>
      <c r="R1763" s="61" t="s">
        <v>45</v>
      </c>
      <c r="S1763" s="293" t="str">
        <f>+'EVCA sectoralclassification 1'!E224</f>
        <v>Drug development technologies</v>
      </c>
      <c r="T1763" s="62" t="s">
        <v>41</v>
      </c>
      <c r="U1763" s="80" t="s">
        <v>223</v>
      </c>
      <c r="V1763" s="424" t="s">
        <v>39</v>
      </c>
      <c r="W1763" s="289"/>
      <c r="X1763" s="488">
        <v>44175</v>
      </c>
      <c r="Y1763" s="481"/>
      <c r="Z1763" s="284"/>
    </row>
    <row r="1764" spans="2:26" ht="42.45" hidden="1" customHeight="1" x14ac:dyDescent="0.3">
      <c r="B1764" s="56" t="str">
        <f t="shared" ca="1" si="174"/>
        <v>VERO</v>
      </c>
      <c r="C1764" s="57" t="b">
        <f t="shared" si="175"/>
        <v>1</v>
      </c>
      <c r="D1764" s="57" t="b">
        <f>+IF(Q1764='Convalida dati'!$B$16,AND('Dealflow centrale'!V1764&lt;&gt;"",I1764&lt;&gt;""),IF(AND('Dealflow centrale'!Q1764='Convalida dati'!$B$17,'Dealflow centrale'!I1764=""),OR('Dealflow centrale'!V1764="",V1764='Convalida dati'!$D$8),"FALSO"))</f>
        <v>1</v>
      </c>
      <c r="E1764" s="57" t="b">
        <f>+IF(OR(T1764='Convalida dati'!$F$4,T1764='Convalida dati'!$F$5,T1764='Convalida dati'!$F$8),OR('Dealflow centrale'!V1764='Convalida dati'!$D$5,V1764='Convalida dati'!$D$6,V1764='Convalida dati'!$D$7),IF(OR('Dealflow centrale'!T1764='Convalida dati'!$F$9,'Dealflow centrale'!T1764='Convalida dati'!$F$7),OR('Dealflow centrale'!V1764='Convalida dati'!$D$4,'Dealflow centrale'!V1764='Convalida dati'!$D$5,'Dealflow centrale'!V1764='Convalida dati'!$D$6),IF(T1764="",OR(V1764="",V1764='Convalida dati'!$D$8),"FALSO")))</f>
        <v>1</v>
      </c>
      <c r="F1764" s="58" t="str">
        <f t="shared" ca="1" si="176"/>
        <v>OK</v>
      </c>
      <c r="G1764" s="66">
        <f t="shared" si="152"/>
        <v>1759</v>
      </c>
      <c r="H1764" s="273">
        <v>44175</v>
      </c>
      <c r="I1764" s="374">
        <v>44175</v>
      </c>
      <c r="J1764" s="292" t="s">
        <v>3824</v>
      </c>
      <c r="K1764" s="76" t="s">
        <v>62</v>
      </c>
      <c r="L1764" s="76" t="s">
        <v>3826</v>
      </c>
      <c r="M1764" s="78" t="s">
        <v>97</v>
      </c>
      <c r="N1764" s="77"/>
      <c r="O1764" s="272" t="s">
        <v>3825</v>
      </c>
      <c r="P1764" s="66" t="s">
        <v>84</v>
      </c>
      <c r="Q1764" s="67" t="s">
        <v>170</v>
      </c>
      <c r="R1764" s="67" t="s">
        <v>51</v>
      </c>
      <c r="S1764" s="288" t="str">
        <f>+'EVCA sectoralclassification'!E57</f>
        <v>Business and industrial products</v>
      </c>
      <c r="T1764" s="68" t="s">
        <v>166</v>
      </c>
      <c r="U1764" s="66" t="s">
        <v>218</v>
      </c>
      <c r="V1764" s="423" t="s">
        <v>38</v>
      </c>
      <c r="W1764" s="288"/>
      <c r="X1764" s="489">
        <v>44183</v>
      </c>
      <c r="Y1764" s="482"/>
      <c r="Z1764" s="74"/>
    </row>
    <row r="1765" spans="2:26" ht="42.45" hidden="1" customHeight="1" x14ac:dyDescent="0.3">
      <c r="B1765" s="56" t="str">
        <f t="shared" ca="1" si="174"/>
        <v>VERO</v>
      </c>
      <c r="C1765" s="57" t="b">
        <f t="shared" si="175"/>
        <v>1</v>
      </c>
      <c r="D1765" s="57" t="b">
        <f>+IF(Q1765='Convalida dati'!$B$16,AND('Dealflow centrale'!V1765&lt;&gt;"",I1765&lt;&gt;""),IF(AND('Dealflow centrale'!Q1765='Convalida dati'!$B$17,'Dealflow centrale'!I1765=""),OR('Dealflow centrale'!V1765="",V1765='Convalida dati'!$D$8),"FALSO"))</f>
        <v>1</v>
      </c>
      <c r="E1765" s="57" t="b">
        <f>+IF(OR(T1765='Convalida dati'!$F$4,T1765='Convalida dati'!$F$5,T1765='Convalida dati'!$F$8),OR('Dealflow centrale'!V1765='Convalida dati'!$D$5,V1765='Convalida dati'!$D$6,V1765='Convalida dati'!$D$7),IF(OR('Dealflow centrale'!T1765='Convalida dati'!$F$9,'Dealflow centrale'!T1765='Convalida dati'!$F$7),OR('Dealflow centrale'!V1765='Convalida dati'!$D$4,'Dealflow centrale'!V1765='Convalida dati'!$D$5,'Dealflow centrale'!V1765='Convalida dati'!$D$6),IF(T1765="",OR(V1765="",V1765='Convalida dati'!$D$8),"FALSO")))</f>
        <v>1</v>
      </c>
      <c r="F1765" s="58" t="str">
        <f t="shared" ca="1" si="176"/>
        <v>OK</v>
      </c>
      <c r="G1765" s="60">
        <f t="shared" si="152"/>
        <v>1760</v>
      </c>
      <c r="H1765" s="84">
        <v>44175</v>
      </c>
      <c r="I1765" s="375">
        <v>44175</v>
      </c>
      <c r="J1765" s="279" t="s">
        <v>3827</v>
      </c>
      <c r="K1765" s="70" t="s">
        <v>62</v>
      </c>
      <c r="L1765" s="70" t="s">
        <v>1139</v>
      </c>
      <c r="M1765" s="72" t="s">
        <v>70</v>
      </c>
      <c r="N1765" s="75"/>
      <c r="O1765" s="73" t="s">
        <v>3828</v>
      </c>
      <c r="P1765" s="60" t="s">
        <v>37</v>
      </c>
      <c r="Q1765" s="61" t="s">
        <v>170</v>
      </c>
      <c r="R1765" s="61" t="s">
        <v>47</v>
      </c>
      <c r="S1765" s="293" t="str">
        <f>+'EVCA sectoralclassification'!E121</f>
        <v>Consumer products manufacturing</v>
      </c>
      <c r="T1765" s="62" t="s">
        <v>166</v>
      </c>
      <c r="U1765" s="60" t="s">
        <v>218</v>
      </c>
      <c r="V1765" s="424" t="s">
        <v>38</v>
      </c>
      <c r="W1765" s="289"/>
      <c r="X1765" s="488">
        <v>44183</v>
      </c>
      <c r="Y1765" s="481"/>
      <c r="Z1765" s="284"/>
    </row>
    <row r="1766" spans="2:26" ht="42.45" hidden="1" customHeight="1" x14ac:dyDescent="0.3">
      <c r="B1766" s="56" t="str">
        <f t="shared" ca="1" si="174"/>
        <v>VERO</v>
      </c>
      <c r="C1766" s="57" t="b">
        <f t="shared" si="175"/>
        <v>1</v>
      </c>
      <c r="D1766" s="57" t="b">
        <f>+IF(Q1766='Convalida dati'!$B$16,AND('Dealflow centrale'!V1766&lt;&gt;"",I1766&lt;&gt;""),IF(AND('Dealflow centrale'!Q1766='Convalida dati'!$B$17,'Dealflow centrale'!I1766=""),OR('Dealflow centrale'!V1766="",V1766='Convalida dati'!$D$8),"FALSO"))</f>
        <v>1</v>
      </c>
      <c r="E1766" s="57" t="b">
        <f>+IF(OR(T1766='Convalida dati'!$F$4,T1766='Convalida dati'!$F$5,T1766='Convalida dati'!$F$8),OR('Dealflow centrale'!V1766='Convalida dati'!$D$5,V1766='Convalida dati'!$D$6,V1766='Convalida dati'!$D$7),IF(OR('Dealflow centrale'!T1766='Convalida dati'!$F$9,'Dealflow centrale'!T1766='Convalida dati'!$F$7),OR('Dealflow centrale'!V1766='Convalida dati'!$D$4,'Dealflow centrale'!V1766='Convalida dati'!$D$5,'Dealflow centrale'!V1766='Convalida dati'!$D$6),IF(T1766="",OR(V1766="",V1766='Convalida dati'!$D$8),"FALSO")))</f>
        <v>1</v>
      </c>
      <c r="F1766" s="58" t="str">
        <f t="shared" ca="1" si="176"/>
        <v>OK</v>
      </c>
      <c r="G1766" s="66">
        <f t="shared" si="152"/>
        <v>1761</v>
      </c>
      <c r="H1766" s="273">
        <v>44176</v>
      </c>
      <c r="I1766" s="376">
        <v>44176</v>
      </c>
      <c r="J1766" s="292" t="s">
        <v>3831</v>
      </c>
      <c r="K1766" s="76" t="s">
        <v>62</v>
      </c>
      <c r="L1766" s="76" t="s">
        <v>3832</v>
      </c>
      <c r="M1766" s="78" t="s">
        <v>87</v>
      </c>
      <c r="N1766" s="77"/>
      <c r="O1766" s="272" t="s">
        <v>3830</v>
      </c>
      <c r="P1766" s="66" t="s">
        <v>34</v>
      </c>
      <c r="Q1766" s="67" t="s">
        <v>170</v>
      </c>
      <c r="R1766" s="67" t="s">
        <v>51</v>
      </c>
      <c r="S1766" s="288" t="str">
        <f>+'EVCA sectoralclassification'!E51</f>
        <v>Business and industrial products</v>
      </c>
      <c r="T1766" s="68" t="s">
        <v>41</v>
      </c>
      <c r="U1766" s="66" t="s">
        <v>218</v>
      </c>
      <c r="V1766" s="428" t="s">
        <v>174</v>
      </c>
      <c r="W1766" s="300"/>
      <c r="X1766" s="489">
        <v>44183</v>
      </c>
      <c r="Y1766" s="482"/>
      <c r="Z1766" s="74"/>
    </row>
    <row r="1767" spans="2:26" ht="42.45" hidden="1" customHeight="1" x14ac:dyDescent="0.3">
      <c r="B1767" s="56" t="str">
        <f t="shared" ca="1" si="174"/>
        <v>VERO</v>
      </c>
      <c r="C1767" s="57" t="b">
        <f t="shared" si="175"/>
        <v>1</v>
      </c>
      <c r="D1767" s="57" t="b">
        <f>+IF(Q1767='Convalida dati'!$B$16,AND('Dealflow centrale'!V1767&lt;&gt;"",I1767&lt;&gt;""),IF(AND('Dealflow centrale'!Q1767='Convalida dati'!$B$17,'Dealflow centrale'!I1767=""),OR('Dealflow centrale'!V1767="",V1767='Convalida dati'!$D$8),"FALSO"))</f>
        <v>1</v>
      </c>
      <c r="E1767" s="57" t="b">
        <f>+IF(OR(T1767='Convalida dati'!$F$4,T1767='Convalida dati'!$F$5,T1767='Convalida dati'!$F$8),OR('Dealflow centrale'!V1767='Convalida dati'!$D$5,V1767='Convalida dati'!$D$6,V1767='Convalida dati'!$D$7),IF(OR('Dealflow centrale'!T1767='Convalida dati'!$F$9,'Dealflow centrale'!T1767='Convalida dati'!$F$7),OR('Dealflow centrale'!V1767='Convalida dati'!$D$4,'Dealflow centrale'!V1767='Convalida dati'!$D$5,'Dealflow centrale'!V1767='Convalida dati'!$D$6),IF(T1767="",OR(V1767="",V1767='Convalida dati'!$D$8),"FALSO")))</f>
        <v>1</v>
      </c>
      <c r="F1767" s="58" t="str">
        <f t="shared" ca="1" si="176"/>
        <v>OK</v>
      </c>
      <c r="G1767" s="60">
        <f t="shared" si="152"/>
        <v>1762</v>
      </c>
      <c r="H1767" s="84">
        <v>44176</v>
      </c>
      <c r="I1767" s="375">
        <v>44176</v>
      </c>
      <c r="J1767" s="279" t="s">
        <v>3834</v>
      </c>
      <c r="K1767" s="70" t="s">
        <v>62</v>
      </c>
      <c r="L1767" s="70" t="s">
        <v>149</v>
      </c>
      <c r="M1767" s="72" t="s">
        <v>92</v>
      </c>
      <c r="N1767" s="75"/>
      <c r="O1767" s="73" t="s">
        <v>3833</v>
      </c>
      <c r="P1767" s="60" t="s">
        <v>35</v>
      </c>
      <c r="Q1767" s="281" t="s">
        <v>170</v>
      </c>
      <c r="R1767" s="61" t="s">
        <v>50</v>
      </c>
      <c r="S1767" s="293" t="str">
        <f>+'EVCA sectoralclassification'!E59</f>
        <v>Industrial measurement, sensing and control</v>
      </c>
      <c r="T1767" s="62" t="s">
        <v>41</v>
      </c>
      <c r="U1767" s="80" t="s">
        <v>218</v>
      </c>
      <c r="V1767" s="424" t="s">
        <v>174</v>
      </c>
      <c r="W1767" s="289"/>
      <c r="X1767" s="488">
        <v>44183</v>
      </c>
      <c r="Y1767" s="481"/>
      <c r="Z1767" s="284"/>
    </row>
    <row r="1768" spans="2:26" ht="42.45" hidden="1" customHeight="1" x14ac:dyDescent="0.3">
      <c r="B1768" s="56" t="str">
        <f t="shared" ca="1" si="174"/>
        <v>VERO</v>
      </c>
      <c r="C1768" s="57" t="b">
        <f t="shared" si="175"/>
        <v>1</v>
      </c>
      <c r="D1768" s="57" t="b">
        <f>+IF(Q1768='Convalida dati'!$B$16,AND('Dealflow centrale'!V1768&lt;&gt;"",I1768&lt;&gt;""),IF(AND('Dealflow centrale'!Q1768='Convalida dati'!$B$17,'Dealflow centrale'!I1768=""),OR('Dealflow centrale'!V1768="",V1768='Convalida dati'!$D$8),"FALSO"))</f>
        <v>1</v>
      </c>
      <c r="E1768" s="57" t="b">
        <f>+IF(OR(T1768='Convalida dati'!$F$4,T1768='Convalida dati'!$F$5,T1768='Convalida dati'!$F$8),OR('Dealflow centrale'!V1768='Convalida dati'!$D$5,V1768='Convalida dati'!$D$6,V1768='Convalida dati'!$D$7),IF(OR('Dealflow centrale'!T1768='Convalida dati'!$F$9,'Dealflow centrale'!T1768='Convalida dati'!$F$7),OR('Dealflow centrale'!V1768='Convalida dati'!$D$4,'Dealflow centrale'!V1768='Convalida dati'!$D$5,'Dealflow centrale'!V1768='Convalida dati'!$D$6),IF(T1768="",OR(V1768="",V1768='Convalida dati'!$D$8),"FALSO")))</f>
        <v>1</v>
      </c>
      <c r="F1768" s="58" t="str">
        <f t="shared" ca="1" si="176"/>
        <v>OK</v>
      </c>
      <c r="G1768" s="66">
        <f t="shared" si="152"/>
        <v>1763</v>
      </c>
      <c r="H1768" s="273">
        <v>44176</v>
      </c>
      <c r="I1768" s="374">
        <v>44176</v>
      </c>
      <c r="J1768" s="292" t="s">
        <v>3835</v>
      </c>
      <c r="K1768" s="76" t="s">
        <v>62</v>
      </c>
      <c r="L1768" s="76" t="s">
        <v>149</v>
      </c>
      <c r="M1768" s="78" t="s">
        <v>92</v>
      </c>
      <c r="N1768" s="77"/>
      <c r="O1768" s="272" t="s">
        <v>3833</v>
      </c>
      <c r="P1768" s="66" t="s">
        <v>35</v>
      </c>
      <c r="Q1768" s="67" t="s">
        <v>170</v>
      </c>
      <c r="R1768" s="67" t="s">
        <v>49</v>
      </c>
      <c r="S1768" s="288" t="str">
        <f>+'EVCA sectoralclassification'!E204</f>
        <v>Consumer electronics</v>
      </c>
      <c r="T1768" s="68" t="s">
        <v>41</v>
      </c>
      <c r="U1768" s="66" t="s">
        <v>218</v>
      </c>
      <c r="V1768" s="423" t="s">
        <v>174</v>
      </c>
      <c r="W1768" s="288"/>
      <c r="X1768" s="489">
        <v>44183</v>
      </c>
      <c r="Y1768" s="482"/>
      <c r="Z1768" s="74"/>
    </row>
    <row r="1769" spans="2:26" ht="42.45" hidden="1" customHeight="1" x14ac:dyDescent="0.3">
      <c r="B1769" s="56" t="str">
        <f t="shared" ca="1" si="174"/>
        <v>VERO</v>
      </c>
      <c r="C1769" s="57" t="b">
        <f t="shared" si="175"/>
        <v>1</v>
      </c>
      <c r="D1769" s="57" t="b">
        <f>+IF(Q1769='Convalida dati'!$B$16,AND('Dealflow centrale'!V1769&lt;&gt;"",I1769&lt;&gt;""),IF(AND('Dealflow centrale'!Q1769='Convalida dati'!$B$17,'Dealflow centrale'!I1769=""),OR('Dealflow centrale'!V1769="",V1769='Convalida dati'!$D$8),"FALSO"))</f>
        <v>1</v>
      </c>
      <c r="E1769" s="57" t="b">
        <f>+IF(OR(T1769='Convalida dati'!$F$4,T1769='Convalida dati'!$F$5,T1769='Convalida dati'!$F$8),OR('Dealflow centrale'!V1769='Convalida dati'!$D$5,V1769='Convalida dati'!$D$6,V1769='Convalida dati'!$D$7),IF(OR('Dealflow centrale'!T1769='Convalida dati'!$F$9,'Dealflow centrale'!T1769='Convalida dati'!$F$7),OR('Dealflow centrale'!V1769='Convalida dati'!$D$4,'Dealflow centrale'!V1769='Convalida dati'!$D$5,'Dealflow centrale'!V1769='Convalida dati'!$D$6),IF(T1769="",OR(V1769="",V1769='Convalida dati'!$D$8),"FALSO")))</f>
        <v>1</v>
      </c>
      <c r="F1769" s="58" t="str">
        <f t="shared" ca="1" si="176"/>
        <v>OK</v>
      </c>
      <c r="G1769" s="60">
        <f t="shared" si="152"/>
        <v>1764</v>
      </c>
      <c r="H1769" s="84">
        <v>44176</v>
      </c>
      <c r="I1769" s="375">
        <v>44176</v>
      </c>
      <c r="J1769" s="279" t="s">
        <v>3836</v>
      </c>
      <c r="K1769" s="70" t="s">
        <v>62</v>
      </c>
      <c r="L1769" s="70" t="s">
        <v>165</v>
      </c>
      <c r="M1769" s="72" t="s">
        <v>90</v>
      </c>
      <c r="N1769" s="75"/>
      <c r="O1769" s="73" t="s">
        <v>3837</v>
      </c>
      <c r="P1769" s="60" t="s">
        <v>35</v>
      </c>
      <c r="Q1769" s="61" t="s">
        <v>170</v>
      </c>
      <c r="R1769" s="61" t="s">
        <v>49</v>
      </c>
      <c r="S1769" s="293" t="str">
        <f>+'EVCA sectoralclassification'!E214</f>
        <v>Systems software</v>
      </c>
      <c r="T1769" s="62" t="s">
        <v>41</v>
      </c>
      <c r="U1769" s="60" t="s">
        <v>218</v>
      </c>
      <c r="V1769" s="426" t="s">
        <v>174</v>
      </c>
      <c r="W1769" s="293"/>
      <c r="X1769" s="488">
        <v>44183</v>
      </c>
      <c r="Y1769" s="481"/>
      <c r="Z1769" s="284"/>
    </row>
    <row r="1770" spans="2:26" ht="42.45" hidden="1" customHeight="1" x14ac:dyDescent="0.3">
      <c r="B1770" s="56" t="str">
        <f t="shared" ca="1" si="174"/>
        <v>VERO</v>
      </c>
      <c r="C1770" s="57" t="b">
        <f t="shared" si="175"/>
        <v>1</v>
      </c>
      <c r="D1770" s="57" t="b">
        <f>+IF(Q1770='Convalida dati'!$B$16,AND('Dealflow centrale'!V1770&lt;&gt;"",I1770&lt;&gt;""),IF(AND('Dealflow centrale'!Q1770='Convalida dati'!$B$17,'Dealflow centrale'!I1770=""),OR('Dealflow centrale'!V1770="",V1770='Convalida dati'!$D$8),"FALSO"))</f>
        <v>1</v>
      </c>
      <c r="E1770" s="57" t="b">
        <f>+IF(OR(T1770='Convalida dati'!$F$4,T1770='Convalida dati'!$F$5,T1770='Convalida dati'!$F$8),OR('Dealflow centrale'!V1770='Convalida dati'!$D$5,V1770='Convalida dati'!$D$6,V1770='Convalida dati'!$D$7),IF(OR('Dealflow centrale'!T1770='Convalida dati'!$F$9,'Dealflow centrale'!T1770='Convalida dati'!$F$7),OR('Dealflow centrale'!V1770='Convalida dati'!$D$4,'Dealflow centrale'!V1770='Convalida dati'!$D$5,'Dealflow centrale'!V1770='Convalida dati'!$D$6),IF(T1770="",OR(V1770="",V1770='Convalida dati'!$D$8),"FALSO")))</f>
        <v>1</v>
      </c>
      <c r="F1770" s="58" t="str">
        <f t="shared" ca="1" si="176"/>
        <v>OK</v>
      </c>
      <c r="G1770" s="66">
        <f t="shared" si="152"/>
        <v>1765</v>
      </c>
      <c r="H1770" s="273">
        <v>44179</v>
      </c>
      <c r="I1770" s="376">
        <v>44179</v>
      </c>
      <c r="J1770" s="292" t="s">
        <v>3838</v>
      </c>
      <c r="K1770" s="76" t="s">
        <v>62</v>
      </c>
      <c r="L1770" s="76" t="s">
        <v>3267</v>
      </c>
      <c r="M1770" s="78" t="s">
        <v>98</v>
      </c>
      <c r="N1770" s="77"/>
      <c r="O1770" s="272" t="s">
        <v>1104</v>
      </c>
      <c r="P1770" s="66" t="s">
        <v>34</v>
      </c>
      <c r="Q1770" s="67" t="s">
        <v>170</v>
      </c>
      <c r="R1770" s="67" t="s">
        <v>46</v>
      </c>
      <c r="S1770" s="288" t="str">
        <f>+'EVCA sectoralclassification'!E174</f>
        <v>Environmental services</v>
      </c>
      <c r="T1770" s="68" t="s">
        <v>166</v>
      </c>
      <c r="U1770" s="66" t="s">
        <v>218</v>
      </c>
      <c r="V1770" s="428" t="s">
        <v>38</v>
      </c>
      <c r="W1770" s="300"/>
      <c r="X1770" s="489">
        <v>44183</v>
      </c>
      <c r="Y1770" s="482"/>
      <c r="Z1770" s="74"/>
    </row>
    <row r="1771" spans="2:26" ht="42.45" hidden="1" customHeight="1" x14ac:dyDescent="0.3">
      <c r="B1771" s="56" t="str">
        <f t="shared" ca="1" si="174"/>
        <v>VERO</v>
      </c>
      <c r="C1771" s="57" t="b">
        <f t="shared" si="175"/>
        <v>1</v>
      </c>
      <c r="D1771" s="57" t="b">
        <f>+IF(Q1771='Convalida dati'!$B$16,AND('Dealflow centrale'!V1771&lt;&gt;"",I1771&lt;&gt;""),IF(AND('Dealflow centrale'!Q1771='Convalida dati'!$B$17,'Dealflow centrale'!I1771=""),OR('Dealflow centrale'!V1771="",V1771='Convalida dati'!$D$8),"FALSO"))</f>
        <v>1</v>
      </c>
      <c r="E1771" s="57" t="b">
        <f>+IF(OR(T1771='Convalida dati'!$F$4,T1771='Convalida dati'!$F$5,T1771='Convalida dati'!$F$8),OR('Dealflow centrale'!V1771='Convalida dati'!$D$5,V1771='Convalida dati'!$D$6,V1771='Convalida dati'!$D$7),IF(OR('Dealflow centrale'!T1771='Convalida dati'!$F$9,'Dealflow centrale'!T1771='Convalida dati'!$F$7),OR('Dealflow centrale'!V1771='Convalida dati'!$D$4,'Dealflow centrale'!V1771='Convalida dati'!$D$5,'Dealflow centrale'!V1771='Convalida dati'!$D$6),IF(T1771="",OR(V1771="",V1771='Convalida dati'!$D$8),"FALSO")))</f>
        <v>1</v>
      </c>
      <c r="F1771" s="58" t="str">
        <f t="shared" ca="1" si="176"/>
        <v>OK</v>
      </c>
      <c r="G1771" s="60">
        <f t="shared" si="152"/>
        <v>1766</v>
      </c>
      <c r="H1771" s="84">
        <v>44180</v>
      </c>
      <c r="I1771" s="375">
        <v>44180</v>
      </c>
      <c r="J1771" s="279" t="s">
        <v>3840</v>
      </c>
      <c r="K1771" s="70" t="s">
        <v>62</v>
      </c>
      <c r="L1771" s="70" t="s">
        <v>3401</v>
      </c>
      <c r="M1771" s="72" t="s">
        <v>90</v>
      </c>
      <c r="N1771" s="75"/>
      <c r="O1771" s="73" t="s">
        <v>3839</v>
      </c>
      <c r="P1771" s="60" t="s">
        <v>34</v>
      </c>
      <c r="Q1771" s="281" t="s">
        <v>170</v>
      </c>
      <c r="R1771" s="61" t="s">
        <v>53</v>
      </c>
      <c r="S1771" s="293" t="str">
        <f>+'EVCA sectoralclassification'!E200</f>
        <v>Internet technologies</v>
      </c>
      <c r="T1771" s="62" t="s">
        <v>41</v>
      </c>
      <c r="U1771" s="284" t="s">
        <v>218</v>
      </c>
      <c r="V1771" s="424" t="s">
        <v>174</v>
      </c>
      <c r="W1771" s="289"/>
      <c r="X1771" s="488">
        <v>44183</v>
      </c>
      <c r="Y1771" s="481"/>
      <c r="Z1771" s="284"/>
    </row>
    <row r="1772" spans="2:26" ht="42.45" hidden="1" customHeight="1" x14ac:dyDescent="0.3">
      <c r="B1772" s="56" t="str">
        <f t="shared" ca="1" si="174"/>
        <v>VERO</v>
      </c>
      <c r="C1772" s="57" t="b">
        <f t="shared" si="175"/>
        <v>1</v>
      </c>
      <c r="D1772" s="57" t="b">
        <f>+IF(Q1772='Convalida dati'!$B$16,AND('Dealflow centrale'!V1772&lt;&gt;"",I1772&lt;&gt;""),IF(AND('Dealflow centrale'!Q1772='Convalida dati'!$B$17,'Dealflow centrale'!I1772=""),OR('Dealflow centrale'!V1772="",V1772='Convalida dati'!$D$8),"FALSO"))</f>
        <v>1</v>
      </c>
      <c r="E1772" s="57" t="b">
        <f>+IF(OR(T1772='Convalida dati'!$F$4,T1772='Convalida dati'!$F$5,T1772='Convalida dati'!$F$8),OR('Dealflow centrale'!V1772='Convalida dati'!$D$5,V1772='Convalida dati'!$D$6,V1772='Convalida dati'!$D$7),IF(OR('Dealflow centrale'!T1772='Convalida dati'!$F$9,'Dealflow centrale'!T1772='Convalida dati'!$F$7),OR('Dealflow centrale'!V1772='Convalida dati'!$D$4,'Dealflow centrale'!V1772='Convalida dati'!$D$5,'Dealflow centrale'!V1772='Convalida dati'!$D$6),IF(T1772="",OR(V1772="",V1772='Convalida dati'!$D$8),"FALSO")))</f>
        <v>1</v>
      </c>
      <c r="F1772" s="58" t="str">
        <f t="shared" ca="1" si="176"/>
        <v>OK</v>
      </c>
      <c r="G1772" s="66">
        <f t="shared" si="152"/>
        <v>1767</v>
      </c>
      <c r="H1772" s="273">
        <v>44180</v>
      </c>
      <c r="I1772" s="374">
        <v>44180</v>
      </c>
      <c r="J1772" s="292" t="s">
        <v>3842</v>
      </c>
      <c r="K1772" s="76" t="s">
        <v>62</v>
      </c>
      <c r="L1772" s="76" t="s">
        <v>1077</v>
      </c>
      <c r="M1772" s="78" t="s">
        <v>103</v>
      </c>
      <c r="N1772" s="77"/>
      <c r="O1772" s="272" t="s">
        <v>3841</v>
      </c>
      <c r="P1772" s="66" t="s">
        <v>34</v>
      </c>
      <c r="Q1772" s="67" t="s">
        <v>170</v>
      </c>
      <c r="R1772" s="67" t="s">
        <v>53</v>
      </c>
      <c r="S1772" s="377" t="str">
        <f>+'EVCA sectoralclassification'!E200</f>
        <v>Internet technologies</v>
      </c>
      <c r="T1772" s="68" t="s">
        <v>41</v>
      </c>
      <c r="U1772" s="66" t="s">
        <v>218</v>
      </c>
      <c r="V1772" s="428" t="s">
        <v>174</v>
      </c>
      <c r="W1772" s="300"/>
      <c r="X1772" s="489">
        <v>44183</v>
      </c>
      <c r="Y1772" s="482"/>
      <c r="Z1772" s="74"/>
    </row>
    <row r="1773" spans="2:26" ht="42.45" hidden="1" customHeight="1" x14ac:dyDescent="0.3">
      <c r="B1773" s="56" t="str">
        <f t="shared" ca="1" si="174"/>
        <v>VERO</v>
      </c>
      <c r="C1773" s="57" t="b">
        <f t="shared" si="175"/>
        <v>1</v>
      </c>
      <c r="D1773" s="57" t="b">
        <f>+IF(Q1773='Convalida dati'!$B$16,AND('Dealflow centrale'!V1773&lt;&gt;"",I1773&lt;&gt;""),IF(AND('Dealflow centrale'!Q1773='Convalida dati'!$B$17,'Dealflow centrale'!I1773=""),OR('Dealflow centrale'!V1773="",V1773='Convalida dati'!$D$8),"FALSO"))</f>
        <v>1</v>
      </c>
      <c r="E1773" s="57" t="b">
        <f>+IF(OR(T1773='Convalida dati'!$F$4,T1773='Convalida dati'!$F$5,T1773='Convalida dati'!$F$8),OR('Dealflow centrale'!V1773='Convalida dati'!$D$5,V1773='Convalida dati'!$D$6,V1773='Convalida dati'!$D$7),IF(OR('Dealflow centrale'!T1773='Convalida dati'!$F$9,'Dealflow centrale'!T1773='Convalida dati'!$F$7),OR('Dealflow centrale'!V1773='Convalida dati'!$D$4,'Dealflow centrale'!V1773='Convalida dati'!$D$5,'Dealflow centrale'!V1773='Convalida dati'!$D$6),IF(T1773="",OR(V1773="",V1773='Convalida dati'!$D$8),"FALSO")))</f>
        <v>1</v>
      </c>
      <c r="F1773" s="58" t="str">
        <f t="shared" ca="1" si="176"/>
        <v>OK</v>
      </c>
      <c r="G1773" s="60">
        <f t="shared" si="152"/>
        <v>1768</v>
      </c>
      <c r="H1773" s="84">
        <v>44180</v>
      </c>
      <c r="I1773" s="375">
        <v>44183</v>
      </c>
      <c r="J1773" s="279" t="s">
        <v>3844</v>
      </c>
      <c r="K1773" s="70" t="s">
        <v>62</v>
      </c>
      <c r="L1773" s="70" t="s">
        <v>1529</v>
      </c>
      <c r="M1773" s="72" t="s">
        <v>97</v>
      </c>
      <c r="N1773" s="75"/>
      <c r="O1773" s="73" t="s">
        <v>3843</v>
      </c>
      <c r="P1773" s="60" t="s">
        <v>34</v>
      </c>
      <c r="Q1773" s="281" t="s">
        <v>170</v>
      </c>
      <c r="R1773" s="61" t="s">
        <v>53</v>
      </c>
      <c r="S1773" s="293" t="str">
        <f>+'EVCA sectoralclassification'!E88</f>
        <v>Business and industrial services</v>
      </c>
      <c r="T1773" s="62" t="s">
        <v>41</v>
      </c>
      <c r="U1773" s="72" t="s">
        <v>218</v>
      </c>
      <c r="V1773" s="424" t="s">
        <v>174</v>
      </c>
      <c r="W1773" s="289"/>
      <c r="X1773" s="488">
        <v>44188</v>
      </c>
      <c r="Y1773" s="481"/>
      <c r="Z1773" s="284"/>
    </row>
    <row r="1774" spans="2:26" ht="42.45" hidden="1" customHeight="1" x14ac:dyDescent="0.3">
      <c r="B1774" s="56" t="str">
        <f t="shared" ca="1" si="174"/>
        <v>VERO</v>
      </c>
      <c r="C1774" s="57" t="b">
        <f t="shared" si="175"/>
        <v>1</v>
      </c>
      <c r="D1774" s="57" t="b">
        <f>+IF(Q1774='Convalida dati'!$B$16,AND('Dealflow centrale'!V1774&lt;&gt;"",I1774&lt;&gt;""),IF(AND('Dealflow centrale'!Q1774='Convalida dati'!$B$17,'Dealflow centrale'!I1774=""),OR('Dealflow centrale'!V1774="",V1774='Convalida dati'!$D$8),"FALSO"))</f>
        <v>1</v>
      </c>
      <c r="E1774" s="57" t="b">
        <f>+IF(OR(T1774='Convalida dati'!$F$4,T1774='Convalida dati'!$F$5,T1774='Convalida dati'!$F$8),OR('Dealflow centrale'!V1774='Convalida dati'!$D$5,V1774='Convalida dati'!$D$6,V1774='Convalida dati'!$D$7),IF(OR('Dealflow centrale'!T1774='Convalida dati'!$F$9,'Dealflow centrale'!T1774='Convalida dati'!$F$7),OR('Dealflow centrale'!V1774='Convalida dati'!$D$4,'Dealflow centrale'!V1774='Convalida dati'!$D$5,'Dealflow centrale'!V1774='Convalida dati'!$D$6),IF(T1774="",OR(V1774="",V1774='Convalida dati'!$D$8),"FALSO")))</f>
        <v>1</v>
      </c>
      <c r="F1774" s="58" t="str">
        <f t="shared" ca="1" si="176"/>
        <v>OK</v>
      </c>
      <c r="G1774" s="66">
        <f t="shared" si="152"/>
        <v>1769</v>
      </c>
      <c r="H1774" s="273">
        <v>44181</v>
      </c>
      <c r="I1774" s="376">
        <v>44181</v>
      </c>
      <c r="J1774" s="292" t="s">
        <v>3845</v>
      </c>
      <c r="K1774" s="76" t="s">
        <v>62</v>
      </c>
      <c r="L1774" s="76" t="s">
        <v>80</v>
      </c>
      <c r="M1774" s="78" t="s">
        <v>70</v>
      </c>
      <c r="N1774" s="77"/>
      <c r="O1774" s="272" t="s">
        <v>3846</v>
      </c>
      <c r="P1774" s="66" t="s">
        <v>34</v>
      </c>
      <c r="Q1774" s="67" t="s">
        <v>170</v>
      </c>
      <c r="R1774" s="67" t="s">
        <v>53</v>
      </c>
      <c r="S1774" s="288" t="str">
        <f>+'EVCA sectoralclassification'!E200</f>
        <v>Internet technologies</v>
      </c>
      <c r="T1774" s="68" t="s">
        <v>167</v>
      </c>
      <c r="U1774" s="66" t="s">
        <v>218</v>
      </c>
      <c r="V1774" s="428" t="s">
        <v>38</v>
      </c>
      <c r="W1774" s="300"/>
      <c r="X1774" s="489">
        <v>44183</v>
      </c>
      <c r="Y1774" s="482"/>
      <c r="Z1774" s="74"/>
    </row>
    <row r="1775" spans="2:26" ht="42.45" hidden="1" customHeight="1" x14ac:dyDescent="0.3">
      <c r="B1775" s="56" t="str">
        <f t="shared" ca="1" si="174"/>
        <v>VERO</v>
      </c>
      <c r="C1775" s="57" t="b">
        <f t="shared" si="175"/>
        <v>1</v>
      </c>
      <c r="D1775" s="57" t="b">
        <f>+IF(Q1775='Convalida dati'!$B$16,AND('Dealflow centrale'!V1775&lt;&gt;"",I1775&lt;&gt;""),IF(AND('Dealflow centrale'!Q1775='Convalida dati'!$B$17,'Dealflow centrale'!I1775=""),OR('Dealflow centrale'!V1775="",V1775='Convalida dati'!$D$8),"FALSO"))</f>
        <v>1</v>
      </c>
      <c r="E1775" s="57" t="b">
        <f>+IF(OR(T1775='Convalida dati'!$F$4,T1775='Convalida dati'!$F$5,T1775='Convalida dati'!$F$8),OR('Dealflow centrale'!V1775='Convalida dati'!$D$5,V1775='Convalida dati'!$D$6,V1775='Convalida dati'!$D$7),IF(OR('Dealflow centrale'!T1775='Convalida dati'!$F$9,'Dealflow centrale'!T1775='Convalida dati'!$F$7),OR('Dealflow centrale'!V1775='Convalida dati'!$D$4,'Dealflow centrale'!V1775='Convalida dati'!$D$5,'Dealflow centrale'!V1775='Convalida dati'!$D$6),IF(T1775="",OR(V1775="",V1775='Convalida dati'!$D$8),"FALSO")))</f>
        <v>1</v>
      </c>
      <c r="F1775" s="58" t="str">
        <f t="shared" ca="1" si="176"/>
        <v>OK</v>
      </c>
      <c r="G1775" s="60">
        <f t="shared" ref="G1775:G1843" si="177">+G1774+1</f>
        <v>1770</v>
      </c>
      <c r="H1775" s="84">
        <v>44181</v>
      </c>
      <c r="I1775" s="375">
        <v>44181</v>
      </c>
      <c r="J1775" s="279" t="s">
        <v>3847</v>
      </c>
      <c r="K1775" s="70" t="s">
        <v>62</v>
      </c>
      <c r="L1775" s="70" t="s">
        <v>149</v>
      </c>
      <c r="M1775" s="72" t="s">
        <v>92</v>
      </c>
      <c r="N1775" s="75"/>
      <c r="O1775" s="73" t="s">
        <v>3848</v>
      </c>
      <c r="P1775" s="60" t="s">
        <v>83</v>
      </c>
      <c r="Q1775" s="281" t="s">
        <v>170</v>
      </c>
      <c r="R1775" s="61" t="s">
        <v>49</v>
      </c>
      <c r="S1775" s="293" t="str">
        <f>+'EVCA sectoralclassification'!E214</f>
        <v>Systems software</v>
      </c>
      <c r="T1775" s="62" t="s">
        <v>167</v>
      </c>
      <c r="U1775" s="80" t="s">
        <v>218</v>
      </c>
      <c r="V1775" s="426" t="s">
        <v>38</v>
      </c>
      <c r="W1775" s="293"/>
      <c r="X1775" s="488">
        <v>44183</v>
      </c>
      <c r="Y1775" s="481"/>
      <c r="Z1775" s="284"/>
    </row>
    <row r="1776" spans="2:26" ht="42.45" hidden="1" customHeight="1" x14ac:dyDescent="0.3">
      <c r="B1776" s="56" t="str">
        <f t="shared" ca="1" si="174"/>
        <v>VERO</v>
      </c>
      <c r="C1776" s="57" t="b">
        <f t="shared" si="175"/>
        <v>1</v>
      </c>
      <c r="D1776" s="57" t="b">
        <f>+IF(Q1776='Convalida dati'!$B$16,AND('Dealflow centrale'!V1776&lt;&gt;"",I1776&lt;&gt;""),IF(AND('Dealflow centrale'!Q1776='Convalida dati'!$B$17,'Dealflow centrale'!I1776=""),OR('Dealflow centrale'!V1776="",V1776='Convalida dati'!$D$8),"FALSO"))</f>
        <v>1</v>
      </c>
      <c r="E1776" s="57" t="b">
        <f>+IF(OR(T1776='Convalida dati'!$F$4,T1776='Convalida dati'!$F$5,T1776='Convalida dati'!$F$8),OR('Dealflow centrale'!V1776='Convalida dati'!$D$5,V1776='Convalida dati'!$D$6,V1776='Convalida dati'!$D$7),IF(OR('Dealflow centrale'!T1776='Convalida dati'!$F$9,'Dealflow centrale'!T1776='Convalida dati'!$F$7),OR('Dealflow centrale'!V1776='Convalida dati'!$D$4,'Dealflow centrale'!V1776='Convalida dati'!$D$5,'Dealflow centrale'!V1776='Convalida dati'!$D$6),IF(T1776="",OR(V1776="",V1776='Convalida dati'!$D$8),"FALSO")))</f>
        <v>1</v>
      </c>
      <c r="F1776" s="58" t="str">
        <f t="shared" ca="1" si="176"/>
        <v>OK</v>
      </c>
      <c r="G1776" s="66">
        <f t="shared" si="177"/>
        <v>1771</v>
      </c>
      <c r="H1776" s="273">
        <v>44183</v>
      </c>
      <c r="I1776" s="374">
        <v>44183</v>
      </c>
      <c r="J1776" s="292" t="s">
        <v>3850</v>
      </c>
      <c r="K1776" s="76" t="s">
        <v>62</v>
      </c>
      <c r="L1776" s="76" t="s">
        <v>69</v>
      </c>
      <c r="M1776" s="78" t="s">
        <v>70</v>
      </c>
      <c r="N1776" s="77"/>
      <c r="O1776" s="272" t="s">
        <v>3849</v>
      </c>
      <c r="P1776" s="78" t="s">
        <v>35</v>
      </c>
      <c r="Q1776" s="67" t="s">
        <v>170</v>
      </c>
      <c r="R1776" s="67" t="s">
        <v>47</v>
      </c>
      <c r="S1776" s="288" t="str">
        <f>+'EVCA sectoralclassification'!E131</f>
        <v>Consumer products manufacturing</v>
      </c>
      <c r="T1776" s="68" t="s">
        <v>166</v>
      </c>
      <c r="U1776" s="66" t="s">
        <v>218</v>
      </c>
      <c r="V1776" s="423" t="s">
        <v>38</v>
      </c>
      <c r="W1776" s="288"/>
      <c r="X1776" s="489">
        <v>44183</v>
      </c>
      <c r="Y1776" s="482"/>
      <c r="Z1776" s="74"/>
    </row>
    <row r="1777" spans="2:26" ht="42.45" hidden="1" customHeight="1" x14ac:dyDescent="0.3">
      <c r="B1777" s="56" t="str">
        <f t="shared" ca="1" si="174"/>
        <v>VERO</v>
      </c>
      <c r="C1777" s="57" t="b">
        <f t="shared" si="175"/>
        <v>1</v>
      </c>
      <c r="D1777" s="57" t="b">
        <f>+IF(Q1777='Convalida dati'!$B$16,AND('Dealflow centrale'!V1777&lt;&gt;"",I1777&lt;&gt;""),IF(AND('Dealflow centrale'!Q1777='Convalida dati'!$B$17,'Dealflow centrale'!I1777=""),OR('Dealflow centrale'!V1777="",V1777='Convalida dati'!$D$8),"FALSO"))</f>
        <v>1</v>
      </c>
      <c r="E1777" s="57" t="b">
        <f>+IF(OR(T1777='Convalida dati'!$F$4,T1777='Convalida dati'!$F$5,T1777='Convalida dati'!$F$8),OR('Dealflow centrale'!V1777='Convalida dati'!$D$9,V1777='Convalida dati'!$D$6,V1777='Convalida dati'!$D$7),IF(OR('Dealflow centrale'!T1777='Convalida dati'!$F$6,'Dealflow centrale'!T1777='Convalida dati'!$F$7),OR('Dealflow centrale'!V1777='Convalida dati'!$D$10,'Dealflow centrale'!V1777='Convalida dati'!$D$9,'Dealflow centrale'!V1777='Convalida dati'!$D$6),IF(T1777="",OR(V1777="",V1777='Convalida dati'!$D$8),"FALSO")))</f>
        <v>1</v>
      </c>
      <c r="F1777" s="58" t="str">
        <f t="shared" ca="1" si="176"/>
        <v>OK</v>
      </c>
      <c r="G1777" s="60">
        <f t="shared" si="177"/>
        <v>1772</v>
      </c>
      <c r="H1777" s="84">
        <v>44217</v>
      </c>
      <c r="I1777" s="375">
        <v>44217</v>
      </c>
      <c r="J1777" s="279" t="s">
        <v>3931</v>
      </c>
      <c r="K1777" s="70" t="s">
        <v>64</v>
      </c>
      <c r="L1777" s="70" t="s">
        <v>705</v>
      </c>
      <c r="M1777" s="72" t="s">
        <v>187</v>
      </c>
      <c r="N1777" s="75"/>
      <c r="O1777" s="73" t="s">
        <v>3930</v>
      </c>
      <c r="P1777" s="60" t="s">
        <v>34</v>
      </c>
      <c r="Q1777" s="281" t="s">
        <v>170</v>
      </c>
      <c r="R1777" s="61" t="s">
        <v>53</v>
      </c>
      <c r="S1777" s="293" t="str">
        <f>+'EVCA sectoralclassification'!E85</f>
        <v>Business and industrial services</v>
      </c>
      <c r="T1777" s="62" t="s">
        <v>41</v>
      </c>
      <c r="U1777" s="80" t="s">
        <v>218</v>
      </c>
      <c r="V1777" s="426" t="s">
        <v>174</v>
      </c>
      <c r="W1777" s="293"/>
      <c r="X1777" s="488">
        <v>44218</v>
      </c>
      <c r="Y1777" s="483" t="s">
        <v>3935</v>
      </c>
      <c r="Z1777" s="80"/>
    </row>
    <row r="1778" spans="2:26" ht="42.45" hidden="1" customHeight="1" x14ac:dyDescent="0.3">
      <c r="B1778" s="56" t="str">
        <f t="shared" ca="1" si="174"/>
        <v>VERO</v>
      </c>
      <c r="C1778" s="57" t="b">
        <f t="shared" si="175"/>
        <v>1</v>
      </c>
      <c r="D1778" s="57" t="b">
        <f>+IF(Q1778='Convalida dati'!$B$16,AND('Dealflow centrale'!V1778&lt;&gt;"",I1778&lt;&gt;""),IF(AND('Dealflow centrale'!Q1778='Convalida dati'!$B$17,'Dealflow centrale'!I1778=""),OR('Dealflow centrale'!V1778="",V1778='Convalida dati'!$D$8),"FALSO"))</f>
        <v>1</v>
      </c>
      <c r="E1778" s="57" t="b">
        <f>+IF(OR(T1778='Convalida dati'!$F$4,T1778='Convalida dati'!$F$5,T1778='Convalida dati'!$F$8),OR('Dealflow centrale'!V1778='Convalida dati'!$D$5,V1778='Convalida dati'!$D$6,V1778='Convalida dati'!$D$7),IF(OR('Dealflow centrale'!T1778='Convalida dati'!$F$9,'Dealflow centrale'!T1778='Convalida dati'!$F$7),OR('Dealflow centrale'!V1778='Convalida dati'!$D$4,'Dealflow centrale'!V1778='Convalida dati'!$D$5,'Dealflow centrale'!V1778='Convalida dati'!$D$6),IF(T1778="",OR(V1778="",V1778='Convalida dati'!$D$8),"FALSO")))</f>
        <v>1</v>
      </c>
      <c r="F1778" s="58" t="str">
        <f t="shared" ca="1" si="176"/>
        <v>OK</v>
      </c>
      <c r="G1778" s="66">
        <f t="shared" si="177"/>
        <v>1773</v>
      </c>
      <c r="H1778" s="273">
        <v>44187</v>
      </c>
      <c r="I1778" s="374">
        <v>44187</v>
      </c>
      <c r="J1778" s="292" t="s">
        <v>3852</v>
      </c>
      <c r="K1778" s="76" t="s">
        <v>62</v>
      </c>
      <c r="L1778" s="76" t="s">
        <v>149</v>
      </c>
      <c r="M1778" s="78" t="s">
        <v>92</v>
      </c>
      <c r="N1778" s="77"/>
      <c r="O1778" s="272" t="s">
        <v>3853</v>
      </c>
      <c r="P1778" s="66" t="s">
        <v>35</v>
      </c>
      <c r="Q1778" s="67" t="s">
        <v>170</v>
      </c>
      <c r="R1778" s="67" t="s">
        <v>51</v>
      </c>
      <c r="S1778" s="377" t="str">
        <f>+'EVCA sectoralclassification'!E55</f>
        <v>Business and industrial products</v>
      </c>
      <c r="T1778" s="68" t="s">
        <v>167</v>
      </c>
      <c r="U1778" s="66" t="s">
        <v>218</v>
      </c>
      <c r="V1778" s="423" t="s">
        <v>38</v>
      </c>
      <c r="W1778" s="288"/>
      <c r="X1778" s="489">
        <v>44188</v>
      </c>
      <c r="Y1778" s="482"/>
      <c r="Z1778" s="74"/>
    </row>
    <row r="1779" spans="2:26" ht="42.45" hidden="1" customHeight="1" x14ac:dyDescent="0.3">
      <c r="B1779" s="56" t="str">
        <f t="shared" ca="1" si="174"/>
        <v>VERO</v>
      </c>
      <c r="C1779" s="57" t="b">
        <f t="shared" si="175"/>
        <v>1</v>
      </c>
      <c r="D1779" s="57" t="b">
        <f>+IF(Q1779='Convalida dati'!$B$16,AND('Dealflow centrale'!V1779&lt;&gt;"",I1779&lt;&gt;""),IF(AND('Dealflow centrale'!Q1779='Convalida dati'!$B$17,'Dealflow centrale'!I1779=""),OR('Dealflow centrale'!V1779="",V1779='Convalida dati'!$D$8),"FALSO"))</f>
        <v>1</v>
      </c>
      <c r="E1779" s="57" t="b">
        <f>+IF(OR(T1779='Convalida dati'!$F$4,T1779='Convalida dati'!$F$5,T1779='Convalida dati'!$F$8),OR('Dealflow centrale'!V1779='Convalida dati'!$D$5,V1779='Convalida dati'!$D$6,V1779='Convalida dati'!$D$7),IF(OR('Dealflow centrale'!T1779='Convalida dati'!$F$9,'Dealflow centrale'!T1779='Convalida dati'!$F$7),OR('Dealflow centrale'!V1779='Convalida dati'!$D$4,'Dealflow centrale'!V1779='Convalida dati'!$D$5,'Dealflow centrale'!V1779='Convalida dati'!$D$6),IF(T1779="",OR(V1779="",V1779='Convalida dati'!$D$8),"FALSO")))</f>
        <v>1</v>
      </c>
      <c r="F1779" s="58" t="str">
        <f t="shared" ca="1" si="176"/>
        <v>OK</v>
      </c>
      <c r="G1779" s="60">
        <f t="shared" si="177"/>
        <v>1774</v>
      </c>
      <c r="H1779" s="84">
        <v>44187</v>
      </c>
      <c r="I1779" s="375">
        <v>44187</v>
      </c>
      <c r="J1779" s="279" t="s">
        <v>3854</v>
      </c>
      <c r="K1779" s="70" t="s">
        <v>62</v>
      </c>
      <c r="L1779" s="70" t="s">
        <v>80</v>
      </c>
      <c r="M1779" s="72" t="s">
        <v>70</v>
      </c>
      <c r="N1779" s="75"/>
      <c r="O1779" s="73" t="s">
        <v>3867</v>
      </c>
      <c r="P1779" s="60" t="s">
        <v>37</v>
      </c>
      <c r="Q1779" s="61" t="s">
        <v>170</v>
      </c>
      <c r="R1779" s="61" t="s">
        <v>51</v>
      </c>
      <c r="S1779" s="293" t="str">
        <f>+'EVCA sectoralclassification'!E58</f>
        <v>Business and industrial products</v>
      </c>
      <c r="T1779" s="62" t="s">
        <v>40</v>
      </c>
      <c r="U1779" s="284" t="s">
        <v>223</v>
      </c>
      <c r="V1779" s="424" t="s">
        <v>39</v>
      </c>
      <c r="W1779" s="289"/>
      <c r="X1779" s="488">
        <v>44188</v>
      </c>
      <c r="Y1779" s="481"/>
      <c r="Z1779" s="284"/>
    </row>
    <row r="1780" spans="2:26" ht="42.45" hidden="1" customHeight="1" x14ac:dyDescent="0.3">
      <c r="B1780" s="56" t="str">
        <f t="shared" ca="1" si="174"/>
        <v>VERO</v>
      </c>
      <c r="C1780" s="57" t="b">
        <f t="shared" si="175"/>
        <v>1</v>
      </c>
      <c r="D1780" s="57" t="b">
        <f>+IF(Q1780='Convalida dati'!$B$16,AND('Dealflow centrale'!V1780&lt;&gt;"",I1780&lt;&gt;""),IF(AND('Dealflow centrale'!Q1780='Convalida dati'!$B$17,'Dealflow centrale'!I1780=""),OR('Dealflow centrale'!V1780="",V1780='Convalida dati'!$D$8),"FALSO"))</f>
        <v>1</v>
      </c>
      <c r="E1780" s="57" t="b">
        <f>+IF(OR(T1780='Convalida dati'!$F$4,T1780='Convalida dati'!$F$5,T1780='Convalida dati'!$F$8),OR('Dealflow centrale'!V1780='Convalida dati'!$D$5,V1780='Convalida dati'!$D$6,V1780='Convalida dati'!$D$7),IF(OR('Dealflow centrale'!T1780='Convalida dati'!$F$9,'Dealflow centrale'!T1780='Convalida dati'!$F$7),OR('Dealflow centrale'!V1780='Convalida dati'!$D$4,'Dealflow centrale'!V1780='Convalida dati'!$D$5,'Dealflow centrale'!V1780='Convalida dati'!$D$6),IF(T1780="",OR(V1780="",V1780='Convalida dati'!$D$8),"FALSO")))</f>
        <v>1</v>
      </c>
      <c r="F1780" s="58" t="str">
        <f t="shared" ca="1" si="176"/>
        <v>OK</v>
      </c>
      <c r="G1780" s="66">
        <f t="shared" si="177"/>
        <v>1775</v>
      </c>
      <c r="H1780" s="273">
        <v>44187</v>
      </c>
      <c r="I1780" s="376">
        <v>44187</v>
      </c>
      <c r="J1780" s="292" t="s">
        <v>3855</v>
      </c>
      <c r="K1780" s="76" t="s">
        <v>62</v>
      </c>
      <c r="L1780" s="76" t="s">
        <v>165</v>
      </c>
      <c r="M1780" s="78" t="s">
        <v>90</v>
      </c>
      <c r="N1780" s="77"/>
      <c r="O1780" s="272" t="s">
        <v>3867</v>
      </c>
      <c r="P1780" s="66" t="s">
        <v>37</v>
      </c>
      <c r="Q1780" s="67" t="s">
        <v>170</v>
      </c>
      <c r="R1780" s="67" t="s">
        <v>46</v>
      </c>
      <c r="S1780" s="288" t="str">
        <f>+'EVCA sectoralclassification'!E175</f>
        <v>Environmental services</v>
      </c>
      <c r="T1780" s="68" t="s">
        <v>40</v>
      </c>
      <c r="U1780" s="78" t="s">
        <v>834</v>
      </c>
      <c r="V1780" s="428" t="s">
        <v>39</v>
      </c>
      <c r="W1780" s="300"/>
      <c r="X1780" s="489">
        <v>44188</v>
      </c>
      <c r="Y1780" s="482"/>
      <c r="Z1780" s="74"/>
    </row>
    <row r="1781" spans="2:26" ht="42.45" hidden="1" customHeight="1" x14ac:dyDescent="0.3">
      <c r="B1781" s="56" t="str">
        <f t="shared" ca="1" si="174"/>
        <v>VERO</v>
      </c>
      <c r="C1781" s="57" t="b">
        <f t="shared" si="175"/>
        <v>1</v>
      </c>
      <c r="D1781" s="57" t="b">
        <f>+IF(Q1781='Convalida dati'!$B$16,AND('Dealflow centrale'!V1781&lt;&gt;"",I1781&lt;&gt;""),IF(AND('Dealflow centrale'!Q1781='Convalida dati'!$B$17,'Dealflow centrale'!I1781=""),OR('Dealflow centrale'!V1781="",V1781='Convalida dati'!$D$8),"FALSO"))</f>
        <v>1</v>
      </c>
      <c r="E1781" s="57" t="b">
        <f>+IF(OR(T1781='Convalida dati'!$F$4,T1781='Convalida dati'!$F$5,T1781='Convalida dati'!$F$8),OR('Dealflow centrale'!V1781='Convalida dati'!$D$5,V1781='Convalida dati'!$D$6,V1781='Convalida dati'!$D$7),IF(OR('Dealflow centrale'!T1781='Convalida dati'!$F$9,'Dealflow centrale'!T1781='Convalida dati'!$F$7),OR('Dealflow centrale'!V1781='Convalida dati'!$D$4,'Dealflow centrale'!V1781='Convalida dati'!$D$5,'Dealflow centrale'!V1781='Convalida dati'!$D$6),IF(T1781="",OR(V1781="",V1781='Convalida dati'!$D$8),"FALSO")))</f>
        <v>1</v>
      </c>
      <c r="F1781" s="58" t="str">
        <f t="shared" ca="1" si="176"/>
        <v>OK</v>
      </c>
      <c r="G1781" s="60">
        <f t="shared" si="177"/>
        <v>1776</v>
      </c>
      <c r="H1781" s="84">
        <v>44187</v>
      </c>
      <c r="I1781" s="375">
        <v>44187</v>
      </c>
      <c r="J1781" s="279" t="s">
        <v>3856</v>
      </c>
      <c r="K1781" s="70" t="s">
        <v>62</v>
      </c>
      <c r="L1781" s="70" t="s">
        <v>764</v>
      </c>
      <c r="M1781" s="72" t="s">
        <v>103</v>
      </c>
      <c r="N1781" s="75"/>
      <c r="O1781" s="73" t="s">
        <v>3867</v>
      </c>
      <c r="P1781" s="60" t="s">
        <v>37</v>
      </c>
      <c r="Q1781" s="281" t="s">
        <v>170</v>
      </c>
      <c r="R1781" s="61" t="s">
        <v>47</v>
      </c>
      <c r="S1781" s="293" t="str">
        <f>+'EVCA sectoralclassification'!E118</f>
        <v>Consumer products manufacturing</v>
      </c>
      <c r="T1781" s="62" t="s">
        <v>40</v>
      </c>
      <c r="U1781" s="80" t="s">
        <v>799</v>
      </c>
      <c r="V1781" s="424" t="s">
        <v>39</v>
      </c>
      <c r="W1781" s="289"/>
      <c r="X1781" s="488">
        <v>44188</v>
      </c>
      <c r="Y1781" s="481"/>
      <c r="Z1781" s="284"/>
    </row>
    <row r="1782" spans="2:26" ht="42.45" hidden="1" customHeight="1" x14ac:dyDescent="0.3">
      <c r="B1782" s="56" t="str">
        <f t="shared" ca="1" si="174"/>
        <v>VERO</v>
      </c>
      <c r="C1782" s="57" t="b">
        <f t="shared" si="175"/>
        <v>1</v>
      </c>
      <c r="D1782" s="57" t="b">
        <f>+IF(Q1782='Convalida dati'!$B$16,AND('Dealflow centrale'!V1782&lt;&gt;"",I1782&lt;&gt;""),IF(AND('Dealflow centrale'!Q1782='Convalida dati'!$B$17,'Dealflow centrale'!I1782=""),OR('Dealflow centrale'!V1782="",V1782='Convalida dati'!$D$8),"FALSO"))</f>
        <v>1</v>
      </c>
      <c r="E1782" s="57" t="b">
        <f>+IF(OR(T1782='Convalida dati'!$F$4,T1782='Convalida dati'!$F$5,T1782='Convalida dati'!$F$8),OR('Dealflow centrale'!V1782='Convalida dati'!$D$5,V1782='Convalida dati'!$D$6,V1782='Convalida dati'!$D$7),IF(OR('Dealflow centrale'!T1782='Convalida dati'!$F$9,'Dealflow centrale'!T1782='Convalida dati'!$F$7),OR('Dealflow centrale'!V1782='Convalida dati'!$D$4,'Dealflow centrale'!V1782='Convalida dati'!$D$5,'Dealflow centrale'!V1782='Convalida dati'!$D$6),IF(T1782="",OR(V1782="",V1782='Convalida dati'!$D$8),"FALSO")))</f>
        <v>1</v>
      </c>
      <c r="F1782" s="58" t="str">
        <f t="shared" ca="1" si="176"/>
        <v>OK</v>
      </c>
      <c r="G1782" s="66">
        <f t="shared" si="177"/>
        <v>1777</v>
      </c>
      <c r="H1782" s="273">
        <v>44187</v>
      </c>
      <c r="I1782" s="374">
        <v>44187</v>
      </c>
      <c r="J1782" s="292" t="s">
        <v>3857</v>
      </c>
      <c r="K1782" s="76" t="s">
        <v>62</v>
      </c>
      <c r="L1782" s="76" t="s">
        <v>231</v>
      </c>
      <c r="M1782" s="78" t="s">
        <v>91</v>
      </c>
      <c r="N1782" s="77"/>
      <c r="O1782" s="272" t="s">
        <v>3867</v>
      </c>
      <c r="P1782" s="78" t="s">
        <v>37</v>
      </c>
      <c r="Q1782" s="67" t="s">
        <v>170</v>
      </c>
      <c r="R1782" s="67" t="s">
        <v>49</v>
      </c>
      <c r="S1782" s="288" t="str">
        <f>+'EVCA sectoralclassification'!E214</f>
        <v>Systems software</v>
      </c>
      <c r="T1782" s="68" t="s">
        <v>40</v>
      </c>
      <c r="U1782" s="78" t="s">
        <v>230</v>
      </c>
      <c r="V1782" s="423" t="s">
        <v>39</v>
      </c>
      <c r="W1782" s="288"/>
      <c r="X1782" s="489">
        <v>44188</v>
      </c>
      <c r="Y1782" s="482"/>
      <c r="Z1782" s="74"/>
    </row>
    <row r="1783" spans="2:26" ht="42.45" hidden="1" customHeight="1" x14ac:dyDescent="0.3">
      <c r="B1783" s="56" t="str">
        <f t="shared" ca="1" si="174"/>
        <v>VERO</v>
      </c>
      <c r="C1783" s="57" t="b">
        <f t="shared" si="175"/>
        <v>1</v>
      </c>
      <c r="D1783" s="57" t="b">
        <f>+IF(Q1783='Convalida dati'!$B$16,AND('Dealflow centrale'!V1783&lt;&gt;"",I1783&lt;&gt;""),IF(AND('Dealflow centrale'!Q1783='Convalida dati'!$B$17,'Dealflow centrale'!I1783=""),OR('Dealflow centrale'!V1783="",V1783='Convalida dati'!$D$8),"FALSO"))</f>
        <v>1</v>
      </c>
      <c r="E1783" s="57" t="b">
        <f>+IF(OR(T1783='Convalida dati'!$F$4,T1783='Convalida dati'!$F$5,T1783='Convalida dati'!$F$8),OR('Dealflow centrale'!V1783='Convalida dati'!$D$5,V1783='Convalida dati'!$D$6,V1783='Convalida dati'!$D$7),IF(OR('Dealflow centrale'!T1783='Convalida dati'!$F$9,'Dealflow centrale'!T1783='Convalida dati'!$F$7),OR('Dealflow centrale'!V1783='Convalida dati'!$D$4,'Dealflow centrale'!V1783='Convalida dati'!$D$5,'Dealflow centrale'!V1783='Convalida dati'!$D$6),IF(T1783="",OR(V1783="",V1783='Convalida dati'!$D$8),"FALSO")))</f>
        <v>1</v>
      </c>
      <c r="F1783" s="58" t="str">
        <f t="shared" ca="1" si="176"/>
        <v>OK</v>
      </c>
      <c r="G1783" s="60">
        <f t="shared" si="177"/>
        <v>1778</v>
      </c>
      <c r="H1783" s="84">
        <v>44187</v>
      </c>
      <c r="I1783" s="375">
        <v>44187</v>
      </c>
      <c r="J1783" s="279" t="s">
        <v>3858</v>
      </c>
      <c r="K1783" s="70" t="s">
        <v>64</v>
      </c>
      <c r="L1783" s="70" t="s">
        <v>705</v>
      </c>
      <c r="M1783" s="72" t="s">
        <v>187</v>
      </c>
      <c r="N1783" s="75"/>
      <c r="O1783" s="73" t="s">
        <v>3867</v>
      </c>
      <c r="P1783" s="60" t="s">
        <v>37</v>
      </c>
      <c r="Q1783" s="61" t="s">
        <v>170</v>
      </c>
      <c r="R1783" s="61" t="s">
        <v>51</v>
      </c>
      <c r="S1783" s="293" t="str">
        <f>+'EVCA sectoralclassification'!E40</f>
        <v>Chemical and materials: other</v>
      </c>
      <c r="T1783" s="62" t="s">
        <v>40</v>
      </c>
      <c r="U1783" s="60" t="s">
        <v>218</v>
      </c>
      <c r="V1783" s="424" t="s">
        <v>174</v>
      </c>
      <c r="W1783" s="289"/>
      <c r="X1783" s="488">
        <v>44188</v>
      </c>
      <c r="Y1783" s="481"/>
      <c r="Z1783" s="284"/>
    </row>
    <row r="1784" spans="2:26" ht="42.45" hidden="1" customHeight="1" x14ac:dyDescent="0.3">
      <c r="B1784" s="56" t="str">
        <f t="shared" ca="1" si="174"/>
        <v>VERO</v>
      </c>
      <c r="C1784" s="57" t="b">
        <f t="shared" si="175"/>
        <v>1</v>
      </c>
      <c r="D1784" s="57" t="b">
        <f>+IF(Q1784='Convalida dati'!$B$16,AND('Dealflow centrale'!V1784&lt;&gt;"",I1784&lt;&gt;""),IF(AND('Dealflow centrale'!Q1784='Convalida dati'!$B$17,'Dealflow centrale'!I1784=""),OR('Dealflow centrale'!V1784="",V1784='Convalida dati'!$D$8),"FALSO"))</f>
        <v>1</v>
      </c>
      <c r="E1784" s="57" t="b">
        <f>+IF(OR(T1784='Convalida dati'!$F$4,T1784='Convalida dati'!$F$5,T1784='Convalida dati'!$F$8),OR('Dealflow centrale'!V1784='Convalida dati'!$D$5,V1784='Convalida dati'!$D$6,V1784='Convalida dati'!$D$7),IF(OR('Dealflow centrale'!T1784='Convalida dati'!$F$9,'Dealflow centrale'!T1784='Convalida dati'!$F$7),OR('Dealflow centrale'!V1784='Convalida dati'!$D$4,'Dealflow centrale'!V1784='Convalida dati'!$D$5,'Dealflow centrale'!V1784='Convalida dati'!$D$6),IF(T1784="",OR(V1784="",V1784='Convalida dati'!$D$8),"FALSO")))</f>
        <v>1</v>
      </c>
      <c r="F1784" s="58" t="str">
        <f t="shared" ca="1" si="176"/>
        <v>OK</v>
      </c>
      <c r="G1784" s="66">
        <f t="shared" si="177"/>
        <v>1779</v>
      </c>
      <c r="H1784" s="273">
        <v>44187</v>
      </c>
      <c r="I1784" s="374">
        <v>44187</v>
      </c>
      <c r="J1784" s="292" t="s">
        <v>3859</v>
      </c>
      <c r="K1784" s="76" t="s">
        <v>62</v>
      </c>
      <c r="L1784" s="76" t="s">
        <v>891</v>
      </c>
      <c r="M1784" s="78" t="s">
        <v>100</v>
      </c>
      <c r="N1784" s="77"/>
      <c r="O1784" s="272" t="s">
        <v>3867</v>
      </c>
      <c r="P1784" s="66" t="s">
        <v>37</v>
      </c>
      <c r="Q1784" s="67" t="s">
        <v>170</v>
      </c>
      <c r="R1784" s="67" t="s">
        <v>49</v>
      </c>
      <c r="S1784" s="377" t="str">
        <f>+'EVCA sectoralclassification'!E214</f>
        <v>Systems software</v>
      </c>
      <c r="T1784" s="68" t="s">
        <v>40</v>
      </c>
      <c r="U1784" s="78" t="s">
        <v>1342</v>
      </c>
      <c r="V1784" s="423" t="s">
        <v>39</v>
      </c>
      <c r="W1784" s="288"/>
      <c r="X1784" s="489">
        <v>44188</v>
      </c>
      <c r="Y1784" s="482"/>
      <c r="Z1784" s="74"/>
    </row>
    <row r="1785" spans="2:26" ht="42.45" hidden="1" customHeight="1" x14ac:dyDescent="0.3">
      <c r="B1785" s="56" t="str">
        <f t="shared" ca="1" si="174"/>
        <v>VERO</v>
      </c>
      <c r="C1785" s="57" t="b">
        <f t="shared" si="175"/>
        <v>1</v>
      </c>
      <c r="D1785" s="57" t="b">
        <f>+IF(Q1785='Convalida dati'!$B$16,AND('Dealflow centrale'!V1785&lt;&gt;"",I1785&lt;&gt;""),IF(AND('Dealflow centrale'!Q1785='Convalida dati'!$B$17,'Dealflow centrale'!I1785=""),OR('Dealflow centrale'!V1785="",V1785='Convalida dati'!$D$8),"FALSO"))</f>
        <v>1</v>
      </c>
      <c r="E1785" s="57" t="b">
        <f>+IF(OR(T1785='Convalida dati'!$F$4,T1785='Convalida dati'!$F$5,T1785='Convalida dati'!$F$8),OR('Dealflow centrale'!V1785='Convalida dati'!$D$5,V1785='Convalida dati'!$D$6,V1785='Convalida dati'!$D$7),IF(OR('Dealflow centrale'!T1785='Convalida dati'!$F$9,'Dealflow centrale'!T1785='Convalida dati'!$F$7),OR('Dealflow centrale'!V1785='Convalida dati'!$D$4,'Dealflow centrale'!V1785='Convalida dati'!$D$5,'Dealflow centrale'!V1785='Convalida dati'!$D$6),IF(T1785="",OR(V1785="",V1785='Convalida dati'!$D$8),"FALSO")))</f>
        <v>1</v>
      </c>
      <c r="F1785" s="58" t="str">
        <f t="shared" ca="1" si="176"/>
        <v>OK</v>
      </c>
      <c r="G1785" s="60">
        <f t="shared" si="177"/>
        <v>1780</v>
      </c>
      <c r="H1785" s="84">
        <v>44187</v>
      </c>
      <c r="I1785" s="375">
        <v>44187</v>
      </c>
      <c r="J1785" s="279" t="s">
        <v>3860</v>
      </c>
      <c r="K1785" s="70" t="s">
        <v>62</v>
      </c>
      <c r="L1785" s="70" t="s">
        <v>149</v>
      </c>
      <c r="M1785" s="72" t="s">
        <v>92</v>
      </c>
      <c r="N1785" s="75"/>
      <c r="O1785" s="73" t="s">
        <v>3867</v>
      </c>
      <c r="P1785" s="60" t="s">
        <v>37</v>
      </c>
      <c r="Q1785" s="61" t="s">
        <v>170</v>
      </c>
      <c r="R1785" s="61" t="s">
        <v>51</v>
      </c>
      <c r="S1785" s="293" t="str">
        <f>+'EVCA sectoralclassification'!E55</f>
        <v>Business and industrial products</v>
      </c>
      <c r="T1785" s="62" t="s">
        <v>40</v>
      </c>
      <c r="U1785" s="72" t="s">
        <v>1285</v>
      </c>
      <c r="V1785" s="424" t="s">
        <v>39</v>
      </c>
      <c r="W1785" s="289"/>
      <c r="X1785" s="488">
        <v>44188</v>
      </c>
      <c r="Y1785" s="481"/>
      <c r="Z1785" s="284"/>
    </row>
    <row r="1786" spans="2:26" ht="42.45" hidden="1" customHeight="1" x14ac:dyDescent="0.3">
      <c r="B1786" s="56" t="str">
        <f t="shared" ca="1" si="174"/>
        <v>VERO</v>
      </c>
      <c r="C1786" s="57" t="b">
        <f t="shared" si="175"/>
        <v>1</v>
      </c>
      <c r="D1786" s="57" t="b">
        <f>+IF(Q1786='Convalida dati'!$B$16,AND('Dealflow centrale'!V1786&lt;&gt;"",I1786&lt;&gt;""),IF(AND('Dealflow centrale'!Q1786='Convalida dati'!$B$17,'Dealflow centrale'!I1786=""),OR('Dealflow centrale'!V1786="",V1786='Convalida dati'!$D$8),"FALSO"))</f>
        <v>1</v>
      </c>
      <c r="E1786" s="57" t="b">
        <f>+IF(OR(T1786='Convalida dati'!$F$4,T1786='Convalida dati'!$F$5,T1786='Convalida dati'!$F$8),OR('Dealflow centrale'!V1786='Convalida dati'!$D$5,V1786='Convalida dati'!$D$6,V1786='Convalida dati'!$D$7),IF(OR('Dealflow centrale'!T1786='Convalida dati'!$F$9,'Dealflow centrale'!T1786='Convalida dati'!$F$7),OR('Dealflow centrale'!V1786='Convalida dati'!$D$4,'Dealflow centrale'!V1786='Convalida dati'!$D$5,'Dealflow centrale'!V1786='Convalida dati'!$D$6),IF(T1786="",OR(V1786="",V1786='Convalida dati'!$D$8),"FALSO")))</f>
        <v>1</v>
      </c>
      <c r="F1786" s="58" t="str">
        <f t="shared" ca="1" si="176"/>
        <v>OK</v>
      </c>
      <c r="G1786" s="66">
        <f t="shared" si="177"/>
        <v>1781</v>
      </c>
      <c r="H1786" s="273">
        <v>44187</v>
      </c>
      <c r="I1786" s="376">
        <v>44187</v>
      </c>
      <c r="J1786" s="292" t="s">
        <v>3861</v>
      </c>
      <c r="K1786" s="76" t="s">
        <v>62</v>
      </c>
      <c r="L1786" s="76" t="s">
        <v>149</v>
      </c>
      <c r="M1786" s="78" t="s">
        <v>92</v>
      </c>
      <c r="N1786" s="77"/>
      <c r="O1786" s="272" t="s">
        <v>3867</v>
      </c>
      <c r="P1786" s="66" t="s">
        <v>37</v>
      </c>
      <c r="Q1786" s="67" t="s">
        <v>170</v>
      </c>
      <c r="R1786" s="280" t="s">
        <v>51</v>
      </c>
      <c r="S1786" s="288" t="str">
        <f>+'EVCA sectoralclassification'!E56</f>
        <v>Business and industrial products</v>
      </c>
      <c r="T1786" s="68" t="s">
        <v>40</v>
      </c>
      <c r="U1786" s="78" t="s">
        <v>1285</v>
      </c>
      <c r="V1786" s="428" t="s">
        <v>39</v>
      </c>
      <c r="W1786" s="300"/>
      <c r="X1786" s="489">
        <v>44188</v>
      </c>
      <c r="Y1786" s="482"/>
      <c r="Z1786" s="74"/>
    </row>
    <row r="1787" spans="2:26" ht="42.45" hidden="1" customHeight="1" x14ac:dyDescent="0.3">
      <c r="B1787" s="56" t="str">
        <f t="shared" ca="1" si="174"/>
        <v>VERO</v>
      </c>
      <c r="C1787" s="57" t="b">
        <f t="shared" si="175"/>
        <v>1</v>
      </c>
      <c r="D1787" s="57" t="b">
        <f>+IF(Q1787='Convalida dati'!$B$16,AND('Dealflow centrale'!V1787&lt;&gt;"",I1787&lt;&gt;""),IF(AND('Dealflow centrale'!Q1787='Convalida dati'!$B$17,'Dealflow centrale'!I1787=""),OR('Dealflow centrale'!V1787="",V1787='Convalida dati'!$D$8),"FALSO"))</f>
        <v>1</v>
      </c>
      <c r="E1787" s="57" t="b">
        <f>+IF(OR(T1787='Convalida dati'!$F$4,T1787='Convalida dati'!$F$5,T1787='Convalida dati'!$F$8),OR('Dealflow centrale'!V1787='Convalida dati'!$D$5,V1787='Convalida dati'!$D$6,V1787='Convalida dati'!$D$7),IF(OR('Dealflow centrale'!T1787='Convalida dati'!$F$9,'Dealflow centrale'!T1787='Convalida dati'!$F$7),OR('Dealflow centrale'!V1787='Convalida dati'!$D$4,'Dealflow centrale'!V1787='Convalida dati'!$D$5,'Dealflow centrale'!V1787='Convalida dati'!$D$6),IF(T1787="",OR(V1787="",V1787='Convalida dati'!$D$8),"FALSO")))</f>
        <v>1</v>
      </c>
      <c r="F1787" s="58" t="str">
        <f t="shared" ca="1" si="176"/>
        <v>OK</v>
      </c>
      <c r="G1787" s="60">
        <f t="shared" si="177"/>
        <v>1782</v>
      </c>
      <c r="H1787" s="84">
        <v>44187</v>
      </c>
      <c r="I1787" s="375">
        <v>44187</v>
      </c>
      <c r="J1787" s="279" t="s">
        <v>3862</v>
      </c>
      <c r="K1787" s="70" t="s">
        <v>62</v>
      </c>
      <c r="L1787" s="70" t="s">
        <v>707</v>
      </c>
      <c r="M1787" s="72" t="s">
        <v>89</v>
      </c>
      <c r="N1787" s="75"/>
      <c r="O1787" s="73" t="s">
        <v>3867</v>
      </c>
      <c r="P1787" s="60" t="s">
        <v>37</v>
      </c>
      <c r="Q1787" s="281" t="s">
        <v>170</v>
      </c>
      <c r="R1787" s="61" t="s">
        <v>43</v>
      </c>
      <c r="S1787" s="293" t="str">
        <f>+'EVCA sectoralclassification'!E16</f>
        <v>Agriculture: other</v>
      </c>
      <c r="T1787" s="62" t="s">
        <v>40</v>
      </c>
      <c r="U1787" s="80" t="s">
        <v>222</v>
      </c>
      <c r="V1787" s="424" t="s">
        <v>39</v>
      </c>
      <c r="W1787" s="289"/>
      <c r="X1787" s="488">
        <v>44188</v>
      </c>
      <c r="Y1787" s="481"/>
      <c r="Z1787" s="284"/>
    </row>
    <row r="1788" spans="2:26" ht="42.45" hidden="1" customHeight="1" x14ac:dyDescent="0.3">
      <c r="B1788" s="56" t="str">
        <f t="shared" ca="1" si="174"/>
        <v>VERO</v>
      </c>
      <c r="C1788" s="57" t="b">
        <f t="shared" si="175"/>
        <v>1</v>
      </c>
      <c r="D1788" s="57" t="b">
        <f>+IF(Q1788='Convalida dati'!$B$16,AND('Dealflow centrale'!V1788&lt;&gt;"",I1788&lt;&gt;""),IF(AND('Dealflow centrale'!Q1788='Convalida dati'!$B$17,'Dealflow centrale'!I1788=""),OR('Dealflow centrale'!V1788="",V1788='Convalida dati'!$D$8),"FALSO"))</f>
        <v>1</v>
      </c>
      <c r="E1788" s="57" t="b">
        <f>+IF(OR(T1788='Convalida dati'!$F$4,T1788='Convalida dati'!$F$5,T1788='Convalida dati'!$F$8),OR('Dealflow centrale'!V1788='Convalida dati'!$D$5,V1788='Convalida dati'!$D$6,V1788='Convalida dati'!$D$7),IF(OR('Dealflow centrale'!T1788='Convalida dati'!$F$9,'Dealflow centrale'!T1788='Convalida dati'!$F$7),OR('Dealflow centrale'!V1788='Convalida dati'!$D$4,'Dealflow centrale'!V1788='Convalida dati'!$D$5,'Dealflow centrale'!V1788='Convalida dati'!$D$6),IF(T1788="",OR(V1788="",V1788='Convalida dati'!$D$8),"FALSO")))</f>
        <v>1</v>
      </c>
      <c r="F1788" s="58" t="str">
        <f t="shared" ca="1" si="176"/>
        <v>OK</v>
      </c>
      <c r="G1788" s="66">
        <f t="shared" si="177"/>
        <v>1783</v>
      </c>
      <c r="H1788" s="273">
        <v>44187</v>
      </c>
      <c r="I1788" s="374">
        <v>44187</v>
      </c>
      <c r="J1788" s="292" t="s">
        <v>3863</v>
      </c>
      <c r="K1788" s="76" t="s">
        <v>62</v>
      </c>
      <c r="L1788" s="76" t="s">
        <v>202</v>
      </c>
      <c r="M1788" s="78" t="s">
        <v>89</v>
      </c>
      <c r="N1788" s="77"/>
      <c r="O1788" s="272" t="s">
        <v>3867</v>
      </c>
      <c r="P1788" s="66" t="s">
        <v>37</v>
      </c>
      <c r="Q1788" s="67" t="s">
        <v>170</v>
      </c>
      <c r="R1788" s="280" t="s">
        <v>51</v>
      </c>
      <c r="S1788" s="288" t="str">
        <f>+'EVCA sectoralclassification'!E56</f>
        <v>Business and industrial products</v>
      </c>
      <c r="T1788" s="68" t="s">
        <v>40</v>
      </c>
      <c r="U1788" s="78" t="s">
        <v>887</v>
      </c>
      <c r="V1788" s="423" t="s">
        <v>39</v>
      </c>
      <c r="W1788" s="288"/>
      <c r="X1788" s="489">
        <v>44188</v>
      </c>
      <c r="Y1788" s="482"/>
      <c r="Z1788" s="74"/>
    </row>
    <row r="1789" spans="2:26" ht="42.45" hidden="1" customHeight="1" x14ac:dyDescent="0.3">
      <c r="B1789" s="56" t="str">
        <f t="shared" ca="1" si="174"/>
        <v>VERO</v>
      </c>
      <c r="C1789" s="57" t="b">
        <f t="shared" si="175"/>
        <v>1</v>
      </c>
      <c r="D1789" s="57" t="b">
        <f>+IF(Q1789='Convalida dati'!$B$16,AND('Dealflow centrale'!V1789&lt;&gt;"",I1789&lt;&gt;""),IF(AND('Dealflow centrale'!Q1789='Convalida dati'!$B$17,'Dealflow centrale'!I1789=""),OR('Dealflow centrale'!V1789="",V1789='Convalida dati'!$D$8),"FALSO"))</f>
        <v>1</v>
      </c>
      <c r="E1789" s="57" t="b">
        <f>+IF(OR(T1789='Convalida dati'!$F$4,T1789='Convalida dati'!$F$5,T1789='Convalida dati'!$F$8),OR('Dealflow centrale'!V1789='Convalida dati'!$D$5,V1789='Convalida dati'!$D$6,V1789='Convalida dati'!$D$7),IF(OR('Dealflow centrale'!T1789='Convalida dati'!$F$9,'Dealflow centrale'!T1789='Convalida dati'!$F$7),OR('Dealflow centrale'!V1789='Convalida dati'!$D$4,'Dealflow centrale'!V1789='Convalida dati'!$D$5,'Dealflow centrale'!V1789='Convalida dati'!$D$6),IF(T1789="",OR(V1789="",V1789='Convalida dati'!$D$8),"FALSO")))</f>
        <v>1</v>
      </c>
      <c r="F1789" s="58" t="str">
        <f t="shared" ca="1" si="176"/>
        <v>OK</v>
      </c>
      <c r="G1789" s="60">
        <f t="shared" si="177"/>
        <v>1784</v>
      </c>
      <c r="H1789" s="84">
        <v>44187</v>
      </c>
      <c r="I1789" s="375">
        <v>44187</v>
      </c>
      <c r="J1789" s="279" t="s">
        <v>3864</v>
      </c>
      <c r="K1789" s="70" t="s">
        <v>62</v>
      </c>
      <c r="L1789" s="70" t="s">
        <v>707</v>
      </c>
      <c r="M1789" s="72" t="s">
        <v>89</v>
      </c>
      <c r="N1789" s="75"/>
      <c r="O1789" s="73" t="s">
        <v>3867</v>
      </c>
      <c r="P1789" s="60" t="s">
        <v>37</v>
      </c>
      <c r="Q1789" s="281" t="s">
        <v>170</v>
      </c>
      <c r="R1789" s="281" t="s">
        <v>51</v>
      </c>
      <c r="S1789" s="293" t="str">
        <f>+'EVCA sectoralclassification'!E57</f>
        <v>Business and industrial products</v>
      </c>
      <c r="T1789" s="62" t="s">
        <v>40</v>
      </c>
      <c r="U1789" s="72" t="s">
        <v>222</v>
      </c>
      <c r="V1789" s="424" t="s">
        <v>39</v>
      </c>
      <c r="W1789" s="289"/>
      <c r="X1789" s="488">
        <v>44188</v>
      </c>
      <c r="Y1789" s="483"/>
      <c r="Z1789" s="80"/>
    </row>
    <row r="1790" spans="2:26" ht="42.45" hidden="1" customHeight="1" x14ac:dyDescent="0.3">
      <c r="B1790" s="56" t="str">
        <f t="shared" ca="1" si="174"/>
        <v>VERO</v>
      </c>
      <c r="C1790" s="57" t="b">
        <f t="shared" si="175"/>
        <v>1</v>
      </c>
      <c r="D1790" s="57" t="b">
        <f>+IF(Q1790='Convalida dati'!$B$16,AND('Dealflow centrale'!V1790&lt;&gt;"",I1790&lt;&gt;""),IF(AND('Dealflow centrale'!Q1790='Convalida dati'!$B$17,'Dealflow centrale'!I1790=""),OR('Dealflow centrale'!V1790="",V1790='Convalida dati'!$D$8),"FALSO"))</f>
        <v>1</v>
      </c>
      <c r="E1790" s="57" t="b">
        <f>+IF(OR(T1790='Convalida dati'!$F$4,T1790='Convalida dati'!$F$5,T1790='Convalida dati'!$F$8),OR('Dealflow centrale'!V1790='Convalida dati'!$D$5,V1790='Convalida dati'!$D$6,V1790='Convalida dati'!$D$7),IF(OR('Dealflow centrale'!T1790='Convalida dati'!$F$9,'Dealflow centrale'!T1790='Convalida dati'!$F$7),OR('Dealflow centrale'!V1790='Convalida dati'!$D$4,'Dealflow centrale'!V1790='Convalida dati'!$D$5,'Dealflow centrale'!V1790='Convalida dati'!$D$6),IF(T1790="",OR(V1790="",V1790='Convalida dati'!$D$8),"FALSO")))</f>
        <v>1</v>
      </c>
      <c r="F1790" s="58" t="str">
        <f t="shared" ca="1" si="176"/>
        <v>OK</v>
      </c>
      <c r="G1790" s="66">
        <f t="shared" si="177"/>
        <v>1785</v>
      </c>
      <c r="H1790" s="85">
        <v>44187</v>
      </c>
      <c r="I1790" s="374">
        <v>44187</v>
      </c>
      <c r="J1790" s="292" t="s">
        <v>3865</v>
      </c>
      <c r="K1790" s="76" t="s">
        <v>62</v>
      </c>
      <c r="L1790" s="76" t="s">
        <v>1421</v>
      </c>
      <c r="M1790" s="78" t="s">
        <v>89</v>
      </c>
      <c r="N1790" s="77"/>
      <c r="O1790" s="272" t="s">
        <v>3867</v>
      </c>
      <c r="P1790" s="66" t="s">
        <v>37</v>
      </c>
      <c r="Q1790" s="67" t="s">
        <v>170</v>
      </c>
      <c r="R1790" s="67" t="s">
        <v>49</v>
      </c>
      <c r="S1790" s="288" t="str">
        <f>+'EVCA sectoralclassification'!E214</f>
        <v>Systems software</v>
      </c>
      <c r="T1790" s="68" t="s">
        <v>40</v>
      </c>
      <c r="U1790" s="78" t="s">
        <v>1304</v>
      </c>
      <c r="V1790" s="423" t="s">
        <v>39</v>
      </c>
      <c r="W1790" s="288"/>
      <c r="X1790" s="489">
        <v>44188</v>
      </c>
      <c r="Y1790" s="482"/>
      <c r="Z1790" s="74"/>
    </row>
    <row r="1791" spans="2:26" ht="42.45" hidden="1" customHeight="1" x14ac:dyDescent="0.3">
      <c r="B1791" s="56" t="str">
        <f t="shared" ca="1" si="174"/>
        <v>VERO</v>
      </c>
      <c r="C1791" s="57" t="b">
        <f t="shared" si="175"/>
        <v>1</v>
      </c>
      <c r="D1791" s="57" t="b">
        <f>+IF(Q1791='Convalida dati'!$B$16,AND('Dealflow centrale'!V1791&lt;&gt;"",I1791&lt;&gt;""),IF(AND('Dealflow centrale'!Q1791='Convalida dati'!$B$17,'Dealflow centrale'!I1791=""),OR('Dealflow centrale'!V1791="",V1791='Convalida dati'!$D$8),"FALSO"))</f>
        <v>1</v>
      </c>
      <c r="E1791" s="57" t="b">
        <f>+IF(OR(T1791='Convalida dati'!$F$4,T1791='Convalida dati'!$F$5,T1791='Convalida dati'!$F$8),OR('Dealflow centrale'!V1791='Convalida dati'!$D$5,V1791='Convalida dati'!$D$6,V1791='Convalida dati'!$D$7),IF(OR('Dealflow centrale'!T1791='Convalida dati'!$F$9,'Dealflow centrale'!T1791='Convalida dati'!$F$7),OR('Dealflow centrale'!V1791='Convalida dati'!$D$4,'Dealflow centrale'!V1791='Convalida dati'!$D$5,'Dealflow centrale'!V1791='Convalida dati'!$D$6),IF(T1791="",OR(V1791="",V1791='Convalida dati'!$D$8),"FALSO")))</f>
        <v>1</v>
      </c>
      <c r="F1791" s="58" t="str">
        <f t="shared" ca="1" si="176"/>
        <v>OK</v>
      </c>
      <c r="G1791" s="60">
        <f t="shared" si="177"/>
        <v>1786</v>
      </c>
      <c r="H1791" s="84">
        <v>44187</v>
      </c>
      <c r="I1791" s="375">
        <v>44187</v>
      </c>
      <c r="J1791" s="279" t="s">
        <v>3866</v>
      </c>
      <c r="K1791" s="70" t="s">
        <v>62</v>
      </c>
      <c r="L1791" s="70" t="s">
        <v>192</v>
      </c>
      <c r="M1791" s="72" t="s">
        <v>95</v>
      </c>
      <c r="N1791" s="75"/>
      <c r="O1791" s="73" t="s">
        <v>3867</v>
      </c>
      <c r="P1791" s="60" t="s">
        <v>37</v>
      </c>
      <c r="Q1791" s="61" t="s">
        <v>170</v>
      </c>
      <c r="R1791" s="61" t="s">
        <v>46</v>
      </c>
      <c r="S1791" s="293" t="str">
        <f>+'EVCA sectoralclassification'!E176</f>
        <v>Environmental services</v>
      </c>
      <c r="T1791" s="62" t="s">
        <v>40</v>
      </c>
      <c r="U1791" s="72" t="s">
        <v>797</v>
      </c>
      <c r="V1791" s="424" t="s">
        <v>39</v>
      </c>
      <c r="W1791" s="289"/>
      <c r="X1791" s="488">
        <v>44188</v>
      </c>
      <c r="Y1791" s="481"/>
      <c r="Z1791" s="284"/>
    </row>
    <row r="1792" spans="2:26" ht="42.45" hidden="1" customHeight="1" x14ac:dyDescent="0.3">
      <c r="B1792" s="56" t="str">
        <f t="shared" ref="B1792:B1797" ca="1" si="178">IF(AND(+H1792&lt;=X1792,X1792&lt;=TODAY()),"VERO","FALSO")</f>
        <v>VERO</v>
      </c>
      <c r="C1792" s="57" t="b">
        <f t="shared" ref="C1792:C1797" si="179">+(AND(G1792&lt;&gt;"",H1792&lt;&gt;"",J1792&lt;&gt;"",K1792&lt;&gt;"",L1792&lt;&gt;"",M1792&lt;&gt;"",P1792&lt;&gt;"",Q1792&lt;&gt;""))</f>
        <v>1</v>
      </c>
      <c r="D1792" s="57" t="b">
        <f>+IF(Q1792='Convalida dati'!$B$16,AND('Dealflow centrale'!V1792&lt;&gt;"",I1792&lt;&gt;""),IF(AND('Dealflow centrale'!Q1792='Convalida dati'!$B$17,'Dealflow centrale'!I1792=""),OR('Dealflow centrale'!V1792="",V1792='Convalida dati'!$D$8),"FALSO"))</f>
        <v>1</v>
      </c>
      <c r="E1792" s="57" t="b">
        <f>+IF(OR(T1792='Convalida dati'!$F$4,T1792='Convalida dati'!$F$5,T1792='Convalida dati'!$F$8),OR('Dealflow centrale'!V1792='Convalida dati'!$D$5,V1792='Convalida dati'!$D$6,V1792='Convalida dati'!$D$7),IF(OR('Dealflow centrale'!T1792='Convalida dati'!$F$9,'Dealflow centrale'!T1792='Convalida dati'!$F$7),OR('Dealflow centrale'!V1792='Convalida dati'!$D$4,'Dealflow centrale'!V1792='Convalida dati'!$D$5,'Dealflow centrale'!V1792='Convalida dati'!$D$6),IF(T1792="",OR(V1792="",V1792='Convalida dati'!$D$8),"FALSO")))</f>
        <v>1</v>
      </c>
      <c r="F1792" s="58" t="str">
        <f t="shared" ref="F1792:F1797" ca="1" si="180">+IF(AND(B1792="VERO",C1792=TRUE,D1792=TRUE,E1792=TRUE),"OK","ERRORE")</f>
        <v>OK</v>
      </c>
      <c r="G1792" s="66">
        <f t="shared" si="177"/>
        <v>1787</v>
      </c>
      <c r="H1792" s="273">
        <v>44180</v>
      </c>
      <c r="I1792" s="376">
        <v>44180</v>
      </c>
      <c r="J1792" s="292" t="s">
        <v>3869</v>
      </c>
      <c r="K1792" s="76" t="s">
        <v>62</v>
      </c>
      <c r="L1792" s="76" t="s">
        <v>1110</v>
      </c>
      <c r="M1792" s="78" t="s">
        <v>93</v>
      </c>
      <c r="N1792" s="77"/>
      <c r="O1792" s="272" t="s">
        <v>3868</v>
      </c>
      <c r="P1792" s="66" t="s">
        <v>35</v>
      </c>
      <c r="Q1792" s="280" t="s">
        <v>170</v>
      </c>
      <c r="R1792" s="67" t="s">
        <v>52</v>
      </c>
      <c r="S1792" s="288" t="str">
        <f>+'EVCA sectoralclassification'!E233</f>
        <v>Pharmaceuticals and drug delivery</v>
      </c>
      <c r="T1792" s="278" t="s">
        <v>40</v>
      </c>
      <c r="U1792" s="66" t="s">
        <v>2480</v>
      </c>
      <c r="V1792" s="423" t="s">
        <v>39</v>
      </c>
      <c r="W1792" s="288"/>
      <c r="X1792" s="489">
        <v>44188</v>
      </c>
      <c r="Y1792" s="482"/>
      <c r="Z1792" s="74"/>
    </row>
    <row r="1793" spans="2:26" ht="42.45" hidden="1" customHeight="1" x14ac:dyDescent="0.3">
      <c r="B1793" s="56" t="str">
        <f t="shared" ca="1" si="178"/>
        <v>VERO</v>
      </c>
      <c r="C1793" s="57" t="b">
        <f t="shared" si="179"/>
        <v>1</v>
      </c>
      <c r="D1793" s="57" t="b">
        <f>+IF(Q1793='Convalida dati'!$B$16,AND('Dealflow centrale'!V1793&lt;&gt;"",I1793&lt;&gt;""),IF(AND('Dealflow centrale'!Q1793='Convalida dati'!$B$17,'Dealflow centrale'!I1793=""),OR('Dealflow centrale'!V1793="",V1793='Convalida dati'!$D$8),"FALSO"))</f>
        <v>1</v>
      </c>
      <c r="E1793" s="57" t="b">
        <f>+IF(OR(T1793='Convalida dati'!$F$4,T1793='Convalida dati'!$F$5,T1793='Convalida dati'!$F$8),OR('Dealflow centrale'!V1793='Convalida dati'!$D$5,V1793='Convalida dati'!$D$6,V1793='Convalida dati'!$D$7),IF(OR('Dealflow centrale'!T1793='Convalida dati'!$F$9,'Dealflow centrale'!T1793='Convalida dati'!$F$7),OR('Dealflow centrale'!V1793='Convalida dati'!$D$4,'Dealflow centrale'!V1793='Convalida dati'!$D$5,'Dealflow centrale'!V1793='Convalida dati'!$D$6),IF(T1793="",OR(V1793="",V1793='Convalida dati'!$D$8),"FALSO")))</f>
        <v>1</v>
      </c>
      <c r="F1793" s="58" t="str">
        <f t="shared" ca="1" si="180"/>
        <v>OK</v>
      </c>
      <c r="G1793" s="60">
        <f t="shared" si="177"/>
        <v>1788</v>
      </c>
      <c r="H1793" s="84">
        <v>44188</v>
      </c>
      <c r="I1793" s="375">
        <v>44188</v>
      </c>
      <c r="J1793" s="279" t="s">
        <v>3870</v>
      </c>
      <c r="K1793" s="70" t="s">
        <v>62</v>
      </c>
      <c r="L1793" s="70" t="s">
        <v>733</v>
      </c>
      <c r="M1793" s="72" t="s">
        <v>105</v>
      </c>
      <c r="N1793" s="75"/>
      <c r="O1793" s="73" t="s">
        <v>3871</v>
      </c>
      <c r="P1793" s="60" t="s">
        <v>34</v>
      </c>
      <c r="Q1793" s="281" t="s">
        <v>170</v>
      </c>
      <c r="R1793" s="61" t="s">
        <v>49</v>
      </c>
      <c r="S1793" s="293" t="str">
        <f>+'EVCA sectoralclassification'!E214</f>
        <v>Systems software</v>
      </c>
      <c r="T1793" s="62" t="s">
        <v>41</v>
      </c>
      <c r="U1793" s="80" t="s">
        <v>3887</v>
      </c>
      <c r="V1793" s="424" t="s">
        <v>39</v>
      </c>
      <c r="W1793" s="289"/>
      <c r="X1793" s="488">
        <v>44203</v>
      </c>
      <c r="Y1793" s="481"/>
      <c r="Z1793" s="284"/>
    </row>
    <row r="1794" spans="2:26" ht="42.45" hidden="1" customHeight="1" x14ac:dyDescent="0.3">
      <c r="B1794" s="56" t="str">
        <f t="shared" ca="1" si="178"/>
        <v>VERO</v>
      </c>
      <c r="C1794" s="57" t="b">
        <f t="shared" si="179"/>
        <v>1</v>
      </c>
      <c r="D1794" s="57" t="b">
        <f>+IF(Q1794='Convalida dati'!$B$16,AND('Dealflow centrale'!V1794&lt;&gt;"",I1794&lt;&gt;""),IF(AND('Dealflow centrale'!Q1794='Convalida dati'!$B$17,'Dealflow centrale'!I1794=""),OR('Dealflow centrale'!V1794="",V1794='Convalida dati'!$D$8),"FALSO"))</f>
        <v>1</v>
      </c>
      <c r="E1794" s="57" t="b">
        <f>+IF(OR(T1794='Convalida dati'!$F$4,T1794='Convalida dati'!$F$5,T1794='Convalida dati'!$F$8),OR('Dealflow centrale'!V1794='Convalida dati'!$D$5,V1794='Convalida dati'!$D$6,V1794='Convalida dati'!$D$7),IF(OR('Dealflow centrale'!T1794='Convalida dati'!$F$9,'Dealflow centrale'!T1794='Convalida dati'!$F$7),OR('Dealflow centrale'!V1794='Convalida dati'!$D$4,'Dealflow centrale'!V1794='Convalida dati'!$D$5,'Dealflow centrale'!V1794='Convalida dati'!$D$6),IF(T1794="",OR(V1794="",V1794='Convalida dati'!$D$8),"FALSO")))</f>
        <v>1</v>
      </c>
      <c r="F1794" s="58" t="str">
        <f t="shared" ca="1" si="180"/>
        <v>OK</v>
      </c>
      <c r="G1794" s="66">
        <f t="shared" si="177"/>
        <v>1789</v>
      </c>
      <c r="H1794" s="273">
        <v>44192</v>
      </c>
      <c r="I1794" s="374">
        <v>44192</v>
      </c>
      <c r="J1794" s="292" t="s">
        <v>3872</v>
      </c>
      <c r="K1794" s="76" t="s">
        <v>62</v>
      </c>
      <c r="L1794" s="76" t="s">
        <v>149</v>
      </c>
      <c r="M1794" s="78" t="s">
        <v>92</v>
      </c>
      <c r="N1794" s="77"/>
      <c r="O1794" s="272" t="s">
        <v>3910</v>
      </c>
      <c r="P1794" s="66" t="s">
        <v>83</v>
      </c>
      <c r="Q1794" s="67" t="s">
        <v>170</v>
      </c>
      <c r="R1794" s="67" t="s">
        <v>47</v>
      </c>
      <c r="S1794" s="288" t="str">
        <f>+'EVCA sectoralclassification'!E138</f>
        <v>Consumer goods: other</v>
      </c>
      <c r="T1794" s="68" t="s">
        <v>167</v>
      </c>
      <c r="U1794" s="66" t="s">
        <v>218</v>
      </c>
      <c r="V1794" s="423" t="s">
        <v>38</v>
      </c>
      <c r="W1794" s="288"/>
      <c r="X1794" s="489">
        <v>44203</v>
      </c>
      <c r="Y1794" s="482"/>
      <c r="Z1794" s="74"/>
    </row>
    <row r="1795" spans="2:26" ht="42.45" hidden="1" customHeight="1" x14ac:dyDescent="0.3">
      <c r="B1795" s="56" t="str">
        <f t="shared" ca="1" si="178"/>
        <v>VERO</v>
      </c>
      <c r="C1795" s="57" t="b">
        <f t="shared" si="179"/>
        <v>1</v>
      </c>
      <c r="D1795" s="57" t="b">
        <f>+IF(Q1795='Convalida dati'!$B$16,AND('Dealflow centrale'!V1795&lt;&gt;"",I1795&lt;&gt;""),IF(AND('Dealflow centrale'!Q1795='Convalida dati'!$B$17,'Dealflow centrale'!I1795=""),OR('Dealflow centrale'!V1795="",V1795='Convalida dati'!$D$8),"FALSO"))</f>
        <v>1</v>
      </c>
      <c r="E1795" s="57" t="b">
        <f>+IF(OR(T1795='Convalida dati'!$F$4,T1795='Convalida dati'!$F$5,T1795='Convalida dati'!$F$8),OR('Dealflow centrale'!V1795='Convalida dati'!$D$5,V1795='Convalida dati'!$D$6,V1795='Convalida dati'!$D$7),IF(OR('Dealflow centrale'!T1795='Convalida dati'!$F$9,'Dealflow centrale'!T1795='Convalida dati'!$F$7),OR('Dealflow centrale'!V1795='Convalida dati'!$D$4,'Dealflow centrale'!V1795='Convalida dati'!$D$5,'Dealflow centrale'!V1795='Convalida dati'!$D$6),IF(T1795="",OR(V1795="",V1795='Convalida dati'!$D$8),"FALSO")))</f>
        <v>1</v>
      </c>
      <c r="F1795" s="58" t="str">
        <f t="shared" ca="1" si="180"/>
        <v>OK</v>
      </c>
      <c r="G1795" s="60">
        <f t="shared" si="177"/>
        <v>1790</v>
      </c>
      <c r="H1795" s="84">
        <v>44193</v>
      </c>
      <c r="I1795" s="375"/>
      <c r="J1795" s="279" t="s">
        <v>3874</v>
      </c>
      <c r="K1795" s="70" t="s">
        <v>62</v>
      </c>
      <c r="L1795" s="70" t="s">
        <v>792</v>
      </c>
      <c r="M1795" s="72" t="s">
        <v>89</v>
      </c>
      <c r="N1795" s="75"/>
      <c r="O1795" s="73" t="s">
        <v>3873</v>
      </c>
      <c r="P1795" s="60" t="s">
        <v>35</v>
      </c>
      <c r="Q1795" s="61" t="s">
        <v>67</v>
      </c>
      <c r="R1795" s="61"/>
      <c r="S1795" s="293"/>
      <c r="T1795" s="62"/>
      <c r="U1795" s="60"/>
      <c r="V1795" s="424" t="s">
        <v>781</v>
      </c>
      <c r="W1795" s="289"/>
      <c r="X1795" s="488">
        <v>44203</v>
      </c>
      <c r="Y1795" s="481"/>
      <c r="Z1795" s="284"/>
    </row>
    <row r="1796" spans="2:26" ht="42.45" hidden="1" customHeight="1" x14ac:dyDescent="0.3">
      <c r="B1796" s="56" t="str">
        <f t="shared" ca="1" si="178"/>
        <v>VERO</v>
      </c>
      <c r="C1796" s="57" t="b">
        <f t="shared" si="179"/>
        <v>1</v>
      </c>
      <c r="D1796" s="57" t="b">
        <f>+IF(Q1796='Convalida dati'!$B$16,AND('Dealflow centrale'!V1796&lt;&gt;"",I1796&lt;&gt;""),IF(AND('Dealflow centrale'!Q1796='Convalida dati'!$B$17,'Dealflow centrale'!I1796=""),OR('Dealflow centrale'!V1796="",V1796='Convalida dati'!$D$8),"FALSO"))</f>
        <v>1</v>
      </c>
      <c r="E1796" s="57" t="b">
        <f>+IF(OR(T1796='Convalida dati'!$F$4,T1796='Convalida dati'!$F$5,T1796='Convalida dati'!$F$8),OR('Dealflow centrale'!V1796='Convalida dati'!$D$5,V1796='Convalida dati'!$D$6,V1796='Convalida dati'!$D$7),IF(OR('Dealflow centrale'!T1796='Convalida dati'!$F$9,'Dealflow centrale'!T1796='Convalida dati'!$F$7),OR('Dealflow centrale'!V1796='Convalida dati'!$D$4,'Dealflow centrale'!V1796='Convalida dati'!$D$5,'Dealflow centrale'!V1796='Convalida dati'!$D$6),IF(T1796="",OR(V1796="",V1796='Convalida dati'!$D$8),"FALSO")))</f>
        <v>1</v>
      </c>
      <c r="F1796" s="58" t="str">
        <f t="shared" ca="1" si="180"/>
        <v>OK</v>
      </c>
      <c r="G1796" s="66">
        <f t="shared" si="177"/>
        <v>1791</v>
      </c>
      <c r="H1796" s="273">
        <v>44195</v>
      </c>
      <c r="I1796" s="376">
        <v>44195</v>
      </c>
      <c r="J1796" s="292" t="s">
        <v>3875</v>
      </c>
      <c r="K1796" s="76" t="s">
        <v>62</v>
      </c>
      <c r="L1796" s="76" t="s">
        <v>149</v>
      </c>
      <c r="M1796" s="78" t="s">
        <v>92</v>
      </c>
      <c r="N1796" s="77" t="s">
        <v>184</v>
      </c>
      <c r="O1796" s="272"/>
      <c r="P1796" s="66" t="s">
        <v>36</v>
      </c>
      <c r="Q1796" s="67" t="s">
        <v>170</v>
      </c>
      <c r="R1796" s="67" t="s">
        <v>53</v>
      </c>
      <c r="S1796" s="288" t="str">
        <f>+'EVCA sectoralclassification'!E152</f>
        <v>Hospitality, sports and entertainment facilities</v>
      </c>
      <c r="T1796" s="68" t="s">
        <v>167</v>
      </c>
      <c r="U1796" s="66" t="s">
        <v>218</v>
      </c>
      <c r="V1796" s="428" t="s">
        <v>38</v>
      </c>
      <c r="W1796" s="300"/>
      <c r="X1796" s="489">
        <v>44203</v>
      </c>
      <c r="Y1796" s="482"/>
      <c r="Z1796" s="74"/>
    </row>
    <row r="1797" spans="2:26" ht="42.45" hidden="1" customHeight="1" x14ac:dyDescent="0.3">
      <c r="B1797" s="56" t="str">
        <f t="shared" ca="1" si="178"/>
        <v>VERO</v>
      </c>
      <c r="C1797" s="57" t="b">
        <f t="shared" si="179"/>
        <v>1</v>
      </c>
      <c r="D1797" s="57" t="b">
        <f>+IF(Q1797='Convalida dati'!$B$16,AND('Dealflow centrale'!V1797&lt;&gt;"",I1797&lt;&gt;""),IF(AND('Dealflow centrale'!Q1797='Convalida dati'!$B$17,'Dealflow centrale'!I1797=""),OR('Dealflow centrale'!V1797="",V1797='Convalida dati'!$D$8),"FALSO"))</f>
        <v>1</v>
      </c>
      <c r="E1797" s="57" t="b">
        <f>+IF(OR(T1797='Convalida dati'!$F$4,T1797='Convalida dati'!$F$5,T1797='Convalida dati'!$F$8),OR('Dealflow centrale'!V1797='Convalida dati'!$D$5,V1797='Convalida dati'!$D$6,V1797='Convalida dati'!$D$7),IF(OR('Dealflow centrale'!T1797='Convalida dati'!$F$9,'Dealflow centrale'!T1797='Convalida dati'!$F$7),OR('Dealflow centrale'!V1797='Convalida dati'!$D$4,'Dealflow centrale'!V1797='Convalida dati'!$D$5,'Dealflow centrale'!V1797='Convalida dati'!$D$6),IF(T1797="",OR(V1797="",V1797='Convalida dati'!$D$8),"FALSO")))</f>
        <v>1</v>
      </c>
      <c r="F1797" s="58" t="str">
        <f t="shared" ca="1" si="180"/>
        <v>OK</v>
      </c>
      <c r="G1797" s="60">
        <f t="shared" si="177"/>
        <v>1792</v>
      </c>
      <c r="H1797" s="84">
        <v>44196</v>
      </c>
      <c r="I1797" s="375">
        <v>44196</v>
      </c>
      <c r="J1797" s="279" t="s">
        <v>3876</v>
      </c>
      <c r="K1797" s="70" t="s">
        <v>62</v>
      </c>
      <c r="L1797" s="70" t="s">
        <v>165</v>
      </c>
      <c r="M1797" s="72" t="s">
        <v>90</v>
      </c>
      <c r="N1797" s="75"/>
      <c r="O1797" s="73" t="s">
        <v>3877</v>
      </c>
      <c r="P1797" s="72" t="s">
        <v>83</v>
      </c>
      <c r="Q1797" s="281" t="s">
        <v>170</v>
      </c>
      <c r="R1797" s="61" t="s">
        <v>49</v>
      </c>
      <c r="S1797" s="293" t="str">
        <f>+'EVCA sectoralclassification'!E214</f>
        <v>Systems software</v>
      </c>
      <c r="T1797" s="62" t="s">
        <v>41</v>
      </c>
      <c r="U1797" s="284" t="s">
        <v>218</v>
      </c>
      <c r="V1797" s="424" t="s">
        <v>174</v>
      </c>
      <c r="W1797" s="289"/>
      <c r="X1797" s="488">
        <v>44203</v>
      </c>
      <c r="Y1797" s="481" t="s">
        <v>2218</v>
      </c>
      <c r="Z1797" s="284"/>
    </row>
    <row r="1798" spans="2:26" ht="42.45" hidden="1" customHeight="1" x14ac:dyDescent="0.3">
      <c r="B1798" s="56" t="str">
        <f t="shared" ref="B1798:B1802" ca="1" si="181">IF(AND(+H1798&lt;=X1798,X1798&lt;=TODAY()),"VERO","FALSO")</f>
        <v>VERO</v>
      </c>
      <c r="C1798" s="57" t="b">
        <f t="shared" ref="C1798:C1802" si="182">+(AND(G1798&lt;&gt;"",H1798&lt;&gt;"",J1798&lt;&gt;"",K1798&lt;&gt;"",L1798&lt;&gt;"",M1798&lt;&gt;"",P1798&lt;&gt;"",Q1798&lt;&gt;""))</f>
        <v>1</v>
      </c>
      <c r="D1798" s="57" t="b">
        <f>+IF(Q1798='Convalida dati'!$B$16,AND('Dealflow centrale'!V1798&lt;&gt;"",I1798&lt;&gt;""),IF(AND('Dealflow centrale'!Q1798='Convalida dati'!$B$17,'Dealflow centrale'!I1798=""),OR('Dealflow centrale'!V1798="",V1798='Convalida dati'!$D$8),"FALSO"))</f>
        <v>1</v>
      </c>
      <c r="E1798" s="57" t="b">
        <f>+IF(OR(T1798='Convalida dati'!$F$4,T1798='Convalida dati'!$F$5,T1798='Convalida dati'!$F$8),OR('Dealflow centrale'!V1798='Convalida dati'!$D$5,V1798='Convalida dati'!$D$6,V1798='Convalida dati'!$D$7),IF(OR('Dealflow centrale'!T1798='Convalida dati'!$F$9,'Dealflow centrale'!T1798='Convalida dati'!$F$7),OR('Dealflow centrale'!V1798='Convalida dati'!$D$4,'Dealflow centrale'!V1798='Convalida dati'!$D$5,'Dealflow centrale'!V1798='Convalida dati'!$D$6),IF(T1798="",OR(V1798="",V1798='Convalida dati'!$D$8),"FALSO")))</f>
        <v>1</v>
      </c>
      <c r="F1798" s="58" t="str">
        <f t="shared" ref="F1798:F1802" ca="1" si="183">+IF(AND(B1798="VERO",C1798=TRUE,D1798=TRUE,E1798=TRUE),"OK","ERRORE")</f>
        <v>OK</v>
      </c>
      <c r="G1798" s="66">
        <f t="shared" si="177"/>
        <v>1793</v>
      </c>
      <c r="H1798" s="273">
        <v>44198</v>
      </c>
      <c r="I1798" s="374"/>
      <c r="J1798" s="292" t="s">
        <v>3879</v>
      </c>
      <c r="K1798" s="76" t="s">
        <v>62</v>
      </c>
      <c r="L1798" s="76" t="s">
        <v>720</v>
      </c>
      <c r="M1798" s="78" t="s">
        <v>70</v>
      </c>
      <c r="N1798" s="77"/>
      <c r="O1798" s="272" t="s">
        <v>2552</v>
      </c>
      <c r="P1798" s="66" t="s">
        <v>34</v>
      </c>
      <c r="Q1798" s="67" t="s">
        <v>67</v>
      </c>
      <c r="R1798" s="67"/>
      <c r="S1798" s="377"/>
      <c r="T1798" s="68"/>
      <c r="U1798" s="66"/>
      <c r="V1798" s="423" t="s">
        <v>781</v>
      </c>
      <c r="W1798" s="288"/>
      <c r="X1798" s="489">
        <v>44203</v>
      </c>
      <c r="Y1798" s="482"/>
      <c r="Z1798" s="74"/>
    </row>
    <row r="1799" spans="2:26" ht="42.45" hidden="1" customHeight="1" x14ac:dyDescent="0.3">
      <c r="B1799" s="56" t="str">
        <f t="shared" ca="1" si="181"/>
        <v>VERO</v>
      </c>
      <c r="C1799" s="57" t="b">
        <f t="shared" si="182"/>
        <v>1</v>
      </c>
      <c r="D1799" s="57" t="b">
        <f>+IF(Q1799='Convalida dati'!$B$16,AND('Dealflow centrale'!V1799&lt;&gt;"",I1799&lt;&gt;""),IF(AND('Dealflow centrale'!Q1799='Convalida dati'!$B$17,'Dealflow centrale'!I1799=""),OR('Dealflow centrale'!V1799="",V1799='Convalida dati'!$D$8),"FALSO"))</f>
        <v>1</v>
      </c>
      <c r="E1799" s="57" t="b">
        <f>+IF(OR(T1799='Convalida dati'!$F$4,T1799='Convalida dati'!$F$5,T1799='Convalida dati'!$F$8),OR('Dealflow centrale'!V1799='Convalida dati'!$D$5,V1799='Convalida dati'!$D$6,V1799='Convalida dati'!$D$7),IF(OR('Dealflow centrale'!T1799='Convalida dati'!$F$9,'Dealflow centrale'!T1799='Convalida dati'!$F$7),OR('Dealflow centrale'!V1799='Convalida dati'!$D$4,'Dealflow centrale'!V1799='Convalida dati'!$D$5,'Dealflow centrale'!V1799='Convalida dati'!$D$6),IF(T1799="",OR(V1799="",V1799='Convalida dati'!$D$8),"FALSO")))</f>
        <v>1</v>
      </c>
      <c r="F1799" s="58" t="str">
        <f t="shared" ca="1" si="183"/>
        <v>OK</v>
      </c>
      <c r="G1799" s="60">
        <f t="shared" si="177"/>
        <v>1794</v>
      </c>
      <c r="H1799" s="84">
        <v>44200</v>
      </c>
      <c r="I1799" s="375">
        <v>44200</v>
      </c>
      <c r="J1799" s="279" t="s">
        <v>3880</v>
      </c>
      <c r="K1799" s="70" t="s">
        <v>62</v>
      </c>
      <c r="L1799" s="70" t="s">
        <v>165</v>
      </c>
      <c r="M1799" s="72" t="s">
        <v>90</v>
      </c>
      <c r="N1799" s="75"/>
      <c r="O1799" s="73" t="s">
        <v>4127</v>
      </c>
      <c r="P1799" s="60" t="s">
        <v>34</v>
      </c>
      <c r="Q1799" s="281" t="s">
        <v>170</v>
      </c>
      <c r="R1799" s="61" t="s">
        <v>48</v>
      </c>
      <c r="S1799" s="293" t="str">
        <f>+'EVCA sectoralclassification'!E200</f>
        <v>Internet technologies</v>
      </c>
      <c r="T1799" s="62" t="s">
        <v>41</v>
      </c>
      <c r="U1799" s="72" t="s">
        <v>218</v>
      </c>
      <c r="V1799" s="424" t="s">
        <v>174</v>
      </c>
      <c r="W1799" s="289"/>
      <c r="X1799" s="488">
        <v>44203</v>
      </c>
      <c r="Y1799" s="481"/>
      <c r="Z1799" s="284"/>
    </row>
    <row r="1800" spans="2:26" ht="42.45" hidden="1" customHeight="1" x14ac:dyDescent="0.3">
      <c r="B1800" s="56" t="str">
        <f t="shared" ca="1" si="181"/>
        <v>VERO</v>
      </c>
      <c r="C1800" s="57" t="b">
        <f t="shared" si="182"/>
        <v>1</v>
      </c>
      <c r="D1800" s="57" t="b">
        <f>+IF(Q1800='Convalida dati'!$B$16,AND('Dealflow centrale'!V1800&lt;&gt;"",I1800&lt;&gt;""),IF(AND('Dealflow centrale'!Q1800='Convalida dati'!$B$17,'Dealflow centrale'!I1800=""),OR('Dealflow centrale'!V1800="",V1800='Convalida dati'!$D$8),"FALSO"))</f>
        <v>1</v>
      </c>
      <c r="E1800" s="57" t="b">
        <f>+IF(OR(T1800='Convalida dati'!$F$4,T1800='Convalida dati'!$F$5,T1800='Convalida dati'!$F$8),OR('Dealflow centrale'!V1800='Convalida dati'!$D$9,V1800='Convalida dati'!$D$6,V1800='Convalida dati'!$D$7),IF(OR('Dealflow centrale'!T1800='Convalida dati'!$F$6,'Dealflow centrale'!T1800='Convalida dati'!$F$7),OR('Dealflow centrale'!V1800='Convalida dati'!$D$10,'Dealflow centrale'!V1800='Convalida dati'!$D$9,'Dealflow centrale'!V1800='Convalida dati'!$D$6),IF(T1800="",OR(V1800="",V1800='Convalida dati'!$D$8),"FALSO")))</f>
        <v>1</v>
      </c>
      <c r="F1800" s="58" t="str">
        <f t="shared" ca="1" si="183"/>
        <v>OK</v>
      </c>
      <c r="G1800" s="66">
        <f t="shared" si="177"/>
        <v>1795</v>
      </c>
      <c r="H1800" s="273">
        <v>44200</v>
      </c>
      <c r="I1800" s="376">
        <v>44200</v>
      </c>
      <c r="J1800" s="292" t="s">
        <v>3882</v>
      </c>
      <c r="K1800" s="76" t="s">
        <v>62</v>
      </c>
      <c r="L1800" s="76" t="s">
        <v>1239</v>
      </c>
      <c r="M1800" s="78" t="s">
        <v>70</v>
      </c>
      <c r="N1800" s="77"/>
      <c r="O1800" s="272" t="s">
        <v>3881</v>
      </c>
      <c r="P1800" s="66" t="s">
        <v>34</v>
      </c>
      <c r="Q1800" s="67" t="s">
        <v>170</v>
      </c>
      <c r="R1800" s="67" t="s">
        <v>52</v>
      </c>
      <c r="S1800" s="288" t="str">
        <f>+'EVCA sectoralclassification'!E231</f>
        <v>Medical devices and supplies</v>
      </c>
      <c r="T1800" s="68" t="s">
        <v>166</v>
      </c>
      <c r="U1800" s="66" t="s">
        <v>809</v>
      </c>
      <c r="V1800" s="423" t="s">
        <v>3912</v>
      </c>
      <c r="W1800" s="288"/>
      <c r="X1800" s="489">
        <v>44253</v>
      </c>
      <c r="Y1800" s="482" t="s">
        <v>4023</v>
      </c>
      <c r="Z1800" s="74"/>
    </row>
    <row r="1801" spans="2:26" ht="42.45" hidden="1" customHeight="1" x14ac:dyDescent="0.3">
      <c r="B1801" s="56" t="str">
        <f t="shared" ca="1" si="181"/>
        <v>VERO</v>
      </c>
      <c r="C1801" s="57" t="b">
        <f t="shared" si="182"/>
        <v>1</v>
      </c>
      <c r="D1801" s="57" t="b">
        <f>+IF(Q1801='Convalida dati'!$B$16,AND('Dealflow centrale'!V1801&lt;&gt;"",I1801&lt;&gt;""),IF(AND('Dealflow centrale'!Q1801='Convalida dati'!$B$17,'Dealflow centrale'!I1801=""),OR('Dealflow centrale'!V1801="",V1801='Convalida dati'!$D$8),"FALSO"))</f>
        <v>1</v>
      </c>
      <c r="E1801" s="57" t="b">
        <f>+IF(OR(T1801='Convalida dati'!$F$4,T1801='Convalida dati'!$F$5,T1801='Convalida dati'!$F$8),OR('Dealflow centrale'!V1801='Convalida dati'!$D$9,V1801='Convalida dati'!$D$6,V1801='Convalida dati'!$D$7),IF(OR('Dealflow centrale'!T1801='Convalida dati'!$F$6,'Dealflow centrale'!T1801='Convalida dati'!$F$7),OR('Dealflow centrale'!V1801='Convalida dati'!$D$12,'Dealflow centrale'!V1801='Convalida dati'!$D$9,'Dealflow centrale'!V1801='Convalida dati'!$D$6),IF(T1801="",OR(V1801="",V1801='Convalida dati'!$D$8),"FALSO")))</f>
        <v>1</v>
      </c>
      <c r="F1801" s="58" t="str">
        <f t="shared" ca="1" si="183"/>
        <v>OK</v>
      </c>
      <c r="G1801" s="60">
        <f t="shared" si="177"/>
        <v>1796</v>
      </c>
      <c r="H1801" s="84">
        <v>44200</v>
      </c>
      <c r="I1801" s="375">
        <v>44200</v>
      </c>
      <c r="J1801" s="279" t="s">
        <v>3883</v>
      </c>
      <c r="K1801" s="70" t="s">
        <v>62</v>
      </c>
      <c r="L1801" s="70" t="s">
        <v>202</v>
      </c>
      <c r="M1801" s="72" t="s">
        <v>89</v>
      </c>
      <c r="N1801" s="75"/>
      <c r="O1801" s="73" t="s">
        <v>3884</v>
      </c>
      <c r="P1801" s="72" t="s">
        <v>34</v>
      </c>
      <c r="Q1801" s="281" t="s">
        <v>170</v>
      </c>
      <c r="R1801" s="281" t="s">
        <v>48</v>
      </c>
      <c r="S1801" s="293" t="str">
        <f>+'EVCA sectoralclassification'!E200</f>
        <v>Internet technologies</v>
      </c>
      <c r="T1801" s="62" t="s">
        <v>166</v>
      </c>
      <c r="U1801" s="80" t="s">
        <v>218</v>
      </c>
      <c r="V1801" s="429" t="s">
        <v>5177</v>
      </c>
      <c r="W1801" s="460"/>
      <c r="X1801" s="488">
        <v>44965</v>
      </c>
      <c r="Y1801" s="483" t="s">
        <v>5472</v>
      </c>
      <c r="Z1801" s="80"/>
    </row>
    <row r="1802" spans="2:26" ht="42.45" hidden="1" customHeight="1" x14ac:dyDescent="0.3">
      <c r="B1802" s="56" t="str">
        <f t="shared" ca="1" si="181"/>
        <v>VERO</v>
      </c>
      <c r="C1802" s="57" t="b">
        <f t="shared" si="182"/>
        <v>1</v>
      </c>
      <c r="D1802" s="57" t="b">
        <f>+IF(Q1802='Convalida dati'!$B$16,AND('Dealflow centrale'!V1802&lt;&gt;"",I1802&lt;&gt;""),IF(AND('Dealflow centrale'!Q1802='Convalida dati'!$B$17,'Dealflow centrale'!I1802=""),OR('Dealflow centrale'!V1802="",V1802='Convalida dati'!$D$8),"FALSO"))</f>
        <v>1</v>
      </c>
      <c r="E1802" s="57" t="b">
        <f>+IF(OR(T1802='Convalida dati'!$F$4,T1802='Convalida dati'!$F$5,T1802='Convalida dati'!$F$8),OR('Dealflow centrale'!V1802='Convalida dati'!$D$5,V1802='Convalida dati'!$D$6,V1802='Convalida dati'!$D$7),IF(OR('Dealflow centrale'!T1802='Convalida dati'!$F$9,'Dealflow centrale'!T1802='Convalida dati'!$F$7),OR('Dealflow centrale'!V1802='Convalida dati'!$D$4,'Dealflow centrale'!V1802='Convalida dati'!$D$5,'Dealflow centrale'!V1802='Convalida dati'!$D$6),IF(T1802="",OR(V1802="",V1802='Convalida dati'!$D$8),"FALSO")))</f>
        <v>1</v>
      </c>
      <c r="F1802" s="58" t="str">
        <f t="shared" ca="1" si="183"/>
        <v>OK</v>
      </c>
      <c r="G1802" s="66">
        <f t="shared" si="177"/>
        <v>1797</v>
      </c>
      <c r="H1802" s="273">
        <v>44201</v>
      </c>
      <c r="I1802" s="376">
        <v>44201</v>
      </c>
      <c r="J1802" s="292" t="s">
        <v>3886</v>
      </c>
      <c r="K1802" s="76" t="s">
        <v>62</v>
      </c>
      <c r="L1802" s="76" t="s">
        <v>165</v>
      </c>
      <c r="M1802" s="78" t="s">
        <v>90</v>
      </c>
      <c r="N1802" s="77"/>
      <c r="O1802" s="272" t="s">
        <v>3885</v>
      </c>
      <c r="P1802" s="66" t="s">
        <v>35</v>
      </c>
      <c r="Q1802" s="67" t="s">
        <v>170</v>
      </c>
      <c r="R1802" s="280" t="s">
        <v>43</v>
      </c>
      <c r="S1802" s="288" t="str">
        <f>+'EVCA sectoralclassification'!E15</f>
        <v>Agriculture: other</v>
      </c>
      <c r="T1802" s="68" t="s">
        <v>166</v>
      </c>
      <c r="U1802" s="66" t="s">
        <v>218</v>
      </c>
      <c r="V1802" s="423" t="s">
        <v>38</v>
      </c>
      <c r="W1802" s="288"/>
      <c r="X1802" s="489">
        <v>44203</v>
      </c>
      <c r="Y1802" s="482"/>
      <c r="Z1802" s="74"/>
    </row>
    <row r="1803" spans="2:26" ht="42.45" hidden="1" customHeight="1" x14ac:dyDescent="0.3">
      <c r="B1803" s="56" t="str">
        <f t="shared" ref="B1803:B1835" ca="1" si="184">IF(AND(+H1803&lt;=X1803,X1803&lt;=TODAY()),"VERO","FALSO")</f>
        <v>VERO</v>
      </c>
      <c r="C1803" s="57" t="b">
        <f t="shared" ref="C1803:C1835" si="185">+(AND(G1803&lt;&gt;"",H1803&lt;&gt;"",J1803&lt;&gt;"",K1803&lt;&gt;"",L1803&lt;&gt;"",M1803&lt;&gt;"",P1803&lt;&gt;"",Q1803&lt;&gt;""))</f>
        <v>1</v>
      </c>
      <c r="D1803" s="57" t="b">
        <f>+IF(Q1803='Convalida dati'!$B$16,AND('Dealflow centrale'!V1803&lt;&gt;"",I1803&lt;&gt;""),IF(AND('Dealflow centrale'!Q1803='Convalida dati'!$B$17,'Dealflow centrale'!I1803=""),OR('Dealflow centrale'!V1803="",V1803='Convalida dati'!$D$8),"FALSO"))</f>
        <v>1</v>
      </c>
      <c r="E1803" s="57" t="b">
        <f>+IF(OR(T1803='Convalida dati'!$F$4,T1803='Convalida dati'!$F$5,T1803='Convalida dati'!$F$8),OR('Dealflow centrale'!V1803='Convalida dati'!$D$5,V1803='Convalida dati'!$D$6,V1803='Convalida dati'!$D$7),IF(OR('Dealflow centrale'!T1803='Convalida dati'!$F$9,'Dealflow centrale'!T1803='Convalida dati'!$F$7),OR('Dealflow centrale'!V1803='Convalida dati'!$D$4,'Dealflow centrale'!V1803='Convalida dati'!$D$5,'Dealflow centrale'!V1803='Convalida dati'!$D$6),IF(T1803="",OR(V1803="",V1803='Convalida dati'!$D$8),"FALSO")))</f>
        <v>1</v>
      </c>
      <c r="F1803" s="58" t="str">
        <f t="shared" ref="F1803:F1835" ca="1" si="186">+IF(AND(B1803="VERO",C1803=TRUE,D1803=TRUE,E1803=TRUE),"OK","ERRORE")</f>
        <v>OK</v>
      </c>
      <c r="G1803" s="60">
        <f t="shared" si="177"/>
        <v>1798</v>
      </c>
      <c r="H1803" s="84">
        <v>44203</v>
      </c>
      <c r="I1803" s="375">
        <v>44203</v>
      </c>
      <c r="J1803" s="279" t="s">
        <v>3888</v>
      </c>
      <c r="K1803" s="70" t="s">
        <v>62</v>
      </c>
      <c r="L1803" s="70" t="s">
        <v>192</v>
      </c>
      <c r="M1803" s="72" t="s">
        <v>95</v>
      </c>
      <c r="N1803" s="75"/>
      <c r="O1803" s="73" t="s">
        <v>3889</v>
      </c>
      <c r="P1803" s="60" t="s">
        <v>34</v>
      </c>
      <c r="Q1803" s="61" t="s">
        <v>170</v>
      </c>
      <c r="R1803" s="61" t="s">
        <v>53</v>
      </c>
      <c r="S1803" s="293" t="str">
        <f>+'EVCA sectoralclassification'!E161</f>
        <v>Consumer services: other</v>
      </c>
      <c r="T1803" s="62" t="s">
        <v>167</v>
      </c>
      <c r="U1803" s="60" t="s">
        <v>218</v>
      </c>
      <c r="V1803" s="424" t="s">
        <v>174</v>
      </c>
      <c r="W1803" s="289"/>
      <c r="X1803" s="488">
        <v>44210</v>
      </c>
      <c r="Y1803" s="483" t="s">
        <v>3909</v>
      </c>
      <c r="Z1803" s="80"/>
    </row>
    <row r="1804" spans="2:26" ht="42.45" hidden="1" customHeight="1" x14ac:dyDescent="0.3">
      <c r="B1804" s="56" t="str">
        <f t="shared" ca="1" si="184"/>
        <v>VERO</v>
      </c>
      <c r="C1804" s="57" t="b">
        <f t="shared" si="185"/>
        <v>1</v>
      </c>
      <c r="D1804" s="57" t="b">
        <f>+IF(Q1804='Convalida dati'!$B$16,AND('Dealflow centrale'!V1804&lt;&gt;"",I1804&lt;&gt;""),IF(AND('Dealflow centrale'!Q1804='Convalida dati'!$B$17,'Dealflow centrale'!I1804=""),OR('Dealflow centrale'!V1804="",V1804='Convalida dati'!$D$8),"FALSO"))</f>
        <v>1</v>
      </c>
      <c r="E1804" s="57" t="b">
        <f>+IF(OR(T1804='Convalida dati'!$F$4,T1804='Convalida dati'!$F$5,T1804='Convalida dati'!$F$8),OR('Dealflow centrale'!V1804='Convalida dati'!$D$5,V1804='Convalida dati'!$D$6,V1804='Convalida dati'!$D$7),IF(OR('Dealflow centrale'!T1804='Convalida dati'!$F$9,'Dealflow centrale'!T1804='Convalida dati'!$F$7),OR('Dealflow centrale'!V1804='Convalida dati'!$D$4,'Dealflow centrale'!V1804='Convalida dati'!$D$5,'Dealflow centrale'!V1804='Convalida dati'!$D$6),IF(T1804="",OR(V1804="",V1804='Convalida dati'!$D$8),"FALSO")))</f>
        <v>1</v>
      </c>
      <c r="F1804" s="58" t="str">
        <f t="shared" ca="1" si="186"/>
        <v>OK</v>
      </c>
      <c r="G1804" s="66">
        <f t="shared" si="177"/>
        <v>1799</v>
      </c>
      <c r="H1804" s="273">
        <v>44203</v>
      </c>
      <c r="I1804" s="376"/>
      <c r="J1804" s="292" t="s">
        <v>3891</v>
      </c>
      <c r="K1804" s="76" t="s">
        <v>62</v>
      </c>
      <c r="L1804" s="76" t="s">
        <v>846</v>
      </c>
      <c r="M1804" s="78" t="s">
        <v>105</v>
      </c>
      <c r="N1804" s="77"/>
      <c r="O1804" s="272" t="s">
        <v>3890</v>
      </c>
      <c r="P1804" s="66" t="s">
        <v>34</v>
      </c>
      <c r="Q1804" s="67" t="s">
        <v>67</v>
      </c>
      <c r="R1804" s="67"/>
      <c r="S1804" s="377"/>
      <c r="T1804" s="68"/>
      <c r="U1804" s="78"/>
      <c r="V1804" s="423" t="s">
        <v>781</v>
      </c>
      <c r="W1804" s="288"/>
      <c r="X1804" s="489">
        <v>44210</v>
      </c>
      <c r="Y1804" s="482"/>
      <c r="Z1804" s="74"/>
    </row>
    <row r="1805" spans="2:26" ht="42.45" hidden="1" customHeight="1" x14ac:dyDescent="0.3">
      <c r="B1805" s="56" t="str">
        <f t="shared" ca="1" si="184"/>
        <v>VERO</v>
      </c>
      <c r="C1805" s="57" t="b">
        <f t="shared" si="185"/>
        <v>1</v>
      </c>
      <c r="D1805" s="57" t="b">
        <f>+IF(Q1805='Convalida dati'!$B$16,AND('Dealflow centrale'!V1805&lt;&gt;"",I1805&lt;&gt;""),IF(AND('Dealflow centrale'!Q1805='Convalida dati'!$B$17,'Dealflow centrale'!I1805=""),OR('Dealflow centrale'!V1805="",V1805='Convalida dati'!$D$8),"FALSO"))</f>
        <v>1</v>
      </c>
      <c r="E1805" s="57" t="b">
        <f>+IF(OR(T1805='Convalida dati'!$F$4,T1805='Convalida dati'!$F$5,T1805='Convalida dati'!$F$8),OR('Dealflow centrale'!V1805='Convalida dati'!$D$5,V1805='Convalida dati'!$D$6,V1805='Convalida dati'!$D$7),IF(OR('Dealflow centrale'!T1805='Convalida dati'!$F$9,'Dealflow centrale'!T1805='Convalida dati'!$F$7),OR('Dealflow centrale'!V1805='Convalida dati'!$D$4,'Dealflow centrale'!V1805='Convalida dati'!$D$5,'Dealflow centrale'!V1805='Convalida dati'!$D$6),IF(T1805="",OR(V1805="",V1805='Convalida dati'!$D$8),"FALSO")))</f>
        <v>1</v>
      </c>
      <c r="F1805" s="58" t="str">
        <f t="shared" ca="1" si="186"/>
        <v>OK</v>
      </c>
      <c r="G1805" s="60">
        <f t="shared" si="177"/>
        <v>1800</v>
      </c>
      <c r="H1805" s="84">
        <v>44203</v>
      </c>
      <c r="I1805" s="375">
        <v>44203</v>
      </c>
      <c r="J1805" s="279" t="s">
        <v>3892</v>
      </c>
      <c r="K1805" s="70" t="s">
        <v>62</v>
      </c>
      <c r="L1805" s="70" t="s">
        <v>69</v>
      </c>
      <c r="M1805" s="72" t="s">
        <v>70</v>
      </c>
      <c r="N1805" s="75"/>
      <c r="O1805" s="73" t="s">
        <v>3893</v>
      </c>
      <c r="P1805" s="60" t="s">
        <v>34</v>
      </c>
      <c r="Q1805" s="281" t="s">
        <v>170</v>
      </c>
      <c r="R1805" s="61" t="s">
        <v>49</v>
      </c>
      <c r="S1805" s="293" t="str">
        <f>+'EVCA sectoralclassification'!E214</f>
        <v>Systems software</v>
      </c>
      <c r="T1805" s="62" t="s">
        <v>41</v>
      </c>
      <c r="U1805" s="80" t="s">
        <v>218</v>
      </c>
      <c r="V1805" s="424" t="s">
        <v>174</v>
      </c>
      <c r="W1805" s="289"/>
      <c r="X1805" s="488">
        <v>44210</v>
      </c>
      <c r="Y1805" s="481"/>
      <c r="Z1805" s="284"/>
    </row>
    <row r="1806" spans="2:26" ht="42.45" hidden="1" customHeight="1" x14ac:dyDescent="0.3">
      <c r="B1806" s="56" t="str">
        <f t="shared" ca="1" si="184"/>
        <v>VERO</v>
      </c>
      <c r="C1806" s="57" t="b">
        <f t="shared" si="185"/>
        <v>1</v>
      </c>
      <c r="D1806" s="57" t="b">
        <f>+IF(Q1806='Convalida dati'!$B$16,AND('Dealflow centrale'!V1806&lt;&gt;"",I1806&lt;&gt;""),IF(AND('Dealflow centrale'!Q1806='Convalida dati'!$B$17,'Dealflow centrale'!I1806=""),OR('Dealflow centrale'!V1806="",V1806='Convalida dati'!$D$8),"FALSO"))</f>
        <v>1</v>
      </c>
      <c r="E1806" s="57" t="b">
        <f>+IF(OR(T1806='Convalida dati'!$F$4,T1806='Convalida dati'!$F$5,T1806='Convalida dati'!$F$8),OR('Dealflow centrale'!V1806='Convalida dati'!$D$5,V1806='Convalida dati'!$D$6,V1806='Convalida dati'!$D$7),IF(OR('Dealflow centrale'!T1806='Convalida dati'!$F$9,'Dealflow centrale'!T1806='Convalida dati'!$F$7),OR('Dealflow centrale'!V1806='Convalida dati'!$D$4,'Dealflow centrale'!V1806='Convalida dati'!$D$5,'Dealflow centrale'!V1806='Convalida dati'!$D$6),IF(T1806="",OR(V1806="",V1806='Convalida dati'!$D$8),"FALSO")))</f>
        <v>1</v>
      </c>
      <c r="F1806" s="58" t="str">
        <f t="shared" ca="1" si="186"/>
        <v>OK</v>
      </c>
      <c r="G1806" s="66">
        <f t="shared" si="177"/>
        <v>1801</v>
      </c>
      <c r="H1806" s="273">
        <v>44204</v>
      </c>
      <c r="I1806" s="374">
        <v>44204</v>
      </c>
      <c r="J1806" s="292" t="s">
        <v>3896</v>
      </c>
      <c r="K1806" s="76" t="s">
        <v>62</v>
      </c>
      <c r="L1806" s="76" t="s">
        <v>206</v>
      </c>
      <c r="M1806" s="78" t="s">
        <v>206</v>
      </c>
      <c r="N1806" s="77"/>
      <c r="O1806" s="272" t="s">
        <v>3894</v>
      </c>
      <c r="P1806" s="66" t="s">
        <v>83</v>
      </c>
      <c r="Q1806" s="67" t="s">
        <v>170</v>
      </c>
      <c r="R1806" s="67" t="s">
        <v>48</v>
      </c>
      <c r="S1806" s="288" t="str">
        <f>+'EVCA sectoralclassification'!E192</f>
        <v>Communications and networking services</v>
      </c>
      <c r="T1806" s="68" t="s">
        <v>166</v>
      </c>
      <c r="U1806" s="66" t="s">
        <v>218</v>
      </c>
      <c r="V1806" s="423" t="s">
        <v>38</v>
      </c>
      <c r="W1806" s="288"/>
      <c r="X1806" s="489">
        <v>44210</v>
      </c>
      <c r="Y1806" s="482"/>
      <c r="Z1806" s="74"/>
    </row>
    <row r="1807" spans="2:26" ht="42.45" hidden="1" customHeight="1" x14ac:dyDescent="0.3">
      <c r="B1807" s="56" t="str">
        <f t="shared" ca="1" si="184"/>
        <v>VERO</v>
      </c>
      <c r="C1807" s="57" t="b">
        <f t="shared" si="185"/>
        <v>1</v>
      </c>
      <c r="D1807" s="57" t="b">
        <f>+IF(Q1807='Convalida dati'!$B$16,AND('Dealflow centrale'!V1807&lt;&gt;"",I1807&lt;&gt;""),IF(AND('Dealflow centrale'!Q1807='Convalida dati'!$B$17,'Dealflow centrale'!I1807=""),OR('Dealflow centrale'!V1807="",V1807='Convalida dati'!$D$8),"FALSO"))</f>
        <v>1</v>
      </c>
      <c r="E1807" s="57" t="b">
        <f>+IF(OR(T1807='Convalida dati'!$F$4,T1807='Convalida dati'!$F$5,T1807='Convalida dati'!$F$8),OR('Dealflow centrale'!V1807='Convalida dati'!$D$5,V1807='Convalida dati'!$D$6,V1807='Convalida dati'!$D$7),IF(OR('Dealflow centrale'!T1807='Convalida dati'!$F$9,'Dealflow centrale'!T1807='Convalida dati'!$F$7),OR('Dealflow centrale'!V1807='Convalida dati'!$D$4,'Dealflow centrale'!V1807='Convalida dati'!$D$5,'Dealflow centrale'!V1807='Convalida dati'!$D$6),IF(T1807="",OR(V1807="",V1807='Convalida dati'!$D$8),"FALSO")))</f>
        <v>1</v>
      </c>
      <c r="F1807" s="58" t="str">
        <f t="shared" ca="1" si="186"/>
        <v>OK</v>
      </c>
      <c r="G1807" s="60">
        <f t="shared" si="177"/>
        <v>1802</v>
      </c>
      <c r="H1807" s="84">
        <v>44204</v>
      </c>
      <c r="I1807" s="375">
        <v>44204</v>
      </c>
      <c r="J1807" s="279" t="s">
        <v>3895</v>
      </c>
      <c r="K1807" s="70" t="s">
        <v>62</v>
      </c>
      <c r="L1807" s="70" t="s">
        <v>206</v>
      </c>
      <c r="M1807" s="72" t="s">
        <v>206</v>
      </c>
      <c r="N1807" s="75"/>
      <c r="O1807" s="73" t="s">
        <v>3894</v>
      </c>
      <c r="P1807" s="60" t="s">
        <v>83</v>
      </c>
      <c r="Q1807" s="61" t="s">
        <v>170</v>
      </c>
      <c r="R1807" s="61" t="s">
        <v>49</v>
      </c>
      <c r="S1807" s="293" t="str">
        <f>+'EVCA sectoralclassification'!E214</f>
        <v>Systems software</v>
      </c>
      <c r="T1807" s="62" t="s">
        <v>166</v>
      </c>
      <c r="U1807" s="60" t="s">
        <v>218</v>
      </c>
      <c r="V1807" s="424" t="s">
        <v>38</v>
      </c>
      <c r="W1807" s="289"/>
      <c r="X1807" s="488">
        <v>44210</v>
      </c>
      <c r="Y1807" s="481"/>
      <c r="Z1807" s="284"/>
    </row>
    <row r="1808" spans="2:26" ht="42.45" hidden="1" customHeight="1" x14ac:dyDescent="0.3">
      <c r="B1808" s="56" t="str">
        <f t="shared" ca="1" si="184"/>
        <v>VERO</v>
      </c>
      <c r="C1808" s="57" t="b">
        <f t="shared" si="185"/>
        <v>1</v>
      </c>
      <c r="D1808" s="57" t="b">
        <f>+IF(Q1808='Convalida dati'!$B$16,AND('Dealflow centrale'!V1808&lt;&gt;"",I1808&lt;&gt;""),IF(AND('Dealflow centrale'!Q1808='Convalida dati'!$B$17,'Dealflow centrale'!I1808=""),OR('Dealflow centrale'!V1808="",V1808='Convalida dati'!$D$8),"FALSO"))</f>
        <v>1</v>
      </c>
      <c r="E1808" s="57" t="b">
        <f>+IF(OR(T1808='Convalida dati'!$F$4,T1808='Convalida dati'!$F$5,T1808='Convalida dati'!$F$8),OR('Dealflow centrale'!V1808='Convalida dati'!$D$5,V1808='Convalida dati'!$D$6,V1808='Convalida dati'!$D$7),IF(OR('Dealflow centrale'!T1808='Convalida dati'!$F$9,'Dealflow centrale'!T1808='Convalida dati'!$F$7),OR('Dealflow centrale'!V1808='Convalida dati'!$D$4,'Dealflow centrale'!V1808='Convalida dati'!$D$5,'Dealflow centrale'!V1808='Convalida dati'!$D$6),IF(T1808="",OR(V1808="",V1808='Convalida dati'!$D$8),"FALSO")))</f>
        <v>1</v>
      </c>
      <c r="F1808" s="58" t="str">
        <f t="shared" ca="1" si="186"/>
        <v>OK</v>
      </c>
      <c r="G1808" s="66">
        <f t="shared" si="177"/>
        <v>1803</v>
      </c>
      <c r="H1808" s="273">
        <v>44204</v>
      </c>
      <c r="I1808" s="376">
        <v>44204</v>
      </c>
      <c r="J1808" s="292" t="s">
        <v>3897</v>
      </c>
      <c r="K1808" s="76" t="s">
        <v>62</v>
      </c>
      <c r="L1808" s="76" t="s">
        <v>206</v>
      </c>
      <c r="M1808" s="78" t="s">
        <v>206</v>
      </c>
      <c r="N1808" s="77"/>
      <c r="O1808" s="272" t="s">
        <v>3894</v>
      </c>
      <c r="P1808" s="66" t="s">
        <v>83</v>
      </c>
      <c r="Q1808" s="67" t="s">
        <v>170</v>
      </c>
      <c r="R1808" s="67" t="s">
        <v>49</v>
      </c>
      <c r="S1808" s="288" t="str">
        <f>+'EVCA sectoralclassification'!E203</f>
        <v>Consumer electronics</v>
      </c>
      <c r="T1808" s="68" t="s">
        <v>166</v>
      </c>
      <c r="U1808" s="66" t="s">
        <v>218</v>
      </c>
      <c r="V1808" s="428" t="s">
        <v>38</v>
      </c>
      <c r="W1808" s="300"/>
      <c r="X1808" s="489">
        <v>44210</v>
      </c>
      <c r="Y1808" s="482"/>
      <c r="Z1808" s="74"/>
    </row>
    <row r="1809" spans="2:26" ht="42.45" hidden="1" customHeight="1" x14ac:dyDescent="0.3">
      <c r="B1809" s="56" t="str">
        <f t="shared" ca="1" si="184"/>
        <v>VERO</v>
      </c>
      <c r="C1809" s="57" t="b">
        <f t="shared" si="185"/>
        <v>1</v>
      </c>
      <c r="D1809" s="57" t="b">
        <f>+IF(Q1809='Convalida dati'!$B$16,AND('Dealflow centrale'!V1809&lt;&gt;"",I1809&lt;&gt;""),IF(AND('Dealflow centrale'!Q1809='Convalida dati'!$B$17,'Dealflow centrale'!I1809=""),OR('Dealflow centrale'!V1809="",V1809='Convalida dati'!$D$8),"FALSO"))</f>
        <v>1</v>
      </c>
      <c r="E1809" s="57" t="b">
        <f>+IF(OR(T1809='Convalida dati'!$F$4,T1809='Convalida dati'!$F$5,T1809='Convalida dati'!$F$8),OR('Dealflow centrale'!V1809='Convalida dati'!$D$5,V1809='Convalida dati'!$D$6,V1809='Convalida dati'!$D$7),IF(OR('Dealflow centrale'!T1809='Convalida dati'!$F$9,'Dealflow centrale'!T1809='Convalida dati'!$F$7),OR('Dealflow centrale'!V1809='Convalida dati'!$D$4,'Dealflow centrale'!V1809='Convalida dati'!$D$5,'Dealflow centrale'!V1809='Convalida dati'!$D$6),IF(T1809="",OR(V1809="",V1809='Convalida dati'!$D$8),"FALSO")))</f>
        <v>1</v>
      </c>
      <c r="F1809" s="58" t="str">
        <f t="shared" ca="1" si="186"/>
        <v>OK</v>
      </c>
      <c r="G1809" s="60">
        <f t="shared" si="177"/>
        <v>1804</v>
      </c>
      <c r="H1809" s="282">
        <v>44206</v>
      </c>
      <c r="I1809" s="375">
        <v>44206</v>
      </c>
      <c r="J1809" s="279" t="s">
        <v>3899</v>
      </c>
      <c r="K1809" s="70" t="s">
        <v>62</v>
      </c>
      <c r="L1809" s="70" t="s">
        <v>149</v>
      </c>
      <c r="M1809" s="72" t="s">
        <v>92</v>
      </c>
      <c r="N1809" s="75"/>
      <c r="O1809" s="73" t="s">
        <v>3898</v>
      </c>
      <c r="P1809" s="60" t="s">
        <v>34</v>
      </c>
      <c r="Q1809" s="281" t="s">
        <v>170</v>
      </c>
      <c r="R1809" s="61" t="s">
        <v>51</v>
      </c>
      <c r="S1809" s="293" t="str">
        <f>+'EVCA sectoralclassification'!E57</f>
        <v>Business and industrial products</v>
      </c>
      <c r="T1809" s="62" t="s">
        <v>41</v>
      </c>
      <c r="U1809" s="80" t="s">
        <v>218</v>
      </c>
      <c r="V1809" s="424" t="s">
        <v>174</v>
      </c>
      <c r="W1809" s="289"/>
      <c r="X1809" s="488">
        <v>44210</v>
      </c>
      <c r="Y1809" s="481"/>
      <c r="Z1809" s="284"/>
    </row>
    <row r="1810" spans="2:26" ht="42.45" hidden="1" customHeight="1" x14ac:dyDescent="0.3">
      <c r="B1810" s="56" t="str">
        <f t="shared" ca="1" si="184"/>
        <v>VERO</v>
      </c>
      <c r="C1810" s="57" t="b">
        <f t="shared" si="185"/>
        <v>1</v>
      </c>
      <c r="D1810" s="57" t="b">
        <f>+IF(Q1810='Convalida dati'!$B$16,AND('Dealflow centrale'!V1810&lt;&gt;"",I1810&lt;&gt;""),IF(AND('Dealflow centrale'!Q1810='Convalida dati'!$B$17,'Dealflow centrale'!I1810=""),OR('Dealflow centrale'!V1810="",V1810='Convalida dati'!$D$8),"FALSO"))</f>
        <v>1</v>
      </c>
      <c r="E1810" s="57" t="b">
        <f>+IF(OR(T1810='Convalida dati'!$F$4,T1810='Convalida dati'!$F$5,T1810='Convalida dati'!$F$8),OR('Dealflow centrale'!V1810='Convalida dati'!$D$5,V1810='Convalida dati'!$D$6,V1810='Convalida dati'!$D$7),IF(OR('Dealflow centrale'!T1810='Convalida dati'!$F$9,'Dealflow centrale'!T1810='Convalida dati'!$F$7),OR('Dealflow centrale'!V1810='Convalida dati'!$D$4,'Dealflow centrale'!V1810='Convalida dati'!$D$5,'Dealflow centrale'!V1810='Convalida dati'!$D$6),IF(T1810="",OR(V1810="",V1810='Convalida dati'!$D$8),"FALSO")))</f>
        <v>1</v>
      </c>
      <c r="F1810" s="58" t="str">
        <f t="shared" ca="1" si="186"/>
        <v>OK</v>
      </c>
      <c r="G1810" s="66">
        <f t="shared" si="177"/>
        <v>1805</v>
      </c>
      <c r="H1810" s="273">
        <v>44207</v>
      </c>
      <c r="I1810" s="374">
        <v>44207</v>
      </c>
      <c r="J1810" s="292" t="s">
        <v>3900</v>
      </c>
      <c r="K1810" s="76" t="s">
        <v>62</v>
      </c>
      <c r="L1810" s="76" t="s">
        <v>1866</v>
      </c>
      <c r="M1810" s="78" t="s">
        <v>77</v>
      </c>
      <c r="N1810" s="77"/>
      <c r="O1810" s="272" t="s">
        <v>3901</v>
      </c>
      <c r="P1810" s="66" t="s">
        <v>34</v>
      </c>
      <c r="Q1810" s="67" t="s">
        <v>170</v>
      </c>
      <c r="R1810" s="67" t="s">
        <v>46</v>
      </c>
      <c r="S1810" s="288" t="str">
        <f>+'EVCA sectoralclassification'!E179</f>
        <v>Energy: other</v>
      </c>
      <c r="T1810" s="68" t="s">
        <v>41</v>
      </c>
      <c r="U1810" s="66" t="s">
        <v>218</v>
      </c>
      <c r="V1810" s="423" t="s">
        <v>174</v>
      </c>
      <c r="W1810" s="288"/>
      <c r="X1810" s="489">
        <v>44210</v>
      </c>
      <c r="Y1810" s="482"/>
      <c r="Z1810" s="74"/>
    </row>
    <row r="1811" spans="2:26" ht="42.45" hidden="1" customHeight="1" x14ac:dyDescent="0.3">
      <c r="B1811" s="56" t="str">
        <f t="shared" ca="1" si="184"/>
        <v>VERO</v>
      </c>
      <c r="C1811" s="57" t="b">
        <f t="shared" si="185"/>
        <v>1</v>
      </c>
      <c r="D1811" s="57" t="b">
        <f>+IF(Q1811='Convalida dati'!$B$16,AND('Dealflow centrale'!V1811&lt;&gt;"",I1811&lt;&gt;""),IF(AND('Dealflow centrale'!Q1811='Convalida dati'!$B$17,'Dealflow centrale'!I1811=""),OR('Dealflow centrale'!V1811="",V1811='Convalida dati'!$D$8),"FALSO"))</f>
        <v>1</v>
      </c>
      <c r="E1811" s="57" t="b">
        <f>+IF(OR(T1811='Convalida dati'!$F$4,T1811='Convalida dati'!$F$5,T1811='Convalida dati'!$F$8),OR('Dealflow centrale'!V1811='Convalida dati'!$D$5,V1811='Convalida dati'!$D$6,V1811='Convalida dati'!$D$7),IF(OR('Dealflow centrale'!T1811='Convalida dati'!$F$9,'Dealflow centrale'!T1811='Convalida dati'!$F$7),OR('Dealflow centrale'!V1811='Convalida dati'!$D$4,'Dealflow centrale'!V1811='Convalida dati'!$D$5,'Dealflow centrale'!V1811='Convalida dati'!$D$6),IF(T1811="",OR(V1811="",V1811='Convalida dati'!$D$8),"FALSO")))</f>
        <v>1</v>
      </c>
      <c r="F1811" s="58" t="str">
        <f t="shared" ca="1" si="186"/>
        <v>OK</v>
      </c>
      <c r="G1811" s="60">
        <f t="shared" si="177"/>
        <v>1806</v>
      </c>
      <c r="H1811" s="84">
        <v>44207</v>
      </c>
      <c r="I1811" s="375">
        <v>44207</v>
      </c>
      <c r="J1811" s="279" t="s">
        <v>3902</v>
      </c>
      <c r="K1811" s="70" t="s">
        <v>62</v>
      </c>
      <c r="L1811" s="70" t="s">
        <v>149</v>
      </c>
      <c r="M1811" s="72" t="s">
        <v>92</v>
      </c>
      <c r="N1811" s="75" t="s">
        <v>150</v>
      </c>
      <c r="O1811" s="73"/>
      <c r="P1811" s="72" t="s">
        <v>36</v>
      </c>
      <c r="Q1811" s="281" t="s">
        <v>170</v>
      </c>
      <c r="R1811" s="61" t="s">
        <v>49</v>
      </c>
      <c r="S1811" s="293" t="str">
        <f>+'EVCA sectoralclassification'!E214</f>
        <v>Systems software</v>
      </c>
      <c r="T1811" s="62" t="s">
        <v>167</v>
      </c>
      <c r="U1811" s="60" t="s">
        <v>218</v>
      </c>
      <c r="V1811" s="426" t="s">
        <v>38</v>
      </c>
      <c r="W1811" s="293"/>
      <c r="X1811" s="488">
        <v>44210</v>
      </c>
      <c r="Y1811" s="481"/>
      <c r="Z1811" s="284"/>
    </row>
    <row r="1812" spans="2:26" ht="42.45" hidden="1" customHeight="1" x14ac:dyDescent="0.3">
      <c r="B1812" s="56" t="str">
        <f t="shared" ca="1" si="184"/>
        <v>VERO</v>
      </c>
      <c r="C1812" s="57" t="b">
        <f t="shared" si="185"/>
        <v>1</v>
      </c>
      <c r="D1812" s="57" t="b">
        <f>+IF(Q1812='Convalida dati'!$B$16,AND('Dealflow centrale'!V1812&lt;&gt;"",I1812&lt;&gt;""),IF(AND('Dealflow centrale'!Q1812='Convalida dati'!$B$17,'Dealflow centrale'!I1812=""),OR('Dealflow centrale'!V1812="",V1812='Convalida dati'!$D$8),"FALSO"))</f>
        <v>1</v>
      </c>
      <c r="E1812" s="57" t="b">
        <f>+IF(OR(T1812='Convalida dati'!$F$4,T1812='Convalida dati'!$F$5,T1812='Convalida dati'!$F$8),OR('Dealflow centrale'!V1812='Convalida dati'!$D$5,V1812='Convalida dati'!$D$6,V1812='Convalida dati'!$D$7),IF(OR('Dealflow centrale'!T1812='Convalida dati'!$F$9,'Dealflow centrale'!T1812='Convalida dati'!$F$7),OR('Dealflow centrale'!V1812='Convalida dati'!$D$4,'Dealflow centrale'!V1812='Convalida dati'!$D$5,'Dealflow centrale'!V1812='Convalida dati'!$D$6),IF(T1812="",OR(V1812="",V1812='Convalida dati'!$D$8),"FALSO")))</f>
        <v>1</v>
      </c>
      <c r="F1812" s="58" t="str">
        <f t="shared" ca="1" si="186"/>
        <v>OK</v>
      </c>
      <c r="G1812" s="66">
        <f t="shared" si="177"/>
        <v>1807</v>
      </c>
      <c r="H1812" s="273">
        <v>44208</v>
      </c>
      <c r="I1812" s="376">
        <v>44208</v>
      </c>
      <c r="J1812" s="292" t="s">
        <v>3904</v>
      </c>
      <c r="K1812" s="76" t="s">
        <v>64</v>
      </c>
      <c r="L1812" s="76" t="s">
        <v>194</v>
      </c>
      <c r="M1812" s="78" t="s">
        <v>161</v>
      </c>
      <c r="N1812" s="77"/>
      <c r="O1812" s="272" t="s">
        <v>3903</v>
      </c>
      <c r="P1812" s="66" t="s">
        <v>34</v>
      </c>
      <c r="Q1812" s="67" t="s">
        <v>170</v>
      </c>
      <c r="R1812" s="67" t="s">
        <v>49</v>
      </c>
      <c r="S1812" s="288" t="str">
        <f>+'EVCA sectoralclassification'!E214</f>
        <v>Systems software</v>
      </c>
      <c r="T1812" s="68" t="s">
        <v>167</v>
      </c>
      <c r="U1812" s="66" t="s">
        <v>218</v>
      </c>
      <c r="V1812" s="428" t="s">
        <v>38</v>
      </c>
      <c r="W1812" s="300"/>
      <c r="X1812" s="489">
        <v>44210</v>
      </c>
      <c r="Y1812" s="482"/>
      <c r="Z1812" s="74"/>
    </row>
    <row r="1813" spans="2:26" ht="42.45" hidden="1" customHeight="1" x14ac:dyDescent="0.3">
      <c r="B1813" s="56" t="str">
        <f t="shared" ca="1" si="184"/>
        <v>VERO</v>
      </c>
      <c r="C1813" s="57" t="b">
        <f t="shared" si="185"/>
        <v>1</v>
      </c>
      <c r="D1813" s="57" t="b">
        <f>+IF(Q1813='Convalida dati'!$B$16,AND('Dealflow centrale'!V1813&lt;&gt;"",I1813&lt;&gt;""),IF(AND('Dealflow centrale'!Q1813='Convalida dati'!$B$17,'Dealflow centrale'!I1813=""),OR('Dealflow centrale'!V1813="",V1813='Convalida dati'!$D$8),"FALSO"))</f>
        <v>1</v>
      </c>
      <c r="E1813" s="57" t="b">
        <f>+IF(OR(T1813='Convalida dati'!$F$4,T1813='Convalida dati'!$F$5,T1813='Convalida dati'!$F$8),OR('Dealflow centrale'!V1813='Convalida dati'!$D$5,V1813='Convalida dati'!$D$6,V1813='Convalida dati'!$D$7),IF(OR('Dealflow centrale'!T1813='Convalida dati'!$F$9,'Dealflow centrale'!T1813='Convalida dati'!$F$7),OR('Dealflow centrale'!V1813='Convalida dati'!$D$4,'Dealflow centrale'!V1813='Convalida dati'!$D$5,'Dealflow centrale'!V1813='Convalida dati'!$D$6),IF(T1813="",OR(V1813="",V1813='Convalida dati'!$D$8),"FALSO")))</f>
        <v>1</v>
      </c>
      <c r="F1813" s="58" t="str">
        <f t="shared" ca="1" si="186"/>
        <v>OK</v>
      </c>
      <c r="G1813" s="60">
        <f t="shared" si="177"/>
        <v>1808</v>
      </c>
      <c r="H1813" s="84">
        <v>44208</v>
      </c>
      <c r="I1813" s="375">
        <v>44208</v>
      </c>
      <c r="J1813" s="279" t="s">
        <v>3906</v>
      </c>
      <c r="K1813" s="70" t="s">
        <v>62</v>
      </c>
      <c r="L1813" s="70" t="s">
        <v>165</v>
      </c>
      <c r="M1813" s="72" t="s">
        <v>90</v>
      </c>
      <c r="N1813" s="75"/>
      <c r="O1813" s="73" t="s">
        <v>3905</v>
      </c>
      <c r="P1813" s="60" t="s">
        <v>35</v>
      </c>
      <c r="Q1813" s="281" t="s">
        <v>170</v>
      </c>
      <c r="R1813" s="61" t="s">
        <v>48</v>
      </c>
      <c r="S1813" s="293" t="str">
        <f>+'EVCA sectoralclassification'!E200</f>
        <v>Internet technologies</v>
      </c>
      <c r="T1813" s="62" t="s">
        <v>166</v>
      </c>
      <c r="U1813" s="284" t="s">
        <v>218</v>
      </c>
      <c r="V1813" s="424" t="s">
        <v>38</v>
      </c>
      <c r="W1813" s="289"/>
      <c r="X1813" s="488">
        <v>44210</v>
      </c>
      <c r="Y1813" s="481"/>
      <c r="Z1813" s="284"/>
    </row>
    <row r="1814" spans="2:26" ht="42.45" hidden="1" customHeight="1" x14ac:dyDescent="0.3">
      <c r="B1814" s="56" t="str">
        <f t="shared" ca="1" si="184"/>
        <v>VERO</v>
      </c>
      <c r="C1814" s="57" t="b">
        <f t="shared" si="185"/>
        <v>1</v>
      </c>
      <c r="D1814" s="57" t="b">
        <f>+IF(Q1814='Convalida dati'!$B$16,AND('Dealflow centrale'!V1814&lt;&gt;"",I1814&lt;&gt;""),IF(AND('Dealflow centrale'!Q1814='Convalida dati'!$B$17,'Dealflow centrale'!I1814=""),OR('Dealflow centrale'!V1814="",V1814='Convalida dati'!$D$8),"FALSO"))</f>
        <v>1</v>
      </c>
      <c r="E1814" s="57" t="b">
        <f>+IF(OR(T1814='Convalida dati'!$F$4,T1814='Convalida dati'!$F$5,T1814='Convalida dati'!$F$8),OR('Dealflow centrale'!V1814='Convalida dati'!$D$5,V1814='Convalida dati'!$D$6,V1814='Convalida dati'!$D$7),IF(OR('Dealflow centrale'!T1814='Convalida dati'!$F$9,'Dealflow centrale'!T1814='Convalida dati'!$F$7),OR('Dealflow centrale'!V1814='Convalida dati'!$D$4,'Dealflow centrale'!V1814='Convalida dati'!$D$5,'Dealflow centrale'!V1814='Convalida dati'!$D$6),IF(T1814="",OR(V1814="",V1814='Convalida dati'!$D$8),"FALSO")))</f>
        <v>1</v>
      </c>
      <c r="F1814" s="58" t="str">
        <f t="shared" ca="1" si="186"/>
        <v>OK</v>
      </c>
      <c r="G1814" s="66">
        <f t="shared" si="177"/>
        <v>1809</v>
      </c>
      <c r="H1814" s="273">
        <v>44209</v>
      </c>
      <c r="I1814" s="374">
        <v>44209</v>
      </c>
      <c r="J1814" s="292" t="s">
        <v>3908</v>
      </c>
      <c r="K1814" s="76" t="s">
        <v>62</v>
      </c>
      <c r="L1814" s="76" t="s">
        <v>206</v>
      </c>
      <c r="M1814" s="78" t="s">
        <v>206</v>
      </c>
      <c r="N1814" s="77"/>
      <c r="O1814" s="272" t="s">
        <v>3907</v>
      </c>
      <c r="P1814" s="66" t="s">
        <v>35</v>
      </c>
      <c r="Q1814" s="67" t="s">
        <v>170</v>
      </c>
      <c r="R1814" s="67" t="s">
        <v>53</v>
      </c>
      <c r="S1814" s="377" t="str">
        <f>+'EVCA sectoralclassification'!E88</f>
        <v>Business and industrial services</v>
      </c>
      <c r="T1814" s="68" t="s">
        <v>41</v>
      </c>
      <c r="U1814" s="66" t="s">
        <v>218</v>
      </c>
      <c r="V1814" s="428" t="s">
        <v>174</v>
      </c>
      <c r="W1814" s="300"/>
      <c r="X1814" s="489">
        <v>44210</v>
      </c>
      <c r="Y1814" s="482"/>
      <c r="Z1814" s="74"/>
    </row>
    <row r="1815" spans="2:26" ht="42.45" hidden="1" customHeight="1" x14ac:dyDescent="0.3">
      <c r="B1815" s="56" t="str">
        <f t="shared" ca="1" si="184"/>
        <v>VERO</v>
      </c>
      <c r="C1815" s="57" t="b">
        <f t="shared" si="185"/>
        <v>1</v>
      </c>
      <c r="D1815" s="57" t="b">
        <f>+IF(Q1815='Convalida dati'!$B$16,AND('Dealflow centrale'!V1815&lt;&gt;"",I1815&lt;&gt;""),IF(AND('Dealflow centrale'!Q1815='Convalida dati'!$B$17,'Dealflow centrale'!I1815=""),OR('Dealflow centrale'!V1815="",V1815='Convalida dati'!$D$8),"FALSO"))</f>
        <v>1</v>
      </c>
      <c r="E1815" s="57" t="b">
        <f>+IF(OR(T1815='Convalida dati'!$F$4,T1815='Convalida dati'!$F$5,T1815='Convalida dati'!$F$8),OR('Dealflow centrale'!V1815='Convalida dati'!$D$9,V1815='Convalida dati'!$D$6,V1815='Convalida dati'!$D$7),IF(OR('Dealflow centrale'!T1815='Convalida dati'!$F$6,'Dealflow centrale'!T1815='Convalida dati'!$F$7),OR('Dealflow centrale'!V1815='Convalida dati'!$D$10,'Dealflow centrale'!V1815='Convalida dati'!$D$9,'Dealflow centrale'!V1815='Convalida dati'!$D$6),IF(T1815="",OR(V1815="",V1815='Convalida dati'!$D$8),"FALSO")))</f>
        <v>1</v>
      </c>
      <c r="F1815" s="58" t="str">
        <f t="shared" ca="1" si="186"/>
        <v>OK</v>
      </c>
      <c r="G1815" s="60">
        <f t="shared" si="177"/>
        <v>1810</v>
      </c>
      <c r="H1815" s="84">
        <v>44210</v>
      </c>
      <c r="I1815" s="375">
        <v>44210</v>
      </c>
      <c r="J1815" s="279" t="s">
        <v>3914</v>
      </c>
      <c r="K1815" s="70" t="s">
        <v>62</v>
      </c>
      <c r="L1815" s="70" t="s">
        <v>234</v>
      </c>
      <c r="M1815" s="72" t="s">
        <v>96</v>
      </c>
      <c r="N1815" s="75"/>
      <c r="O1815" s="73" t="s">
        <v>3917</v>
      </c>
      <c r="P1815" s="60" t="s">
        <v>34</v>
      </c>
      <c r="Q1815" s="281" t="s">
        <v>170</v>
      </c>
      <c r="R1815" s="61" t="s">
        <v>53</v>
      </c>
      <c r="S1815" s="293" t="str">
        <f>+'EVCA sectoralclassification'!E146</f>
        <v>Educational and training products/services</v>
      </c>
      <c r="T1815" s="62" t="s">
        <v>166</v>
      </c>
      <c r="U1815" s="72" t="s">
        <v>218</v>
      </c>
      <c r="V1815" s="424" t="s">
        <v>174</v>
      </c>
      <c r="W1815" s="289"/>
      <c r="X1815" s="488">
        <v>44218</v>
      </c>
      <c r="Y1815" s="483" t="s">
        <v>3934</v>
      </c>
      <c r="Z1815" s="80"/>
    </row>
    <row r="1816" spans="2:26" ht="42.45" hidden="1" customHeight="1" x14ac:dyDescent="0.3">
      <c r="B1816" s="56" t="str">
        <f t="shared" ca="1" si="184"/>
        <v>VERO</v>
      </c>
      <c r="C1816" s="57" t="b">
        <f t="shared" si="185"/>
        <v>1</v>
      </c>
      <c r="D1816" s="57" t="b">
        <f>+IF(Q1816='Convalida dati'!$B$16,AND('Dealflow centrale'!V1816&lt;&gt;"",I1816&lt;&gt;""),IF(AND('Dealflow centrale'!Q1816='Convalida dati'!$B$17,'Dealflow centrale'!I1816=""),OR('Dealflow centrale'!V1816="",V1816='Convalida dati'!$D$8),"FALSO"))</f>
        <v>1</v>
      </c>
      <c r="E1816" s="57" t="b">
        <f>+IF(OR(T1816='Convalida dati'!$F$4,T1816='Convalida dati'!$F$5,T1816='Convalida dati'!$F$8),OR('Dealflow centrale'!V1816='Convalida dati'!$D$9,V1816='Convalida dati'!$D$6,V1816='Convalida dati'!$D$7),IF(OR('Dealflow centrale'!T1816='Convalida dati'!$F$6,'Dealflow centrale'!T1816='Convalida dati'!$F$7),OR('Dealflow centrale'!V1816='Convalida dati'!$D$10,'Dealflow centrale'!V1816='Convalida dati'!$D$9,'Dealflow centrale'!V1816='Convalida dati'!$D$6),IF(T1816="",OR(V1816="",V1816='Convalida dati'!$D$8),"FALSO")))</f>
        <v>1</v>
      </c>
      <c r="F1816" s="58" t="str">
        <f t="shared" ca="1" si="186"/>
        <v>OK</v>
      </c>
      <c r="G1816" s="66">
        <f t="shared" si="177"/>
        <v>1811</v>
      </c>
      <c r="H1816" s="273">
        <v>44214</v>
      </c>
      <c r="I1816" s="376">
        <v>44214</v>
      </c>
      <c r="J1816" s="292" t="s">
        <v>3915</v>
      </c>
      <c r="K1816" s="76" t="s">
        <v>62</v>
      </c>
      <c r="L1816" s="76" t="s">
        <v>206</v>
      </c>
      <c r="M1816" s="78" t="s">
        <v>206</v>
      </c>
      <c r="N1816" s="77"/>
      <c r="O1816" s="272" t="s">
        <v>3918</v>
      </c>
      <c r="P1816" s="66" t="s">
        <v>34</v>
      </c>
      <c r="Q1816" s="67" t="s">
        <v>170</v>
      </c>
      <c r="R1816" s="67" t="s">
        <v>53</v>
      </c>
      <c r="S1816" s="288" t="str">
        <f>+'EVCA sectoralclassification'!E110</f>
        <v>Transportation services</v>
      </c>
      <c r="T1816" s="68" t="s">
        <v>41</v>
      </c>
      <c r="U1816" s="66" t="s">
        <v>218</v>
      </c>
      <c r="V1816" s="428" t="s">
        <v>174</v>
      </c>
      <c r="W1816" s="300"/>
      <c r="X1816" s="489">
        <v>44218</v>
      </c>
      <c r="Y1816" s="482"/>
      <c r="Z1816" s="74"/>
    </row>
    <row r="1817" spans="2:26" ht="42.45" hidden="1" customHeight="1" x14ac:dyDescent="0.3">
      <c r="B1817" s="56" t="str">
        <f t="shared" ca="1" si="184"/>
        <v>VERO</v>
      </c>
      <c r="C1817" s="57" t="b">
        <f t="shared" si="185"/>
        <v>1</v>
      </c>
      <c r="D1817" s="57" t="b">
        <f>+IF(Q1817='Convalida dati'!$B$16,AND('Dealflow centrale'!V1817&lt;&gt;"",I1817&lt;&gt;""),IF(AND('Dealflow centrale'!Q1817='Convalida dati'!$B$17,'Dealflow centrale'!I1817=""),OR('Dealflow centrale'!V1817="",V1817='Convalida dati'!$D$8),"FALSO"))</f>
        <v>1</v>
      </c>
      <c r="E1817" s="57" t="b">
        <f>+IF(OR(T1817='Convalida dati'!$F$4,T1817='Convalida dati'!$F$5,T1817='Convalida dati'!$F$8),OR('Dealflow centrale'!V1817='Convalida dati'!$D$9,V1817='Convalida dati'!$D$6,V1817='Convalida dati'!$D$7),IF(OR('Dealflow centrale'!T1817='Convalida dati'!$F$6,'Dealflow centrale'!T1817='Convalida dati'!$F$7),OR('Dealflow centrale'!V1817='Convalida dati'!$D$10,'Dealflow centrale'!V1817='Convalida dati'!$D$9,'Dealflow centrale'!V1817='Convalida dati'!$D$6),IF(T1817="",OR(V1817="",V1817='Convalida dati'!$D$8),"FALSO")))</f>
        <v>1</v>
      </c>
      <c r="F1817" s="58" t="str">
        <f t="shared" ca="1" si="186"/>
        <v>OK</v>
      </c>
      <c r="G1817" s="60">
        <f t="shared" si="177"/>
        <v>1812</v>
      </c>
      <c r="H1817" s="84">
        <v>44214</v>
      </c>
      <c r="I1817" s="375">
        <v>44214</v>
      </c>
      <c r="J1817" s="279" t="s">
        <v>3916</v>
      </c>
      <c r="K1817" s="70" t="s">
        <v>62</v>
      </c>
      <c r="L1817" s="70" t="s">
        <v>206</v>
      </c>
      <c r="M1817" s="72" t="s">
        <v>206</v>
      </c>
      <c r="N1817" s="75"/>
      <c r="O1817" s="73" t="s">
        <v>3919</v>
      </c>
      <c r="P1817" s="60" t="s">
        <v>34</v>
      </c>
      <c r="Q1817" s="281" t="s">
        <v>170</v>
      </c>
      <c r="R1817" s="61" t="s">
        <v>48</v>
      </c>
      <c r="S1817" s="293" t="str">
        <f>+'EVCA sectoralclassification'!E200</f>
        <v>Internet technologies</v>
      </c>
      <c r="T1817" s="62" t="s">
        <v>41</v>
      </c>
      <c r="U1817" s="80" t="s">
        <v>218</v>
      </c>
      <c r="V1817" s="426" t="s">
        <v>174</v>
      </c>
      <c r="W1817" s="293"/>
      <c r="X1817" s="488">
        <v>44218</v>
      </c>
      <c r="Y1817" s="481"/>
      <c r="Z1817" s="284"/>
    </row>
    <row r="1818" spans="2:26" ht="42.45" hidden="1" customHeight="1" x14ac:dyDescent="0.3">
      <c r="B1818" s="56" t="str">
        <f t="shared" ca="1" si="184"/>
        <v>VERO</v>
      </c>
      <c r="C1818" s="57" t="b">
        <f t="shared" si="185"/>
        <v>1</v>
      </c>
      <c r="D1818" s="57" t="b">
        <f>+IF(Q1818='Convalida dati'!$B$16,AND('Dealflow centrale'!V1818&lt;&gt;"",I1818&lt;&gt;""),IF(AND('Dealflow centrale'!Q1818='Convalida dati'!$B$17,'Dealflow centrale'!I1818=""),OR('Dealflow centrale'!V1818="",V1818='Convalida dati'!$D$8),"FALSO"))</f>
        <v>1</v>
      </c>
      <c r="E1818" s="57" t="b">
        <f>+IF(OR(T1818='Convalida dati'!$F$4,T1818='Convalida dati'!$F$5,T1818='Convalida dati'!$F$8),OR('Dealflow centrale'!V1818='Convalida dati'!$D$9,V1818='Convalida dati'!$D$6,V1818='Convalida dati'!$D$7),IF(OR('Dealflow centrale'!T1818='Convalida dati'!$F$6,'Dealflow centrale'!T1818='Convalida dati'!$F$7),OR('Dealflow centrale'!V1818='Convalida dati'!$D$10,'Dealflow centrale'!V1818='Convalida dati'!$D$9,'Dealflow centrale'!V1818='Convalida dati'!$D$6),IF(T1818="",OR(V1818="",V1818='Convalida dati'!$D$8),"FALSO")))</f>
        <v>1</v>
      </c>
      <c r="F1818" s="58" t="str">
        <f t="shared" ca="1" si="186"/>
        <v>OK</v>
      </c>
      <c r="G1818" s="66">
        <f t="shared" si="177"/>
        <v>1813</v>
      </c>
      <c r="H1818" s="273">
        <v>44215</v>
      </c>
      <c r="I1818" s="374">
        <v>44215</v>
      </c>
      <c r="J1818" s="292" t="s">
        <v>3921</v>
      </c>
      <c r="K1818" s="76" t="s">
        <v>62</v>
      </c>
      <c r="L1818" s="76" t="s">
        <v>206</v>
      </c>
      <c r="M1818" s="78" t="s">
        <v>206</v>
      </c>
      <c r="N1818" s="77"/>
      <c r="O1818" s="272" t="s">
        <v>3920</v>
      </c>
      <c r="P1818" s="78" t="s">
        <v>34</v>
      </c>
      <c r="Q1818" s="67" t="s">
        <v>170</v>
      </c>
      <c r="R1818" s="67" t="s">
        <v>53</v>
      </c>
      <c r="S1818" s="288" t="str">
        <f>+'EVCA sectoralclassification'!E85</f>
        <v>Business and industrial services</v>
      </c>
      <c r="T1818" s="68" t="s">
        <v>41</v>
      </c>
      <c r="U1818" s="66" t="s">
        <v>218</v>
      </c>
      <c r="V1818" s="428" t="s">
        <v>174</v>
      </c>
      <c r="W1818" s="300"/>
      <c r="X1818" s="489">
        <v>44218</v>
      </c>
      <c r="Y1818" s="482" t="s">
        <v>3934</v>
      </c>
      <c r="Z1818" s="74"/>
    </row>
    <row r="1819" spans="2:26" ht="42.45" hidden="1" customHeight="1" x14ac:dyDescent="0.3">
      <c r="B1819" s="56" t="str">
        <f t="shared" ca="1" si="184"/>
        <v>VERO</v>
      </c>
      <c r="C1819" s="57" t="b">
        <f t="shared" si="185"/>
        <v>1</v>
      </c>
      <c r="D1819" s="57" t="b">
        <f>+IF(Q1819='Convalida dati'!$B$16,AND('Dealflow centrale'!V1819&lt;&gt;"",I1819&lt;&gt;""),IF(AND('Dealflow centrale'!Q1819='Convalida dati'!$B$17,'Dealflow centrale'!I1819=""),OR('Dealflow centrale'!V1819="",V1819='Convalida dati'!$D$8),"FALSO"))</f>
        <v>1</v>
      </c>
      <c r="E1819" s="57" t="b">
        <f>+IF(OR(T1819='Convalida dati'!$F$4,T1819='Convalida dati'!$F$5,T1819='Convalida dati'!$F$8),OR('Dealflow centrale'!V1819='Convalida dati'!$D$9,V1819='Convalida dati'!$D$6,V1819='Convalida dati'!$D$7),IF(OR('Dealflow centrale'!T1819='Convalida dati'!$F$6,'Dealflow centrale'!T1819='Convalida dati'!$F$7),OR('Dealflow centrale'!V1819='Convalida dati'!$D$10,'Dealflow centrale'!V1819='Convalida dati'!$D$9,'Dealflow centrale'!V1819='Convalida dati'!$D$6),IF(T1819="",OR(V1819="",V1819='Convalida dati'!$D$8),"FALSO")))</f>
        <v>1</v>
      </c>
      <c r="F1819" s="58" t="str">
        <f t="shared" ca="1" si="186"/>
        <v>OK</v>
      </c>
      <c r="G1819" s="60">
        <f t="shared" si="177"/>
        <v>1814</v>
      </c>
      <c r="H1819" s="84">
        <v>44215</v>
      </c>
      <c r="I1819" s="375">
        <v>44215</v>
      </c>
      <c r="J1819" s="279" t="s">
        <v>3922</v>
      </c>
      <c r="K1819" s="70" t="s">
        <v>62</v>
      </c>
      <c r="L1819" s="70" t="s">
        <v>1008</v>
      </c>
      <c r="M1819" s="72" t="s">
        <v>92</v>
      </c>
      <c r="N1819" s="75"/>
      <c r="O1819" s="73" t="s">
        <v>3923</v>
      </c>
      <c r="P1819" s="60" t="s">
        <v>34</v>
      </c>
      <c r="Q1819" s="61" t="s">
        <v>170</v>
      </c>
      <c r="R1819" s="61" t="s">
        <v>48</v>
      </c>
      <c r="S1819" s="293" t="str">
        <f>+'EVCA sectoralclassification'!E200</f>
        <v>Internet technologies</v>
      </c>
      <c r="T1819" s="62" t="s">
        <v>166</v>
      </c>
      <c r="U1819" s="60" t="s">
        <v>218</v>
      </c>
      <c r="V1819" s="424" t="s">
        <v>3913</v>
      </c>
      <c r="W1819" s="289"/>
      <c r="X1819" s="488">
        <v>44218</v>
      </c>
      <c r="Y1819" s="481"/>
      <c r="Z1819" s="284"/>
    </row>
    <row r="1820" spans="2:26" ht="42.45" hidden="1" customHeight="1" x14ac:dyDescent="0.3">
      <c r="B1820" s="56" t="str">
        <f t="shared" ca="1" si="184"/>
        <v>VERO</v>
      </c>
      <c r="C1820" s="57" t="b">
        <f t="shared" si="185"/>
        <v>1</v>
      </c>
      <c r="D1820" s="57" t="b">
        <f>+IF(Q1820='Convalida dati'!$B$16,AND('Dealflow centrale'!V1820&lt;&gt;"",I1820&lt;&gt;""),IF(AND('Dealflow centrale'!Q1820='Convalida dati'!$B$17,'Dealflow centrale'!I1820=""),OR('Dealflow centrale'!V1820="",V1820='Convalida dati'!$D$8),"FALSO"))</f>
        <v>1</v>
      </c>
      <c r="E1820" s="57" t="b">
        <f>+IF(OR(T1820='Convalida dati'!$F$4,T1820='Convalida dati'!$F$5,T1820='Convalida dati'!$F$8),OR('Dealflow centrale'!V1820='Convalida dati'!$D$9,V1820='Convalida dati'!$D$6,V1820='Convalida dati'!$D$7),IF(OR('Dealflow centrale'!T1820='Convalida dati'!$F$6,'Dealflow centrale'!T1820='Convalida dati'!$F$7),OR('Dealflow centrale'!V1820='Convalida dati'!$D$10,'Dealflow centrale'!V1820='Convalida dati'!$D$9,'Dealflow centrale'!V1820='Convalida dati'!$D$6),IF(T1820="",OR(V1820="",V1820='Convalida dati'!$D$8),"FALSO")))</f>
        <v>1</v>
      </c>
      <c r="F1820" s="58" t="str">
        <f t="shared" ca="1" si="186"/>
        <v>OK</v>
      </c>
      <c r="G1820" s="66">
        <f t="shared" si="177"/>
        <v>1815</v>
      </c>
      <c r="H1820" s="273">
        <v>44215</v>
      </c>
      <c r="I1820" s="374">
        <v>44215</v>
      </c>
      <c r="J1820" s="292" t="s">
        <v>3924</v>
      </c>
      <c r="K1820" s="76" t="s">
        <v>62</v>
      </c>
      <c r="L1820" s="76" t="s">
        <v>3932</v>
      </c>
      <c r="M1820" s="78" t="s">
        <v>99</v>
      </c>
      <c r="N1820" s="77"/>
      <c r="O1820" s="272" t="s">
        <v>3925</v>
      </c>
      <c r="P1820" s="66" t="s">
        <v>34</v>
      </c>
      <c r="Q1820" s="67" t="s">
        <v>170</v>
      </c>
      <c r="R1820" s="67" t="s">
        <v>48</v>
      </c>
      <c r="S1820" s="377" t="str">
        <f>+'EVCA sectoralclassification'!E200</f>
        <v>Internet technologies</v>
      </c>
      <c r="T1820" s="68" t="s">
        <v>166</v>
      </c>
      <c r="U1820" s="66" t="s">
        <v>218</v>
      </c>
      <c r="V1820" s="423" t="s">
        <v>3913</v>
      </c>
      <c r="W1820" s="288"/>
      <c r="X1820" s="489">
        <v>44218</v>
      </c>
      <c r="Y1820" s="482"/>
      <c r="Z1820" s="74"/>
    </row>
    <row r="1821" spans="2:26" ht="42.45" hidden="1" customHeight="1" x14ac:dyDescent="0.3">
      <c r="B1821" s="56" t="str">
        <f t="shared" ca="1" si="184"/>
        <v>VERO</v>
      </c>
      <c r="C1821" s="57" t="b">
        <f t="shared" si="185"/>
        <v>1</v>
      </c>
      <c r="D1821" s="57" t="b">
        <f>+IF(Q1821='Convalida dati'!$B$16,AND('Dealflow centrale'!V1821&lt;&gt;"",I1821&lt;&gt;""),IF(AND('Dealflow centrale'!Q1821='Convalida dati'!$B$17,'Dealflow centrale'!I1821=""),OR('Dealflow centrale'!V1821="",V1821='Convalida dati'!$D$8),"FALSO"))</f>
        <v>1</v>
      </c>
      <c r="E1821" s="57" t="b">
        <f>+IF(OR(T1821='Convalida dati'!$F$4,T1821='Convalida dati'!$F$5,T1821='Convalida dati'!$F$8),OR('Dealflow centrale'!V1821='Convalida dati'!$D$9,V1821='Convalida dati'!$D$6,V1821='Convalida dati'!$D$7),IF(OR('Dealflow centrale'!T1821='Convalida dati'!$F$6,'Dealflow centrale'!T1821='Convalida dati'!$F$7),OR('Dealflow centrale'!V1821='Convalida dati'!$D$10,'Dealflow centrale'!V1821='Convalida dati'!$D$9,'Dealflow centrale'!V1821='Convalida dati'!$D$6),IF(T1821="",OR(V1821="",V1821='Convalida dati'!$D$8),"FALSO")))</f>
        <v>1</v>
      </c>
      <c r="F1821" s="58" t="str">
        <f t="shared" ca="1" si="186"/>
        <v>OK</v>
      </c>
      <c r="G1821" s="60">
        <f t="shared" si="177"/>
        <v>1816</v>
      </c>
      <c r="H1821" s="84">
        <v>44216</v>
      </c>
      <c r="I1821" s="375">
        <v>44216</v>
      </c>
      <c r="J1821" s="279" t="s">
        <v>3927</v>
      </c>
      <c r="K1821" s="70" t="s">
        <v>62</v>
      </c>
      <c r="L1821" s="70" t="s">
        <v>149</v>
      </c>
      <c r="M1821" s="72" t="s">
        <v>92</v>
      </c>
      <c r="N1821" s="75"/>
      <c r="O1821" s="73" t="s">
        <v>3926</v>
      </c>
      <c r="P1821" s="60" t="s">
        <v>34</v>
      </c>
      <c r="Q1821" s="61" t="s">
        <v>170</v>
      </c>
      <c r="R1821" s="61" t="s">
        <v>48</v>
      </c>
      <c r="S1821" s="293" t="str">
        <f>+'EVCA sectoralclassification'!E200</f>
        <v>Internet technologies</v>
      </c>
      <c r="T1821" s="62" t="s">
        <v>166</v>
      </c>
      <c r="U1821" s="284" t="s">
        <v>218</v>
      </c>
      <c r="V1821" s="424" t="s">
        <v>3913</v>
      </c>
      <c r="W1821" s="289"/>
      <c r="X1821" s="488">
        <v>44218</v>
      </c>
      <c r="Y1821" s="481"/>
      <c r="Z1821" s="284"/>
    </row>
    <row r="1822" spans="2:26" ht="42.45" hidden="1" customHeight="1" x14ac:dyDescent="0.3">
      <c r="B1822" s="56" t="str">
        <f t="shared" ca="1" si="184"/>
        <v>VERO</v>
      </c>
      <c r="C1822" s="57" t="b">
        <f t="shared" si="185"/>
        <v>1</v>
      </c>
      <c r="D1822" s="57" t="b">
        <f>+IF(Q1822='Convalida dati'!$B$16,AND('Dealflow centrale'!V1822&lt;&gt;"",I1822&lt;&gt;""),IF(AND('Dealflow centrale'!Q1822='Convalida dati'!$B$17,'Dealflow centrale'!I1822=""),OR('Dealflow centrale'!V1822="",V1822='Convalida dati'!$D$8),"FALSO"))</f>
        <v>1</v>
      </c>
      <c r="E1822" s="57" t="b">
        <f>+IF(OR(T1822='Convalida dati'!$F$4,T1822='Convalida dati'!$F$5,T1822='Convalida dati'!$F$8),OR('Dealflow centrale'!V1822='Convalida dati'!$D$9,V1822='Convalida dati'!$D$6,V1822='Convalida dati'!$D$7),IF(OR('Dealflow centrale'!T1822='Convalida dati'!$F$6,'Dealflow centrale'!T1822='Convalida dati'!$F$7),OR('Dealflow centrale'!V1822='Convalida dati'!$D$10,'Dealflow centrale'!V1822='Convalida dati'!$D$9,'Dealflow centrale'!V1822='Convalida dati'!$D$6),IF(T1822="",OR(V1822="",V1822='Convalida dati'!$D$8),"FALSO")))</f>
        <v>1</v>
      </c>
      <c r="F1822" s="58" t="str">
        <f t="shared" ca="1" si="186"/>
        <v>OK</v>
      </c>
      <c r="G1822" s="66">
        <f t="shared" si="177"/>
        <v>1817</v>
      </c>
      <c r="H1822" s="273">
        <v>44216</v>
      </c>
      <c r="I1822" s="374">
        <v>44216</v>
      </c>
      <c r="J1822" s="292" t="s">
        <v>3928</v>
      </c>
      <c r="K1822" s="76" t="s">
        <v>62</v>
      </c>
      <c r="L1822" s="76" t="s">
        <v>720</v>
      </c>
      <c r="M1822" s="78" t="s">
        <v>70</v>
      </c>
      <c r="N1822" s="77"/>
      <c r="O1822" s="272" t="s">
        <v>3929</v>
      </c>
      <c r="P1822" s="78" t="s">
        <v>35</v>
      </c>
      <c r="Q1822" s="67" t="s">
        <v>170</v>
      </c>
      <c r="R1822" s="67" t="s">
        <v>53</v>
      </c>
      <c r="S1822" s="288" t="str">
        <f>+'EVCA sectoralclassification'!E108</f>
        <v>Transportation services</v>
      </c>
      <c r="T1822" s="68" t="s">
        <v>167</v>
      </c>
      <c r="U1822" s="78" t="s">
        <v>218</v>
      </c>
      <c r="V1822" s="428" t="s">
        <v>3913</v>
      </c>
      <c r="W1822" s="300"/>
      <c r="X1822" s="489">
        <v>44218</v>
      </c>
      <c r="Y1822" s="482"/>
      <c r="Z1822" s="74"/>
    </row>
    <row r="1823" spans="2:26" ht="42.45" hidden="1" customHeight="1" x14ac:dyDescent="0.3">
      <c r="B1823" s="56" t="str">
        <f t="shared" ca="1" si="184"/>
        <v>VERO</v>
      </c>
      <c r="C1823" s="57" t="b">
        <f t="shared" si="185"/>
        <v>1</v>
      </c>
      <c r="D1823" s="57" t="b">
        <f>+IF(Q1823='Convalida dati'!$B$16,AND('Dealflow centrale'!V1823&lt;&gt;"",I1823&lt;&gt;""),IF(AND('Dealflow centrale'!Q1823='Convalida dati'!$B$17,'Dealflow centrale'!I1823=""),OR('Dealflow centrale'!V1823="",V1823='Convalida dati'!$D$8),"FALSO"))</f>
        <v>1</v>
      </c>
      <c r="E1823" s="57" t="b">
        <f>+IF(OR(T1823='Convalida dati'!$F$4,T1823='Convalida dati'!$F$5,T1823='Convalida dati'!$F$8),OR('Dealflow centrale'!V1823='Convalida dati'!$D$9,V1823='Convalida dati'!$D$6,V1823='Convalida dati'!$D$7),IF(OR('Dealflow centrale'!T1823='Convalida dati'!$F$6,'Dealflow centrale'!T1823='Convalida dati'!$F$7),OR('Dealflow centrale'!V1823='Convalida dati'!$D$10,'Dealflow centrale'!V1823='Convalida dati'!$D$9,'Dealflow centrale'!V1823='Convalida dati'!$D$6),IF(T1823="",OR(V1823="",V1823='Convalida dati'!$D$8),"FALSO")))</f>
        <v>1</v>
      </c>
      <c r="F1823" s="58" t="str">
        <f t="shared" ca="1" si="186"/>
        <v>OK</v>
      </c>
      <c r="G1823" s="60">
        <f t="shared" si="177"/>
        <v>1818</v>
      </c>
      <c r="H1823" s="84">
        <v>44218</v>
      </c>
      <c r="I1823" s="375">
        <v>44218</v>
      </c>
      <c r="J1823" s="279" t="s">
        <v>3936</v>
      </c>
      <c r="K1823" s="70" t="s">
        <v>64</v>
      </c>
      <c r="L1823" s="70" t="s">
        <v>892</v>
      </c>
      <c r="M1823" s="72" t="s">
        <v>878</v>
      </c>
      <c r="N1823" s="75"/>
      <c r="O1823" s="73" t="s">
        <v>3937</v>
      </c>
      <c r="P1823" s="60" t="s">
        <v>34</v>
      </c>
      <c r="Q1823" s="281" t="s">
        <v>170</v>
      </c>
      <c r="R1823" s="61" t="s">
        <v>51</v>
      </c>
      <c r="S1823" s="293" t="str">
        <f>+'EVCA sectoralclassification'!E28</f>
        <v>Materials</v>
      </c>
      <c r="T1823" s="62" t="s">
        <v>41</v>
      </c>
      <c r="U1823" s="80" t="s">
        <v>218</v>
      </c>
      <c r="V1823" s="424" t="s">
        <v>174</v>
      </c>
      <c r="W1823" s="289"/>
      <c r="X1823" s="488">
        <v>44224</v>
      </c>
      <c r="Y1823" s="481"/>
      <c r="Z1823" s="284"/>
    </row>
    <row r="1824" spans="2:26" ht="42.45" hidden="1" customHeight="1" x14ac:dyDescent="0.3">
      <c r="B1824" s="56" t="str">
        <f t="shared" ca="1" si="184"/>
        <v>VERO</v>
      </c>
      <c r="C1824" s="57" t="b">
        <f t="shared" si="185"/>
        <v>1</v>
      </c>
      <c r="D1824" s="57" t="b">
        <f>+IF(Q1824='Convalida dati'!$B$16,AND('Dealflow centrale'!V1824&lt;&gt;"",I1824&lt;&gt;""),IF(AND('Dealflow centrale'!Q1824='Convalida dati'!$B$17,'Dealflow centrale'!I1824=""),OR('Dealflow centrale'!V1824="",V1824='Convalida dati'!$D$8),"FALSO"))</f>
        <v>1</v>
      </c>
      <c r="E1824" s="57" t="b">
        <f>+IF(OR(T1824='Convalida dati'!$F$4,T1824='Convalida dati'!$F$5,T1824='Convalida dati'!$F$8),OR('Dealflow centrale'!V1824='Convalida dati'!$D$9,V1824='Convalida dati'!$D$6,V1824='Convalida dati'!$D$7),IF(OR('Dealflow centrale'!T1824='Convalida dati'!$F$6,'Dealflow centrale'!T1824='Convalida dati'!$F$7),OR('Dealflow centrale'!V1824='Convalida dati'!$D$10,'Dealflow centrale'!V1824='Convalida dati'!$D$9,'Dealflow centrale'!V1824='Convalida dati'!$D$6),IF(T1824="",OR(V1824="",V1824='Convalida dati'!$D$8),"FALSO")))</f>
        <v>1</v>
      </c>
      <c r="F1824" s="58" t="str">
        <f t="shared" ca="1" si="186"/>
        <v>OK</v>
      </c>
      <c r="G1824" s="66">
        <f t="shared" si="177"/>
        <v>1819</v>
      </c>
      <c r="H1824" s="273">
        <v>44209</v>
      </c>
      <c r="I1824" s="374">
        <v>44218</v>
      </c>
      <c r="J1824" s="292" t="s">
        <v>3938</v>
      </c>
      <c r="K1824" s="76" t="s">
        <v>62</v>
      </c>
      <c r="L1824" s="76" t="s">
        <v>165</v>
      </c>
      <c r="M1824" s="78" t="s">
        <v>90</v>
      </c>
      <c r="N1824" s="77"/>
      <c r="O1824" s="272" t="s">
        <v>3939</v>
      </c>
      <c r="P1824" s="78" t="s">
        <v>34</v>
      </c>
      <c r="Q1824" s="67" t="s">
        <v>170</v>
      </c>
      <c r="R1824" s="67" t="s">
        <v>51</v>
      </c>
      <c r="S1824" s="288" t="str">
        <f>+'EVCA sectoralclassification'!E93</f>
        <v>Construction</v>
      </c>
      <c r="T1824" s="68" t="s">
        <v>41</v>
      </c>
      <c r="U1824" s="78" t="s">
        <v>218</v>
      </c>
      <c r="V1824" s="423" t="s">
        <v>174</v>
      </c>
      <c r="W1824" s="288"/>
      <c r="X1824" s="489">
        <v>44224</v>
      </c>
      <c r="Y1824" s="482"/>
      <c r="Z1824" s="74"/>
    </row>
    <row r="1825" spans="2:26" ht="42.45" hidden="1" customHeight="1" x14ac:dyDescent="0.3">
      <c r="B1825" s="56" t="str">
        <f t="shared" ca="1" si="184"/>
        <v>VERO</v>
      </c>
      <c r="C1825" s="57" t="b">
        <f t="shared" si="185"/>
        <v>1</v>
      </c>
      <c r="D1825" s="57" t="b">
        <f>+IF(Q1825='Convalida dati'!$B$16,AND('Dealflow centrale'!V1825&lt;&gt;"",I1825&lt;&gt;""),IF(AND('Dealflow centrale'!Q1825='Convalida dati'!$B$17,'Dealflow centrale'!I1825=""),OR('Dealflow centrale'!V1825="",V1825='Convalida dati'!$D$8),"FALSO"))</f>
        <v>1</v>
      </c>
      <c r="E1825" s="57" t="b">
        <f>+IF(OR(T1825='Convalida dati'!$F$4,T1825='Convalida dati'!$F$5,T1825='Convalida dati'!$F$8),OR('Dealflow centrale'!V1825='Convalida dati'!$D$9,V1825='Convalida dati'!$D$6,V1825='Convalida dati'!$D$7),IF(OR('Dealflow centrale'!T1825='Convalida dati'!$F$6,'Dealflow centrale'!T1825='Convalida dati'!$F$7),OR('Dealflow centrale'!V1825='Convalida dati'!$D$10,'Dealflow centrale'!V1825='Convalida dati'!$D$9,'Dealflow centrale'!V1825='Convalida dati'!$D$6),IF(T1825="",OR(V1825="",V1825='Convalida dati'!$D$8),"FALSO")))</f>
        <v>1</v>
      </c>
      <c r="F1825" s="58" t="str">
        <f t="shared" ca="1" si="186"/>
        <v>OK</v>
      </c>
      <c r="G1825" s="60">
        <f t="shared" si="177"/>
        <v>1820</v>
      </c>
      <c r="H1825" s="84">
        <v>44220</v>
      </c>
      <c r="I1825" s="375">
        <v>44220</v>
      </c>
      <c r="J1825" s="279" t="s">
        <v>3941</v>
      </c>
      <c r="K1825" s="70" t="s">
        <v>62</v>
      </c>
      <c r="L1825" s="70" t="s">
        <v>239</v>
      </c>
      <c r="M1825" s="72" t="s">
        <v>89</v>
      </c>
      <c r="N1825" s="75"/>
      <c r="O1825" s="73" t="s">
        <v>3940</v>
      </c>
      <c r="P1825" s="60" t="s">
        <v>34</v>
      </c>
      <c r="Q1825" s="61" t="s">
        <v>170</v>
      </c>
      <c r="R1825" s="61" t="s">
        <v>51</v>
      </c>
      <c r="S1825" s="293" t="str">
        <f>+'EVCA sectoralclassification'!E70</f>
        <v>Manufacturing: other</v>
      </c>
      <c r="T1825" s="62" t="s">
        <v>167</v>
      </c>
      <c r="U1825" s="60" t="s">
        <v>218</v>
      </c>
      <c r="V1825" s="424" t="s">
        <v>3913</v>
      </c>
      <c r="W1825" s="289"/>
      <c r="X1825" s="488">
        <v>44224</v>
      </c>
      <c r="Y1825" s="481"/>
      <c r="Z1825" s="284"/>
    </row>
    <row r="1826" spans="2:26" ht="42.45" hidden="1" customHeight="1" x14ac:dyDescent="0.3">
      <c r="B1826" s="56" t="str">
        <f t="shared" ca="1" si="184"/>
        <v>VERO</v>
      </c>
      <c r="C1826" s="57" t="b">
        <f t="shared" si="185"/>
        <v>1</v>
      </c>
      <c r="D1826" s="57" t="b">
        <f>+IF(Q1826='Convalida dati'!$B$16,AND('Dealflow centrale'!V1826&lt;&gt;"",I1826&lt;&gt;""),IF(AND('Dealflow centrale'!Q1826='Convalida dati'!$B$17,'Dealflow centrale'!I1826=""),OR('Dealflow centrale'!V1826="",V1826='Convalida dati'!$D$8),"FALSO"))</f>
        <v>1</v>
      </c>
      <c r="E1826" s="57" t="b">
        <f>+IF(OR(T1826='Convalida dati'!$F$4,T1826='Convalida dati'!$F$5,T1826='Convalida dati'!$F$8),OR('Dealflow centrale'!V1826='Convalida dati'!$D$9,V1826='Convalida dati'!$D$6,V1826='Convalida dati'!$D$7),IF(OR('Dealflow centrale'!T1826='Convalida dati'!$F$6,'Dealflow centrale'!T1826='Convalida dati'!$F$7),OR('Dealflow centrale'!V1826='Convalida dati'!$D$10,'Dealflow centrale'!V1826='Convalida dati'!$D$9,'Dealflow centrale'!V1826='Convalida dati'!$D$6),IF(T1826="",OR(V1826="",V1826='Convalida dati'!$D$8),"FALSO")))</f>
        <v>1</v>
      </c>
      <c r="F1826" s="58" t="str">
        <f t="shared" ca="1" si="186"/>
        <v>OK</v>
      </c>
      <c r="G1826" s="66">
        <f t="shared" si="177"/>
        <v>1821</v>
      </c>
      <c r="H1826" s="273">
        <v>44223</v>
      </c>
      <c r="I1826" s="374">
        <v>44223</v>
      </c>
      <c r="J1826" s="292" t="s">
        <v>3942</v>
      </c>
      <c r="K1826" s="76" t="s">
        <v>62</v>
      </c>
      <c r="L1826" s="76" t="s">
        <v>149</v>
      </c>
      <c r="M1826" s="78" t="s">
        <v>92</v>
      </c>
      <c r="N1826" s="77"/>
      <c r="O1826" s="272" t="s">
        <v>3943</v>
      </c>
      <c r="P1826" s="66" t="s">
        <v>34</v>
      </c>
      <c r="Q1826" s="67" t="s">
        <v>170</v>
      </c>
      <c r="R1826" s="67" t="s">
        <v>52</v>
      </c>
      <c r="S1826" s="377" t="str">
        <f>+'EVCA sectoralclassification'!E234</f>
        <v>Healthcare: other</v>
      </c>
      <c r="T1826" s="68" t="s">
        <v>41</v>
      </c>
      <c r="U1826" s="78" t="s">
        <v>218</v>
      </c>
      <c r="V1826" s="423" t="s">
        <v>174</v>
      </c>
      <c r="W1826" s="288"/>
      <c r="X1826" s="489">
        <v>44224</v>
      </c>
      <c r="Y1826" s="482"/>
      <c r="Z1826" s="74"/>
    </row>
    <row r="1827" spans="2:26" ht="42.45" hidden="1" customHeight="1" x14ac:dyDescent="0.3">
      <c r="B1827" s="56" t="str">
        <f t="shared" ca="1" si="184"/>
        <v>VERO</v>
      </c>
      <c r="C1827" s="57" t="b">
        <f t="shared" si="185"/>
        <v>1</v>
      </c>
      <c r="D1827" s="57" t="b">
        <f>+IF(Q1827='Convalida dati'!$B$16,AND('Dealflow centrale'!V1827&lt;&gt;"",I1827&lt;&gt;""),IF(AND('Dealflow centrale'!Q1827='Convalida dati'!$B$17,'Dealflow centrale'!I1827=""),OR('Dealflow centrale'!V1827="",V1827='Convalida dati'!$D$8),"FALSO"))</f>
        <v>1</v>
      </c>
      <c r="E1827" s="57" t="b">
        <f>+IF(OR(T1827='Convalida dati'!$F$4,T1827='Convalida dati'!$F$5,T1827='Convalida dati'!$F$8),OR('Dealflow centrale'!V1827='Convalida dati'!$D$9,V1827='Convalida dati'!$D$6,V1827='Convalida dati'!$D$7),IF(OR('Dealflow centrale'!T1827='Convalida dati'!$F$6,'Dealflow centrale'!T1827='Convalida dati'!$F$7),OR('Dealflow centrale'!V1827='Convalida dati'!$D$10,'Dealflow centrale'!V1827='Convalida dati'!$D$9,'Dealflow centrale'!V1827='Convalida dati'!$D$6),IF(T1827="",OR(V1827="",V1827='Convalida dati'!$D$8),"FALSO")))</f>
        <v>1</v>
      </c>
      <c r="F1827" s="58" t="str">
        <f t="shared" ca="1" si="186"/>
        <v>OK</v>
      </c>
      <c r="G1827" s="60">
        <f t="shared" si="177"/>
        <v>1822</v>
      </c>
      <c r="H1827" s="84">
        <v>44226</v>
      </c>
      <c r="I1827" s="378">
        <f>+H1827</f>
        <v>44226</v>
      </c>
      <c r="J1827" s="279" t="s">
        <v>3947</v>
      </c>
      <c r="K1827" s="70" t="s">
        <v>62</v>
      </c>
      <c r="L1827" s="70" t="s">
        <v>3944</v>
      </c>
      <c r="M1827" s="72" t="s">
        <v>103</v>
      </c>
      <c r="N1827" s="75"/>
      <c r="O1827" s="73" t="s">
        <v>3945</v>
      </c>
      <c r="P1827" s="60" t="s">
        <v>37</v>
      </c>
      <c r="Q1827" s="61" t="s">
        <v>170</v>
      </c>
      <c r="R1827" s="61" t="s">
        <v>49</v>
      </c>
      <c r="S1827" s="293" t="str">
        <f>+'EVCA sectoralclassification'!E214</f>
        <v>Systems software</v>
      </c>
      <c r="T1827" s="62" t="s">
        <v>41</v>
      </c>
      <c r="U1827" s="72" t="s">
        <v>218</v>
      </c>
      <c r="V1827" s="424" t="s">
        <v>174</v>
      </c>
      <c r="W1827" s="289"/>
      <c r="X1827" s="488">
        <v>44232</v>
      </c>
      <c r="Y1827" s="481"/>
      <c r="Z1827" s="284"/>
    </row>
    <row r="1828" spans="2:26" ht="42.45" hidden="1" customHeight="1" x14ac:dyDescent="0.3">
      <c r="B1828" s="56" t="str">
        <f t="shared" ca="1" si="184"/>
        <v>VERO</v>
      </c>
      <c r="C1828" s="57" t="b">
        <f t="shared" si="185"/>
        <v>1</v>
      </c>
      <c r="D1828" s="57" t="b">
        <f>+IF(Q1828='Convalida dati'!$B$16,AND('Dealflow centrale'!V1828&lt;&gt;"",I1828&lt;&gt;""),IF(AND('Dealflow centrale'!Q1828='Convalida dati'!$B$17,'Dealflow centrale'!I1828=""),OR('Dealflow centrale'!V1828="",V1828='Convalida dati'!$D$8),"FALSO"))</f>
        <v>1</v>
      </c>
      <c r="E1828" s="57" t="b">
        <f>+IF(OR(T1828='Convalida dati'!$F$4,T1828='Convalida dati'!$F$5,T1828='Convalida dati'!$F$8),OR('Dealflow centrale'!V1828='Convalida dati'!$D$9,V1828='Convalida dati'!$D$6,V1828='Convalida dati'!$D$7),IF(OR('Dealflow centrale'!T1828='Convalida dati'!$F$6,'Dealflow centrale'!T1828='Convalida dati'!$F$7),OR('Dealflow centrale'!V1828='Convalida dati'!$D$10,'Dealflow centrale'!V1828='Convalida dati'!$D$9,'Dealflow centrale'!V1828='Convalida dati'!$D$6),IF(T1828="",OR(V1828="",V1828='Convalida dati'!$D$8),"FALSO")))</f>
        <v>1</v>
      </c>
      <c r="F1828" s="58" t="str">
        <f t="shared" ca="1" si="186"/>
        <v>OK</v>
      </c>
      <c r="G1828" s="66">
        <f t="shared" si="177"/>
        <v>1823</v>
      </c>
      <c r="H1828" s="273">
        <v>44229</v>
      </c>
      <c r="I1828" s="376">
        <v>44229</v>
      </c>
      <c r="J1828" s="292" t="s">
        <v>3984</v>
      </c>
      <c r="K1828" s="76" t="s">
        <v>62</v>
      </c>
      <c r="L1828" s="76" t="s">
        <v>206</v>
      </c>
      <c r="M1828" s="78" t="s">
        <v>206</v>
      </c>
      <c r="N1828" s="77"/>
      <c r="O1828" s="272" t="s">
        <v>3946</v>
      </c>
      <c r="P1828" s="66" t="s">
        <v>35</v>
      </c>
      <c r="Q1828" s="67" t="s">
        <v>170</v>
      </c>
      <c r="R1828" s="280" t="s">
        <v>53</v>
      </c>
      <c r="S1828" s="288" t="str">
        <f>+'EVCA sectoralclassification'!E180</f>
        <v>Financial institutions and services</v>
      </c>
      <c r="T1828" s="68" t="s">
        <v>167</v>
      </c>
      <c r="U1828" s="78" t="s">
        <v>218</v>
      </c>
      <c r="V1828" s="428" t="s">
        <v>3913</v>
      </c>
      <c r="W1828" s="300"/>
      <c r="X1828" s="489">
        <v>44232</v>
      </c>
      <c r="Y1828" s="482"/>
      <c r="Z1828" s="74"/>
    </row>
    <row r="1829" spans="2:26" ht="42.45" hidden="1" customHeight="1" x14ac:dyDescent="0.3">
      <c r="B1829" s="56" t="str">
        <f t="shared" ca="1" si="184"/>
        <v>VERO</v>
      </c>
      <c r="C1829" s="57" t="b">
        <f t="shared" si="185"/>
        <v>1</v>
      </c>
      <c r="D1829" s="57" t="b">
        <f>+IF(Q1829='Convalida dati'!$B$16,AND('Dealflow centrale'!V1829&lt;&gt;"",I1829&lt;&gt;""),IF(AND('Dealflow centrale'!Q1829='Convalida dati'!$B$17,'Dealflow centrale'!I1829=""),OR('Dealflow centrale'!V1829="",V1829='Convalida dati'!$D$8),"FALSO"))</f>
        <v>1</v>
      </c>
      <c r="E1829" s="57" t="b">
        <f>+IF(OR(T1829='Convalida dati'!$F$4,T1829='Convalida dati'!$F$5,T1829='Convalida dati'!$F$8),OR('Dealflow centrale'!V1829='Convalida dati'!$D$9,V1829='Convalida dati'!$D$6,V1829='Convalida dati'!$D$7),IF(OR('Dealflow centrale'!T1829='Convalida dati'!$F$6,'Dealflow centrale'!T1829='Convalida dati'!$F$7),OR('Dealflow centrale'!V1829='Convalida dati'!$D$10,'Dealflow centrale'!V1829='Convalida dati'!$D$9,'Dealflow centrale'!V1829='Convalida dati'!$D$6),IF(T1829="",OR(V1829="",V1829='Convalida dati'!$D$8),"FALSO")))</f>
        <v>1</v>
      </c>
      <c r="F1829" s="58" t="str">
        <f t="shared" ca="1" si="186"/>
        <v>OK</v>
      </c>
      <c r="G1829" s="60">
        <f t="shared" si="177"/>
        <v>1824</v>
      </c>
      <c r="H1829" s="84">
        <v>44229</v>
      </c>
      <c r="I1829" s="375">
        <v>44229</v>
      </c>
      <c r="J1829" s="279" t="s">
        <v>3949</v>
      </c>
      <c r="K1829" s="70" t="s">
        <v>62</v>
      </c>
      <c r="L1829" s="70" t="s">
        <v>3950</v>
      </c>
      <c r="M1829" s="72" t="s">
        <v>92</v>
      </c>
      <c r="N1829" s="75"/>
      <c r="O1829" s="73" t="s">
        <v>3948</v>
      </c>
      <c r="P1829" s="60" t="s">
        <v>34</v>
      </c>
      <c r="Q1829" s="281" t="s">
        <v>170</v>
      </c>
      <c r="R1829" s="61" t="s">
        <v>48</v>
      </c>
      <c r="S1829" s="293" t="str">
        <f>+'EVCA sectoralclassification'!E199</f>
        <v>Internet technologies</v>
      </c>
      <c r="T1829" s="62" t="s">
        <v>41</v>
      </c>
      <c r="U1829" s="80" t="s">
        <v>218</v>
      </c>
      <c r="V1829" s="424" t="s">
        <v>174</v>
      </c>
      <c r="W1829" s="289"/>
      <c r="X1829" s="488">
        <v>44232</v>
      </c>
      <c r="Y1829" s="481"/>
      <c r="Z1829" s="284"/>
    </row>
    <row r="1830" spans="2:26" ht="42.45" hidden="1" customHeight="1" x14ac:dyDescent="0.3">
      <c r="B1830" s="56" t="str">
        <f t="shared" ca="1" si="184"/>
        <v>VERO</v>
      </c>
      <c r="C1830" s="57" t="b">
        <f t="shared" si="185"/>
        <v>1</v>
      </c>
      <c r="D1830" s="57" t="b">
        <f>+IF(Q1830='Convalida dati'!$B$16,AND('Dealflow centrale'!V1830&lt;&gt;"",I1830&lt;&gt;""),IF(AND('Dealflow centrale'!Q1830='Convalida dati'!$B$17,'Dealflow centrale'!I1830=""),OR('Dealflow centrale'!V1830="",V1830='Convalida dati'!$D$8),"FALSO"))</f>
        <v>1</v>
      </c>
      <c r="E1830" s="57" t="b">
        <f>+IF(OR(T1830='Convalida dati'!$F$4,T1830='Convalida dati'!$F$5,T1830='Convalida dati'!$F$8),OR('Dealflow centrale'!V1830='Convalida dati'!$D$9,V1830='Convalida dati'!$D$6,V1830='Convalida dati'!$D$7),IF(OR('Dealflow centrale'!T1830='Convalida dati'!$F$6,'Dealflow centrale'!T1830='Convalida dati'!$F$7),OR('Dealflow centrale'!V1830='Convalida dati'!$D$10,'Dealflow centrale'!V1830='Convalida dati'!$D$9,'Dealflow centrale'!V1830='Convalida dati'!$D$6),IF(T1830="",OR(V1830="",V1830='Convalida dati'!$D$8),"FALSO")))</f>
        <v>1</v>
      </c>
      <c r="F1830" s="58" t="str">
        <f t="shared" ca="1" si="186"/>
        <v>OK</v>
      </c>
      <c r="G1830" s="66">
        <f t="shared" si="177"/>
        <v>1825</v>
      </c>
      <c r="H1830" s="273">
        <v>44229</v>
      </c>
      <c r="I1830" s="374">
        <v>44229</v>
      </c>
      <c r="J1830" s="292" t="s">
        <v>3951</v>
      </c>
      <c r="K1830" s="76" t="s">
        <v>62</v>
      </c>
      <c r="L1830" s="76" t="s">
        <v>165</v>
      </c>
      <c r="M1830" s="78" t="s">
        <v>90</v>
      </c>
      <c r="N1830" s="77"/>
      <c r="O1830" s="272" t="s">
        <v>3952</v>
      </c>
      <c r="P1830" s="66" t="s">
        <v>35</v>
      </c>
      <c r="Q1830" s="67" t="s">
        <v>170</v>
      </c>
      <c r="R1830" s="280" t="s">
        <v>49</v>
      </c>
      <c r="S1830" s="288" t="str">
        <f>+'EVCA sectoralclassification'!E214</f>
        <v>Systems software</v>
      </c>
      <c r="T1830" s="68" t="s">
        <v>166</v>
      </c>
      <c r="U1830" s="78" t="s">
        <v>218</v>
      </c>
      <c r="V1830" s="423" t="s">
        <v>3913</v>
      </c>
      <c r="W1830" s="288"/>
      <c r="X1830" s="489">
        <v>44232</v>
      </c>
      <c r="Y1830" s="482"/>
      <c r="Z1830" s="74"/>
    </row>
    <row r="1831" spans="2:26" ht="42.45" hidden="1" customHeight="1" x14ac:dyDescent="0.3">
      <c r="B1831" s="56" t="str">
        <f t="shared" ca="1" si="184"/>
        <v>VERO</v>
      </c>
      <c r="C1831" s="57" t="b">
        <f t="shared" si="185"/>
        <v>1</v>
      </c>
      <c r="D1831" s="57" t="b">
        <f>+IF(Q1831='Convalida dati'!$B$16,AND('Dealflow centrale'!V1831&lt;&gt;"",I1831&lt;&gt;""),IF(AND('Dealflow centrale'!Q1831='Convalida dati'!$B$17,'Dealflow centrale'!I1831=""),OR('Dealflow centrale'!V1831="",V1831='Convalida dati'!$D$8),"FALSO"))</f>
        <v>1</v>
      </c>
      <c r="E1831" s="57" t="b">
        <f>+IF(OR(T1831='Convalida dati'!$F$4,T1831='Convalida dati'!$F$5,T1831='Convalida dati'!$F$8),OR('Dealflow centrale'!V1831='Convalida dati'!$D$9,V1831='Convalida dati'!$D$6,V1831='Convalida dati'!$D$7),IF(OR('Dealflow centrale'!T1831='Convalida dati'!$F$6,'Dealflow centrale'!T1831='Convalida dati'!$F$7),OR('Dealflow centrale'!V1831='Convalida dati'!$D$10,'Dealflow centrale'!V1831='Convalida dati'!$D$9,'Dealflow centrale'!V1831='Convalida dati'!$D$6),IF(T1831="",OR(V1831="",V1831='Convalida dati'!$D$8),"FALSO")))</f>
        <v>1</v>
      </c>
      <c r="F1831" s="58" t="str">
        <f t="shared" ca="1" si="186"/>
        <v>OK</v>
      </c>
      <c r="G1831" s="60">
        <f t="shared" si="177"/>
        <v>1826</v>
      </c>
      <c r="H1831" s="84">
        <v>44230</v>
      </c>
      <c r="I1831" s="375">
        <v>44230</v>
      </c>
      <c r="J1831" s="279" t="s">
        <v>3953</v>
      </c>
      <c r="K1831" s="70" t="s">
        <v>62</v>
      </c>
      <c r="L1831" s="70" t="s">
        <v>206</v>
      </c>
      <c r="M1831" s="72" t="s">
        <v>206</v>
      </c>
      <c r="N1831" s="75"/>
      <c r="O1831" s="73" t="s">
        <v>3956</v>
      </c>
      <c r="P1831" s="60" t="s">
        <v>34</v>
      </c>
      <c r="Q1831" s="281" t="s">
        <v>170</v>
      </c>
      <c r="R1831" s="281" t="s">
        <v>48</v>
      </c>
      <c r="S1831" s="293" t="str">
        <f>+'EVCA sectoralclassification'!E199</f>
        <v>Internet technologies</v>
      </c>
      <c r="T1831" s="62" t="s">
        <v>41</v>
      </c>
      <c r="U1831" s="72" t="s">
        <v>218</v>
      </c>
      <c r="V1831" s="424" t="s">
        <v>174</v>
      </c>
      <c r="W1831" s="289"/>
      <c r="X1831" s="488">
        <v>44232</v>
      </c>
      <c r="Y1831" s="483"/>
      <c r="Z1831" s="80"/>
    </row>
    <row r="1832" spans="2:26" ht="42.45" hidden="1" customHeight="1" x14ac:dyDescent="0.3">
      <c r="B1832" s="56" t="str">
        <f t="shared" ca="1" si="184"/>
        <v>VERO</v>
      </c>
      <c r="C1832" s="57" t="b">
        <f t="shared" si="185"/>
        <v>1</v>
      </c>
      <c r="D1832" s="57" t="b">
        <f>+IF(Q1832='Convalida dati'!$B$16,AND('Dealflow centrale'!V1832&lt;&gt;"",I1832&lt;&gt;""),IF(AND('Dealflow centrale'!Q1832='Convalida dati'!$B$17,'Dealflow centrale'!I1832=""),OR('Dealflow centrale'!V1832="",V1832='Convalida dati'!$D$8),"FALSO"))</f>
        <v>1</v>
      </c>
      <c r="E1832" s="57" t="b">
        <f>+IF(OR(T1832='Convalida dati'!$F$4,T1832='Convalida dati'!$F$5,T1832='Convalida dati'!$F$8),OR('Dealflow centrale'!V1832='Convalida dati'!$D$9,V1832='Convalida dati'!$D$6,V1832='Convalida dati'!$D$7),IF(OR('Dealflow centrale'!T1832='Convalida dati'!$F$6,'Dealflow centrale'!T1832='Convalida dati'!$F$7),OR('Dealflow centrale'!V1832='Convalida dati'!$D$10,'Dealflow centrale'!V1832='Convalida dati'!$D$9,'Dealflow centrale'!V1832='Convalida dati'!$D$6),IF(T1832="",OR(V1832="",V1832='Convalida dati'!$D$8),"FALSO")))</f>
        <v>1</v>
      </c>
      <c r="F1832" s="58" t="str">
        <f t="shared" ca="1" si="186"/>
        <v>OK</v>
      </c>
      <c r="G1832" s="66">
        <f t="shared" si="177"/>
        <v>1827</v>
      </c>
      <c r="H1832" s="85">
        <v>44230</v>
      </c>
      <c r="I1832" s="374">
        <v>44230</v>
      </c>
      <c r="J1832" s="292" t="s">
        <v>3954</v>
      </c>
      <c r="K1832" s="76" t="s">
        <v>62</v>
      </c>
      <c r="L1832" s="76" t="s">
        <v>231</v>
      </c>
      <c r="M1832" s="78" t="s">
        <v>91</v>
      </c>
      <c r="N1832" s="77"/>
      <c r="O1832" s="272" t="s">
        <v>3957</v>
      </c>
      <c r="P1832" s="66" t="s">
        <v>35</v>
      </c>
      <c r="Q1832" s="280" t="s">
        <v>170</v>
      </c>
      <c r="R1832" s="67" t="s">
        <v>49</v>
      </c>
      <c r="S1832" s="288" t="str">
        <f>+'EVCA sectoralclassification'!E214</f>
        <v>Systems software</v>
      </c>
      <c r="T1832" s="68" t="s">
        <v>41</v>
      </c>
      <c r="U1832" s="78" t="s">
        <v>218</v>
      </c>
      <c r="V1832" s="423" t="s">
        <v>174</v>
      </c>
      <c r="W1832" s="288"/>
      <c r="X1832" s="489">
        <v>44232</v>
      </c>
      <c r="Y1832" s="482"/>
      <c r="Z1832" s="74"/>
    </row>
    <row r="1833" spans="2:26" ht="42.45" hidden="1" customHeight="1" x14ac:dyDescent="0.3">
      <c r="B1833" s="56" t="str">
        <f t="shared" ca="1" si="184"/>
        <v>VERO</v>
      </c>
      <c r="C1833" s="57" t="b">
        <f t="shared" si="185"/>
        <v>1</v>
      </c>
      <c r="D1833" s="57" t="b">
        <f>+IF(Q1833='Convalida dati'!$B$16,AND('Dealflow centrale'!V1833&lt;&gt;"",I1833&lt;&gt;""),IF(AND('Dealflow centrale'!Q1833='Convalida dati'!$B$17,'Dealflow centrale'!I1833=""),OR('Dealflow centrale'!V1833="",V1833='Convalida dati'!$D$8),"FALSO"))</f>
        <v>1</v>
      </c>
      <c r="E1833" s="57" t="b">
        <f>+IF(OR(T1833='Convalida dati'!$F$4,T1833='Convalida dati'!$F$5,T1833='Convalida dati'!$F$8),OR('Dealflow centrale'!V1833='Convalida dati'!$D$9,V1833='Convalida dati'!$D$6,V1833='Convalida dati'!$D$7),IF(OR('Dealflow centrale'!T1833='Convalida dati'!$F$6,'Dealflow centrale'!T1833='Convalida dati'!$F$7),OR('Dealflow centrale'!V1833='Convalida dati'!$D$10,'Dealflow centrale'!V1833='Convalida dati'!$D$9,'Dealflow centrale'!V1833='Convalida dati'!$D$6),IF(T1833="",OR(V1833="",V1833='Convalida dati'!$D$8),"FALSO")))</f>
        <v>1</v>
      </c>
      <c r="F1833" s="58" t="str">
        <f t="shared" ca="1" si="186"/>
        <v>OK</v>
      </c>
      <c r="G1833" s="60">
        <f t="shared" si="177"/>
        <v>1828</v>
      </c>
      <c r="H1833" s="84">
        <v>44230</v>
      </c>
      <c r="I1833" s="378">
        <v>44230</v>
      </c>
      <c r="J1833" s="279" t="s">
        <v>3955</v>
      </c>
      <c r="K1833" s="70" t="s">
        <v>62</v>
      </c>
      <c r="L1833" s="70" t="s">
        <v>206</v>
      </c>
      <c r="M1833" s="72" t="s">
        <v>206</v>
      </c>
      <c r="N1833" s="75"/>
      <c r="O1833" s="73" t="s">
        <v>3958</v>
      </c>
      <c r="P1833" s="60" t="s">
        <v>35</v>
      </c>
      <c r="Q1833" s="61" t="s">
        <v>170</v>
      </c>
      <c r="R1833" s="61" t="s">
        <v>49</v>
      </c>
      <c r="S1833" s="293" t="str">
        <f>+'EVCA sectoralclassification'!E203</f>
        <v>Consumer electronics</v>
      </c>
      <c r="T1833" s="62" t="s">
        <v>41</v>
      </c>
      <c r="U1833" s="72" t="s">
        <v>218</v>
      </c>
      <c r="V1833" s="424" t="s">
        <v>174</v>
      </c>
      <c r="W1833" s="289"/>
      <c r="X1833" s="488">
        <v>44232</v>
      </c>
      <c r="Y1833" s="481"/>
      <c r="Z1833" s="284"/>
    </row>
    <row r="1834" spans="2:26" ht="42.45" hidden="1" customHeight="1" x14ac:dyDescent="0.3">
      <c r="B1834" s="56" t="str">
        <f t="shared" ca="1" si="184"/>
        <v>VERO</v>
      </c>
      <c r="C1834" s="57" t="b">
        <f t="shared" si="185"/>
        <v>1</v>
      </c>
      <c r="D1834" s="57" t="b">
        <f>+IF(Q1834='Convalida dati'!$B$16,AND('Dealflow centrale'!V1834&lt;&gt;"",I1834&lt;&gt;""),IF(AND('Dealflow centrale'!Q1834='Convalida dati'!$B$17,'Dealflow centrale'!I1834=""),OR('Dealflow centrale'!V1834="",V1834='Convalida dati'!$D$8),"FALSO"))</f>
        <v>1</v>
      </c>
      <c r="E1834" s="57" t="b">
        <f>+IF(OR(T1834='Convalida dati'!$F$4,T1834='Convalida dati'!$F$5,T1834='Convalida dati'!$F$8),OR('Dealflow centrale'!V1834='Convalida dati'!$D$9,V1834='Convalida dati'!$D$6,V1834='Convalida dati'!$D$7),IF(OR('Dealflow centrale'!T1834='Convalida dati'!$F$6,'Dealflow centrale'!T1834='Convalida dati'!$F$7),OR('Dealflow centrale'!V1834='Convalida dati'!$D$10,'Dealflow centrale'!V1834='Convalida dati'!$D$9,'Dealflow centrale'!V1834='Convalida dati'!$D$6),IF(T1834="",OR(V1834="",V1834='Convalida dati'!$D$8),"FALSO")))</f>
        <v>1</v>
      </c>
      <c r="F1834" s="58" t="str">
        <f t="shared" ca="1" si="186"/>
        <v>OK</v>
      </c>
      <c r="G1834" s="66">
        <f t="shared" si="177"/>
        <v>1829</v>
      </c>
      <c r="H1834" s="273">
        <v>44228</v>
      </c>
      <c r="I1834" s="376">
        <v>44231</v>
      </c>
      <c r="J1834" s="292" t="s">
        <v>3959</v>
      </c>
      <c r="K1834" s="76" t="s">
        <v>62</v>
      </c>
      <c r="L1834" s="76" t="s">
        <v>149</v>
      </c>
      <c r="M1834" s="78" t="s">
        <v>92</v>
      </c>
      <c r="N1834" s="77"/>
      <c r="O1834" s="272" t="s">
        <v>3960</v>
      </c>
      <c r="P1834" s="66" t="s">
        <v>34</v>
      </c>
      <c r="Q1834" s="280" t="s">
        <v>170</v>
      </c>
      <c r="R1834" s="67" t="s">
        <v>48</v>
      </c>
      <c r="S1834" s="288" t="str">
        <f>+'EVCA sectoralclassification'!E199</f>
        <v>Internet technologies</v>
      </c>
      <c r="T1834" s="278" t="s">
        <v>41</v>
      </c>
      <c r="U1834" s="66" t="s">
        <v>218</v>
      </c>
      <c r="V1834" s="423" t="s">
        <v>174</v>
      </c>
      <c r="W1834" s="288"/>
      <c r="X1834" s="489">
        <v>44232</v>
      </c>
      <c r="Y1834" s="482"/>
      <c r="Z1834" s="74"/>
    </row>
    <row r="1835" spans="2:26" ht="42.45" hidden="1" customHeight="1" x14ac:dyDescent="0.3">
      <c r="B1835" s="56" t="str">
        <f t="shared" ca="1" si="184"/>
        <v>VERO</v>
      </c>
      <c r="C1835" s="57" t="b">
        <f t="shared" si="185"/>
        <v>1</v>
      </c>
      <c r="D1835" s="57" t="b">
        <f>+IF(Q1835='Convalida dati'!$B$16,AND('Dealflow centrale'!V1835&lt;&gt;"",I1835&lt;&gt;""),IF(AND('Dealflow centrale'!Q1835='Convalida dati'!$B$17,'Dealflow centrale'!I1835=""),OR('Dealflow centrale'!V1835="",V1835='Convalida dati'!$D$8),"FALSO"))</f>
        <v>1</v>
      </c>
      <c r="E1835" s="57" t="b">
        <f>+IF(OR(T1835='Convalida dati'!$F$4,T1835='Convalida dati'!$F$5,T1835='Convalida dati'!$F$8),OR('Dealflow centrale'!V1835='Convalida dati'!$D$9,V1835='Convalida dati'!$D$6,V1835='Convalida dati'!$D$7),IF(OR('Dealflow centrale'!T1835='Convalida dati'!$F$6,'Dealflow centrale'!T1835='Convalida dati'!$F$7),OR('Dealflow centrale'!V1835='Convalida dati'!$D$10,'Dealflow centrale'!V1835='Convalida dati'!$D$9,'Dealflow centrale'!V1835='Convalida dati'!$D$6),IF(T1835="",OR(V1835="",V1835='Convalida dati'!$D$8),"FALSO")))</f>
        <v>1</v>
      </c>
      <c r="F1835" s="58" t="str">
        <f t="shared" ca="1" si="186"/>
        <v>OK</v>
      </c>
      <c r="G1835" s="60">
        <f t="shared" si="177"/>
        <v>1830</v>
      </c>
      <c r="H1835" s="84">
        <v>44231</v>
      </c>
      <c r="I1835" s="375">
        <v>44231</v>
      </c>
      <c r="J1835" s="279" t="s">
        <v>3962</v>
      </c>
      <c r="K1835" s="70" t="s">
        <v>64</v>
      </c>
      <c r="L1835" s="70" t="s">
        <v>1011</v>
      </c>
      <c r="M1835" s="72" t="s">
        <v>214</v>
      </c>
      <c r="N1835" s="75"/>
      <c r="O1835" s="73" t="s">
        <v>3961</v>
      </c>
      <c r="P1835" s="60" t="s">
        <v>34</v>
      </c>
      <c r="Q1835" s="281" t="s">
        <v>170</v>
      </c>
      <c r="R1835" s="61" t="s">
        <v>53</v>
      </c>
      <c r="S1835" s="293" t="str">
        <f>+'EVCA sectoralclassification'!E151</f>
        <v>Hospitality, sports and entertainment facilities</v>
      </c>
      <c r="T1835" s="62" t="s">
        <v>166</v>
      </c>
      <c r="U1835" s="80" t="s">
        <v>218</v>
      </c>
      <c r="V1835" s="424" t="s">
        <v>3913</v>
      </c>
      <c r="W1835" s="289"/>
      <c r="X1835" s="488">
        <v>44232</v>
      </c>
      <c r="Y1835" s="481"/>
      <c r="Z1835" s="284"/>
    </row>
    <row r="1836" spans="2:26" ht="42.45" hidden="1" customHeight="1" x14ac:dyDescent="0.3">
      <c r="B1836" s="56" t="str">
        <f t="shared" ref="B1836" ca="1" si="187">IF(AND(+H1836&lt;=X1836,X1836&lt;=TODAY()),"VERO","FALSO")</f>
        <v>VERO</v>
      </c>
      <c r="C1836" s="57" t="b">
        <f t="shared" ref="C1836" si="188">+(AND(G1836&lt;&gt;"",H1836&lt;&gt;"",J1836&lt;&gt;"",K1836&lt;&gt;"",L1836&lt;&gt;"",M1836&lt;&gt;"",P1836&lt;&gt;"",Q1836&lt;&gt;""))</f>
        <v>1</v>
      </c>
      <c r="D1836" s="57" t="b">
        <f>+IF(Q1836='Convalida dati'!$B$16,AND('Dealflow centrale'!V1836&lt;&gt;"",I1836&lt;&gt;""),IF(AND('Dealflow centrale'!Q1836='Convalida dati'!$B$17,'Dealflow centrale'!I1836=""),OR('Dealflow centrale'!V1836="",V1836='Convalida dati'!$D$8),"FALSO"))</f>
        <v>1</v>
      </c>
      <c r="E1836" s="57" t="b">
        <f>+IF(OR(T1836='Convalida dati'!$F$4,T1836='Convalida dati'!$F$5,T1836='Convalida dati'!$F$8),OR('Dealflow centrale'!V1836='Convalida dati'!$D$9,V1836='Convalida dati'!$D$6,V1836='Convalida dati'!$D$7),IF(OR('Dealflow centrale'!T1836='Convalida dati'!$F$6,'Dealflow centrale'!T1836='Convalida dati'!$F$7),OR('Dealflow centrale'!V1836='Convalida dati'!$D$10,'Dealflow centrale'!V1836='Convalida dati'!$D$9,'Dealflow centrale'!V1836='Convalida dati'!$D$6),IF(T1836="",OR(V1836="",V1836='Convalida dati'!$D$8),"FALSO")))</f>
        <v>1</v>
      </c>
      <c r="F1836" s="58" t="str">
        <f t="shared" ref="F1836" ca="1" si="189">+IF(AND(B1836="VERO",C1836=TRUE,D1836=TRUE,E1836=TRUE),"OK","ERRORE")</f>
        <v>OK</v>
      </c>
      <c r="G1836" s="66">
        <f t="shared" si="177"/>
        <v>1831</v>
      </c>
      <c r="H1836" s="273">
        <v>44232</v>
      </c>
      <c r="I1836" s="374">
        <v>44232</v>
      </c>
      <c r="J1836" s="292" t="s">
        <v>3964</v>
      </c>
      <c r="K1836" s="76" t="s">
        <v>62</v>
      </c>
      <c r="L1836" s="76" t="s">
        <v>149</v>
      </c>
      <c r="M1836" s="78" t="s">
        <v>92</v>
      </c>
      <c r="N1836" s="77"/>
      <c r="O1836" s="272" t="s">
        <v>3963</v>
      </c>
      <c r="P1836" s="66" t="s">
        <v>34</v>
      </c>
      <c r="Q1836" s="280" t="s">
        <v>170</v>
      </c>
      <c r="R1836" s="67" t="s">
        <v>48</v>
      </c>
      <c r="S1836" s="288" t="str">
        <f>+'EVCA sectoralclassification'!E200</f>
        <v>Internet technologies</v>
      </c>
      <c r="T1836" s="68" t="s">
        <v>167</v>
      </c>
      <c r="U1836" s="66" t="s">
        <v>218</v>
      </c>
      <c r="V1836" s="423" t="s">
        <v>3913</v>
      </c>
      <c r="W1836" s="288"/>
      <c r="X1836" s="489">
        <v>44239</v>
      </c>
      <c r="Y1836" s="482"/>
      <c r="Z1836" s="74"/>
    </row>
    <row r="1837" spans="2:26" ht="42.45" hidden="1" customHeight="1" x14ac:dyDescent="0.3">
      <c r="B1837" s="56" t="str">
        <f t="shared" ref="B1837:B1865" ca="1" si="190">IF(AND(+H1837&lt;=X1837,X1837&lt;=TODAY()),"VERO","FALSO")</f>
        <v>VERO</v>
      </c>
      <c r="C1837" s="57" t="b">
        <f t="shared" ref="C1837:C1865" si="191">+(AND(G1837&lt;&gt;"",H1837&lt;&gt;"",J1837&lt;&gt;"",K1837&lt;&gt;"",L1837&lt;&gt;"",M1837&lt;&gt;"",P1837&lt;&gt;"",Q1837&lt;&gt;""))</f>
        <v>1</v>
      </c>
      <c r="D1837" s="57" t="b">
        <f>+IF(Q1837='Convalida dati'!$B$16,AND('Dealflow centrale'!V1837&lt;&gt;"",I1837&lt;&gt;""),IF(AND('Dealflow centrale'!Q1837='Convalida dati'!$B$17,'Dealflow centrale'!I1837=""),OR('Dealflow centrale'!V1837="",V1837='Convalida dati'!$D$8),"FALSO"))</f>
        <v>1</v>
      </c>
      <c r="E1837" s="57" t="b">
        <f>+IF(OR(T1837='Convalida dati'!$F$4,T1837='Convalida dati'!$F$5,T1837='Convalida dati'!$F$8),OR('Dealflow centrale'!V1837='Convalida dati'!$D$9,V1837='Convalida dati'!$D$6,V1837='Convalida dati'!$D$7),IF(OR('Dealflow centrale'!T1837='Convalida dati'!$F$6,'Dealflow centrale'!T1837='Convalida dati'!$F$7),OR('Dealflow centrale'!V1837='Convalida dati'!$D$10,'Dealflow centrale'!V1837='Convalida dati'!$D$9,'Dealflow centrale'!V1837='Convalida dati'!$D$6),IF(T1837="",OR(V1837="",V1837='Convalida dati'!$D$8),"FALSO")))</f>
        <v>1</v>
      </c>
      <c r="F1837" s="58" t="str">
        <f t="shared" ref="F1837:F1865" ca="1" si="192">+IF(AND(B1837="VERO",C1837=TRUE,D1837=TRUE,E1837=TRUE),"OK","ERRORE")</f>
        <v>OK</v>
      </c>
      <c r="G1837" s="60">
        <f t="shared" si="177"/>
        <v>1832</v>
      </c>
      <c r="H1837" s="84">
        <v>44235</v>
      </c>
      <c r="I1837" s="375">
        <v>44242</v>
      </c>
      <c r="J1837" s="279" t="s">
        <v>3965</v>
      </c>
      <c r="K1837" s="70" t="s">
        <v>62</v>
      </c>
      <c r="L1837" s="70" t="s">
        <v>1197</v>
      </c>
      <c r="M1837" s="72" t="s">
        <v>96</v>
      </c>
      <c r="N1837" s="75"/>
      <c r="O1837" s="73" t="s">
        <v>1931</v>
      </c>
      <c r="P1837" s="60" t="s">
        <v>35</v>
      </c>
      <c r="Q1837" s="61" t="s">
        <v>170</v>
      </c>
      <c r="R1837" s="61" t="s">
        <v>52</v>
      </c>
      <c r="S1837" s="293" t="str">
        <f>+'EVCA sectoralclassification'!E231</f>
        <v>Medical devices and supplies</v>
      </c>
      <c r="T1837" s="62" t="s">
        <v>41</v>
      </c>
      <c r="U1837" s="60" t="s">
        <v>218</v>
      </c>
      <c r="V1837" s="424" t="s">
        <v>174</v>
      </c>
      <c r="W1837" s="289"/>
      <c r="X1837" s="488">
        <v>44246</v>
      </c>
      <c r="Y1837" s="481"/>
      <c r="Z1837" s="284"/>
    </row>
    <row r="1838" spans="2:26" ht="42.45" hidden="1" customHeight="1" x14ac:dyDescent="0.3">
      <c r="B1838" s="56" t="str">
        <f t="shared" ca="1" si="190"/>
        <v>VERO</v>
      </c>
      <c r="C1838" s="57" t="b">
        <f t="shared" si="191"/>
        <v>1</v>
      </c>
      <c r="D1838" s="57" t="b">
        <f>+IF(Q1838='Convalida dati'!$B$16,AND('Dealflow centrale'!V1838&lt;&gt;"",I1838&lt;&gt;""),IF(AND('Dealflow centrale'!Q1838='Convalida dati'!$B$17,'Dealflow centrale'!I1838=""),OR('Dealflow centrale'!V1838="",V1838='Convalida dati'!$D$8),"FALSO"))</f>
        <v>1</v>
      </c>
      <c r="E1838" s="57" t="b">
        <f>+IF(OR(T1838='Convalida dati'!$F$4,T1838='Convalida dati'!$F$5,T1838='Convalida dati'!$F$8),OR('Dealflow centrale'!V1838='Convalida dati'!$D$9,V1838='Convalida dati'!$D$6,V1838='Convalida dati'!$D$7),IF(OR('Dealflow centrale'!T1838='Convalida dati'!$F$6,'Dealflow centrale'!T1838='Convalida dati'!$F$7),OR('Dealflow centrale'!V1838='Convalida dati'!$D$10,'Dealflow centrale'!V1838='Convalida dati'!$D$9,'Dealflow centrale'!V1838='Convalida dati'!$D$6),IF(T1838="",OR(V1838="",V1838='Convalida dati'!$D$8),"FALSO")))</f>
        <v>1</v>
      </c>
      <c r="F1838" s="58" t="str">
        <f t="shared" ca="1" si="192"/>
        <v>OK</v>
      </c>
      <c r="G1838" s="66">
        <f t="shared" si="177"/>
        <v>1833</v>
      </c>
      <c r="H1838" s="273">
        <v>44236</v>
      </c>
      <c r="I1838" s="376">
        <v>44236</v>
      </c>
      <c r="J1838" s="292" t="s">
        <v>3967</v>
      </c>
      <c r="K1838" s="76" t="s">
        <v>62</v>
      </c>
      <c r="L1838" s="76" t="s">
        <v>149</v>
      </c>
      <c r="M1838" s="78" t="s">
        <v>92</v>
      </c>
      <c r="N1838" s="77"/>
      <c r="O1838" s="272" t="s">
        <v>3966</v>
      </c>
      <c r="P1838" s="66" t="s">
        <v>34</v>
      </c>
      <c r="Q1838" s="67" t="s">
        <v>170</v>
      </c>
      <c r="R1838" s="67" t="s">
        <v>47</v>
      </c>
      <c r="S1838" s="288" t="str">
        <f>+'EVCA sectoralclassification'!E134</f>
        <v>Consumer products retailing</v>
      </c>
      <c r="T1838" s="68" t="s">
        <v>41</v>
      </c>
      <c r="U1838" s="66" t="s">
        <v>218</v>
      </c>
      <c r="V1838" s="428" t="s">
        <v>174</v>
      </c>
      <c r="W1838" s="300"/>
      <c r="X1838" s="489">
        <v>44239</v>
      </c>
      <c r="Y1838" s="482"/>
      <c r="Z1838" s="74"/>
    </row>
    <row r="1839" spans="2:26" ht="42.45" hidden="1" customHeight="1" x14ac:dyDescent="0.3">
      <c r="B1839" s="56" t="str">
        <f t="shared" ca="1" si="190"/>
        <v>VERO</v>
      </c>
      <c r="C1839" s="57" t="b">
        <f t="shared" si="191"/>
        <v>1</v>
      </c>
      <c r="D1839" s="57" t="b">
        <f>+IF(Q1839='Convalida dati'!$B$16,AND('Dealflow centrale'!V1839&lt;&gt;"",I1839&lt;&gt;""),IF(AND('Dealflow centrale'!Q1839='Convalida dati'!$B$17,'Dealflow centrale'!I1839=""),OR('Dealflow centrale'!V1839="",V1839='Convalida dati'!$D$8),"FALSO"))</f>
        <v>1</v>
      </c>
      <c r="E1839" s="57" t="b">
        <f>+IF(OR(T1839='Convalida dati'!$F$4,T1839='Convalida dati'!$F$5,T1839='Convalida dati'!$F$8),OR('Dealflow centrale'!V1839='Convalida dati'!$D$9,V1839='Convalida dati'!$D$6,V1839='Convalida dati'!$D$7),IF(OR('Dealflow centrale'!T1839='Convalida dati'!$F$6,'Dealflow centrale'!T1839='Convalida dati'!$F$7),OR('Dealflow centrale'!V1839='Convalida dati'!$D$10,'Dealflow centrale'!V1839='Convalida dati'!$D$9,'Dealflow centrale'!V1839='Convalida dati'!$D$6),IF(T1839="",OR(V1839="",V1839='Convalida dati'!$D$8),"FALSO")))</f>
        <v>1</v>
      </c>
      <c r="F1839" s="58" t="str">
        <f t="shared" ca="1" si="192"/>
        <v>OK</v>
      </c>
      <c r="G1839" s="60">
        <f t="shared" si="177"/>
        <v>1834</v>
      </c>
      <c r="H1839" s="84">
        <v>44236</v>
      </c>
      <c r="I1839" s="375">
        <v>44236</v>
      </c>
      <c r="J1839" s="279" t="s">
        <v>3969</v>
      </c>
      <c r="K1839" s="70" t="s">
        <v>62</v>
      </c>
      <c r="L1839" s="70" t="s">
        <v>149</v>
      </c>
      <c r="M1839" s="72" t="s">
        <v>92</v>
      </c>
      <c r="N1839" s="75"/>
      <c r="O1839" s="73" t="s">
        <v>3968</v>
      </c>
      <c r="P1839" s="72" t="s">
        <v>35</v>
      </c>
      <c r="Q1839" s="281" t="s">
        <v>170</v>
      </c>
      <c r="R1839" s="61" t="s">
        <v>52</v>
      </c>
      <c r="S1839" s="293" t="str">
        <f>+'EVCA sectoralclassification'!E227</f>
        <v>Healthcare institutions and services</v>
      </c>
      <c r="T1839" s="62" t="s">
        <v>166</v>
      </c>
      <c r="U1839" s="284" t="s">
        <v>218</v>
      </c>
      <c r="V1839" s="424" t="s">
        <v>3913</v>
      </c>
      <c r="W1839" s="289"/>
      <c r="X1839" s="488">
        <v>44239</v>
      </c>
      <c r="Y1839" s="481"/>
      <c r="Z1839" s="284"/>
    </row>
    <row r="1840" spans="2:26" ht="42.45" hidden="1" customHeight="1" x14ac:dyDescent="0.3">
      <c r="B1840" s="56" t="str">
        <f t="shared" ca="1" si="190"/>
        <v>VERO</v>
      </c>
      <c r="C1840" s="57" t="b">
        <f t="shared" si="191"/>
        <v>1</v>
      </c>
      <c r="D1840" s="57" t="b">
        <f>+IF(Q1840='Convalida dati'!$B$16,AND('Dealflow centrale'!V1840&lt;&gt;"",I1840&lt;&gt;""),IF(AND('Dealflow centrale'!Q1840='Convalida dati'!$B$17,'Dealflow centrale'!I1840=""),OR('Dealflow centrale'!V1840="",V1840='Convalida dati'!$D$8),"FALSO"))</f>
        <v>1</v>
      </c>
      <c r="E1840" s="57" t="b">
        <f>+IF(OR(T1840='Convalida dati'!$F$4,T1840='Convalida dati'!$F$5,T1840='Convalida dati'!$F$8),OR('Dealflow centrale'!V1840='Convalida dati'!$D$9,V1840='Convalida dati'!$D$6,V1840='Convalida dati'!$D$7),IF(OR('Dealflow centrale'!T1840='Convalida dati'!$F$6,'Dealflow centrale'!T1840='Convalida dati'!$F$7),OR('Dealflow centrale'!V1840='Convalida dati'!$D$10,'Dealflow centrale'!V1840='Convalida dati'!$D$9,'Dealflow centrale'!V1840='Convalida dati'!$D$6),IF(T1840="",OR(V1840="",V1840='Convalida dati'!$D$8),"FALSO")))</f>
        <v>1</v>
      </c>
      <c r="F1840" s="58" t="str">
        <f t="shared" ca="1" si="192"/>
        <v>OK</v>
      </c>
      <c r="G1840" s="66">
        <f t="shared" si="177"/>
        <v>1835</v>
      </c>
      <c r="H1840" s="273">
        <v>44237</v>
      </c>
      <c r="I1840" s="374">
        <v>44237</v>
      </c>
      <c r="J1840" s="292" t="s">
        <v>3971</v>
      </c>
      <c r="K1840" s="76" t="s">
        <v>62</v>
      </c>
      <c r="L1840" s="76" t="s">
        <v>206</v>
      </c>
      <c r="M1840" s="78" t="s">
        <v>206</v>
      </c>
      <c r="N1840" s="77"/>
      <c r="O1840" s="272" t="s">
        <v>3970</v>
      </c>
      <c r="P1840" s="66" t="s">
        <v>34</v>
      </c>
      <c r="Q1840" s="67" t="s">
        <v>170</v>
      </c>
      <c r="R1840" s="67" t="s">
        <v>48</v>
      </c>
      <c r="S1840" s="377" t="str">
        <f>+'EVCA sectoralclassification'!E200</f>
        <v>Internet technologies</v>
      </c>
      <c r="T1840" s="68" t="s">
        <v>41</v>
      </c>
      <c r="U1840" s="66" t="s">
        <v>218</v>
      </c>
      <c r="V1840" s="423" t="s">
        <v>174</v>
      </c>
      <c r="W1840" s="288"/>
      <c r="X1840" s="489">
        <v>44239</v>
      </c>
      <c r="Y1840" s="482"/>
      <c r="Z1840" s="74"/>
    </row>
    <row r="1841" spans="2:26" ht="42.45" hidden="1" customHeight="1" x14ac:dyDescent="0.3">
      <c r="B1841" s="56" t="str">
        <f t="shared" ca="1" si="190"/>
        <v>VERO</v>
      </c>
      <c r="C1841" s="57" t="b">
        <f t="shared" si="191"/>
        <v>1</v>
      </c>
      <c r="D1841" s="57" t="b">
        <f>+IF(Q1841='Convalida dati'!$B$16,AND('Dealflow centrale'!V1841&lt;&gt;"",I1841&lt;&gt;""),IF(AND('Dealflow centrale'!Q1841='Convalida dati'!$B$17,'Dealflow centrale'!I1841=""),OR('Dealflow centrale'!V1841="",V1841='Convalida dati'!$D$8),"FALSO"))</f>
        <v>1</v>
      </c>
      <c r="E1841" s="57" t="b">
        <f>+IF(OR(T1841='Convalida dati'!$F$4,T1841='Convalida dati'!$F$5,T1841='Convalida dati'!$F$8),OR('Dealflow centrale'!V1841='Convalida dati'!$D$9,V1841='Convalida dati'!$D$6,V1841='Convalida dati'!$D$7),IF(OR('Dealflow centrale'!T1841='Convalida dati'!$F$6,'Dealflow centrale'!T1841='Convalida dati'!$F$7),OR('Dealflow centrale'!V1841='Convalida dati'!$D$10,'Dealflow centrale'!V1841='Convalida dati'!$D$9,'Dealflow centrale'!V1841='Convalida dati'!$D$6),IF(T1841="",OR(V1841="",V1841='Convalida dati'!$D$8),"FALSO")))</f>
        <v>1</v>
      </c>
      <c r="F1841" s="58" t="str">
        <f t="shared" ca="1" si="192"/>
        <v>OK</v>
      </c>
      <c r="G1841" s="60">
        <f t="shared" si="177"/>
        <v>1836</v>
      </c>
      <c r="H1841" s="84">
        <v>44239</v>
      </c>
      <c r="I1841" s="375">
        <v>44594</v>
      </c>
      <c r="J1841" s="279" t="s">
        <v>3972</v>
      </c>
      <c r="K1841" s="70" t="s">
        <v>62</v>
      </c>
      <c r="L1841" s="70" t="s">
        <v>165</v>
      </c>
      <c r="M1841" s="72" t="s">
        <v>90</v>
      </c>
      <c r="N1841" s="75"/>
      <c r="O1841" s="73" t="s">
        <v>4823</v>
      </c>
      <c r="P1841" s="60" t="s">
        <v>35</v>
      </c>
      <c r="Q1841" s="281" t="s">
        <v>170</v>
      </c>
      <c r="R1841" s="61" t="s">
        <v>45</v>
      </c>
      <c r="S1841" s="293" t="str">
        <f>+'EVCA sectoralclassification'!E223</f>
        <v>Biotechnology</v>
      </c>
      <c r="T1841" s="62" t="s">
        <v>41</v>
      </c>
      <c r="U1841" s="72" t="s">
        <v>3259</v>
      </c>
      <c r="V1841" s="424" t="s">
        <v>3912</v>
      </c>
      <c r="W1841" s="289"/>
      <c r="X1841" s="488">
        <v>44601</v>
      </c>
      <c r="Y1841" s="483" t="s">
        <v>4822</v>
      </c>
      <c r="Z1841" s="80"/>
    </row>
    <row r="1842" spans="2:26" ht="42.45" hidden="1" customHeight="1" x14ac:dyDescent="0.3">
      <c r="B1842" s="56" t="str">
        <f t="shared" ca="1" si="190"/>
        <v>VERO</v>
      </c>
      <c r="C1842" s="57" t="b">
        <f t="shared" si="191"/>
        <v>1</v>
      </c>
      <c r="D1842" s="57" t="b">
        <f>+IF(Q1842='Convalida dati'!$B$16,AND('Dealflow centrale'!V1842&lt;&gt;"",I1842&lt;&gt;""),IF(AND('Dealflow centrale'!Q1842='Convalida dati'!$B$17,'Dealflow centrale'!I1842=""),OR('Dealflow centrale'!V1842="",V1842='Convalida dati'!$D$8),"FALSO"))</f>
        <v>1</v>
      </c>
      <c r="E1842" s="57" t="b">
        <f>+IF(OR(T1842='Convalida dati'!$F$4,T1842='Convalida dati'!$F$5,T1842='Convalida dati'!$F$8),OR('Dealflow centrale'!V1842='Convalida dati'!$D$9,V1842='Convalida dati'!$D$6,V1842='Convalida dati'!$D$7),IF(OR('Dealflow centrale'!T1842='Convalida dati'!$F$6,'Dealflow centrale'!T1842='Convalida dati'!$F$7),OR('Dealflow centrale'!V1842='Convalida dati'!$D$10,'Dealflow centrale'!V1842='Convalida dati'!$D$9,'Dealflow centrale'!V1842='Convalida dati'!$D$6),IF(T1842="",OR(V1842="",V1842='Convalida dati'!$D$8),"FALSO")))</f>
        <v>1</v>
      </c>
      <c r="F1842" s="58" t="str">
        <f t="shared" ca="1" si="192"/>
        <v>OK</v>
      </c>
      <c r="G1842" s="66">
        <f t="shared" si="177"/>
        <v>1837</v>
      </c>
      <c r="H1842" s="273">
        <v>44242</v>
      </c>
      <c r="I1842" s="376">
        <v>44242</v>
      </c>
      <c r="J1842" s="292" t="s">
        <v>3973</v>
      </c>
      <c r="K1842" s="76" t="s">
        <v>62</v>
      </c>
      <c r="L1842" s="76" t="s">
        <v>206</v>
      </c>
      <c r="M1842" s="78" t="s">
        <v>206</v>
      </c>
      <c r="N1842" s="77"/>
      <c r="O1842" s="272" t="s">
        <v>3974</v>
      </c>
      <c r="P1842" s="66" t="s">
        <v>83</v>
      </c>
      <c r="Q1842" s="67" t="s">
        <v>170</v>
      </c>
      <c r="R1842" s="67" t="s">
        <v>53</v>
      </c>
      <c r="S1842" s="288" t="str">
        <f>+'EVCA sectoralclassification'!E109</f>
        <v>Transportation services</v>
      </c>
      <c r="T1842" s="68" t="s">
        <v>167</v>
      </c>
      <c r="U1842" s="66" t="s">
        <v>218</v>
      </c>
      <c r="V1842" s="428" t="s">
        <v>3913</v>
      </c>
      <c r="W1842" s="300"/>
      <c r="X1842" s="489">
        <v>44246</v>
      </c>
      <c r="Y1842" s="482"/>
      <c r="Z1842" s="74"/>
    </row>
    <row r="1843" spans="2:26" ht="42.45" hidden="1" customHeight="1" x14ac:dyDescent="0.3">
      <c r="B1843" s="56" t="str">
        <f t="shared" ca="1" si="190"/>
        <v>VERO</v>
      </c>
      <c r="C1843" s="57" t="b">
        <f t="shared" si="191"/>
        <v>1</v>
      </c>
      <c r="D1843" s="57" t="b">
        <f>+IF(Q1843='Convalida dati'!$B$16,AND('Dealflow centrale'!V1843&lt;&gt;"",I1843&lt;&gt;""),IF(AND('Dealflow centrale'!Q1843='Convalida dati'!$B$17,'Dealflow centrale'!I1843=""),OR('Dealflow centrale'!V1843="",V1843='Convalida dati'!$D$8),"FALSO"))</f>
        <v>1</v>
      </c>
      <c r="E1843" s="57" t="b">
        <f>+IF(OR(T1843='Convalida dati'!$F$4,T1843='Convalida dati'!$F$5,T1843='Convalida dati'!$F$8),OR('Dealflow centrale'!V1843='Convalida dati'!$D$9,V1843='Convalida dati'!$D$6,V1843='Convalida dati'!$D$7),IF(OR('Dealflow centrale'!T1843='Convalida dati'!$F$6,'Dealflow centrale'!T1843='Convalida dati'!$F$7),OR('Dealflow centrale'!V1843='Convalida dati'!$D$10,'Dealflow centrale'!V1843='Convalida dati'!$D$9,'Dealflow centrale'!V1843='Convalida dati'!$D$6),IF(T1843="",OR(V1843="",V1843='Convalida dati'!$D$8),"FALSO")))</f>
        <v>1</v>
      </c>
      <c r="F1843" s="58" t="str">
        <f t="shared" ca="1" si="192"/>
        <v>OK</v>
      </c>
      <c r="G1843" s="60">
        <f t="shared" si="177"/>
        <v>1838</v>
      </c>
      <c r="H1843" s="84">
        <v>44242</v>
      </c>
      <c r="I1843" s="375">
        <v>44242</v>
      </c>
      <c r="J1843" s="279" t="s">
        <v>3975</v>
      </c>
      <c r="K1843" s="70" t="s">
        <v>62</v>
      </c>
      <c r="L1843" s="70" t="s">
        <v>1581</v>
      </c>
      <c r="M1843" s="72" t="s">
        <v>90</v>
      </c>
      <c r="N1843" s="75"/>
      <c r="O1843" s="73" t="s">
        <v>3977</v>
      </c>
      <c r="P1843" s="72" t="s">
        <v>34</v>
      </c>
      <c r="Q1843" s="281" t="s">
        <v>170</v>
      </c>
      <c r="R1843" s="281" t="s">
        <v>48</v>
      </c>
      <c r="S1843" s="293" t="str">
        <f>+'EVCA sectoralclassification'!E186</f>
        <v>Broadcasting, publications and content providers</v>
      </c>
      <c r="T1843" s="62" t="s">
        <v>166</v>
      </c>
      <c r="U1843" s="80" t="s">
        <v>218</v>
      </c>
      <c r="V1843" s="424" t="s">
        <v>174</v>
      </c>
      <c r="W1843" s="289"/>
      <c r="X1843" s="488">
        <v>44246</v>
      </c>
      <c r="Y1843" s="483" t="s">
        <v>4189</v>
      </c>
      <c r="Z1843" s="80"/>
    </row>
    <row r="1844" spans="2:26" ht="42.45" hidden="1" customHeight="1" x14ac:dyDescent="0.3">
      <c r="B1844" s="56" t="str">
        <f t="shared" ca="1" si="190"/>
        <v>VERO</v>
      </c>
      <c r="C1844" s="57" t="b">
        <f t="shared" si="191"/>
        <v>1</v>
      </c>
      <c r="D1844" s="57" t="b">
        <f>+IF(Q1844='Convalida dati'!$B$16,AND('Dealflow centrale'!V1844&lt;&gt;"",I1844&lt;&gt;""),IF(AND('Dealflow centrale'!Q1844='Convalida dati'!$B$17,'Dealflow centrale'!I1844=""),OR('Dealflow centrale'!V1844="",V1844='Convalida dati'!$D$8),"FALSO"))</f>
        <v>1</v>
      </c>
      <c r="E1844" s="57" t="b">
        <f>+IF(OR(T1844='Convalida dati'!$F$4,T1844='Convalida dati'!$F$5,T1844='Convalida dati'!$F$8),OR('Dealflow centrale'!V1844='Convalida dati'!$D$9,V1844='Convalida dati'!$D$6,V1844='Convalida dati'!$D$7),IF(OR('Dealflow centrale'!T1844='Convalida dati'!$F$6,'Dealflow centrale'!T1844='Convalida dati'!$F$7),OR('Dealflow centrale'!V1844='Convalida dati'!$D$10,'Dealflow centrale'!V1844='Convalida dati'!$D$9,'Dealflow centrale'!V1844='Convalida dati'!$D$6),IF(T1844="",OR(V1844="",V1844='Convalida dati'!$D$8),"FALSO")))</f>
        <v>1</v>
      </c>
      <c r="F1844" s="58" t="str">
        <f t="shared" ca="1" si="192"/>
        <v>OK</v>
      </c>
      <c r="G1844" s="66">
        <f t="shared" ref="G1844:G1907" si="193">+G1843+1</f>
        <v>1839</v>
      </c>
      <c r="H1844" s="273">
        <v>44244</v>
      </c>
      <c r="I1844" s="376">
        <v>44244</v>
      </c>
      <c r="J1844" s="292" t="s">
        <v>3976</v>
      </c>
      <c r="K1844" s="76" t="s">
        <v>62</v>
      </c>
      <c r="L1844" s="76" t="s">
        <v>206</v>
      </c>
      <c r="M1844" s="78" t="s">
        <v>206</v>
      </c>
      <c r="N1844" s="77"/>
      <c r="O1844" s="272" t="s">
        <v>3978</v>
      </c>
      <c r="P1844" s="66" t="s">
        <v>34</v>
      </c>
      <c r="Q1844" s="67" t="s">
        <v>170</v>
      </c>
      <c r="R1844" s="280" t="s">
        <v>48</v>
      </c>
      <c r="S1844" s="288" t="str">
        <f>+'EVCA sectoralclassification'!E200</f>
        <v>Internet technologies</v>
      </c>
      <c r="T1844" s="68" t="s">
        <v>41</v>
      </c>
      <c r="U1844" s="66" t="s">
        <v>218</v>
      </c>
      <c r="V1844" s="423" t="s">
        <v>174</v>
      </c>
      <c r="W1844" s="288"/>
      <c r="X1844" s="489">
        <v>44246</v>
      </c>
      <c r="Y1844" s="482"/>
      <c r="Z1844" s="74"/>
    </row>
    <row r="1845" spans="2:26" ht="42.45" hidden="1" customHeight="1" x14ac:dyDescent="0.3">
      <c r="B1845" s="56" t="str">
        <f t="shared" ca="1" si="190"/>
        <v>VERO</v>
      </c>
      <c r="C1845" s="57" t="b">
        <f t="shared" si="191"/>
        <v>1</v>
      </c>
      <c r="D1845" s="57" t="b">
        <f>+IF(Q1845='Convalida dati'!$B$16,AND('Dealflow centrale'!V1845&lt;&gt;"",I1845&lt;&gt;""),IF(AND('Dealflow centrale'!Q1845='Convalida dati'!$B$17,'Dealflow centrale'!I1845=""),OR('Dealflow centrale'!V1845="",V1845='Convalida dati'!$D$8),"FALSO"))</f>
        <v>1</v>
      </c>
      <c r="E1845" s="57" t="b">
        <f>+IF(OR(T1845='Convalida dati'!$F$4,T1845='Convalida dati'!$F$5,T1845='Convalida dati'!$F$8),OR('Dealflow centrale'!V1845='Convalida dati'!$D$9,V1845='Convalida dati'!$D$6,V1845='Convalida dati'!$D$7),IF(OR('Dealflow centrale'!T1845='Convalida dati'!$F$6,'Dealflow centrale'!T1845='Convalida dati'!$F$7),OR('Dealflow centrale'!V1845='Convalida dati'!$D$10,'Dealflow centrale'!V1845='Convalida dati'!$D$9,'Dealflow centrale'!V1845='Convalida dati'!$D$6),IF(T1845="",OR(V1845="",V1845='Convalida dati'!$D$8),"FALSO")))</f>
        <v>1</v>
      </c>
      <c r="F1845" s="58" t="str">
        <f t="shared" ca="1" si="192"/>
        <v>OK</v>
      </c>
      <c r="G1845" s="60">
        <f t="shared" si="193"/>
        <v>1840</v>
      </c>
      <c r="H1845" s="84">
        <v>44244</v>
      </c>
      <c r="I1845" s="375">
        <v>44244</v>
      </c>
      <c r="J1845" s="279" t="s">
        <v>3979</v>
      </c>
      <c r="K1845" s="70" t="s">
        <v>62</v>
      </c>
      <c r="L1845" s="70" t="s">
        <v>206</v>
      </c>
      <c r="M1845" s="72" t="s">
        <v>206</v>
      </c>
      <c r="N1845" s="75"/>
      <c r="O1845" s="73" t="s">
        <v>3853</v>
      </c>
      <c r="P1845" s="60" t="s">
        <v>35</v>
      </c>
      <c r="Q1845" s="61" t="s">
        <v>170</v>
      </c>
      <c r="R1845" s="61" t="s">
        <v>43</v>
      </c>
      <c r="S1845" s="293" t="str">
        <f>+'EVCA sectoralclassification'!E15</f>
        <v>Agriculture: other</v>
      </c>
      <c r="T1845" s="62" t="s">
        <v>41</v>
      </c>
      <c r="U1845" s="60" t="s">
        <v>218</v>
      </c>
      <c r="V1845" s="424" t="s">
        <v>174</v>
      </c>
      <c r="W1845" s="289"/>
      <c r="X1845" s="488">
        <v>44246</v>
      </c>
      <c r="Y1845" s="481"/>
      <c r="Z1845" s="284"/>
    </row>
    <row r="1846" spans="2:26" ht="42.45" hidden="1" customHeight="1" x14ac:dyDescent="0.3">
      <c r="B1846" s="56" t="str">
        <f t="shared" ca="1" si="190"/>
        <v>VERO</v>
      </c>
      <c r="C1846" s="57" t="b">
        <f t="shared" si="191"/>
        <v>1</v>
      </c>
      <c r="D1846" s="57" t="b">
        <f>+IF(Q1846='Convalida dati'!$B$16,AND('Dealflow centrale'!V1846&lt;&gt;"",I1846&lt;&gt;""),IF(AND('Dealflow centrale'!Q1846='Convalida dati'!$B$17,'Dealflow centrale'!I1846=""),OR('Dealflow centrale'!V1846="",V1846='Convalida dati'!$D$8),"FALSO"))</f>
        <v>1</v>
      </c>
      <c r="E1846" s="57" t="b">
        <f>+IF(OR(T1846='Convalida dati'!$F$4,T1846='Convalida dati'!$F$5,T1846='Convalida dati'!$F$8),OR('Dealflow centrale'!V1846='Convalida dati'!$D$9,V1846='Convalida dati'!$D$6,V1846='Convalida dati'!$D$7),IF(OR('Dealflow centrale'!T1846='Convalida dati'!$F$6,'Dealflow centrale'!T1846='Convalida dati'!$F$7),OR('Dealflow centrale'!V1846='Convalida dati'!$D$10,'Dealflow centrale'!V1846='Convalida dati'!$D$9,'Dealflow centrale'!V1846='Convalida dati'!$D$6),IF(T1846="",OR(V1846="",V1846='Convalida dati'!$D$8),"FALSO")))</f>
        <v>1</v>
      </c>
      <c r="F1846" s="58" t="str">
        <f t="shared" ca="1" si="192"/>
        <v>OK</v>
      </c>
      <c r="G1846" s="66">
        <f t="shared" si="193"/>
        <v>1841</v>
      </c>
      <c r="H1846" s="273">
        <v>44239</v>
      </c>
      <c r="I1846" s="376">
        <v>44245</v>
      </c>
      <c r="J1846" s="292" t="s">
        <v>3981</v>
      </c>
      <c r="K1846" s="76" t="s">
        <v>62</v>
      </c>
      <c r="L1846" s="76" t="s">
        <v>707</v>
      </c>
      <c r="M1846" s="78" t="s">
        <v>89</v>
      </c>
      <c r="N1846" s="77"/>
      <c r="O1846" s="272" t="s">
        <v>3980</v>
      </c>
      <c r="P1846" s="66" t="s">
        <v>34</v>
      </c>
      <c r="Q1846" s="67" t="s">
        <v>170</v>
      </c>
      <c r="R1846" s="67" t="s">
        <v>49</v>
      </c>
      <c r="S1846" s="377" t="str">
        <f>+'EVCA sectoralclassification'!E214</f>
        <v>Systems software</v>
      </c>
      <c r="T1846" s="68" t="s">
        <v>41</v>
      </c>
      <c r="U1846" s="78" t="s">
        <v>218</v>
      </c>
      <c r="V1846" s="428" t="s">
        <v>174</v>
      </c>
      <c r="W1846" s="300"/>
      <c r="X1846" s="489">
        <v>44246</v>
      </c>
      <c r="Y1846" s="482"/>
      <c r="Z1846" s="74"/>
    </row>
    <row r="1847" spans="2:26" ht="42.45" hidden="1" customHeight="1" x14ac:dyDescent="0.3">
      <c r="B1847" s="56" t="str">
        <f t="shared" ca="1" si="190"/>
        <v>VERO</v>
      </c>
      <c r="C1847" s="57" t="b">
        <f t="shared" si="191"/>
        <v>1</v>
      </c>
      <c r="D1847" s="57" t="b">
        <f>+IF(Q1847='Convalida dati'!$B$16,AND('Dealflow centrale'!V1847&lt;&gt;"",I1847&lt;&gt;""),IF(AND('Dealflow centrale'!Q1847='Convalida dati'!$B$17,'Dealflow centrale'!I1847=""),OR('Dealflow centrale'!V1847="",V1847='Convalida dati'!$D$8),"FALSO"))</f>
        <v>1</v>
      </c>
      <c r="E1847" s="57" t="b">
        <f>+IF(OR(T1847='Convalida dati'!$F$4,T1847='Convalida dati'!$F$5,T1847='Convalida dati'!$F$8),OR('Dealflow centrale'!V1847='Convalida dati'!$D$9,V1847='Convalida dati'!$D$6,V1847='Convalida dati'!$D$7),IF(OR('Dealflow centrale'!T1847='Convalida dati'!$F$6,'Dealflow centrale'!T1847='Convalida dati'!$F$7),OR('Dealflow centrale'!V1847='Convalida dati'!$D$10,'Dealflow centrale'!V1847='Convalida dati'!$D$9,'Dealflow centrale'!V1847='Convalida dati'!$D$6),IF(T1847="",OR(V1847="",V1847='Convalida dati'!$D$8),"FALSO")))</f>
        <v>1</v>
      </c>
      <c r="F1847" s="58" t="str">
        <f t="shared" ca="1" si="192"/>
        <v>OK</v>
      </c>
      <c r="G1847" s="60">
        <f t="shared" si="193"/>
        <v>1842</v>
      </c>
      <c r="H1847" s="84">
        <v>44245</v>
      </c>
      <c r="I1847" s="375">
        <v>44245</v>
      </c>
      <c r="J1847" s="279" t="s">
        <v>3982</v>
      </c>
      <c r="K1847" s="70" t="s">
        <v>62</v>
      </c>
      <c r="L1847" s="70" t="s">
        <v>206</v>
      </c>
      <c r="M1847" s="72" t="s">
        <v>206</v>
      </c>
      <c r="N1847" s="75"/>
      <c r="O1847" s="73" t="s">
        <v>3983</v>
      </c>
      <c r="P1847" s="60" t="s">
        <v>35</v>
      </c>
      <c r="Q1847" s="281" t="s">
        <v>170</v>
      </c>
      <c r="R1847" s="61" t="s">
        <v>51</v>
      </c>
      <c r="S1847" s="293" t="str">
        <f>+'EVCA sectoralclassification'!E31</f>
        <v>Materials</v>
      </c>
      <c r="T1847" s="62" t="s">
        <v>41</v>
      </c>
      <c r="U1847" s="80" t="s">
        <v>218</v>
      </c>
      <c r="V1847" s="424" t="s">
        <v>174</v>
      </c>
      <c r="W1847" s="289"/>
      <c r="X1847" s="488">
        <v>44246</v>
      </c>
      <c r="Y1847" s="481"/>
      <c r="Z1847" s="284"/>
    </row>
    <row r="1848" spans="2:26" ht="42.45" hidden="1" customHeight="1" x14ac:dyDescent="0.3">
      <c r="B1848" s="56" t="str">
        <f t="shared" ca="1" si="190"/>
        <v>VERO</v>
      </c>
      <c r="C1848" s="57" t="b">
        <f t="shared" si="191"/>
        <v>1</v>
      </c>
      <c r="D1848" s="57" t="b">
        <f>+IF(Q1848='Convalida dati'!$B$16,AND('Dealflow centrale'!V1848&lt;&gt;"",I1848&lt;&gt;""),IF(AND('Dealflow centrale'!Q1848='Convalida dati'!$B$17,'Dealflow centrale'!I1848=""),OR('Dealflow centrale'!V1848="",V1848='Convalida dati'!$D$8),"FALSO"))</f>
        <v>1</v>
      </c>
      <c r="E1848" s="57" t="b">
        <f>+IF(OR(T1848='Convalida dati'!$F$4,T1848='Convalida dati'!$F$5,T1848='Convalida dati'!$F$8),OR('Dealflow centrale'!V1848='Convalida dati'!$D$9,V1848='Convalida dati'!$D$6,V1848='Convalida dati'!$D$7),IF(OR('Dealflow centrale'!T1848='Convalida dati'!$F$6,'Dealflow centrale'!T1848='Convalida dati'!$F$7),OR('Dealflow centrale'!V1848='Convalida dati'!$D$10,'Dealflow centrale'!V1848='Convalida dati'!$D$9,'Dealflow centrale'!V1848='Convalida dati'!$D$6),IF(T1848="",OR(V1848="",V1848='Convalida dati'!$D$8),"FALSO")))</f>
        <v>1</v>
      </c>
      <c r="F1848" s="58" t="str">
        <f t="shared" ca="1" si="192"/>
        <v>OK</v>
      </c>
      <c r="G1848" s="66">
        <f t="shared" si="193"/>
        <v>1843</v>
      </c>
      <c r="H1848" s="273">
        <v>44246</v>
      </c>
      <c r="I1848" s="374">
        <v>44246</v>
      </c>
      <c r="J1848" s="292" t="s">
        <v>3986</v>
      </c>
      <c r="K1848" s="76" t="s">
        <v>62</v>
      </c>
      <c r="L1848" s="76" t="s">
        <v>165</v>
      </c>
      <c r="M1848" s="78" t="s">
        <v>90</v>
      </c>
      <c r="N1848" s="77"/>
      <c r="O1848" s="272" t="s">
        <v>3985</v>
      </c>
      <c r="P1848" s="66" t="s">
        <v>34</v>
      </c>
      <c r="Q1848" s="67" t="s">
        <v>170</v>
      </c>
      <c r="R1848" s="67" t="s">
        <v>52</v>
      </c>
      <c r="S1848" s="288" t="str">
        <f>+'EVCA sectoralclassification'!E226</f>
        <v>Healthcare institutions and services</v>
      </c>
      <c r="T1848" s="68" t="s">
        <v>166</v>
      </c>
      <c r="U1848" s="66" t="s">
        <v>218</v>
      </c>
      <c r="V1848" s="423" t="s">
        <v>3913</v>
      </c>
      <c r="W1848" s="288"/>
      <c r="X1848" s="489">
        <v>44253</v>
      </c>
      <c r="Y1848" s="482" t="s">
        <v>2218</v>
      </c>
      <c r="Z1848" s="74"/>
    </row>
    <row r="1849" spans="2:26" ht="42.45" hidden="1" customHeight="1" x14ac:dyDescent="0.3">
      <c r="B1849" s="56" t="str">
        <f t="shared" ca="1" si="190"/>
        <v>VERO</v>
      </c>
      <c r="C1849" s="57" t="b">
        <f t="shared" si="191"/>
        <v>1</v>
      </c>
      <c r="D1849" s="57" t="b">
        <f>+IF(Q1849='Convalida dati'!$B$16,AND('Dealflow centrale'!V1849&lt;&gt;"",I1849&lt;&gt;""),IF(AND('Dealflow centrale'!Q1849='Convalida dati'!$B$17,'Dealflow centrale'!I1849=""),OR('Dealflow centrale'!V1849="",V1849='Convalida dati'!$D$8),"FALSO"))</f>
        <v>1</v>
      </c>
      <c r="E1849" s="57" t="b">
        <f>+IF(OR(T1849='Convalida dati'!$F$4,T1849='Convalida dati'!$F$5,T1849='Convalida dati'!$F$8),OR('Dealflow centrale'!V1849='Convalida dati'!$D$9,V1849='Convalida dati'!$D$6,V1849='Convalida dati'!$D$7),IF(OR('Dealflow centrale'!T1849='Convalida dati'!$F$6,'Dealflow centrale'!T1849='Convalida dati'!$F$7),OR('Dealflow centrale'!V1849='Convalida dati'!$D$10,'Dealflow centrale'!V1849='Convalida dati'!$D$9,'Dealflow centrale'!V1849='Convalida dati'!$D$6),IF(T1849="",OR(V1849="",V1849='Convalida dati'!$D$8),"FALSO")))</f>
        <v>1</v>
      </c>
      <c r="F1849" s="58" t="str">
        <f t="shared" ca="1" si="192"/>
        <v>OK</v>
      </c>
      <c r="G1849" s="60">
        <f t="shared" si="193"/>
        <v>1844</v>
      </c>
      <c r="H1849" s="84">
        <v>44246</v>
      </c>
      <c r="I1849" s="375"/>
      <c r="J1849" s="279" t="s">
        <v>3988</v>
      </c>
      <c r="K1849" s="70" t="s">
        <v>62</v>
      </c>
      <c r="L1849" s="70" t="s">
        <v>206</v>
      </c>
      <c r="M1849" s="72" t="s">
        <v>206</v>
      </c>
      <c r="N1849" s="75"/>
      <c r="O1849" s="73" t="s">
        <v>3987</v>
      </c>
      <c r="P1849" s="60" t="s">
        <v>34</v>
      </c>
      <c r="Q1849" s="61" t="s">
        <v>67</v>
      </c>
      <c r="R1849" s="61"/>
      <c r="S1849" s="293"/>
      <c r="T1849" s="62"/>
      <c r="U1849" s="72"/>
      <c r="V1849" s="424" t="s">
        <v>781</v>
      </c>
      <c r="W1849" s="289"/>
      <c r="X1849" s="488">
        <v>44253</v>
      </c>
      <c r="Y1849" s="481"/>
      <c r="Z1849" s="284"/>
    </row>
    <row r="1850" spans="2:26" ht="42.45" hidden="1" customHeight="1" x14ac:dyDescent="0.3">
      <c r="B1850" s="56" t="str">
        <f t="shared" ca="1" si="190"/>
        <v>VERO</v>
      </c>
      <c r="C1850" s="57" t="b">
        <f t="shared" si="191"/>
        <v>1</v>
      </c>
      <c r="D1850" s="57" t="b">
        <f>+IF(Q1850='Convalida dati'!$B$16,AND('Dealflow centrale'!V1850&lt;&gt;"",I1850&lt;&gt;""),IF(AND('Dealflow centrale'!Q1850='Convalida dati'!$B$17,'Dealflow centrale'!I1850=""),OR('Dealflow centrale'!V1850="",V1850='Convalida dati'!$D$8),"FALSO"))</f>
        <v>1</v>
      </c>
      <c r="E1850" s="57" t="b">
        <f>+IF(OR(T1850='Convalida dati'!$F$4,T1850='Convalida dati'!$F$5,T1850='Convalida dati'!$F$8),OR('Dealflow centrale'!V1850='Convalida dati'!$D$9,V1850='Convalida dati'!$D$6,V1850='Convalida dati'!$D$7),IF(OR('Dealflow centrale'!T1850='Convalida dati'!$F$6,'Dealflow centrale'!T1850='Convalida dati'!$F$7),OR('Dealflow centrale'!V1850='Convalida dati'!$D$10,'Dealflow centrale'!V1850='Convalida dati'!$D$9,'Dealflow centrale'!V1850='Convalida dati'!$D$6),IF(T1850="",OR(V1850="",V1850='Convalida dati'!$D$8),"FALSO")))</f>
        <v>1</v>
      </c>
      <c r="F1850" s="58" t="str">
        <f t="shared" ca="1" si="192"/>
        <v>OK</v>
      </c>
      <c r="G1850" s="66">
        <f t="shared" si="193"/>
        <v>1845</v>
      </c>
      <c r="H1850" s="273">
        <v>44249</v>
      </c>
      <c r="I1850" s="376">
        <v>44249</v>
      </c>
      <c r="J1850" s="292" t="s">
        <v>3990</v>
      </c>
      <c r="K1850" s="76" t="s">
        <v>62</v>
      </c>
      <c r="L1850" s="76" t="s">
        <v>165</v>
      </c>
      <c r="M1850" s="78" t="s">
        <v>90</v>
      </c>
      <c r="N1850" s="77"/>
      <c r="O1850" s="272" t="s">
        <v>3989</v>
      </c>
      <c r="P1850" s="66" t="s">
        <v>34</v>
      </c>
      <c r="Q1850" s="67" t="s">
        <v>170</v>
      </c>
      <c r="R1850" s="67" t="s">
        <v>52</v>
      </c>
      <c r="S1850" s="288" t="str">
        <f>+'EVCA sectoralclassification'!E231</f>
        <v>Medical devices and supplies</v>
      </c>
      <c r="T1850" s="68" t="s">
        <v>41</v>
      </c>
      <c r="U1850" s="66" t="s">
        <v>218</v>
      </c>
      <c r="V1850" s="428" t="s">
        <v>174</v>
      </c>
      <c r="W1850" s="300"/>
      <c r="X1850" s="489">
        <v>44253</v>
      </c>
      <c r="Y1850" s="482" t="s">
        <v>2218</v>
      </c>
      <c r="Z1850" s="74"/>
    </row>
    <row r="1851" spans="2:26" ht="42.45" hidden="1" customHeight="1" x14ac:dyDescent="0.3">
      <c r="B1851" s="56" t="str">
        <f t="shared" ca="1" si="190"/>
        <v>VERO</v>
      </c>
      <c r="C1851" s="57" t="b">
        <f t="shared" si="191"/>
        <v>1</v>
      </c>
      <c r="D1851" s="57" t="b">
        <f>+IF(Q1851='Convalida dati'!$B$16,AND('Dealflow centrale'!V1851&lt;&gt;"",I1851&lt;&gt;""),IF(AND('Dealflow centrale'!Q1851='Convalida dati'!$B$17,'Dealflow centrale'!I1851=""),OR('Dealflow centrale'!V1851="",V1851='Convalida dati'!$D$8),"FALSO"))</f>
        <v>1</v>
      </c>
      <c r="E1851" s="57" t="b">
        <f>+IF(OR(T1851='Convalida dati'!$F$4,T1851='Convalida dati'!$F$5,T1851='Convalida dati'!$F$8),OR('Dealflow centrale'!V1851='Convalida dati'!$D$9,V1851='Convalida dati'!$D$6,V1851='Convalida dati'!$D$7),IF(OR('Dealflow centrale'!T1851='Convalida dati'!$F$6,'Dealflow centrale'!T1851='Convalida dati'!$F$7),OR('Dealflow centrale'!V1851='Convalida dati'!$D$10,'Dealflow centrale'!V1851='Convalida dati'!$D$9,'Dealflow centrale'!V1851='Convalida dati'!$D$6),IF(T1851="",OR(V1851="",V1851='Convalida dati'!$D$8),"FALSO")))</f>
        <v>1</v>
      </c>
      <c r="F1851" s="58" t="str">
        <f t="shared" ca="1" si="192"/>
        <v>OK</v>
      </c>
      <c r="G1851" s="60">
        <f t="shared" si="193"/>
        <v>1846</v>
      </c>
      <c r="H1851" s="84">
        <v>44249</v>
      </c>
      <c r="I1851" s="375">
        <v>44249</v>
      </c>
      <c r="J1851" s="279" t="s">
        <v>3992</v>
      </c>
      <c r="K1851" s="70" t="s">
        <v>62</v>
      </c>
      <c r="L1851" s="70" t="s">
        <v>165</v>
      </c>
      <c r="M1851" s="72" t="s">
        <v>90</v>
      </c>
      <c r="N1851" s="75"/>
      <c r="O1851" s="73" t="s">
        <v>3991</v>
      </c>
      <c r="P1851" s="72" t="s">
        <v>34</v>
      </c>
      <c r="Q1851" s="281" t="s">
        <v>170</v>
      </c>
      <c r="R1851" s="61" t="s">
        <v>43</v>
      </c>
      <c r="S1851" s="293" t="str">
        <f>+'EVCA sectoralclassification'!E16</f>
        <v>Agriculture: other</v>
      </c>
      <c r="T1851" s="62" t="s">
        <v>166</v>
      </c>
      <c r="U1851" s="80" t="s">
        <v>218</v>
      </c>
      <c r="V1851" s="424" t="s">
        <v>3913</v>
      </c>
      <c r="W1851" s="289"/>
      <c r="X1851" s="488">
        <v>44253</v>
      </c>
      <c r="Y1851" s="483" t="s">
        <v>2218</v>
      </c>
      <c r="Z1851" s="80"/>
    </row>
    <row r="1852" spans="2:26" ht="42.45" hidden="1" customHeight="1" x14ac:dyDescent="0.3">
      <c r="B1852" s="56" t="str">
        <f t="shared" ca="1" si="190"/>
        <v>VERO</v>
      </c>
      <c r="C1852" s="57" t="b">
        <f t="shared" si="191"/>
        <v>1</v>
      </c>
      <c r="D1852" s="57" t="b">
        <f>+IF(Q1852='Convalida dati'!$B$16,AND('Dealflow centrale'!V1852&lt;&gt;"",I1852&lt;&gt;""),IF(AND('Dealflow centrale'!Q1852='Convalida dati'!$B$17,'Dealflow centrale'!I1852=""),OR('Dealflow centrale'!V1852="",V1852='Convalida dati'!$D$8),"FALSO"))</f>
        <v>1</v>
      </c>
      <c r="E1852" s="57" t="b">
        <f>+IF(OR(T1852='Convalida dati'!$F$4,T1852='Convalida dati'!$F$5,T1852='Convalida dati'!$F$8),OR('Dealflow centrale'!V1852='Convalida dati'!$D$9,V1852='Convalida dati'!$D$6,V1852='Convalida dati'!$D$7),IF(OR('Dealflow centrale'!T1852='Convalida dati'!$F$6,'Dealflow centrale'!T1852='Convalida dati'!$F$7),OR('Dealflow centrale'!V1852='Convalida dati'!$D$10,'Dealflow centrale'!V1852='Convalida dati'!$D$9,'Dealflow centrale'!V1852='Convalida dati'!$D$6),IF(T1852="",OR(V1852="",V1852='Convalida dati'!$D$8),"FALSO")))</f>
        <v>1</v>
      </c>
      <c r="F1852" s="58" t="str">
        <f t="shared" ca="1" si="192"/>
        <v>OK</v>
      </c>
      <c r="G1852" s="66">
        <f t="shared" si="193"/>
        <v>1847</v>
      </c>
      <c r="H1852" s="273">
        <v>44249</v>
      </c>
      <c r="I1852" s="374">
        <v>44249</v>
      </c>
      <c r="J1852" s="292" t="s">
        <v>3993</v>
      </c>
      <c r="K1852" s="76" t="s">
        <v>62</v>
      </c>
      <c r="L1852" s="76" t="s">
        <v>206</v>
      </c>
      <c r="M1852" s="78" t="s">
        <v>206</v>
      </c>
      <c r="N1852" s="77"/>
      <c r="O1852" s="272" t="s">
        <v>3994</v>
      </c>
      <c r="P1852" s="66" t="s">
        <v>34</v>
      </c>
      <c r="Q1852" s="280" t="s">
        <v>170</v>
      </c>
      <c r="R1852" s="67" t="s">
        <v>51</v>
      </c>
      <c r="S1852" s="288" t="str">
        <f>+'EVCA sectoralclassification'!E54</f>
        <v>Business and industrial products</v>
      </c>
      <c r="T1852" s="68" t="s">
        <v>41</v>
      </c>
      <c r="U1852" s="66" t="s">
        <v>218</v>
      </c>
      <c r="V1852" s="423" t="s">
        <v>174</v>
      </c>
      <c r="W1852" s="288"/>
      <c r="X1852" s="489">
        <v>44253</v>
      </c>
      <c r="Y1852" s="482"/>
      <c r="Z1852" s="74"/>
    </row>
    <row r="1853" spans="2:26" ht="42.45" hidden="1" customHeight="1" x14ac:dyDescent="0.3">
      <c r="B1853" s="56" t="str">
        <f t="shared" ca="1" si="190"/>
        <v>VERO</v>
      </c>
      <c r="C1853" s="57" t="b">
        <f t="shared" si="191"/>
        <v>1</v>
      </c>
      <c r="D1853" s="57" t="b">
        <f>+IF(Q1853='Convalida dati'!$B$16,AND('Dealflow centrale'!V1853&lt;&gt;"",I1853&lt;&gt;""),IF(AND('Dealflow centrale'!Q1853='Convalida dati'!$B$17,'Dealflow centrale'!I1853=""),OR('Dealflow centrale'!V1853="",V1853='Convalida dati'!$D$8),"FALSO"))</f>
        <v>1</v>
      </c>
      <c r="E1853" s="57" t="b">
        <f>+IF(OR(T1853='Convalida dati'!$F$4,T1853='Convalida dati'!$F$5,T1853='Convalida dati'!$F$8),OR('Dealflow centrale'!V1853='Convalida dati'!$D$9,V1853='Convalida dati'!$D$6,V1853='Convalida dati'!$D$7),IF(OR('Dealflow centrale'!T1853='Convalida dati'!$F$6,'Dealflow centrale'!T1853='Convalida dati'!$F$7),OR('Dealflow centrale'!V1853='Convalida dati'!$D$10,'Dealflow centrale'!V1853='Convalida dati'!$D$9,'Dealflow centrale'!V1853='Convalida dati'!$D$6),IF(T1853="",OR(V1853="",V1853='Convalida dati'!$D$8),"FALSO")))</f>
        <v>1</v>
      </c>
      <c r="F1853" s="58" t="str">
        <f t="shared" ca="1" si="192"/>
        <v>OK</v>
      </c>
      <c r="G1853" s="60">
        <f t="shared" si="193"/>
        <v>1848</v>
      </c>
      <c r="H1853" s="84">
        <v>44249</v>
      </c>
      <c r="I1853" s="375">
        <v>44249</v>
      </c>
      <c r="J1853" s="279" t="s">
        <v>3996</v>
      </c>
      <c r="K1853" s="70" t="s">
        <v>62</v>
      </c>
      <c r="L1853" s="70" t="s">
        <v>165</v>
      </c>
      <c r="M1853" s="72" t="s">
        <v>90</v>
      </c>
      <c r="N1853" s="75"/>
      <c r="O1853" s="73" t="s">
        <v>3995</v>
      </c>
      <c r="P1853" s="60" t="s">
        <v>34</v>
      </c>
      <c r="Q1853" s="281" t="s">
        <v>170</v>
      </c>
      <c r="R1853" s="61" t="s">
        <v>53</v>
      </c>
      <c r="S1853" s="293" t="str">
        <f>+'EVCA sectoralclassification'!E150</f>
        <v>Hospitality, sports and entertainment facilities</v>
      </c>
      <c r="T1853" s="62" t="s">
        <v>166</v>
      </c>
      <c r="U1853" s="60" t="s">
        <v>218</v>
      </c>
      <c r="V1853" s="426" t="s">
        <v>3913</v>
      </c>
      <c r="W1853" s="293"/>
      <c r="X1853" s="488">
        <v>44253</v>
      </c>
      <c r="Y1853" s="481" t="s">
        <v>2218</v>
      </c>
      <c r="Z1853" s="284"/>
    </row>
    <row r="1854" spans="2:26" ht="42.45" hidden="1" customHeight="1" x14ac:dyDescent="0.3">
      <c r="B1854" s="56" t="str">
        <f t="shared" ca="1" si="190"/>
        <v>VERO</v>
      </c>
      <c r="C1854" s="57" t="b">
        <f t="shared" si="191"/>
        <v>1</v>
      </c>
      <c r="D1854" s="57" t="b">
        <f>+IF(Q1854='Convalida dati'!$B$16,AND('Dealflow centrale'!V1854&lt;&gt;"",I1854&lt;&gt;""),IF(AND('Dealflow centrale'!Q1854='Convalida dati'!$B$17,'Dealflow centrale'!I1854=""),OR('Dealflow centrale'!V1854="",V1854='Convalida dati'!$D$8),"FALSO"))</f>
        <v>1</v>
      </c>
      <c r="E1854" s="57" t="b">
        <f>+IF(OR(T1854='Convalida dati'!$F$4,T1854='Convalida dati'!$F$5,T1854='Convalida dati'!$F$8),OR('Dealflow centrale'!V1854='Convalida dati'!$D$9,V1854='Convalida dati'!$D$6,V1854='Convalida dati'!$D$7),IF(OR('Dealflow centrale'!T1854='Convalida dati'!$F$6,'Dealflow centrale'!T1854='Convalida dati'!$F$7),OR('Dealflow centrale'!V1854='Convalida dati'!$D$10,'Dealflow centrale'!V1854='Convalida dati'!$D$9,'Dealflow centrale'!V1854='Convalida dati'!$D$6),IF(T1854="",OR(V1854="",V1854='Convalida dati'!$D$8),"FALSO")))</f>
        <v>1</v>
      </c>
      <c r="F1854" s="58" t="str">
        <f t="shared" ca="1" si="192"/>
        <v>OK</v>
      </c>
      <c r="G1854" s="66">
        <f t="shared" si="193"/>
        <v>1849</v>
      </c>
      <c r="H1854" s="273">
        <v>44249</v>
      </c>
      <c r="I1854" s="374">
        <v>44249</v>
      </c>
      <c r="J1854" s="292" t="s">
        <v>3997</v>
      </c>
      <c r="K1854" s="76" t="s">
        <v>62</v>
      </c>
      <c r="L1854" s="76" t="s">
        <v>192</v>
      </c>
      <c r="M1854" s="78" t="s">
        <v>95</v>
      </c>
      <c r="N1854" s="77"/>
      <c r="O1854" s="272" t="s">
        <v>3998</v>
      </c>
      <c r="P1854" s="66" t="s">
        <v>34</v>
      </c>
      <c r="Q1854" s="280" t="s">
        <v>170</v>
      </c>
      <c r="R1854" s="67" t="s">
        <v>49</v>
      </c>
      <c r="S1854" s="288" t="str">
        <f>+'EVCA sectoralclassification'!E214</f>
        <v>Systems software</v>
      </c>
      <c r="T1854" s="68" t="s">
        <v>41</v>
      </c>
      <c r="U1854" s="66" t="s">
        <v>218</v>
      </c>
      <c r="V1854" s="428" t="s">
        <v>174</v>
      </c>
      <c r="W1854" s="300"/>
      <c r="X1854" s="489">
        <v>44253</v>
      </c>
      <c r="Y1854" s="482" t="s">
        <v>2218</v>
      </c>
      <c r="Z1854" s="74"/>
    </row>
    <row r="1855" spans="2:26" ht="42.45" hidden="1" customHeight="1" x14ac:dyDescent="0.3">
      <c r="B1855" s="56" t="str">
        <f t="shared" ca="1" si="190"/>
        <v>VERO</v>
      </c>
      <c r="C1855" s="57" t="b">
        <f t="shared" si="191"/>
        <v>1</v>
      </c>
      <c r="D1855" s="57" t="b">
        <f>+IF(Q1855='Convalida dati'!$B$16,AND('Dealflow centrale'!V1855&lt;&gt;"",I1855&lt;&gt;""),IF(AND('Dealflow centrale'!Q1855='Convalida dati'!$B$17,'Dealflow centrale'!I1855=""),OR('Dealflow centrale'!V1855="",V1855='Convalida dati'!$D$8),"FALSO"))</f>
        <v>1</v>
      </c>
      <c r="E1855" s="57" t="b">
        <f>+IF(OR(T1855='Convalida dati'!$F$4,T1855='Convalida dati'!$F$5,T1855='Convalida dati'!$F$8),OR('Dealflow centrale'!V1855='Convalida dati'!$D$9,V1855='Convalida dati'!$D$6,V1855='Convalida dati'!$D$7),IF(OR('Dealflow centrale'!T1855='Convalida dati'!$F$6,'Dealflow centrale'!T1855='Convalida dati'!$F$7),OR('Dealflow centrale'!V1855='Convalida dati'!$D$10,'Dealflow centrale'!V1855='Convalida dati'!$D$9,'Dealflow centrale'!V1855='Convalida dati'!$D$6),IF(T1855="",OR(V1855="",V1855='Convalida dati'!$D$8),"FALSO")))</f>
        <v>1</v>
      </c>
      <c r="F1855" s="58" t="str">
        <f t="shared" ca="1" si="192"/>
        <v>OK</v>
      </c>
      <c r="G1855" s="60">
        <f t="shared" si="193"/>
        <v>1850</v>
      </c>
      <c r="H1855" s="84">
        <v>44250</v>
      </c>
      <c r="I1855" s="375">
        <v>44250</v>
      </c>
      <c r="J1855" s="279" t="s">
        <v>3999</v>
      </c>
      <c r="K1855" s="70" t="s">
        <v>64</v>
      </c>
      <c r="L1855" s="70" t="s">
        <v>705</v>
      </c>
      <c r="M1855" s="72" t="s">
        <v>187</v>
      </c>
      <c r="N1855" s="75"/>
      <c r="O1855" s="73" t="s">
        <v>4000</v>
      </c>
      <c r="P1855" s="60" t="s">
        <v>34</v>
      </c>
      <c r="Q1855" s="281" t="s">
        <v>170</v>
      </c>
      <c r="R1855" s="61" t="s">
        <v>51</v>
      </c>
      <c r="S1855" s="293" t="str">
        <f>+'EVCA sectoralclassification'!E54</f>
        <v>Business and industrial products</v>
      </c>
      <c r="T1855" s="62" t="s">
        <v>41</v>
      </c>
      <c r="U1855" s="284" t="s">
        <v>218</v>
      </c>
      <c r="V1855" s="424" t="s">
        <v>174</v>
      </c>
      <c r="W1855" s="289"/>
      <c r="X1855" s="488">
        <v>44253</v>
      </c>
      <c r="Y1855" s="481"/>
      <c r="Z1855" s="284"/>
    </row>
    <row r="1856" spans="2:26" ht="42.45" hidden="1" customHeight="1" x14ac:dyDescent="0.3">
      <c r="B1856" s="56" t="str">
        <f t="shared" ca="1" si="190"/>
        <v>VERO</v>
      </c>
      <c r="C1856" s="57" t="b">
        <f t="shared" si="191"/>
        <v>1</v>
      </c>
      <c r="D1856" s="57" t="b">
        <f>+IF(Q1856='Convalida dati'!$B$16,AND('Dealflow centrale'!V1856&lt;&gt;"",I1856&lt;&gt;""),IF(AND('Dealflow centrale'!Q1856='Convalida dati'!$B$17,'Dealflow centrale'!I1856=""),OR('Dealflow centrale'!V1856="",V1856='Convalida dati'!$D$8),"FALSO"))</f>
        <v>1</v>
      </c>
      <c r="E1856" s="57" t="b">
        <f>+IF(OR(T1856='Convalida dati'!$F$4,T1856='Convalida dati'!$F$5,T1856='Convalida dati'!$F$8),OR('Dealflow centrale'!V1856='Convalida dati'!$D$9,V1856='Convalida dati'!$D$6,V1856='Convalida dati'!$D$7),IF(OR('Dealflow centrale'!T1856='Convalida dati'!$F$6,'Dealflow centrale'!T1856='Convalida dati'!$F$7),OR('Dealflow centrale'!V1856='Convalida dati'!$D$10,'Dealflow centrale'!V1856='Convalida dati'!$D$9,'Dealflow centrale'!V1856='Convalida dati'!$D$6),IF(T1856="",OR(V1856="",V1856='Convalida dati'!$D$8),"FALSO")))</f>
        <v>1</v>
      </c>
      <c r="F1856" s="58" t="str">
        <f t="shared" ca="1" si="192"/>
        <v>OK</v>
      </c>
      <c r="G1856" s="66">
        <f t="shared" si="193"/>
        <v>1851</v>
      </c>
      <c r="H1856" s="273">
        <v>44250</v>
      </c>
      <c r="I1856" s="374">
        <v>44250</v>
      </c>
      <c r="J1856" s="292" t="s">
        <v>4002</v>
      </c>
      <c r="K1856" s="76" t="s">
        <v>64</v>
      </c>
      <c r="L1856" s="76" t="s">
        <v>705</v>
      </c>
      <c r="M1856" s="78" t="s">
        <v>187</v>
      </c>
      <c r="N1856" s="77"/>
      <c r="O1856" s="272" t="s">
        <v>4003</v>
      </c>
      <c r="P1856" s="66" t="s">
        <v>34</v>
      </c>
      <c r="Q1856" s="67" t="s">
        <v>170</v>
      </c>
      <c r="R1856" s="67" t="s">
        <v>49</v>
      </c>
      <c r="S1856" s="377" t="str">
        <f>+'EVCA sectoralclassification'!E214</f>
        <v>Systems software</v>
      </c>
      <c r="T1856" s="68" t="s">
        <v>166</v>
      </c>
      <c r="U1856" s="66" t="s">
        <v>218</v>
      </c>
      <c r="V1856" s="420" t="s">
        <v>3913</v>
      </c>
      <c r="W1856" s="300"/>
      <c r="X1856" s="489">
        <v>44260</v>
      </c>
      <c r="Y1856" s="482"/>
      <c r="Z1856" s="74"/>
    </row>
    <row r="1857" spans="2:26" ht="42.45" hidden="1" customHeight="1" x14ac:dyDescent="0.3">
      <c r="B1857" s="56" t="str">
        <f t="shared" ca="1" si="190"/>
        <v>VERO</v>
      </c>
      <c r="C1857" s="57" t="b">
        <f t="shared" si="191"/>
        <v>1</v>
      </c>
      <c r="D1857" s="57" t="b">
        <f>+IF(Q1857='Convalida dati'!$B$16,AND('Dealflow centrale'!V1857&lt;&gt;"",I1857&lt;&gt;""),IF(AND('Dealflow centrale'!Q1857='Convalida dati'!$B$17,'Dealflow centrale'!I1857=""),OR('Dealflow centrale'!V1857="",V1857='Convalida dati'!$D$8),"FALSO"))</f>
        <v>1</v>
      </c>
      <c r="E1857" s="57" t="b">
        <f>+IF(OR(T1857='Convalida dati'!$F$4,T1857='Convalida dati'!$F$5,T1857='Convalida dati'!$F$8),OR('Dealflow centrale'!V1857='Convalida dati'!$D$9,V1857='Convalida dati'!$D$6,V1857='Convalida dati'!$D$7),IF(OR('Dealflow centrale'!T1857='Convalida dati'!$F$6,'Dealflow centrale'!T1857='Convalida dati'!$F$7),OR('Dealflow centrale'!V1857='Convalida dati'!$D$10,'Dealflow centrale'!V1857='Convalida dati'!$D$9,'Dealflow centrale'!V1857='Convalida dati'!$D$6),IF(T1857="",OR(V1857="",V1857='Convalida dati'!$D$8),"FALSO")))</f>
        <v>1</v>
      </c>
      <c r="F1857" s="58" t="str">
        <f t="shared" ca="1" si="192"/>
        <v>OK</v>
      </c>
      <c r="G1857" s="60">
        <f t="shared" si="193"/>
        <v>1852</v>
      </c>
      <c r="H1857" s="84">
        <v>44250</v>
      </c>
      <c r="I1857" s="375">
        <v>44250</v>
      </c>
      <c r="J1857" s="279" t="s">
        <v>4004</v>
      </c>
      <c r="K1857" s="70" t="s">
        <v>62</v>
      </c>
      <c r="L1857" s="70" t="s">
        <v>149</v>
      </c>
      <c r="M1857" s="72" t="s">
        <v>92</v>
      </c>
      <c r="N1857" s="75"/>
      <c r="O1857" s="73" t="s">
        <v>4005</v>
      </c>
      <c r="P1857" s="60" t="s">
        <v>34</v>
      </c>
      <c r="Q1857" s="281" t="s">
        <v>170</v>
      </c>
      <c r="R1857" s="281" t="s">
        <v>53</v>
      </c>
      <c r="S1857" s="293" t="str">
        <f>+'EVCA sectoralclassification'!E154</f>
        <v>Hospitality, sports and entertainment facilities</v>
      </c>
      <c r="T1857" s="62" t="s">
        <v>41</v>
      </c>
      <c r="U1857" s="72" t="s">
        <v>218</v>
      </c>
      <c r="V1857" s="424" t="s">
        <v>174</v>
      </c>
      <c r="W1857" s="289"/>
      <c r="X1857" s="488">
        <v>44253</v>
      </c>
      <c r="Y1857" s="481"/>
      <c r="Z1857" s="284"/>
    </row>
    <row r="1858" spans="2:26" ht="42.45" hidden="1" customHeight="1" x14ac:dyDescent="0.3">
      <c r="B1858" s="56" t="str">
        <f t="shared" ca="1" si="190"/>
        <v>VERO</v>
      </c>
      <c r="C1858" s="57" t="b">
        <f t="shared" si="191"/>
        <v>1</v>
      </c>
      <c r="D1858" s="57" t="b">
        <f>+IF(Q1858='Convalida dati'!$B$16,AND('Dealflow centrale'!V1858&lt;&gt;"",I1858&lt;&gt;""),IF(AND('Dealflow centrale'!Q1858='Convalida dati'!$B$17,'Dealflow centrale'!I1858=""),OR('Dealflow centrale'!V1858="",V1858='Convalida dati'!$D$8),"FALSO"))</f>
        <v>1</v>
      </c>
      <c r="E1858" s="57" t="b">
        <f>+IF(OR(T1858='Convalida dati'!$F$4,T1858='Convalida dati'!$F$5,T1858='Convalida dati'!$F$8),OR('Dealflow centrale'!V1858='Convalida dati'!$D$9,V1858='Convalida dati'!$D$6,V1858='Convalida dati'!$D$7),IF(OR('Dealflow centrale'!T1858='Convalida dati'!$F$6,'Dealflow centrale'!T1858='Convalida dati'!$F$7),OR('Dealflow centrale'!V1858='Convalida dati'!$D$10,'Dealflow centrale'!V1858='Convalida dati'!$D$9,'Dealflow centrale'!V1858='Convalida dati'!$D$6),IF(T1858="",OR(V1858="",V1858='Convalida dati'!$D$8),"FALSO")))</f>
        <v>1</v>
      </c>
      <c r="F1858" s="58" t="str">
        <f t="shared" ca="1" si="192"/>
        <v>OK</v>
      </c>
      <c r="G1858" s="66">
        <f t="shared" si="193"/>
        <v>1853</v>
      </c>
      <c r="H1858" s="273">
        <v>44250</v>
      </c>
      <c r="I1858" s="376">
        <v>44250</v>
      </c>
      <c r="J1858" s="292" t="s">
        <v>4006</v>
      </c>
      <c r="K1858" s="76" t="s">
        <v>62</v>
      </c>
      <c r="L1858" s="76" t="s">
        <v>1523</v>
      </c>
      <c r="M1858" s="78" t="s">
        <v>93</v>
      </c>
      <c r="N1858" s="77"/>
      <c r="O1858" s="272" t="s">
        <v>4010</v>
      </c>
      <c r="P1858" s="66" t="s">
        <v>169</v>
      </c>
      <c r="Q1858" s="67" t="s">
        <v>170</v>
      </c>
      <c r="R1858" s="67" t="s">
        <v>48</v>
      </c>
      <c r="S1858" s="288" t="str">
        <f>+'EVCA sectoralclassification'!E199</f>
        <v>Internet technologies</v>
      </c>
      <c r="T1858" s="68" t="s">
        <v>40</v>
      </c>
      <c r="U1858" s="78" t="s">
        <v>1498</v>
      </c>
      <c r="V1858" s="428" t="s">
        <v>3912</v>
      </c>
      <c r="W1858" s="300"/>
      <c r="X1858" s="489">
        <v>44253</v>
      </c>
      <c r="Y1858" s="482"/>
      <c r="Z1858" s="74"/>
    </row>
    <row r="1859" spans="2:26" ht="42.45" hidden="1" customHeight="1" x14ac:dyDescent="0.3">
      <c r="B1859" s="56" t="str">
        <f t="shared" ca="1" si="190"/>
        <v>VERO</v>
      </c>
      <c r="C1859" s="57" t="b">
        <f t="shared" si="191"/>
        <v>1</v>
      </c>
      <c r="D1859" s="57" t="b">
        <f>+IF(Q1859='Convalida dati'!$B$16,AND('Dealflow centrale'!V1859&lt;&gt;"",I1859&lt;&gt;""),IF(AND('Dealflow centrale'!Q1859='Convalida dati'!$B$17,'Dealflow centrale'!I1859=""),OR('Dealflow centrale'!V1859="",V1859='Convalida dati'!$D$8),"FALSO"))</f>
        <v>1</v>
      </c>
      <c r="E1859" s="57" t="b">
        <f>+IF(OR(T1859='Convalida dati'!$F$4,T1859='Convalida dati'!$F$5,T1859='Convalida dati'!$F$8),OR('Dealflow centrale'!V1859='Convalida dati'!$D$9,V1859='Convalida dati'!$D$6,V1859='Convalida dati'!$D$7),IF(OR('Dealflow centrale'!T1859='Convalida dati'!$F$6,'Dealflow centrale'!T1859='Convalida dati'!$F$7),OR('Dealflow centrale'!V1859='Convalida dati'!$D$10,'Dealflow centrale'!V1859='Convalida dati'!$D$9,'Dealflow centrale'!V1859='Convalida dati'!$D$6),IF(T1859="",OR(V1859="",V1859='Convalida dati'!$D$8),"FALSO")))</f>
        <v>1</v>
      </c>
      <c r="F1859" s="58" t="str">
        <f t="shared" ca="1" si="192"/>
        <v>OK</v>
      </c>
      <c r="G1859" s="60">
        <f t="shared" si="193"/>
        <v>1854</v>
      </c>
      <c r="H1859" s="84">
        <v>44250</v>
      </c>
      <c r="I1859" s="375">
        <v>44250</v>
      </c>
      <c r="J1859" s="279" t="s">
        <v>4007</v>
      </c>
      <c r="K1859" s="70" t="s">
        <v>62</v>
      </c>
      <c r="L1859" s="70" t="s">
        <v>1523</v>
      </c>
      <c r="M1859" s="72" t="s">
        <v>93</v>
      </c>
      <c r="N1859" s="75"/>
      <c r="O1859" s="73" t="s">
        <v>4010</v>
      </c>
      <c r="P1859" s="60" t="s">
        <v>169</v>
      </c>
      <c r="Q1859" s="281" t="s">
        <v>170</v>
      </c>
      <c r="R1859" s="61" t="s">
        <v>46</v>
      </c>
      <c r="S1859" s="293" t="str">
        <f>+'EVCA sectoralclassification'!E176</f>
        <v>Environmental services</v>
      </c>
      <c r="T1859" s="62" t="s">
        <v>40</v>
      </c>
      <c r="U1859" s="80" t="s">
        <v>1498</v>
      </c>
      <c r="V1859" s="426" t="s">
        <v>3912</v>
      </c>
      <c r="W1859" s="293"/>
      <c r="X1859" s="488">
        <v>44253</v>
      </c>
      <c r="Y1859" s="481"/>
      <c r="Z1859" s="284"/>
    </row>
    <row r="1860" spans="2:26" ht="42.45" hidden="1" customHeight="1" x14ac:dyDescent="0.3">
      <c r="B1860" s="56" t="str">
        <f t="shared" ca="1" si="190"/>
        <v>VERO</v>
      </c>
      <c r="C1860" s="57" t="b">
        <f t="shared" si="191"/>
        <v>1</v>
      </c>
      <c r="D1860" s="57" t="b">
        <f>+IF(Q1860='Convalida dati'!$B$16,AND('Dealflow centrale'!V1860&lt;&gt;"",I1860&lt;&gt;""),IF(AND('Dealflow centrale'!Q1860='Convalida dati'!$B$17,'Dealflow centrale'!I1860=""),OR('Dealflow centrale'!V1860="",V1860='Convalida dati'!$D$8),"FALSO"))</f>
        <v>1</v>
      </c>
      <c r="E1860" s="57" t="b">
        <f>+IF(OR(T1860='Convalida dati'!$F$4,T1860='Convalida dati'!$F$5,T1860='Convalida dati'!$F$8),OR('Dealflow centrale'!V1860='Convalida dati'!$D$9,V1860='Convalida dati'!$D$6,V1860='Convalida dati'!$D$7),IF(OR('Dealflow centrale'!T1860='Convalida dati'!$F$6,'Dealflow centrale'!T1860='Convalida dati'!$F$7),OR('Dealflow centrale'!V1860='Convalida dati'!$D$10,'Dealflow centrale'!V1860='Convalida dati'!$D$9,'Dealflow centrale'!V1860='Convalida dati'!$D$6),IF(T1860="",OR(V1860="",V1860='Convalida dati'!$D$8),"FALSO")))</f>
        <v>1</v>
      </c>
      <c r="F1860" s="58" t="str">
        <f t="shared" ca="1" si="192"/>
        <v>OK</v>
      </c>
      <c r="G1860" s="66">
        <f t="shared" si="193"/>
        <v>1855</v>
      </c>
      <c r="H1860" s="273">
        <v>44250</v>
      </c>
      <c r="I1860" s="374">
        <v>44250</v>
      </c>
      <c r="J1860" s="292" t="s">
        <v>4008</v>
      </c>
      <c r="K1860" s="76" t="s">
        <v>62</v>
      </c>
      <c r="L1860" s="76" t="s">
        <v>1523</v>
      </c>
      <c r="M1860" s="78" t="s">
        <v>93</v>
      </c>
      <c r="N1860" s="77"/>
      <c r="O1860" s="272" t="s">
        <v>4010</v>
      </c>
      <c r="P1860" s="78" t="s">
        <v>169</v>
      </c>
      <c r="Q1860" s="67" t="s">
        <v>170</v>
      </c>
      <c r="R1860" s="280" t="s">
        <v>46</v>
      </c>
      <c r="S1860" s="288" t="str">
        <f>+'EVCA sectoralclassification'!E179</f>
        <v>Energy: other</v>
      </c>
      <c r="T1860" s="68" t="s">
        <v>40</v>
      </c>
      <c r="U1860" s="66" t="s">
        <v>1498</v>
      </c>
      <c r="V1860" s="423" t="s">
        <v>3912</v>
      </c>
      <c r="W1860" s="288"/>
      <c r="X1860" s="489">
        <v>44253</v>
      </c>
      <c r="Y1860" s="482"/>
      <c r="Z1860" s="74"/>
    </row>
    <row r="1861" spans="2:26" ht="42.45" hidden="1" customHeight="1" x14ac:dyDescent="0.3">
      <c r="B1861" s="56" t="str">
        <f t="shared" ca="1" si="190"/>
        <v>VERO</v>
      </c>
      <c r="C1861" s="57" t="b">
        <f t="shared" si="191"/>
        <v>1</v>
      </c>
      <c r="D1861" s="57" t="b">
        <f>+IF(Q1861='Convalida dati'!$B$16,AND('Dealflow centrale'!V1861&lt;&gt;"",I1861&lt;&gt;""),IF(AND('Dealflow centrale'!Q1861='Convalida dati'!$B$17,'Dealflow centrale'!I1861=""),OR('Dealflow centrale'!V1861="",V1861='Convalida dati'!$D$8),"FALSO"))</f>
        <v>1</v>
      </c>
      <c r="E1861" s="57" t="b">
        <f>+IF(OR(T1861='Convalida dati'!$F$4,T1861='Convalida dati'!$F$5,T1861='Convalida dati'!$F$8),OR('Dealflow centrale'!V1861='Convalida dati'!$D$9,V1861='Convalida dati'!$D$6,V1861='Convalida dati'!$D$7),IF(OR('Dealflow centrale'!T1861='Convalida dati'!$F$6,'Dealflow centrale'!T1861='Convalida dati'!$F$7),OR('Dealflow centrale'!V1861='Convalida dati'!$D$10,'Dealflow centrale'!V1861='Convalida dati'!$D$9,'Dealflow centrale'!V1861='Convalida dati'!$D$6),IF(T1861="",OR(V1861="",V1861='Convalida dati'!$D$8),"FALSO")))</f>
        <v>1</v>
      </c>
      <c r="F1861" s="58" t="str">
        <f t="shared" ca="1" si="192"/>
        <v>OK</v>
      </c>
      <c r="G1861" s="60">
        <f t="shared" si="193"/>
        <v>1856</v>
      </c>
      <c r="H1861" s="84">
        <v>44250</v>
      </c>
      <c r="I1861" s="375">
        <v>44250</v>
      </c>
      <c r="J1861" s="279" t="s">
        <v>4011</v>
      </c>
      <c r="K1861" s="70" t="s">
        <v>62</v>
      </c>
      <c r="L1861" s="70" t="s">
        <v>1523</v>
      </c>
      <c r="M1861" s="72" t="s">
        <v>93</v>
      </c>
      <c r="N1861" s="75"/>
      <c r="O1861" s="73" t="s">
        <v>4010</v>
      </c>
      <c r="P1861" s="60" t="s">
        <v>169</v>
      </c>
      <c r="Q1861" s="61" t="s">
        <v>170</v>
      </c>
      <c r="R1861" s="61" t="s">
        <v>48</v>
      </c>
      <c r="S1861" s="293" t="str">
        <f>+'EVCA sectoralclassification'!E199</f>
        <v>Internet technologies</v>
      </c>
      <c r="T1861" s="62" t="s">
        <v>40</v>
      </c>
      <c r="U1861" s="60" t="s">
        <v>1498</v>
      </c>
      <c r="V1861" s="424" t="s">
        <v>3912</v>
      </c>
      <c r="W1861" s="289"/>
      <c r="X1861" s="488">
        <v>44253</v>
      </c>
      <c r="Y1861" s="481"/>
      <c r="Z1861" s="284"/>
    </row>
    <row r="1862" spans="2:26" ht="42.45" hidden="1" customHeight="1" x14ac:dyDescent="0.3">
      <c r="B1862" s="56" t="str">
        <f t="shared" ca="1" si="190"/>
        <v>VERO</v>
      </c>
      <c r="C1862" s="57" t="b">
        <f t="shared" si="191"/>
        <v>1</v>
      </c>
      <c r="D1862" s="57" t="b">
        <f>+IF(Q1862='Convalida dati'!$B$16,AND('Dealflow centrale'!V1862&lt;&gt;"",I1862&lt;&gt;""),IF(AND('Dealflow centrale'!Q1862='Convalida dati'!$B$17,'Dealflow centrale'!I1862=""),OR('Dealflow centrale'!V1862="",V1862='Convalida dati'!$D$8),"FALSO"))</f>
        <v>1</v>
      </c>
      <c r="E1862" s="57" t="b">
        <f>+IF(OR(T1862='Convalida dati'!$F$4,T1862='Convalida dati'!$F$5,T1862='Convalida dati'!$F$8),OR('Dealflow centrale'!V1862='Convalida dati'!$D$9,V1862='Convalida dati'!$D$6,V1862='Convalida dati'!$D$7),IF(OR('Dealflow centrale'!T1862='Convalida dati'!$F$6,'Dealflow centrale'!T1862='Convalida dati'!$F$7),OR('Dealflow centrale'!V1862='Convalida dati'!$D$10,'Dealflow centrale'!V1862='Convalida dati'!$D$9,'Dealflow centrale'!V1862='Convalida dati'!$D$6),IF(T1862="",OR(V1862="",V1862='Convalida dati'!$D$8),"FALSO")))</f>
        <v>1</v>
      </c>
      <c r="F1862" s="58" t="str">
        <f t="shared" ca="1" si="192"/>
        <v>OK</v>
      </c>
      <c r="G1862" s="66">
        <f t="shared" si="193"/>
        <v>1857</v>
      </c>
      <c r="H1862" s="273">
        <v>44250</v>
      </c>
      <c r="I1862" s="374">
        <v>44250</v>
      </c>
      <c r="J1862" s="292" t="s">
        <v>4009</v>
      </c>
      <c r="K1862" s="76" t="s">
        <v>62</v>
      </c>
      <c r="L1862" s="76" t="s">
        <v>1523</v>
      </c>
      <c r="M1862" s="78" t="s">
        <v>93</v>
      </c>
      <c r="N1862" s="77"/>
      <c r="O1862" s="272" t="s">
        <v>4010</v>
      </c>
      <c r="P1862" s="66" t="s">
        <v>169</v>
      </c>
      <c r="Q1862" s="67" t="s">
        <v>170</v>
      </c>
      <c r="R1862" s="67" t="s">
        <v>52</v>
      </c>
      <c r="S1862" s="377" t="str">
        <f>+'EVCA sectoralclassification'!E231</f>
        <v>Medical devices and supplies</v>
      </c>
      <c r="T1862" s="68" t="s">
        <v>40</v>
      </c>
      <c r="U1862" s="66" t="s">
        <v>1498</v>
      </c>
      <c r="V1862" s="423" t="s">
        <v>3912</v>
      </c>
      <c r="W1862" s="288"/>
      <c r="X1862" s="489">
        <v>44253</v>
      </c>
      <c r="Y1862" s="482"/>
      <c r="Z1862" s="74"/>
    </row>
    <row r="1863" spans="2:26" ht="42.45" hidden="1" customHeight="1" x14ac:dyDescent="0.3">
      <c r="B1863" s="56" t="str">
        <f t="shared" ca="1" si="190"/>
        <v>VERO</v>
      </c>
      <c r="C1863" s="57" t="b">
        <f t="shared" si="191"/>
        <v>1</v>
      </c>
      <c r="D1863" s="57" t="b">
        <f>+IF(Q1863='Convalida dati'!$B$16,AND('Dealflow centrale'!V1863&lt;&gt;"",I1863&lt;&gt;""),IF(AND('Dealflow centrale'!Q1863='Convalida dati'!$B$17,'Dealflow centrale'!I1863=""),OR('Dealflow centrale'!V1863="",V1863='Convalida dati'!$D$8),"FALSO"))</f>
        <v>1</v>
      </c>
      <c r="E1863" s="57" t="b">
        <f>+IF(OR(T1863='Convalida dati'!$F$4,T1863='Convalida dati'!$F$5,T1863='Convalida dati'!$F$8),OR('Dealflow centrale'!V1863='Convalida dati'!$D$9,V1863='Convalida dati'!$D$6,V1863='Convalida dati'!$D$7),IF(OR('Dealflow centrale'!T1863='Convalida dati'!$F$6,'Dealflow centrale'!T1863='Convalida dati'!$F$7),OR('Dealflow centrale'!V1863='Convalida dati'!$D$10,'Dealflow centrale'!V1863='Convalida dati'!$D$9,'Dealflow centrale'!V1863='Convalida dati'!$D$6),IF(T1863="",OR(V1863="",V1863='Convalida dati'!$D$8),"FALSO")))</f>
        <v>1</v>
      </c>
      <c r="F1863" s="58" t="str">
        <f t="shared" ca="1" si="192"/>
        <v>OK</v>
      </c>
      <c r="G1863" s="60">
        <f t="shared" si="193"/>
        <v>1858</v>
      </c>
      <c r="H1863" s="84">
        <v>44251</v>
      </c>
      <c r="I1863" s="375">
        <v>44251</v>
      </c>
      <c r="J1863" s="279" t="s">
        <v>4013</v>
      </c>
      <c r="K1863" s="70" t="s">
        <v>64</v>
      </c>
      <c r="L1863" s="70" t="s">
        <v>705</v>
      </c>
      <c r="M1863" s="72" t="s">
        <v>187</v>
      </c>
      <c r="N1863" s="75"/>
      <c r="O1863" s="73" t="s">
        <v>4012</v>
      </c>
      <c r="P1863" s="60" t="s">
        <v>34</v>
      </c>
      <c r="Q1863" s="61" t="s">
        <v>170</v>
      </c>
      <c r="R1863" s="61" t="s">
        <v>53</v>
      </c>
      <c r="S1863" s="293" t="str">
        <f>+'EVCA sectoralclassification'!E152</f>
        <v>Hospitality, sports and entertainment facilities</v>
      </c>
      <c r="T1863" s="62" t="s">
        <v>166</v>
      </c>
      <c r="U1863" s="284" t="s">
        <v>218</v>
      </c>
      <c r="V1863" s="424" t="s">
        <v>3913</v>
      </c>
      <c r="W1863" s="289"/>
      <c r="X1863" s="488">
        <v>44253</v>
      </c>
      <c r="Y1863" s="481"/>
      <c r="Z1863" s="284"/>
    </row>
    <row r="1864" spans="2:26" ht="42.45" hidden="1" customHeight="1" x14ac:dyDescent="0.3">
      <c r="B1864" s="56" t="str">
        <f t="shared" ca="1" si="190"/>
        <v>VERO</v>
      </c>
      <c r="C1864" s="57" t="b">
        <f t="shared" si="191"/>
        <v>1</v>
      </c>
      <c r="D1864" s="57" t="b">
        <f>+IF(Q1864='Convalida dati'!$B$16,AND('Dealflow centrale'!V1864&lt;&gt;"",I1864&lt;&gt;""),IF(AND('Dealflow centrale'!Q1864='Convalida dati'!$B$17,'Dealflow centrale'!I1864=""),OR('Dealflow centrale'!V1864="",V1864='Convalida dati'!$D$8),"FALSO"))</f>
        <v>1</v>
      </c>
      <c r="E1864" s="57" t="b">
        <f>+IF(OR(T1864='Convalida dati'!$F$4,T1864='Convalida dati'!$F$5,T1864='Convalida dati'!$F$8),OR('Dealflow centrale'!V1864='Convalida dati'!$D$9,V1864='Convalida dati'!$D$6,V1864='Convalida dati'!$D$7),IF(OR('Dealflow centrale'!T1864='Convalida dati'!$F$6,'Dealflow centrale'!T1864='Convalida dati'!$F$7),OR('Dealflow centrale'!V1864='Convalida dati'!$D$10,'Dealflow centrale'!V1864='Convalida dati'!$D$9,'Dealflow centrale'!V1864='Convalida dati'!$D$6),IF(T1864="",OR(V1864="",V1864='Convalida dati'!$D$8),"FALSO")))</f>
        <v>1</v>
      </c>
      <c r="F1864" s="58" t="str">
        <f t="shared" ca="1" si="192"/>
        <v>OK</v>
      </c>
      <c r="G1864" s="66">
        <f t="shared" si="193"/>
        <v>1859</v>
      </c>
      <c r="H1864" s="273">
        <v>44251</v>
      </c>
      <c r="I1864" s="376">
        <v>44251</v>
      </c>
      <c r="J1864" s="292" t="s">
        <v>4014</v>
      </c>
      <c r="K1864" s="76" t="s">
        <v>64</v>
      </c>
      <c r="L1864" s="76" t="s">
        <v>705</v>
      </c>
      <c r="M1864" s="78" t="s">
        <v>187</v>
      </c>
      <c r="N1864" s="77" t="s">
        <v>111</v>
      </c>
      <c r="O1864" s="272"/>
      <c r="P1864" s="78" t="s">
        <v>36</v>
      </c>
      <c r="Q1864" s="67" t="s">
        <v>170</v>
      </c>
      <c r="R1864" s="67" t="s">
        <v>53</v>
      </c>
      <c r="S1864" s="288" t="str">
        <f>+'EVCA sectoralclassification'!E183</f>
        <v>Financial institutions and services</v>
      </c>
      <c r="T1864" s="68" t="s">
        <v>167</v>
      </c>
      <c r="U1864" s="78" t="s">
        <v>218</v>
      </c>
      <c r="V1864" s="428" t="s">
        <v>3913</v>
      </c>
      <c r="W1864" s="300"/>
      <c r="X1864" s="489">
        <v>44253</v>
      </c>
      <c r="Y1864" s="482"/>
      <c r="Z1864" s="74"/>
    </row>
    <row r="1865" spans="2:26" ht="42.45" hidden="1" customHeight="1" x14ac:dyDescent="0.3">
      <c r="B1865" s="56" t="str">
        <f t="shared" ca="1" si="190"/>
        <v>VERO</v>
      </c>
      <c r="C1865" s="57" t="b">
        <f t="shared" si="191"/>
        <v>1</v>
      </c>
      <c r="D1865" s="57" t="b">
        <f>+IF(Q1865='Convalida dati'!$B$16,AND('Dealflow centrale'!V1865&lt;&gt;"",I1865&lt;&gt;""),IF(AND('Dealflow centrale'!Q1865='Convalida dati'!$B$17,'Dealflow centrale'!I1865=""),OR('Dealflow centrale'!V1865="",V1865='Convalida dati'!$D$8),"FALSO"))</f>
        <v>1</v>
      </c>
      <c r="E1865" s="57" t="b">
        <f>+IF(OR(T1865='Convalida dati'!$F$4,T1865='Convalida dati'!$F$5,T1865='Convalida dati'!$F$8),OR('Dealflow centrale'!V1865='Convalida dati'!$D$9,V1865='Convalida dati'!$D$6,V1865='Convalida dati'!$D$7),IF(OR('Dealflow centrale'!T1865='Convalida dati'!$F$6,'Dealflow centrale'!T1865='Convalida dati'!$F$7),OR('Dealflow centrale'!V1865='Convalida dati'!$D$10,'Dealflow centrale'!V1865='Convalida dati'!$D$9,'Dealflow centrale'!V1865='Convalida dati'!$D$6),IF(T1865="",OR(V1865="",V1865='Convalida dati'!$D$8),"FALSO")))</f>
        <v>1</v>
      </c>
      <c r="F1865" s="58" t="str">
        <f t="shared" ca="1" si="192"/>
        <v>OK</v>
      </c>
      <c r="G1865" s="60">
        <f t="shared" si="193"/>
        <v>1860</v>
      </c>
      <c r="H1865" s="84">
        <v>44252</v>
      </c>
      <c r="I1865" s="375">
        <v>44252</v>
      </c>
      <c r="J1865" s="279" t="s">
        <v>4016</v>
      </c>
      <c r="K1865" s="70" t="s">
        <v>62</v>
      </c>
      <c r="L1865" s="70" t="s">
        <v>165</v>
      </c>
      <c r="M1865" s="72" t="s">
        <v>90</v>
      </c>
      <c r="N1865" s="75"/>
      <c r="O1865" s="73" t="s">
        <v>4015</v>
      </c>
      <c r="P1865" s="60" t="s">
        <v>34</v>
      </c>
      <c r="Q1865" s="281" t="s">
        <v>170</v>
      </c>
      <c r="R1865" s="61" t="s">
        <v>53</v>
      </c>
      <c r="S1865" s="293" t="str">
        <f>+'EVCA sectoralclassification'!E109</f>
        <v>Transportation services</v>
      </c>
      <c r="T1865" s="62" t="s">
        <v>41</v>
      </c>
      <c r="U1865" s="284" t="s">
        <v>218</v>
      </c>
      <c r="V1865" s="424" t="s">
        <v>174</v>
      </c>
      <c r="W1865" s="289"/>
      <c r="X1865" s="488">
        <v>44253</v>
      </c>
      <c r="Y1865" s="483" t="s">
        <v>2218</v>
      </c>
      <c r="Z1865" s="80"/>
    </row>
    <row r="1866" spans="2:26" ht="42.45" hidden="1" customHeight="1" x14ac:dyDescent="0.3">
      <c r="B1866" s="56" t="str">
        <f t="shared" ref="B1866:B1880" ca="1" si="194">IF(AND(+H1866&lt;=X1866,X1866&lt;=TODAY()),"VERO","FALSO")</f>
        <v>VERO</v>
      </c>
      <c r="C1866" s="57" t="b">
        <f t="shared" ref="C1866:C1880" si="195">+(AND(G1866&lt;&gt;"",H1866&lt;&gt;"",J1866&lt;&gt;"",K1866&lt;&gt;"",L1866&lt;&gt;"",M1866&lt;&gt;"",P1866&lt;&gt;"",Q1866&lt;&gt;""))</f>
        <v>1</v>
      </c>
      <c r="D1866" s="57" t="b">
        <f>+IF(Q1866='Convalida dati'!$B$16,AND('Dealflow centrale'!V1866&lt;&gt;"",I1866&lt;&gt;""),IF(AND('Dealflow centrale'!Q1866='Convalida dati'!$B$17,'Dealflow centrale'!I1866=""),OR('Dealflow centrale'!V1866="",V1866='Convalida dati'!$D$8),"FALSO"))</f>
        <v>1</v>
      </c>
      <c r="E1866" s="57" t="b">
        <f>+IF(OR(T1866='Convalida dati'!$F$4,T1866='Convalida dati'!$F$5,T1866='Convalida dati'!$F$8),OR('Dealflow centrale'!V1866='Convalida dati'!$D$9,V1866='Convalida dati'!$D$6,V1866='Convalida dati'!$D$7),IF(OR('Dealflow centrale'!T1866='Convalida dati'!$F$6,'Dealflow centrale'!T1866='Convalida dati'!$F$7),OR('Dealflow centrale'!V1866='Convalida dati'!$D$10,'Dealflow centrale'!V1866='Convalida dati'!$D$9,'Dealflow centrale'!V1866='Convalida dati'!$D$6),IF(T1866="",OR(V1866="",V1866='Convalida dati'!$D$8),"FALSO")))</f>
        <v>1</v>
      </c>
      <c r="F1866" s="58" t="str">
        <f t="shared" ref="F1866:F1929" ca="1" si="196">+IF(AND(B1866="VERO",C1866=TRUE,D1866=TRUE,E1866=TRUE),"OK","ERRORE")</f>
        <v>OK</v>
      </c>
      <c r="G1866" s="66">
        <f t="shared" si="193"/>
        <v>1861</v>
      </c>
      <c r="H1866" s="85">
        <v>44252</v>
      </c>
      <c r="I1866" s="63">
        <v>44252</v>
      </c>
      <c r="J1866" s="77" t="s">
        <v>4018</v>
      </c>
      <c r="K1866" s="76" t="s">
        <v>62</v>
      </c>
      <c r="L1866" s="76" t="s">
        <v>165</v>
      </c>
      <c r="M1866" s="78" t="s">
        <v>90</v>
      </c>
      <c r="N1866" s="77"/>
      <c r="O1866" s="272" t="s">
        <v>4017</v>
      </c>
      <c r="P1866" s="78" t="s">
        <v>35</v>
      </c>
      <c r="Q1866" s="280" t="s">
        <v>170</v>
      </c>
      <c r="R1866" s="280" t="s">
        <v>47</v>
      </c>
      <c r="S1866" s="288" t="str">
        <f>+'EVCA sectoralclassification'!E136</f>
        <v>Consumer products retailing</v>
      </c>
      <c r="T1866" s="68" t="s">
        <v>166</v>
      </c>
      <c r="U1866" s="78" t="s">
        <v>218</v>
      </c>
      <c r="V1866" s="423" t="s">
        <v>174</v>
      </c>
      <c r="W1866" s="288"/>
      <c r="X1866" s="489">
        <v>44253</v>
      </c>
      <c r="Y1866" s="482" t="s">
        <v>4022</v>
      </c>
      <c r="Z1866" s="74"/>
    </row>
    <row r="1867" spans="2:26" ht="42.45" hidden="1" customHeight="1" x14ac:dyDescent="0.3">
      <c r="B1867" s="56" t="str">
        <f t="shared" ca="1" si="194"/>
        <v>VERO</v>
      </c>
      <c r="C1867" s="57" t="b">
        <f t="shared" si="195"/>
        <v>1</v>
      </c>
      <c r="D1867" s="57" t="b">
        <f>+IF(Q1867='Convalida dati'!$B$16,AND('Dealflow centrale'!V1867&lt;&gt;"",I1867&lt;&gt;""),IF(AND('Dealflow centrale'!Q1867='Convalida dati'!$B$17,'Dealflow centrale'!I1867=""),OR('Dealflow centrale'!V1867="",V1867='Convalida dati'!$D$8),"FALSO"))</f>
        <v>1</v>
      </c>
      <c r="E1867" s="57" t="b">
        <f>+IF(OR(T1867='Convalida dati'!$F$4,T1867='Convalida dati'!$F$5,T1867='Convalida dati'!$F$8),OR('Dealflow centrale'!V1867='Convalida dati'!$D$9,V1867='Convalida dati'!$D$6,V1867='Convalida dati'!$D$7),IF(OR('Dealflow centrale'!T1867='Convalida dati'!$F$6,'Dealflow centrale'!T1867='Convalida dati'!$F$7),OR('Dealflow centrale'!V1867='Convalida dati'!$D$10,'Dealflow centrale'!V1867='Convalida dati'!$D$9,'Dealflow centrale'!V1867='Convalida dati'!$D$6),IF(T1867="",OR(V1867="",V1867='Convalida dati'!$D$8),"FALSO")))</f>
        <v>1</v>
      </c>
      <c r="F1867" s="58" t="str">
        <f t="shared" ca="1" si="196"/>
        <v>OK</v>
      </c>
      <c r="G1867" s="60">
        <f t="shared" si="193"/>
        <v>1862</v>
      </c>
      <c r="H1867" s="84">
        <v>44252</v>
      </c>
      <c r="I1867" s="59">
        <v>44252</v>
      </c>
      <c r="J1867" s="75" t="s">
        <v>4019</v>
      </c>
      <c r="K1867" s="70" t="s">
        <v>62</v>
      </c>
      <c r="L1867" s="70" t="s">
        <v>149</v>
      </c>
      <c r="M1867" s="72" t="s">
        <v>92</v>
      </c>
      <c r="N1867" s="75" t="s">
        <v>184</v>
      </c>
      <c r="O1867" s="73"/>
      <c r="P1867" s="72" t="s">
        <v>36</v>
      </c>
      <c r="Q1867" s="61" t="s">
        <v>170</v>
      </c>
      <c r="R1867" s="61" t="s">
        <v>53</v>
      </c>
      <c r="S1867" s="293" t="str">
        <f>+'EVCA sectoralclassification'!E108</f>
        <v>Transportation services</v>
      </c>
      <c r="T1867" s="62" t="s">
        <v>167</v>
      </c>
      <c r="U1867" s="284" t="s">
        <v>218</v>
      </c>
      <c r="V1867" s="424" t="s">
        <v>3913</v>
      </c>
      <c r="W1867" s="289"/>
      <c r="X1867" s="488">
        <v>44253</v>
      </c>
      <c r="Y1867" s="481"/>
      <c r="Z1867" s="284"/>
    </row>
    <row r="1868" spans="2:26" ht="42.45" hidden="1" customHeight="1" x14ac:dyDescent="0.3">
      <c r="B1868" s="56" t="str">
        <f t="shared" ca="1" si="194"/>
        <v>VERO</v>
      </c>
      <c r="C1868" s="57" t="b">
        <f t="shared" si="195"/>
        <v>1</v>
      </c>
      <c r="D1868" s="57" t="b">
        <f>+IF(Q1868='Convalida dati'!$B$16,AND('Dealflow centrale'!V1868&lt;&gt;"",I1868&lt;&gt;""),IF(AND('Dealflow centrale'!Q1868='Convalida dati'!$B$17,'Dealflow centrale'!I1868=""),OR('Dealflow centrale'!V1868="",V1868='Convalida dati'!$D$8),"FALSO"))</f>
        <v>1</v>
      </c>
      <c r="E1868" s="57" t="b">
        <f>+IF(OR(T1868='Convalida dati'!$F$4,T1868='Convalida dati'!$F$5,T1868='Convalida dati'!$F$8),OR('Dealflow centrale'!V1868='Convalida dati'!$D$9,V1868='Convalida dati'!$D$6,V1868='Convalida dati'!$D$7),IF(OR('Dealflow centrale'!T1868='Convalida dati'!$F$6,'Dealflow centrale'!T1868='Convalida dati'!$F$7),OR('Dealflow centrale'!V1868='Convalida dati'!$D$10,'Dealflow centrale'!V1868='Convalida dati'!$D$9,'Dealflow centrale'!V1868='Convalida dati'!$D$6),IF(T1868="",OR(V1868="",V1868='Convalida dati'!$D$8),"FALSO")))</f>
        <v>1</v>
      </c>
      <c r="F1868" s="58" t="str">
        <f t="shared" ca="1" si="196"/>
        <v>OK</v>
      </c>
      <c r="G1868" s="66">
        <f t="shared" si="193"/>
        <v>1863</v>
      </c>
      <c r="H1868" s="85">
        <v>44253</v>
      </c>
      <c r="I1868" s="63">
        <v>44253</v>
      </c>
      <c r="J1868" s="77" t="s">
        <v>4021</v>
      </c>
      <c r="K1868" s="76" t="s">
        <v>62</v>
      </c>
      <c r="L1868" s="76" t="s">
        <v>149</v>
      </c>
      <c r="M1868" s="78" t="s">
        <v>92</v>
      </c>
      <c r="N1868" s="64"/>
      <c r="O1868" s="272" t="s">
        <v>4020</v>
      </c>
      <c r="P1868" s="78" t="s">
        <v>35</v>
      </c>
      <c r="Q1868" s="67" t="s">
        <v>170</v>
      </c>
      <c r="R1868" s="67" t="s">
        <v>48</v>
      </c>
      <c r="S1868" s="288" t="str">
        <f>+'EVCA sectoralclassification'!E200</f>
        <v>Internet technologies</v>
      </c>
      <c r="T1868" s="68" t="s">
        <v>167</v>
      </c>
      <c r="U1868" s="78" t="s">
        <v>218</v>
      </c>
      <c r="V1868" s="428" t="s">
        <v>3913</v>
      </c>
      <c r="W1868" s="300"/>
      <c r="X1868" s="489">
        <v>44253</v>
      </c>
      <c r="Y1868" s="482"/>
      <c r="Z1868" s="74"/>
    </row>
    <row r="1869" spans="2:26" ht="42.45" hidden="1" customHeight="1" x14ac:dyDescent="0.3">
      <c r="B1869" s="56" t="str">
        <f t="shared" ca="1" si="194"/>
        <v>VERO</v>
      </c>
      <c r="C1869" s="57" t="b">
        <f t="shared" si="195"/>
        <v>1</v>
      </c>
      <c r="D1869" s="57" t="b">
        <f>+IF(Q1869='Convalida dati'!$B$16,AND('Dealflow centrale'!V1869&lt;&gt;"",I1869&lt;&gt;""),IF(AND('Dealflow centrale'!Q1869='Convalida dati'!$B$17,'Dealflow centrale'!I1869=""),OR('Dealflow centrale'!V1869="",V1869='Convalida dati'!$D$8),"FALSO"))</f>
        <v>1</v>
      </c>
      <c r="E1869" s="57" t="b">
        <f>+IF(OR(T1869='Convalida dati'!$F$4,T1869='Convalida dati'!$F$5,T1869='Convalida dati'!$F$8),OR('Dealflow centrale'!V1869='Convalida dati'!$D$9,V1869='Convalida dati'!$D$6,V1869='Convalida dati'!$D$7),IF(OR('Dealflow centrale'!T1869='Convalida dati'!$F$6,'Dealflow centrale'!T1869='Convalida dati'!$F$7),OR('Dealflow centrale'!V1869='Convalida dati'!$D$10,'Dealflow centrale'!V1869='Convalida dati'!$D$9,'Dealflow centrale'!V1869='Convalida dati'!$D$6),IF(T1869="",OR(V1869="",V1869='Convalida dati'!$D$8),"FALSO")))</f>
        <v>1</v>
      </c>
      <c r="F1869" s="58" t="str">
        <f t="shared" ca="1" si="196"/>
        <v>OK</v>
      </c>
      <c r="G1869" s="60">
        <f t="shared" si="193"/>
        <v>1864</v>
      </c>
      <c r="H1869" s="84">
        <v>44253</v>
      </c>
      <c r="I1869" s="59">
        <v>44253</v>
      </c>
      <c r="J1869" s="75" t="s">
        <v>4025</v>
      </c>
      <c r="K1869" s="70" t="s">
        <v>62</v>
      </c>
      <c r="L1869" s="70" t="s">
        <v>165</v>
      </c>
      <c r="M1869" s="72" t="s">
        <v>90</v>
      </c>
      <c r="N1869" s="75"/>
      <c r="O1869" s="73" t="s">
        <v>4024</v>
      </c>
      <c r="P1869" s="72" t="s">
        <v>34</v>
      </c>
      <c r="Q1869" s="281" t="s">
        <v>170</v>
      </c>
      <c r="R1869" s="61" t="s">
        <v>52</v>
      </c>
      <c r="S1869" s="293" t="str">
        <f>+'EVCA sectoralclassification'!E229</f>
        <v>Medical equipment and related software</v>
      </c>
      <c r="T1869" s="62" t="s">
        <v>41</v>
      </c>
      <c r="U1869" s="60" t="s">
        <v>218</v>
      </c>
      <c r="V1869" s="418" t="s">
        <v>174</v>
      </c>
      <c r="W1869" s="289"/>
      <c r="X1869" s="488">
        <v>44260</v>
      </c>
      <c r="Y1869" s="481"/>
      <c r="Z1869" s="284"/>
    </row>
    <row r="1870" spans="2:26" ht="42.45" hidden="1" customHeight="1" x14ac:dyDescent="0.3">
      <c r="B1870" s="56" t="str">
        <f t="shared" ca="1" si="194"/>
        <v>VERO</v>
      </c>
      <c r="C1870" s="57" t="b">
        <f t="shared" si="195"/>
        <v>1</v>
      </c>
      <c r="D1870" s="57" t="b">
        <f>+IF(Q1870='Convalida dati'!$B$16,AND('Dealflow centrale'!V1870&lt;&gt;"",I1870&lt;&gt;""),IF(AND('Dealflow centrale'!Q1870='Convalida dati'!$B$17,'Dealflow centrale'!I1870=""),OR('Dealflow centrale'!V1870="",V1870='Convalida dati'!$D$8),"FALSO"))</f>
        <v>1</v>
      </c>
      <c r="E1870" s="57" t="b">
        <f>+IF(OR(T1870='Convalida dati'!$F$4,T1870='Convalida dati'!$F$5,T1870='Convalida dati'!$F$8),OR('Dealflow centrale'!V1870='Convalida dati'!$D$9,V1870='Convalida dati'!$D$6,V1870='Convalida dati'!$D$7),IF(OR('Dealflow centrale'!T1870='Convalida dati'!$F$6,'Dealflow centrale'!T1870='Convalida dati'!$F$7),OR('Dealflow centrale'!V1870='Convalida dati'!$D$10,'Dealflow centrale'!V1870='Convalida dati'!$D$9,'Dealflow centrale'!V1870='Convalida dati'!$D$6),IF(T1870="",OR(V1870="",V1870='Convalida dati'!$D$8),"FALSO")))</f>
        <v>1</v>
      </c>
      <c r="F1870" s="58" t="str">
        <f t="shared" ca="1" si="196"/>
        <v>OK</v>
      </c>
      <c r="G1870" s="66">
        <f t="shared" si="193"/>
        <v>1865</v>
      </c>
      <c r="H1870" s="85">
        <v>44253</v>
      </c>
      <c r="I1870" s="63">
        <v>44253</v>
      </c>
      <c r="J1870" s="77" t="s">
        <v>4026</v>
      </c>
      <c r="K1870" s="76" t="s">
        <v>62</v>
      </c>
      <c r="L1870" s="76" t="s">
        <v>165</v>
      </c>
      <c r="M1870" s="78" t="s">
        <v>90</v>
      </c>
      <c r="N1870" s="64"/>
      <c r="O1870" s="76" t="s">
        <v>4024</v>
      </c>
      <c r="P1870" s="78" t="s">
        <v>34</v>
      </c>
      <c r="Q1870" s="280" t="s">
        <v>170</v>
      </c>
      <c r="R1870" s="280" t="s">
        <v>52</v>
      </c>
      <c r="S1870" s="287" t="str">
        <f>+'EVCA sectoralclassification'!E229</f>
        <v>Medical equipment and related software</v>
      </c>
      <c r="T1870" s="67" t="s">
        <v>41</v>
      </c>
      <c r="U1870" s="66" t="s">
        <v>218</v>
      </c>
      <c r="V1870" s="420" t="s">
        <v>174</v>
      </c>
      <c r="W1870" s="300"/>
      <c r="X1870" s="489">
        <v>44260</v>
      </c>
      <c r="Y1870" s="482"/>
      <c r="Z1870" s="74"/>
    </row>
    <row r="1871" spans="2:26" ht="42.45" hidden="1" customHeight="1" x14ac:dyDescent="0.3">
      <c r="B1871" s="56" t="str">
        <f t="shared" ca="1" si="194"/>
        <v>VERO</v>
      </c>
      <c r="C1871" s="57" t="b">
        <f t="shared" si="195"/>
        <v>1</v>
      </c>
      <c r="D1871" s="57" t="b">
        <f>+IF(Q1871='Convalida dati'!$B$16,AND('Dealflow centrale'!V1871&lt;&gt;"",I1871&lt;&gt;""),IF(AND('Dealflow centrale'!Q1871='Convalida dati'!$B$17,'Dealflow centrale'!I1871=""),OR('Dealflow centrale'!V1871="",V1871='Convalida dati'!$D$8),"FALSO"))</f>
        <v>1</v>
      </c>
      <c r="E1871" s="57" t="b">
        <f>+IF(OR(T1871='Convalida dati'!$F$4,T1871='Convalida dati'!$F$5,T1871='Convalida dati'!$F$8),OR('Dealflow centrale'!V1871='Convalida dati'!$D$9,V1871='Convalida dati'!$D$6,V1871='Convalida dati'!$D$7),IF(OR('Dealflow centrale'!T1871='Convalida dati'!$F$6,'Dealflow centrale'!T1871='Convalida dati'!$F$7),OR('Dealflow centrale'!V1871='Convalida dati'!$D$10,'Dealflow centrale'!V1871='Convalida dati'!$D$9,'Dealflow centrale'!V1871='Convalida dati'!$D$6),IF(T1871="",OR(V1871="",V1871='Convalida dati'!$D$8),"FALSO")))</f>
        <v>1</v>
      </c>
      <c r="F1871" s="58" t="str">
        <f t="shared" ca="1" si="196"/>
        <v>OK</v>
      </c>
      <c r="G1871" s="60">
        <f t="shared" si="193"/>
        <v>1866</v>
      </c>
      <c r="H1871" s="84">
        <v>44253</v>
      </c>
      <c r="I1871" s="59">
        <v>44253</v>
      </c>
      <c r="J1871" s="75" t="s">
        <v>7118</v>
      </c>
      <c r="K1871" s="70" t="s">
        <v>62</v>
      </c>
      <c r="L1871" s="70" t="s">
        <v>1197</v>
      </c>
      <c r="M1871" s="72" t="s">
        <v>96</v>
      </c>
      <c r="N1871" s="75"/>
      <c r="O1871" s="73" t="s">
        <v>4027</v>
      </c>
      <c r="P1871" s="60" t="s">
        <v>34</v>
      </c>
      <c r="Q1871" s="61" t="s">
        <v>170</v>
      </c>
      <c r="R1871" s="61" t="s">
        <v>49</v>
      </c>
      <c r="S1871" s="61" t="str">
        <f>+'EVCA sectoralclassification'!E214</f>
        <v>Systems software</v>
      </c>
      <c r="T1871" s="61" t="s">
        <v>166</v>
      </c>
      <c r="U1871" s="60" t="s">
        <v>218</v>
      </c>
      <c r="V1871" s="418" t="s">
        <v>3913</v>
      </c>
      <c r="W1871" s="289"/>
      <c r="X1871" s="491">
        <v>44260</v>
      </c>
      <c r="Y1871" s="481"/>
      <c r="Z1871" s="284"/>
    </row>
    <row r="1872" spans="2:26" ht="42.45" hidden="1" customHeight="1" x14ac:dyDescent="0.3">
      <c r="B1872" s="56" t="str">
        <f t="shared" ca="1" si="194"/>
        <v>VERO</v>
      </c>
      <c r="C1872" s="57" t="b">
        <f t="shared" si="195"/>
        <v>1</v>
      </c>
      <c r="D1872" s="57" t="b">
        <f>+IF(Q1872='Convalida dati'!$B$16,AND('Dealflow centrale'!V1872&lt;&gt;"",I1872&lt;&gt;""),IF(AND('Dealflow centrale'!Q1872='Convalida dati'!$B$17,'Dealflow centrale'!I1872=""),OR('Dealflow centrale'!V1872="",V1872='Convalida dati'!$D$8),"FALSO"))</f>
        <v>1</v>
      </c>
      <c r="E1872" s="57" t="b">
        <f>+IF(OR(T1872='Convalida dati'!$F$4,T1872='Convalida dati'!$F$5,T1872='Convalida dati'!$F$8),OR('Dealflow centrale'!V1872='Convalida dati'!$D$9,V1872='Convalida dati'!$D$6,V1872='Convalida dati'!$D$7),IF(OR('Dealflow centrale'!T1872='Convalida dati'!$F$6,'Dealflow centrale'!T1872='Convalida dati'!$F$7),OR('Dealflow centrale'!V1872='Convalida dati'!$D$10,'Dealflow centrale'!V1872='Convalida dati'!$D$9,'Dealflow centrale'!V1872='Convalida dati'!$D$6),IF(T1872="",OR(V1872="",V1872='Convalida dati'!$D$8),"FALSO")))</f>
        <v>1</v>
      </c>
      <c r="F1872" s="58" t="str">
        <f t="shared" ca="1" si="196"/>
        <v>OK</v>
      </c>
      <c r="G1872" s="66">
        <f t="shared" si="193"/>
        <v>1867</v>
      </c>
      <c r="H1872" s="85">
        <v>44253</v>
      </c>
      <c r="I1872" s="63">
        <v>44253</v>
      </c>
      <c r="J1872" s="77" t="s">
        <v>4028</v>
      </c>
      <c r="K1872" s="76" t="s">
        <v>62</v>
      </c>
      <c r="L1872" s="76" t="s">
        <v>773</v>
      </c>
      <c r="M1872" s="78" t="s">
        <v>98</v>
      </c>
      <c r="N1872" s="77"/>
      <c r="O1872" s="272" t="s">
        <v>1561</v>
      </c>
      <c r="P1872" s="78" t="s">
        <v>84</v>
      </c>
      <c r="Q1872" s="67" t="s">
        <v>170</v>
      </c>
      <c r="R1872" s="280" t="s">
        <v>48</v>
      </c>
      <c r="S1872" s="288" t="str">
        <f>+'EVCA sectoralclassification'!E199</f>
        <v>Internet technologies</v>
      </c>
      <c r="T1872" s="68" t="s">
        <v>40</v>
      </c>
      <c r="U1872" s="78" t="s">
        <v>218</v>
      </c>
      <c r="V1872" s="419" t="s">
        <v>174</v>
      </c>
      <c r="W1872" s="288"/>
      <c r="X1872" s="489">
        <v>44260</v>
      </c>
      <c r="Y1872" s="482"/>
      <c r="Z1872" s="74"/>
    </row>
    <row r="1873" spans="2:26" ht="42.45" hidden="1" customHeight="1" x14ac:dyDescent="0.3">
      <c r="B1873" s="56" t="str">
        <f t="shared" ca="1" si="194"/>
        <v>VERO</v>
      </c>
      <c r="C1873" s="57" t="b">
        <f t="shared" si="195"/>
        <v>1</v>
      </c>
      <c r="D1873" s="57" t="b">
        <f>+IF(Q1873='Convalida dati'!$B$16,AND('Dealflow centrale'!V1873&lt;&gt;"",I1873&lt;&gt;""),IF(AND('Dealflow centrale'!Q1873='Convalida dati'!$B$17,'Dealflow centrale'!I1873=""),OR('Dealflow centrale'!V1873="",V1873='Convalida dati'!$D$8),"FALSO"))</f>
        <v>1</v>
      </c>
      <c r="E1873" s="57" t="b">
        <f>+IF(OR(T1873='Convalida dati'!$F$4,T1873='Convalida dati'!$F$5,T1873='Convalida dati'!$F$8),OR('Dealflow centrale'!V1873='Convalida dati'!$D$9,V1873='Convalida dati'!$D$6,V1873='Convalida dati'!$D$7),IF(OR('Dealflow centrale'!T1873='Convalida dati'!$F$6,'Dealflow centrale'!T1873='Convalida dati'!$F$7),OR('Dealflow centrale'!V1873='Convalida dati'!$D$10,'Dealflow centrale'!V1873='Convalida dati'!$D$9,'Dealflow centrale'!V1873='Convalida dati'!$D$6),IF(T1873="",OR(V1873="",V1873='Convalida dati'!$D$8),"FALSO")))</f>
        <v>1</v>
      </c>
      <c r="F1873" s="58" t="str">
        <f t="shared" ca="1" si="196"/>
        <v>OK</v>
      </c>
      <c r="G1873" s="60">
        <f t="shared" si="193"/>
        <v>1868</v>
      </c>
      <c r="H1873" s="84">
        <v>44254</v>
      </c>
      <c r="I1873" s="59">
        <v>44254</v>
      </c>
      <c r="J1873" s="75" t="s">
        <v>4029</v>
      </c>
      <c r="K1873" s="70" t="s">
        <v>62</v>
      </c>
      <c r="L1873" s="70" t="s">
        <v>2586</v>
      </c>
      <c r="M1873" s="72" t="s">
        <v>98</v>
      </c>
      <c r="N1873" s="75"/>
      <c r="O1873" s="73" t="s">
        <v>4030</v>
      </c>
      <c r="P1873" s="72" t="s">
        <v>34</v>
      </c>
      <c r="Q1873" s="61" t="s">
        <v>170</v>
      </c>
      <c r="R1873" s="61" t="s">
        <v>52</v>
      </c>
      <c r="S1873" s="293" t="str">
        <f>+'EVCA sectoralclassification'!E231</f>
        <v>Medical devices and supplies</v>
      </c>
      <c r="T1873" s="62" t="s">
        <v>166</v>
      </c>
      <c r="U1873" s="60" t="s">
        <v>218</v>
      </c>
      <c r="V1873" s="418" t="s">
        <v>3913</v>
      </c>
      <c r="W1873" s="289"/>
      <c r="X1873" s="488">
        <v>44260</v>
      </c>
      <c r="Y1873" s="481"/>
      <c r="Z1873" s="284"/>
    </row>
    <row r="1874" spans="2:26" ht="42.45" hidden="1" customHeight="1" x14ac:dyDescent="0.3">
      <c r="B1874" s="56" t="str">
        <f t="shared" ca="1" si="194"/>
        <v>VERO</v>
      </c>
      <c r="C1874" s="57" t="b">
        <f t="shared" si="195"/>
        <v>1</v>
      </c>
      <c r="D1874" s="57" t="b">
        <f>+IF(Q1874='Convalida dati'!$B$16,AND('Dealflow centrale'!V1874&lt;&gt;"",I1874&lt;&gt;""),IF(AND('Dealflow centrale'!Q1874='Convalida dati'!$B$17,'Dealflow centrale'!I1874=""),OR('Dealflow centrale'!V1874="",V1874='Convalida dati'!$D$8),"FALSO"))</f>
        <v>1</v>
      </c>
      <c r="E1874" s="57" t="b">
        <f>+IF(OR(T1874='Convalida dati'!$F$4,T1874='Convalida dati'!$F$5,T1874='Convalida dati'!$F$8),OR('Dealflow centrale'!V1874='Convalida dati'!$D$9,V1874='Convalida dati'!$D$6,V1874='Convalida dati'!$D$7),IF(OR('Dealflow centrale'!T1874='Convalida dati'!$F$6,'Dealflow centrale'!T1874='Convalida dati'!$F$7),OR('Dealflow centrale'!V1874='Convalida dati'!$D$10,'Dealflow centrale'!V1874='Convalida dati'!$D$9,'Dealflow centrale'!V1874='Convalida dati'!$D$6),IF(T1874="",OR(V1874="",V1874='Convalida dati'!$D$8),"FALSO")))</f>
        <v>1</v>
      </c>
      <c r="F1874" s="58" t="str">
        <f t="shared" ca="1" si="196"/>
        <v>OK</v>
      </c>
      <c r="G1874" s="66">
        <f t="shared" si="193"/>
        <v>1869</v>
      </c>
      <c r="H1874" s="273">
        <v>44255</v>
      </c>
      <c r="I1874" s="63">
        <v>44255</v>
      </c>
      <c r="J1874" s="77" t="s">
        <v>4032</v>
      </c>
      <c r="K1874" s="76" t="s">
        <v>64</v>
      </c>
      <c r="L1874" s="76" t="s">
        <v>4033</v>
      </c>
      <c r="M1874" s="78" t="s">
        <v>4034</v>
      </c>
      <c r="N1874" s="64"/>
      <c r="O1874" s="272" t="s">
        <v>4031</v>
      </c>
      <c r="P1874" s="66" t="s">
        <v>34</v>
      </c>
      <c r="Q1874" s="67" t="s">
        <v>170</v>
      </c>
      <c r="R1874" s="67" t="s">
        <v>53</v>
      </c>
      <c r="S1874" s="288" t="str">
        <f>+'EVCA sectoralclassification'!E181</f>
        <v>Financial institutions and services</v>
      </c>
      <c r="T1874" s="68" t="s">
        <v>166</v>
      </c>
      <c r="U1874" s="66" t="s">
        <v>218</v>
      </c>
      <c r="V1874" s="435" t="s">
        <v>174</v>
      </c>
      <c r="W1874" s="384"/>
      <c r="X1874" s="489">
        <v>44260</v>
      </c>
      <c r="Y1874" s="482" t="s">
        <v>4044</v>
      </c>
      <c r="Z1874" s="74"/>
    </row>
    <row r="1875" spans="2:26" ht="42.45" hidden="1" customHeight="1" x14ac:dyDescent="0.3">
      <c r="B1875" s="56" t="str">
        <f t="shared" ca="1" si="194"/>
        <v>VERO</v>
      </c>
      <c r="C1875" s="57" t="b">
        <f t="shared" si="195"/>
        <v>1</v>
      </c>
      <c r="D1875" s="57" t="b">
        <f>+IF(Q1875='Convalida dati'!$B$16,AND('Dealflow centrale'!V1875&lt;&gt;"",I1875&lt;&gt;""),IF(AND('Dealflow centrale'!Q1875='Convalida dati'!$B$17,'Dealflow centrale'!I1875=""),OR('Dealflow centrale'!V1875="",V1875='Convalida dati'!$D$8),"FALSO"))</f>
        <v>1</v>
      </c>
      <c r="E1875" s="57" t="b">
        <f>+IF(OR(T1875='Convalida dati'!$F$4,T1875='Convalida dati'!$F$5,T1875='Convalida dati'!$F$8),OR('Dealflow centrale'!V1875='Convalida dati'!$D$9,V1875='Convalida dati'!$D$6,V1875='Convalida dati'!$D$7),IF(OR('Dealflow centrale'!T1875='Convalida dati'!$F$6,'Dealflow centrale'!T1875='Convalida dati'!$F$7),OR('Dealflow centrale'!V1875='Convalida dati'!$D$10,'Dealflow centrale'!V1875='Convalida dati'!$D$9,'Dealflow centrale'!V1875='Convalida dati'!$D$6),IF(T1875="",OR(V1875="",V1875='Convalida dati'!$D$8),"FALSO")))</f>
        <v>1</v>
      </c>
      <c r="F1875" s="58" t="str">
        <f t="shared" ca="1" si="196"/>
        <v>OK</v>
      </c>
      <c r="G1875" s="60">
        <f t="shared" si="193"/>
        <v>1870</v>
      </c>
      <c r="H1875" s="84">
        <v>44257</v>
      </c>
      <c r="I1875" s="59">
        <v>44257</v>
      </c>
      <c r="J1875" s="75" t="s">
        <v>4035</v>
      </c>
      <c r="K1875" s="70" t="s">
        <v>64</v>
      </c>
      <c r="L1875" s="70" t="s">
        <v>4045</v>
      </c>
      <c r="M1875" s="72" t="s">
        <v>4046</v>
      </c>
      <c r="N1875" s="75"/>
      <c r="O1875" s="73" t="s">
        <v>4036</v>
      </c>
      <c r="P1875" s="60" t="s">
        <v>34</v>
      </c>
      <c r="Q1875" s="61" t="s">
        <v>170</v>
      </c>
      <c r="R1875" s="61" t="s">
        <v>53</v>
      </c>
      <c r="S1875" s="293" t="str">
        <f>+'EVCA sectoralclassification'!E181</f>
        <v>Financial institutions and services</v>
      </c>
      <c r="T1875" s="62" t="s">
        <v>41</v>
      </c>
      <c r="U1875" s="60" t="s">
        <v>218</v>
      </c>
      <c r="V1875" s="436" t="s">
        <v>174</v>
      </c>
      <c r="W1875" s="383"/>
      <c r="X1875" s="488">
        <v>44260</v>
      </c>
      <c r="Y1875" s="483"/>
      <c r="Z1875" s="80"/>
    </row>
    <row r="1876" spans="2:26" ht="42.45" hidden="1" customHeight="1" x14ac:dyDescent="0.3">
      <c r="B1876" s="56" t="str">
        <f t="shared" ca="1" si="194"/>
        <v>VERO</v>
      </c>
      <c r="C1876" s="57" t="b">
        <f t="shared" si="195"/>
        <v>1</v>
      </c>
      <c r="D1876" s="57" t="b">
        <f>+IF(Q1876='Convalida dati'!$B$16,AND('Dealflow centrale'!V1876&lt;&gt;"",I1876&lt;&gt;""),IF(AND('Dealflow centrale'!Q1876='Convalida dati'!$B$17,'Dealflow centrale'!I1876=""),OR('Dealflow centrale'!V1876="",V1876='Convalida dati'!$D$8),"FALSO"))</f>
        <v>1</v>
      </c>
      <c r="E1876" s="57" t="b">
        <f>+IF(OR(T1876='Convalida dati'!$F$4,T1876='Convalida dati'!$F$5,T1876='Convalida dati'!$F$8),OR('Dealflow centrale'!V1876='Convalida dati'!$D$9,V1876='Convalida dati'!$D$6,V1876='Convalida dati'!$D$7),IF(OR('Dealflow centrale'!T1876='Convalida dati'!$F$6,'Dealflow centrale'!T1876='Convalida dati'!$F$7),OR('Dealflow centrale'!V1876='Convalida dati'!$D$10,'Dealflow centrale'!V1876='Convalida dati'!$D$9,'Dealflow centrale'!V1876='Convalida dati'!$D$6),IF(T1876="",OR(V1876="",V1876='Convalida dati'!$D$8),"FALSO")))</f>
        <v>1</v>
      </c>
      <c r="F1876" s="58" t="str">
        <f t="shared" ca="1" si="196"/>
        <v>OK</v>
      </c>
      <c r="G1876" s="66">
        <f t="shared" si="193"/>
        <v>1871</v>
      </c>
      <c r="H1876" s="85">
        <v>44257</v>
      </c>
      <c r="I1876" s="63">
        <v>44257</v>
      </c>
      <c r="J1876" s="77" t="s">
        <v>4037</v>
      </c>
      <c r="K1876" s="76" t="s">
        <v>62</v>
      </c>
      <c r="L1876" s="76" t="s">
        <v>149</v>
      </c>
      <c r="M1876" s="78" t="s">
        <v>92</v>
      </c>
      <c r="N1876" s="77"/>
      <c r="O1876" s="272" t="s">
        <v>3974</v>
      </c>
      <c r="P1876" s="78" t="s">
        <v>83</v>
      </c>
      <c r="Q1876" s="280" t="s">
        <v>170</v>
      </c>
      <c r="R1876" s="67" t="s">
        <v>48</v>
      </c>
      <c r="S1876" s="287" t="str">
        <f>+'EVCA sectoralclassification'!E187</f>
        <v>Broadcasting, publications and content providers</v>
      </c>
      <c r="T1876" s="67" t="s">
        <v>166</v>
      </c>
      <c r="U1876" s="78" t="s">
        <v>218</v>
      </c>
      <c r="V1876" s="420" t="s">
        <v>3913</v>
      </c>
      <c r="W1876" s="300"/>
      <c r="X1876" s="489">
        <v>44260</v>
      </c>
      <c r="Y1876" s="482"/>
      <c r="Z1876" s="74"/>
    </row>
    <row r="1877" spans="2:26" ht="42.45" hidden="1" customHeight="1" x14ac:dyDescent="0.3">
      <c r="B1877" s="56" t="str">
        <f t="shared" ca="1" si="194"/>
        <v>VERO</v>
      </c>
      <c r="C1877" s="57" t="b">
        <f t="shared" si="195"/>
        <v>1</v>
      </c>
      <c r="D1877" s="57" t="b">
        <f>+IF(Q1877='Convalida dati'!$B$16,AND('Dealflow centrale'!V1877&lt;&gt;"",I1877&lt;&gt;""),IF(AND('Dealflow centrale'!Q1877='Convalida dati'!$B$17,'Dealflow centrale'!I1877=""),OR('Dealflow centrale'!V1877="",V1877='Convalida dati'!$D$8),"FALSO"))</f>
        <v>1</v>
      </c>
      <c r="E1877" s="57" t="b">
        <f>+IF(OR(T1877='Convalida dati'!$F$4,T1877='Convalida dati'!$F$5,T1877='Convalida dati'!$F$8),OR('Dealflow centrale'!V1877='Convalida dati'!$D$9,V1877='Convalida dati'!$D$6,V1877='Convalida dati'!$D$7),IF(OR('Dealflow centrale'!T1877='Convalida dati'!$F$6,'Dealflow centrale'!T1877='Convalida dati'!$F$7),OR('Dealflow centrale'!V1877='Convalida dati'!$D$10,'Dealflow centrale'!V1877='Convalida dati'!$D$9,'Dealflow centrale'!V1877='Convalida dati'!$D$6),IF(T1877="",OR(V1877="",V1877='Convalida dati'!$D$8),"FALSO")))</f>
        <v>1</v>
      </c>
      <c r="F1877" s="58" t="str">
        <f t="shared" ca="1" si="196"/>
        <v>OK</v>
      </c>
      <c r="G1877" s="60">
        <f t="shared" si="193"/>
        <v>1872</v>
      </c>
      <c r="H1877" s="84">
        <v>44257</v>
      </c>
      <c r="I1877" s="59">
        <v>44257</v>
      </c>
      <c r="J1877" s="75" t="s">
        <v>4039</v>
      </c>
      <c r="K1877" s="70" t="s">
        <v>62</v>
      </c>
      <c r="L1877" s="70" t="s">
        <v>206</v>
      </c>
      <c r="M1877" s="72" t="s">
        <v>206</v>
      </c>
      <c r="N1877" s="75"/>
      <c r="O1877" s="73" t="s">
        <v>4038</v>
      </c>
      <c r="P1877" s="60" t="s">
        <v>34</v>
      </c>
      <c r="Q1877" s="61" t="s">
        <v>170</v>
      </c>
      <c r="R1877" s="61" t="s">
        <v>42</v>
      </c>
      <c r="S1877" s="61" t="str">
        <f>+'EVCA sectoralclassification'!E110</f>
        <v>Transportation services</v>
      </c>
      <c r="T1877" s="61" t="s">
        <v>41</v>
      </c>
      <c r="U1877" s="60" t="s">
        <v>218</v>
      </c>
      <c r="V1877" s="436" t="s">
        <v>174</v>
      </c>
      <c r="W1877" s="383"/>
      <c r="X1877" s="491">
        <v>44260</v>
      </c>
      <c r="Y1877" s="481"/>
      <c r="Z1877" s="284"/>
    </row>
    <row r="1878" spans="2:26" ht="42.45" hidden="1" customHeight="1" x14ac:dyDescent="0.3">
      <c r="B1878" s="56" t="str">
        <f t="shared" ca="1" si="194"/>
        <v>VERO</v>
      </c>
      <c r="C1878" s="57" t="b">
        <f t="shared" si="195"/>
        <v>1</v>
      </c>
      <c r="D1878" s="57" t="b">
        <f>+IF(Q1878='Convalida dati'!$B$16,AND('Dealflow centrale'!V1878&lt;&gt;"",I1878&lt;&gt;""),IF(AND('Dealflow centrale'!Q1878='Convalida dati'!$B$17,'Dealflow centrale'!I1878=""),OR('Dealflow centrale'!V1878="",V1878='Convalida dati'!$D$8),"FALSO"))</f>
        <v>1</v>
      </c>
      <c r="E1878" s="57" t="b">
        <f>+IF(OR(T1878='Convalida dati'!$F$4,T1878='Convalida dati'!$F$5,T1878='Convalida dati'!$F$8),OR('Dealflow centrale'!V1878='Convalida dati'!$D$9,V1878='Convalida dati'!$D$6,V1878='Convalida dati'!$D$7),IF(OR('Dealflow centrale'!T1878='Convalida dati'!$F$6,'Dealflow centrale'!T1878='Convalida dati'!$F$7),OR('Dealflow centrale'!V1878='Convalida dati'!$D$10,'Dealflow centrale'!V1878='Convalida dati'!$D$9,'Dealflow centrale'!V1878='Convalida dati'!$D$6),IF(T1878="",OR(V1878="",V1878='Convalida dati'!$D$8),"FALSO")))</f>
        <v>1</v>
      </c>
      <c r="F1878" s="58" t="str">
        <f t="shared" ca="1" si="196"/>
        <v>OK</v>
      </c>
      <c r="G1878" s="66">
        <f t="shared" si="193"/>
        <v>1873</v>
      </c>
      <c r="H1878" s="85">
        <v>44257</v>
      </c>
      <c r="I1878" s="63">
        <v>44257</v>
      </c>
      <c r="J1878" s="77" t="s">
        <v>4040</v>
      </c>
      <c r="K1878" s="76" t="s">
        <v>62</v>
      </c>
      <c r="L1878" s="76" t="s">
        <v>206</v>
      </c>
      <c r="M1878" s="78" t="s">
        <v>206</v>
      </c>
      <c r="N1878" s="77"/>
      <c r="O1878" s="272" t="s">
        <v>4038</v>
      </c>
      <c r="P1878" s="66" t="s">
        <v>34</v>
      </c>
      <c r="Q1878" s="67" t="s">
        <v>170</v>
      </c>
      <c r="R1878" s="280" t="s">
        <v>51</v>
      </c>
      <c r="S1878" s="288" t="str">
        <f>+'EVCA sectoralclassification'!E112</f>
        <v>Means of transport: manufacturing and related</v>
      </c>
      <c r="T1878" s="68" t="s">
        <v>41</v>
      </c>
      <c r="U1878" s="78" t="s">
        <v>218</v>
      </c>
      <c r="V1878" s="435" t="s">
        <v>174</v>
      </c>
      <c r="W1878" s="384"/>
      <c r="X1878" s="489">
        <v>44260</v>
      </c>
      <c r="Y1878" s="482"/>
      <c r="Z1878" s="74"/>
    </row>
    <row r="1879" spans="2:26" ht="42.45" hidden="1" customHeight="1" x14ac:dyDescent="0.3">
      <c r="B1879" s="56" t="str">
        <f t="shared" ca="1" si="194"/>
        <v>VERO</v>
      </c>
      <c r="C1879" s="57" t="b">
        <f t="shared" si="195"/>
        <v>1</v>
      </c>
      <c r="D1879" s="57" t="b">
        <f>+IF(Q1879='Convalida dati'!$B$16,AND('Dealflow centrale'!V1879&lt;&gt;"",I1879&lt;&gt;""),IF(AND('Dealflow centrale'!Q1879='Convalida dati'!$B$17,'Dealflow centrale'!I1879=""),OR('Dealflow centrale'!V1879="",V1879='Convalida dati'!$D$8),"FALSO"))</f>
        <v>1</v>
      </c>
      <c r="E1879" s="57" t="b">
        <f>+IF(OR(T1879='Convalida dati'!$F$4,T1879='Convalida dati'!$F$5,T1879='Convalida dati'!$F$8),OR('Dealflow centrale'!V1879='Convalida dati'!$D$9,V1879='Convalida dati'!$D$6,V1879='Convalida dati'!$D$7),IF(OR('Dealflow centrale'!T1879='Convalida dati'!$F$6,'Dealflow centrale'!T1879='Convalida dati'!$F$7),OR('Dealflow centrale'!V1879='Convalida dati'!$D$10,'Dealflow centrale'!V1879='Convalida dati'!$D$9,'Dealflow centrale'!V1879='Convalida dati'!$D$6),IF(T1879="",OR(V1879="",V1879='Convalida dati'!$D$8),"FALSO")))</f>
        <v>1</v>
      </c>
      <c r="F1879" s="58" t="str">
        <f t="shared" ca="1" si="196"/>
        <v>OK</v>
      </c>
      <c r="G1879" s="60">
        <f t="shared" si="193"/>
        <v>1874</v>
      </c>
      <c r="H1879" s="84">
        <v>44257</v>
      </c>
      <c r="I1879" s="59">
        <v>44257</v>
      </c>
      <c r="J1879" s="75" t="s">
        <v>4041</v>
      </c>
      <c r="K1879" s="70" t="s">
        <v>62</v>
      </c>
      <c r="L1879" s="70" t="s">
        <v>149</v>
      </c>
      <c r="M1879" s="72" t="s">
        <v>92</v>
      </c>
      <c r="N1879" s="75"/>
      <c r="O1879" s="73" t="s">
        <v>4038</v>
      </c>
      <c r="P1879" s="60" t="s">
        <v>34</v>
      </c>
      <c r="Q1879" s="61" t="s">
        <v>170</v>
      </c>
      <c r="R1879" s="61" t="s">
        <v>45</v>
      </c>
      <c r="S1879" s="293" t="str">
        <f>+'EVCA sectoralclassification'!E233</f>
        <v>Pharmaceuticals and drug delivery</v>
      </c>
      <c r="T1879" s="62" t="s">
        <v>166</v>
      </c>
      <c r="U1879" s="60" t="s">
        <v>218</v>
      </c>
      <c r="V1879" s="418" t="s">
        <v>3913</v>
      </c>
      <c r="W1879" s="289"/>
      <c r="X1879" s="488">
        <v>44260</v>
      </c>
      <c r="Y1879" s="483"/>
      <c r="Z1879" s="80"/>
    </row>
    <row r="1880" spans="2:26" ht="42.45" hidden="1" customHeight="1" x14ac:dyDescent="0.3">
      <c r="B1880" s="56" t="str">
        <f t="shared" ca="1" si="194"/>
        <v>VERO</v>
      </c>
      <c r="C1880" s="57" t="b">
        <f t="shared" si="195"/>
        <v>1</v>
      </c>
      <c r="D1880" s="57" t="b">
        <f>+IF(Q1880='Convalida dati'!$B$16,AND('Dealflow centrale'!V1880&lt;&gt;"",I1880&lt;&gt;""),IF(AND('Dealflow centrale'!Q1880='Convalida dati'!$B$17,'Dealflow centrale'!I1880=""),OR('Dealflow centrale'!V1880="",V1880='Convalida dati'!$D$8),"FALSO"))</f>
        <v>1</v>
      </c>
      <c r="E1880" s="57" t="b">
        <f>+IF(OR(T1880='Convalida dati'!$F$4,T1880='Convalida dati'!$F$5,T1880='Convalida dati'!$F$8),OR('Dealflow centrale'!V1880='Convalida dati'!$D$9,V1880='Convalida dati'!$D$6,V1880='Convalida dati'!$D$7),IF(OR('Dealflow centrale'!T1880='Convalida dati'!$F$6,'Dealflow centrale'!T1880='Convalida dati'!$F$7),OR('Dealflow centrale'!V1880='Convalida dati'!$D$10,'Dealflow centrale'!V1880='Convalida dati'!$D$9,'Dealflow centrale'!V1880='Convalida dati'!$D$6),IF(T1880="",OR(V1880="",V1880='Convalida dati'!$D$8),"FALSO")))</f>
        <v>1</v>
      </c>
      <c r="F1880" s="58" t="str">
        <f t="shared" ca="1" si="196"/>
        <v>OK</v>
      </c>
      <c r="G1880" s="66">
        <f t="shared" si="193"/>
        <v>1875</v>
      </c>
      <c r="H1880" s="85">
        <v>44257</v>
      </c>
      <c r="I1880" s="63">
        <v>44257</v>
      </c>
      <c r="J1880" s="77" t="s">
        <v>4043</v>
      </c>
      <c r="K1880" s="76" t="s">
        <v>62</v>
      </c>
      <c r="L1880" s="76" t="s">
        <v>165</v>
      </c>
      <c r="M1880" s="78" t="s">
        <v>90</v>
      </c>
      <c r="N1880" s="64"/>
      <c r="O1880" s="272" t="s">
        <v>4042</v>
      </c>
      <c r="P1880" s="66" t="s">
        <v>34</v>
      </c>
      <c r="Q1880" s="67" t="s">
        <v>170</v>
      </c>
      <c r="R1880" s="280" t="s">
        <v>52</v>
      </c>
      <c r="S1880" s="288" t="str">
        <f>+'EVCA sectoralclassification'!E231</f>
        <v>Medical devices and supplies</v>
      </c>
      <c r="T1880" s="68" t="s">
        <v>41</v>
      </c>
      <c r="U1880" s="78" t="s">
        <v>218</v>
      </c>
      <c r="V1880" s="437" t="s">
        <v>174</v>
      </c>
      <c r="W1880" s="384"/>
      <c r="X1880" s="489">
        <v>44260</v>
      </c>
      <c r="Y1880" s="482" t="s">
        <v>2218</v>
      </c>
      <c r="Z1880" s="74"/>
    </row>
    <row r="1881" spans="2:26" ht="42.45" hidden="1" customHeight="1" x14ac:dyDescent="0.3">
      <c r="B1881" s="56" t="str">
        <f t="shared" ref="B1881:B1895" ca="1" si="197">IF(AND(+H1881&lt;=X1881,X1881&lt;=TODAY()),"VERO","FALSO")</f>
        <v>VERO</v>
      </c>
      <c r="C1881" s="57" t="b">
        <f t="shared" ref="C1881:C1895" si="198">+(AND(G1881&lt;&gt;"",H1881&lt;&gt;"",J1881&lt;&gt;"",K1881&lt;&gt;"",L1881&lt;&gt;"",M1881&lt;&gt;"",P1881&lt;&gt;"",Q1881&lt;&gt;""))</f>
        <v>1</v>
      </c>
      <c r="D1881" s="57" t="b">
        <f>+IF(Q1881='Convalida dati'!$B$16,AND('Dealflow centrale'!V1881&lt;&gt;"",I1881&lt;&gt;""),IF(AND('Dealflow centrale'!Q1881='Convalida dati'!$B$17,'Dealflow centrale'!I1881=""),OR('Dealflow centrale'!V1881="",V1881='Convalida dati'!$D$8),"FALSO"))</f>
        <v>1</v>
      </c>
      <c r="E1881" s="57" t="b">
        <f>+IF(OR(T1881='Convalida dati'!$F$4,T1881='Convalida dati'!$F$5,T1881='Convalida dati'!$F$8),OR('Dealflow centrale'!V1881='Convalida dati'!$D$9,V1881='Convalida dati'!$D$6,V1881='Convalida dati'!$D$7),IF(OR('Dealflow centrale'!T1881='Convalida dati'!$F$6,'Dealflow centrale'!T1881='Convalida dati'!$F$7),OR('Dealflow centrale'!V1881='Convalida dati'!$D$10,'Dealflow centrale'!V1881='Convalida dati'!$D$9,'Dealflow centrale'!V1881='Convalida dati'!$D$6),IF(T1881="",OR(V1881="",V1881='Convalida dati'!$D$8),"FALSO")))</f>
        <v>1</v>
      </c>
      <c r="F1881" s="58" t="str">
        <f t="shared" ca="1" si="196"/>
        <v>OK</v>
      </c>
      <c r="G1881" s="60">
        <f t="shared" si="193"/>
        <v>1876</v>
      </c>
      <c r="H1881" s="84">
        <v>44255</v>
      </c>
      <c r="I1881" s="59">
        <v>44255</v>
      </c>
      <c r="J1881" s="75" t="s">
        <v>4047</v>
      </c>
      <c r="K1881" s="70" t="s">
        <v>62</v>
      </c>
      <c r="L1881" s="70" t="s">
        <v>849</v>
      </c>
      <c r="M1881" s="72" t="s">
        <v>100</v>
      </c>
      <c r="N1881" s="75"/>
      <c r="O1881" s="73" t="s">
        <v>4048</v>
      </c>
      <c r="P1881" s="60" t="s">
        <v>34</v>
      </c>
      <c r="Q1881" s="281" t="s">
        <v>170</v>
      </c>
      <c r="R1881" s="281" t="s">
        <v>52</v>
      </c>
      <c r="S1881" s="293" t="s">
        <v>681</v>
      </c>
      <c r="T1881" s="277" t="s">
        <v>41</v>
      </c>
      <c r="U1881" s="72" t="s">
        <v>218</v>
      </c>
      <c r="V1881" s="438" t="s">
        <v>174</v>
      </c>
      <c r="W1881" s="385"/>
      <c r="X1881" s="488">
        <v>44260</v>
      </c>
      <c r="Y1881" s="481"/>
      <c r="Z1881" s="284"/>
    </row>
    <row r="1882" spans="2:26" ht="42.45" hidden="1" customHeight="1" x14ac:dyDescent="0.3">
      <c r="B1882" s="56" t="str">
        <f t="shared" ca="1" si="197"/>
        <v>VERO</v>
      </c>
      <c r="C1882" s="57" t="b">
        <f t="shared" si="198"/>
        <v>1</v>
      </c>
      <c r="D1882" s="57" t="b">
        <f>+IF(Q1882='Convalida dati'!$B$16,AND('Dealflow centrale'!V1882&lt;&gt;"",I1882&lt;&gt;""),IF(AND('Dealflow centrale'!Q1882='Convalida dati'!$B$17,'Dealflow centrale'!I1882=""),OR('Dealflow centrale'!V1882="",V1882='Convalida dati'!$D$8),"FALSO"))</f>
        <v>1</v>
      </c>
      <c r="E1882" s="57" t="b">
        <f>+IF(OR(T1882='Convalida dati'!$F$4,T1882='Convalida dati'!$F$5,T1882='Convalida dati'!$F$8),OR('Dealflow centrale'!V1882='Convalida dati'!$D$9,V1882='Convalida dati'!$D$6,V1882='Convalida dati'!$D$7),IF(OR('Dealflow centrale'!T1882='Convalida dati'!$F$6,'Dealflow centrale'!T1882='Convalida dati'!$F$7),OR('Dealflow centrale'!V1882='Convalida dati'!$D$10,'Dealflow centrale'!V1882='Convalida dati'!$D$9,'Dealflow centrale'!V1882='Convalida dati'!$D$6),IF(T1882="",OR(V1882="",V1882='Convalida dati'!$D$8),"FALSO")))</f>
        <v>1</v>
      </c>
      <c r="F1882" s="58" t="str">
        <f t="shared" ca="1" si="196"/>
        <v>OK</v>
      </c>
      <c r="G1882" s="66">
        <f t="shared" si="193"/>
        <v>1877</v>
      </c>
      <c r="H1882" s="85">
        <v>44263</v>
      </c>
      <c r="I1882" s="297">
        <v>44263</v>
      </c>
      <c r="J1882" s="77" t="s">
        <v>4049</v>
      </c>
      <c r="K1882" s="76" t="s">
        <v>62</v>
      </c>
      <c r="L1882" s="76" t="s">
        <v>202</v>
      </c>
      <c r="M1882" s="78" t="s">
        <v>89</v>
      </c>
      <c r="N1882" s="64"/>
      <c r="O1882" s="272" t="s">
        <v>2238</v>
      </c>
      <c r="P1882" s="66" t="s">
        <v>84</v>
      </c>
      <c r="Q1882" s="67" t="s">
        <v>170</v>
      </c>
      <c r="R1882" s="67" t="s">
        <v>47</v>
      </c>
      <c r="S1882" s="287" t="str">
        <f>+'EVCA sectoralclassification'!E128</f>
        <v>Consumer products manufacturing</v>
      </c>
      <c r="T1882" s="67" t="s">
        <v>167</v>
      </c>
      <c r="U1882" s="78" t="s">
        <v>218</v>
      </c>
      <c r="V1882" s="427" t="s">
        <v>3913</v>
      </c>
      <c r="W1882" s="462"/>
      <c r="X1882" s="489">
        <v>44266</v>
      </c>
      <c r="Y1882" s="482"/>
      <c r="Z1882" s="74"/>
    </row>
    <row r="1883" spans="2:26" ht="42.45" hidden="1" customHeight="1" x14ac:dyDescent="0.3">
      <c r="B1883" s="56" t="str">
        <f t="shared" ca="1" si="197"/>
        <v>VERO</v>
      </c>
      <c r="C1883" s="57" t="b">
        <f t="shared" si="198"/>
        <v>1</v>
      </c>
      <c r="D1883" s="57" t="b">
        <f>+IF(Q1883='Convalida dati'!$B$16,AND('Dealflow centrale'!V1883&lt;&gt;"",I1883&lt;&gt;""),IF(AND('Dealflow centrale'!Q1883='Convalida dati'!$B$17,'Dealflow centrale'!I1883=""),OR('Dealflow centrale'!V1883="",V1883='Convalida dati'!$D$8),"FALSO"))</f>
        <v>1</v>
      </c>
      <c r="E1883" s="57" t="b">
        <f>+IF(OR(T1883='Convalida dati'!$F$4,T1883='Convalida dati'!$F$5,T1883='Convalida dati'!$F$8),OR('Dealflow centrale'!V1883='Convalida dati'!$D$9,V1883='Convalida dati'!$D$6,V1883='Convalida dati'!$D$7),IF(OR('Dealflow centrale'!T1883='Convalida dati'!$F$6,'Dealflow centrale'!T1883='Convalida dati'!$F$7),OR('Dealflow centrale'!V1883='Convalida dati'!$D$10,'Dealflow centrale'!V1883='Convalida dati'!$D$9,'Dealflow centrale'!V1883='Convalida dati'!$D$6),IF(T1883="",OR(V1883="",V1883='Convalida dati'!$D$8),"FALSO")))</f>
        <v>1</v>
      </c>
      <c r="F1883" s="58" t="str">
        <f t="shared" ca="1" si="196"/>
        <v>OK</v>
      </c>
      <c r="G1883" s="60">
        <f t="shared" si="193"/>
        <v>1878</v>
      </c>
      <c r="H1883" s="84">
        <v>44261</v>
      </c>
      <c r="I1883" s="59">
        <v>44261</v>
      </c>
      <c r="J1883" s="75" t="s">
        <v>4051</v>
      </c>
      <c r="K1883" s="70" t="s">
        <v>62</v>
      </c>
      <c r="L1883" s="70" t="s">
        <v>149</v>
      </c>
      <c r="M1883" s="72" t="s">
        <v>92</v>
      </c>
      <c r="N1883" s="75"/>
      <c r="O1883" s="73" t="s">
        <v>4050</v>
      </c>
      <c r="P1883" s="72" t="s">
        <v>34</v>
      </c>
      <c r="Q1883" s="281" t="s">
        <v>170</v>
      </c>
      <c r="R1883" s="61" t="s">
        <v>48</v>
      </c>
      <c r="S1883" s="61" t="str">
        <f>+'EVCA sectoralclassification'!E199</f>
        <v>Internet technologies</v>
      </c>
      <c r="T1883" s="61" t="s">
        <v>41</v>
      </c>
      <c r="U1883" s="60" t="s">
        <v>218</v>
      </c>
      <c r="V1883" s="439" t="s">
        <v>174</v>
      </c>
      <c r="W1883" s="383"/>
      <c r="X1883" s="491">
        <v>44266</v>
      </c>
      <c r="Y1883" s="481"/>
      <c r="Z1883" s="284"/>
    </row>
    <row r="1884" spans="2:26" ht="42.45" hidden="1" customHeight="1" x14ac:dyDescent="0.3">
      <c r="B1884" s="56" t="str">
        <f t="shared" ca="1" si="197"/>
        <v>VERO</v>
      </c>
      <c r="C1884" s="57" t="b">
        <f t="shared" si="198"/>
        <v>1</v>
      </c>
      <c r="D1884" s="57" t="b">
        <f>+IF(Q1884='Convalida dati'!$B$16,AND('Dealflow centrale'!V1884&lt;&gt;"",I1884&lt;&gt;""),IF(AND('Dealflow centrale'!Q1884='Convalida dati'!$B$17,'Dealflow centrale'!I1884=""),OR('Dealflow centrale'!V1884="",V1884='Convalida dati'!$D$8),"FALSO"))</f>
        <v>1</v>
      </c>
      <c r="E1884" s="57" t="b">
        <f>+IF(OR(T1884='Convalida dati'!$F$4,T1884='Convalida dati'!$F$5,T1884='Convalida dati'!$F$8),OR('Dealflow centrale'!V1884='Convalida dati'!$D$9,V1884='Convalida dati'!$D$6,V1884='Convalida dati'!$D$7),IF(OR('Dealflow centrale'!T1884='Convalida dati'!$F$6,'Dealflow centrale'!T1884='Convalida dati'!$F$7),OR('Dealflow centrale'!V1884='Convalida dati'!$D$10,'Dealflow centrale'!V1884='Convalida dati'!$D$9,'Dealflow centrale'!V1884='Convalida dati'!$D$6),IF(T1884="",OR(V1884="",V1884='Convalida dati'!$D$8),"FALSO")))</f>
        <v>1</v>
      </c>
      <c r="F1884" s="58" t="str">
        <f t="shared" ca="1" si="196"/>
        <v>OK</v>
      </c>
      <c r="G1884" s="66">
        <f t="shared" si="193"/>
        <v>1879</v>
      </c>
      <c r="H1884" s="85">
        <v>44263</v>
      </c>
      <c r="I1884" s="63">
        <v>44263</v>
      </c>
      <c r="J1884" s="77" t="s">
        <v>4053</v>
      </c>
      <c r="K1884" s="76" t="s">
        <v>62</v>
      </c>
      <c r="L1884" s="76" t="s">
        <v>165</v>
      </c>
      <c r="M1884" s="78" t="s">
        <v>90</v>
      </c>
      <c r="N1884" s="64"/>
      <c r="O1884" s="272" t="s">
        <v>4052</v>
      </c>
      <c r="P1884" s="66" t="s">
        <v>34</v>
      </c>
      <c r="Q1884" s="67" t="s">
        <v>170</v>
      </c>
      <c r="R1884" s="280" t="s">
        <v>47</v>
      </c>
      <c r="S1884" s="288" t="str">
        <f>+'EVCA sectoralclassification'!E123</f>
        <v>Consumer products manufacturing</v>
      </c>
      <c r="T1884" s="68" t="s">
        <v>41</v>
      </c>
      <c r="U1884" s="78" t="s">
        <v>218</v>
      </c>
      <c r="V1884" s="437" t="s">
        <v>174</v>
      </c>
      <c r="W1884" s="384"/>
      <c r="X1884" s="489">
        <v>44266</v>
      </c>
      <c r="Y1884" s="482" t="s">
        <v>2218</v>
      </c>
      <c r="Z1884" s="74"/>
    </row>
    <row r="1885" spans="2:26" ht="42.45" hidden="1" customHeight="1" x14ac:dyDescent="0.3">
      <c r="B1885" s="56" t="str">
        <f t="shared" ca="1" si="197"/>
        <v>VERO</v>
      </c>
      <c r="C1885" s="57" t="b">
        <f t="shared" si="198"/>
        <v>1</v>
      </c>
      <c r="D1885" s="57" t="b">
        <f>+IF(Q1885='Convalida dati'!$B$16,AND('Dealflow centrale'!V1885&lt;&gt;"",I1885&lt;&gt;""),IF(AND('Dealflow centrale'!Q1885='Convalida dati'!$B$17,'Dealflow centrale'!I1885=""),OR('Dealflow centrale'!V1885="",V1885='Convalida dati'!$D$8),"FALSO"))</f>
        <v>1</v>
      </c>
      <c r="E1885" s="57" t="b">
        <f>+IF(OR(T1885='Convalida dati'!$F$4,T1885='Convalida dati'!$F$5,T1885='Convalida dati'!$F$8),OR('Dealflow centrale'!V1885='Convalida dati'!$D$9,V1885='Convalida dati'!$D$6,V1885='Convalida dati'!$D$7),IF(OR('Dealflow centrale'!T1885='Convalida dati'!$F$6,'Dealflow centrale'!T1885='Convalida dati'!$F$7),OR('Dealflow centrale'!V1885='Convalida dati'!$D$10,'Dealflow centrale'!V1885='Convalida dati'!$D$9,'Dealflow centrale'!V1885='Convalida dati'!$D$6),IF(T1885="",OR(V1885="",V1885='Convalida dati'!$D$8),"FALSO")))</f>
        <v>1</v>
      </c>
      <c r="F1885" s="58" t="str">
        <f t="shared" ca="1" si="196"/>
        <v>OK</v>
      </c>
      <c r="G1885" s="60">
        <f t="shared" si="193"/>
        <v>1880</v>
      </c>
      <c r="H1885" s="84">
        <v>44265</v>
      </c>
      <c r="I1885" s="59">
        <v>44265</v>
      </c>
      <c r="J1885" s="75" t="s">
        <v>4055</v>
      </c>
      <c r="K1885" s="70" t="s">
        <v>62</v>
      </c>
      <c r="L1885" s="70" t="s">
        <v>154</v>
      </c>
      <c r="M1885" s="72" t="s">
        <v>92</v>
      </c>
      <c r="N1885" s="75"/>
      <c r="O1885" s="73" t="s">
        <v>4056</v>
      </c>
      <c r="P1885" s="72" t="s">
        <v>34</v>
      </c>
      <c r="Q1885" s="61" t="s">
        <v>170</v>
      </c>
      <c r="R1885" s="61" t="s">
        <v>52</v>
      </c>
      <c r="S1885" s="293" t="str">
        <f>+'EVCA sectoralclassification'!E232</f>
        <v>Medical devices and supplies</v>
      </c>
      <c r="T1885" s="62" t="s">
        <v>41</v>
      </c>
      <c r="U1885" s="60" t="s">
        <v>218</v>
      </c>
      <c r="V1885" s="439" t="s">
        <v>174</v>
      </c>
      <c r="W1885" s="383"/>
      <c r="X1885" s="488">
        <v>44266</v>
      </c>
      <c r="Y1885" s="481"/>
      <c r="Z1885" s="284"/>
    </row>
    <row r="1886" spans="2:26" ht="42.45" hidden="1" customHeight="1" x14ac:dyDescent="0.3">
      <c r="B1886" s="56" t="str">
        <f t="shared" ca="1" si="197"/>
        <v>VERO</v>
      </c>
      <c r="C1886" s="57" t="b">
        <f t="shared" si="198"/>
        <v>1</v>
      </c>
      <c r="D1886" s="57" t="b">
        <f>+IF(Q1886='Convalida dati'!$B$16,AND('Dealflow centrale'!V1886&lt;&gt;"",I1886&lt;&gt;""),IF(AND('Dealflow centrale'!Q1886='Convalida dati'!$B$17,'Dealflow centrale'!I1886=""),OR('Dealflow centrale'!V1886="",V1886='Convalida dati'!$D$8),"FALSO"))</f>
        <v>1</v>
      </c>
      <c r="E1886" s="57" t="b">
        <f>+IF(OR(T1886='Convalida dati'!$F$4,T1886='Convalida dati'!$F$5,T1886='Convalida dati'!$F$8),OR('Dealflow centrale'!V1886='Convalida dati'!$D$9,V1886='Convalida dati'!$D$6,V1886='Convalida dati'!$D$7),IF(OR('Dealflow centrale'!T1886='Convalida dati'!$F$6,'Dealflow centrale'!T1886='Convalida dati'!$F$7),OR('Dealflow centrale'!V1886='Convalida dati'!$D$10,'Dealflow centrale'!V1886='Convalida dati'!$D$9,'Dealflow centrale'!V1886='Convalida dati'!$D$6),IF(T1886="",OR(V1886="",V1886='Convalida dati'!$D$8),"FALSO")))</f>
        <v>1</v>
      </c>
      <c r="F1886" s="58" t="str">
        <f t="shared" ca="1" si="196"/>
        <v>OK</v>
      </c>
      <c r="G1886" s="66">
        <f t="shared" si="193"/>
        <v>1881</v>
      </c>
      <c r="H1886" s="85">
        <v>44265</v>
      </c>
      <c r="I1886" s="63">
        <v>44265</v>
      </c>
      <c r="J1886" s="77" t="s">
        <v>4057</v>
      </c>
      <c r="K1886" s="76" t="s">
        <v>62</v>
      </c>
      <c r="L1886" s="76" t="s">
        <v>206</v>
      </c>
      <c r="M1886" s="78" t="s">
        <v>206</v>
      </c>
      <c r="N1886" s="77" t="s">
        <v>150</v>
      </c>
      <c r="O1886" s="272"/>
      <c r="P1886" s="78" t="s">
        <v>36</v>
      </c>
      <c r="Q1886" s="280" t="s">
        <v>170</v>
      </c>
      <c r="R1886" s="67" t="s">
        <v>51</v>
      </c>
      <c r="S1886" s="288" t="str">
        <f>+'EVCA sectoralclassification'!E55</f>
        <v>Business and industrial products</v>
      </c>
      <c r="T1886" s="68" t="s">
        <v>41</v>
      </c>
      <c r="U1886" s="78" t="s">
        <v>218</v>
      </c>
      <c r="V1886" s="437" t="s">
        <v>174</v>
      </c>
      <c r="W1886" s="384"/>
      <c r="X1886" s="489">
        <v>44266</v>
      </c>
      <c r="Y1886" s="482"/>
      <c r="Z1886" s="74"/>
    </row>
    <row r="1887" spans="2:26" ht="42.45" hidden="1" customHeight="1" x14ac:dyDescent="0.3">
      <c r="B1887" s="56" t="str">
        <f t="shared" ca="1" si="197"/>
        <v>VERO</v>
      </c>
      <c r="C1887" s="57" t="b">
        <f t="shared" si="198"/>
        <v>1</v>
      </c>
      <c r="D1887" s="57" t="b">
        <f>+IF(Q1887='Convalida dati'!$B$16,AND('Dealflow centrale'!V1887&lt;&gt;"",I1887&lt;&gt;""),IF(AND('Dealflow centrale'!Q1887='Convalida dati'!$B$17,'Dealflow centrale'!I1887=""),OR('Dealflow centrale'!V1887="",V1887='Convalida dati'!$D$8),"FALSO"))</f>
        <v>1</v>
      </c>
      <c r="E1887" s="57" t="b">
        <f>+IF(OR(T1887='Convalida dati'!$F$4,T1887='Convalida dati'!$F$5,T1887='Convalida dati'!$F$8),OR('Dealflow centrale'!V1887='Convalida dati'!$D$9,V1887='Convalida dati'!$D$6,V1887='Convalida dati'!$D$7),IF(OR('Dealflow centrale'!T1887='Convalida dati'!$F$6,'Dealflow centrale'!T1887='Convalida dati'!$F$7),OR('Dealflow centrale'!V1887='Convalida dati'!$D$10,'Dealflow centrale'!V1887='Convalida dati'!$D$9,'Dealflow centrale'!V1887='Convalida dati'!$D$6),IF(T1887="",OR(V1887="",V1887='Convalida dati'!$D$8),"FALSO")))</f>
        <v>1</v>
      </c>
      <c r="F1887" s="58" t="str">
        <f t="shared" ca="1" si="196"/>
        <v>OK</v>
      </c>
      <c r="G1887" s="60">
        <f t="shared" si="193"/>
        <v>1882</v>
      </c>
      <c r="H1887" s="84">
        <v>44266</v>
      </c>
      <c r="I1887" s="59">
        <v>44266</v>
      </c>
      <c r="J1887" s="75" t="s">
        <v>4058</v>
      </c>
      <c r="K1887" s="70" t="s">
        <v>62</v>
      </c>
      <c r="L1887" s="70" t="s">
        <v>234</v>
      </c>
      <c r="M1887" s="72" t="s">
        <v>96</v>
      </c>
      <c r="N1887" s="75" t="s">
        <v>111</v>
      </c>
      <c r="O1887" s="73"/>
      <c r="P1887" s="72" t="s">
        <v>36</v>
      </c>
      <c r="Q1887" s="281" t="s">
        <v>170</v>
      </c>
      <c r="R1887" s="61" t="s">
        <v>49</v>
      </c>
      <c r="S1887" s="293" t="str">
        <f>+'EVCA sectoralclassification'!E214</f>
        <v>Systems software</v>
      </c>
      <c r="T1887" s="62" t="s">
        <v>41</v>
      </c>
      <c r="U1887" s="60" t="s">
        <v>218</v>
      </c>
      <c r="V1887" s="439" t="s">
        <v>174</v>
      </c>
      <c r="W1887" s="383"/>
      <c r="X1887" s="491">
        <v>44274</v>
      </c>
      <c r="Y1887" s="481"/>
      <c r="Z1887" s="284"/>
    </row>
    <row r="1888" spans="2:26" ht="42.45" hidden="1" customHeight="1" x14ac:dyDescent="0.3">
      <c r="B1888" s="56" t="str">
        <f t="shared" ca="1" si="197"/>
        <v>VERO</v>
      </c>
      <c r="C1888" s="57" t="b">
        <f t="shared" si="198"/>
        <v>1</v>
      </c>
      <c r="D1888" s="57" t="b">
        <f>+IF(Q1888='Convalida dati'!$B$16,AND('Dealflow centrale'!V1888&lt;&gt;"",I1888&lt;&gt;""),IF(AND('Dealflow centrale'!Q1888='Convalida dati'!$B$17,'Dealflow centrale'!I1888=""),OR('Dealflow centrale'!V1888="",V1888='Convalida dati'!$D$8),"FALSO"))</f>
        <v>1</v>
      </c>
      <c r="E1888" s="57" t="b">
        <f>+IF(OR(T1888='Convalida dati'!$F$4,T1888='Convalida dati'!$F$5,T1888='Convalida dati'!$F$8),OR('Dealflow centrale'!V1888='Convalida dati'!$D$9,V1888='Convalida dati'!$D$6,V1888='Convalida dati'!$D$7),IF(OR('Dealflow centrale'!T1888='Convalida dati'!$F$6,'Dealflow centrale'!T1888='Convalida dati'!$F$7),OR('Dealflow centrale'!V1888='Convalida dati'!$D$10,'Dealflow centrale'!V1888='Convalida dati'!$D$9,'Dealflow centrale'!V1888='Convalida dati'!$D$6),IF(T1888="",OR(V1888="",V1888='Convalida dati'!$D$8),"FALSO")))</f>
        <v>1</v>
      </c>
      <c r="F1888" s="58" t="str">
        <f t="shared" ca="1" si="196"/>
        <v>OK</v>
      </c>
      <c r="G1888" s="66">
        <f t="shared" si="193"/>
        <v>1883</v>
      </c>
      <c r="H1888" s="85">
        <v>44266</v>
      </c>
      <c r="I1888" s="63">
        <v>44266</v>
      </c>
      <c r="J1888" s="77" t="s">
        <v>4059</v>
      </c>
      <c r="K1888" s="76" t="s">
        <v>64</v>
      </c>
      <c r="L1888" s="76" t="s">
        <v>705</v>
      </c>
      <c r="M1888" s="78" t="s">
        <v>187</v>
      </c>
      <c r="N1888" s="64" t="s">
        <v>111</v>
      </c>
      <c r="O1888" s="272"/>
      <c r="P1888" s="66" t="s">
        <v>36</v>
      </c>
      <c r="Q1888" s="67" t="s">
        <v>170</v>
      </c>
      <c r="R1888" s="67" t="s">
        <v>53</v>
      </c>
      <c r="S1888" s="287" t="str">
        <f>+'EVCA sectoralclassification'!E181</f>
        <v>Financial institutions and services</v>
      </c>
      <c r="T1888" s="67" t="s">
        <v>166</v>
      </c>
      <c r="U1888" s="78" t="s">
        <v>218</v>
      </c>
      <c r="V1888" s="427" t="s">
        <v>3913</v>
      </c>
      <c r="W1888" s="462"/>
      <c r="X1888" s="489">
        <v>44274</v>
      </c>
      <c r="Y1888" s="482"/>
      <c r="Z1888" s="74"/>
    </row>
    <row r="1889" spans="2:27" ht="42.45" hidden="1" customHeight="1" x14ac:dyDescent="0.3">
      <c r="B1889" s="56" t="str">
        <f t="shared" ca="1" si="197"/>
        <v>VERO</v>
      </c>
      <c r="C1889" s="57" t="b">
        <f t="shared" si="198"/>
        <v>1</v>
      </c>
      <c r="D1889" s="57" t="b">
        <f>+IF(Q1889='Convalida dati'!$B$16,AND('Dealflow centrale'!V1889&lt;&gt;"",I1889&lt;&gt;""),IF(AND('Dealflow centrale'!Q1889='Convalida dati'!$B$17,'Dealflow centrale'!I1889=""),OR('Dealflow centrale'!V1889="",V1889='Convalida dati'!$D$8),"FALSO"))</f>
        <v>1</v>
      </c>
      <c r="E1889" s="57" t="b">
        <f>+IF(OR(T1889='Convalida dati'!$F$4,T1889='Convalida dati'!$F$5,T1889='Convalida dati'!$F$8),OR('Dealflow centrale'!V1889='Convalida dati'!$D$9,V1889='Convalida dati'!$D$6,V1889='Convalida dati'!$D$7),IF(OR('Dealflow centrale'!T1889='Convalida dati'!$F$6,'Dealflow centrale'!T1889='Convalida dati'!$F$7),OR('Dealflow centrale'!V1889='Convalida dati'!$D$10,'Dealflow centrale'!V1889='Convalida dati'!$D$9,'Dealflow centrale'!V1889='Convalida dati'!$D$6),IF(T1889="",OR(V1889="",V1889='Convalida dati'!$D$8),"FALSO")))</f>
        <v>1</v>
      </c>
      <c r="F1889" s="58" t="str">
        <f t="shared" ca="1" si="196"/>
        <v>OK</v>
      </c>
      <c r="G1889" s="60">
        <f t="shared" si="193"/>
        <v>1884</v>
      </c>
      <c r="H1889" s="84">
        <v>44266</v>
      </c>
      <c r="I1889" s="59">
        <v>44266</v>
      </c>
      <c r="J1889" s="75" t="s">
        <v>4060</v>
      </c>
      <c r="K1889" s="70" t="s">
        <v>62</v>
      </c>
      <c r="L1889" s="70" t="s">
        <v>206</v>
      </c>
      <c r="M1889" s="72" t="s">
        <v>206</v>
      </c>
      <c r="N1889" s="75"/>
      <c r="O1889" s="73" t="s">
        <v>4061</v>
      </c>
      <c r="P1889" s="60" t="s">
        <v>34</v>
      </c>
      <c r="Q1889" s="61" t="s">
        <v>170</v>
      </c>
      <c r="R1889" s="61" t="s">
        <v>53</v>
      </c>
      <c r="S1889" s="294" t="str">
        <f>+'EVCA sectoralclassification'!E136</f>
        <v>Consumer products retailing</v>
      </c>
      <c r="T1889" s="61" t="s">
        <v>41</v>
      </c>
      <c r="U1889" s="60" t="s">
        <v>218</v>
      </c>
      <c r="V1889" s="439" t="s">
        <v>174</v>
      </c>
      <c r="W1889" s="383"/>
      <c r="X1889" s="491">
        <v>44274</v>
      </c>
      <c r="Y1889" s="483"/>
      <c r="Z1889" s="80"/>
    </row>
    <row r="1890" spans="2:27" ht="42.45" hidden="1" customHeight="1" x14ac:dyDescent="0.3">
      <c r="B1890" s="56" t="str">
        <f t="shared" ca="1" si="197"/>
        <v>VERO</v>
      </c>
      <c r="C1890" s="57" t="b">
        <f t="shared" si="198"/>
        <v>1</v>
      </c>
      <c r="D1890" s="57" t="b">
        <f>+IF(Q1890='Convalida dati'!$B$16,AND('Dealflow centrale'!V1890&lt;&gt;"",I1890&lt;&gt;""),IF(AND('Dealflow centrale'!Q1890='Convalida dati'!$B$17,'Dealflow centrale'!I1890=""),OR('Dealflow centrale'!V1890="",V1890='Convalida dati'!$D$8),"FALSO"))</f>
        <v>1</v>
      </c>
      <c r="E1890" s="57" t="b">
        <f>+IF(OR(T1890='Convalida dati'!$F$4,T1890='Convalida dati'!$F$5,T1890='Convalida dati'!$F$8),OR('Dealflow centrale'!V1890='Convalida dati'!$D$9,V1890='Convalida dati'!$D$6,V1890='Convalida dati'!$D$7),IF(OR('Dealflow centrale'!T1890='Convalida dati'!$F$6,'Dealflow centrale'!T1890='Convalida dati'!$F$7),OR('Dealflow centrale'!V1890='Convalida dati'!$D$10,'Dealflow centrale'!V1890='Convalida dati'!$D$9,'Dealflow centrale'!V1890='Convalida dati'!$D$6),IF(T1890="",OR(V1890="",V1890='Convalida dati'!$D$8),"FALSO")))</f>
        <v>1</v>
      </c>
      <c r="F1890" s="58" t="str">
        <f t="shared" ca="1" si="196"/>
        <v>OK</v>
      </c>
      <c r="G1890" s="66">
        <f t="shared" si="193"/>
        <v>1885</v>
      </c>
      <c r="H1890" s="85">
        <v>44267</v>
      </c>
      <c r="I1890" s="63">
        <v>44267</v>
      </c>
      <c r="J1890" s="77" t="s">
        <v>4062</v>
      </c>
      <c r="K1890" s="76" t="s">
        <v>62</v>
      </c>
      <c r="L1890" s="76" t="s">
        <v>3401</v>
      </c>
      <c r="M1890" s="78" t="s">
        <v>90</v>
      </c>
      <c r="N1890" s="64"/>
      <c r="O1890" s="272" t="s">
        <v>3839</v>
      </c>
      <c r="P1890" s="66" t="s">
        <v>34</v>
      </c>
      <c r="Q1890" s="280" t="s">
        <v>170</v>
      </c>
      <c r="R1890" s="280" t="s">
        <v>49</v>
      </c>
      <c r="S1890" s="288" t="str">
        <f>+'EVCA sectoralclassification'!E214</f>
        <v>Systems software</v>
      </c>
      <c r="T1890" s="68" t="s">
        <v>41</v>
      </c>
      <c r="U1890" s="78" t="s">
        <v>218</v>
      </c>
      <c r="V1890" s="437" t="s">
        <v>174</v>
      </c>
      <c r="W1890" s="384"/>
      <c r="X1890" s="490">
        <v>44274</v>
      </c>
      <c r="Y1890" s="482" t="s">
        <v>2218</v>
      </c>
      <c r="Z1890" s="74"/>
    </row>
    <row r="1891" spans="2:27" ht="42.45" hidden="1" customHeight="1" x14ac:dyDescent="0.3">
      <c r="B1891" s="56" t="str">
        <f t="shared" ca="1" si="197"/>
        <v>VERO</v>
      </c>
      <c r="C1891" s="57" t="b">
        <f t="shared" si="198"/>
        <v>1</v>
      </c>
      <c r="D1891" s="57" t="b">
        <f>+IF(Q1891='Convalida dati'!$B$16,AND('Dealflow centrale'!V1891&lt;&gt;"",I1891&lt;&gt;""),IF(AND('Dealflow centrale'!Q1891='Convalida dati'!$B$17,'Dealflow centrale'!I1891=""),OR('Dealflow centrale'!V1891="",V1891='Convalida dati'!$D$8),"FALSO"))</f>
        <v>1</v>
      </c>
      <c r="E1891" s="57" t="b">
        <f>+IF(OR(T1891='Convalida dati'!$F$4,T1891='Convalida dati'!$F$5,T1891='Convalida dati'!$F$8),OR('Dealflow centrale'!V1891='Convalida dati'!$D$9,V1891='Convalida dati'!$D$6,V1891='Convalida dati'!$D$7),IF(OR('Dealflow centrale'!T1891='Convalida dati'!$F$6,'Dealflow centrale'!T1891='Convalida dati'!$F$7),OR('Dealflow centrale'!V1891='Convalida dati'!$D$10,'Dealflow centrale'!V1891='Convalida dati'!$D$9,'Dealflow centrale'!V1891='Convalida dati'!$D$6),IF(T1891="",OR(V1891="",V1891='Convalida dati'!$D$8),"FALSO")))</f>
        <v>1</v>
      </c>
      <c r="F1891" s="58" t="str">
        <f t="shared" ca="1" si="196"/>
        <v>OK</v>
      </c>
      <c r="G1891" s="60">
        <f t="shared" si="193"/>
        <v>1886</v>
      </c>
      <c r="H1891" s="282">
        <v>44272</v>
      </c>
      <c r="I1891" s="59">
        <v>44272</v>
      </c>
      <c r="J1891" s="75" t="s">
        <v>4063</v>
      </c>
      <c r="K1891" s="70" t="s">
        <v>62</v>
      </c>
      <c r="L1891" s="70" t="s">
        <v>192</v>
      </c>
      <c r="M1891" s="72" t="s">
        <v>95</v>
      </c>
      <c r="N1891" s="75"/>
      <c r="O1891" s="73" t="s">
        <v>4020</v>
      </c>
      <c r="P1891" s="72" t="s">
        <v>35</v>
      </c>
      <c r="Q1891" s="281" t="s">
        <v>170</v>
      </c>
      <c r="R1891" s="61" t="s">
        <v>48</v>
      </c>
      <c r="S1891" s="293" t="str">
        <f>+'EVCA sectoralclassification'!E152</f>
        <v>Hospitality, sports and entertainment facilities</v>
      </c>
      <c r="T1891" s="62" t="s">
        <v>167</v>
      </c>
      <c r="U1891" s="60" t="s">
        <v>218</v>
      </c>
      <c r="V1891" s="431" t="s">
        <v>3913</v>
      </c>
      <c r="W1891" s="464"/>
      <c r="X1891" s="488">
        <v>44274</v>
      </c>
      <c r="Y1891" s="483"/>
      <c r="Z1891" s="80"/>
    </row>
    <row r="1892" spans="2:27" ht="42.45" hidden="1" customHeight="1" x14ac:dyDescent="0.3">
      <c r="B1892" s="56" t="str">
        <f t="shared" ca="1" si="197"/>
        <v>VERO</v>
      </c>
      <c r="C1892" s="57" t="b">
        <f t="shared" si="198"/>
        <v>1</v>
      </c>
      <c r="D1892" s="57" t="b">
        <f>+IF(Q1892='Convalida dati'!$B$16,AND('Dealflow centrale'!V1892&lt;&gt;"",I1892&lt;&gt;""),IF(AND('Dealflow centrale'!Q1892='Convalida dati'!$B$17,'Dealflow centrale'!I1892=""),OR('Dealflow centrale'!V1892="",V1892='Convalida dati'!$D$8),"FALSO"))</f>
        <v>1</v>
      </c>
      <c r="E1892" s="57" t="b">
        <f>+IF(OR(T1892='Convalida dati'!$F$4,T1892='Convalida dati'!$F$5,T1892='Convalida dati'!$F$8),OR('Dealflow centrale'!V1892='Convalida dati'!$D$9,V1892='Convalida dati'!$D$6,V1892='Convalida dati'!$D$7),IF(OR('Dealflow centrale'!T1892='Convalida dati'!$F$6,'Dealflow centrale'!T1892='Convalida dati'!$F$7),OR('Dealflow centrale'!V1892='Convalida dati'!$D$10,'Dealflow centrale'!V1892='Convalida dati'!$D$9,'Dealflow centrale'!V1892='Convalida dati'!$D$6),IF(T1892="",OR(V1892="",V1892='Convalida dati'!$D$8),"FALSO")))</f>
        <v>1</v>
      </c>
      <c r="F1892" s="58" t="str">
        <f t="shared" ca="1" si="196"/>
        <v>OK</v>
      </c>
      <c r="G1892" s="66">
        <f t="shared" si="193"/>
        <v>1887</v>
      </c>
      <c r="H1892" s="85">
        <v>44272</v>
      </c>
      <c r="I1892" s="63">
        <v>44272</v>
      </c>
      <c r="J1892" s="292" t="s">
        <v>4065</v>
      </c>
      <c r="K1892" s="76" t="s">
        <v>62</v>
      </c>
      <c r="L1892" s="76" t="s">
        <v>1581</v>
      </c>
      <c r="M1892" s="78" t="s">
        <v>90</v>
      </c>
      <c r="N1892" s="64"/>
      <c r="O1892" s="272" t="s">
        <v>4064</v>
      </c>
      <c r="P1892" s="66" t="s">
        <v>34</v>
      </c>
      <c r="Q1892" s="280" t="s">
        <v>170</v>
      </c>
      <c r="R1892" s="67" t="s">
        <v>53</v>
      </c>
      <c r="S1892" s="287" t="str">
        <f>+'EVCA sectoralclassification'!E181</f>
        <v>Financial institutions and services</v>
      </c>
      <c r="T1892" s="67" t="s">
        <v>166</v>
      </c>
      <c r="U1892" s="78" t="s">
        <v>218</v>
      </c>
      <c r="V1892" s="427" t="s">
        <v>3913</v>
      </c>
      <c r="W1892" s="462"/>
      <c r="X1892" s="490">
        <v>44274</v>
      </c>
      <c r="Y1892" s="482"/>
      <c r="Z1892" s="74"/>
    </row>
    <row r="1893" spans="2:27" ht="42.45" hidden="1" customHeight="1" x14ac:dyDescent="0.3">
      <c r="B1893" s="56" t="str">
        <f t="shared" ca="1" si="197"/>
        <v>VERO</v>
      </c>
      <c r="C1893" s="57" t="b">
        <f t="shared" si="198"/>
        <v>1</v>
      </c>
      <c r="D1893" s="57" t="b">
        <f>+IF(Q1893='Convalida dati'!$B$16,AND('Dealflow centrale'!V1893&lt;&gt;"",I1893&lt;&gt;""),IF(AND('Dealflow centrale'!Q1893='Convalida dati'!$B$17,'Dealflow centrale'!I1893=""),OR('Dealflow centrale'!V1893="",V1893='Convalida dati'!$D$8),"FALSO"))</f>
        <v>1</v>
      </c>
      <c r="E1893" s="57" t="b">
        <f>+IF(OR(T1893='Convalida dati'!$F$4,T1893='Convalida dati'!$F$5,T1893='Convalida dati'!$F$8),OR('Dealflow centrale'!V1893='Convalida dati'!$D$9,V1893='Convalida dati'!$D$6,V1893='Convalida dati'!$D$7),IF(OR('Dealflow centrale'!T1893='Convalida dati'!$F$6,'Dealflow centrale'!T1893='Convalida dati'!$F$7),OR('Dealflow centrale'!V1893='Convalida dati'!$D$10,'Dealflow centrale'!V1893='Convalida dati'!$D$9,'Dealflow centrale'!V1893='Convalida dati'!$D$6),IF(T1893="",OR(V1893="",V1893='Convalida dati'!$D$8),"FALSO")))</f>
        <v>1</v>
      </c>
      <c r="F1893" s="58" t="str">
        <f t="shared" ca="1" si="196"/>
        <v>OK</v>
      </c>
      <c r="G1893" s="60">
        <f t="shared" si="193"/>
        <v>1888</v>
      </c>
      <c r="H1893" s="282">
        <v>44272</v>
      </c>
      <c r="I1893" s="59">
        <v>44272</v>
      </c>
      <c r="J1893" s="75" t="s">
        <v>4067</v>
      </c>
      <c r="K1893" s="70" t="s">
        <v>62</v>
      </c>
      <c r="L1893" s="70" t="s">
        <v>206</v>
      </c>
      <c r="M1893" s="72" t="s">
        <v>206</v>
      </c>
      <c r="N1893" s="75"/>
      <c r="O1893" s="73" t="s">
        <v>4066</v>
      </c>
      <c r="P1893" s="72" t="s">
        <v>34</v>
      </c>
      <c r="Q1893" s="61" t="s">
        <v>170</v>
      </c>
      <c r="R1893" s="61" t="s">
        <v>51</v>
      </c>
      <c r="S1893" s="293" t="str">
        <f>+'EVCA sectoralclassification'!E111</f>
        <v>Means of transport: manufacturing and related</v>
      </c>
      <c r="T1893" s="62" t="s">
        <v>41</v>
      </c>
      <c r="U1893" s="60" t="s">
        <v>218</v>
      </c>
      <c r="V1893" s="439" t="s">
        <v>174</v>
      </c>
      <c r="W1893" s="383"/>
      <c r="X1893" s="488">
        <v>44274</v>
      </c>
      <c r="Y1893" s="483"/>
      <c r="Z1893" s="80"/>
    </row>
    <row r="1894" spans="2:27" ht="42.45" hidden="1" customHeight="1" x14ac:dyDescent="0.3">
      <c r="B1894" s="56" t="str">
        <f t="shared" ca="1" si="197"/>
        <v>VERO</v>
      </c>
      <c r="C1894" s="57" t="b">
        <f t="shared" si="198"/>
        <v>1</v>
      </c>
      <c r="D1894" s="57" t="b">
        <f>+IF(Q1894='Convalida dati'!$B$16,AND('Dealflow centrale'!V1894&lt;&gt;"",I1894&lt;&gt;""),IF(AND('Dealflow centrale'!Q1894='Convalida dati'!$B$17,'Dealflow centrale'!I1894=""),OR('Dealflow centrale'!V1894="",V1894='Convalida dati'!$D$8),"FALSO"))</f>
        <v>1</v>
      </c>
      <c r="E1894" s="57" t="b">
        <f>+IF(OR(T1894='Convalida dati'!$F$4,T1894='Convalida dati'!$F$5,T1894='Convalida dati'!$F$8),OR('Dealflow centrale'!V1894='Convalida dati'!$D$9,V1894='Convalida dati'!$D$6,V1894='Convalida dati'!$D$7),IF(OR('Dealflow centrale'!T1894='Convalida dati'!$F$6,'Dealflow centrale'!T1894='Convalida dati'!$F$7),OR('Dealflow centrale'!V1894='Convalida dati'!$D$10,'Dealflow centrale'!V1894='Convalida dati'!$D$9,'Dealflow centrale'!V1894='Convalida dati'!$D$6),IF(T1894="",OR(V1894="",V1894='Convalida dati'!$D$8),"FALSO")))</f>
        <v>1</v>
      </c>
      <c r="F1894" s="58" t="str">
        <f t="shared" ca="1" si="196"/>
        <v>OK</v>
      </c>
      <c r="G1894" s="66">
        <f t="shared" si="193"/>
        <v>1889</v>
      </c>
      <c r="H1894" s="85">
        <v>44272</v>
      </c>
      <c r="I1894" s="63">
        <v>44272</v>
      </c>
      <c r="J1894" s="77" t="s">
        <v>4068</v>
      </c>
      <c r="K1894" s="76" t="s">
        <v>62</v>
      </c>
      <c r="L1894" s="76" t="s">
        <v>149</v>
      </c>
      <c r="M1894" s="78" t="s">
        <v>92</v>
      </c>
      <c r="N1894" s="77" t="s">
        <v>184</v>
      </c>
      <c r="O1894" s="76"/>
      <c r="P1894" s="78" t="s">
        <v>36</v>
      </c>
      <c r="Q1894" s="280" t="s">
        <v>170</v>
      </c>
      <c r="R1894" s="67" t="s">
        <v>48</v>
      </c>
      <c r="S1894" s="287" t="str">
        <f>+'EVCA sectoralclassification'!E199</f>
        <v>Internet technologies</v>
      </c>
      <c r="T1894" s="67" t="s">
        <v>166</v>
      </c>
      <c r="U1894" s="78" t="s">
        <v>218</v>
      </c>
      <c r="V1894" s="427" t="s">
        <v>3913</v>
      </c>
      <c r="W1894" s="462"/>
      <c r="X1894" s="489">
        <v>44274</v>
      </c>
      <c r="Y1894" s="482"/>
      <c r="Z1894" s="74"/>
    </row>
    <row r="1895" spans="2:27" ht="42.45" hidden="1" customHeight="1" x14ac:dyDescent="0.3">
      <c r="B1895" s="56" t="str">
        <f t="shared" ca="1" si="197"/>
        <v>VERO</v>
      </c>
      <c r="C1895" s="57" t="b">
        <f t="shared" si="198"/>
        <v>1</v>
      </c>
      <c r="D1895" s="57" t="b">
        <f>+IF(Q1895='Convalida dati'!$B$16,AND('Dealflow centrale'!V1895&lt;&gt;"",I1895&lt;&gt;""),IF(AND('Dealflow centrale'!Q1895='Convalida dati'!$B$17,'Dealflow centrale'!I1895=""),OR('Dealflow centrale'!V1895="",V1895='Convalida dati'!$D$8),"FALSO"))</f>
        <v>1</v>
      </c>
      <c r="E1895" s="57" t="b">
        <f>+IF(OR(T1895='Convalida dati'!$F$4,T1895='Convalida dati'!$F$5,T1895='Convalida dati'!$F$8),OR('Dealflow centrale'!V1895='Convalida dati'!$D$9,V1895='Convalida dati'!$D$6,V1895='Convalida dati'!$D$7),IF(OR('Dealflow centrale'!T1895='Convalida dati'!$F$6,'Dealflow centrale'!T1895='Convalida dati'!$F$7),OR('Dealflow centrale'!V1895='Convalida dati'!$D$10,'Dealflow centrale'!V1895='Convalida dati'!$D$9,'Dealflow centrale'!V1895='Convalida dati'!$D$6),IF(T1895="",OR(V1895="",V1895='Convalida dati'!$D$8),"FALSO")))</f>
        <v>1</v>
      </c>
      <c r="F1895" s="58" t="str">
        <f t="shared" ca="1" si="196"/>
        <v>OK</v>
      </c>
      <c r="G1895" s="60">
        <f t="shared" si="193"/>
        <v>1890</v>
      </c>
      <c r="H1895" s="84">
        <v>44274</v>
      </c>
      <c r="I1895" s="59">
        <v>44280</v>
      </c>
      <c r="J1895" s="75" t="s">
        <v>4069</v>
      </c>
      <c r="K1895" s="70" t="s">
        <v>62</v>
      </c>
      <c r="L1895" s="70" t="s">
        <v>206</v>
      </c>
      <c r="M1895" s="72" t="s">
        <v>206</v>
      </c>
      <c r="N1895" s="75"/>
      <c r="O1895" s="73" t="s">
        <v>4070</v>
      </c>
      <c r="P1895" s="60" t="s">
        <v>34</v>
      </c>
      <c r="Q1895" s="281" t="s">
        <v>170</v>
      </c>
      <c r="R1895" s="61" t="s">
        <v>48</v>
      </c>
      <c r="S1895" s="294" t="str">
        <f>+'EVCA sectoralclassification'!E200</f>
        <v>Internet technologies</v>
      </c>
      <c r="T1895" s="61" t="s">
        <v>166</v>
      </c>
      <c r="U1895" s="60" t="s">
        <v>218</v>
      </c>
      <c r="V1895" s="425" t="s">
        <v>3913</v>
      </c>
      <c r="W1895" s="461"/>
      <c r="X1895" s="491">
        <v>44280</v>
      </c>
      <c r="Y1895" s="481"/>
      <c r="Z1895" s="284"/>
    </row>
    <row r="1896" spans="2:27" ht="42.45" hidden="1" customHeight="1" x14ac:dyDescent="0.3">
      <c r="B1896" s="56" t="str">
        <f t="shared" ref="B1896:B1905" ca="1" si="199">IF(AND(+H1896&lt;=X1896,X1896&lt;=TODAY()),"VERO","FALSO")</f>
        <v>VERO</v>
      </c>
      <c r="C1896" s="57" t="b">
        <f t="shared" ref="C1896:C1905" si="200">+(AND(G1896&lt;&gt;"",H1896&lt;&gt;"",J1896&lt;&gt;"",K1896&lt;&gt;"",L1896&lt;&gt;"",M1896&lt;&gt;"",P1896&lt;&gt;"",Q1896&lt;&gt;""))</f>
        <v>1</v>
      </c>
      <c r="D1896" s="57" t="b">
        <f>+IF(Q1896='Convalida dati'!$B$16,AND('Dealflow centrale'!V1896&lt;&gt;"",I1896&lt;&gt;""),IF(AND('Dealflow centrale'!Q1896='Convalida dati'!$B$17,'Dealflow centrale'!I1896=""),OR('Dealflow centrale'!V1896="",V1896='Convalida dati'!$D$8),"FALSO"))</f>
        <v>1</v>
      </c>
      <c r="E1896" s="57" t="b">
        <f>+IF(OR(T1896='Convalida dati'!$F$4,T1896='Convalida dati'!$F$5,T1896='Convalida dati'!$F$8),OR('Dealflow centrale'!V1896='Convalida dati'!$D$9,V1896='Convalida dati'!$D$6,V1896='Convalida dati'!$D$7),IF(OR('Dealflow centrale'!T1896='Convalida dati'!$F$6,'Dealflow centrale'!T1896='Convalida dati'!$F$7),OR('Dealflow centrale'!V1896='Convalida dati'!$D$10,'Dealflow centrale'!V1896='Convalida dati'!$D$9,'Dealflow centrale'!V1896='Convalida dati'!$D$6),IF(T1896="",OR(V1896="",V1896='Convalida dati'!$D$8),"FALSO")))</f>
        <v>1</v>
      </c>
      <c r="F1896" s="58" t="str">
        <f t="shared" ca="1" si="196"/>
        <v>OK</v>
      </c>
      <c r="G1896" s="66">
        <f t="shared" si="193"/>
        <v>1891</v>
      </c>
      <c r="H1896" s="85">
        <v>44274</v>
      </c>
      <c r="I1896" s="63">
        <v>44274</v>
      </c>
      <c r="J1896" s="292" t="s">
        <v>4071</v>
      </c>
      <c r="K1896" s="76" t="s">
        <v>62</v>
      </c>
      <c r="L1896" s="76" t="s">
        <v>206</v>
      </c>
      <c r="M1896" s="78" t="s">
        <v>206</v>
      </c>
      <c r="N1896" s="64"/>
      <c r="O1896" s="272" t="s">
        <v>4072</v>
      </c>
      <c r="P1896" s="66" t="s">
        <v>37</v>
      </c>
      <c r="Q1896" s="280" t="s">
        <v>170</v>
      </c>
      <c r="R1896" s="280" t="s">
        <v>48</v>
      </c>
      <c r="S1896" s="288" t="str">
        <f>+'EVCA sectoralclassification'!E199</f>
        <v>Internet technologies</v>
      </c>
      <c r="T1896" s="68" t="s">
        <v>41</v>
      </c>
      <c r="U1896" s="66" t="s">
        <v>218</v>
      </c>
      <c r="V1896" s="437" t="s">
        <v>174</v>
      </c>
      <c r="W1896" s="384"/>
      <c r="X1896" s="489">
        <v>44280</v>
      </c>
      <c r="Y1896" s="482"/>
      <c r="Z1896" s="74"/>
    </row>
    <row r="1897" spans="2:27" ht="42.45" hidden="1" customHeight="1" x14ac:dyDescent="0.3">
      <c r="B1897" s="56" t="str">
        <f t="shared" ca="1" si="199"/>
        <v>VERO</v>
      </c>
      <c r="C1897" s="57" t="b">
        <f t="shared" si="200"/>
        <v>1</v>
      </c>
      <c r="D1897" s="57" t="b">
        <f>+IF(Q1897='Convalida dati'!$B$16,AND('Dealflow centrale'!V1897&lt;&gt;"",I1897&lt;&gt;""),IF(AND('Dealflow centrale'!Q1897='Convalida dati'!$B$17,'Dealflow centrale'!I1897=""),OR('Dealflow centrale'!V1897="",V1897='Convalida dati'!$D$8),"FALSO"))</f>
        <v>1</v>
      </c>
      <c r="E1897" s="57" t="b">
        <f>+IF(OR(T1897='Convalida dati'!$F$4,T1897='Convalida dati'!$F$5,T1897='Convalida dati'!$F$8),OR('Dealflow centrale'!V1897='Convalida dati'!$D$9,V1897='Convalida dati'!$D$6,V1897='Convalida dati'!$D$7),IF(OR('Dealflow centrale'!T1897='Convalida dati'!$F$6,'Dealflow centrale'!T1897='Convalida dati'!$F$7),OR('Dealflow centrale'!V1897='Convalida dati'!$D$10,'Dealflow centrale'!V1897='Convalida dati'!$D$9,'Dealflow centrale'!V1897='Convalida dati'!$D$6),IF(T1897="",OR(V1897="",V1897='Convalida dati'!$D$8),"FALSO")))</f>
        <v>1</v>
      </c>
      <c r="F1897" s="58" t="str">
        <f t="shared" ca="1" si="196"/>
        <v>OK</v>
      </c>
      <c r="G1897" s="60">
        <f t="shared" si="193"/>
        <v>1892</v>
      </c>
      <c r="H1897" s="84">
        <v>44275</v>
      </c>
      <c r="I1897" s="59">
        <v>44275</v>
      </c>
      <c r="J1897" s="75" t="s">
        <v>4073</v>
      </c>
      <c r="K1897" s="70" t="s">
        <v>62</v>
      </c>
      <c r="L1897" s="70" t="s">
        <v>149</v>
      </c>
      <c r="M1897" s="72" t="s">
        <v>92</v>
      </c>
      <c r="N1897" s="75" t="s">
        <v>111</v>
      </c>
      <c r="O1897" s="73"/>
      <c r="P1897" s="72" t="s">
        <v>36</v>
      </c>
      <c r="Q1897" s="281" t="s">
        <v>170</v>
      </c>
      <c r="R1897" s="61" t="s">
        <v>48</v>
      </c>
      <c r="S1897" s="293" t="str">
        <f>+'EVCA sectoralclassification'!E214</f>
        <v>Systems software</v>
      </c>
      <c r="T1897" s="62" t="s">
        <v>166</v>
      </c>
      <c r="U1897" s="60" t="s">
        <v>218</v>
      </c>
      <c r="V1897" s="425" t="s">
        <v>3913</v>
      </c>
      <c r="W1897" s="461"/>
      <c r="X1897" s="488">
        <v>44280</v>
      </c>
      <c r="Y1897" s="481"/>
      <c r="Z1897" s="284"/>
    </row>
    <row r="1898" spans="2:27" ht="42.45" hidden="1" customHeight="1" x14ac:dyDescent="0.3">
      <c r="B1898" s="56" t="str">
        <f t="shared" ca="1" si="199"/>
        <v>VERO</v>
      </c>
      <c r="C1898" s="57" t="b">
        <f t="shared" si="200"/>
        <v>1</v>
      </c>
      <c r="D1898" s="57" t="b">
        <f>+IF(Q1898='Convalida dati'!$B$16,AND('Dealflow centrale'!V1898&lt;&gt;"",I1898&lt;&gt;""),IF(AND('Dealflow centrale'!Q1898='Convalida dati'!$B$17,'Dealflow centrale'!I1898=""),OR('Dealflow centrale'!V1898="",V1898='Convalida dati'!$D$8),"FALSO"))</f>
        <v>1</v>
      </c>
      <c r="E1898" s="57" t="b">
        <f>+IF(OR(T1898='Convalida dati'!$F$4,T1898='Convalida dati'!$F$5,T1898='Convalida dati'!$F$8),OR('Dealflow centrale'!V1898='Convalida dati'!$D$9,V1898='Convalida dati'!$D$6,V1898='Convalida dati'!$D$7),IF(OR('Dealflow centrale'!T1898='Convalida dati'!$F$6,'Dealflow centrale'!T1898='Convalida dati'!$F$7),OR('Dealflow centrale'!V1898='Convalida dati'!$D$10,'Dealflow centrale'!V1898='Convalida dati'!$D$9,'Dealflow centrale'!V1898='Convalida dati'!$D$6),IF(T1898="",OR(V1898="",V1898='Convalida dati'!$D$8),"FALSO")))</f>
        <v>1</v>
      </c>
      <c r="F1898" s="58" t="str">
        <f t="shared" ca="1" si="196"/>
        <v>OK</v>
      </c>
      <c r="G1898" s="66">
        <f t="shared" si="193"/>
        <v>1893</v>
      </c>
      <c r="H1898" s="85">
        <v>44276</v>
      </c>
      <c r="I1898" s="63">
        <v>44276</v>
      </c>
      <c r="J1898" s="77" t="s">
        <v>4074</v>
      </c>
      <c r="K1898" s="76" t="s">
        <v>62</v>
      </c>
      <c r="L1898" s="76" t="s">
        <v>1421</v>
      </c>
      <c r="M1898" s="78" t="s">
        <v>89</v>
      </c>
      <c r="N1898" s="77"/>
      <c r="O1898" s="272"/>
      <c r="P1898" s="78" t="s">
        <v>34</v>
      </c>
      <c r="Q1898" s="280" t="s">
        <v>170</v>
      </c>
      <c r="R1898" s="67" t="s">
        <v>53</v>
      </c>
      <c r="S1898" s="288" t="str">
        <f>+'EVCA sectoralclassification'!E161</f>
        <v>Consumer services: other</v>
      </c>
      <c r="T1898" s="68" t="s">
        <v>41</v>
      </c>
      <c r="U1898" s="66" t="s">
        <v>218</v>
      </c>
      <c r="V1898" s="437" t="s">
        <v>174</v>
      </c>
      <c r="W1898" s="384"/>
      <c r="X1898" s="489">
        <v>44280</v>
      </c>
      <c r="Y1898" s="482"/>
      <c r="Z1898" s="74"/>
    </row>
    <row r="1899" spans="2:27" ht="42.45" hidden="1" customHeight="1" x14ac:dyDescent="0.3">
      <c r="B1899" s="56" t="str">
        <f t="shared" ca="1" si="199"/>
        <v>VERO</v>
      </c>
      <c r="C1899" s="57" t="b">
        <f t="shared" si="200"/>
        <v>1</v>
      </c>
      <c r="D1899" s="57" t="b">
        <f>+IF(Q1899='Convalida dati'!$B$16,AND('Dealflow centrale'!V1899&lt;&gt;"",I1899&lt;&gt;""),IF(AND('Dealflow centrale'!Q1899='Convalida dati'!$B$17,'Dealflow centrale'!I1899=""),OR('Dealflow centrale'!V1899="",V1899='Convalida dati'!$D$8),"FALSO"))</f>
        <v>1</v>
      </c>
      <c r="E1899" s="57" t="b">
        <f>+IF(OR(T1899='Convalida dati'!$F$4,T1899='Convalida dati'!$F$5,T1899='Convalida dati'!$F$8),OR('Dealflow centrale'!V1899='Convalida dati'!$D$9,V1899='Convalida dati'!$D$6,V1899='Convalida dati'!$D$7),IF(OR('Dealflow centrale'!T1899='Convalida dati'!$F$6,'Dealflow centrale'!T1899='Convalida dati'!$F$7),OR('Dealflow centrale'!V1899='Convalida dati'!$D$10,'Dealflow centrale'!V1899='Convalida dati'!$D$9,'Dealflow centrale'!V1899='Convalida dati'!$D$6),IF(T1899="",OR(V1899="",V1899='Convalida dati'!$D$8),"FALSO")))</f>
        <v>1</v>
      </c>
      <c r="F1899" s="58" t="str">
        <f t="shared" ca="1" si="196"/>
        <v>OK</v>
      </c>
      <c r="G1899" s="60">
        <f t="shared" si="193"/>
        <v>1894</v>
      </c>
      <c r="H1899" s="84">
        <v>44280</v>
      </c>
      <c r="I1899" s="59">
        <v>44280</v>
      </c>
      <c r="J1899" s="75" t="s">
        <v>4095</v>
      </c>
      <c r="K1899" s="70" t="s">
        <v>62</v>
      </c>
      <c r="L1899" s="70" t="s">
        <v>190</v>
      </c>
      <c r="M1899" s="72" t="s">
        <v>99</v>
      </c>
      <c r="N1899" s="75" t="s">
        <v>111</v>
      </c>
      <c r="O1899" s="73"/>
      <c r="P1899" s="72" t="s">
        <v>36</v>
      </c>
      <c r="Q1899" s="281" t="s">
        <v>170</v>
      </c>
      <c r="R1899" s="61" t="s">
        <v>53</v>
      </c>
      <c r="S1899" s="293" t="str">
        <f>+'EVCA sectoralclassification'!E89</f>
        <v>Business and industrial services</v>
      </c>
      <c r="T1899" s="62" t="s">
        <v>166</v>
      </c>
      <c r="U1899" s="72" t="s">
        <v>970</v>
      </c>
      <c r="V1899" s="418" t="s">
        <v>3913</v>
      </c>
      <c r="W1899" s="289"/>
      <c r="X1899" s="488">
        <v>44309</v>
      </c>
      <c r="Y1899" s="483" t="s">
        <v>4161</v>
      </c>
      <c r="Z1899" s="80"/>
      <c r="AA1899" s="284" t="s">
        <v>4094</v>
      </c>
    </row>
    <row r="1900" spans="2:27" ht="42.45" hidden="1" customHeight="1" x14ac:dyDescent="0.3">
      <c r="B1900" s="56" t="str">
        <f t="shared" ca="1" si="199"/>
        <v>VERO</v>
      </c>
      <c r="C1900" s="57" t="b">
        <f t="shared" si="200"/>
        <v>1</v>
      </c>
      <c r="D1900" s="57" t="b">
        <f>+IF(Q1900='Convalida dati'!$B$16,AND('Dealflow centrale'!V1900&lt;&gt;"",I1900&lt;&gt;""),IF(AND('Dealflow centrale'!Q1900='Convalida dati'!$B$17,'Dealflow centrale'!I1900=""),OR('Dealflow centrale'!V1900="",V1900='Convalida dati'!$D$8),"FALSO"))</f>
        <v>1</v>
      </c>
      <c r="E1900" s="57" t="b">
        <f>+IF(OR(T1900='Convalida dati'!$F$4,T1900='Convalida dati'!$F$5,T1900='Convalida dati'!$F$8),OR('Dealflow centrale'!V1900='Convalida dati'!$D$9,V1900='Convalida dati'!$D$6,V1900='Convalida dati'!$D$7),IF(OR('Dealflow centrale'!T1900='Convalida dati'!$F$6,'Dealflow centrale'!T1900='Convalida dati'!$F$7),OR('Dealflow centrale'!V1900='Convalida dati'!$D$10,'Dealflow centrale'!V1900='Convalida dati'!$D$9,'Dealflow centrale'!V1900='Convalida dati'!$D$6),IF(T1900="",OR(V1900="",V1900='Convalida dati'!$D$8),"FALSO")))</f>
        <v>1</v>
      </c>
      <c r="F1900" s="58" t="str">
        <f t="shared" ca="1" si="196"/>
        <v>OK</v>
      </c>
      <c r="G1900" s="66">
        <f t="shared" si="193"/>
        <v>1895</v>
      </c>
      <c r="H1900" s="273">
        <v>44278</v>
      </c>
      <c r="I1900" s="63">
        <v>44278</v>
      </c>
      <c r="J1900" s="77" t="s">
        <v>4075</v>
      </c>
      <c r="K1900" s="76" t="s">
        <v>64</v>
      </c>
      <c r="L1900" s="76" t="s">
        <v>4085</v>
      </c>
      <c r="M1900" s="78" t="s">
        <v>187</v>
      </c>
      <c r="N1900" s="64"/>
      <c r="O1900" s="272" t="s">
        <v>4076</v>
      </c>
      <c r="P1900" s="66" t="s">
        <v>34</v>
      </c>
      <c r="Q1900" s="67" t="s">
        <v>170</v>
      </c>
      <c r="R1900" s="67" t="s">
        <v>52</v>
      </c>
      <c r="S1900" s="287" t="str">
        <f>+'EVCA sectoralclassification'!E231</f>
        <v>Medical devices and supplies</v>
      </c>
      <c r="T1900" s="67" t="s">
        <v>41</v>
      </c>
      <c r="U1900" s="78" t="s">
        <v>218</v>
      </c>
      <c r="V1900" s="440" t="s">
        <v>174</v>
      </c>
      <c r="W1900" s="382"/>
      <c r="X1900" s="489">
        <v>44280</v>
      </c>
      <c r="Y1900" s="482"/>
      <c r="Z1900" s="74"/>
    </row>
    <row r="1901" spans="2:27" ht="42.45" hidden="1" customHeight="1" x14ac:dyDescent="0.3">
      <c r="B1901" s="56" t="str">
        <f t="shared" ca="1" si="199"/>
        <v>VERO</v>
      </c>
      <c r="C1901" s="57" t="b">
        <f t="shared" si="200"/>
        <v>1</v>
      </c>
      <c r="D1901" s="57" t="b">
        <f>+IF(Q1901='Convalida dati'!$B$16,AND('Dealflow centrale'!V1901&lt;&gt;"",I1901&lt;&gt;""),IF(AND('Dealflow centrale'!Q1901='Convalida dati'!$B$17,'Dealflow centrale'!I1901=""),OR('Dealflow centrale'!V1901="",V1901='Convalida dati'!$D$8),"FALSO"))</f>
        <v>1</v>
      </c>
      <c r="E1901" s="57" t="b">
        <f>+IF(OR(T1901='Convalida dati'!$F$4,T1901='Convalida dati'!$F$5,T1901='Convalida dati'!$F$8),OR('Dealflow centrale'!V1901='Convalida dati'!$D$9,V1901='Convalida dati'!$D$6,V1901='Convalida dati'!$D$7),IF(OR('Dealflow centrale'!T1901='Convalida dati'!$F$6,'Dealflow centrale'!T1901='Convalida dati'!$F$7),OR('Dealflow centrale'!V1901='Convalida dati'!$D$10,'Dealflow centrale'!V1901='Convalida dati'!$D$9,'Dealflow centrale'!V1901='Convalida dati'!$D$6),IF(T1901="",OR(V1901="",V1901='Convalida dati'!$D$8),"FALSO")))</f>
        <v>1</v>
      </c>
      <c r="F1901" s="58" t="str">
        <f t="shared" ca="1" si="196"/>
        <v>OK</v>
      </c>
      <c r="G1901" s="60">
        <f t="shared" si="193"/>
        <v>1896</v>
      </c>
      <c r="H1901" s="84">
        <v>44279</v>
      </c>
      <c r="I1901" s="59"/>
      <c r="J1901" s="75" t="s">
        <v>4087</v>
      </c>
      <c r="K1901" s="70" t="s">
        <v>62</v>
      </c>
      <c r="L1901" s="70" t="s">
        <v>206</v>
      </c>
      <c r="M1901" s="72" t="s">
        <v>206</v>
      </c>
      <c r="N1901" s="75"/>
      <c r="O1901" s="73" t="s">
        <v>4086</v>
      </c>
      <c r="P1901" s="72" t="s">
        <v>35</v>
      </c>
      <c r="Q1901" s="281" t="s">
        <v>67</v>
      </c>
      <c r="R1901" s="61"/>
      <c r="S1901" s="61"/>
      <c r="T1901" s="61"/>
      <c r="U1901" s="60"/>
      <c r="V1901" s="424" t="s">
        <v>781</v>
      </c>
      <c r="W1901" s="289"/>
      <c r="X1901" s="491">
        <v>44280</v>
      </c>
      <c r="Y1901" s="481"/>
      <c r="Z1901" s="284"/>
    </row>
    <row r="1902" spans="2:27" ht="42.45" hidden="1" customHeight="1" x14ac:dyDescent="0.3">
      <c r="B1902" s="56" t="str">
        <f t="shared" ca="1" si="199"/>
        <v>VERO</v>
      </c>
      <c r="C1902" s="57" t="b">
        <f t="shared" si="200"/>
        <v>1</v>
      </c>
      <c r="D1902" s="57" t="b">
        <f>+IF(Q1902='Convalida dati'!$B$16,AND('Dealflow centrale'!V1902&lt;&gt;"",I1902&lt;&gt;""),IF(AND('Dealflow centrale'!Q1902='Convalida dati'!$B$17,'Dealflow centrale'!I1902=""),OR('Dealflow centrale'!V1902="",V1902='Convalida dati'!$D$8),"FALSO"))</f>
        <v>1</v>
      </c>
      <c r="E1902" s="57" t="b">
        <f>+IF(OR(T1902='Convalida dati'!$F$4,T1902='Convalida dati'!$F$5,T1902='Convalida dati'!$F$8),OR('Dealflow centrale'!V1902='Convalida dati'!$D$9,V1902='Convalida dati'!$D$6,V1902='Convalida dati'!$D$7),IF(OR('Dealflow centrale'!T1902='Convalida dati'!$F$6,'Dealflow centrale'!T1902='Convalida dati'!$F$7),OR('Dealflow centrale'!V1902='Convalida dati'!$D$10,'Dealflow centrale'!V1902='Convalida dati'!$D$9,'Dealflow centrale'!V1902='Convalida dati'!$D$6),IF(T1902="",OR(V1902="",V1902='Convalida dati'!$D$8),"FALSO")))</f>
        <v>1</v>
      </c>
      <c r="F1902" s="58" t="str">
        <f t="shared" ca="1" si="196"/>
        <v>OK</v>
      </c>
      <c r="G1902" s="66">
        <f t="shared" si="193"/>
        <v>1897</v>
      </c>
      <c r="H1902" s="85">
        <v>44279</v>
      </c>
      <c r="I1902" s="63">
        <v>44279</v>
      </c>
      <c r="J1902" s="77" t="s">
        <v>4077</v>
      </c>
      <c r="K1902" s="76" t="s">
        <v>62</v>
      </c>
      <c r="L1902" s="76" t="s">
        <v>3932</v>
      </c>
      <c r="M1902" s="78" t="s">
        <v>99</v>
      </c>
      <c r="N1902" s="64"/>
      <c r="O1902" s="272" t="s">
        <v>4078</v>
      </c>
      <c r="P1902" s="78" t="s">
        <v>83</v>
      </c>
      <c r="Q1902" s="67" t="s">
        <v>170</v>
      </c>
      <c r="R1902" s="280" t="s">
        <v>47</v>
      </c>
      <c r="S1902" s="288" t="str">
        <f>+'EVCA sectoralclassification'!E130</f>
        <v>Consumer products manufacturing</v>
      </c>
      <c r="T1902" s="68" t="s">
        <v>166</v>
      </c>
      <c r="U1902" s="66" t="s">
        <v>218</v>
      </c>
      <c r="V1902" s="427" t="s">
        <v>3913</v>
      </c>
      <c r="W1902" s="462"/>
      <c r="X1902" s="489">
        <v>44280</v>
      </c>
      <c r="Y1902" s="482"/>
      <c r="Z1902" s="74"/>
    </row>
    <row r="1903" spans="2:27" ht="42.45" hidden="1" customHeight="1" x14ac:dyDescent="0.3">
      <c r="B1903" s="56" t="str">
        <f t="shared" ca="1" si="199"/>
        <v>VERO</v>
      </c>
      <c r="C1903" s="57" t="b">
        <f t="shared" si="200"/>
        <v>1</v>
      </c>
      <c r="D1903" s="57" t="b">
        <f>+IF(Q1903='Convalida dati'!$B$16,AND('Dealflow centrale'!V1903&lt;&gt;"",I1903&lt;&gt;""),IF(AND('Dealflow centrale'!Q1903='Convalida dati'!$B$17,'Dealflow centrale'!I1903=""),OR('Dealflow centrale'!V1903="",V1903='Convalida dati'!$D$8),"FALSO"))</f>
        <v>1</v>
      </c>
      <c r="E1903" s="57" t="b">
        <f>+IF(OR(T1903='Convalida dati'!$F$4,T1903='Convalida dati'!$F$5,T1903='Convalida dati'!$F$8),OR('Dealflow centrale'!V1903='Convalida dati'!$D$9,V1903='Convalida dati'!$D$6,V1903='Convalida dati'!$D$7),IF(OR('Dealflow centrale'!T1903='Convalida dati'!$F$6,'Dealflow centrale'!T1903='Convalida dati'!$F$7),OR('Dealflow centrale'!V1903='Convalida dati'!$D$10,'Dealflow centrale'!V1903='Convalida dati'!$D$9,'Dealflow centrale'!V1903='Convalida dati'!$D$6),IF(T1903="",OR(V1903="",V1903='Convalida dati'!$D$8),"FALSO")))</f>
        <v>1</v>
      </c>
      <c r="F1903" s="58" t="str">
        <f t="shared" ca="1" si="196"/>
        <v>OK</v>
      </c>
      <c r="G1903" s="60">
        <f t="shared" si="193"/>
        <v>1898</v>
      </c>
      <c r="H1903" s="84">
        <v>44279</v>
      </c>
      <c r="I1903" s="59">
        <v>44279</v>
      </c>
      <c r="J1903" s="75" t="s">
        <v>4079</v>
      </c>
      <c r="K1903" s="70" t="s">
        <v>62</v>
      </c>
      <c r="L1903" s="70" t="s">
        <v>802</v>
      </c>
      <c r="M1903" s="72" t="s">
        <v>99</v>
      </c>
      <c r="N1903" s="75"/>
      <c r="O1903" s="73" t="s">
        <v>4080</v>
      </c>
      <c r="P1903" s="60" t="s">
        <v>34</v>
      </c>
      <c r="Q1903" s="61" t="s">
        <v>170</v>
      </c>
      <c r="R1903" s="61" t="s">
        <v>49</v>
      </c>
      <c r="S1903" s="293" t="str">
        <f>+'EVCA sectoralclassification'!E214</f>
        <v>Systems software</v>
      </c>
      <c r="T1903" s="62" t="s">
        <v>166</v>
      </c>
      <c r="U1903" s="60" t="s">
        <v>218</v>
      </c>
      <c r="V1903" s="425" t="s">
        <v>3913</v>
      </c>
      <c r="W1903" s="461"/>
      <c r="X1903" s="491">
        <v>44280</v>
      </c>
      <c r="Y1903" s="481"/>
      <c r="Z1903" s="284"/>
    </row>
    <row r="1904" spans="2:27" ht="42.45" hidden="1" customHeight="1" x14ac:dyDescent="0.3">
      <c r="B1904" s="56" t="str">
        <f t="shared" ca="1" si="199"/>
        <v>VERO</v>
      </c>
      <c r="C1904" s="57" t="b">
        <f t="shared" si="200"/>
        <v>1</v>
      </c>
      <c r="D1904" s="57" t="b">
        <f>+IF(Q1904='Convalida dati'!$B$16,AND('Dealflow centrale'!V1904&lt;&gt;"",I1904&lt;&gt;""),IF(AND('Dealflow centrale'!Q1904='Convalida dati'!$B$17,'Dealflow centrale'!I1904=""),OR('Dealflow centrale'!V1904="",V1904='Convalida dati'!$D$8),"FALSO"))</f>
        <v>1</v>
      </c>
      <c r="E1904" s="57" t="b">
        <f>+IF(OR(T1904='Convalida dati'!$F$4,T1904='Convalida dati'!$F$5,T1904='Convalida dati'!$F$8),OR('Dealflow centrale'!V1904='Convalida dati'!$D$9,V1904='Convalida dati'!$D$6,V1904='Convalida dati'!$D$7),IF(OR('Dealflow centrale'!T1904='Convalida dati'!$F$6,'Dealflow centrale'!T1904='Convalida dati'!$F$7),OR('Dealflow centrale'!V1904='Convalida dati'!$D$10,'Dealflow centrale'!V1904='Convalida dati'!$D$9,'Dealflow centrale'!V1904='Convalida dati'!$D$6),IF(T1904="",OR(V1904="",V1904='Convalida dati'!$D$8),"FALSO")))</f>
        <v>1</v>
      </c>
      <c r="F1904" s="58" t="str">
        <f t="shared" ca="1" si="196"/>
        <v>OK</v>
      </c>
      <c r="G1904" s="66">
        <f t="shared" si="193"/>
        <v>1899</v>
      </c>
      <c r="H1904" s="85">
        <v>44279</v>
      </c>
      <c r="I1904" s="63">
        <v>44279</v>
      </c>
      <c r="J1904" s="77" t="s">
        <v>4081</v>
      </c>
      <c r="K1904" s="76" t="s">
        <v>62</v>
      </c>
      <c r="L1904" s="76" t="s">
        <v>1930</v>
      </c>
      <c r="M1904" s="78" t="s">
        <v>90</v>
      </c>
      <c r="N1904" s="64"/>
      <c r="O1904" s="272" t="s">
        <v>4082</v>
      </c>
      <c r="P1904" s="66" t="s">
        <v>34</v>
      </c>
      <c r="Q1904" s="67" t="s">
        <v>170</v>
      </c>
      <c r="R1904" s="67" t="s">
        <v>43</v>
      </c>
      <c r="S1904" s="288" t="str">
        <f>+'EVCA sectoralclassification'!E16</f>
        <v>Agriculture: other</v>
      </c>
      <c r="T1904" s="68" t="s">
        <v>41</v>
      </c>
      <c r="U1904" s="66" t="s">
        <v>218</v>
      </c>
      <c r="V1904" s="437" t="s">
        <v>174</v>
      </c>
      <c r="W1904" s="384"/>
      <c r="X1904" s="489">
        <v>44280</v>
      </c>
      <c r="Y1904" s="482" t="s">
        <v>2218</v>
      </c>
      <c r="Z1904" s="74"/>
    </row>
    <row r="1905" spans="2:26" ht="42.45" hidden="1" customHeight="1" x14ac:dyDescent="0.3">
      <c r="B1905" s="56" t="str">
        <f t="shared" ca="1" si="199"/>
        <v>VERO</v>
      </c>
      <c r="C1905" s="57" t="b">
        <f t="shared" si="200"/>
        <v>1</v>
      </c>
      <c r="D1905" s="57" t="b">
        <f>+IF(Q1905='Convalida dati'!$B$16,AND('Dealflow centrale'!V1905&lt;&gt;"",I1905&lt;&gt;""),IF(AND('Dealflow centrale'!Q1905='Convalida dati'!$B$17,'Dealflow centrale'!I1905=""),OR('Dealflow centrale'!V1905="",V1905='Convalida dati'!$D$8),"FALSO"))</f>
        <v>1</v>
      </c>
      <c r="E1905" s="57" t="b">
        <f>+IF(OR(T1905='Convalida dati'!$F$4,T1905='Convalida dati'!$F$5,T1905='Convalida dati'!$F$8),OR('Dealflow centrale'!V1905='Convalida dati'!$D$9,V1905='Convalida dati'!$D$6,V1905='Convalida dati'!$D$7),IF(OR('Dealflow centrale'!T1905='Convalida dati'!$F$6,'Dealflow centrale'!T1905='Convalida dati'!$F$7),OR('Dealflow centrale'!V1905='Convalida dati'!$D$10,'Dealflow centrale'!V1905='Convalida dati'!$D$9,'Dealflow centrale'!V1905='Convalida dati'!$D$6),IF(T1905="",OR(V1905="",V1905='Convalida dati'!$D$8),"FALSO")))</f>
        <v>1</v>
      </c>
      <c r="F1905" s="58" t="str">
        <f t="shared" ca="1" si="196"/>
        <v>OK</v>
      </c>
      <c r="G1905" s="60">
        <f t="shared" si="193"/>
        <v>1900</v>
      </c>
      <c r="H1905" s="84">
        <v>44279</v>
      </c>
      <c r="I1905" s="59">
        <v>44279</v>
      </c>
      <c r="J1905" s="75" t="s">
        <v>4083</v>
      </c>
      <c r="K1905" s="70" t="s">
        <v>62</v>
      </c>
      <c r="L1905" s="70" t="s">
        <v>192</v>
      </c>
      <c r="M1905" s="72" t="s">
        <v>95</v>
      </c>
      <c r="N1905" s="75"/>
      <c r="O1905" s="73" t="s">
        <v>4084</v>
      </c>
      <c r="P1905" s="60" t="s">
        <v>34</v>
      </c>
      <c r="Q1905" s="61" t="s">
        <v>170</v>
      </c>
      <c r="R1905" s="61" t="s">
        <v>53</v>
      </c>
      <c r="S1905" s="293" t="str">
        <f>+'EVCA sectoralclassification'!E109</f>
        <v>Transportation services</v>
      </c>
      <c r="T1905" s="62" t="s">
        <v>166</v>
      </c>
      <c r="U1905" s="60" t="s">
        <v>218</v>
      </c>
      <c r="V1905" s="425" t="s">
        <v>3913</v>
      </c>
      <c r="W1905" s="461"/>
      <c r="X1905" s="491">
        <v>44280</v>
      </c>
      <c r="Y1905" s="481"/>
      <c r="Z1905" s="284"/>
    </row>
    <row r="1906" spans="2:26" ht="42.45" hidden="1" customHeight="1" x14ac:dyDescent="0.3">
      <c r="B1906" s="56" t="str">
        <f t="shared" ref="B1906:B1907" ca="1" si="201">IF(AND(+H1906&lt;=X1906,X1906&lt;=TODAY()),"VERO","FALSO")</f>
        <v>VERO</v>
      </c>
      <c r="C1906" s="57" t="b">
        <f t="shared" ref="C1906:C1907" si="202">+(AND(G1906&lt;&gt;"",H1906&lt;&gt;"",J1906&lt;&gt;"",K1906&lt;&gt;"",L1906&lt;&gt;"",M1906&lt;&gt;"",P1906&lt;&gt;"",Q1906&lt;&gt;""))</f>
        <v>1</v>
      </c>
      <c r="D1906" s="57" t="b">
        <f>+IF(Q1906='Convalida dati'!$B$16,AND('Dealflow centrale'!V1906&lt;&gt;"",I1906&lt;&gt;""),IF(AND('Dealflow centrale'!Q1906='Convalida dati'!$B$17,'Dealflow centrale'!I1906=""),OR('Dealflow centrale'!V1906="",V1906='Convalida dati'!$D$8),"FALSO"))</f>
        <v>1</v>
      </c>
      <c r="E1906" s="57" t="b">
        <f>+IF(OR(T1906='Convalida dati'!$F$4,T1906='Convalida dati'!$F$5,T1906='Convalida dati'!$F$8),OR('Dealflow centrale'!V1906='Convalida dati'!$D$9,V1906='Convalida dati'!$D$6,V1906='Convalida dati'!$D$7),IF(OR('Dealflow centrale'!T1906='Convalida dati'!$F$6,'Dealflow centrale'!T1906='Convalida dati'!$F$7),OR('Dealflow centrale'!V1906='Convalida dati'!$D$10,'Dealflow centrale'!V1906='Convalida dati'!$D$9,'Dealflow centrale'!V1906='Convalida dati'!$D$6),IF(T1906="",OR(V1906="",V1906='Convalida dati'!$D$8),"FALSO")))</f>
        <v>1</v>
      </c>
      <c r="F1906" s="58" t="str">
        <f t="shared" ca="1" si="196"/>
        <v>OK</v>
      </c>
      <c r="G1906" s="66">
        <f t="shared" si="193"/>
        <v>1901</v>
      </c>
      <c r="H1906" s="85">
        <v>44280</v>
      </c>
      <c r="I1906" s="63">
        <v>44280</v>
      </c>
      <c r="J1906" s="77" t="s">
        <v>4089</v>
      </c>
      <c r="K1906" s="76" t="s">
        <v>62</v>
      </c>
      <c r="L1906" s="76" t="s">
        <v>165</v>
      </c>
      <c r="M1906" s="78" t="s">
        <v>90</v>
      </c>
      <c r="N1906" s="64"/>
      <c r="O1906" s="272" t="s">
        <v>4088</v>
      </c>
      <c r="P1906" s="66" t="s">
        <v>84</v>
      </c>
      <c r="Q1906" s="67" t="s">
        <v>170</v>
      </c>
      <c r="R1906" s="67" t="s">
        <v>48</v>
      </c>
      <c r="S1906" s="287" t="str">
        <f>+'EVCA sectoralclassification'!E199</f>
        <v>Internet technologies</v>
      </c>
      <c r="T1906" s="67" t="s">
        <v>166</v>
      </c>
      <c r="U1906" s="78" t="s">
        <v>218</v>
      </c>
      <c r="V1906" s="427" t="s">
        <v>3913</v>
      </c>
      <c r="W1906" s="462"/>
      <c r="X1906" s="489">
        <v>44280</v>
      </c>
      <c r="Y1906" s="482" t="s">
        <v>2218</v>
      </c>
      <c r="Z1906" s="74"/>
    </row>
    <row r="1907" spans="2:26" ht="42.45" hidden="1" customHeight="1" x14ac:dyDescent="0.3">
      <c r="B1907" s="56" t="str">
        <f t="shared" ca="1" si="201"/>
        <v>VERO</v>
      </c>
      <c r="C1907" s="57" t="b">
        <f t="shared" si="202"/>
        <v>1</v>
      </c>
      <c r="D1907" s="57" t="b">
        <f>+IF(Q1907='Convalida dati'!$B$16,AND('Dealflow centrale'!V1907&lt;&gt;"",I1907&lt;&gt;""),IF(AND('Dealflow centrale'!Q1907='Convalida dati'!$B$17,'Dealflow centrale'!I1907=""),OR('Dealflow centrale'!V1907="",V1907='Convalida dati'!$D$8),"FALSO"))</f>
        <v>1</v>
      </c>
      <c r="E1907" s="57" t="b">
        <f>+IF(OR(T1907='Convalida dati'!$F$4,T1907='Convalida dati'!$F$5,T1907='Convalida dati'!$F$8),OR('Dealflow centrale'!V1907='Convalida dati'!$D$9,V1907='Convalida dati'!$D$6,V1907='Convalida dati'!$D$7),IF(OR('Dealflow centrale'!T1907='Convalida dati'!$F$6,'Dealflow centrale'!T1907='Convalida dati'!$F$7),OR('Dealflow centrale'!V1907='Convalida dati'!$D$10,'Dealflow centrale'!V1907='Convalida dati'!$D$9,'Dealflow centrale'!V1907='Convalida dati'!$D$6),IF(T1907="",OR(V1907="",V1907='Convalida dati'!$D$8),"FALSO")))</f>
        <v>1</v>
      </c>
      <c r="F1907" s="58" t="str">
        <f t="shared" ca="1" si="196"/>
        <v>OK</v>
      </c>
      <c r="G1907" s="60">
        <f t="shared" si="193"/>
        <v>1902</v>
      </c>
      <c r="H1907" s="84">
        <v>44280</v>
      </c>
      <c r="I1907" s="59">
        <v>44280</v>
      </c>
      <c r="J1907" s="75" t="s">
        <v>4090</v>
      </c>
      <c r="K1907" s="70" t="s">
        <v>62</v>
      </c>
      <c r="L1907" s="70" t="s">
        <v>1629</v>
      </c>
      <c r="M1907" s="72" t="s">
        <v>70</v>
      </c>
      <c r="N1907" s="75"/>
      <c r="O1907" s="73" t="s">
        <v>4091</v>
      </c>
      <c r="P1907" s="60" t="s">
        <v>34</v>
      </c>
      <c r="Q1907" s="61" t="s">
        <v>170</v>
      </c>
      <c r="R1907" s="61" t="s">
        <v>51</v>
      </c>
      <c r="S1907" s="61" t="str">
        <f>+'EVCA sectoralclassification'!E20</f>
        <v>Organic chemicals</v>
      </c>
      <c r="T1907" s="61" t="s">
        <v>41</v>
      </c>
      <c r="U1907" s="72" t="s">
        <v>1085</v>
      </c>
      <c r="V1907" s="441" t="s">
        <v>3912</v>
      </c>
      <c r="W1907" s="466"/>
      <c r="X1907" s="491">
        <v>44280</v>
      </c>
      <c r="Y1907" s="481"/>
      <c r="Z1907" s="284"/>
    </row>
    <row r="1908" spans="2:26" ht="42.45" hidden="1" customHeight="1" x14ac:dyDescent="0.3">
      <c r="B1908" s="56" t="str">
        <f t="shared" ref="B1908:B1971" ca="1" si="203">IF(AND(+H1908&lt;=X1908,X1908&lt;=TODAY()),"VERO","FALSO")</f>
        <v>VERO</v>
      </c>
      <c r="C1908" s="57" t="b">
        <f t="shared" ref="C1908:C1971" si="204">+(AND(G1908&lt;&gt;"",H1908&lt;&gt;"",J1908&lt;&gt;"",K1908&lt;&gt;"",L1908&lt;&gt;"",M1908&lt;&gt;"",P1908&lt;&gt;"",Q1908&lt;&gt;""))</f>
        <v>1</v>
      </c>
      <c r="D1908" s="57" t="b">
        <f>+IF(Q1908='Convalida dati'!$B$16,AND('Dealflow centrale'!V1908&lt;&gt;"",I1908&lt;&gt;""),IF(AND('Dealflow centrale'!Q1908='Convalida dati'!$B$17,'Dealflow centrale'!I1908=""),OR('Dealflow centrale'!V1908="",V1908='Convalida dati'!$D$8),"FALSO"))</f>
        <v>1</v>
      </c>
      <c r="E1908" s="57" t="b">
        <f>+IF(OR(T1908='Convalida dati'!$F$4,T1908='Convalida dati'!$F$5,T1908='Convalida dati'!$F$8),OR('Dealflow centrale'!V1908='Convalida dati'!$D$9,V1908='Convalida dati'!$D$6,V1908='Convalida dati'!$D$7),IF(OR('Dealflow centrale'!T1908='Convalida dati'!$F$6,'Dealflow centrale'!T1908='Convalida dati'!$F$7),OR('Dealflow centrale'!V1908='Convalida dati'!$D$10,'Dealflow centrale'!V1908='Convalida dati'!$D$9,'Dealflow centrale'!V1908='Convalida dati'!$D$6),IF(T1908="",OR(V1908="",V1908='Convalida dati'!$D$8),"FALSO")))</f>
        <v>1</v>
      </c>
      <c r="F1908" s="58" t="str">
        <f t="shared" ca="1" si="196"/>
        <v>OK</v>
      </c>
      <c r="G1908" s="66">
        <f t="shared" ref="G1908:G1971" si="205">+G1907+1</f>
        <v>1903</v>
      </c>
      <c r="H1908" s="273">
        <v>44281</v>
      </c>
      <c r="I1908" s="63">
        <v>44281</v>
      </c>
      <c r="J1908" s="77" t="s">
        <v>4096</v>
      </c>
      <c r="K1908" s="76" t="s">
        <v>62</v>
      </c>
      <c r="L1908" s="76" t="s">
        <v>234</v>
      </c>
      <c r="M1908" s="78" t="s">
        <v>96</v>
      </c>
      <c r="N1908" s="64"/>
      <c r="O1908" s="272" t="s">
        <v>3346</v>
      </c>
      <c r="P1908" s="66" t="s">
        <v>83</v>
      </c>
      <c r="Q1908" s="280" t="s">
        <v>170</v>
      </c>
      <c r="R1908" s="280" t="s">
        <v>50</v>
      </c>
      <c r="S1908" s="288" t="str">
        <f>+'EVCA sectoralclassification'!E60</f>
        <v>Industrial measurement, sensing and control</v>
      </c>
      <c r="T1908" s="68" t="s">
        <v>41</v>
      </c>
      <c r="U1908" s="78" t="s">
        <v>218</v>
      </c>
      <c r="V1908" s="437" t="s">
        <v>174</v>
      </c>
      <c r="W1908" s="384"/>
      <c r="X1908" s="489">
        <v>44287</v>
      </c>
      <c r="Y1908" s="482"/>
      <c r="Z1908" s="74"/>
    </row>
    <row r="1909" spans="2:26" ht="42.45" hidden="1" customHeight="1" x14ac:dyDescent="0.3">
      <c r="B1909" s="56" t="str">
        <f t="shared" ca="1" si="203"/>
        <v>VERO</v>
      </c>
      <c r="C1909" s="57" t="b">
        <f t="shared" si="204"/>
        <v>1</v>
      </c>
      <c r="D1909" s="57" t="b">
        <f>+IF(Q1909='Convalida dati'!$B$16,AND('Dealflow centrale'!V1909&lt;&gt;"",I1909&lt;&gt;""),IF(AND('Dealflow centrale'!Q1909='Convalida dati'!$B$17,'Dealflow centrale'!I1909=""),OR('Dealflow centrale'!V1909="",V1909='Convalida dati'!$D$8),"FALSO"))</f>
        <v>1</v>
      </c>
      <c r="E1909" s="57" t="b">
        <f>+IF(OR(T1909='Convalida dati'!$F$4,T1909='Convalida dati'!$F$5,T1909='Convalida dati'!$F$8),OR('Dealflow centrale'!V1909='Convalida dati'!$D$9,V1909='Convalida dati'!$D$6,V1909='Convalida dati'!$D$7),IF(OR('Dealflow centrale'!T1909='Convalida dati'!$F$6,'Dealflow centrale'!T1909='Convalida dati'!$F$7),OR('Dealflow centrale'!V1909='Convalida dati'!$D$10,'Dealflow centrale'!V1909='Convalida dati'!$D$9,'Dealflow centrale'!V1909='Convalida dati'!$D$6),IF(T1909="",OR(V1909="",V1909='Convalida dati'!$D$8),"FALSO")))</f>
        <v>1</v>
      </c>
      <c r="F1909" s="58" t="str">
        <f t="shared" ca="1" si="196"/>
        <v>OK</v>
      </c>
      <c r="G1909" s="60">
        <f t="shared" si="205"/>
        <v>1904</v>
      </c>
      <c r="H1909" s="84">
        <v>44281</v>
      </c>
      <c r="I1909" s="59">
        <v>44281</v>
      </c>
      <c r="J1909" s="75" t="s">
        <v>4097</v>
      </c>
      <c r="K1909" s="70" t="s">
        <v>62</v>
      </c>
      <c r="L1909" s="70" t="s">
        <v>149</v>
      </c>
      <c r="M1909" s="72" t="s">
        <v>92</v>
      </c>
      <c r="N1909" s="75"/>
      <c r="O1909" s="73" t="s">
        <v>1195</v>
      </c>
      <c r="P1909" s="60" t="s">
        <v>34</v>
      </c>
      <c r="Q1909" s="281" t="s">
        <v>170</v>
      </c>
      <c r="R1909" s="61" t="s">
        <v>53</v>
      </c>
      <c r="S1909" s="293" t="str">
        <f>+'EVCA sectoralclassification'!E149</f>
        <v>Hospitality, sports and entertainment facilities</v>
      </c>
      <c r="T1909" s="62" t="s">
        <v>41</v>
      </c>
      <c r="U1909" s="72" t="s">
        <v>218</v>
      </c>
      <c r="V1909" s="438" t="s">
        <v>174</v>
      </c>
      <c r="W1909" s="385"/>
      <c r="X1909" s="488">
        <v>44287</v>
      </c>
      <c r="Y1909" s="481"/>
      <c r="Z1909" s="284"/>
    </row>
    <row r="1910" spans="2:26" ht="42.45" hidden="1" customHeight="1" x14ac:dyDescent="0.3">
      <c r="B1910" s="56" t="str">
        <f t="shared" ca="1" si="203"/>
        <v>VERO</v>
      </c>
      <c r="C1910" s="57" t="b">
        <f t="shared" si="204"/>
        <v>1</v>
      </c>
      <c r="D1910" s="57" t="b">
        <f>+IF(Q1910='Convalida dati'!$B$16,AND('Dealflow centrale'!V1910&lt;&gt;"",I1910&lt;&gt;""),IF(AND('Dealflow centrale'!Q1910='Convalida dati'!$B$17,'Dealflow centrale'!I1910=""),OR('Dealflow centrale'!V1910="",V1910='Convalida dati'!$D$8),"FALSO"))</f>
        <v>1</v>
      </c>
      <c r="E1910" s="57" t="b">
        <f>+IF(OR(T1910='Convalida dati'!$F$4,T1910='Convalida dati'!$F$5,T1910='Convalida dati'!$F$8),OR('Dealflow centrale'!V1910='Convalida dati'!$D$9,V1910='Convalida dati'!$D$6,V1910='Convalida dati'!$D$7),IF(OR('Dealflow centrale'!T1910='Convalida dati'!$F$6,'Dealflow centrale'!T1910='Convalida dati'!$F$7),OR('Dealflow centrale'!V1910='Convalida dati'!$D$10,'Dealflow centrale'!V1910='Convalida dati'!$D$9,'Dealflow centrale'!V1910='Convalida dati'!$D$6),IF(T1910="",OR(V1910="",V1910='Convalida dati'!$D$8),"FALSO")))</f>
        <v>1</v>
      </c>
      <c r="F1910" s="58" t="str">
        <f t="shared" ca="1" si="196"/>
        <v>OK</v>
      </c>
      <c r="G1910" s="66">
        <f t="shared" si="205"/>
        <v>1905</v>
      </c>
      <c r="H1910" s="273">
        <v>44281</v>
      </c>
      <c r="I1910" s="63">
        <v>44281</v>
      </c>
      <c r="J1910" s="77" t="s">
        <v>4098</v>
      </c>
      <c r="K1910" s="76" t="s">
        <v>62</v>
      </c>
      <c r="L1910" s="76" t="s">
        <v>202</v>
      </c>
      <c r="M1910" s="78" t="s">
        <v>89</v>
      </c>
      <c r="N1910" s="77" t="s">
        <v>82</v>
      </c>
      <c r="O1910" s="272"/>
      <c r="P1910" s="78" t="s">
        <v>36</v>
      </c>
      <c r="Q1910" s="280" t="s">
        <v>170</v>
      </c>
      <c r="R1910" s="280" t="s">
        <v>48</v>
      </c>
      <c r="S1910" s="288" t="s">
        <v>614</v>
      </c>
      <c r="T1910" s="68" t="s">
        <v>167</v>
      </c>
      <c r="U1910" s="78" t="s">
        <v>218</v>
      </c>
      <c r="V1910" s="427" t="s">
        <v>3913</v>
      </c>
      <c r="W1910" s="469" t="s">
        <v>6460</v>
      </c>
      <c r="X1910" s="489">
        <v>45706</v>
      </c>
      <c r="Y1910" s="482" t="s">
        <v>7232</v>
      </c>
      <c r="Z1910" s="74"/>
    </row>
    <row r="1911" spans="2:26" ht="42.45" hidden="1" customHeight="1" x14ac:dyDescent="0.3">
      <c r="B1911" s="56" t="str">
        <f t="shared" ca="1" si="203"/>
        <v>VERO</v>
      </c>
      <c r="C1911" s="57" t="b">
        <f t="shared" si="204"/>
        <v>1</v>
      </c>
      <c r="D1911" s="57" t="b">
        <f>+IF(Q1911='Convalida dati'!$B$16,AND('Dealflow centrale'!V1911&lt;&gt;"",I1911&lt;&gt;""),IF(AND('Dealflow centrale'!Q1911='Convalida dati'!$B$17,'Dealflow centrale'!I1911=""),OR('Dealflow centrale'!V1911="",V1911='Convalida dati'!$D$8),"FALSO"))</f>
        <v>1</v>
      </c>
      <c r="E1911" s="57" t="b">
        <f>+IF(OR(T1911='Convalida dati'!$F$4,T1911='Convalida dati'!$F$5,T1911='Convalida dati'!$F$8),OR('Dealflow centrale'!V1911='Convalida dati'!$D$9,V1911='Convalida dati'!$D$6,V1911='Convalida dati'!$D$7),IF(OR('Dealflow centrale'!T1911='Convalida dati'!$F$6,'Dealflow centrale'!T1911='Convalida dati'!$F$7),OR('Dealflow centrale'!V1911='Convalida dati'!$D$10,'Dealflow centrale'!V1911='Convalida dati'!$D$9,'Dealflow centrale'!V1911='Convalida dati'!$D$6),IF(T1911="",OR(V1911="",V1911='Convalida dati'!$D$8),"FALSO")))</f>
        <v>1</v>
      </c>
      <c r="F1911" s="58" t="str">
        <f t="shared" ca="1" si="196"/>
        <v>OK</v>
      </c>
      <c r="G1911" s="60">
        <f t="shared" si="205"/>
        <v>1906</v>
      </c>
      <c r="H1911" s="84">
        <v>44284</v>
      </c>
      <c r="I1911" s="59">
        <v>44284</v>
      </c>
      <c r="J1911" s="75" t="s">
        <v>4099</v>
      </c>
      <c r="K1911" s="70" t="s">
        <v>62</v>
      </c>
      <c r="L1911" s="70" t="s">
        <v>190</v>
      </c>
      <c r="M1911" s="72" t="s">
        <v>99</v>
      </c>
      <c r="N1911" s="75"/>
      <c r="O1911" s="73" t="s">
        <v>4100</v>
      </c>
      <c r="P1911" s="60" t="s">
        <v>35</v>
      </c>
      <c r="Q1911" s="281" t="s">
        <v>170</v>
      </c>
      <c r="R1911" s="61" t="s">
        <v>49</v>
      </c>
      <c r="S1911" s="293" t="s">
        <v>702</v>
      </c>
      <c r="T1911" s="62" t="s">
        <v>166</v>
      </c>
      <c r="U1911" s="72" t="s">
        <v>218</v>
      </c>
      <c r="V1911" s="425" t="s">
        <v>3913</v>
      </c>
      <c r="W1911" s="461"/>
      <c r="X1911" s="488">
        <v>44287</v>
      </c>
      <c r="Y1911" s="481"/>
      <c r="Z1911" s="284"/>
    </row>
    <row r="1912" spans="2:26" ht="42.45" hidden="1" customHeight="1" x14ac:dyDescent="0.3">
      <c r="B1912" s="56" t="str">
        <f t="shared" ca="1" si="203"/>
        <v>VERO</v>
      </c>
      <c r="C1912" s="57" t="b">
        <f t="shared" si="204"/>
        <v>1</v>
      </c>
      <c r="D1912" s="57" t="b">
        <f>+IF(Q1912='Convalida dati'!$B$16,AND('Dealflow centrale'!V1912&lt;&gt;"",I1912&lt;&gt;""),IF(AND('Dealflow centrale'!Q1912='Convalida dati'!$B$17,'Dealflow centrale'!I1912=""),OR('Dealflow centrale'!V1912="",V1912='Convalida dati'!$D$8),"FALSO"))</f>
        <v>1</v>
      </c>
      <c r="E1912" s="57" t="b">
        <f>+IF(OR(T1912='Convalida dati'!$F$4,T1912='Convalida dati'!$F$5,T1912='Convalida dati'!$F$8),OR('Dealflow centrale'!V1912='Convalida dati'!$D$9,V1912='Convalida dati'!$D$6,V1912='Convalida dati'!$D$7),IF(OR('Dealflow centrale'!T1912='Convalida dati'!$F$6,'Dealflow centrale'!T1912='Convalida dati'!$F$7),OR('Dealflow centrale'!V1912='Convalida dati'!$D$10,'Dealflow centrale'!V1912='Convalida dati'!$D$9,'Dealflow centrale'!V1912='Convalida dati'!$D$6),IF(T1912="",OR(V1912="",V1912='Convalida dati'!$D$8),"FALSO")))</f>
        <v>1</v>
      </c>
      <c r="F1912" s="58" t="str">
        <f t="shared" ca="1" si="196"/>
        <v>OK</v>
      </c>
      <c r="G1912" s="66">
        <f t="shared" si="205"/>
        <v>1907</v>
      </c>
      <c r="H1912" s="273">
        <v>44284</v>
      </c>
      <c r="I1912" s="296">
        <v>44284</v>
      </c>
      <c r="J1912" s="77" t="s">
        <v>4101</v>
      </c>
      <c r="K1912" s="76" t="s">
        <v>62</v>
      </c>
      <c r="L1912" s="76" t="s">
        <v>846</v>
      </c>
      <c r="M1912" s="78" t="s">
        <v>105</v>
      </c>
      <c r="N1912" s="64"/>
      <c r="O1912" s="272" t="s">
        <v>2166</v>
      </c>
      <c r="P1912" s="66" t="s">
        <v>35</v>
      </c>
      <c r="Q1912" s="280" t="s">
        <v>170</v>
      </c>
      <c r="R1912" s="67" t="s">
        <v>47</v>
      </c>
      <c r="S1912" s="287" t="str">
        <f>+'EVCA sectoralclassification'!E132</f>
        <v>Consumer products manufacturing</v>
      </c>
      <c r="T1912" s="67" t="s">
        <v>166</v>
      </c>
      <c r="U1912" s="78" t="s">
        <v>218</v>
      </c>
      <c r="V1912" s="427" t="s">
        <v>3913</v>
      </c>
      <c r="W1912" s="462"/>
      <c r="X1912" s="489">
        <v>44287</v>
      </c>
      <c r="Y1912" s="482"/>
      <c r="Z1912" s="74"/>
    </row>
    <row r="1913" spans="2:26" ht="42.45" hidden="1" customHeight="1" x14ac:dyDescent="0.3">
      <c r="B1913" s="56" t="str">
        <f t="shared" ca="1" si="203"/>
        <v>VERO</v>
      </c>
      <c r="C1913" s="57" t="b">
        <f t="shared" si="204"/>
        <v>1</v>
      </c>
      <c r="D1913" s="57" t="b">
        <f>+IF(Q1913='Convalida dati'!$B$16,AND('Dealflow centrale'!V1913&lt;&gt;"",I1913&lt;&gt;""),IF(AND('Dealflow centrale'!Q1913='Convalida dati'!$B$17,'Dealflow centrale'!I1913=""),OR('Dealflow centrale'!V1913="",V1913='Convalida dati'!$D$8),"FALSO"))</f>
        <v>1</v>
      </c>
      <c r="E1913" s="57" t="b">
        <f>+IF(OR(T1913='Convalida dati'!$F$4,T1913='Convalida dati'!$F$5,T1913='Convalida dati'!$F$8),OR('Dealflow centrale'!V1913='Convalida dati'!$D$9,V1913='Convalida dati'!$D$6,V1913='Convalida dati'!$D$7),IF(OR('Dealflow centrale'!T1913='Convalida dati'!$F$6,'Dealflow centrale'!T1913='Convalida dati'!$F$7),OR('Dealflow centrale'!V1913='Convalida dati'!$D$10,'Dealflow centrale'!V1913='Convalida dati'!$D$9,'Dealflow centrale'!V1913='Convalida dati'!$D$6),IF(T1913="",OR(V1913="",V1913='Convalida dati'!$D$8),"FALSO")))</f>
        <v>1</v>
      </c>
      <c r="F1913" s="58" t="str">
        <f t="shared" ca="1" si="196"/>
        <v>OK</v>
      </c>
      <c r="G1913" s="60">
        <f t="shared" si="205"/>
        <v>1908</v>
      </c>
      <c r="H1913" s="84">
        <v>44285</v>
      </c>
      <c r="I1913" s="59">
        <v>44285</v>
      </c>
      <c r="J1913" s="75" t="s">
        <v>4102</v>
      </c>
      <c r="K1913" s="70" t="s">
        <v>62</v>
      </c>
      <c r="L1913" s="70" t="s">
        <v>202</v>
      </c>
      <c r="M1913" s="72" t="s">
        <v>89</v>
      </c>
      <c r="N1913" s="75"/>
      <c r="O1913" s="73" t="s">
        <v>4103</v>
      </c>
      <c r="P1913" s="60" t="s">
        <v>83</v>
      </c>
      <c r="Q1913" s="281" t="s">
        <v>170</v>
      </c>
      <c r="R1913" s="61" t="s">
        <v>48</v>
      </c>
      <c r="S1913" s="293" t="s">
        <v>614</v>
      </c>
      <c r="T1913" s="62" t="s">
        <v>167</v>
      </c>
      <c r="U1913" s="72" t="s">
        <v>218</v>
      </c>
      <c r="V1913" s="425" t="s">
        <v>3913</v>
      </c>
      <c r="W1913" s="461"/>
      <c r="X1913" s="488">
        <v>44287</v>
      </c>
      <c r="Y1913" s="481"/>
      <c r="Z1913" s="284"/>
    </row>
    <row r="1914" spans="2:26" ht="42.45" hidden="1" customHeight="1" x14ac:dyDescent="0.3">
      <c r="B1914" s="56" t="str">
        <f t="shared" ca="1" si="203"/>
        <v>VERO</v>
      </c>
      <c r="C1914" s="57" t="b">
        <f t="shared" si="204"/>
        <v>1</v>
      </c>
      <c r="D1914" s="57" t="b">
        <f>+IF(Q1914='Convalida dati'!$B$16,AND('Dealflow centrale'!V1914&lt;&gt;"",I1914&lt;&gt;""),IF(AND('Dealflow centrale'!Q1914='Convalida dati'!$B$17,'Dealflow centrale'!I1914=""),OR('Dealflow centrale'!V1914="",V1914='Convalida dati'!$D$8),"FALSO"))</f>
        <v>1</v>
      </c>
      <c r="E1914" s="57" t="b">
        <f>+IF(OR(T1914='Convalida dati'!$F$4,T1914='Convalida dati'!$F$5,T1914='Convalida dati'!$F$8),OR('Dealflow centrale'!V1914='Convalida dati'!$D$9,V1914='Convalida dati'!$D$6,V1914='Convalida dati'!$D$7),IF(OR('Dealflow centrale'!T1914='Convalida dati'!$F$6,'Dealflow centrale'!T1914='Convalida dati'!$F$7),OR('Dealflow centrale'!V1914='Convalida dati'!$D$10,'Dealflow centrale'!V1914='Convalida dati'!$D$9,'Dealflow centrale'!V1914='Convalida dati'!$D$6),IF(T1914="",OR(V1914="",V1914='Convalida dati'!$D$8),"FALSO")))</f>
        <v>1</v>
      </c>
      <c r="F1914" s="58" t="str">
        <f t="shared" ca="1" si="196"/>
        <v>OK</v>
      </c>
      <c r="G1914" s="66">
        <f t="shared" si="205"/>
        <v>1909</v>
      </c>
      <c r="H1914" s="85">
        <v>44287</v>
      </c>
      <c r="I1914" s="63">
        <v>44287</v>
      </c>
      <c r="J1914" s="77" t="s">
        <v>4104</v>
      </c>
      <c r="K1914" s="76" t="s">
        <v>62</v>
      </c>
      <c r="L1914" s="76" t="s">
        <v>849</v>
      </c>
      <c r="M1914" s="78" t="s">
        <v>105</v>
      </c>
      <c r="N1914" s="64"/>
      <c r="O1914" s="272" t="s">
        <v>3346</v>
      </c>
      <c r="P1914" s="66" t="s">
        <v>83</v>
      </c>
      <c r="Q1914" s="280" t="s">
        <v>170</v>
      </c>
      <c r="R1914" s="280" t="s">
        <v>48</v>
      </c>
      <c r="S1914" s="288" t="str">
        <f>+'EVCA sectoralclassification'!E200</f>
        <v>Internet technologies</v>
      </c>
      <c r="T1914" s="68" t="s">
        <v>166</v>
      </c>
      <c r="U1914" s="78" t="s">
        <v>218</v>
      </c>
      <c r="V1914" s="427" t="s">
        <v>3913</v>
      </c>
      <c r="W1914" s="462"/>
      <c r="X1914" s="489">
        <v>44294</v>
      </c>
      <c r="Y1914" s="482"/>
      <c r="Z1914" s="74"/>
    </row>
    <row r="1915" spans="2:26" ht="42.45" hidden="1" customHeight="1" x14ac:dyDescent="0.3">
      <c r="B1915" s="56" t="str">
        <f t="shared" ca="1" si="203"/>
        <v>VERO</v>
      </c>
      <c r="C1915" s="57" t="b">
        <f t="shared" si="204"/>
        <v>1</v>
      </c>
      <c r="D1915" s="57" t="b">
        <f>+IF(Q1915='Convalida dati'!$B$16,AND('Dealflow centrale'!V1915&lt;&gt;"",I1915&lt;&gt;""),IF(AND('Dealflow centrale'!Q1915='Convalida dati'!$B$17,'Dealflow centrale'!I1915=""),OR('Dealflow centrale'!V1915="",V1915='Convalida dati'!$D$8),"FALSO"))</f>
        <v>1</v>
      </c>
      <c r="E1915" s="57" t="b">
        <f>+IF(OR(T1915='Convalida dati'!$F$4,T1915='Convalida dati'!$F$5,T1915='Convalida dati'!$F$8),OR('Dealflow centrale'!V1915='Convalida dati'!$D$9,V1915='Convalida dati'!$D$6,V1915='Convalida dati'!$D$7),IF(OR('Dealflow centrale'!T1915='Convalida dati'!$F$6,'Dealflow centrale'!T1915='Convalida dati'!$F$7),OR('Dealflow centrale'!V1915='Convalida dati'!$D$10,'Dealflow centrale'!V1915='Convalida dati'!$D$9,'Dealflow centrale'!V1915='Convalida dati'!$D$6),IF(T1915="",OR(V1915="",V1915='Convalida dati'!$D$8),"FALSO")))</f>
        <v>1</v>
      </c>
      <c r="F1915" s="58" t="str">
        <f t="shared" ca="1" si="196"/>
        <v>OK</v>
      </c>
      <c r="G1915" s="60">
        <f t="shared" si="205"/>
        <v>1910</v>
      </c>
      <c r="H1915" s="282">
        <v>44288</v>
      </c>
      <c r="I1915" s="59">
        <v>44288</v>
      </c>
      <c r="J1915" s="75" t="s">
        <v>4105</v>
      </c>
      <c r="K1915" s="70" t="s">
        <v>62</v>
      </c>
      <c r="L1915" s="70" t="s">
        <v>69</v>
      </c>
      <c r="M1915" s="72" t="s">
        <v>70</v>
      </c>
      <c r="N1915" s="75" t="s">
        <v>111</v>
      </c>
      <c r="O1915" s="73"/>
      <c r="P1915" s="72" t="s">
        <v>36</v>
      </c>
      <c r="Q1915" s="281" t="s">
        <v>170</v>
      </c>
      <c r="R1915" s="61" t="s">
        <v>49</v>
      </c>
      <c r="S1915" s="293" t="str">
        <f>+'EVCA sectoralclassification'!E214</f>
        <v>Systems software</v>
      </c>
      <c r="T1915" s="62" t="s">
        <v>166</v>
      </c>
      <c r="U1915" s="72" t="s">
        <v>218</v>
      </c>
      <c r="V1915" s="425" t="s">
        <v>3913</v>
      </c>
      <c r="W1915" s="461"/>
      <c r="X1915" s="488">
        <v>44294</v>
      </c>
      <c r="Y1915" s="483"/>
      <c r="Z1915" s="80"/>
    </row>
    <row r="1916" spans="2:26" ht="42.45" hidden="1" customHeight="1" x14ac:dyDescent="0.3">
      <c r="B1916" s="56" t="str">
        <f t="shared" ca="1" si="203"/>
        <v>VERO</v>
      </c>
      <c r="C1916" s="57" t="b">
        <f t="shared" si="204"/>
        <v>1</v>
      </c>
      <c r="D1916" s="57" t="b">
        <f>+IF(Q1916='Convalida dati'!$B$16,AND('Dealflow centrale'!V1916&lt;&gt;"",I1916&lt;&gt;""),IF(AND('Dealflow centrale'!Q1916='Convalida dati'!$B$17,'Dealflow centrale'!I1916=""),OR('Dealflow centrale'!V1916="",V1916='Convalida dati'!$D$8),"FALSO"))</f>
        <v>1</v>
      </c>
      <c r="E1916" s="57" t="b">
        <f>+IF(OR(T1916='Convalida dati'!$F$4,T1916='Convalida dati'!$F$5,T1916='Convalida dati'!$F$8),OR('Dealflow centrale'!V1916='Convalida dati'!$D$9,V1916='Convalida dati'!$D$6,V1916='Convalida dati'!$D$7),IF(OR('Dealflow centrale'!T1916='Convalida dati'!$F$6,'Dealflow centrale'!T1916='Convalida dati'!$F$7),OR('Dealflow centrale'!V1916='Convalida dati'!$D$10,'Dealflow centrale'!V1916='Convalida dati'!$D$9,'Dealflow centrale'!V1916='Convalida dati'!$D$6),IF(T1916="",OR(V1916="",V1916='Convalida dati'!$D$8),"FALSO")))</f>
        <v>1</v>
      </c>
      <c r="F1916" s="58" t="str">
        <f t="shared" ca="1" si="196"/>
        <v>OK</v>
      </c>
      <c r="G1916" s="66">
        <f t="shared" si="205"/>
        <v>1911</v>
      </c>
      <c r="H1916" s="85">
        <v>44287</v>
      </c>
      <c r="I1916" s="63">
        <v>44287</v>
      </c>
      <c r="J1916" s="77" t="s">
        <v>4106</v>
      </c>
      <c r="K1916" s="76" t="s">
        <v>62</v>
      </c>
      <c r="L1916" s="76" t="s">
        <v>1077</v>
      </c>
      <c r="M1916" s="78" t="s">
        <v>103</v>
      </c>
      <c r="N1916" s="64"/>
      <c r="O1916" s="272" t="s">
        <v>1117</v>
      </c>
      <c r="P1916" s="66" t="s">
        <v>35</v>
      </c>
      <c r="Q1916" s="67" t="s">
        <v>170</v>
      </c>
      <c r="R1916" s="280" t="s">
        <v>49</v>
      </c>
      <c r="S1916" s="288" t="str">
        <f>+'EVCA sectoralclassification'!E214</f>
        <v>Systems software</v>
      </c>
      <c r="T1916" s="68" t="s">
        <v>167</v>
      </c>
      <c r="U1916" s="78" t="s">
        <v>218</v>
      </c>
      <c r="V1916" s="427" t="s">
        <v>3913</v>
      </c>
      <c r="W1916" s="462"/>
      <c r="X1916" s="489">
        <v>44294</v>
      </c>
      <c r="Y1916" s="482"/>
      <c r="Z1916" s="74"/>
    </row>
    <row r="1917" spans="2:26" ht="42.45" hidden="1" customHeight="1" x14ac:dyDescent="0.3">
      <c r="B1917" s="56" t="str">
        <f t="shared" ca="1" si="203"/>
        <v>VERO</v>
      </c>
      <c r="C1917" s="57" t="b">
        <f t="shared" si="204"/>
        <v>1</v>
      </c>
      <c r="D1917" s="57" t="b">
        <f>+IF(Q1917='Convalida dati'!$B$16,AND('Dealflow centrale'!V1917&lt;&gt;"",I1917&lt;&gt;""),IF(AND('Dealflow centrale'!Q1917='Convalida dati'!$B$17,'Dealflow centrale'!I1917=""),OR('Dealflow centrale'!V1917="",V1917='Convalida dati'!$D$8),"FALSO"))</f>
        <v>1</v>
      </c>
      <c r="E1917" s="57" t="b">
        <f>+IF(OR(T1917='Convalida dati'!$F$4,T1917='Convalida dati'!$F$5,T1917='Convalida dati'!$F$8),OR('Dealflow centrale'!V1917='Convalida dati'!$D$9,V1917='Convalida dati'!$D$6,V1917='Convalida dati'!$D$7),IF(OR('Dealflow centrale'!T1917='Convalida dati'!$F$6,'Dealflow centrale'!T1917='Convalida dati'!$F$7),OR('Dealflow centrale'!V1917='Convalida dati'!$D$10,'Dealflow centrale'!V1917='Convalida dati'!$D$9,'Dealflow centrale'!V1917='Convalida dati'!$D$6),IF(T1917="",OR(V1917="",V1917='Convalida dati'!$D$8),"FALSO")))</f>
        <v>1</v>
      </c>
      <c r="F1917" s="58" t="str">
        <f t="shared" ca="1" si="196"/>
        <v>OK</v>
      </c>
      <c r="G1917" s="60">
        <f t="shared" si="205"/>
        <v>1912</v>
      </c>
      <c r="H1917" s="84">
        <v>44288</v>
      </c>
      <c r="I1917" s="59">
        <v>44288</v>
      </c>
      <c r="J1917" s="75" t="s">
        <v>4107</v>
      </c>
      <c r="K1917" s="70" t="s">
        <v>62</v>
      </c>
      <c r="L1917" s="70" t="s">
        <v>165</v>
      </c>
      <c r="M1917" s="72" t="s">
        <v>90</v>
      </c>
      <c r="N1917" s="75"/>
      <c r="O1917" s="73" t="s">
        <v>4109</v>
      </c>
      <c r="P1917" s="60" t="s">
        <v>34</v>
      </c>
      <c r="Q1917" s="281" t="s">
        <v>170</v>
      </c>
      <c r="R1917" s="61" t="s">
        <v>53</v>
      </c>
      <c r="S1917" s="293" t="str">
        <f>+'EVCA sectoralclassification'!E150</f>
        <v>Hospitality, sports and entertainment facilities</v>
      </c>
      <c r="T1917" s="62" t="s">
        <v>166</v>
      </c>
      <c r="U1917" s="72" t="s">
        <v>218</v>
      </c>
      <c r="V1917" s="425" t="s">
        <v>3913</v>
      </c>
      <c r="W1917" s="461"/>
      <c r="X1917" s="488">
        <v>44294</v>
      </c>
      <c r="Y1917" s="481"/>
      <c r="Z1917" s="284"/>
    </row>
    <row r="1918" spans="2:26" ht="42.45" hidden="1" customHeight="1" x14ac:dyDescent="0.3">
      <c r="B1918" s="56" t="str">
        <f t="shared" ca="1" si="203"/>
        <v>VERO</v>
      </c>
      <c r="C1918" s="57" t="b">
        <f t="shared" si="204"/>
        <v>1</v>
      </c>
      <c r="D1918" s="57" t="b">
        <f>+IF(Q1918='Convalida dati'!$B$16,AND('Dealflow centrale'!V1918&lt;&gt;"",I1918&lt;&gt;""),IF(AND('Dealflow centrale'!Q1918='Convalida dati'!$B$17,'Dealflow centrale'!I1918=""),OR('Dealflow centrale'!V1918="",V1918='Convalida dati'!$D$8),"FALSO"))</f>
        <v>1</v>
      </c>
      <c r="E1918" s="57" t="b">
        <f>+IF(OR(T1918='Convalida dati'!$F$4,T1918='Convalida dati'!$F$5,T1918='Convalida dati'!$F$8),OR('Dealflow centrale'!V1918='Convalida dati'!$D$9,V1918='Convalida dati'!$D$6,V1918='Convalida dati'!$D$7),IF(OR('Dealflow centrale'!T1918='Convalida dati'!$F$6,'Dealflow centrale'!T1918='Convalida dati'!$F$7),OR('Dealflow centrale'!V1918='Convalida dati'!$D$10,'Dealflow centrale'!V1918='Convalida dati'!$D$9,'Dealflow centrale'!V1918='Convalida dati'!$D$6),IF(T1918="",OR(V1918="",V1918='Convalida dati'!$D$8),"FALSO")))</f>
        <v>1</v>
      </c>
      <c r="F1918" s="58" t="str">
        <f t="shared" ca="1" si="196"/>
        <v>OK</v>
      </c>
      <c r="G1918" s="66">
        <f t="shared" si="205"/>
        <v>1913</v>
      </c>
      <c r="H1918" s="85">
        <v>44292</v>
      </c>
      <c r="I1918" s="63">
        <v>44292</v>
      </c>
      <c r="J1918" s="77" t="s">
        <v>4110</v>
      </c>
      <c r="K1918" s="76" t="s">
        <v>62</v>
      </c>
      <c r="L1918" s="76" t="s">
        <v>149</v>
      </c>
      <c r="M1918" s="78" t="s">
        <v>92</v>
      </c>
      <c r="N1918" s="64"/>
      <c r="O1918" s="76" t="s">
        <v>4108</v>
      </c>
      <c r="P1918" s="66" t="s">
        <v>34</v>
      </c>
      <c r="Q1918" s="67" t="s">
        <v>170</v>
      </c>
      <c r="R1918" s="67" t="s">
        <v>47</v>
      </c>
      <c r="S1918" s="287" t="str">
        <f>+'EVCA sectoralclassification'!E136</f>
        <v>Consumer products retailing</v>
      </c>
      <c r="T1918" s="67" t="s">
        <v>166</v>
      </c>
      <c r="U1918" s="78" t="s">
        <v>218</v>
      </c>
      <c r="V1918" s="427" t="s">
        <v>3913</v>
      </c>
      <c r="W1918" s="462"/>
      <c r="X1918" s="489">
        <v>44294</v>
      </c>
      <c r="Y1918" s="482"/>
      <c r="Z1918" s="74"/>
    </row>
    <row r="1919" spans="2:26" ht="42.45" hidden="1" customHeight="1" x14ac:dyDescent="0.3">
      <c r="B1919" s="56" t="str">
        <f t="shared" ca="1" si="203"/>
        <v>VERO</v>
      </c>
      <c r="C1919" s="57" t="b">
        <f t="shared" si="204"/>
        <v>1</v>
      </c>
      <c r="D1919" s="57" t="b">
        <f>+IF(Q1919='Convalida dati'!$B$16,AND('Dealflow centrale'!V1919&lt;&gt;"",I1919&lt;&gt;""),IF(AND('Dealflow centrale'!Q1919='Convalida dati'!$B$17,'Dealflow centrale'!I1919=""),OR('Dealflow centrale'!V1919="",V1919='Convalida dati'!$D$8),"FALSO"))</f>
        <v>1</v>
      </c>
      <c r="E1919" s="57" t="b">
        <f>+IF(OR(T1919='Convalida dati'!$F$4,T1919='Convalida dati'!$F$5,T1919='Convalida dati'!$F$8),OR('Dealflow centrale'!V1919='Convalida dati'!$D$9,V1919='Convalida dati'!$D$6,V1919='Convalida dati'!$D$7),IF(OR('Dealflow centrale'!T1919='Convalida dati'!$F$6,'Dealflow centrale'!T1919='Convalida dati'!$F$7),OR('Dealflow centrale'!V1919='Convalida dati'!$D$10,'Dealflow centrale'!V1919='Convalida dati'!$D$9,'Dealflow centrale'!V1919='Convalida dati'!$D$6),IF(T1919="",OR(V1919="",V1919='Convalida dati'!$D$8),"FALSO")))</f>
        <v>1</v>
      </c>
      <c r="F1919" s="58" t="str">
        <f t="shared" ca="1" si="196"/>
        <v>OK</v>
      </c>
      <c r="G1919" s="60">
        <f t="shared" si="205"/>
        <v>1914</v>
      </c>
      <c r="H1919" s="84">
        <v>44292</v>
      </c>
      <c r="I1919" s="59">
        <v>44292</v>
      </c>
      <c r="J1919" s="75" t="s">
        <v>4111</v>
      </c>
      <c r="K1919" s="70" t="s">
        <v>62</v>
      </c>
      <c r="L1919" s="70" t="s">
        <v>69</v>
      </c>
      <c r="M1919" s="72" t="s">
        <v>70</v>
      </c>
      <c r="N1919" s="75"/>
      <c r="O1919" s="73" t="s">
        <v>4112</v>
      </c>
      <c r="P1919" s="60" t="s">
        <v>35</v>
      </c>
      <c r="Q1919" s="281" t="s">
        <v>170</v>
      </c>
      <c r="R1919" s="281" t="s">
        <v>47</v>
      </c>
      <c r="S1919" s="293" t="str">
        <f>+'EVCA sectoralclassification'!E131</f>
        <v>Consumer products manufacturing</v>
      </c>
      <c r="T1919" s="62" t="s">
        <v>41</v>
      </c>
      <c r="U1919" s="72" t="s">
        <v>218</v>
      </c>
      <c r="V1919" s="438" t="s">
        <v>174</v>
      </c>
      <c r="W1919" s="385"/>
      <c r="X1919" s="488">
        <v>44294</v>
      </c>
      <c r="Y1919" s="481"/>
      <c r="Z1919" s="284"/>
    </row>
    <row r="1920" spans="2:26" ht="42.45" hidden="1" customHeight="1" x14ac:dyDescent="0.3">
      <c r="B1920" s="56" t="str">
        <f t="shared" ca="1" si="203"/>
        <v>VERO</v>
      </c>
      <c r="C1920" s="57" t="b">
        <f t="shared" si="204"/>
        <v>1</v>
      </c>
      <c r="D1920" s="57" t="b">
        <f>+IF(Q1920='Convalida dati'!$B$16,AND('Dealflow centrale'!V1920&lt;&gt;"",I1920&lt;&gt;""),IF(AND('Dealflow centrale'!Q1920='Convalida dati'!$B$17,'Dealflow centrale'!I1920=""),OR('Dealflow centrale'!V1920="",V1920='Convalida dati'!$D$8),"FALSO"))</f>
        <v>1</v>
      </c>
      <c r="E1920" s="57" t="b">
        <f>+IF(OR(T1920='Convalida dati'!$F$4,T1920='Convalida dati'!$F$5,T1920='Convalida dati'!$F$8),OR('Dealflow centrale'!V1920='Convalida dati'!$D$9,V1920='Convalida dati'!$D$6,V1920='Convalida dati'!$D$7),IF(OR('Dealflow centrale'!T1920='Convalida dati'!$F$6,'Dealflow centrale'!T1920='Convalida dati'!$F$7),OR('Dealflow centrale'!V1920='Convalida dati'!$D$10,'Dealflow centrale'!V1920='Convalida dati'!$D$9,'Dealflow centrale'!V1920='Convalida dati'!$D$6),IF(T1920="",OR(V1920="",V1920='Convalida dati'!$D$8),"FALSO")))</f>
        <v>1</v>
      </c>
      <c r="F1920" s="58" t="str">
        <f t="shared" ca="1" si="196"/>
        <v>OK</v>
      </c>
      <c r="G1920" s="66">
        <f t="shared" si="205"/>
        <v>1915</v>
      </c>
      <c r="H1920" s="85">
        <v>44293</v>
      </c>
      <c r="I1920" s="63">
        <v>44293</v>
      </c>
      <c r="J1920" s="77" t="s">
        <v>4114</v>
      </c>
      <c r="K1920" s="76" t="s">
        <v>62</v>
      </c>
      <c r="L1920" s="76" t="s">
        <v>231</v>
      </c>
      <c r="M1920" s="78" t="s">
        <v>91</v>
      </c>
      <c r="N1920" s="64"/>
      <c r="O1920" s="272" t="s">
        <v>4113</v>
      </c>
      <c r="P1920" s="66" t="s">
        <v>34</v>
      </c>
      <c r="Q1920" s="67" t="s">
        <v>170</v>
      </c>
      <c r="R1920" s="67" t="s">
        <v>49</v>
      </c>
      <c r="S1920" s="288" t="str">
        <f>+'EVCA sectoralclassification'!E214</f>
        <v>Systems software</v>
      </c>
      <c r="T1920" s="68" t="s">
        <v>41</v>
      </c>
      <c r="U1920" s="78" t="s">
        <v>218</v>
      </c>
      <c r="V1920" s="440" t="s">
        <v>174</v>
      </c>
      <c r="W1920" s="382"/>
      <c r="X1920" s="489">
        <v>44294</v>
      </c>
      <c r="Y1920" s="482"/>
      <c r="Z1920" s="74"/>
    </row>
    <row r="1921" spans="2:26" ht="42.45" hidden="1" customHeight="1" x14ac:dyDescent="0.3">
      <c r="B1921" s="56" t="str">
        <f t="shared" ca="1" si="203"/>
        <v>VERO</v>
      </c>
      <c r="C1921" s="57" t="b">
        <f t="shared" si="204"/>
        <v>1</v>
      </c>
      <c r="D1921" s="57" t="b">
        <f>+IF(Q1921='Convalida dati'!$B$16,AND('Dealflow centrale'!V1921&lt;&gt;"",I1921&lt;&gt;""),IF(AND('Dealflow centrale'!Q1921='Convalida dati'!$B$17,'Dealflow centrale'!I1921=""),OR('Dealflow centrale'!V1921="",V1921='Convalida dati'!$D$8),"FALSO"))</f>
        <v>1</v>
      </c>
      <c r="E1921" s="57" t="b">
        <f>+IF(OR(T1921='Convalida dati'!$F$4,T1921='Convalida dati'!$F$5,T1921='Convalida dati'!$F$8),OR('Dealflow centrale'!V1921='Convalida dati'!$D$9,V1921='Convalida dati'!$D$6,V1921='Convalida dati'!$D$7),IF(OR('Dealflow centrale'!T1921='Convalida dati'!$F$6,'Dealflow centrale'!T1921='Convalida dati'!$F$7),OR('Dealflow centrale'!V1921='Convalida dati'!$D$10,'Dealflow centrale'!V1921='Convalida dati'!$D$9,'Dealflow centrale'!V1921='Convalida dati'!$D$6),IF(T1921="",OR(V1921="",V1921='Convalida dati'!$D$8),"FALSO")))</f>
        <v>1</v>
      </c>
      <c r="F1921" s="58" t="str">
        <f t="shared" ca="1" si="196"/>
        <v>OK</v>
      </c>
      <c r="G1921" s="60">
        <f t="shared" si="205"/>
        <v>1916</v>
      </c>
      <c r="H1921" s="84">
        <v>44293</v>
      </c>
      <c r="I1921" s="59">
        <v>44293</v>
      </c>
      <c r="J1921" s="279" t="s">
        <v>4115</v>
      </c>
      <c r="K1921" s="70" t="s">
        <v>64</v>
      </c>
      <c r="L1921" s="70" t="s">
        <v>194</v>
      </c>
      <c r="M1921" s="72" t="s">
        <v>161</v>
      </c>
      <c r="N1921" s="75"/>
      <c r="O1921" s="73" t="s">
        <v>4116</v>
      </c>
      <c r="P1921" s="60" t="s">
        <v>34</v>
      </c>
      <c r="Q1921" s="61" t="s">
        <v>170</v>
      </c>
      <c r="R1921" s="61" t="s">
        <v>53</v>
      </c>
      <c r="S1921" s="293" t="str">
        <f>+'EVCA sectoralclassification'!E146</f>
        <v>Educational and training products/services</v>
      </c>
      <c r="T1921" s="62" t="s">
        <v>41</v>
      </c>
      <c r="U1921" s="72" t="s">
        <v>218</v>
      </c>
      <c r="V1921" s="438" t="s">
        <v>174</v>
      </c>
      <c r="W1921" s="385"/>
      <c r="X1921" s="488">
        <v>44294</v>
      </c>
      <c r="Y1921" s="481"/>
      <c r="Z1921" s="284"/>
    </row>
    <row r="1922" spans="2:26" ht="42.45" hidden="1" customHeight="1" x14ac:dyDescent="0.3">
      <c r="B1922" s="56" t="str">
        <f t="shared" ca="1" si="203"/>
        <v>VERO</v>
      </c>
      <c r="C1922" s="57" t="b">
        <f t="shared" si="204"/>
        <v>1</v>
      </c>
      <c r="D1922" s="57" t="b">
        <f>+IF(Q1922='Convalida dati'!$B$16,AND('Dealflow centrale'!V1922&lt;&gt;"",I1922&lt;&gt;""),IF(AND('Dealflow centrale'!Q1922='Convalida dati'!$B$17,'Dealflow centrale'!I1922=""),OR('Dealflow centrale'!V1922="",V1922='Convalida dati'!$D$8),"FALSO"))</f>
        <v>1</v>
      </c>
      <c r="E1922" s="57" t="b">
        <f>+IF(OR(T1922='Convalida dati'!$F$4,T1922='Convalida dati'!$F$5,T1922='Convalida dati'!$F$8),OR('Dealflow centrale'!V1922='Convalida dati'!$D$9,V1922='Convalida dati'!$D$6,V1922='Convalida dati'!$D$7),IF(OR('Dealflow centrale'!T1922='Convalida dati'!$F$6,'Dealflow centrale'!T1922='Convalida dati'!$F$7),OR('Dealflow centrale'!V1922='Convalida dati'!$D$10,'Dealflow centrale'!V1922='Convalida dati'!$D$9,'Dealflow centrale'!V1922='Convalida dati'!$D$6),IF(T1922="",OR(V1922="",V1922='Convalida dati'!$D$8),"FALSO")))</f>
        <v>1</v>
      </c>
      <c r="F1922" s="58" t="str">
        <f t="shared" ca="1" si="196"/>
        <v>OK</v>
      </c>
      <c r="G1922" s="66">
        <f t="shared" si="205"/>
        <v>1917</v>
      </c>
      <c r="H1922" s="273">
        <v>44295</v>
      </c>
      <c r="I1922" s="63">
        <v>44295</v>
      </c>
      <c r="J1922" s="77" t="s">
        <v>4118</v>
      </c>
      <c r="K1922" s="76" t="s">
        <v>62</v>
      </c>
      <c r="L1922" s="76" t="s">
        <v>165</v>
      </c>
      <c r="M1922" s="78" t="s">
        <v>90</v>
      </c>
      <c r="N1922" s="64"/>
      <c r="O1922" s="272" t="s">
        <v>4117</v>
      </c>
      <c r="P1922" s="66" t="s">
        <v>34</v>
      </c>
      <c r="Q1922" s="67" t="s">
        <v>170</v>
      </c>
      <c r="R1922" s="280" t="s">
        <v>48</v>
      </c>
      <c r="S1922" s="288" t="str">
        <f>+'EVCA sectoralclassification'!E200</f>
        <v>Internet technologies</v>
      </c>
      <c r="T1922" s="68" t="s">
        <v>166</v>
      </c>
      <c r="U1922" s="78" t="s">
        <v>218</v>
      </c>
      <c r="V1922" s="427" t="s">
        <v>3913</v>
      </c>
      <c r="W1922" s="462"/>
      <c r="X1922" s="489">
        <v>44301</v>
      </c>
      <c r="Y1922" s="482"/>
      <c r="Z1922" s="74"/>
    </row>
    <row r="1923" spans="2:26" ht="42.45" hidden="1" customHeight="1" x14ac:dyDescent="0.3">
      <c r="B1923" s="56" t="str">
        <f t="shared" ca="1" si="203"/>
        <v>VERO</v>
      </c>
      <c r="C1923" s="57" t="b">
        <f t="shared" si="204"/>
        <v>1</v>
      </c>
      <c r="D1923" s="57" t="b">
        <f>+IF(Q1923='Convalida dati'!$B$16,AND('Dealflow centrale'!V1923&lt;&gt;"",I1923&lt;&gt;""),IF(AND('Dealflow centrale'!Q1923='Convalida dati'!$B$17,'Dealflow centrale'!I1923=""),OR('Dealflow centrale'!V1923="",V1923='Convalida dati'!$D$8),"FALSO"))</f>
        <v>1</v>
      </c>
      <c r="E1923" s="57" t="b">
        <f>+IF(OR(T1923='Convalida dati'!$F$4,T1923='Convalida dati'!$F$5,T1923='Convalida dati'!$F$8),OR('Dealflow centrale'!V1923='Convalida dati'!$D$9,V1923='Convalida dati'!$D$6,V1923='Convalida dati'!$D$7),IF(OR('Dealflow centrale'!T1923='Convalida dati'!$F$6,'Dealflow centrale'!T1923='Convalida dati'!$F$7),OR('Dealflow centrale'!V1923='Convalida dati'!$D$10,'Dealflow centrale'!V1923='Convalida dati'!$D$9,'Dealflow centrale'!V1923='Convalida dati'!$D$6),IF(T1923="",OR(V1923="",V1923='Convalida dati'!$D$8),"FALSO")))</f>
        <v>1</v>
      </c>
      <c r="F1923" s="58" t="str">
        <f t="shared" ca="1" si="196"/>
        <v>OK</v>
      </c>
      <c r="G1923" s="60">
        <f t="shared" si="205"/>
        <v>1918</v>
      </c>
      <c r="H1923" s="84">
        <v>44295</v>
      </c>
      <c r="I1923" s="295">
        <v>44295</v>
      </c>
      <c r="J1923" s="75" t="s">
        <v>4120</v>
      </c>
      <c r="K1923" s="70" t="s">
        <v>64</v>
      </c>
      <c r="L1923" s="70" t="s">
        <v>2184</v>
      </c>
      <c r="M1923" s="72" t="s">
        <v>909</v>
      </c>
      <c r="N1923" s="75"/>
      <c r="O1923" s="73" t="s">
        <v>4119</v>
      </c>
      <c r="P1923" s="72" t="s">
        <v>35</v>
      </c>
      <c r="Q1923" s="61" t="s">
        <v>170</v>
      </c>
      <c r="R1923" s="61" t="s">
        <v>45</v>
      </c>
      <c r="S1923" s="293" t="str">
        <f>+'EVCA sectoralclassification'!E223</f>
        <v>Biotechnology</v>
      </c>
      <c r="T1923" s="62" t="s">
        <v>41</v>
      </c>
      <c r="U1923" s="72" t="s">
        <v>218</v>
      </c>
      <c r="V1923" s="439" t="s">
        <v>174</v>
      </c>
      <c r="W1923" s="383"/>
      <c r="X1923" s="488">
        <v>44301</v>
      </c>
      <c r="Y1923" s="481"/>
      <c r="Z1923" s="284"/>
    </row>
    <row r="1924" spans="2:26" ht="42.45" hidden="1" customHeight="1" x14ac:dyDescent="0.3">
      <c r="B1924" s="56" t="str">
        <f t="shared" ca="1" si="203"/>
        <v>VERO</v>
      </c>
      <c r="C1924" s="57" t="b">
        <f t="shared" si="204"/>
        <v>1</v>
      </c>
      <c r="D1924" s="57" t="b">
        <f>+IF(Q1924='Convalida dati'!$B$16,AND('Dealflow centrale'!V1924&lt;&gt;"",I1924&lt;&gt;""),IF(AND('Dealflow centrale'!Q1924='Convalida dati'!$B$17,'Dealflow centrale'!I1924=""),OR('Dealflow centrale'!V1924="",V1924='Convalida dati'!$D$8),"FALSO"))</f>
        <v>1</v>
      </c>
      <c r="E1924" s="57" t="b">
        <f>+IF(OR(T1924='Convalida dati'!$F$4,T1924='Convalida dati'!$F$5,T1924='Convalida dati'!$F$8),OR('Dealflow centrale'!V1924='Convalida dati'!$D$9,V1924='Convalida dati'!$D$6,V1924='Convalida dati'!$D$7),IF(OR('Dealflow centrale'!T1924='Convalida dati'!$F$6,'Dealflow centrale'!T1924='Convalida dati'!$F$7),OR('Dealflow centrale'!V1924='Convalida dati'!$D$10,'Dealflow centrale'!V1924='Convalida dati'!$D$9,'Dealflow centrale'!V1924='Convalida dati'!$D$6),IF(T1924="",OR(V1924="",V1924='Convalida dati'!$D$8),"FALSO")))</f>
        <v>1</v>
      </c>
      <c r="F1924" s="58" t="str">
        <f t="shared" ca="1" si="196"/>
        <v>OK</v>
      </c>
      <c r="G1924" s="66">
        <f t="shared" si="205"/>
        <v>1919</v>
      </c>
      <c r="H1924" s="273">
        <v>44295</v>
      </c>
      <c r="I1924" s="63">
        <v>44295</v>
      </c>
      <c r="J1924" s="77" t="s">
        <v>4122</v>
      </c>
      <c r="K1924" s="76" t="s">
        <v>64</v>
      </c>
      <c r="L1924" s="76" t="s">
        <v>2027</v>
      </c>
      <c r="M1924" s="78" t="s">
        <v>909</v>
      </c>
      <c r="N1924" s="77"/>
      <c r="O1924" s="272" t="s">
        <v>4121</v>
      </c>
      <c r="P1924" s="66" t="s">
        <v>83</v>
      </c>
      <c r="Q1924" s="280" t="s">
        <v>170</v>
      </c>
      <c r="R1924" s="67" t="s">
        <v>49</v>
      </c>
      <c r="S1924" s="288" t="str">
        <f>+'EVCA sectoralclassification'!E214</f>
        <v>Systems software</v>
      </c>
      <c r="T1924" s="68" t="s">
        <v>167</v>
      </c>
      <c r="U1924" s="78" t="s">
        <v>218</v>
      </c>
      <c r="V1924" s="427" t="s">
        <v>3913</v>
      </c>
      <c r="W1924" s="462"/>
      <c r="X1924" s="489">
        <v>44301</v>
      </c>
      <c r="Y1924" s="482"/>
      <c r="Z1924" s="74"/>
    </row>
    <row r="1925" spans="2:26" ht="42.45" hidden="1" customHeight="1" x14ac:dyDescent="0.3">
      <c r="B1925" s="56" t="str">
        <f t="shared" ca="1" si="203"/>
        <v>VERO</v>
      </c>
      <c r="C1925" s="57" t="b">
        <f t="shared" si="204"/>
        <v>1</v>
      </c>
      <c r="D1925" s="57" t="b">
        <f>+IF(Q1925='Convalida dati'!$B$16,AND('Dealflow centrale'!V1925&lt;&gt;"",I1925&lt;&gt;""),IF(AND('Dealflow centrale'!Q1925='Convalida dati'!$B$17,'Dealflow centrale'!I1925=""),OR('Dealflow centrale'!V1925="",V1925='Convalida dati'!$D$8),"FALSO"))</f>
        <v>1</v>
      </c>
      <c r="E1925" s="57" t="b">
        <f>+IF(OR(T1925='Convalida dati'!$F$4,T1925='Convalida dati'!$F$5,T1925='Convalida dati'!$F$8),OR('Dealflow centrale'!V1925='Convalida dati'!$D$9,V1925='Convalida dati'!$D$6,V1925='Convalida dati'!$D$7),IF(OR('Dealflow centrale'!T1925='Convalida dati'!$F$6,'Dealflow centrale'!T1925='Convalida dati'!$F$7),OR('Dealflow centrale'!V1925='Convalida dati'!$D$10,'Dealflow centrale'!V1925='Convalida dati'!$D$9,'Dealflow centrale'!V1925='Convalida dati'!$D$6),IF(T1925="",OR(V1925="",V1925='Convalida dati'!$D$8),"FALSO")))</f>
        <v>1</v>
      </c>
      <c r="F1925" s="58" t="str">
        <f t="shared" ca="1" si="196"/>
        <v>OK</v>
      </c>
      <c r="G1925" s="60">
        <f t="shared" si="205"/>
        <v>1920</v>
      </c>
      <c r="H1925" s="84">
        <v>44296</v>
      </c>
      <c r="I1925" s="59">
        <v>44296</v>
      </c>
      <c r="J1925" s="75" t="s">
        <v>4123</v>
      </c>
      <c r="K1925" s="70" t="s">
        <v>62</v>
      </c>
      <c r="L1925" s="70" t="s">
        <v>149</v>
      </c>
      <c r="M1925" s="72" t="s">
        <v>92</v>
      </c>
      <c r="N1925" s="75"/>
      <c r="O1925" s="73" t="s">
        <v>1818</v>
      </c>
      <c r="P1925" s="72" t="s">
        <v>83</v>
      </c>
      <c r="Q1925" s="61" t="s">
        <v>170</v>
      </c>
      <c r="R1925" s="61" t="s">
        <v>49</v>
      </c>
      <c r="S1925" s="293" t="str">
        <f>+'EVCA sectoralclassification'!E214</f>
        <v>Systems software</v>
      </c>
      <c r="T1925" s="62" t="s">
        <v>41</v>
      </c>
      <c r="U1925" s="72" t="s">
        <v>218</v>
      </c>
      <c r="V1925" s="439" t="s">
        <v>174</v>
      </c>
      <c r="W1925" s="383"/>
      <c r="X1925" s="488">
        <v>44301</v>
      </c>
      <c r="Y1925" s="481"/>
      <c r="Z1925" s="284"/>
    </row>
    <row r="1926" spans="2:26" ht="42.45" hidden="1" customHeight="1" x14ac:dyDescent="0.3">
      <c r="B1926" s="56" t="str">
        <f t="shared" ca="1" si="203"/>
        <v>VERO</v>
      </c>
      <c r="C1926" s="57" t="b">
        <f t="shared" si="204"/>
        <v>1</v>
      </c>
      <c r="D1926" s="57" t="b">
        <f>+IF(Q1926='Convalida dati'!$B$16,AND('Dealflow centrale'!V1926&lt;&gt;"",I1926&lt;&gt;""),IF(AND('Dealflow centrale'!Q1926='Convalida dati'!$B$17,'Dealflow centrale'!I1926=""),OR('Dealflow centrale'!V1926="",V1926='Convalida dati'!$D$8),"FALSO"))</f>
        <v>1</v>
      </c>
      <c r="E1926" s="57" t="b">
        <f>+IF(OR(T1926='Convalida dati'!$F$4,T1926='Convalida dati'!$F$5,T1926='Convalida dati'!$F$8),OR('Dealflow centrale'!V1926='Convalida dati'!$D$9,V1926='Convalida dati'!$D$6,V1926='Convalida dati'!$D$7),IF(OR('Dealflow centrale'!T1926='Convalida dati'!$F$6,'Dealflow centrale'!T1926='Convalida dati'!$F$7),OR('Dealflow centrale'!V1926='Convalida dati'!$D$10,'Dealflow centrale'!V1926='Convalida dati'!$D$9,'Dealflow centrale'!V1926='Convalida dati'!$D$6),IF(T1926="",OR(V1926="",V1926='Convalida dati'!$D$8),"FALSO")))</f>
        <v>1</v>
      </c>
      <c r="F1926" s="58" t="str">
        <f t="shared" ca="1" si="196"/>
        <v>OK</v>
      </c>
      <c r="G1926" s="66">
        <f t="shared" si="205"/>
        <v>1921</v>
      </c>
      <c r="H1926" s="85">
        <v>44298</v>
      </c>
      <c r="I1926" s="63">
        <v>44298</v>
      </c>
      <c r="J1926" s="77" t="s">
        <v>4125</v>
      </c>
      <c r="K1926" s="76" t="s">
        <v>64</v>
      </c>
      <c r="L1926" s="272" t="s">
        <v>4128</v>
      </c>
      <c r="M1926" s="78" t="s">
        <v>161</v>
      </c>
      <c r="N1926" s="64"/>
      <c r="O1926" s="272" t="s">
        <v>4124</v>
      </c>
      <c r="P1926" s="66" t="s">
        <v>83</v>
      </c>
      <c r="Q1926" s="67" t="s">
        <v>170</v>
      </c>
      <c r="R1926" s="67" t="s">
        <v>45</v>
      </c>
      <c r="S1926" s="287" t="str">
        <f>+'EVCA sectoralclassification'!E224</f>
        <v>Drug development technologies</v>
      </c>
      <c r="T1926" s="67" t="s">
        <v>41</v>
      </c>
      <c r="U1926" s="78" t="s">
        <v>218</v>
      </c>
      <c r="V1926" s="440" t="s">
        <v>174</v>
      </c>
      <c r="W1926" s="382"/>
      <c r="X1926" s="489">
        <v>44301</v>
      </c>
      <c r="Y1926" s="482"/>
      <c r="Z1926" s="74"/>
    </row>
    <row r="1927" spans="2:26" ht="42.45" hidden="1" customHeight="1" x14ac:dyDescent="0.3">
      <c r="B1927" s="56" t="str">
        <f t="shared" ca="1" si="203"/>
        <v>VERO</v>
      </c>
      <c r="C1927" s="57" t="b">
        <f t="shared" si="204"/>
        <v>1</v>
      </c>
      <c r="D1927" s="57" t="b">
        <f>+IF(Q1927='Convalida dati'!$B$16,AND('Dealflow centrale'!V1927&lt;&gt;"",I1927&lt;&gt;""),IF(AND('Dealflow centrale'!Q1927='Convalida dati'!$B$17,'Dealflow centrale'!I1927=""),OR('Dealflow centrale'!V1927="",V1927='Convalida dati'!$D$8),"FALSO"))</f>
        <v>1</v>
      </c>
      <c r="E1927" s="57" t="b">
        <f>+IF(OR(T1927='Convalida dati'!$F$4,T1927='Convalida dati'!$F$5,T1927='Convalida dati'!$F$8),OR('Dealflow centrale'!V1927='Convalida dati'!$D$9,V1927='Convalida dati'!$D$6,V1927='Convalida dati'!$D$7),IF(OR('Dealflow centrale'!T1927='Convalida dati'!$F$6,'Dealflow centrale'!T1927='Convalida dati'!$F$7),OR('Dealflow centrale'!V1927='Convalida dati'!$D$10,'Dealflow centrale'!V1927='Convalida dati'!$D$9,'Dealflow centrale'!V1927='Convalida dati'!$D$6),IF(T1927="",OR(V1927="",V1927='Convalida dati'!$D$8),"FALSO")))</f>
        <v>1</v>
      </c>
      <c r="F1927" s="58" t="str">
        <f t="shared" ca="1" si="196"/>
        <v>OK</v>
      </c>
      <c r="G1927" s="60">
        <f t="shared" si="205"/>
        <v>1922</v>
      </c>
      <c r="H1927" s="84">
        <v>44299</v>
      </c>
      <c r="I1927" s="59">
        <v>44299</v>
      </c>
      <c r="J1927" s="75" t="s">
        <v>4126</v>
      </c>
      <c r="K1927" s="70" t="s">
        <v>62</v>
      </c>
      <c r="L1927" s="70" t="s">
        <v>764</v>
      </c>
      <c r="M1927" s="72" t="s">
        <v>103</v>
      </c>
      <c r="N1927" s="75" t="s">
        <v>150</v>
      </c>
      <c r="O1927" s="73"/>
      <c r="P1927" s="60" t="s">
        <v>36</v>
      </c>
      <c r="Q1927" s="61" t="s">
        <v>170</v>
      </c>
      <c r="R1927" s="61" t="s">
        <v>45</v>
      </c>
      <c r="S1927" s="61" t="str">
        <f>+'EVCA sectoralclassification'!E223</f>
        <v>Biotechnology</v>
      </c>
      <c r="T1927" s="61" t="s">
        <v>41</v>
      </c>
      <c r="U1927" s="72" t="s">
        <v>799</v>
      </c>
      <c r="V1927" s="439" t="s">
        <v>174</v>
      </c>
      <c r="W1927" s="383"/>
      <c r="X1927" s="491">
        <v>44301</v>
      </c>
      <c r="Y1927" s="483" t="s">
        <v>4129</v>
      </c>
      <c r="Z1927" s="80"/>
    </row>
    <row r="1928" spans="2:26" ht="42.45" hidden="1" customHeight="1" x14ac:dyDescent="0.3">
      <c r="B1928" s="56" t="str">
        <f t="shared" ca="1" si="203"/>
        <v>VERO</v>
      </c>
      <c r="C1928" s="57" t="b">
        <f t="shared" si="204"/>
        <v>1</v>
      </c>
      <c r="D1928" s="57" t="b">
        <f>+IF(Q1928='Convalida dati'!$B$16,AND('Dealflow centrale'!V1928&lt;&gt;"",I1928&lt;&gt;""),IF(AND('Dealflow centrale'!Q1928='Convalida dati'!$B$17,'Dealflow centrale'!I1928=""),OR('Dealflow centrale'!V1928="",V1928='Convalida dati'!$D$8),"FALSO"))</f>
        <v>1</v>
      </c>
      <c r="E1928" s="57" t="b">
        <f>+IF(OR(T1928='Convalida dati'!$F$4,T1928='Convalida dati'!$F$5,T1928='Convalida dati'!$F$8),OR('Dealflow centrale'!V1928='Convalida dati'!$D$9,V1928='Convalida dati'!$D$6,V1928='Convalida dati'!$D$7),IF(OR('Dealflow centrale'!T1928='Convalida dati'!$F$6,'Dealflow centrale'!T1928='Convalida dati'!$F$7),OR('Dealflow centrale'!V1928='Convalida dati'!$D$10,'Dealflow centrale'!V1928='Convalida dati'!$D$9,'Dealflow centrale'!V1928='Convalida dati'!$D$6),IF(T1928="",OR(V1928="",V1928='Convalida dati'!$D$8),"FALSO")))</f>
        <v>1</v>
      </c>
      <c r="F1928" s="58" t="str">
        <f t="shared" ca="1" si="196"/>
        <v>OK</v>
      </c>
      <c r="G1928" s="66">
        <f t="shared" si="205"/>
        <v>1923</v>
      </c>
      <c r="H1928" s="85">
        <v>44301</v>
      </c>
      <c r="I1928" s="296">
        <f>+H1928</f>
        <v>44301</v>
      </c>
      <c r="J1928" s="77" t="s">
        <v>4131</v>
      </c>
      <c r="K1928" s="76" t="s">
        <v>62</v>
      </c>
      <c r="L1928" s="76" t="s">
        <v>4132</v>
      </c>
      <c r="M1928" s="78" t="s">
        <v>99</v>
      </c>
      <c r="N1928" s="64"/>
      <c r="O1928" s="272" t="s">
        <v>4130</v>
      </c>
      <c r="P1928" s="66" t="s">
        <v>34</v>
      </c>
      <c r="Q1928" s="67" t="s">
        <v>170</v>
      </c>
      <c r="R1928" s="67" t="s">
        <v>51</v>
      </c>
      <c r="S1928" s="287" t="str">
        <f>+'EVCA sectoralclassification'!E54</f>
        <v>Business and industrial products</v>
      </c>
      <c r="T1928" s="67" t="s">
        <v>41</v>
      </c>
      <c r="U1928" s="78" t="s">
        <v>218</v>
      </c>
      <c r="V1928" s="440" t="s">
        <v>174</v>
      </c>
      <c r="W1928" s="382"/>
      <c r="X1928" s="489">
        <v>44309</v>
      </c>
      <c r="Y1928" s="482"/>
      <c r="Z1928" s="74"/>
    </row>
    <row r="1929" spans="2:26" ht="42.45" hidden="1" customHeight="1" x14ac:dyDescent="0.3">
      <c r="B1929" s="56" t="str">
        <f t="shared" ca="1" si="203"/>
        <v>VERO</v>
      </c>
      <c r="C1929" s="57" t="b">
        <f t="shared" si="204"/>
        <v>1</v>
      </c>
      <c r="D1929" s="57" t="b">
        <f>+IF(Q1929='Convalida dati'!$B$16,AND('Dealflow centrale'!V1929&lt;&gt;"",I1929&lt;&gt;""),IF(AND('Dealflow centrale'!Q1929='Convalida dati'!$B$17,'Dealflow centrale'!I1929=""),OR('Dealflow centrale'!V1929="",V1929='Convalida dati'!$D$8),"FALSO"))</f>
        <v>1</v>
      </c>
      <c r="E1929" s="57" t="b">
        <f>+IF(OR(T1929='Convalida dati'!$F$4,T1929='Convalida dati'!$F$5,T1929='Convalida dati'!$F$8),OR('Dealflow centrale'!V1929='Convalida dati'!$D$9,V1929='Convalida dati'!$D$6,V1929='Convalida dati'!$D$7),IF(OR('Dealflow centrale'!T1929='Convalida dati'!$F$6,'Dealflow centrale'!T1929='Convalida dati'!$F$7),OR('Dealflow centrale'!V1929='Convalida dati'!$D$10,'Dealflow centrale'!V1929='Convalida dati'!$D$9,'Dealflow centrale'!V1929='Convalida dati'!$D$6),IF(T1929="",OR(V1929="",V1929='Convalida dati'!$D$8),"FALSO")))</f>
        <v>1</v>
      </c>
      <c r="F1929" s="58" t="str">
        <f t="shared" ca="1" si="196"/>
        <v>OK</v>
      </c>
      <c r="G1929" s="60">
        <f t="shared" si="205"/>
        <v>1924</v>
      </c>
      <c r="H1929" s="84">
        <v>44301</v>
      </c>
      <c r="I1929" s="59">
        <v>44301</v>
      </c>
      <c r="J1929" s="75" t="s">
        <v>4133</v>
      </c>
      <c r="K1929" s="70" t="s">
        <v>64</v>
      </c>
      <c r="L1929" s="70" t="s">
        <v>4134</v>
      </c>
      <c r="M1929" s="72" t="s">
        <v>739</v>
      </c>
      <c r="N1929" s="75"/>
      <c r="O1929" s="73" t="s">
        <v>4135</v>
      </c>
      <c r="P1929" s="60" t="s">
        <v>83</v>
      </c>
      <c r="Q1929" s="61" t="s">
        <v>170</v>
      </c>
      <c r="R1929" s="61" t="s">
        <v>53</v>
      </c>
      <c r="S1929" s="293" t="str">
        <f>+'EVCA sectoralclassification'!E75</f>
        <v>Business and industrial services</v>
      </c>
      <c r="T1929" s="62" t="s">
        <v>167</v>
      </c>
      <c r="U1929" s="60" t="s">
        <v>218</v>
      </c>
      <c r="V1929" s="425" t="s">
        <v>3913</v>
      </c>
      <c r="W1929" s="461"/>
      <c r="X1929" s="488">
        <v>44309</v>
      </c>
      <c r="Y1929" s="481"/>
      <c r="Z1929" s="284"/>
    </row>
    <row r="1930" spans="2:26" ht="42.45" hidden="1" customHeight="1" x14ac:dyDescent="0.3">
      <c r="B1930" s="56" t="str">
        <f t="shared" ca="1" si="203"/>
        <v>VERO</v>
      </c>
      <c r="C1930" s="57" t="b">
        <f t="shared" si="204"/>
        <v>1</v>
      </c>
      <c r="D1930" s="57" t="b">
        <f>+IF(Q1930='Convalida dati'!$B$16,AND('Dealflow centrale'!V1930&lt;&gt;"",I1930&lt;&gt;""),IF(AND('Dealflow centrale'!Q1930='Convalida dati'!$B$17,'Dealflow centrale'!I1930=""),OR('Dealflow centrale'!V1930="",V1930='Convalida dati'!$D$8),"FALSO"))</f>
        <v>1</v>
      </c>
      <c r="E1930" s="57" t="b">
        <f>+IF(OR(T1930='Convalida dati'!$F$4,T1930='Convalida dati'!$F$5,T1930='Convalida dati'!$F$8),OR('Dealflow centrale'!V1930='Convalida dati'!$D$9,V1930='Convalida dati'!$D$6,V1930='Convalida dati'!$D$7),IF(OR('Dealflow centrale'!T1930='Convalida dati'!$F$6,'Dealflow centrale'!T1930='Convalida dati'!$F$7),OR('Dealflow centrale'!V1930='Convalida dati'!$D$10,'Dealflow centrale'!V1930='Convalida dati'!$D$9,'Dealflow centrale'!V1930='Convalida dati'!$D$6),IF(T1930="",OR(V1930="",V1930='Convalida dati'!$D$8),"FALSO")))</f>
        <v>1</v>
      </c>
      <c r="F1930" s="58" t="str">
        <f t="shared" ref="F1930:F1993" ca="1" si="206">+IF(AND(B1930="VERO",C1930=TRUE,D1930=TRUE,E1930=TRUE),"OK","ERRORE")</f>
        <v>OK</v>
      </c>
      <c r="G1930" s="66">
        <f t="shared" si="205"/>
        <v>1925</v>
      </c>
      <c r="H1930" s="85">
        <v>44302</v>
      </c>
      <c r="I1930" s="63">
        <v>44302</v>
      </c>
      <c r="J1930" s="77" t="s">
        <v>4136</v>
      </c>
      <c r="K1930" s="76" t="s">
        <v>62</v>
      </c>
      <c r="L1930" s="76" t="s">
        <v>234</v>
      </c>
      <c r="M1930" s="78" t="s">
        <v>96</v>
      </c>
      <c r="N1930" s="64"/>
      <c r="O1930" s="272" t="s">
        <v>4137</v>
      </c>
      <c r="P1930" s="78" t="s">
        <v>34</v>
      </c>
      <c r="Q1930" s="67" t="s">
        <v>170</v>
      </c>
      <c r="R1930" s="67" t="s">
        <v>48</v>
      </c>
      <c r="S1930" s="288" t="str">
        <f>+'EVCA sectoralclassification'!E200</f>
        <v>Internet technologies</v>
      </c>
      <c r="T1930" s="68" t="s">
        <v>41</v>
      </c>
      <c r="U1930" s="66" t="s">
        <v>218</v>
      </c>
      <c r="V1930" s="440" t="s">
        <v>174</v>
      </c>
      <c r="W1930" s="382"/>
      <c r="X1930" s="489">
        <v>44309</v>
      </c>
      <c r="Y1930" s="482"/>
      <c r="Z1930" s="74"/>
    </row>
    <row r="1931" spans="2:26" ht="42.45" hidden="1" customHeight="1" x14ac:dyDescent="0.3">
      <c r="B1931" s="56" t="str">
        <f t="shared" ca="1" si="203"/>
        <v>VERO</v>
      </c>
      <c r="C1931" s="57" t="b">
        <f t="shared" si="204"/>
        <v>1</v>
      </c>
      <c r="D1931" s="57" t="b">
        <f>+IF(Q1931='Convalida dati'!$B$16,AND('Dealflow centrale'!V1931&lt;&gt;"",I1931&lt;&gt;""),IF(AND('Dealflow centrale'!Q1931='Convalida dati'!$B$17,'Dealflow centrale'!I1931=""),OR('Dealflow centrale'!V1931="",V1931='Convalida dati'!$D$8),"FALSO"))</f>
        <v>1</v>
      </c>
      <c r="E1931" s="57" t="b">
        <f>+IF(OR(T1931='Convalida dati'!$F$4,T1931='Convalida dati'!$F$5,T1931='Convalida dati'!$F$8),OR('Dealflow centrale'!V1931='Convalida dati'!$D$9,V1931='Convalida dati'!$D$6,V1931='Convalida dati'!$D$7),IF(OR('Dealflow centrale'!T1931='Convalida dati'!$F$6,'Dealflow centrale'!T1931='Convalida dati'!$F$7),OR('Dealflow centrale'!V1931='Convalida dati'!$D$10,'Dealflow centrale'!V1931='Convalida dati'!$D$9,'Dealflow centrale'!V1931='Convalida dati'!$D$6),IF(T1931="",OR(V1931="",V1931='Convalida dati'!$D$8),"FALSO")))</f>
        <v>1</v>
      </c>
      <c r="F1931" s="58" t="str">
        <f t="shared" ca="1" si="206"/>
        <v>OK</v>
      </c>
      <c r="G1931" s="60">
        <f t="shared" si="205"/>
        <v>1926</v>
      </c>
      <c r="H1931" s="84">
        <v>44305</v>
      </c>
      <c r="I1931" s="59">
        <v>44305</v>
      </c>
      <c r="J1931" s="75" t="s">
        <v>4141</v>
      </c>
      <c r="K1931" s="70" t="s">
        <v>64</v>
      </c>
      <c r="L1931" s="70" t="s">
        <v>4139</v>
      </c>
      <c r="M1931" s="72" t="s">
        <v>4140</v>
      </c>
      <c r="N1931" s="75"/>
      <c r="O1931" s="73" t="s">
        <v>4138</v>
      </c>
      <c r="P1931" s="60" t="s">
        <v>34</v>
      </c>
      <c r="Q1931" s="61" t="s">
        <v>170</v>
      </c>
      <c r="R1931" s="61" t="s">
        <v>53</v>
      </c>
      <c r="S1931" s="293" t="str">
        <f>+'EVCA sectoralclassification'!E109</f>
        <v>Transportation services</v>
      </c>
      <c r="T1931" s="62" t="s">
        <v>167</v>
      </c>
      <c r="U1931" s="60" t="s">
        <v>218</v>
      </c>
      <c r="V1931" s="425" t="s">
        <v>3913</v>
      </c>
      <c r="W1931" s="461"/>
      <c r="X1931" s="488">
        <v>44309</v>
      </c>
      <c r="Y1931" s="481"/>
      <c r="Z1931" s="284"/>
    </row>
    <row r="1932" spans="2:26" ht="42.45" hidden="1" customHeight="1" x14ac:dyDescent="0.3">
      <c r="B1932" s="56" t="str">
        <f t="shared" ca="1" si="203"/>
        <v>VERO</v>
      </c>
      <c r="C1932" s="57" t="b">
        <f t="shared" si="204"/>
        <v>1</v>
      </c>
      <c r="D1932" s="57" t="b">
        <f>+IF(Q1932='Convalida dati'!$B$16,AND('Dealflow centrale'!V1932&lt;&gt;"",I1932&lt;&gt;""),IF(AND('Dealflow centrale'!Q1932='Convalida dati'!$B$17,'Dealflow centrale'!I1932=""),OR('Dealflow centrale'!V1932="",V1932='Convalida dati'!$D$8),"FALSO"))</f>
        <v>1</v>
      </c>
      <c r="E1932" s="57" t="b">
        <f>+IF(OR(T1932='Convalida dati'!$F$4,T1932='Convalida dati'!$F$5,T1932='Convalida dati'!$F$8),OR('Dealflow centrale'!V1932='Convalida dati'!$D$9,V1932='Convalida dati'!$D$6,V1932='Convalida dati'!$D$7),IF(OR('Dealflow centrale'!T1932='Convalida dati'!$F$6,'Dealflow centrale'!T1932='Convalida dati'!$F$7),OR('Dealflow centrale'!V1932='Convalida dati'!$D$10,'Dealflow centrale'!V1932='Convalida dati'!$D$9,'Dealflow centrale'!V1932='Convalida dati'!$D$6),IF(T1932="",OR(V1932="",V1932='Convalida dati'!$D$8),"FALSO")))</f>
        <v>1</v>
      </c>
      <c r="F1932" s="58" t="str">
        <f t="shared" ca="1" si="206"/>
        <v>OK</v>
      </c>
      <c r="G1932" s="66">
        <f t="shared" si="205"/>
        <v>1927</v>
      </c>
      <c r="H1932" s="85">
        <v>44305</v>
      </c>
      <c r="I1932" s="63">
        <v>44305</v>
      </c>
      <c r="J1932" s="77" t="s">
        <v>4142</v>
      </c>
      <c r="K1932" s="76" t="s">
        <v>62</v>
      </c>
      <c r="L1932" s="76" t="s">
        <v>202</v>
      </c>
      <c r="M1932" s="78" t="s">
        <v>89</v>
      </c>
      <c r="N1932" s="64"/>
      <c r="O1932" s="272" t="s">
        <v>4143</v>
      </c>
      <c r="P1932" s="66" t="s">
        <v>34</v>
      </c>
      <c r="Q1932" s="67" t="s">
        <v>170</v>
      </c>
      <c r="R1932" s="67" t="s">
        <v>52</v>
      </c>
      <c r="S1932" s="288" t="str">
        <f>+'EVCA sectoralclassification'!E229</f>
        <v>Medical equipment and related software</v>
      </c>
      <c r="T1932" s="68" t="s">
        <v>166</v>
      </c>
      <c r="U1932" s="78" t="s">
        <v>218</v>
      </c>
      <c r="V1932" s="427" t="s">
        <v>3913</v>
      </c>
      <c r="W1932" s="462"/>
      <c r="X1932" s="489">
        <v>44309</v>
      </c>
      <c r="Y1932" s="482"/>
      <c r="Z1932" s="74"/>
    </row>
    <row r="1933" spans="2:26" ht="42.45" hidden="1" customHeight="1" x14ac:dyDescent="0.3">
      <c r="B1933" s="56" t="str">
        <f t="shared" ca="1" si="203"/>
        <v>VERO</v>
      </c>
      <c r="C1933" s="57" t="b">
        <f t="shared" si="204"/>
        <v>1</v>
      </c>
      <c r="D1933" s="57" t="b">
        <f>+IF(Q1933='Convalida dati'!$B$16,AND('Dealflow centrale'!V1933&lt;&gt;"",I1933&lt;&gt;""),IF(AND('Dealflow centrale'!Q1933='Convalida dati'!$B$17,'Dealflow centrale'!I1933=""),OR('Dealflow centrale'!V1933="",V1933='Convalida dati'!$D$8),"FALSO"))</f>
        <v>1</v>
      </c>
      <c r="E1933" s="57" t="b">
        <f>+IF(OR(T1933='Convalida dati'!$F$4,T1933='Convalida dati'!$F$5,T1933='Convalida dati'!$F$8),OR('Dealflow centrale'!V1933='Convalida dati'!$D$9,V1933='Convalida dati'!$D$6,V1933='Convalida dati'!$D$7),IF(OR('Dealflow centrale'!T1933='Convalida dati'!$F$6,'Dealflow centrale'!T1933='Convalida dati'!$F$7),OR('Dealflow centrale'!V1933='Convalida dati'!$D$10,'Dealflow centrale'!V1933='Convalida dati'!$D$9,'Dealflow centrale'!V1933='Convalida dati'!$D$6),IF(T1933="",OR(V1933="",V1933='Convalida dati'!$D$8),"FALSO")))</f>
        <v>1</v>
      </c>
      <c r="F1933" s="58" t="str">
        <f t="shared" ca="1" si="206"/>
        <v>OK</v>
      </c>
      <c r="G1933" s="60">
        <f t="shared" si="205"/>
        <v>1928</v>
      </c>
      <c r="H1933" s="84">
        <v>44305</v>
      </c>
      <c r="I1933" s="59">
        <v>44305</v>
      </c>
      <c r="J1933" s="75" t="s">
        <v>4144</v>
      </c>
      <c r="K1933" s="70" t="s">
        <v>64</v>
      </c>
      <c r="L1933" s="70" t="s">
        <v>4146</v>
      </c>
      <c r="M1933" s="72" t="s">
        <v>3829</v>
      </c>
      <c r="N1933" s="75"/>
      <c r="O1933" s="73" t="s">
        <v>4145</v>
      </c>
      <c r="P1933" s="60" t="s">
        <v>35</v>
      </c>
      <c r="Q1933" s="61" t="s">
        <v>170</v>
      </c>
      <c r="R1933" s="61" t="s">
        <v>48</v>
      </c>
      <c r="S1933" s="293" t="str">
        <f>+'EVCA sectoralclassification'!E200</f>
        <v>Internet technologies</v>
      </c>
      <c r="T1933" s="62" t="s">
        <v>41</v>
      </c>
      <c r="U1933" s="60" t="s">
        <v>218</v>
      </c>
      <c r="V1933" s="439" t="s">
        <v>174</v>
      </c>
      <c r="W1933" s="383"/>
      <c r="X1933" s="488">
        <v>44309</v>
      </c>
      <c r="Y1933" s="481"/>
      <c r="Z1933" s="284"/>
    </row>
    <row r="1934" spans="2:26" ht="42.45" hidden="1" customHeight="1" x14ac:dyDescent="0.3">
      <c r="B1934" s="56" t="str">
        <f t="shared" ca="1" si="203"/>
        <v>VERO</v>
      </c>
      <c r="C1934" s="57" t="b">
        <f t="shared" si="204"/>
        <v>1</v>
      </c>
      <c r="D1934" s="57" t="b">
        <f>+IF(Q1934='Convalida dati'!$B$16,AND('Dealflow centrale'!V1934&lt;&gt;"",I1934&lt;&gt;""),IF(AND('Dealflow centrale'!Q1934='Convalida dati'!$B$17,'Dealflow centrale'!I1934=""),OR('Dealflow centrale'!V1934="",V1934='Convalida dati'!$D$8),"FALSO"))</f>
        <v>1</v>
      </c>
      <c r="E1934" s="57" t="b">
        <f>+IF(OR(T1934='Convalida dati'!$F$4,T1934='Convalida dati'!$F$5,T1934='Convalida dati'!$F$8),OR('Dealflow centrale'!V1934='Convalida dati'!$D$9,V1934='Convalida dati'!$D$6,V1934='Convalida dati'!$D$7),IF(OR('Dealflow centrale'!T1934='Convalida dati'!$F$6,'Dealflow centrale'!T1934='Convalida dati'!$F$7),OR('Dealflow centrale'!V1934='Convalida dati'!$D$10,'Dealflow centrale'!V1934='Convalida dati'!$D$9,'Dealflow centrale'!V1934='Convalida dati'!$D$6),IF(T1934="",OR(V1934="",V1934='Convalida dati'!$D$8),"FALSO")))</f>
        <v>1</v>
      </c>
      <c r="F1934" s="58" t="str">
        <f t="shared" ca="1" si="206"/>
        <v>OK</v>
      </c>
      <c r="G1934" s="66">
        <f t="shared" si="205"/>
        <v>1929</v>
      </c>
      <c r="H1934" s="85">
        <v>44306</v>
      </c>
      <c r="I1934" s="63">
        <v>44306</v>
      </c>
      <c r="J1934" s="77" t="s">
        <v>4147</v>
      </c>
      <c r="K1934" s="76" t="s">
        <v>62</v>
      </c>
      <c r="L1934" s="76" t="s">
        <v>764</v>
      </c>
      <c r="M1934" s="78" t="s">
        <v>103</v>
      </c>
      <c r="N1934" s="64"/>
      <c r="O1934" s="272" t="s">
        <v>3515</v>
      </c>
      <c r="P1934" s="66" t="s">
        <v>35</v>
      </c>
      <c r="Q1934" s="67" t="s">
        <v>170</v>
      </c>
      <c r="R1934" s="67" t="s">
        <v>47</v>
      </c>
      <c r="S1934" s="288" t="str">
        <f>+'EVCA sectoralclassification'!E125</f>
        <v>Consumer products manufacturing</v>
      </c>
      <c r="T1934" s="68" t="s">
        <v>41</v>
      </c>
      <c r="U1934" s="66" t="s">
        <v>218</v>
      </c>
      <c r="V1934" s="437" t="s">
        <v>174</v>
      </c>
      <c r="W1934" s="384"/>
      <c r="X1934" s="489">
        <v>44309</v>
      </c>
      <c r="Y1934" s="482" t="s">
        <v>1343</v>
      </c>
      <c r="Z1934" s="74"/>
    </row>
    <row r="1935" spans="2:26" ht="42.45" hidden="1" customHeight="1" x14ac:dyDescent="0.3">
      <c r="B1935" s="56" t="str">
        <f t="shared" ca="1" si="203"/>
        <v>VERO</v>
      </c>
      <c r="C1935" s="57" t="b">
        <f t="shared" si="204"/>
        <v>1</v>
      </c>
      <c r="D1935" s="57" t="b">
        <f>+IF(Q1935='Convalida dati'!$B$16,AND('Dealflow centrale'!V1935&lt;&gt;"",I1935&lt;&gt;""),IF(AND('Dealflow centrale'!Q1935='Convalida dati'!$B$17,'Dealflow centrale'!I1935=""),OR('Dealflow centrale'!V1935="",V1935='Convalida dati'!$D$8),"FALSO"))</f>
        <v>1</v>
      </c>
      <c r="E1935" s="57" t="b">
        <f>+IF(OR(T1935='Convalida dati'!$F$4,T1935='Convalida dati'!$F$5,T1935='Convalida dati'!$F$8),OR('Dealflow centrale'!V1935='Convalida dati'!$D$9,V1935='Convalida dati'!$D$6,V1935='Convalida dati'!$D$7),IF(OR('Dealflow centrale'!T1935='Convalida dati'!$F$6,'Dealflow centrale'!T1935='Convalida dati'!$F$7),OR('Dealflow centrale'!V1935='Convalida dati'!$D$10,'Dealflow centrale'!V1935='Convalida dati'!$D$9,'Dealflow centrale'!V1935='Convalida dati'!$D$6),IF(T1935="",OR(V1935="",V1935='Convalida dati'!$D$8),"FALSO")))</f>
        <v>1</v>
      </c>
      <c r="F1935" s="58" t="str">
        <f t="shared" ca="1" si="206"/>
        <v>OK</v>
      </c>
      <c r="G1935" s="60">
        <f t="shared" si="205"/>
        <v>1930</v>
      </c>
      <c r="H1935" s="282">
        <v>44307</v>
      </c>
      <c r="I1935" s="59">
        <v>44307</v>
      </c>
      <c r="J1935" s="75" t="s">
        <v>4148</v>
      </c>
      <c r="K1935" s="70" t="s">
        <v>62</v>
      </c>
      <c r="L1935" s="70" t="s">
        <v>76</v>
      </c>
      <c r="M1935" s="72" t="s">
        <v>77</v>
      </c>
      <c r="N1935" s="75"/>
      <c r="O1935" s="73" t="s">
        <v>4149</v>
      </c>
      <c r="P1935" s="60" t="s">
        <v>35</v>
      </c>
      <c r="Q1935" s="61" t="s">
        <v>170</v>
      </c>
      <c r="R1935" s="61" t="s">
        <v>43</v>
      </c>
      <c r="S1935" s="293" t="str">
        <f>+'EVCA sectoralclassification'!E16</f>
        <v>Agriculture: other</v>
      </c>
      <c r="T1935" s="62" t="s">
        <v>166</v>
      </c>
      <c r="U1935" s="60" t="s">
        <v>218</v>
      </c>
      <c r="V1935" s="425" t="s">
        <v>3913</v>
      </c>
      <c r="W1935" s="461"/>
      <c r="X1935" s="488">
        <v>44309</v>
      </c>
      <c r="Y1935" s="481"/>
      <c r="Z1935" s="284"/>
    </row>
    <row r="1936" spans="2:26" ht="42.45" hidden="1" customHeight="1" x14ac:dyDescent="0.3">
      <c r="B1936" s="56" t="str">
        <f t="shared" ca="1" si="203"/>
        <v>VERO</v>
      </c>
      <c r="C1936" s="57" t="b">
        <f t="shared" si="204"/>
        <v>1</v>
      </c>
      <c r="D1936" s="57" t="b">
        <f>+IF(Q1936='Convalida dati'!$B$16,AND('Dealflow centrale'!V1936&lt;&gt;"",I1936&lt;&gt;""),IF(AND('Dealflow centrale'!Q1936='Convalida dati'!$B$17,'Dealflow centrale'!I1936=""),OR('Dealflow centrale'!V1936="",V1936='Convalida dati'!$D$8),"FALSO"))</f>
        <v>1</v>
      </c>
      <c r="E1936" s="57" t="b">
        <f>+IF(OR(T1936='Convalida dati'!$F$4,T1936='Convalida dati'!$F$5,T1936='Convalida dati'!$F$8),OR('Dealflow centrale'!V1936='Convalida dati'!$D$9,V1936='Convalida dati'!$D$6,V1936='Convalida dati'!$D$7),IF(OR('Dealflow centrale'!T1936='Convalida dati'!$F$6,'Dealflow centrale'!T1936='Convalida dati'!$F$7),OR('Dealflow centrale'!V1936='Convalida dati'!$D$10,'Dealflow centrale'!V1936='Convalida dati'!$D$9,'Dealflow centrale'!V1936='Convalida dati'!$D$6),IF(T1936="",OR(V1936="",V1936='Convalida dati'!$D$8),"FALSO")))</f>
        <v>1</v>
      </c>
      <c r="F1936" s="58" t="str">
        <f t="shared" ca="1" si="206"/>
        <v>OK</v>
      </c>
      <c r="G1936" s="66">
        <f t="shared" si="205"/>
        <v>1931</v>
      </c>
      <c r="H1936" s="85">
        <v>44307</v>
      </c>
      <c r="I1936" s="296">
        <v>44307</v>
      </c>
      <c r="J1936" s="77" t="s">
        <v>4150</v>
      </c>
      <c r="K1936" s="76" t="s">
        <v>62</v>
      </c>
      <c r="L1936" s="76" t="s">
        <v>1197</v>
      </c>
      <c r="M1936" s="78" t="s">
        <v>96</v>
      </c>
      <c r="N1936" s="64"/>
      <c r="O1936" s="272" t="s">
        <v>4149</v>
      </c>
      <c r="P1936" s="66" t="s">
        <v>35</v>
      </c>
      <c r="Q1936" s="67" t="s">
        <v>170</v>
      </c>
      <c r="R1936" s="67" t="s">
        <v>48</v>
      </c>
      <c r="S1936" s="288" t="str">
        <f>+'EVCA sectoralclassification'!E200</f>
        <v>Internet technologies</v>
      </c>
      <c r="T1936" s="68" t="s">
        <v>41</v>
      </c>
      <c r="U1936" s="66" t="s">
        <v>218</v>
      </c>
      <c r="V1936" s="437" t="s">
        <v>174</v>
      </c>
      <c r="W1936" s="384"/>
      <c r="X1936" s="489">
        <v>44309</v>
      </c>
      <c r="Y1936" s="482"/>
      <c r="Z1936" s="74"/>
    </row>
    <row r="1937" spans="2:26" ht="42.45" hidden="1" customHeight="1" x14ac:dyDescent="0.3">
      <c r="B1937" s="56" t="str">
        <f t="shared" ca="1" si="203"/>
        <v>VERO</v>
      </c>
      <c r="C1937" s="57" t="b">
        <f t="shared" si="204"/>
        <v>1</v>
      </c>
      <c r="D1937" s="57" t="b">
        <f>+IF(Q1937='Convalida dati'!$B$16,AND('Dealflow centrale'!V1937&lt;&gt;"",I1937&lt;&gt;""),IF(AND('Dealflow centrale'!Q1937='Convalida dati'!$B$17,'Dealflow centrale'!I1937=""),OR('Dealflow centrale'!V1937="",V1937='Convalida dati'!$D$8),"FALSO"))</f>
        <v>1</v>
      </c>
      <c r="E1937" s="57" t="b">
        <f>+IF(OR(T1937='Convalida dati'!$F$4,T1937='Convalida dati'!$F$5,T1937='Convalida dati'!$F$8),OR('Dealflow centrale'!V1937='Convalida dati'!$D$9,V1937='Convalida dati'!$D$6,V1937='Convalida dati'!$D$7),IF(OR('Dealflow centrale'!T1937='Convalida dati'!$F$6,'Dealflow centrale'!T1937='Convalida dati'!$F$7),OR('Dealflow centrale'!V1937='Convalida dati'!$D$10,'Dealflow centrale'!V1937='Convalida dati'!$D$9,'Dealflow centrale'!V1937='Convalida dati'!$D$6),IF(T1937="",OR(V1937="",V1937='Convalida dati'!$D$8),"FALSO")))</f>
        <v>1</v>
      </c>
      <c r="F1937" s="58" t="str">
        <f t="shared" ca="1" si="206"/>
        <v>OK</v>
      </c>
      <c r="G1937" s="60">
        <f t="shared" si="205"/>
        <v>1932</v>
      </c>
      <c r="H1937" s="84">
        <v>44307</v>
      </c>
      <c r="I1937" s="59">
        <v>44307</v>
      </c>
      <c r="J1937" s="75" t="s">
        <v>4151</v>
      </c>
      <c r="K1937" s="70" t="s">
        <v>62</v>
      </c>
      <c r="L1937" s="70" t="s">
        <v>202</v>
      </c>
      <c r="M1937" s="72" t="s">
        <v>89</v>
      </c>
      <c r="N1937" s="75"/>
      <c r="O1937" s="73" t="s">
        <v>4149</v>
      </c>
      <c r="P1937" s="60" t="s">
        <v>35</v>
      </c>
      <c r="Q1937" s="61" t="s">
        <v>170</v>
      </c>
      <c r="R1937" s="61" t="s">
        <v>53</v>
      </c>
      <c r="S1937" s="293" t="str">
        <f>+'EVCA sectoralclassification'!E183</f>
        <v>Financial institutions and services</v>
      </c>
      <c r="T1937" s="62" t="s">
        <v>166</v>
      </c>
      <c r="U1937" s="60" t="s">
        <v>218</v>
      </c>
      <c r="V1937" s="425" t="s">
        <v>3913</v>
      </c>
      <c r="W1937" s="461"/>
      <c r="X1937" s="488">
        <v>44309</v>
      </c>
      <c r="Y1937" s="483"/>
      <c r="Z1937" s="80"/>
    </row>
    <row r="1938" spans="2:26" ht="42.45" hidden="1" customHeight="1" x14ac:dyDescent="0.3">
      <c r="B1938" s="56" t="str">
        <f t="shared" ca="1" si="203"/>
        <v>VERO</v>
      </c>
      <c r="C1938" s="57" t="b">
        <f t="shared" si="204"/>
        <v>1</v>
      </c>
      <c r="D1938" s="57" t="b">
        <f>+IF(Q1938='Convalida dati'!$B$16,AND('Dealflow centrale'!V1938&lt;&gt;"",I1938&lt;&gt;""),IF(AND('Dealflow centrale'!Q1938='Convalida dati'!$B$17,'Dealflow centrale'!I1938=""),OR('Dealflow centrale'!V1938="",V1938='Convalida dati'!$D$8),"FALSO"))</f>
        <v>1</v>
      </c>
      <c r="E1938" s="57" t="b">
        <f>+IF(OR(T1938='Convalida dati'!$F$4,T1938='Convalida dati'!$F$5,T1938='Convalida dati'!$F$8),OR('Dealflow centrale'!V1938='Convalida dati'!$D$9,V1938='Convalida dati'!$D$6,V1938='Convalida dati'!$D$7),IF(OR('Dealflow centrale'!T1938='Convalida dati'!$F$6,'Dealflow centrale'!T1938='Convalida dati'!$F$7),OR('Dealflow centrale'!V1938='Convalida dati'!$D$10,'Dealflow centrale'!V1938='Convalida dati'!$D$9,'Dealflow centrale'!V1938='Convalida dati'!$D$6),IF(T1938="",OR(V1938="",V1938='Convalida dati'!$D$8),"FALSO")))</f>
        <v>1</v>
      </c>
      <c r="F1938" s="58" t="str">
        <f t="shared" ca="1" si="206"/>
        <v>OK</v>
      </c>
      <c r="G1938" s="66">
        <f t="shared" si="205"/>
        <v>1933</v>
      </c>
      <c r="H1938" s="273">
        <v>44307</v>
      </c>
      <c r="I1938" s="63">
        <v>44307</v>
      </c>
      <c r="J1938" s="77" t="s">
        <v>4152</v>
      </c>
      <c r="K1938" s="76" t="s">
        <v>64</v>
      </c>
      <c r="L1938" s="76" t="s">
        <v>206</v>
      </c>
      <c r="M1938" s="78" t="s">
        <v>206</v>
      </c>
      <c r="N1938" s="64"/>
      <c r="O1938" s="272" t="s">
        <v>4153</v>
      </c>
      <c r="P1938" s="66" t="s">
        <v>34</v>
      </c>
      <c r="Q1938" s="67" t="s">
        <v>170</v>
      </c>
      <c r="R1938" s="67" t="s">
        <v>49</v>
      </c>
      <c r="S1938" s="288" t="str">
        <f>+'EVCA sectoralclassification'!E204</f>
        <v>Consumer electronics</v>
      </c>
      <c r="T1938" s="68" t="s">
        <v>41</v>
      </c>
      <c r="U1938" s="66" t="s">
        <v>218</v>
      </c>
      <c r="V1938" s="437" t="s">
        <v>174</v>
      </c>
      <c r="W1938" s="384"/>
      <c r="X1938" s="489">
        <v>44309</v>
      </c>
      <c r="Y1938" s="482"/>
      <c r="Z1938" s="74"/>
    </row>
    <row r="1939" spans="2:26" ht="42.45" hidden="1" customHeight="1" x14ac:dyDescent="0.3">
      <c r="B1939" s="56" t="str">
        <f t="shared" ca="1" si="203"/>
        <v>VERO</v>
      </c>
      <c r="C1939" s="57" t="b">
        <f t="shared" si="204"/>
        <v>1</v>
      </c>
      <c r="D1939" s="57" t="b">
        <f>+IF(Q1939='Convalida dati'!$B$16,AND('Dealflow centrale'!V1939&lt;&gt;"",I1939&lt;&gt;""),IF(AND('Dealflow centrale'!Q1939='Convalida dati'!$B$17,'Dealflow centrale'!I1939=""),OR('Dealflow centrale'!V1939="",V1939='Convalida dati'!$D$8),"FALSO"))</f>
        <v>1</v>
      </c>
      <c r="E1939" s="57" t="b">
        <f>+IF(OR(T1939='Convalida dati'!$F$4,T1939='Convalida dati'!$F$5,T1939='Convalida dati'!$F$8),OR('Dealflow centrale'!V1939='Convalida dati'!$D$9,V1939='Convalida dati'!$D$6,V1939='Convalida dati'!$D$7),IF(OR('Dealflow centrale'!T1939='Convalida dati'!$F$6,'Dealflow centrale'!T1939='Convalida dati'!$F$7),OR('Dealflow centrale'!V1939='Convalida dati'!$D$10,'Dealflow centrale'!V1939='Convalida dati'!$D$9,'Dealflow centrale'!V1939='Convalida dati'!$D$6),IF(T1939="",OR(V1939="",V1939='Convalida dati'!$D$8),"FALSO")))</f>
        <v>1</v>
      </c>
      <c r="F1939" s="58" t="str">
        <f t="shared" ca="1" si="206"/>
        <v>OK</v>
      </c>
      <c r="G1939" s="60">
        <f t="shared" si="205"/>
        <v>1934</v>
      </c>
      <c r="H1939" s="84">
        <v>44307</v>
      </c>
      <c r="I1939" s="59">
        <v>44307</v>
      </c>
      <c r="J1939" s="279" t="s">
        <v>4155</v>
      </c>
      <c r="K1939" s="70" t="s">
        <v>64</v>
      </c>
      <c r="L1939" s="70" t="s">
        <v>3437</v>
      </c>
      <c r="M1939" s="72" t="s">
        <v>161</v>
      </c>
      <c r="N1939" s="75"/>
      <c r="O1939" s="73" t="s">
        <v>4154</v>
      </c>
      <c r="P1939" s="60" t="s">
        <v>34</v>
      </c>
      <c r="Q1939" s="281" t="s">
        <v>170</v>
      </c>
      <c r="R1939" s="61" t="s">
        <v>43</v>
      </c>
      <c r="S1939" s="293" t="str">
        <f>+'EVCA sectoralclassification'!E135</f>
        <v>Consumer products retailing</v>
      </c>
      <c r="T1939" s="62" t="s">
        <v>166</v>
      </c>
      <c r="U1939" s="72" t="s">
        <v>218</v>
      </c>
      <c r="V1939" s="438" t="s">
        <v>174</v>
      </c>
      <c r="W1939" s="385"/>
      <c r="X1939" s="488">
        <v>44309</v>
      </c>
      <c r="Y1939" s="483" t="s">
        <v>4044</v>
      </c>
      <c r="Z1939" s="80"/>
    </row>
    <row r="1940" spans="2:26" ht="42.45" hidden="1" customHeight="1" x14ac:dyDescent="0.3">
      <c r="B1940" s="56" t="str">
        <f t="shared" ca="1" si="203"/>
        <v>VERO</v>
      </c>
      <c r="C1940" s="57" t="b">
        <f t="shared" si="204"/>
        <v>1</v>
      </c>
      <c r="D1940" s="57" t="b">
        <f>+IF(Q1940='Convalida dati'!$B$16,AND('Dealflow centrale'!V1940&lt;&gt;"",I1940&lt;&gt;""),IF(AND('Dealflow centrale'!Q1940='Convalida dati'!$B$17,'Dealflow centrale'!I1940=""),OR('Dealflow centrale'!V1940="",V1940='Convalida dati'!$D$8),"FALSO"))</f>
        <v>1</v>
      </c>
      <c r="E1940" s="57" t="b">
        <f>+IF(OR(T1940='Convalida dati'!$F$4,T1940='Convalida dati'!$F$5,T1940='Convalida dati'!$F$8),OR('Dealflow centrale'!V1940='Convalida dati'!$D$9,V1940='Convalida dati'!$D$6,V1940='Convalida dati'!$D$7),IF(OR('Dealflow centrale'!T1940='Convalida dati'!$F$6,'Dealflow centrale'!T1940='Convalida dati'!$F$7),OR('Dealflow centrale'!V1940='Convalida dati'!$D$10,'Dealflow centrale'!V1940='Convalida dati'!$D$9,'Dealflow centrale'!V1940='Convalida dati'!$D$6),IF(T1940="",OR(V1940="",V1940='Convalida dati'!$D$8),"FALSO")))</f>
        <v>1</v>
      </c>
      <c r="F1940" s="58" t="str">
        <f t="shared" ca="1" si="206"/>
        <v>OK</v>
      </c>
      <c r="G1940" s="66">
        <f t="shared" si="205"/>
        <v>1935</v>
      </c>
      <c r="H1940" s="85">
        <v>44307</v>
      </c>
      <c r="I1940" s="63">
        <v>44307</v>
      </c>
      <c r="J1940" s="77" t="s">
        <v>4156</v>
      </c>
      <c r="K1940" s="76" t="s">
        <v>62</v>
      </c>
      <c r="L1940" s="76" t="s">
        <v>165</v>
      </c>
      <c r="M1940" s="78" t="s">
        <v>90</v>
      </c>
      <c r="N1940" s="64"/>
      <c r="O1940" s="272" t="s">
        <v>4154</v>
      </c>
      <c r="P1940" s="66" t="s">
        <v>34</v>
      </c>
      <c r="Q1940" s="67" t="s">
        <v>170</v>
      </c>
      <c r="R1940" s="67" t="s">
        <v>47</v>
      </c>
      <c r="S1940" s="288" t="str">
        <f>+'EVCA sectoralclassification'!E128</f>
        <v>Consumer products manufacturing</v>
      </c>
      <c r="T1940" s="68" t="s">
        <v>166</v>
      </c>
      <c r="U1940" s="66" t="s">
        <v>218</v>
      </c>
      <c r="V1940" s="432" t="s">
        <v>3913</v>
      </c>
      <c r="W1940" s="465"/>
      <c r="X1940" s="489">
        <v>44396</v>
      </c>
      <c r="Y1940" s="482" t="s">
        <v>4338</v>
      </c>
      <c r="Z1940" s="74"/>
    </row>
    <row r="1941" spans="2:26" ht="42.45" hidden="1" customHeight="1" x14ac:dyDescent="0.3">
      <c r="B1941" s="56" t="str">
        <f t="shared" ca="1" si="203"/>
        <v>VERO</v>
      </c>
      <c r="C1941" s="57" t="b">
        <f t="shared" si="204"/>
        <v>1</v>
      </c>
      <c r="D1941" s="57" t="b">
        <f>+IF(Q1941='Convalida dati'!$B$16,AND('Dealflow centrale'!V1941&lt;&gt;"",I1941&lt;&gt;""),IF(AND('Dealflow centrale'!Q1941='Convalida dati'!$B$17,'Dealflow centrale'!I1941=""),OR('Dealflow centrale'!V1941="",V1941='Convalida dati'!$D$8),"FALSO"))</f>
        <v>1</v>
      </c>
      <c r="E1941" s="57" t="b">
        <f>+IF(OR(T1941='Convalida dati'!$F$4,T1941='Convalida dati'!$F$5,T1941='Convalida dati'!$F$8),OR('Dealflow centrale'!V1941='Convalida dati'!$D$9,V1941='Convalida dati'!$D$6,V1941='Convalida dati'!$D$7),IF(OR('Dealflow centrale'!T1941='Convalida dati'!$F$6,'Dealflow centrale'!T1941='Convalida dati'!$F$7),OR('Dealflow centrale'!V1941='Convalida dati'!$D$10,'Dealflow centrale'!V1941='Convalida dati'!$D$9,'Dealflow centrale'!V1941='Convalida dati'!$D$6),IF(T1941="",OR(V1941="",V1941='Convalida dati'!$D$8),"FALSO")))</f>
        <v>1</v>
      </c>
      <c r="F1941" s="58" t="str">
        <f t="shared" ca="1" si="206"/>
        <v>OK</v>
      </c>
      <c r="G1941" s="60">
        <f t="shared" si="205"/>
        <v>1936</v>
      </c>
      <c r="H1941" s="84">
        <v>44307</v>
      </c>
      <c r="I1941" s="59">
        <v>44307</v>
      </c>
      <c r="J1941" s="75" t="s">
        <v>4158</v>
      </c>
      <c r="K1941" s="70" t="s">
        <v>62</v>
      </c>
      <c r="L1941" s="70" t="s">
        <v>1197</v>
      </c>
      <c r="M1941" s="72" t="s">
        <v>96</v>
      </c>
      <c r="N1941" s="75"/>
      <c r="O1941" s="73" t="s">
        <v>4154</v>
      </c>
      <c r="P1941" s="60" t="s">
        <v>34</v>
      </c>
      <c r="Q1941" s="61" t="s">
        <v>170</v>
      </c>
      <c r="R1941" s="61" t="s">
        <v>51</v>
      </c>
      <c r="S1941" s="293" t="str">
        <f>+'EVCA sectoralclassification'!E112</f>
        <v>Means of transport: manufacturing and related</v>
      </c>
      <c r="T1941" s="62" t="s">
        <v>166</v>
      </c>
      <c r="U1941" s="72" t="s">
        <v>218</v>
      </c>
      <c r="V1941" s="438" t="s">
        <v>174</v>
      </c>
      <c r="W1941" s="385"/>
      <c r="X1941" s="488">
        <v>44309</v>
      </c>
      <c r="Y1941" s="483" t="s">
        <v>1343</v>
      </c>
      <c r="Z1941" s="80"/>
    </row>
    <row r="1942" spans="2:26" ht="42.45" hidden="1" customHeight="1" x14ac:dyDescent="0.3">
      <c r="B1942" s="56" t="str">
        <f t="shared" ca="1" si="203"/>
        <v>VERO</v>
      </c>
      <c r="C1942" s="57" t="b">
        <f t="shared" si="204"/>
        <v>1</v>
      </c>
      <c r="D1942" s="57" t="b">
        <f>+IF(Q1942='Convalida dati'!$B$16,AND('Dealflow centrale'!V1942&lt;&gt;"",I1942&lt;&gt;""),IF(AND('Dealflow centrale'!Q1942='Convalida dati'!$B$17,'Dealflow centrale'!I1942=""),OR('Dealflow centrale'!V1942="",V1942='Convalida dati'!$D$8),"FALSO"))</f>
        <v>1</v>
      </c>
      <c r="E1942" s="57" t="b">
        <f>+IF(OR(T1942='Convalida dati'!$F$4,T1942='Convalida dati'!$F$5,T1942='Convalida dati'!$F$8),OR('Dealflow centrale'!V1942='Convalida dati'!$D$9,V1942='Convalida dati'!$D$6,V1942='Convalida dati'!$D$7),IF(OR('Dealflow centrale'!T1942='Convalida dati'!$F$6,'Dealflow centrale'!T1942='Convalida dati'!$F$7),OR('Dealflow centrale'!V1942='Convalida dati'!$D$10,'Dealflow centrale'!V1942='Convalida dati'!$D$9,'Dealflow centrale'!V1942='Convalida dati'!$D$6),IF(T1942="",OR(V1942="",V1942='Convalida dati'!$D$8),"FALSO")))</f>
        <v>1</v>
      </c>
      <c r="F1942" s="58" t="str">
        <f t="shared" ca="1" si="206"/>
        <v>OK</v>
      </c>
      <c r="G1942" s="66">
        <f t="shared" si="205"/>
        <v>1937</v>
      </c>
      <c r="H1942" s="85">
        <v>44307</v>
      </c>
      <c r="I1942" s="63">
        <v>44307</v>
      </c>
      <c r="J1942" s="77" t="s">
        <v>4157</v>
      </c>
      <c r="K1942" s="76" t="s">
        <v>62</v>
      </c>
      <c r="L1942" s="76" t="s">
        <v>802</v>
      </c>
      <c r="M1942" s="78" t="s">
        <v>99</v>
      </c>
      <c r="N1942" s="77"/>
      <c r="O1942" s="272" t="s">
        <v>4154</v>
      </c>
      <c r="P1942" s="66" t="s">
        <v>34</v>
      </c>
      <c r="Q1942" s="67" t="s">
        <v>170</v>
      </c>
      <c r="R1942" s="67" t="s">
        <v>51</v>
      </c>
      <c r="S1942" s="288" t="str">
        <f>+'EVCA sectoralclassification'!E113</f>
        <v>Means of transport: manufacturing and related</v>
      </c>
      <c r="T1942" s="68" t="s">
        <v>166</v>
      </c>
      <c r="U1942" s="66" t="s">
        <v>218</v>
      </c>
      <c r="V1942" s="437" t="s">
        <v>174</v>
      </c>
      <c r="W1942" s="384"/>
      <c r="X1942" s="489">
        <v>44309</v>
      </c>
      <c r="Y1942" s="482" t="s">
        <v>1343</v>
      </c>
      <c r="Z1942" s="74"/>
    </row>
    <row r="1943" spans="2:26" ht="42.45" hidden="1" customHeight="1" x14ac:dyDescent="0.3">
      <c r="B1943" s="56" t="str">
        <f t="shared" ca="1" si="203"/>
        <v>VERO</v>
      </c>
      <c r="C1943" s="57" t="b">
        <f t="shared" si="204"/>
        <v>1</v>
      </c>
      <c r="D1943" s="57" t="b">
        <f>+IF(Q1943='Convalida dati'!$B$16,AND('Dealflow centrale'!V1943&lt;&gt;"",I1943&lt;&gt;""),IF(AND('Dealflow centrale'!Q1943='Convalida dati'!$B$17,'Dealflow centrale'!I1943=""),OR('Dealflow centrale'!V1943="",V1943='Convalida dati'!$D$8),"FALSO"))</f>
        <v>1</v>
      </c>
      <c r="E1943" s="57" t="b">
        <f>+IF(OR(T1943='Convalida dati'!$F$4,T1943='Convalida dati'!$F$5,T1943='Convalida dati'!$F$8),OR('Dealflow centrale'!V1943='Convalida dati'!$D$9,V1943='Convalida dati'!$D$6,V1943='Convalida dati'!$D$7),IF(OR('Dealflow centrale'!T1943='Convalida dati'!$F$6,'Dealflow centrale'!T1943='Convalida dati'!$F$7),OR('Dealflow centrale'!V1943='Convalida dati'!$D$10,'Dealflow centrale'!V1943='Convalida dati'!$D$9,'Dealflow centrale'!V1943='Convalida dati'!$D$6),IF(T1943="",OR(V1943="",V1943='Convalida dati'!$D$8),"FALSO")))</f>
        <v>1</v>
      </c>
      <c r="F1943" s="58" t="str">
        <f t="shared" ca="1" si="206"/>
        <v>OK</v>
      </c>
      <c r="G1943" s="60">
        <f t="shared" si="205"/>
        <v>1938</v>
      </c>
      <c r="H1943" s="84">
        <v>44309</v>
      </c>
      <c r="I1943" s="59">
        <v>44309</v>
      </c>
      <c r="J1943" s="75" t="s">
        <v>4159</v>
      </c>
      <c r="K1943" s="70" t="s">
        <v>62</v>
      </c>
      <c r="L1943" s="70" t="s">
        <v>202</v>
      </c>
      <c r="M1943" s="72" t="s">
        <v>89</v>
      </c>
      <c r="N1943" s="75"/>
      <c r="O1943" s="73" t="s">
        <v>4160</v>
      </c>
      <c r="P1943" s="60" t="s">
        <v>34</v>
      </c>
      <c r="Q1943" s="61" t="s">
        <v>170</v>
      </c>
      <c r="R1943" s="61" t="s">
        <v>48</v>
      </c>
      <c r="S1943" s="293" t="str">
        <f>+'EVCA sectoralclassification'!E199</f>
        <v>Internet technologies</v>
      </c>
      <c r="T1943" s="62" t="s">
        <v>41</v>
      </c>
      <c r="U1943" s="72" t="s">
        <v>218</v>
      </c>
      <c r="V1943" s="438" t="s">
        <v>174</v>
      </c>
      <c r="W1943" s="385"/>
      <c r="X1943" s="488">
        <v>44309</v>
      </c>
      <c r="Y1943" s="483"/>
      <c r="Z1943" s="80"/>
    </row>
    <row r="1944" spans="2:26" ht="42.45" hidden="1" customHeight="1" x14ac:dyDescent="0.3">
      <c r="B1944" s="56" t="str">
        <f t="shared" ca="1" si="203"/>
        <v>VERO</v>
      </c>
      <c r="C1944" s="57" t="b">
        <f t="shared" si="204"/>
        <v>1</v>
      </c>
      <c r="D1944" s="57" t="b">
        <f>+IF(Q1944='Convalida dati'!$B$16,AND('Dealflow centrale'!V1944&lt;&gt;"",I1944&lt;&gt;""),IF(AND('Dealflow centrale'!Q1944='Convalida dati'!$B$17,'Dealflow centrale'!I1944=""),OR('Dealflow centrale'!V1944="",V1944='Convalida dati'!$D$8),"FALSO"))</f>
        <v>1</v>
      </c>
      <c r="E1944" s="57" t="b">
        <f>+IF(OR(T1944='Convalida dati'!$F$4,T1944='Convalida dati'!$F$5,T1944='Convalida dati'!$F$8),OR('Dealflow centrale'!V1944='Convalida dati'!$D$9,V1944='Convalida dati'!$D$6,V1944='Convalida dati'!$D$7),IF(OR('Dealflow centrale'!T1944='Convalida dati'!$F$6,'Dealflow centrale'!T1944='Convalida dati'!$F$7),OR('Dealflow centrale'!V1944='Convalida dati'!$D$10,'Dealflow centrale'!V1944='Convalida dati'!$D$9,'Dealflow centrale'!V1944='Convalida dati'!$D$6),IF(T1944="",OR(V1944="",V1944='Convalida dati'!$D$8),"FALSO")))</f>
        <v>1</v>
      </c>
      <c r="F1944" s="58" t="str">
        <f t="shared" ca="1" si="206"/>
        <v>OK</v>
      </c>
      <c r="G1944" s="66">
        <f t="shared" si="205"/>
        <v>1939</v>
      </c>
      <c r="H1944" s="85">
        <v>44309</v>
      </c>
      <c r="I1944" s="63">
        <v>44309</v>
      </c>
      <c r="J1944" s="77" t="s">
        <v>4162</v>
      </c>
      <c r="K1944" s="76" t="s">
        <v>62</v>
      </c>
      <c r="L1944" s="76" t="s">
        <v>202</v>
      </c>
      <c r="M1944" s="78" t="s">
        <v>89</v>
      </c>
      <c r="N1944" s="77"/>
      <c r="O1944" s="272" t="s">
        <v>4163</v>
      </c>
      <c r="P1944" s="66" t="s">
        <v>34</v>
      </c>
      <c r="Q1944" s="67" t="s">
        <v>170</v>
      </c>
      <c r="R1944" s="67" t="s">
        <v>51</v>
      </c>
      <c r="S1944" s="288" t="str">
        <f>+'EVCA sectoralclassification'!E111</f>
        <v>Means of transport: manufacturing and related</v>
      </c>
      <c r="T1944" s="68" t="s">
        <v>41</v>
      </c>
      <c r="U1944" s="66" t="s">
        <v>218</v>
      </c>
      <c r="V1944" s="437" t="s">
        <v>174</v>
      </c>
      <c r="W1944" s="384"/>
      <c r="X1944" s="489">
        <v>44314</v>
      </c>
      <c r="Y1944" s="482"/>
      <c r="Z1944" s="74"/>
    </row>
    <row r="1945" spans="2:26" ht="42.45" hidden="1" customHeight="1" x14ac:dyDescent="0.3">
      <c r="B1945" s="56" t="str">
        <f t="shared" ca="1" si="203"/>
        <v>VERO</v>
      </c>
      <c r="C1945" s="57" t="b">
        <f t="shared" si="204"/>
        <v>1</v>
      </c>
      <c r="D1945" s="57" t="b">
        <f>+IF(Q1945='Convalida dati'!$B$16,AND('Dealflow centrale'!V1945&lt;&gt;"",I1945&lt;&gt;""),IF(AND('Dealflow centrale'!Q1945='Convalida dati'!$B$17,'Dealflow centrale'!I1945=""),OR('Dealflow centrale'!V1945="",V1945='Convalida dati'!$D$8),"FALSO"))</f>
        <v>1</v>
      </c>
      <c r="E1945" s="57" t="b">
        <f>+IF(OR(T1945='Convalida dati'!$F$4,T1945='Convalida dati'!$F$5,T1945='Convalida dati'!$F$8),OR('Dealflow centrale'!V1945='Convalida dati'!$D$9,V1945='Convalida dati'!$D$6,V1945='Convalida dati'!$D$7),IF(OR('Dealflow centrale'!T1945='Convalida dati'!$F$6,'Dealflow centrale'!T1945='Convalida dati'!$F$7),OR('Dealflow centrale'!V1945='Convalida dati'!$D$10,'Dealflow centrale'!V1945='Convalida dati'!$D$9,'Dealflow centrale'!V1945='Convalida dati'!$D$6),IF(T1945="",OR(V1945="",V1945='Convalida dati'!$D$8),"FALSO")))</f>
        <v>1</v>
      </c>
      <c r="F1945" s="58" t="str">
        <f t="shared" ca="1" si="206"/>
        <v>OK</v>
      </c>
      <c r="G1945" s="60">
        <f t="shared" si="205"/>
        <v>1940</v>
      </c>
      <c r="H1945" s="84">
        <v>44309</v>
      </c>
      <c r="I1945" s="59">
        <v>44309</v>
      </c>
      <c r="J1945" s="75" t="s">
        <v>4164</v>
      </c>
      <c r="K1945" s="70" t="s">
        <v>64</v>
      </c>
      <c r="L1945" s="70" t="s">
        <v>4165</v>
      </c>
      <c r="M1945" s="72" t="s">
        <v>739</v>
      </c>
      <c r="N1945" s="75"/>
      <c r="O1945" s="73" t="s">
        <v>4166</v>
      </c>
      <c r="P1945" s="60" t="s">
        <v>35</v>
      </c>
      <c r="Q1945" s="61" t="s">
        <v>170</v>
      </c>
      <c r="R1945" s="61" t="s">
        <v>43</v>
      </c>
      <c r="S1945" s="293" t="str">
        <f>+'EVCA sectoralclassification'!E16</f>
        <v>Agriculture: other</v>
      </c>
      <c r="T1945" s="62" t="s">
        <v>41</v>
      </c>
      <c r="U1945" s="60" t="s">
        <v>218</v>
      </c>
      <c r="V1945" s="439" t="s">
        <v>174</v>
      </c>
      <c r="W1945" s="383"/>
      <c r="X1945" s="488">
        <v>44314</v>
      </c>
      <c r="Y1945" s="481"/>
      <c r="Z1945" s="284"/>
    </row>
    <row r="1946" spans="2:26" ht="42.45" hidden="1" customHeight="1" x14ac:dyDescent="0.3">
      <c r="B1946" s="56" t="str">
        <f t="shared" ca="1" si="203"/>
        <v>VERO</v>
      </c>
      <c r="C1946" s="57" t="b">
        <f t="shared" si="204"/>
        <v>1</v>
      </c>
      <c r="D1946" s="57" t="b">
        <f>+IF(Q1946='Convalida dati'!$B$16,AND('Dealflow centrale'!V1946&lt;&gt;"",I1946&lt;&gt;""),IF(AND('Dealflow centrale'!Q1946='Convalida dati'!$B$17,'Dealflow centrale'!I1946=""),OR('Dealflow centrale'!V1946="",V1946='Convalida dati'!$D$8),"FALSO"))</f>
        <v>1</v>
      </c>
      <c r="E1946" s="57" t="b">
        <f>+IF(OR(T1946='Convalida dati'!$F$4,T1946='Convalida dati'!$F$5,T1946='Convalida dati'!$F$8),OR('Dealflow centrale'!V1946='Convalida dati'!$D$9,V1946='Convalida dati'!$D$6,V1946='Convalida dati'!$D$7),IF(OR('Dealflow centrale'!T1946='Convalida dati'!$F$6,'Dealflow centrale'!T1946='Convalida dati'!$F$7),OR('Dealflow centrale'!V1946='Convalida dati'!$D$10,'Dealflow centrale'!V1946='Convalida dati'!$D$9,'Dealflow centrale'!V1946='Convalida dati'!$D$6),IF(T1946="",OR(V1946="",V1946='Convalida dati'!$D$8),"FALSO")))</f>
        <v>1</v>
      </c>
      <c r="F1946" s="58" t="str">
        <f t="shared" ca="1" si="206"/>
        <v>OK</v>
      </c>
      <c r="G1946" s="66">
        <f t="shared" si="205"/>
        <v>1941</v>
      </c>
      <c r="H1946" s="85">
        <v>44309</v>
      </c>
      <c r="I1946" s="63">
        <v>44309</v>
      </c>
      <c r="J1946" s="77" t="s">
        <v>4167</v>
      </c>
      <c r="K1946" s="76" t="s">
        <v>62</v>
      </c>
      <c r="L1946" s="76" t="s">
        <v>1209</v>
      </c>
      <c r="M1946" s="78" t="s">
        <v>97</v>
      </c>
      <c r="N1946" s="64"/>
      <c r="O1946" s="272" t="s">
        <v>4169</v>
      </c>
      <c r="P1946" s="78" t="s">
        <v>35</v>
      </c>
      <c r="Q1946" s="67" t="s">
        <v>170</v>
      </c>
      <c r="R1946" s="67" t="s">
        <v>49</v>
      </c>
      <c r="S1946" s="288" t="str">
        <f>+'EVCA sectoralclassification'!E214</f>
        <v>Systems software</v>
      </c>
      <c r="T1946" s="68" t="s">
        <v>166</v>
      </c>
      <c r="U1946" s="66" t="s">
        <v>218</v>
      </c>
      <c r="V1946" s="432" t="s">
        <v>3913</v>
      </c>
      <c r="W1946" s="465"/>
      <c r="X1946" s="489">
        <v>44314</v>
      </c>
      <c r="Y1946" s="482"/>
      <c r="Z1946" s="74"/>
    </row>
    <row r="1947" spans="2:26" ht="42.45" hidden="1" customHeight="1" x14ac:dyDescent="0.3">
      <c r="B1947" s="56" t="str">
        <f t="shared" ca="1" si="203"/>
        <v>VERO</v>
      </c>
      <c r="C1947" s="57" t="b">
        <f t="shared" si="204"/>
        <v>1</v>
      </c>
      <c r="D1947" s="57" t="b">
        <f>+IF(Q1947='Convalida dati'!$B$16,AND('Dealflow centrale'!V1947&lt;&gt;"",I1947&lt;&gt;""),IF(AND('Dealflow centrale'!Q1947='Convalida dati'!$B$17,'Dealflow centrale'!I1947=""),OR('Dealflow centrale'!V1947="",V1947='Convalida dati'!$D$8),"FALSO"))</f>
        <v>1</v>
      </c>
      <c r="E1947" s="57" t="b">
        <f>+IF(OR(T1947='Convalida dati'!$F$4,T1947='Convalida dati'!$F$5,T1947='Convalida dati'!$F$8),OR('Dealflow centrale'!V1947='Convalida dati'!$D$9,V1947='Convalida dati'!$D$6,V1947='Convalida dati'!$D$7),IF(OR('Dealflow centrale'!T1947='Convalida dati'!$F$6,'Dealflow centrale'!T1947='Convalida dati'!$F$7),OR('Dealflow centrale'!V1947='Convalida dati'!$D$10,'Dealflow centrale'!V1947='Convalida dati'!$D$9,'Dealflow centrale'!V1947='Convalida dati'!$D$6),IF(T1947="",OR(V1947="",V1947='Convalida dati'!$D$8),"FALSO")))</f>
        <v>1</v>
      </c>
      <c r="F1947" s="58" t="str">
        <f t="shared" ca="1" si="206"/>
        <v>OK</v>
      </c>
      <c r="G1947" s="60">
        <f t="shared" si="205"/>
        <v>1942</v>
      </c>
      <c r="H1947" s="84">
        <v>44311</v>
      </c>
      <c r="I1947" s="59">
        <v>44311</v>
      </c>
      <c r="J1947" s="75" t="s">
        <v>4168</v>
      </c>
      <c r="K1947" s="70" t="s">
        <v>62</v>
      </c>
      <c r="L1947" s="70" t="s">
        <v>149</v>
      </c>
      <c r="M1947" s="72" t="s">
        <v>92</v>
      </c>
      <c r="N1947" s="75"/>
      <c r="O1947" s="73" t="s">
        <v>3650</v>
      </c>
      <c r="P1947" s="60" t="s">
        <v>35</v>
      </c>
      <c r="Q1947" s="281" t="s">
        <v>170</v>
      </c>
      <c r="R1947" s="61" t="s">
        <v>53</v>
      </c>
      <c r="S1947" s="293" t="str">
        <f>+'EVCA sectoralclassification'!E161</f>
        <v>Consumer services: other</v>
      </c>
      <c r="T1947" s="62" t="s">
        <v>166</v>
      </c>
      <c r="U1947" s="60" t="s">
        <v>218</v>
      </c>
      <c r="V1947" s="442" t="s">
        <v>3913</v>
      </c>
      <c r="W1947" s="467"/>
      <c r="X1947" s="488">
        <v>44314</v>
      </c>
      <c r="Y1947" s="481"/>
      <c r="Z1947" s="284"/>
    </row>
    <row r="1948" spans="2:26" ht="42.45" hidden="1" customHeight="1" x14ac:dyDescent="0.3">
      <c r="B1948" s="56" t="str">
        <f t="shared" ca="1" si="203"/>
        <v>VERO</v>
      </c>
      <c r="C1948" s="57" t="b">
        <f t="shared" si="204"/>
        <v>1</v>
      </c>
      <c r="D1948" s="57" t="b">
        <f>+IF(Q1948='Convalida dati'!$B$16,AND('Dealflow centrale'!V1948&lt;&gt;"",I1948&lt;&gt;""),IF(AND('Dealflow centrale'!Q1948='Convalida dati'!$B$17,'Dealflow centrale'!I1948=""),OR('Dealflow centrale'!V1948="",V1948='Convalida dati'!$D$8),"FALSO"))</f>
        <v>1</v>
      </c>
      <c r="E1948" s="57" t="b">
        <f>+IF(OR(T1948='Convalida dati'!$F$4,T1948='Convalida dati'!$F$5,T1948='Convalida dati'!$F$8),OR('Dealflow centrale'!V1948='Convalida dati'!$D$9,V1948='Convalida dati'!$D$6,V1948='Convalida dati'!$D$7),IF(OR('Dealflow centrale'!T1948='Convalida dati'!$F$6,'Dealflow centrale'!T1948='Convalida dati'!$F$7),OR('Dealflow centrale'!V1948='Convalida dati'!$D$10,'Dealflow centrale'!V1948='Convalida dati'!$D$9,'Dealflow centrale'!V1948='Convalida dati'!$D$6),IF(T1948="",OR(V1948="",V1948='Convalida dati'!$D$8),"FALSO")))</f>
        <v>1</v>
      </c>
      <c r="F1948" s="58" t="str">
        <f t="shared" ca="1" si="206"/>
        <v>OK</v>
      </c>
      <c r="G1948" s="66">
        <f t="shared" si="205"/>
        <v>1943</v>
      </c>
      <c r="H1948" s="273">
        <v>44316</v>
      </c>
      <c r="I1948" s="63">
        <v>44316</v>
      </c>
      <c r="J1948" s="77" t="s">
        <v>4172</v>
      </c>
      <c r="K1948" s="76" t="s">
        <v>62</v>
      </c>
      <c r="L1948" s="76" t="s">
        <v>165</v>
      </c>
      <c r="M1948" s="78" t="s">
        <v>90</v>
      </c>
      <c r="N1948" s="64"/>
      <c r="O1948" s="272" t="s">
        <v>4173</v>
      </c>
      <c r="P1948" s="66" t="s">
        <v>34</v>
      </c>
      <c r="Q1948" s="67" t="s">
        <v>170</v>
      </c>
      <c r="R1948" s="67" t="s">
        <v>49</v>
      </c>
      <c r="S1948" s="288" t="str">
        <f>+'EVCA sectoralclassification'!E214</f>
        <v>Systems software</v>
      </c>
      <c r="T1948" s="68" t="s">
        <v>166</v>
      </c>
      <c r="U1948" s="78" t="s">
        <v>218</v>
      </c>
      <c r="V1948" s="432" t="s">
        <v>3913</v>
      </c>
      <c r="W1948" s="465"/>
      <c r="X1948" s="489">
        <v>44323</v>
      </c>
      <c r="Y1948" s="482"/>
      <c r="Z1948" s="74"/>
    </row>
    <row r="1949" spans="2:26" ht="42.45" hidden="1" customHeight="1" x14ac:dyDescent="0.3">
      <c r="B1949" s="56" t="str">
        <f t="shared" ca="1" si="203"/>
        <v>VERO</v>
      </c>
      <c r="C1949" s="57" t="b">
        <f t="shared" si="204"/>
        <v>1</v>
      </c>
      <c r="D1949" s="57" t="b">
        <f>+IF(Q1949='Convalida dati'!$B$16,AND('Dealflow centrale'!V1949&lt;&gt;"",I1949&lt;&gt;""),IF(AND('Dealflow centrale'!Q1949='Convalida dati'!$B$17,'Dealflow centrale'!I1949=""),OR('Dealflow centrale'!V1949="",V1949='Convalida dati'!$D$8),"FALSO"))</f>
        <v>1</v>
      </c>
      <c r="E1949" s="57" t="b">
        <f>+IF(OR(T1949='Convalida dati'!$F$4,T1949='Convalida dati'!$F$5,T1949='Convalida dati'!$F$8),OR('Dealflow centrale'!V1949='Convalida dati'!$D$9,V1949='Convalida dati'!$D$6,V1949='Convalida dati'!$D$7),IF(OR('Dealflow centrale'!T1949='Convalida dati'!$F$6,'Dealflow centrale'!T1949='Convalida dati'!$F$7),OR('Dealflow centrale'!V1949='Convalida dati'!$D$10,'Dealflow centrale'!V1949='Convalida dati'!$D$9,'Dealflow centrale'!V1949='Convalida dati'!$D$6),IF(T1949="",OR(V1949="",V1949='Convalida dati'!$D$8),"FALSO")))</f>
        <v>1</v>
      </c>
      <c r="F1949" s="58" t="str">
        <f t="shared" ca="1" si="206"/>
        <v>OK</v>
      </c>
      <c r="G1949" s="60">
        <f t="shared" si="205"/>
        <v>1944</v>
      </c>
      <c r="H1949" s="84">
        <v>44316</v>
      </c>
      <c r="I1949" s="59">
        <v>44316</v>
      </c>
      <c r="J1949" s="75" t="s">
        <v>4174</v>
      </c>
      <c r="K1949" s="70" t="s">
        <v>62</v>
      </c>
      <c r="L1949" s="70" t="s">
        <v>149</v>
      </c>
      <c r="M1949" s="72" t="s">
        <v>92</v>
      </c>
      <c r="N1949" s="75" t="s">
        <v>2763</v>
      </c>
      <c r="O1949" s="73"/>
      <c r="P1949" s="72" t="s">
        <v>36</v>
      </c>
      <c r="Q1949" s="281" t="s">
        <v>170</v>
      </c>
      <c r="R1949" s="61" t="s">
        <v>51</v>
      </c>
      <c r="S1949" s="293" t="str">
        <f>+'EVCA sectoralclassification'!E56</f>
        <v>Business and industrial products</v>
      </c>
      <c r="T1949" s="62" t="s">
        <v>41</v>
      </c>
      <c r="U1949" s="80" t="s">
        <v>1285</v>
      </c>
      <c r="V1949" s="443" t="s">
        <v>3912</v>
      </c>
      <c r="W1949" s="468"/>
      <c r="X1949" s="488">
        <v>44323</v>
      </c>
      <c r="Y1949" s="481"/>
      <c r="Z1949" s="284"/>
    </row>
    <row r="1950" spans="2:26" ht="42.45" hidden="1" customHeight="1" x14ac:dyDescent="0.3">
      <c r="B1950" s="56" t="str">
        <f t="shared" ca="1" si="203"/>
        <v>VERO</v>
      </c>
      <c r="C1950" s="57" t="b">
        <f t="shared" si="204"/>
        <v>1</v>
      </c>
      <c r="D1950" s="57" t="b">
        <f>+IF(Q1950='Convalida dati'!$B$16,AND('Dealflow centrale'!V1950&lt;&gt;"",I1950&lt;&gt;""),IF(AND('Dealflow centrale'!Q1950='Convalida dati'!$B$17,'Dealflow centrale'!I1950=""),OR('Dealflow centrale'!V1950="",V1950='Convalida dati'!$D$8),"FALSO"))</f>
        <v>1</v>
      </c>
      <c r="E1950" s="57" t="b">
        <f>+IF(OR(T1950='Convalida dati'!$F$4,T1950='Convalida dati'!$F$5,T1950='Convalida dati'!$F$8),OR('Dealflow centrale'!V1950='Convalida dati'!$D$9,V1950='Convalida dati'!$D$6,V1950='Convalida dati'!$D$7),IF(OR('Dealflow centrale'!T1950='Convalida dati'!$F$6,'Dealflow centrale'!T1950='Convalida dati'!$F$7),OR('Dealflow centrale'!V1950='Convalida dati'!$D$10,'Dealflow centrale'!V1950='Convalida dati'!$D$9,'Dealflow centrale'!V1950='Convalida dati'!$D$6),IF(T1950="",OR(V1950="",V1950='Convalida dati'!$D$8),"FALSO")))</f>
        <v>1</v>
      </c>
      <c r="F1950" s="58" t="str">
        <f t="shared" ca="1" si="206"/>
        <v>OK</v>
      </c>
      <c r="G1950" s="66">
        <f t="shared" si="205"/>
        <v>1945</v>
      </c>
      <c r="H1950" s="85">
        <v>44316</v>
      </c>
      <c r="I1950" s="63">
        <v>44316</v>
      </c>
      <c r="J1950" s="77" t="s">
        <v>4175</v>
      </c>
      <c r="K1950" s="76" t="s">
        <v>62</v>
      </c>
      <c r="L1950" s="76" t="s">
        <v>165</v>
      </c>
      <c r="M1950" s="78" t="s">
        <v>90</v>
      </c>
      <c r="N1950" s="64"/>
      <c r="O1950" s="272" t="s">
        <v>4177</v>
      </c>
      <c r="P1950" s="78" t="s">
        <v>83</v>
      </c>
      <c r="Q1950" s="280" t="s">
        <v>170</v>
      </c>
      <c r="R1950" s="67" t="s">
        <v>46</v>
      </c>
      <c r="S1950" s="288" t="str">
        <f>+'EVCA sectoralclassification'!E179</f>
        <v>Energy: other</v>
      </c>
      <c r="T1950" s="68" t="s">
        <v>41</v>
      </c>
      <c r="U1950" s="78" t="s">
        <v>834</v>
      </c>
      <c r="V1950" s="444" t="s">
        <v>3912</v>
      </c>
      <c r="W1950" s="469"/>
      <c r="X1950" s="489">
        <v>44323</v>
      </c>
      <c r="Y1950" s="482"/>
      <c r="Z1950" s="74"/>
    </row>
    <row r="1951" spans="2:26" ht="42.45" hidden="1" customHeight="1" x14ac:dyDescent="0.3">
      <c r="B1951" s="56" t="str">
        <f t="shared" ca="1" si="203"/>
        <v>VERO</v>
      </c>
      <c r="C1951" s="57" t="b">
        <f t="shared" si="204"/>
        <v>1</v>
      </c>
      <c r="D1951" s="57" t="b">
        <f>+IF(Q1951='Convalida dati'!$B$16,AND('Dealflow centrale'!V1951&lt;&gt;"",I1951&lt;&gt;""),IF(AND('Dealflow centrale'!Q1951='Convalida dati'!$B$17,'Dealflow centrale'!I1951=""),OR('Dealflow centrale'!V1951="",V1951='Convalida dati'!$D$8),"FALSO"))</f>
        <v>1</v>
      </c>
      <c r="E1951" s="57" t="b">
        <f>+IF(OR(T1951='Convalida dati'!$F$4,T1951='Convalida dati'!$F$5,T1951='Convalida dati'!$F$8),OR('Dealflow centrale'!V1951='Convalida dati'!$D$9,V1951='Convalida dati'!$D$6,V1951='Convalida dati'!$D$7),IF(OR('Dealflow centrale'!T1951='Convalida dati'!$F$6,'Dealflow centrale'!T1951='Convalida dati'!$F$7),OR('Dealflow centrale'!V1951='Convalida dati'!$D$10,'Dealflow centrale'!V1951='Convalida dati'!$D$9,'Dealflow centrale'!V1951='Convalida dati'!$D$6),IF(T1951="",OR(V1951="",V1951='Convalida dati'!$D$8),"FALSO")))</f>
        <v>1</v>
      </c>
      <c r="F1951" s="58" t="str">
        <f t="shared" ca="1" si="206"/>
        <v>OK</v>
      </c>
      <c r="G1951" s="60">
        <f t="shared" si="205"/>
        <v>1946</v>
      </c>
      <c r="H1951" s="84">
        <v>44316</v>
      </c>
      <c r="I1951" s="59">
        <v>44316</v>
      </c>
      <c r="J1951" s="75" t="s">
        <v>4176</v>
      </c>
      <c r="K1951" s="70" t="s">
        <v>62</v>
      </c>
      <c r="L1951" s="70" t="s">
        <v>849</v>
      </c>
      <c r="M1951" s="72" t="s">
        <v>105</v>
      </c>
      <c r="N1951" s="75"/>
      <c r="O1951" s="73" t="s">
        <v>4177</v>
      </c>
      <c r="P1951" s="60" t="s">
        <v>83</v>
      </c>
      <c r="Q1951" s="281" t="s">
        <v>170</v>
      </c>
      <c r="R1951" s="61" t="s">
        <v>46</v>
      </c>
      <c r="S1951" s="293" t="str">
        <f>+'EVCA sectoralclassification'!E180</f>
        <v>Financial institutions and services</v>
      </c>
      <c r="T1951" s="62" t="s">
        <v>41</v>
      </c>
      <c r="U1951" s="72" t="s">
        <v>848</v>
      </c>
      <c r="V1951" s="441" t="s">
        <v>3912</v>
      </c>
      <c r="W1951" s="466"/>
      <c r="X1951" s="488">
        <v>44323</v>
      </c>
      <c r="Y1951" s="481"/>
      <c r="Z1951" s="284"/>
    </row>
    <row r="1952" spans="2:26" ht="42.45" hidden="1" customHeight="1" x14ac:dyDescent="0.3">
      <c r="B1952" s="56" t="str">
        <f t="shared" ca="1" si="203"/>
        <v>VERO</v>
      </c>
      <c r="C1952" s="57" t="b">
        <f t="shared" si="204"/>
        <v>1</v>
      </c>
      <c r="D1952" s="57" t="b">
        <f>+IF(Q1952='Convalida dati'!$B$16,AND('Dealflow centrale'!V1952&lt;&gt;"",I1952&lt;&gt;""),IF(AND('Dealflow centrale'!Q1952='Convalida dati'!$B$17,'Dealflow centrale'!I1952=""),OR('Dealflow centrale'!V1952="",V1952='Convalida dati'!$D$8),"FALSO"))</f>
        <v>1</v>
      </c>
      <c r="E1952" s="57" t="b">
        <f>+IF(OR(T1952='Convalida dati'!$F$4,T1952='Convalida dati'!$F$5,T1952='Convalida dati'!$F$8),OR('Dealflow centrale'!V1952='Convalida dati'!$D$9,V1952='Convalida dati'!$D$6,V1952='Convalida dati'!$D$7),IF(OR('Dealflow centrale'!T1952='Convalida dati'!$F$6,'Dealflow centrale'!T1952='Convalida dati'!$F$7),OR('Dealflow centrale'!V1952='Convalida dati'!$D$10,'Dealflow centrale'!V1952='Convalida dati'!$D$9,'Dealflow centrale'!V1952='Convalida dati'!$D$6),IF(T1952="",OR(V1952="",V1952='Convalida dati'!$D$8),"FALSO")))</f>
        <v>1</v>
      </c>
      <c r="F1952" s="58" t="str">
        <f t="shared" ca="1" si="206"/>
        <v>OK</v>
      </c>
      <c r="G1952" s="66">
        <f t="shared" si="205"/>
        <v>1947</v>
      </c>
      <c r="H1952" s="85">
        <v>44320</v>
      </c>
      <c r="I1952" s="63">
        <v>44320</v>
      </c>
      <c r="J1952" s="77" t="s">
        <v>4178</v>
      </c>
      <c r="K1952" s="76" t="s">
        <v>64</v>
      </c>
      <c r="L1952" s="76" t="s">
        <v>738</v>
      </c>
      <c r="M1952" s="78" t="s">
        <v>739</v>
      </c>
      <c r="N1952" s="64"/>
      <c r="O1952" s="272" t="s">
        <v>4179</v>
      </c>
      <c r="P1952" s="66" t="s">
        <v>34</v>
      </c>
      <c r="Q1952" s="67" t="s">
        <v>170</v>
      </c>
      <c r="R1952" s="67" t="s">
        <v>47</v>
      </c>
      <c r="S1952" s="288" t="str">
        <f>+'EVCA sectoralclassification'!E135</f>
        <v>Consumer products retailing</v>
      </c>
      <c r="T1952" s="68" t="s">
        <v>167</v>
      </c>
      <c r="U1952" s="78" t="s">
        <v>218</v>
      </c>
      <c r="V1952" s="432" t="s">
        <v>3913</v>
      </c>
      <c r="W1952" s="465"/>
      <c r="X1952" s="489">
        <v>44323</v>
      </c>
      <c r="Y1952" s="482"/>
      <c r="Z1952" s="74"/>
    </row>
    <row r="1953" spans="2:26" ht="42.45" hidden="1" customHeight="1" x14ac:dyDescent="0.3">
      <c r="B1953" s="56" t="str">
        <f t="shared" ca="1" si="203"/>
        <v>VERO</v>
      </c>
      <c r="C1953" s="57" t="b">
        <f t="shared" si="204"/>
        <v>1</v>
      </c>
      <c r="D1953" s="57" t="b">
        <f>+IF(Q1953='Convalida dati'!$B$16,AND('Dealflow centrale'!V1953&lt;&gt;"",I1953&lt;&gt;""),IF(AND('Dealflow centrale'!Q1953='Convalida dati'!$B$17,'Dealflow centrale'!I1953=""),OR('Dealflow centrale'!V1953="",V1953='Convalida dati'!$D$8),"FALSO"))</f>
        <v>1</v>
      </c>
      <c r="E1953" s="57" t="b">
        <f>+IF(OR(T1953='Convalida dati'!$F$4,T1953='Convalida dati'!$F$5,T1953='Convalida dati'!$F$8),OR('Dealflow centrale'!V1953='Convalida dati'!$D$9,V1953='Convalida dati'!$D$6,V1953='Convalida dati'!$D$7),IF(OR('Dealflow centrale'!T1953='Convalida dati'!$F$6,'Dealflow centrale'!T1953='Convalida dati'!$F$7),OR('Dealflow centrale'!V1953='Convalida dati'!$D$10,'Dealflow centrale'!V1953='Convalida dati'!$D$9,'Dealflow centrale'!V1953='Convalida dati'!$D$6),IF(T1953="",OR(V1953="",V1953='Convalida dati'!$D$8),"FALSO")))</f>
        <v>1</v>
      </c>
      <c r="F1953" s="58" t="str">
        <f t="shared" ca="1" si="206"/>
        <v>OK</v>
      </c>
      <c r="G1953" s="60">
        <f t="shared" si="205"/>
        <v>1948</v>
      </c>
      <c r="H1953" s="84">
        <v>44323</v>
      </c>
      <c r="I1953" s="59">
        <v>44323</v>
      </c>
      <c r="J1953" s="75" t="s">
        <v>4180</v>
      </c>
      <c r="K1953" s="70" t="s">
        <v>62</v>
      </c>
      <c r="L1953" s="70" t="s">
        <v>707</v>
      </c>
      <c r="M1953" s="72" t="s">
        <v>89</v>
      </c>
      <c r="N1953" s="75"/>
      <c r="O1953" s="73" t="s">
        <v>4181</v>
      </c>
      <c r="P1953" s="72" t="s">
        <v>34</v>
      </c>
      <c r="Q1953" s="281" t="s">
        <v>170</v>
      </c>
      <c r="R1953" s="61" t="s">
        <v>47</v>
      </c>
      <c r="S1953" s="293" t="str">
        <f>+'EVCA sectoralclassification'!E118</f>
        <v>Consumer products manufacturing</v>
      </c>
      <c r="T1953" s="62" t="s">
        <v>166</v>
      </c>
      <c r="U1953" s="60" t="s">
        <v>218</v>
      </c>
      <c r="V1953" s="442" t="s">
        <v>3913</v>
      </c>
      <c r="W1953" s="467"/>
      <c r="X1953" s="488">
        <v>44323</v>
      </c>
      <c r="Y1953" s="481"/>
      <c r="Z1953" s="284"/>
    </row>
    <row r="1954" spans="2:26" ht="42.45" hidden="1" customHeight="1" x14ac:dyDescent="0.3">
      <c r="B1954" s="56" t="str">
        <f t="shared" ca="1" si="203"/>
        <v>VERO</v>
      </c>
      <c r="C1954" s="57" t="b">
        <f t="shared" si="204"/>
        <v>1</v>
      </c>
      <c r="D1954" s="57" t="b">
        <f>+IF(Q1954='Convalida dati'!$B$16,AND('Dealflow centrale'!V1954&lt;&gt;"",I1954&lt;&gt;""),IF(AND('Dealflow centrale'!Q1954='Convalida dati'!$B$17,'Dealflow centrale'!I1954=""),OR('Dealflow centrale'!V1954="",V1954='Convalida dati'!$D$8),"FALSO"))</f>
        <v>1</v>
      </c>
      <c r="E1954" s="57" t="b">
        <f>+IF(OR(T1954='Convalida dati'!$F$4,T1954='Convalida dati'!$F$5,T1954='Convalida dati'!$F$8),OR('Dealflow centrale'!V1954='Convalida dati'!$D$9,V1954='Convalida dati'!$D$6,V1954='Convalida dati'!$D$7),IF(OR('Dealflow centrale'!T1954='Convalida dati'!$F$6,'Dealflow centrale'!T1954='Convalida dati'!$F$7),OR('Dealflow centrale'!V1954='Convalida dati'!$D$10,'Dealflow centrale'!V1954='Convalida dati'!$D$9,'Dealflow centrale'!V1954='Convalida dati'!$D$6),IF(T1954="",OR(V1954="",V1954='Convalida dati'!$D$8),"FALSO")))</f>
        <v>1</v>
      </c>
      <c r="F1954" s="58" t="str">
        <f t="shared" ca="1" si="206"/>
        <v>OK</v>
      </c>
      <c r="G1954" s="66">
        <f t="shared" si="205"/>
        <v>1949</v>
      </c>
      <c r="H1954" s="85">
        <v>44328</v>
      </c>
      <c r="I1954" s="63">
        <v>44334</v>
      </c>
      <c r="J1954" s="77" t="s">
        <v>4182</v>
      </c>
      <c r="K1954" s="76" t="s">
        <v>62</v>
      </c>
      <c r="L1954" s="76" t="s">
        <v>764</v>
      </c>
      <c r="M1954" s="78" t="s">
        <v>103</v>
      </c>
      <c r="N1954" s="64"/>
      <c r="O1954" s="272" t="s">
        <v>4183</v>
      </c>
      <c r="P1954" s="66" t="s">
        <v>34</v>
      </c>
      <c r="Q1954" s="67" t="s">
        <v>170</v>
      </c>
      <c r="R1954" s="67" t="s">
        <v>45</v>
      </c>
      <c r="S1954" s="288" t="str">
        <f>+'EVCA sectoralclassification'!E223</f>
        <v>Biotechnology</v>
      </c>
      <c r="T1954" s="68" t="s">
        <v>41</v>
      </c>
      <c r="U1954" s="69" t="s">
        <v>4196</v>
      </c>
      <c r="V1954" s="444" t="s">
        <v>3912</v>
      </c>
      <c r="W1954" s="469"/>
      <c r="X1954" s="489">
        <v>44337</v>
      </c>
      <c r="Y1954" s="482"/>
      <c r="Z1954" s="74"/>
    </row>
    <row r="1955" spans="2:26" ht="42.45" hidden="1" customHeight="1" x14ac:dyDescent="0.3">
      <c r="B1955" s="56" t="str">
        <f t="shared" ca="1" si="203"/>
        <v>VERO</v>
      </c>
      <c r="C1955" s="57" t="b">
        <f t="shared" si="204"/>
        <v>1</v>
      </c>
      <c r="D1955" s="57" t="b">
        <f>+IF(Q1955='Convalida dati'!$B$16,AND('Dealflow centrale'!V1955&lt;&gt;"",I1955&lt;&gt;""),IF(AND('Dealflow centrale'!Q1955='Convalida dati'!$B$17,'Dealflow centrale'!I1955=""),OR('Dealflow centrale'!V1955="",V1955='Convalida dati'!$D$8),"FALSO"))</f>
        <v>1</v>
      </c>
      <c r="E1955" s="57" t="b">
        <f>+IF(OR(T1955='Convalida dati'!$F$4,T1955='Convalida dati'!$F$5,T1955='Convalida dati'!$F$8),OR('Dealflow centrale'!V1955='Convalida dati'!$D$9,V1955='Convalida dati'!$D$6,V1955='Convalida dati'!$D$7),IF(OR('Dealflow centrale'!T1955='Convalida dati'!$F$6,'Dealflow centrale'!T1955='Convalida dati'!$F$7),OR('Dealflow centrale'!V1955='Convalida dati'!$D$10,'Dealflow centrale'!V1955='Convalida dati'!$D$9,'Dealflow centrale'!V1955='Convalida dati'!$D$6),IF(T1955="",OR(V1955="",V1955='Convalida dati'!$D$8),"FALSO")))</f>
        <v>1</v>
      </c>
      <c r="F1955" s="58" t="str">
        <f t="shared" ca="1" si="206"/>
        <v>OK</v>
      </c>
      <c r="G1955" s="60">
        <f t="shared" si="205"/>
        <v>1950</v>
      </c>
      <c r="H1955" s="84">
        <v>44328</v>
      </c>
      <c r="I1955" s="59">
        <v>44328</v>
      </c>
      <c r="J1955" s="75" t="s">
        <v>4184</v>
      </c>
      <c r="K1955" s="70" t="s">
        <v>62</v>
      </c>
      <c r="L1955" s="70" t="s">
        <v>149</v>
      </c>
      <c r="M1955" s="72" t="s">
        <v>92</v>
      </c>
      <c r="N1955" s="75" t="s">
        <v>111</v>
      </c>
      <c r="O1955" s="73"/>
      <c r="P1955" s="60" t="s">
        <v>36</v>
      </c>
      <c r="Q1955" s="61" t="s">
        <v>170</v>
      </c>
      <c r="R1955" s="61" t="s">
        <v>53</v>
      </c>
      <c r="S1955" s="293" t="str">
        <f>+'EVCA sectoralclassification'!E180</f>
        <v>Financial institutions and services</v>
      </c>
      <c r="T1955" s="62" t="s">
        <v>166</v>
      </c>
      <c r="U1955" s="60" t="s">
        <v>218</v>
      </c>
      <c r="V1955" s="442" t="s">
        <v>3913</v>
      </c>
      <c r="W1955" s="467"/>
      <c r="X1955" s="488">
        <v>44330</v>
      </c>
      <c r="Y1955" s="483"/>
      <c r="Z1955" s="80"/>
    </row>
    <row r="1956" spans="2:26" ht="42.45" hidden="1" customHeight="1" x14ac:dyDescent="0.3">
      <c r="B1956" s="56" t="str">
        <f t="shared" ca="1" si="203"/>
        <v>VERO</v>
      </c>
      <c r="C1956" s="57" t="b">
        <f t="shared" si="204"/>
        <v>1</v>
      </c>
      <c r="D1956" s="57" t="b">
        <f>+IF(Q1956='Convalida dati'!$B$16,AND('Dealflow centrale'!V1956&lt;&gt;"",I1956&lt;&gt;""),IF(AND('Dealflow centrale'!Q1956='Convalida dati'!$B$17,'Dealflow centrale'!I1956=""),OR('Dealflow centrale'!V1956="",V1956='Convalida dati'!$D$8),"FALSO"))</f>
        <v>1</v>
      </c>
      <c r="E1956" s="57" t="b">
        <f>+IF(OR(T1956='Convalida dati'!$F$4,T1956='Convalida dati'!$F$5,T1956='Convalida dati'!$F$8),OR('Dealflow centrale'!V1956='Convalida dati'!$D$9,V1956='Convalida dati'!$D$6,V1956='Convalida dati'!$D$7),IF(OR('Dealflow centrale'!T1956='Convalida dati'!$F$6,'Dealflow centrale'!T1956='Convalida dati'!$F$7),OR('Dealflow centrale'!V1956='Convalida dati'!$D$10,'Dealflow centrale'!V1956='Convalida dati'!$D$9,'Dealflow centrale'!V1956='Convalida dati'!$D$6),IF(T1956="",OR(V1956="",V1956='Convalida dati'!$D$8),"FALSO")))</f>
        <v>1</v>
      </c>
      <c r="F1956" s="58" t="str">
        <f t="shared" ca="1" si="206"/>
        <v>OK</v>
      </c>
      <c r="G1956" s="66">
        <f t="shared" si="205"/>
        <v>1951</v>
      </c>
      <c r="H1956" s="85">
        <v>44329</v>
      </c>
      <c r="I1956" s="63">
        <v>44329</v>
      </c>
      <c r="J1956" s="77" t="s">
        <v>4185</v>
      </c>
      <c r="K1956" s="76" t="s">
        <v>62</v>
      </c>
      <c r="L1956" s="76" t="s">
        <v>149</v>
      </c>
      <c r="M1956" s="78" t="s">
        <v>92</v>
      </c>
      <c r="N1956" s="77"/>
      <c r="O1956" s="272" t="s">
        <v>4186</v>
      </c>
      <c r="P1956" s="78" t="s">
        <v>35</v>
      </c>
      <c r="Q1956" s="67" t="s">
        <v>170</v>
      </c>
      <c r="R1956" s="280" t="s">
        <v>48</v>
      </c>
      <c r="S1956" s="288" t="str">
        <f>+'EVCA sectoralclassification'!E199</f>
        <v>Internet technologies</v>
      </c>
      <c r="T1956" s="68" t="s">
        <v>166</v>
      </c>
      <c r="U1956" s="66" t="s">
        <v>218</v>
      </c>
      <c r="V1956" s="432" t="s">
        <v>3913</v>
      </c>
      <c r="W1956" s="465"/>
      <c r="X1956" s="489">
        <v>44330</v>
      </c>
      <c r="Y1956" s="482"/>
      <c r="Z1956" s="74"/>
    </row>
    <row r="1957" spans="2:26" ht="42.45" hidden="1" customHeight="1" x14ac:dyDescent="0.3">
      <c r="B1957" s="56" t="str">
        <f t="shared" ca="1" si="203"/>
        <v>VERO</v>
      </c>
      <c r="C1957" s="57" t="b">
        <f t="shared" si="204"/>
        <v>1</v>
      </c>
      <c r="D1957" s="57" t="b">
        <f>+IF(Q1957='Convalida dati'!$B$16,AND('Dealflow centrale'!V1957&lt;&gt;"",I1957&lt;&gt;""),IF(AND('Dealflow centrale'!Q1957='Convalida dati'!$B$17,'Dealflow centrale'!I1957=""),OR('Dealflow centrale'!V1957="",V1957='Convalida dati'!$D$8),"FALSO"))</f>
        <v>1</v>
      </c>
      <c r="E1957" s="57" t="b">
        <f>+IF(OR(T1957='Convalida dati'!$F$4,T1957='Convalida dati'!$F$5,T1957='Convalida dati'!$F$8),OR('Dealflow centrale'!V1957='Convalida dati'!$D$9,V1957='Convalida dati'!$D$6,V1957='Convalida dati'!$D$7),IF(OR('Dealflow centrale'!T1957='Convalida dati'!$F$6,'Dealflow centrale'!T1957='Convalida dati'!$F$7),OR('Dealflow centrale'!V1957='Convalida dati'!$D$10,'Dealflow centrale'!V1957='Convalida dati'!$D$9,'Dealflow centrale'!V1957='Convalida dati'!$D$6),IF(T1957="",OR(V1957="",V1957='Convalida dati'!$D$8),"FALSO")))</f>
        <v>1</v>
      </c>
      <c r="F1957" s="58" t="str">
        <f t="shared" ca="1" si="206"/>
        <v>OK</v>
      </c>
      <c r="G1957" s="60">
        <f t="shared" si="205"/>
        <v>1952</v>
      </c>
      <c r="H1957" s="84">
        <v>44329</v>
      </c>
      <c r="I1957" s="295">
        <v>44329</v>
      </c>
      <c r="J1957" s="75" t="s">
        <v>4187</v>
      </c>
      <c r="K1957" s="70" t="s">
        <v>62</v>
      </c>
      <c r="L1957" s="70" t="s">
        <v>206</v>
      </c>
      <c r="M1957" s="72" t="s">
        <v>206</v>
      </c>
      <c r="N1957" s="75"/>
      <c r="O1957" s="73" t="s">
        <v>4188</v>
      </c>
      <c r="P1957" s="72" t="s">
        <v>34</v>
      </c>
      <c r="Q1957" s="281" t="s">
        <v>170</v>
      </c>
      <c r="R1957" s="61" t="s">
        <v>48</v>
      </c>
      <c r="S1957" s="293" t="str">
        <f>+'EVCA sectoralclassification'!E199</f>
        <v>Internet technologies</v>
      </c>
      <c r="T1957" s="277" t="s">
        <v>41</v>
      </c>
      <c r="U1957" s="72" t="s">
        <v>218</v>
      </c>
      <c r="V1957" s="438" t="s">
        <v>174</v>
      </c>
      <c r="W1957" s="385"/>
      <c r="X1957" s="488">
        <v>44330</v>
      </c>
      <c r="Y1957" s="481"/>
      <c r="Z1957" s="284"/>
    </row>
    <row r="1958" spans="2:26" ht="42.45" hidden="1" customHeight="1" x14ac:dyDescent="0.3">
      <c r="B1958" s="56" t="str">
        <f t="shared" ca="1" si="203"/>
        <v>VERO</v>
      </c>
      <c r="C1958" s="57" t="b">
        <f t="shared" si="204"/>
        <v>1</v>
      </c>
      <c r="D1958" s="57" t="b">
        <f>+IF(Q1958='Convalida dati'!$B$16,AND('Dealflow centrale'!V1958&lt;&gt;"",I1958&lt;&gt;""),IF(AND('Dealflow centrale'!Q1958='Convalida dati'!$B$17,'Dealflow centrale'!I1958=""),OR('Dealflow centrale'!V1958="",V1958='Convalida dati'!$D$8),"FALSO"))</f>
        <v>1</v>
      </c>
      <c r="E1958" s="57" t="b">
        <f>+IF(OR(T1958='Convalida dati'!$F$4,T1958='Convalida dati'!$F$5,T1958='Convalida dati'!$F$8),OR('Dealflow centrale'!V1958='Convalida dati'!$D$9,V1958='Convalida dati'!$D$6,V1958='Convalida dati'!$D$7),IF(OR('Dealflow centrale'!T1958='Convalida dati'!$F$6,'Dealflow centrale'!T1958='Convalida dati'!$F$7),OR('Dealflow centrale'!V1958='Convalida dati'!$D$10,'Dealflow centrale'!V1958='Convalida dati'!$D$9,'Dealflow centrale'!V1958='Convalida dati'!$D$6),IF(T1958="",OR(V1958="",V1958='Convalida dati'!$D$8),"FALSO")))</f>
        <v>1</v>
      </c>
      <c r="F1958" s="58" t="str">
        <f t="shared" ca="1" si="206"/>
        <v>OK</v>
      </c>
      <c r="G1958" s="66">
        <f t="shared" si="205"/>
        <v>1953</v>
      </c>
      <c r="H1958" s="273">
        <v>44333</v>
      </c>
      <c r="I1958" s="63">
        <v>44333</v>
      </c>
      <c r="J1958" s="77" t="s">
        <v>4190</v>
      </c>
      <c r="K1958" s="76" t="s">
        <v>62</v>
      </c>
      <c r="L1958" s="76" t="s">
        <v>165</v>
      </c>
      <c r="M1958" s="78" t="s">
        <v>90</v>
      </c>
      <c r="N1958" s="77"/>
      <c r="O1958" s="272" t="s">
        <v>4191</v>
      </c>
      <c r="P1958" s="78" t="s">
        <v>34</v>
      </c>
      <c r="Q1958" s="67" t="s">
        <v>170</v>
      </c>
      <c r="R1958" s="67" t="s">
        <v>48</v>
      </c>
      <c r="S1958" s="288" t="str">
        <f>+'EVCA sectoralclassification'!E200</f>
        <v>Internet technologies</v>
      </c>
      <c r="T1958" s="68" t="s">
        <v>166</v>
      </c>
      <c r="U1958" s="66" t="s">
        <v>218</v>
      </c>
      <c r="V1958" s="432" t="s">
        <v>3913</v>
      </c>
      <c r="W1958" s="465"/>
      <c r="X1958" s="489">
        <v>44337</v>
      </c>
      <c r="Y1958" s="482"/>
      <c r="Z1958" s="74"/>
    </row>
    <row r="1959" spans="2:26" ht="42.45" hidden="1" customHeight="1" x14ac:dyDescent="0.3">
      <c r="B1959" s="56" t="str">
        <f t="shared" ca="1" si="203"/>
        <v>VERO</v>
      </c>
      <c r="C1959" s="57" t="b">
        <f t="shared" si="204"/>
        <v>1</v>
      </c>
      <c r="D1959" s="57" t="b">
        <f>+IF(Q1959='Convalida dati'!$B$16,AND('Dealflow centrale'!V1959&lt;&gt;"",I1959&lt;&gt;""),IF(AND('Dealflow centrale'!Q1959='Convalida dati'!$B$17,'Dealflow centrale'!I1959=""),OR('Dealflow centrale'!V1959="",V1959='Convalida dati'!$D$8),"FALSO"))</f>
        <v>1</v>
      </c>
      <c r="E1959" s="57" t="b">
        <f>+IF(OR(T1959='Convalida dati'!$F$4,T1959='Convalida dati'!$F$5,T1959='Convalida dati'!$F$8),OR('Dealflow centrale'!V1959='Convalida dati'!$D$9,V1959='Convalida dati'!$D$6,V1959='Convalida dati'!$D$7),IF(OR('Dealflow centrale'!T1959='Convalida dati'!$F$6,'Dealflow centrale'!T1959='Convalida dati'!$F$7),OR('Dealflow centrale'!V1959='Convalida dati'!$D$10,'Dealflow centrale'!V1959='Convalida dati'!$D$9,'Dealflow centrale'!V1959='Convalida dati'!$D$6),IF(T1959="",OR(V1959="",V1959='Convalida dati'!$D$8),"FALSO")))</f>
        <v>1</v>
      </c>
      <c r="F1959" s="58" t="str">
        <f t="shared" ca="1" si="206"/>
        <v>OK</v>
      </c>
      <c r="G1959" s="60">
        <f t="shared" si="205"/>
        <v>1954</v>
      </c>
      <c r="H1959" s="84">
        <v>44333</v>
      </c>
      <c r="I1959" s="59">
        <v>44333</v>
      </c>
      <c r="J1959" s="75" t="s">
        <v>4192</v>
      </c>
      <c r="K1959" s="70" t="s">
        <v>62</v>
      </c>
      <c r="L1959" s="70" t="s">
        <v>149</v>
      </c>
      <c r="M1959" s="72" t="s">
        <v>92</v>
      </c>
      <c r="N1959" s="75"/>
      <c r="O1959" s="73" t="s">
        <v>3910</v>
      </c>
      <c r="P1959" s="60" t="s">
        <v>83</v>
      </c>
      <c r="Q1959" s="61" t="s">
        <v>170</v>
      </c>
      <c r="R1959" s="61" t="s">
        <v>46</v>
      </c>
      <c r="S1959" s="293" t="str">
        <f>+'EVCA sectoralclassification'!E177</f>
        <v>Environmental services</v>
      </c>
      <c r="T1959" s="62" t="s">
        <v>167</v>
      </c>
      <c r="U1959" s="72" t="s">
        <v>218</v>
      </c>
      <c r="V1959" s="442" t="s">
        <v>3913</v>
      </c>
      <c r="W1959" s="467"/>
      <c r="X1959" s="488">
        <v>44337</v>
      </c>
      <c r="Y1959" s="481"/>
      <c r="Z1959" s="284"/>
    </row>
    <row r="1960" spans="2:26" ht="42.45" hidden="1" customHeight="1" x14ac:dyDescent="0.3">
      <c r="B1960" s="56" t="str">
        <f t="shared" ca="1" si="203"/>
        <v>VERO</v>
      </c>
      <c r="C1960" s="57" t="b">
        <f t="shared" si="204"/>
        <v>1</v>
      </c>
      <c r="D1960" s="57" t="b">
        <f>+IF(Q1960='Convalida dati'!$B$16,AND('Dealflow centrale'!V1960&lt;&gt;"",I1960&lt;&gt;""),IF(AND('Dealflow centrale'!Q1960='Convalida dati'!$B$17,'Dealflow centrale'!I1960=""),OR('Dealflow centrale'!V1960="",V1960='Convalida dati'!$D$8),"FALSO"))</f>
        <v>1</v>
      </c>
      <c r="E1960" s="57" t="b">
        <f>+IF(OR(T1960='Convalida dati'!$F$4,T1960='Convalida dati'!$F$5,T1960='Convalida dati'!$F$8),OR('Dealflow centrale'!V1960='Convalida dati'!$D$9,V1960='Convalida dati'!$D$6,V1960='Convalida dati'!$D$7),IF(OR('Dealflow centrale'!T1960='Convalida dati'!$F$6,'Dealflow centrale'!T1960='Convalida dati'!$F$7),OR('Dealflow centrale'!V1960='Convalida dati'!$D$10,'Dealflow centrale'!V1960='Convalida dati'!$D$9,'Dealflow centrale'!V1960='Convalida dati'!$D$6),IF(T1960="",OR(V1960="",V1960='Convalida dati'!$D$8),"FALSO")))</f>
        <v>1</v>
      </c>
      <c r="F1960" s="58" t="str">
        <f t="shared" ca="1" si="206"/>
        <v>OK</v>
      </c>
      <c r="G1960" s="66">
        <f t="shared" si="205"/>
        <v>1955</v>
      </c>
      <c r="H1960" s="85">
        <v>44334</v>
      </c>
      <c r="I1960" s="63">
        <v>44334</v>
      </c>
      <c r="J1960" s="77" t="s">
        <v>4193</v>
      </c>
      <c r="K1960" s="76" t="s">
        <v>62</v>
      </c>
      <c r="L1960" s="76" t="s">
        <v>1209</v>
      </c>
      <c r="M1960" s="78" t="s">
        <v>97</v>
      </c>
      <c r="N1960" s="64"/>
      <c r="O1960" s="272" t="s">
        <v>1055</v>
      </c>
      <c r="P1960" s="66" t="s">
        <v>35</v>
      </c>
      <c r="Q1960" s="67" t="s">
        <v>170</v>
      </c>
      <c r="R1960" s="67" t="s">
        <v>48</v>
      </c>
      <c r="S1960" s="287" t="str">
        <f>+'EVCA sectoralclassification'!E200</f>
        <v>Internet technologies</v>
      </c>
      <c r="T1960" s="67" t="s">
        <v>166</v>
      </c>
      <c r="U1960" s="78" t="s">
        <v>218</v>
      </c>
      <c r="V1960" s="432" t="s">
        <v>3913</v>
      </c>
      <c r="W1960" s="465"/>
      <c r="X1960" s="489">
        <v>44337</v>
      </c>
      <c r="Y1960" s="482"/>
      <c r="Z1960" s="74"/>
    </row>
    <row r="1961" spans="2:26" ht="42.45" hidden="1" customHeight="1" x14ac:dyDescent="0.3">
      <c r="B1961" s="56" t="str">
        <f t="shared" ca="1" si="203"/>
        <v>VERO</v>
      </c>
      <c r="C1961" s="57" t="b">
        <f t="shared" si="204"/>
        <v>1</v>
      </c>
      <c r="D1961" s="57" t="b">
        <f>+IF(Q1961='Convalida dati'!$B$16,AND('Dealflow centrale'!V1961&lt;&gt;"",I1961&lt;&gt;""),IF(AND('Dealflow centrale'!Q1961='Convalida dati'!$B$17,'Dealflow centrale'!I1961=""),OR('Dealflow centrale'!V1961="",V1961='Convalida dati'!$D$8),"FALSO"))</f>
        <v>1</v>
      </c>
      <c r="E1961" s="57" t="b">
        <f>+IF(OR(T1961='Convalida dati'!$F$4,T1961='Convalida dati'!$F$5,T1961='Convalida dati'!$F$8),OR('Dealflow centrale'!V1961='Convalida dati'!$D$9,V1961='Convalida dati'!$D$6,V1961='Convalida dati'!$D$7),IF(OR('Dealflow centrale'!T1961='Convalida dati'!$F$6,'Dealflow centrale'!T1961='Convalida dati'!$F$7),OR('Dealflow centrale'!V1961='Convalida dati'!$D$10,'Dealflow centrale'!V1961='Convalida dati'!$D$9,'Dealflow centrale'!V1961='Convalida dati'!$D$6),IF(T1961="",OR(V1961="",V1961='Convalida dati'!$D$8),"FALSO")))</f>
        <v>1</v>
      </c>
      <c r="F1961" s="58" t="str">
        <f t="shared" ca="1" si="206"/>
        <v>OK</v>
      </c>
      <c r="G1961" s="60">
        <f t="shared" si="205"/>
        <v>1956</v>
      </c>
      <c r="H1961" s="84">
        <v>44335</v>
      </c>
      <c r="I1961" s="59">
        <v>44335</v>
      </c>
      <c r="J1961" s="75" t="s">
        <v>4194</v>
      </c>
      <c r="K1961" s="70" t="s">
        <v>62</v>
      </c>
      <c r="L1961" s="70" t="s">
        <v>165</v>
      </c>
      <c r="M1961" s="72" t="s">
        <v>90</v>
      </c>
      <c r="N1961" s="75"/>
      <c r="O1961" s="73" t="s">
        <v>4195</v>
      </c>
      <c r="P1961" s="72" t="s">
        <v>34</v>
      </c>
      <c r="Q1961" s="281" t="s">
        <v>170</v>
      </c>
      <c r="R1961" s="61" t="s">
        <v>53</v>
      </c>
      <c r="S1961" s="294" t="str">
        <f>+'EVCA sectoralclassification'!E89</f>
        <v>Business and industrial services</v>
      </c>
      <c r="T1961" s="61" t="s">
        <v>166</v>
      </c>
      <c r="U1961" s="72" t="s">
        <v>218</v>
      </c>
      <c r="V1961" s="442" t="s">
        <v>3913</v>
      </c>
      <c r="W1961" s="467"/>
      <c r="X1961" s="491">
        <v>44337</v>
      </c>
      <c r="Y1961" s="483" t="s">
        <v>2218</v>
      </c>
      <c r="Z1961" s="80"/>
    </row>
    <row r="1962" spans="2:26" ht="42.45" hidden="1" customHeight="1" x14ac:dyDescent="0.3">
      <c r="B1962" s="56" t="str">
        <f t="shared" ca="1" si="203"/>
        <v>VERO</v>
      </c>
      <c r="C1962" s="57" t="b">
        <f t="shared" si="204"/>
        <v>1</v>
      </c>
      <c r="D1962" s="57" t="b">
        <f>+IF(Q1962='Convalida dati'!$B$16,AND('Dealflow centrale'!V1962&lt;&gt;"",I1962&lt;&gt;""),IF(AND('Dealflow centrale'!Q1962='Convalida dati'!$B$17,'Dealflow centrale'!I1962=""),OR('Dealflow centrale'!V1962="",V1962='Convalida dati'!$D$8),"FALSO"))</f>
        <v>1</v>
      </c>
      <c r="E1962" s="57" t="b">
        <f>+IF(OR(T1962='Convalida dati'!$F$4,T1962='Convalida dati'!$F$5,T1962='Convalida dati'!$F$8),OR('Dealflow centrale'!V1962='Convalida dati'!$D$9,V1962='Convalida dati'!$D$6,V1962='Convalida dati'!$D$7),IF(OR('Dealflow centrale'!T1962='Convalida dati'!$F$6,'Dealflow centrale'!T1962='Convalida dati'!$F$7),OR('Dealflow centrale'!V1962='Convalida dati'!$D$10,'Dealflow centrale'!V1962='Convalida dati'!$D$9,'Dealflow centrale'!V1962='Convalida dati'!$D$6),IF(T1962="",OR(V1962="",V1962='Convalida dati'!$D$8),"FALSO")))</f>
        <v>1</v>
      </c>
      <c r="F1962" s="58" t="str">
        <f t="shared" ca="1" si="206"/>
        <v>OK</v>
      </c>
      <c r="G1962" s="66">
        <f t="shared" si="205"/>
        <v>1957</v>
      </c>
      <c r="H1962" s="85">
        <v>44337</v>
      </c>
      <c r="I1962" s="63">
        <v>44337</v>
      </c>
      <c r="J1962" s="77" t="s">
        <v>4197</v>
      </c>
      <c r="K1962" s="76" t="s">
        <v>62</v>
      </c>
      <c r="L1962" s="76" t="s">
        <v>149</v>
      </c>
      <c r="M1962" s="78" t="s">
        <v>92</v>
      </c>
      <c r="N1962" s="77"/>
      <c r="O1962" s="272" t="s">
        <v>4199</v>
      </c>
      <c r="P1962" s="66" t="s">
        <v>35</v>
      </c>
      <c r="Q1962" s="67" t="s">
        <v>170</v>
      </c>
      <c r="R1962" s="280" t="s">
        <v>48</v>
      </c>
      <c r="S1962" s="288" t="str">
        <f>+'EVCA sectoralclassification'!E200</f>
        <v>Internet technologies</v>
      </c>
      <c r="T1962" s="68" t="s">
        <v>167</v>
      </c>
      <c r="U1962" s="66" t="s">
        <v>218</v>
      </c>
      <c r="V1962" s="432" t="s">
        <v>3913</v>
      </c>
      <c r="W1962" s="465"/>
      <c r="X1962" s="489">
        <v>44344</v>
      </c>
      <c r="Y1962" s="482"/>
      <c r="Z1962" s="74"/>
    </row>
    <row r="1963" spans="2:26" ht="42.45" hidden="1" customHeight="1" x14ac:dyDescent="0.3">
      <c r="B1963" s="56" t="str">
        <f t="shared" ca="1" si="203"/>
        <v>VERO</v>
      </c>
      <c r="C1963" s="57" t="b">
        <f t="shared" si="204"/>
        <v>1</v>
      </c>
      <c r="D1963" s="57" t="b">
        <f>+IF(Q1963='Convalida dati'!$B$16,AND('Dealflow centrale'!V1963&lt;&gt;"",I1963&lt;&gt;""),IF(AND('Dealflow centrale'!Q1963='Convalida dati'!$B$17,'Dealflow centrale'!I1963=""),OR('Dealflow centrale'!V1963="",V1963='Convalida dati'!$D$8),"FALSO"))</f>
        <v>1</v>
      </c>
      <c r="E1963" s="57" t="b">
        <f>+IF(OR(T1963='Convalida dati'!$F$4,T1963='Convalida dati'!$F$5,T1963='Convalida dati'!$F$8),OR('Dealflow centrale'!V1963='Convalida dati'!$D$9,V1963='Convalida dati'!$D$6,V1963='Convalida dati'!$D$7),IF(OR('Dealflow centrale'!T1963='Convalida dati'!$F$6,'Dealflow centrale'!T1963='Convalida dati'!$F$7),OR('Dealflow centrale'!V1963='Convalida dati'!$D$10,'Dealflow centrale'!V1963='Convalida dati'!$D$9,'Dealflow centrale'!V1963='Convalida dati'!$D$6),IF(T1963="",OR(V1963="",V1963='Convalida dati'!$D$8),"FALSO")))</f>
        <v>1</v>
      </c>
      <c r="F1963" s="58" t="str">
        <f t="shared" ca="1" si="206"/>
        <v>OK</v>
      </c>
      <c r="G1963" s="60">
        <f t="shared" si="205"/>
        <v>1958</v>
      </c>
      <c r="H1963" s="84">
        <v>44337</v>
      </c>
      <c r="I1963" s="59">
        <v>44337</v>
      </c>
      <c r="J1963" s="75" t="s">
        <v>4198</v>
      </c>
      <c r="K1963" s="70" t="s">
        <v>64</v>
      </c>
      <c r="L1963" s="70" t="s">
        <v>3437</v>
      </c>
      <c r="M1963" s="72" t="s">
        <v>161</v>
      </c>
      <c r="N1963" s="75"/>
      <c r="O1963" s="73" t="s">
        <v>4199</v>
      </c>
      <c r="P1963" s="60" t="s">
        <v>35</v>
      </c>
      <c r="Q1963" s="61" t="s">
        <v>170</v>
      </c>
      <c r="R1963" s="61" t="s">
        <v>53</v>
      </c>
      <c r="S1963" s="293" t="str">
        <f>+'EVCA sectoralclassification'!E135</f>
        <v>Consumer products retailing</v>
      </c>
      <c r="T1963" s="62" t="s">
        <v>167</v>
      </c>
      <c r="U1963" s="60" t="s">
        <v>218</v>
      </c>
      <c r="V1963" s="439" t="s">
        <v>174</v>
      </c>
      <c r="W1963" s="383"/>
      <c r="X1963" s="488">
        <v>44344</v>
      </c>
      <c r="Y1963" s="483" t="s">
        <v>4044</v>
      </c>
      <c r="Z1963" s="80"/>
    </row>
    <row r="1964" spans="2:26" ht="42.45" hidden="1" customHeight="1" x14ac:dyDescent="0.3">
      <c r="B1964" s="56" t="str">
        <f t="shared" ca="1" si="203"/>
        <v>VERO</v>
      </c>
      <c r="C1964" s="57" t="b">
        <f t="shared" si="204"/>
        <v>1</v>
      </c>
      <c r="D1964" s="57" t="b">
        <f>+IF(Q1964='Convalida dati'!$B$16,AND('Dealflow centrale'!V1964&lt;&gt;"",I1964&lt;&gt;""),IF(AND('Dealflow centrale'!Q1964='Convalida dati'!$B$17,'Dealflow centrale'!I1964=""),OR('Dealflow centrale'!V1964="",V1964='Convalida dati'!$D$8),"FALSO"))</f>
        <v>1</v>
      </c>
      <c r="E1964" s="57" t="b">
        <f>+IF(OR(T1964='Convalida dati'!$F$4,T1964='Convalida dati'!$F$5,T1964='Convalida dati'!$F$8),OR('Dealflow centrale'!V1964='Convalida dati'!$D$9,V1964='Convalida dati'!$D$6,V1964='Convalida dati'!$D$7),IF(OR('Dealflow centrale'!T1964='Convalida dati'!$F$6,'Dealflow centrale'!T1964='Convalida dati'!$F$7),OR('Dealflow centrale'!V1964='Convalida dati'!$D$10,'Dealflow centrale'!V1964='Convalida dati'!$D$9,'Dealflow centrale'!V1964='Convalida dati'!$D$6),IF(T1964="",OR(V1964="",V1964='Convalida dati'!$D$8),"FALSO")))</f>
        <v>1</v>
      </c>
      <c r="F1964" s="58" t="str">
        <f t="shared" ca="1" si="206"/>
        <v>OK</v>
      </c>
      <c r="G1964" s="66">
        <f t="shared" si="205"/>
        <v>1959</v>
      </c>
      <c r="H1964" s="85">
        <v>44340</v>
      </c>
      <c r="I1964" s="63">
        <v>44340</v>
      </c>
      <c r="J1964" s="77" t="s">
        <v>4200</v>
      </c>
      <c r="K1964" s="76" t="s">
        <v>62</v>
      </c>
      <c r="L1964" s="76" t="s">
        <v>69</v>
      </c>
      <c r="M1964" s="78" t="s">
        <v>70</v>
      </c>
      <c r="N1964" s="64"/>
      <c r="O1964" s="272" t="s">
        <v>4201</v>
      </c>
      <c r="P1964" s="78" t="s">
        <v>34</v>
      </c>
      <c r="Q1964" s="67" t="s">
        <v>170</v>
      </c>
      <c r="R1964" s="67" t="s">
        <v>48</v>
      </c>
      <c r="S1964" s="288" t="str">
        <f>+'EVCA sectoralclassification'!E188</f>
        <v>Broadcasting, publications and content providers</v>
      </c>
      <c r="T1964" s="68" t="s">
        <v>166</v>
      </c>
      <c r="U1964" s="66" t="s">
        <v>218</v>
      </c>
      <c r="V1964" s="437" t="s">
        <v>174</v>
      </c>
      <c r="W1964" s="384"/>
      <c r="X1964" s="489">
        <v>44344</v>
      </c>
      <c r="Y1964" s="482" t="s">
        <v>4217</v>
      </c>
      <c r="Z1964" s="74"/>
    </row>
    <row r="1965" spans="2:26" ht="42.45" hidden="1" customHeight="1" x14ac:dyDescent="0.3">
      <c r="B1965" s="56" t="str">
        <f t="shared" ca="1" si="203"/>
        <v>VERO</v>
      </c>
      <c r="C1965" s="57" t="b">
        <f t="shared" si="204"/>
        <v>1</v>
      </c>
      <c r="D1965" s="57" t="b">
        <f>+IF(Q1965='Convalida dati'!$B$16,AND('Dealflow centrale'!V1965&lt;&gt;"",I1965&lt;&gt;""),IF(AND('Dealflow centrale'!Q1965='Convalida dati'!$B$17,'Dealflow centrale'!I1965=""),OR('Dealflow centrale'!V1965="",V1965='Convalida dati'!$D$8),"FALSO"))</f>
        <v>1</v>
      </c>
      <c r="E1965" s="57" t="b">
        <f>+IF(OR(T1965='Convalida dati'!$F$4,T1965='Convalida dati'!$F$5,T1965='Convalida dati'!$F$8),OR('Dealflow centrale'!V1965='Convalida dati'!$D$9,V1965='Convalida dati'!$D$6,V1965='Convalida dati'!$D$7),IF(OR('Dealflow centrale'!T1965='Convalida dati'!$F$6,'Dealflow centrale'!T1965='Convalida dati'!$F$7),OR('Dealflow centrale'!V1965='Convalida dati'!$D$10,'Dealflow centrale'!V1965='Convalida dati'!$D$9,'Dealflow centrale'!V1965='Convalida dati'!$D$6),IF(T1965="",OR(V1965="",V1965='Convalida dati'!$D$8),"FALSO")))</f>
        <v>1</v>
      </c>
      <c r="F1965" s="58" t="str">
        <f t="shared" ca="1" si="206"/>
        <v>OK</v>
      </c>
      <c r="G1965" s="60">
        <f t="shared" si="205"/>
        <v>1960</v>
      </c>
      <c r="H1965" s="84">
        <v>44340</v>
      </c>
      <c r="I1965" s="59">
        <v>44340</v>
      </c>
      <c r="J1965" s="75" t="s">
        <v>4203</v>
      </c>
      <c r="K1965" s="70" t="s">
        <v>62</v>
      </c>
      <c r="L1965" s="70" t="s">
        <v>149</v>
      </c>
      <c r="M1965" s="72" t="s">
        <v>92</v>
      </c>
      <c r="N1965" s="75"/>
      <c r="O1965" s="73" t="s">
        <v>4202</v>
      </c>
      <c r="P1965" s="60" t="s">
        <v>35</v>
      </c>
      <c r="Q1965" s="281" t="s">
        <v>170</v>
      </c>
      <c r="R1965" s="61" t="s">
        <v>47</v>
      </c>
      <c r="S1965" s="293" t="str">
        <f>+'EVCA sectoralclassification'!E122</f>
        <v>Consumer products manufacturing</v>
      </c>
      <c r="T1965" s="62" t="s">
        <v>166</v>
      </c>
      <c r="U1965" s="60" t="s">
        <v>218</v>
      </c>
      <c r="V1965" s="442" t="s">
        <v>3913</v>
      </c>
      <c r="W1965" s="467"/>
      <c r="X1965" s="488">
        <v>44344</v>
      </c>
      <c r="Y1965" s="481"/>
      <c r="Z1965" s="284"/>
    </row>
    <row r="1966" spans="2:26" ht="42.45" hidden="1" customHeight="1" x14ac:dyDescent="0.3">
      <c r="B1966" s="56" t="str">
        <f t="shared" ca="1" si="203"/>
        <v>VERO</v>
      </c>
      <c r="C1966" s="57" t="b">
        <f t="shared" si="204"/>
        <v>1</v>
      </c>
      <c r="D1966" s="57" t="b">
        <f>+IF(Q1966='Convalida dati'!$B$16,AND('Dealflow centrale'!V1966&lt;&gt;"",I1966&lt;&gt;""),IF(AND('Dealflow centrale'!Q1966='Convalida dati'!$B$17,'Dealflow centrale'!I1966=""),OR('Dealflow centrale'!V1966="",V1966='Convalida dati'!$D$8),"FALSO"))</f>
        <v>1</v>
      </c>
      <c r="E1966" s="57" t="b">
        <f>+IF(OR(T1966='Convalida dati'!$F$4,T1966='Convalida dati'!$F$5,T1966='Convalida dati'!$F$8),OR('Dealflow centrale'!V1966='Convalida dati'!$D$9,V1966='Convalida dati'!$D$6,V1966='Convalida dati'!$D$7),IF(OR('Dealflow centrale'!T1966='Convalida dati'!$F$6,'Dealflow centrale'!T1966='Convalida dati'!$F$7),OR('Dealflow centrale'!V1966='Convalida dati'!$D$10,'Dealflow centrale'!V1966='Convalida dati'!$D$9,'Dealflow centrale'!V1966='Convalida dati'!$D$6),IF(T1966="",OR(V1966="",V1966='Convalida dati'!$D$8),"FALSO")))</f>
        <v>1</v>
      </c>
      <c r="F1966" s="58" t="str">
        <f t="shared" ca="1" si="206"/>
        <v>OK</v>
      </c>
      <c r="G1966" s="66">
        <f t="shared" si="205"/>
        <v>1961</v>
      </c>
      <c r="H1966" s="273">
        <v>44340</v>
      </c>
      <c r="I1966" s="63">
        <v>44340</v>
      </c>
      <c r="J1966" s="77" t="s">
        <v>4205</v>
      </c>
      <c r="K1966" s="76" t="s">
        <v>64</v>
      </c>
      <c r="L1966" s="76" t="s">
        <v>895</v>
      </c>
      <c r="M1966" s="78" t="s">
        <v>161</v>
      </c>
      <c r="N1966" s="64"/>
      <c r="O1966" s="272" t="s">
        <v>4204</v>
      </c>
      <c r="P1966" s="66" t="s">
        <v>34</v>
      </c>
      <c r="Q1966" s="67" t="s">
        <v>170</v>
      </c>
      <c r="R1966" s="67" t="s">
        <v>49</v>
      </c>
      <c r="S1966" s="288" t="str">
        <f>+'EVCA sectoralclassification'!E214</f>
        <v>Systems software</v>
      </c>
      <c r="T1966" s="68" t="s">
        <v>166</v>
      </c>
      <c r="U1966" s="74" t="s">
        <v>218</v>
      </c>
      <c r="V1966" s="428" t="s">
        <v>174</v>
      </c>
      <c r="W1966" s="300"/>
      <c r="X1966" s="489">
        <v>44344</v>
      </c>
      <c r="Y1966" s="482" t="s">
        <v>4044</v>
      </c>
      <c r="Z1966" s="74"/>
    </row>
    <row r="1967" spans="2:26" ht="42.45" hidden="1" customHeight="1" x14ac:dyDescent="0.3">
      <c r="B1967" s="56" t="str">
        <f t="shared" ca="1" si="203"/>
        <v>VERO</v>
      </c>
      <c r="C1967" s="57" t="b">
        <f t="shared" si="204"/>
        <v>1</v>
      </c>
      <c r="D1967" s="57" t="b">
        <f>+IF(Q1967='Convalida dati'!$B$16,AND('Dealflow centrale'!V1967&lt;&gt;"",I1967&lt;&gt;""),IF(AND('Dealflow centrale'!Q1967='Convalida dati'!$B$17,'Dealflow centrale'!I1967=""),OR('Dealflow centrale'!V1967="",V1967='Convalida dati'!$D$8),"FALSO"))</f>
        <v>1</v>
      </c>
      <c r="E1967" s="57" t="b">
        <f>+IF(OR(T1967='Convalida dati'!$F$4,T1967='Convalida dati'!$F$5,T1967='Convalida dati'!$F$8),OR('Dealflow centrale'!V1967='Convalida dati'!$D$9,V1967='Convalida dati'!$D$6,V1967='Convalida dati'!$D$7),IF(OR('Dealflow centrale'!T1967='Convalida dati'!$F$6,'Dealflow centrale'!T1967='Convalida dati'!$F$7),OR('Dealflow centrale'!V1967='Convalida dati'!$D$10,'Dealflow centrale'!V1967='Convalida dati'!$D$9,'Dealflow centrale'!V1967='Convalida dati'!$D$6),IF(T1967="",OR(V1967="",V1967='Convalida dati'!$D$8),"FALSO")))</f>
        <v>1</v>
      </c>
      <c r="F1967" s="58" t="str">
        <f t="shared" ca="1" si="206"/>
        <v>OK</v>
      </c>
      <c r="G1967" s="60">
        <f t="shared" si="205"/>
        <v>1962</v>
      </c>
      <c r="H1967" s="84">
        <v>44341</v>
      </c>
      <c r="I1967" s="59">
        <v>44341</v>
      </c>
      <c r="J1967" s="75" t="s">
        <v>4206</v>
      </c>
      <c r="K1967" s="70" t="s">
        <v>62</v>
      </c>
      <c r="L1967" s="70" t="s">
        <v>149</v>
      </c>
      <c r="M1967" s="72" t="s">
        <v>92</v>
      </c>
      <c r="N1967" s="75" t="s">
        <v>85</v>
      </c>
      <c r="O1967" s="73"/>
      <c r="P1967" s="72" t="s">
        <v>36</v>
      </c>
      <c r="Q1967" s="61" t="s">
        <v>170</v>
      </c>
      <c r="R1967" s="61" t="s">
        <v>48</v>
      </c>
      <c r="S1967" s="293" t="str">
        <f>+'EVCA sectoralclassification'!E186</f>
        <v>Broadcasting, publications and content providers</v>
      </c>
      <c r="T1967" s="62" t="s">
        <v>167</v>
      </c>
      <c r="U1967" s="60" t="s">
        <v>218</v>
      </c>
      <c r="V1967" s="442" t="s">
        <v>3913</v>
      </c>
      <c r="W1967" s="467"/>
      <c r="X1967" s="488">
        <v>44344</v>
      </c>
      <c r="Y1967" s="481"/>
      <c r="Z1967" s="284"/>
    </row>
    <row r="1968" spans="2:26" ht="42.45" hidden="1" customHeight="1" x14ac:dyDescent="0.3">
      <c r="B1968" s="56" t="str">
        <f t="shared" ca="1" si="203"/>
        <v>VERO</v>
      </c>
      <c r="C1968" s="57" t="b">
        <f t="shared" si="204"/>
        <v>1</v>
      </c>
      <c r="D1968" s="57" t="b">
        <f>+IF(Q1968='Convalida dati'!$B$16,AND('Dealflow centrale'!V1968&lt;&gt;"",I1968&lt;&gt;""),IF(AND('Dealflow centrale'!Q1968='Convalida dati'!$B$17,'Dealflow centrale'!I1968=""),OR('Dealflow centrale'!V1968="",V1968='Convalida dati'!$D$8),"FALSO"))</f>
        <v>1</v>
      </c>
      <c r="E1968" s="57" t="b">
        <f>+IF(OR(T1968='Convalida dati'!$F$4,T1968='Convalida dati'!$F$5,T1968='Convalida dati'!$F$8),OR('Dealflow centrale'!V1968='Convalida dati'!$D$9,V1968='Convalida dati'!$D$6,V1968='Convalida dati'!$D$7),IF(OR('Dealflow centrale'!T1968='Convalida dati'!$F$6,'Dealflow centrale'!T1968='Convalida dati'!$F$7),OR('Dealflow centrale'!V1968='Convalida dati'!$D$10,'Dealflow centrale'!V1968='Convalida dati'!$D$9,'Dealflow centrale'!V1968='Convalida dati'!$D$6),IF(T1968="",OR(V1968="",V1968='Convalida dati'!$D$8),"FALSO")))</f>
        <v>1</v>
      </c>
      <c r="F1968" s="58" t="str">
        <f t="shared" ca="1" si="206"/>
        <v>OK</v>
      </c>
      <c r="G1968" s="66">
        <f t="shared" si="205"/>
        <v>1963</v>
      </c>
      <c r="H1968" s="273">
        <v>44341</v>
      </c>
      <c r="I1968" s="63">
        <v>44341</v>
      </c>
      <c r="J1968" s="77" t="s">
        <v>4208</v>
      </c>
      <c r="K1968" s="76" t="s">
        <v>64</v>
      </c>
      <c r="L1968" s="76" t="s">
        <v>4209</v>
      </c>
      <c r="M1968" s="78" t="s">
        <v>1132</v>
      </c>
      <c r="N1968" s="64"/>
      <c r="O1968" s="272" t="s">
        <v>4207</v>
      </c>
      <c r="P1968" s="66" t="s">
        <v>34</v>
      </c>
      <c r="Q1968" s="67" t="s">
        <v>170</v>
      </c>
      <c r="R1968" s="67" t="s">
        <v>49</v>
      </c>
      <c r="S1968" s="288" t="str">
        <f>+'EVCA sectoralclassification'!E203</f>
        <v>Consumer electronics</v>
      </c>
      <c r="T1968" s="68" t="s">
        <v>41</v>
      </c>
      <c r="U1968" s="66" t="s">
        <v>218</v>
      </c>
      <c r="V1968" s="437" t="s">
        <v>174</v>
      </c>
      <c r="W1968" s="384"/>
      <c r="X1968" s="489">
        <v>44344</v>
      </c>
      <c r="Y1968" s="482"/>
      <c r="Z1968" s="74"/>
    </row>
    <row r="1969" spans="2:26" ht="42.45" hidden="1" customHeight="1" x14ac:dyDescent="0.3">
      <c r="B1969" s="56" t="str">
        <f t="shared" ca="1" si="203"/>
        <v>VERO</v>
      </c>
      <c r="C1969" s="57" t="b">
        <f t="shared" si="204"/>
        <v>1</v>
      </c>
      <c r="D1969" s="57" t="b">
        <f>+IF(Q1969='Convalida dati'!$B$16,AND('Dealflow centrale'!V1969&lt;&gt;"",I1969&lt;&gt;""),IF(AND('Dealflow centrale'!Q1969='Convalida dati'!$B$17,'Dealflow centrale'!I1969=""),OR('Dealflow centrale'!V1969="",V1969='Convalida dati'!$D$8),"FALSO"))</f>
        <v>1</v>
      </c>
      <c r="E1969" s="57" t="b">
        <f>+IF(OR(T1969='Convalida dati'!$F$4,T1969='Convalida dati'!$F$5,T1969='Convalida dati'!$F$8),OR('Dealflow centrale'!V1969='Convalida dati'!$D$9,V1969='Convalida dati'!$D$6,V1969='Convalida dati'!$D$7),IF(OR('Dealflow centrale'!T1969='Convalida dati'!$F$6,'Dealflow centrale'!T1969='Convalida dati'!$F$7),OR('Dealflow centrale'!V1969='Convalida dati'!$D$10,'Dealflow centrale'!V1969='Convalida dati'!$D$9,'Dealflow centrale'!V1969='Convalida dati'!$D$6),IF(T1969="",OR(V1969="",V1969='Convalida dati'!$D$8),"FALSO")))</f>
        <v>1</v>
      </c>
      <c r="F1969" s="58" t="str">
        <f t="shared" ca="1" si="206"/>
        <v>OK</v>
      </c>
      <c r="G1969" s="60">
        <f t="shared" si="205"/>
        <v>1964</v>
      </c>
      <c r="H1969" s="282">
        <v>44342</v>
      </c>
      <c r="I1969" s="59">
        <v>44342</v>
      </c>
      <c r="J1969" s="75" t="s">
        <v>4210</v>
      </c>
      <c r="K1969" s="70" t="s">
        <v>62</v>
      </c>
      <c r="L1969" s="70" t="s">
        <v>206</v>
      </c>
      <c r="M1969" s="72" t="s">
        <v>206</v>
      </c>
      <c r="N1969" s="75"/>
      <c r="O1969" s="73" t="s">
        <v>4212</v>
      </c>
      <c r="P1969" s="72" t="s">
        <v>34</v>
      </c>
      <c r="Q1969" s="281" t="s">
        <v>170</v>
      </c>
      <c r="R1969" s="61" t="s">
        <v>48</v>
      </c>
      <c r="S1969" s="293" t="str">
        <f>+'EVCA sectoralclassification'!E192</f>
        <v>Communications and networking services</v>
      </c>
      <c r="T1969" s="62" t="s">
        <v>41</v>
      </c>
      <c r="U1969" s="60" t="s">
        <v>218</v>
      </c>
      <c r="V1969" s="439" t="s">
        <v>174</v>
      </c>
      <c r="W1969" s="383"/>
      <c r="X1969" s="488">
        <v>44344</v>
      </c>
      <c r="Y1969" s="483"/>
      <c r="Z1969" s="80"/>
    </row>
    <row r="1970" spans="2:26" ht="42.45" hidden="1" customHeight="1" x14ac:dyDescent="0.3">
      <c r="B1970" s="56" t="str">
        <f t="shared" ca="1" si="203"/>
        <v>VERO</v>
      </c>
      <c r="C1970" s="57" t="b">
        <f t="shared" si="204"/>
        <v>1</v>
      </c>
      <c r="D1970" s="57" t="b">
        <f>+IF(Q1970='Convalida dati'!$B$16,AND('Dealflow centrale'!V1970&lt;&gt;"",I1970&lt;&gt;""),IF(AND('Dealflow centrale'!Q1970='Convalida dati'!$B$17,'Dealflow centrale'!I1970=""),OR('Dealflow centrale'!V1970="",V1970='Convalida dati'!$D$8),"FALSO"))</f>
        <v>1</v>
      </c>
      <c r="E1970" s="57" t="b">
        <f>+IF(OR(T1970='Convalida dati'!$F$4,T1970='Convalida dati'!$F$5,T1970='Convalida dati'!$F$8),OR('Dealflow centrale'!V1970='Convalida dati'!$D$9,V1970='Convalida dati'!$D$6,V1970='Convalida dati'!$D$7),IF(OR('Dealflow centrale'!T1970='Convalida dati'!$F$6,'Dealflow centrale'!T1970='Convalida dati'!$F$7),OR('Dealflow centrale'!V1970='Convalida dati'!$D$10,'Dealflow centrale'!V1970='Convalida dati'!$D$9,'Dealflow centrale'!V1970='Convalida dati'!$D$6),IF(T1970="",OR(V1970="",V1970='Convalida dati'!$D$8),"FALSO")))</f>
        <v>1</v>
      </c>
      <c r="F1970" s="58" t="str">
        <f t="shared" ca="1" si="206"/>
        <v>OK</v>
      </c>
      <c r="G1970" s="66">
        <f t="shared" si="205"/>
        <v>1965</v>
      </c>
      <c r="H1970" s="85">
        <v>44342</v>
      </c>
      <c r="I1970" s="63">
        <v>44342</v>
      </c>
      <c r="J1970" s="77" t="s">
        <v>4211</v>
      </c>
      <c r="K1970" s="76" t="s">
        <v>64</v>
      </c>
      <c r="L1970" s="76" t="s">
        <v>192</v>
      </c>
      <c r="M1970" s="78" t="s">
        <v>95</v>
      </c>
      <c r="N1970" s="64"/>
      <c r="O1970" s="272" t="s">
        <v>4213</v>
      </c>
      <c r="P1970" s="66" t="s">
        <v>35</v>
      </c>
      <c r="Q1970" s="67" t="s">
        <v>170</v>
      </c>
      <c r="R1970" s="67" t="s">
        <v>48</v>
      </c>
      <c r="S1970" s="288" t="str">
        <f>+'EVCA sectoralclassification'!E199</f>
        <v>Internet technologies</v>
      </c>
      <c r="T1970" s="68" t="s">
        <v>166</v>
      </c>
      <c r="U1970" s="66" t="s">
        <v>218</v>
      </c>
      <c r="V1970" s="432" t="s">
        <v>3913</v>
      </c>
      <c r="W1970" s="465"/>
      <c r="X1970" s="489">
        <v>44344</v>
      </c>
      <c r="Y1970" s="482"/>
      <c r="Z1970" s="74"/>
    </row>
    <row r="1971" spans="2:26" ht="42.45" hidden="1" customHeight="1" x14ac:dyDescent="0.3">
      <c r="B1971" s="56" t="str">
        <f t="shared" ca="1" si="203"/>
        <v>VERO</v>
      </c>
      <c r="C1971" s="57" t="b">
        <f t="shared" si="204"/>
        <v>1</v>
      </c>
      <c r="D1971" s="57" t="b">
        <f>+IF(Q1971='Convalida dati'!$B$16,AND('Dealflow centrale'!V1971&lt;&gt;"",I1971&lt;&gt;""),IF(AND('Dealflow centrale'!Q1971='Convalida dati'!$B$17,'Dealflow centrale'!I1971=""),OR('Dealflow centrale'!V1971="",V1971='Convalida dati'!$D$8),"FALSO"))</f>
        <v>1</v>
      </c>
      <c r="E1971" s="57" t="b">
        <f>+IF(OR(T1971='Convalida dati'!$F$4,T1971='Convalida dati'!$F$5,T1971='Convalida dati'!$F$8),OR('Dealflow centrale'!V1971='Convalida dati'!$D$9,V1971='Convalida dati'!$D$6,V1971='Convalida dati'!$D$7),IF(OR('Dealflow centrale'!T1971='Convalida dati'!$F$6,'Dealflow centrale'!T1971='Convalida dati'!$F$7),OR('Dealflow centrale'!V1971='Convalida dati'!$D$10,'Dealflow centrale'!V1971='Convalida dati'!$D$9,'Dealflow centrale'!V1971='Convalida dati'!$D$6),IF(T1971="",OR(V1971="",V1971='Convalida dati'!$D$8),"FALSO")))</f>
        <v>1</v>
      </c>
      <c r="F1971" s="58" t="str">
        <f t="shared" ca="1" si="206"/>
        <v>OK</v>
      </c>
      <c r="G1971" s="60">
        <f t="shared" si="205"/>
        <v>1966</v>
      </c>
      <c r="H1971" s="84">
        <v>44344</v>
      </c>
      <c r="I1971" s="59">
        <v>44344</v>
      </c>
      <c r="J1971" s="75" t="s">
        <v>4215</v>
      </c>
      <c r="K1971" s="70" t="s">
        <v>62</v>
      </c>
      <c r="L1971" s="70" t="s">
        <v>149</v>
      </c>
      <c r="M1971" s="72" t="s">
        <v>92</v>
      </c>
      <c r="N1971" s="75"/>
      <c r="O1971" s="73" t="s">
        <v>4214</v>
      </c>
      <c r="P1971" s="60" t="s">
        <v>37</v>
      </c>
      <c r="Q1971" s="61" t="s">
        <v>170</v>
      </c>
      <c r="R1971" s="61" t="s">
        <v>46</v>
      </c>
      <c r="S1971" s="293" t="str">
        <f>+'EVCA sectoralclassification'!E179</f>
        <v>Energy: other</v>
      </c>
      <c r="T1971" s="62" t="s">
        <v>40</v>
      </c>
      <c r="U1971" s="72" t="s">
        <v>970</v>
      </c>
      <c r="V1971" s="441" t="s">
        <v>3912</v>
      </c>
      <c r="W1971" s="466"/>
      <c r="X1971" s="488">
        <v>44344</v>
      </c>
      <c r="Y1971" s="483"/>
      <c r="Z1971" s="80"/>
    </row>
    <row r="1972" spans="2:26" ht="42.45" hidden="1" customHeight="1" x14ac:dyDescent="0.3">
      <c r="B1972" s="56" t="str">
        <f t="shared" ref="B1972:B2034" ca="1" si="207">IF(AND(+H1972&lt;=X1972,X1972&lt;=TODAY()),"VERO","FALSO")</f>
        <v>VERO</v>
      </c>
      <c r="C1972" s="57" t="b">
        <f t="shared" ref="C1972:C2034" si="208">+(AND(G1972&lt;&gt;"",H1972&lt;&gt;"",J1972&lt;&gt;"",K1972&lt;&gt;"",L1972&lt;&gt;"",M1972&lt;&gt;"",P1972&lt;&gt;"",Q1972&lt;&gt;""))</f>
        <v>1</v>
      </c>
      <c r="D1972" s="57" t="b">
        <f>+IF(Q1972='Convalida dati'!$B$16,AND('Dealflow centrale'!V1972&lt;&gt;"",I1972&lt;&gt;""),IF(AND('Dealflow centrale'!Q1972='Convalida dati'!$B$17,'Dealflow centrale'!I1972=""),OR('Dealflow centrale'!V1972="",V1972='Convalida dati'!$D$8),"FALSO"))</f>
        <v>1</v>
      </c>
      <c r="E1972" s="57" t="b">
        <f>+IF(OR(T1972='Convalida dati'!$F$4,T1972='Convalida dati'!$F$5,T1972='Convalida dati'!$F$8),OR('Dealflow centrale'!V1972='Convalida dati'!$D$9,V1972='Convalida dati'!$D$6,V1972='Convalida dati'!$D$7),IF(OR('Dealflow centrale'!T1972='Convalida dati'!$F$6,'Dealflow centrale'!T1972='Convalida dati'!$F$7),OR('Dealflow centrale'!V1972='Convalida dati'!$D$10,'Dealflow centrale'!V1972='Convalida dati'!$D$9,'Dealflow centrale'!V1972='Convalida dati'!$D$6),IF(T1972="",OR(V1972="",V1972='Convalida dati'!$D$8),"FALSO")))</f>
        <v>1</v>
      </c>
      <c r="F1972" s="58" t="str">
        <f t="shared" ca="1" si="206"/>
        <v>OK</v>
      </c>
      <c r="G1972" s="66">
        <f t="shared" ref="G1972:G2035" si="209">+G1971+1</f>
        <v>1967</v>
      </c>
      <c r="H1972" s="273">
        <v>44344</v>
      </c>
      <c r="I1972" s="63">
        <v>44344</v>
      </c>
      <c r="J1972" s="77" t="s">
        <v>4216</v>
      </c>
      <c r="K1972" s="76" t="s">
        <v>62</v>
      </c>
      <c r="L1972" s="76" t="s">
        <v>149</v>
      </c>
      <c r="M1972" s="78" t="s">
        <v>92</v>
      </c>
      <c r="N1972" s="64"/>
      <c r="O1972" s="272" t="s">
        <v>4214</v>
      </c>
      <c r="P1972" s="66" t="s">
        <v>37</v>
      </c>
      <c r="Q1972" s="67" t="s">
        <v>170</v>
      </c>
      <c r="R1972" s="67" t="s">
        <v>51</v>
      </c>
      <c r="S1972" s="288" t="str">
        <f>+'EVCA sectoralclassification'!E48</f>
        <v>Business and industrial products</v>
      </c>
      <c r="T1972" s="68" t="s">
        <v>41</v>
      </c>
      <c r="U1972" s="66" t="s">
        <v>970</v>
      </c>
      <c r="V1972" s="444" t="s">
        <v>3912</v>
      </c>
      <c r="W1972" s="469"/>
      <c r="X1972" s="489">
        <v>44344</v>
      </c>
      <c r="Y1972" s="482"/>
      <c r="Z1972" s="74"/>
    </row>
    <row r="1973" spans="2:26" ht="42.45" hidden="1" customHeight="1" x14ac:dyDescent="0.3">
      <c r="B1973" s="56" t="str">
        <f t="shared" ca="1" si="207"/>
        <v>VERO</v>
      </c>
      <c r="C1973" s="57" t="b">
        <f t="shared" si="208"/>
        <v>1</v>
      </c>
      <c r="D1973" s="57" t="b">
        <f>+IF(Q1973='Convalida dati'!$B$16,AND('Dealflow centrale'!V1973&lt;&gt;"",I1973&lt;&gt;""),IF(AND('Dealflow centrale'!Q1973='Convalida dati'!$B$17,'Dealflow centrale'!I1973=""),OR('Dealflow centrale'!V1973="",V1973='Convalida dati'!$D$8),"FALSO"))</f>
        <v>1</v>
      </c>
      <c r="E1973" s="57" t="b">
        <f>+IF(OR(T1973='Convalida dati'!$F$4,T1973='Convalida dati'!$F$5,T1973='Convalida dati'!$F$8),OR('Dealflow centrale'!V1973='Convalida dati'!$D$9,V1973='Convalida dati'!$D$6,V1973='Convalida dati'!$D$7),IF(OR('Dealflow centrale'!T1973='Convalida dati'!$F$6,'Dealflow centrale'!T1973='Convalida dati'!$F$7),OR('Dealflow centrale'!V1973='Convalida dati'!$D$10,'Dealflow centrale'!V1973='Convalida dati'!$D$9,'Dealflow centrale'!V1973='Convalida dati'!$D$6),IF(T1973="",OR(V1973="",V1973='Convalida dati'!$D$8),"FALSO")))</f>
        <v>1</v>
      </c>
      <c r="F1973" s="58" t="str">
        <f t="shared" ca="1" si="206"/>
        <v>OK</v>
      </c>
      <c r="G1973" s="60">
        <f t="shared" si="209"/>
        <v>1968</v>
      </c>
      <c r="H1973" s="84">
        <v>44344</v>
      </c>
      <c r="I1973" s="59">
        <v>44344</v>
      </c>
      <c r="J1973" s="279" t="s">
        <v>4221</v>
      </c>
      <c r="K1973" s="70" t="s">
        <v>64</v>
      </c>
      <c r="L1973" s="70" t="s">
        <v>4218</v>
      </c>
      <c r="M1973" s="72" t="s">
        <v>4219</v>
      </c>
      <c r="N1973" s="75"/>
      <c r="O1973" s="73" t="s">
        <v>4220</v>
      </c>
      <c r="P1973" s="60" t="s">
        <v>35</v>
      </c>
      <c r="Q1973" s="281" t="s">
        <v>170</v>
      </c>
      <c r="R1973" s="61" t="s">
        <v>49</v>
      </c>
      <c r="S1973" s="293" t="str">
        <f>+'EVCA sectoralclassification'!E214</f>
        <v>Systems software</v>
      </c>
      <c r="T1973" s="62" t="s">
        <v>166</v>
      </c>
      <c r="U1973" s="72" t="s">
        <v>218</v>
      </c>
      <c r="V1973" s="442" t="s">
        <v>3913</v>
      </c>
      <c r="W1973" s="467"/>
      <c r="X1973" s="488">
        <v>44351</v>
      </c>
      <c r="Y1973" s="483"/>
      <c r="Z1973" s="80"/>
    </row>
    <row r="1974" spans="2:26" ht="42.45" hidden="1" customHeight="1" x14ac:dyDescent="0.3">
      <c r="B1974" s="56" t="str">
        <f t="shared" ca="1" si="207"/>
        <v>VERO</v>
      </c>
      <c r="C1974" s="57" t="b">
        <f t="shared" si="208"/>
        <v>1</v>
      </c>
      <c r="D1974" s="57" t="b">
        <f>+IF(Q1974='Convalida dati'!$B$16,AND('Dealflow centrale'!V1974&lt;&gt;"",I1974&lt;&gt;""),IF(AND('Dealflow centrale'!Q1974='Convalida dati'!$B$17,'Dealflow centrale'!I1974=""),OR('Dealflow centrale'!V1974="",V1974='Convalida dati'!$D$8),"FALSO"))</f>
        <v>1</v>
      </c>
      <c r="E1974" s="57" t="b">
        <f>+IF(OR(T1974='Convalida dati'!$F$4,T1974='Convalida dati'!$F$5,T1974='Convalida dati'!$F$8),OR('Dealflow centrale'!V1974='Convalida dati'!$D$9,V1974='Convalida dati'!$D$6,V1974='Convalida dati'!$D$7),IF(OR('Dealflow centrale'!T1974='Convalida dati'!$F$6,'Dealflow centrale'!T1974='Convalida dati'!$F$7),OR('Dealflow centrale'!V1974='Convalida dati'!$D$10,'Dealflow centrale'!V1974='Convalida dati'!$D$9,'Dealflow centrale'!V1974='Convalida dati'!$D$6),IF(T1974="",OR(V1974="",V1974='Convalida dati'!$D$8),"FALSO")))</f>
        <v>1</v>
      </c>
      <c r="F1974" s="58" t="str">
        <f t="shared" ca="1" si="206"/>
        <v>OK</v>
      </c>
      <c r="G1974" s="66">
        <f t="shared" si="209"/>
        <v>1969</v>
      </c>
      <c r="H1974" s="85">
        <v>44345</v>
      </c>
      <c r="I1974" s="63">
        <v>44345</v>
      </c>
      <c r="J1974" s="77" t="s">
        <v>4222</v>
      </c>
      <c r="K1974" s="76" t="s">
        <v>62</v>
      </c>
      <c r="L1974" s="76" t="s">
        <v>165</v>
      </c>
      <c r="M1974" s="78" t="s">
        <v>90</v>
      </c>
      <c r="N1974" s="64"/>
      <c r="O1974" s="272" t="s">
        <v>4223</v>
      </c>
      <c r="P1974" s="66" t="s">
        <v>34</v>
      </c>
      <c r="Q1974" s="67" t="s">
        <v>170</v>
      </c>
      <c r="R1974" s="67" t="s">
        <v>51</v>
      </c>
      <c r="S1974" s="288" t="str">
        <f>+'EVCA sectoralclassification'!E46</f>
        <v>Business and industrial products</v>
      </c>
      <c r="T1974" s="68" t="s">
        <v>41</v>
      </c>
      <c r="U1974" s="66" t="s">
        <v>218</v>
      </c>
      <c r="V1974" s="437" t="s">
        <v>174</v>
      </c>
      <c r="W1974" s="384"/>
      <c r="X1974" s="489">
        <v>44351</v>
      </c>
      <c r="Y1974" s="482" t="s">
        <v>2218</v>
      </c>
      <c r="Z1974" s="74"/>
    </row>
    <row r="1975" spans="2:26" ht="42.45" hidden="1" customHeight="1" x14ac:dyDescent="0.3">
      <c r="B1975" s="56" t="str">
        <f t="shared" ca="1" si="207"/>
        <v>VERO</v>
      </c>
      <c r="C1975" s="57" t="b">
        <f t="shared" si="208"/>
        <v>1</v>
      </c>
      <c r="D1975" s="57" t="b">
        <f>+IF(Q1975='Convalida dati'!$B$16,AND('Dealflow centrale'!V1975&lt;&gt;"",I1975&lt;&gt;""),IF(AND('Dealflow centrale'!Q1975='Convalida dati'!$B$17,'Dealflow centrale'!I1975=""),OR('Dealflow centrale'!V1975="",V1975='Convalida dati'!$D$8),"FALSO"))</f>
        <v>1</v>
      </c>
      <c r="E1975" s="57" t="b">
        <f>+IF(OR(T1975='Convalida dati'!$F$4,T1975='Convalida dati'!$F$5,T1975='Convalida dati'!$F$8),OR('Dealflow centrale'!V1975='Convalida dati'!$D$9,V1975='Convalida dati'!$D$6,V1975='Convalida dati'!$D$7),IF(OR('Dealflow centrale'!T1975='Convalida dati'!$F$6,'Dealflow centrale'!T1975='Convalida dati'!$F$7),OR('Dealflow centrale'!V1975='Convalida dati'!$D$10,'Dealflow centrale'!V1975='Convalida dati'!$D$9,'Dealflow centrale'!V1975='Convalida dati'!$D$6),IF(T1975="",OR(V1975="",V1975='Convalida dati'!$D$8),"FALSO")))</f>
        <v>1</v>
      </c>
      <c r="F1975" s="58" t="str">
        <f t="shared" ca="1" si="206"/>
        <v>OK</v>
      </c>
      <c r="G1975" s="60">
        <f t="shared" si="209"/>
        <v>1970</v>
      </c>
      <c r="H1975" s="84">
        <v>44347</v>
      </c>
      <c r="I1975" s="59">
        <v>44347</v>
      </c>
      <c r="J1975" s="75" t="s">
        <v>4224</v>
      </c>
      <c r="K1975" s="70" t="s">
        <v>62</v>
      </c>
      <c r="L1975" s="70" t="s">
        <v>202</v>
      </c>
      <c r="M1975" s="72" t="s">
        <v>89</v>
      </c>
      <c r="N1975" s="75"/>
      <c r="O1975" s="73" t="s">
        <v>3837</v>
      </c>
      <c r="P1975" s="60" t="s">
        <v>35</v>
      </c>
      <c r="Q1975" s="61" t="s">
        <v>170</v>
      </c>
      <c r="R1975" s="61" t="s">
        <v>49</v>
      </c>
      <c r="S1975" s="293" t="str">
        <f>+'EVCA sectoralclassification'!E214</f>
        <v>Systems software</v>
      </c>
      <c r="T1975" s="62" t="s">
        <v>167</v>
      </c>
      <c r="U1975" s="60" t="s">
        <v>218</v>
      </c>
      <c r="V1975" s="442" t="s">
        <v>3913</v>
      </c>
      <c r="W1975" s="467"/>
      <c r="X1975" s="488">
        <v>44351</v>
      </c>
      <c r="Y1975" s="481"/>
      <c r="Z1975" s="284"/>
    </row>
    <row r="1976" spans="2:26" ht="42.45" hidden="1" customHeight="1" x14ac:dyDescent="0.3">
      <c r="B1976" s="56" t="str">
        <f t="shared" ca="1" si="207"/>
        <v>VERO</v>
      </c>
      <c r="C1976" s="57" t="b">
        <f t="shared" si="208"/>
        <v>1</v>
      </c>
      <c r="D1976" s="57" t="b">
        <f>+IF(Q1976='Convalida dati'!$B$16,AND('Dealflow centrale'!V1976&lt;&gt;"",I1976&lt;&gt;""),IF(AND('Dealflow centrale'!Q1976='Convalida dati'!$B$17,'Dealflow centrale'!I1976=""),OR('Dealflow centrale'!V1976="",V1976='Convalida dati'!$D$8),"FALSO"))</f>
        <v>1</v>
      </c>
      <c r="E1976" s="57" t="b">
        <f>+IF(OR(T1976='Convalida dati'!$F$4,T1976='Convalida dati'!$F$5,T1976='Convalida dati'!$F$8),OR('Dealflow centrale'!V1976='Convalida dati'!$D$9,V1976='Convalida dati'!$D$6,V1976='Convalida dati'!$D$7),IF(OR('Dealflow centrale'!T1976='Convalida dati'!$F$6,'Dealflow centrale'!T1976='Convalida dati'!$F$7),OR('Dealflow centrale'!V1976='Convalida dati'!$D$10,'Dealflow centrale'!V1976='Convalida dati'!$D$9,'Dealflow centrale'!V1976='Convalida dati'!$D$6),IF(T1976="",OR(V1976="",V1976='Convalida dati'!$D$8),"FALSO")))</f>
        <v>1</v>
      </c>
      <c r="F1976" s="58" t="str">
        <f t="shared" ca="1" si="206"/>
        <v>OK</v>
      </c>
      <c r="G1976" s="66">
        <f t="shared" si="209"/>
        <v>1971</v>
      </c>
      <c r="H1976" s="85">
        <v>44347</v>
      </c>
      <c r="I1976" s="63">
        <v>44347</v>
      </c>
      <c r="J1976" s="77" t="s">
        <v>4226</v>
      </c>
      <c r="K1976" s="76" t="s">
        <v>62</v>
      </c>
      <c r="L1976" s="76" t="s">
        <v>151</v>
      </c>
      <c r="M1976" s="78" t="s">
        <v>92</v>
      </c>
      <c r="N1976" s="77"/>
      <c r="O1976" s="272" t="s">
        <v>4225</v>
      </c>
      <c r="P1976" s="66" t="s">
        <v>34</v>
      </c>
      <c r="Q1976" s="67" t="s">
        <v>170</v>
      </c>
      <c r="R1976" s="67" t="s">
        <v>47</v>
      </c>
      <c r="S1976" s="288" t="str">
        <f>+'EVCA sectoralclassification'!E121</f>
        <v>Consumer products manufacturing</v>
      </c>
      <c r="T1976" s="68" t="s">
        <v>41</v>
      </c>
      <c r="U1976" s="78" t="s">
        <v>218</v>
      </c>
      <c r="V1976" s="440" t="s">
        <v>174</v>
      </c>
      <c r="W1976" s="382"/>
      <c r="X1976" s="489">
        <v>44351</v>
      </c>
      <c r="Y1976" s="482"/>
      <c r="Z1976" s="74"/>
    </row>
    <row r="1977" spans="2:26" ht="42.45" hidden="1" customHeight="1" x14ac:dyDescent="0.3">
      <c r="B1977" s="56" t="str">
        <f t="shared" ca="1" si="207"/>
        <v>VERO</v>
      </c>
      <c r="C1977" s="57" t="b">
        <f t="shared" si="208"/>
        <v>1</v>
      </c>
      <c r="D1977" s="57" t="b">
        <f>+IF(Q1977='Convalida dati'!$B$16,AND('Dealflow centrale'!V1977&lt;&gt;"",I1977&lt;&gt;""),IF(AND('Dealflow centrale'!Q1977='Convalida dati'!$B$17,'Dealflow centrale'!I1977=""),OR('Dealflow centrale'!V1977="",V1977='Convalida dati'!$D$8),"FALSO"))</f>
        <v>1</v>
      </c>
      <c r="E1977" s="57" t="b">
        <f>+IF(OR(T1977='Convalida dati'!$F$4,T1977='Convalida dati'!$F$5,T1977='Convalida dati'!$F$8),OR('Dealflow centrale'!V1977='Convalida dati'!$D$9,V1977='Convalida dati'!$D$6,V1977='Convalida dati'!$D$7),IF(OR('Dealflow centrale'!T1977='Convalida dati'!$F$6,'Dealflow centrale'!T1977='Convalida dati'!$F$7),OR('Dealflow centrale'!V1977='Convalida dati'!$D$10,'Dealflow centrale'!V1977='Convalida dati'!$D$9,'Dealflow centrale'!V1977='Convalida dati'!$D$6),IF(T1977="",OR(V1977="",V1977='Convalida dati'!$D$8),"FALSO")))</f>
        <v>1</v>
      </c>
      <c r="F1977" s="58" t="str">
        <f t="shared" ca="1" si="206"/>
        <v>OK</v>
      </c>
      <c r="G1977" s="60">
        <f t="shared" si="209"/>
        <v>1972</v>
      </c>
      <c r="H1977" s="84">
        <v>44347</v>
      </c>
      <c r="I1977" s="59">
        <v>44347</v>
      </c>
      <c r="J1977" s="75" t="s">
        <v>4228</v>
      </c>
      <c r="K1977" s="70" t="s">
        <v>62</v>
      </c>
      <c r="L1977" s="70" t="s">
        <v>149</v>
      </c>
      <c r="M1977" s="72" t="s">
        <v>92</v>
      </c>
      <c r="N1977" s="75"/>
      <c r="O1977" s="73" t="s">
        <v>4227</v>
      </c>
      <c r="P1977" s="72" t="s">
        <v>35</v>
      </c>
      <c r="Q1977" s="61" t="s">
        <v>170</v>
      </c>
      <c r="R1977" s="61" t="s">
        <v>48</v>
      </c>
      <c r="S1977" s="293" t="str">
        <f>+'EVCA sectoralclassification'!E200</f>
        <v>Internet technologies</v>
      </c>
      <c r="T1977" s="62" t="s">
        <v>166</v>
      </c>
      <c r="U1977" s="60" t="s">
        <v>218</v>
      </c>
      <c r="V1977" s="442" t="s">
        <v>3913</v>
      </c>
      <c r="W1977" s="467"/>
      <c r="X1977" s="488">
        <v>44351</v>
      </c>
      <c r="Y1977" s="483"/>
      <c r="Z1977" s="80"/>
    </row>
    <row r="1978" spans="2:26" ht="42.45" hidden="1" customHeight="1" x14ac:dyDescent="0.3">
      <c r="B1978" s="56" t="str">
        <f t="shared" ca="1" si="207"/>
        <v>VERO</v>
      </c>
      <c r="C1978" s="57" t="b">
        <f t="shared" si="208"/>
        <v>1</v>
      </c>
      <c r="D1978" s="57" t="b">
        <f>+IF(Q1978='Convalida dati'!$B$16,AND('Dealflow centrale'!V1978&lt;&gt;"",I1978&lt;&gt;""),IF(AND('Dealflow centrale'!Q1978='Convalida dati'!$B$17,'Dealflow centrale'!I1978=""),OR('Dealflow centrale'!V1978="",V1978='Convalida dati'!$D$8),"FALSO"))</f>
        <v>1</v>
      </c>
      <c r="E1978" s="57" t="b">
        <f>+IF(OR(T1978='Convalida dati'!$F$4,T1978='Convalida dati'!$F$5,T1978='Convalida dati'!$F$8),OR('Dealflow centrale'!V1978='Convalida dati'!$D$9,V1978='Convalida dati'!$D$6,V1978='Convalida dati'!$D$7),IF(OR('Dealflow centrale'!T1978='Convalida dati'!$F$6,'Dealflow centrale'!T1978='Convalida dati'!$F$7),OR('Dealflow centrale'!V1978='Convalida dati'!$D$10,'Dealflow centrale'!V1978='Convalida dati'!$D$9,'Dealflow centrale'!V1978='Convalida dati'!$D$6),IF(T1978="",OR(V1978="",V1978='Convalida dati'!$D$8),"FALSO")))</f>
        <v>1</v>
      </c>
      <c r="F1978" s="58" t="str">
        <f t="shared" ca="1" si="206"/>
        <v>OK</v>
      </c>
      <c r="G1978" s="66">
        <f t="shared" si="209"/>
        <v>1973</v>
      </c>
      <c r="H1978" s="85">
        <v>44347</v>
      </c>
      <c r="I1978" s="63">
        <v>44347</v>
      </c>
      <c r="J1978" s="77" t="s">
        <v>4229</v>
      </c>
      <c r="K1978" s="76" t="s">
        <v>62</v>
      </c>
      <c r="L1978" s="76" t="s">
        <v>2752</v>
      </c>
      <c r="M1978" s="78" t="s">
        <v>103</v>
      </c>
      <c r="N1978" s="77"/>
      <c r="O1978" s="272" t="s">
        <v>4230</v>
      </c>
      <c r="P1978" s="66" t="s">
        <v>34</v>
      </c>
      <c r="Q1978" s="67" t="s">
        <v>170</v>
      </c>
      <c r="R1978" s="67" t="s">
        <v>53</v>
      </c>
      <c r="S1978" s="288" t="str">
        <f>+'EVCA sectoralclassification'!E110</f>
        <v>Transportation services</v>
      </c>
      <c r="T1978" s="68" t="s">
        <v>41</v>
      </c>
      <c r="U1978" s="66" t="s">
        <v>218</v>
      </c>
      <c r="V1978" s="437" t="s">
        <v>174</v>
      </c>
      <c r="W1978" s="384"/>
      <c r="X1978" s="489">
        <v>44351</v>
      </c>
      <c r="Y1978" s="482"/>
      <c r="Z1978" s="74"/>
    </row>
    <row r="1979" spans="2:26" ht="42.45" hidden="1" customHeight="1" x14ac:dyDescent="0.3">
      <c r="B1979" s="56" t="str">
        <f t="shared" ca="1" si="207"/>
        <v>VERO</v>
      </c>
      <c r="C1979" s="57" t="b">
        <f t="shared" si="208"/>
        <v>1</v>
      </c>
      <c r="D1979" s="57" t="b">
        <f>+IF(Q1979='Convalida dati'!$B$16,AND('Dealflow centrale'!V1979&lt;&gt;"",I1979&lt;&gt;""),IF(AND('Dealflow centrale'!Q1979='Convalida dati'!$B$17,'Dealflow centrale'!I1979=""),OR('Dealflow centrale'!V1979="",V1979='Convalida dati'!$D$8),"FALSO"))</f>
        <v>1</v>
      </c>
      <c r="E1979" s="57" t="b">
        <f>+IF(OR(T1979='Convalida dati'!$F$4,T1979='Convalida dati'!$F$5,T1979='Convalida dati'!$F$8),OR('Dealflow centrale'!V1979='Convalida dati'!$D$9,V1979='Convalida dati'!$D$6,V1979='Convalida dati'!$D$7),IF(OR('Dealflow centrale'!T1979='Convalida dati'!$F$6,'Dealflow centrale'!T1979='Convalida dati'!$F$7),OR('Dealflow centrale'!V1979='Convalida dati'!$D$10,'Dealflow centrale'!V1979='Convalida dati'!$D$9,'Dealflow centrale'!V1979='Convalida dati'!$D$6),IF(T1979="",OR(V1979="",V1979='Convalida dati'!$D$8),"FALSO")))</f>
        <v>1</v>
      </c>
      <c r="F1979" s="58" t="str">
        <f t="shared" ca="1" si="206"/>
        <v>OK</v>
      </c>
      <c r="G1979" s="60">
        <f t="shared" si="209"/>
        <v>1974</v>
      </c>
      <c r="H1979" s="84">
        <v>44348</v>
      </c>
      <c r="I1979" s="59">
        <v>44348</v>
      </c>
      <c r="J1979" s="75" t="s">
        <v>4231</v>
      </c>
      <c r="K1979" s="70" t="s">
        <v>62</v>
      </c>
      <c r="L1979" s="70" t="s">
        <v>231</v>
      </c>
      <c r="M1979" s="72" t="s">
        <v>91</v>
      </c>
      <c r="N1979" s="75"/>
      <c r="O1979" s="73" t="s">
        <v>4235</v>
      </c>
      <c r="P1979" s="60" t="s">
        <v>35</v>
      </c>
      <c r="Q1979" s="61" t="s">
        <v>170</v>
      </c>
      <c r="R1979" s="61" t="s">
        <v>46</v>
      </c>
      <c r="S1979" s="293" t="str">
        <f>+'EVCA sectoralclassification'!E178</f>
        <v>Environmental services</v>
      </c>
      <c r="T1979" s="62" t="s">
        <v>166</v>
      </c>
      <c r="U1979" s="60" t="s">
        <v>218</v>
      </c>
      <c r="V1979" s="442" t="s">
        <v>3913</v>
      </c>
      <c r="W1979" s="467"/>
      <c r="X1979" s="488">
        <v>44351</v>
      </c>
      <c r="Y1979" s="483"/>
      <c r="Z1979" s="80"/>
    </row>
    <row r="1980" spans="2:26" ht="42.45" hidden="1" customHeight="1" x14ac:dyDescent="0.3">
      <c r="B1980" s="56" t="str">
        <f t="shared" ca="1" si="207"/>
        <v>VERO</v>
      </c>
      <c r="C1980" s="57" t="b">
        <f t="shared" si="208"/>
        <v>1</v>
      </c>
      <c r="D1980" s="57" t="b">
        <f>+IF(Q1980='Convalida dati'!$B$16,AND('Dealflow centrale'!V1980&lt;&gt;"",I1980&lt;&gt;""),IF(AND('Dealflow centrale'!Q1980='Convalida dati'!$B$17,'Dealflow centrale'!I1980=""),OR('Dealflow centrale'!V1980="",V1980='Convalida dati'!$D$8),"FALSO"))</f>
        <v>1</v>
      </c>
      <c r="E1980" s="57" t="b">
        <f>+IF(OR(T1980='Convalida dati'!$F$4,T1980='Convalida dati'!$F$5,T1980='Convalida dati'!$F$8),OR('Dealflow centrale'!V1980='Convalida dati'!$D$9,V1980='Convalida dati'!$D$6,V1980='Convalida dati'!$D$7),IF(OR('Dealflow centrale'!T1980='Convalida dati'!$F$6,'Dealflow centrale'!T1980='Convalida dati'!$F$7),OR('Dealflow centrale'!V1980='Convalida dati'!$D$10,'Dealflow centrale'!V1980='Convalida dati'!$D$9,'Dealflow centrale'!V1980='Convalida dati'!$D$6),IF(T1980="",OR(V1980="",V1980='Convalida dati'!$D$8),"FALSO")))</f>
        <v>1</v>
      </c>
      <c r="F1980" s="58" t="str">
        <f t="shared" ca="1" si="206"/>
        <v>OK</v>
      </c>
      <c r="G1980" s="66">
        <f t="shared" si="209"/>
        <v>1975</v>
      </c>
      <c r="H1980" s="85">
        <v>44348</v>
      </c>
      <c r="I1980" s="63">
        <v>44348</v>
      </c>
      <c r="J1980" s="77" t="s">
        <v>4232</v>
      </c>
      <c r="K1980" s="76" t="s">
        <v>64</v>
      </c>
      <c r="L1980" s="76" t="s">
        <v>895</v>
      </c>
      <c r="M1980" s="78" t="s">
        <v>161</v>
      </c>
      <c r="N1980" s="64"/>
      <c r="O1980" s="272" t="s">
        <v>4235</v>
      </c>
      <c r="P1980" s="66" t="s">
        <v>35</v>
      </c>
      <c r="Q1980" s="280" t="s">
        <v>170</v>
      </c>
      <c r="R1980" s="67" t="s">
        <v>52</v>
      </c>
      <c r="S1980" s="288" t="str">
        <f>+'EVCA sectoralclassification'!E230</f>
        <v>Medical equipment and related software</v>
      </c>
      <c r="T1980" s="68" t="s">
        <v>166</v>
      </c>
      <c r="U1980" s="78" t="s">
        <v>218</v>
      </c>
      <c r="V1980" s="437" t="s">
        <v>174</v>
      </c>
      <c r="W1980" s="384"/>
      <c r="X1980" s="489">
        <v>44351</v>
      </c>
      <c r="Y1980" s="482" t="s">
        <v>4044</v>
      </c>
      <c r="Z1980" s="74"/>
    </row>
    <row r="1981" spans="2:26" ht="42.45" hidden="1" customHeight="1" x14ac:dyDescent="0.3">
      <c r="B1981" s="56" t="str">
        <f t="shared" ca="1" si="207"/>
        <v>VERO</v>
      </c>
      <c r="C1981" s="57" t="b">
        <f t="shared" si="208"/>
        <v>1</v>
      </c>
      <c r="D1981" s="57" t="b">
        <f>+IF(Q1981='Convalida dati'!$B$16,AND('Dealflow centrale'!V1981&lt;&gt;"",I1981&lt;&gt;""),IF(AND('Dealflow centrale'!Q1981='Convalida dati'!$B$17,'Dealflow centrale'!I1981=""),OR('Dealflow centrale'!V1981="",V1981='Convalida dati'!$D$8),"FALSO"))</f>
        <v>1</v>
      </c>
      <c r="E1981" s="57" t="b">
        <f>+IF(OR(T1981='Convalida dati'!$F$4,T1981='Convalida dati'!$F$5,T1981='Convalida dati'!$F$8),OR('Dealflow centrale'!V1981='Convalida dati'!$D$9,V1981='Convalida dati'!$D$6,V1981='Convalida dati'!$D$7),IF(OR('Dealflow centrale'!T1981='Convalida dati'!$F$6,'Dealflow centrale'!T1981='Convalida dati'!$F$7),OR('Dealflow centrale'!V1981='Convalida dati'!$D$10,'Dealflow centrale'!V1981='Convalida dati'!$D$9,'Dealflow centrale'!V1981='Convalida dati'!$D$6),IF(T1981="",OR(V1981="",V1981='Convalida dati'!$D$8),"FALSO")))</f>
        <v>1</v>
      </c>
      <c r="F1981" s="58" t="str">
        <f t="shared" ca="1" si="206"/>
        <v>OK</v>
      </c>
      <c r="G1981" s="60">
        <f t="shared" si="209"/>
        <v>1976</v>
      </c>
      <c r="H1981" s="84">
        <v>44348</v>
      </c>
      <c r="I1981" s="59">
        <v>44348</v>
      </c>
      <c r="J1981" s="75" t="s">
        <v>4233</v>
      </c>
      <c r="K1981" s="70" t="s">
        <v>64</v>
      </c>
      <c r="L1981" s="70" t="s">
        <v>2231</v>
      </c>
      <c r="M1981" s="72" t="s">
        <v>909</v>
      </c>
      <c r="N1981" s="75"/>
      <c r="O1981" s="73" t="s">
        <v>4235</v>
      </c>
      <c r="P1981" s="60" t="s">
        <v>35</v>
      </c>
      <c r="Q1981" s="61" t="s">
        <v>170</v>
      </c>
      <c r="R1981" s="61" t="s">
        <v>52</v>
      </c>
      <c r="S1981" s="293" t="str">
        <f>+'EVCA sectoralclassification'!E229</f>
        <v>Medical equipment and related software</v>
      </c>
      <c r="T1981" s="62" t="s">
        <v>167</v>
      </c>
      <c r="U1981" s="60" t="s">
        <v>218</v>
      </c>
      <c r="V1981" s="442" t="s">
        <v>3913</v>
      </c>
      <c r="W1981" s="467"/>
      <c r="X1981" s="488">
        <v>44351</v>
      </c>
      <c r="Y1981" s="481"/>
      <c r="Z1981" s="284"/>
    </row>
    <row r="1982" spans="2:26" ht="42.45" hidden="1" customHeight="1" x14ac:dyDescent="0.3">
      <c r="B1982" s="56" t="str">
        <f t="shared" ca="1" si="207"/>
        <v>VERO</v>
      </c>
      <c r="C1982" s="57" t="b">
        <f t="shared" si="208"/>
        <v>1</v>
      </c>
      <c r="D1982" s="57" t="b">
        <f>+IF(Q1982='Convalida dati'!$B$16,AND('Dealflow centrale'!V1982&lt;&gt;"",I1982&lt;&gt;""),IF(AND('Dealflow centrale'!Q1982='Convalida dati'!$B$17,'Dealflow centrale'!I1982=""),OR('Dealflow centrale'!V1982="",V1982='Convalida dati'!$D$8),"FALSO"))</f>
        <v>1</v>
      </c>
      <c r="E1982" s="57" t="b">
        <f>+IF(OR(T1982='Convalida dati'!$F$4,T1982='Convalida dati'!$F$5,T1982='Convalida dati'!$F$8),OR('Dealflow centrale'!V1982='Convalida dati'!$D$9,V1982='Convalida dati'!$D$6,V1982='Convalida dati'!$D$7),IF(OR('Dealflow centrale'!T1982='Convalida dati'!$F$6,'Dealflow centrale'!T1982='Convalida dati'!$F$7),OR('Dealflow centrale'!V1982='Convalida dati'!$D$10,'Dealflow centrale'!V1982='Convalida dati'!$D$9,'Dealflow centrale'!V1982='Convalida dati'!$D$6),IF(T1982="",OR(V1982="",V1982='Convalida dati'!$D$8),"FALSO")))</f>
        <v>1</v>
      </c>
      <c r="F1982" s="58" t="str">
        <f t="shared" ca="1" si="206"/>
        <v>OK</v>
      </c>
      <c r="G1982" s="66">
        <f t="shared" si="209"/>
        <v>1977</v>
      </c>
      <c r="H1982" s="273">
        <v>44348</v>
      </c>
      <c r="I1982" s="63">
        <v>44348</v>
      </c>
      <c r="J1982" s="77" t="s">
        <v>4234</v>
      </c>
      <c r="K1982" s="76" t="s">
        <v>62</v>
      </c>
      <c r="L1982" s="76" t="s">
        <v>1197</v>
      </c>
      <c r="M1982" s="78" t="s">
        <v>96</v>
      </c>
      <c r="N1982" s="64"/>
      <c r="O1982" s="272" t="s">
        <v>4235</v>
      </c>
      <c r="P1982" s="66" t="s">
        <v>35</v>
      </c>
      <c r="Q1982" s="280" t="s">
        <v>170</v>
      </c>
      <c r="R1982" s="67" t="s">
        <v>47</v>
      </c>
      <c r="S1982" s="288" t="str">
        <f>+'EVCA sectoralclassification'!E128</f>
        <v>Consumer products manufacturing</v>
      </c>
      <c r="T1982" s="68" t="s">
        <v>41</v>
      </c>
      <c r="U1982" s="78" t="s">
        <v>1056</v>
      </c>
      <c r="V1982" s="444" t="s">
        <v>3912</v>
      </c>
      <c r="W1982" s="469"/>
      <c r="X1982" s="489">
        <v>44351</v>
      </c>
      <c r="Y1982" s="482"/>
      <c r="Z1982" s="74"/>
    </row>
    <row r="1983" spans="2:26" ht="42.45" hidden="1" customHeight="1" x14ac:dyDescent="0.3">
      <c r="B1983" s="56" t="str">
        <f t="shared" ca="1" si="207"/>
        <v>VERO</v>
      </c>
      <c r="C1983" s="57" t="b">
        <f t="shared" si="208"/>
        <v>1</v>
      </c>
      <c r="D1983" s="57" t="b">
        <f>+IF(Q1983='Convalida dati'!$B$16,AND('Dealflow centrale'!V1983&lt;&gt;"",I1983&lt;&gt;""),IF(AND('Dealflow centrale'!Q1983='Convalida dati'!$B$17,'Dealflow centrale'!I1983=""),OR('Dealflow centrale'!V1983="",V1983='Convalida dati'!$D$8),"FALSO"))</f>
        <v>1</v>
      </c>
      <c r="E1983" s="57" t="b">
        <f>+IF(OR(T1983='Convalida dati'!$F$4,T1983='Convalida dati'!$F$5,T1983='Convalida dati'!$F$8),OR('Dealflow centrale'!V1983='Convalida dati'!$D$9,V1983='Convalida dati'!$D$6,V1983='Convalida dati'!$D$7),IF(OR('Dealflow centrale'!T1983='Convalida dati'!$F$6,'Dealflow centrale'!T1983='Convalida dati'!$F$7),OR('Dealflow centrale'!V1983='Convalida dati'!$D$10,'Dealflow centrale'!V1983='Convalida dati'!$D$9,'Dealflow centrale'!V1983='Convalida dati'!$D$6),IF(T1983="",OR(V1983="",V1983='Convalida dati'!$D$8),"FALSO")))</f>
        <v>1</v>
      </c>
      <c r="F1983" s="58" t="str">
        <f t="shared" ca="1" si="206"/>
        <v>OK</v>
      </c>
      <c r="G1983" s="60">
        <f t="shared" si="209"/>
        <v>1978</v>
      </c>
      <c r="H1983" s="84">
        <v>44349</v>
      </c>
      <c r="I1983" s="59">
        <v>44349</v>
      </c>
      <c r="J1983" s="75" t="s">
        <v>4237</v>
      </c>
      <c r="K1983" s="70" t="s">
        <v>64</v>
      </c>
      <c r="L1983" s="70" t="s">
        <v>4240</v>
      </c>
      <c r="M1983" s="72" t="s">
        <v>1418</v>
      </c>
      <c r="N1983" s="75"/>
      <c r="O1983" s="73" t="s">
        <v>4236</v>
      </c>
      <c r="P1983" s="60" t="s">
        <v>34</v>
      </c>
      <c r="Q1983" s="281" t="s">
        <v>170</v>
      </c>
      <c r="R1983" s="61" t="s">
        <v>51</v>
      </c>
      <c r="S1983" s="293" t="str">
        <f>+'EVCA sectoralclassification'!E45</f>
        <v>Business and industrial products</v>
      </c>
      <c r="T1983" s="62" t="s">
        <v>166</v>
      </c>
      <c r="U1983" s="284" t="s">
        <v>218</v>
      </c>
      <c r="V1983" s="424" t="s">
        <v>174</v>
      </c>
      <c r="W1983" s="289"/>
      <c r="X1983" s="488">
        <v>44351</v>
      </c>
      <c r="Y1983" s="483" t="s">
        <v>4044</v>
      </c>
      <c r="Z1983" s="80"/>
    </row>
    <row r="1984" spans="2:26" ht="42.45" hidden="1" customHeight="1" x14ac:dyDescent="0.3">
      <c r="B1984" s="56" t="str">
        <f t="shared" ca="1" si="207"/>
        <v>VERO</v>
      </c>
      <c r="C1984" s="57" t="b">
        <f t="shared" si="208"/>
        <v>1</v>
      </c>
      <c r="D1984" s="57" t="b">
        <f>+IF(Q1984='Convalida dati'!$B$16,AND('Dealflow centrale'!V1984&lt;&gt;"",I1984&lt;&gt;""),IF(AND('Dealflow centrale'!Q1984='Convalida dati'!$B$17,'Dealflow centrale'!I1984=""),OR('Dealflow centrale'!V1984="",V1984='Convalida dati'!$D$8),"FALSO"))</f>
        <v>1</v>
      </c>
      <c r="E1984" s="57" t="b">
        <f>+IF(OR(T1984='Convalida dati'!$F$4,T1984='Convalida dati'!$F$5,T1984='Convalida dati'!$F$8),OR('Dealflow centrale'!V1984='Convalida dati'!$D$9,V1984='Convalida dati'!$D$6,V1984='Convalida dati'!$D$7),IF(OR('Dealflow centrale'!T1984='Convalida dati'!$F$6,'Dealflow centrale'!T1984='Convalida dati'!$F$7),OR('Dealflow centrale'!V1984='Convalida dati'!$D$10,'Dealflow centrale'!V1984='Convalida dati'!$D$9,'Dealflow centrale'!V1984='Convalida dati'!$D$6),IF(T1984="",OR(V1984="",V1984='Convalida dati'!$D$8),"FALSO")))</f>
        <v>1</v>
      </c>
      <c r="F1984" s="58" t="str">
        <f t="shared" ca="1" si="206"/>
        <v>OK</v>
      </c>
      <c r="G1984" s="66">
        <f t="shared" si="209"/>
        <v>1979</v>
      </c>
      <c r="H1984" s="85">
        <v>44350</v>
      </c>
      <c r="I1984" s="63">
        <v>44350</v>
      </c>
      <c r="J1984" s="77" t="s">
        <v>4238</v>
      </c>
      <c r="K1984" s="76" t="s">
        <v>62</v>
      </c>
      <c r="L1984" s="76" t="s">
        <v>149</v>
      </c>
      <c r="M1984" s="78" t="s">
        <v>92</v>
      </c>
      <c r="N1984" s="77"/>
      <c r="O1984" s="272" t="s">
        <v>4239</v>
      </c>
      <c r="P1984" s="66" t="s">
        <v>35</v>
      </c>
      <c r="Q1984" s="280" t="s">
        <v>170</v>
      </c>
      <c r="R1984" s="67" t="s">
        <v>49</v>
      </c>
      <c r="S1984" s="288" t="str">
        <f>+'EVCA sectoralclassification'!E214</f>
        <v>Systems software</v>
      </c>
      <c r="T1984" s="68" t="s">
        <v>166</v>
      </c>
      <c r="U1984" s="78" t="s">
        <v>218</v>
      </c>
      <c r="V1984" s="432" t="s">
        <v>3913</v>
      </c>
      <c r="W1984" s="465"/>
      <c r="X1984" s="489">
        <v>44351</v>
      </c>
      <c r="Y1984" s="482"/>
      <c r="Z1984" s="74"/>
    </row>
    <row r="1985" spans="2:26" ht="42.45" hidden="1" customHeight="1" x14ac:dyDescent="0.3">
      <c r="B1985" s="56" t="str">
        <f t="shared" ca="1" si="207"/>
        <v>VERO</v>
      </c>
      <c r="C1985" s="57" t="b">
        <f t="shared" si="208"/>
        <v>1</v>
      </c>
      <c r="D1985" s="57" t="b">
        <f>+IF(Q1985='Convalida dati'!$B$16,AND('Dealflow centrale'!V1985&lt;&gt;"",I1985&lt;&gt;""),IF(AND('Dealflow centrale'!Q1985='Convalida dati'!$B$17,'Dealflow centrale'!I1985=""),OR('Dealflow centrale'!V1985="",V1985='Convalida dati'!$D$8),"FALSO"))</f>
        <v>1</v>
      </c>
      <c r="E1985" s="57" t="b">
        <f>+IF(OR(T1985='Convalida dati'!$F$4,T1985='Convalida dati'!$F$5,T1985='Convalida dati'!$F$8),OR('Dealflow centrale'!V1985='Convalida dati'!$D$9,V1985='Convalida dati'!$D$6,V1985='Convalida dati'!$D$7),IF(OR('Dealflow centrale'!T1985='Convalida dati'!$F$6,'Dealflow centrale'!T1985='Convalida dati'!$F$7),OR('Dealflow centrale'!V1985='Convalida dati'!$D$10,'Dealflow centrale'!V1985='Convalida dati'!$D$9,'Dealflow centrale'!V1985='Convalida dati'!$D$6),IF(T1985="",OR(V1985="",V1985='Convalida dati'!$D$8),"FALSO")))</f>
        <v>1</v>
      </c>
      <c r="F1985" s="58" t="str">
        <f t="shared" ca="1" si="206"/>
        <v>OK</v>
      </c>
      <c r="G1985" s="60">
        <f t="shared" si="209"/>
        <v>1980</v>
      </c>
      <c r="H1985" s="84">
        <v>44351</v>
      </c>
      <c r="I1985" s="59">
        <v>44351</v>
      </c>
      <c r="J1985" s="75" t="s">
        <v>4241</v>
      </c>
      <c r="K1985" s="70" t="s">
        <v>64</v>
      </c>
      <c r="L1985" s="70" t="s">
        <v>905</v>
      </c>
      <c r="M1985" s="72" t="s">
        <v>878</v>
      </c>
      <c r="N1985" s="75"/>
      <c r="O1985" s="73" t="s">
        <v>4242</v>
      </c>
      <c r="P1985" s="60" t="s">
        <v>34</v>
      </c>
      <c r="Q1985" s="61" t="s">
        <v>170</v>
      </c>
      <c r="R1985" s="61" t="s">
        <v>49</v>
      </c>
      <c r="S1985" s="293" t="str">
        <f>+'EVCA sectoralclassification'!E214</f>
        <v>Systems software</v>
      </c>
      <c r="T1985" s="62" t="s">
        <v>166</v>
      </c>
      <c r="U1985" s="72" t="s">
        <v>218</v>
      </c>
      <c r="V1985" s="442" t="s">
        <v>3913</v>
      </c>
      <c r="W1985" s="467"/>
      <c r="X1985" s="488">
        <v>44358</v>
      </c>
      <c r="Y1985" s="483"/>
      <c r="Z1985" s="80"/>
    </row>
    <row r="1986" spans="2:26" ht="42.45" hidden="1" customHeight="1" x14ac:dyDescent="0.3">
      <c r="B1986" s="56" t="str">
        <f t="shared" ca="1" si="207"/>
        <v>VERO</v>
      </c>
      <c r="C1986" s="57" t="b">
        <f t="shared" si="208"/>
        <v>1</v>
      </c>
      <c r="D1986" s="57" t="b">
        <f>+IF(Q1986='Convalida dati'!$B$16,AND('Dealflow centrale'!V1986&lt;&gt;"",I1986&lt;&gt;""),IF(AND('Dealflow centrale'!Q1986='Convalida dati'!$B$17,'Dealflow centrale'!I1986=""),OR('Dealflow centrale'!V1986="",V1986='Convalida dati'!$D$8),"FALSO"))</f>
        <v>1</v>
      </c>
      <c r="E1986" s="57" t="b">
        <f>+IF(OR(T1986='Convalida dati'!$F$4,T1986='Convalida dati'!$F$5,T1986='Convalida dati'!$F$8),OR('Dealflow centrale'!V1986='Convalida dati'!$D$9,V1986='Convalida dati'!$D$6,V1986='Convalida dati'!$D$7),IF(OR('Dealflow centrale'!T1986='Convalida dati'!$F$6,'Dealflow centrale'!T1986='Convalida dati'!$F$7),OR('Dealflow centrale'!V1986='Convalida dati'!$D$10,'Dealflow centrale'!V1986='Convalida dati'!$D$9,'Dealflow centrale'!V1986='Convalida dati'!$D$6),IF(T1986="",OR(V1986="",V1986='Convalida dati'!$D$8),"FALSO")))</f>
        <v>1</v>
      </c>
      <c r="F1986" s="58" t="str">
        <f t="shared" ca="1" si="206"/>
        <v>OK</v>
      </c>
      <c r="G1986" s="66">
        <f t="shared" si="209"/>
        <v>1981</v>
      </c>
      <c r="H1986" s="85">
        <v>44351</v>
      </c>
      <c r="I1986" s="63">
        <v>44351</v>
      </c>
      <c r="J1986" s="77" t="s">
        <v>4247</v>
      </c>
      <c r="K1986" s="76" t="s">
        <v>62</v>
      </c>
      <c r="L1986" s="76" t="s">
        <v>891</v>
      </c>
      <c r="M1986" s="78" t="s">
        <v>100</v>
      </c>
      <c r="N1986" s="77"/>
      <c r="O1986" s="272" t="s">
        <v>4248</v>
      </c>
      <c r="P1986" s="66" t="s">
        <v>37</v>
      </c>
      <c r="Q1986" s="67" t="s">
        <v>170</v>
      </c>
      <c r="R1986" s="67" t="s">
        <v>49</v>
      </c>
      <c r="S1986" s="300" t="s">
        <v>702</v>
      </c>
      <c r="T1986" s="68" t="s">
        <v>41</v>
      </c>
      <c r="U1986" s="78" t="s">
        <v>890</v>
      </c>
      <c r="V1986" s="444" t="s">
        <v>3912</v>
      </c>
      <c r="W1986" s="469"/>
      <c r="X1986" s="489">
        <v>44358</v>
      </c>
      <c r="Y1986" s="482"/>
      <c r="Z1986" s="74"/>
    </row>
    <row r="1987" spans="2:26" ht="42.45" hidden="1" customHeight="1" x14ac:dyDescent="0.3">
      <c r="B1987" s="56" t="str">
        <f t="shared" ca="1" si="207"/>
        <v>VERO</v>
      </c>
      <c r="C1987" s="57" t="b">
        <f t="shared" si="208"/>
        <v>1</v>
      </c>
      <c r="D1987" s="57" t="b">
        <f>+IF(Q1987='Convalida dati'!$B$16,AND('Dealflow centrale'!V1987&lt;&gt;"",I1987&lt;&gt;""),IF(AND('Dealflow centrale'!Q1987='Convalida dati'!$B$17,'Dealflow centrale'!I1987=""),OR('Dealflow centrale'!V1987="",V1987='Convalida dati'!$D$8),"FALSO"))</f>
        <v>1</v>
      </c>
      <c r="E1987" s="57" t="b">
        <f>+IF(OR(T1987='Convalida dati'!$F$4,T1987='Convalida dati'!$F$5,T1987='Convalida dati'!$F$8),OR('Dealflow centrale'!V1987='Convalida dati'!$D$9,V1987='Convalida dati'!$D$6,V1987='Convalida dati'!$D$7),IF(OR('Dealflow centrale'!T1987='Convalida dati'!$F$6,'Dealflow centrale'!T1987='Convalida dati'!$F$7),OR('Dealflow centrale'!V1987='Convalida dati'!$D$10,'Dealflow centrale'!V1987='Convalida dati'!$D$9,'Dealflow centrale'!V1987='Convalida dati'!$D$6),IF(T1987="",OR(V1987="",V1987='Convalida dati'!$D$8),"FALSO")))</f>
        <v>1</v>
      </c>
      <c r="F1987" s="58" t="str">
        <f t="shared" ca="1" si="206"/>
        <v>OK</v>
      </c>
      <c r="G1987" s="60">
        <f t="shared" si="209"/>
        <v>1982</v>
      </c>
      <c r="H1987" s="84">
        <v>44351</v>
      </c>
      <c r="I1987" s="59">
        <v>44351</v>
      </c>
      <c r="J1987" s="75" t="s">
        <v>4243</v>
      </c>
      <c r="K1987" s="70" t="s">
        <v>62</v>
      </c>
      <c r="L1987" s="70" t="s">
        <v>891</v>
      </c>
      <c r="M1987" s="72" t="s">
        <v>100</v>
      </c>
      <c r="N1987" s="75"/>
      <c r="O1987" s="73" t="s">
        <v>4248</v>
      </c>
      <c r="P1987" s="60" t="s">
        <v>37</v>
      </c>
      <c r="Q1987" s="281" t="s">
        <v>170</v>
      </c>
      <c r="R1987" s="61" t="s">
        <v>49</v>
      </c>
      <c r="S1987" s="293" t="str">
        <f>+'EVCA sectoralclassification'!E214</f>
        <v>Systems software</v>
      </c>
      <c r="T1987" s="62" t="s">
        <v>166</v>
      </c>
      <c r="U1987" s="72" t="s">
        <v>218</v>
      </c>
      <c r="V1987" s="442" t="s">
        <v>3913</v>
      </c>
      <c r="W1987" s="467"/>
      <c r="X1987" s="488">
        <v>44358</v>
      </c>
      <c r="Y1987" s="481"/>
      <c r="Z1987" s="284"/>
    </row>
    <row r="1988" spans="2:26" ht="42.45" hidden="1" customHeight="1" x14ac:dyDescent="0.3">
      <c r="B1988" s="56" t="str">
        <f t="shared" ca="1" si="207"/>
        <v>VERO</v>
      </c>
      <c r="C1988" s="57" t="b">
        <f t="shared" si="208"/>
        <v>1</v>
      </c>
      <c r="D1988" s="57" t="b">
        <f>+IF(Q1988='Convalida dati'!$B$16,AND('Dealflow centrale'!V1988&lt;&gt;"",I1988&lt;&gt;""),IF(AND('Dealflow centrale'!Q1988='Convalida dati'!$B$17,'Dealflow centrale'!I1988=""),OR('Dealflow centrale'!V1988="",V1988='Convalida dati'!$D$8),"FALSO"))</f>
        <v>1</v>
      </c>
      <c r="E1988" s="57" t="b">
        <f>+IF(OR(T1988='Convalida dati'!$F$4,T1988='Convalida dati'!$F$5,T1988='Convalida dati'!$F$8),OR('Dealflow centrale'!V1988='Convalida dati'!$D$9,V1988='Convalida dati'!$D$6,V1988='Convalida dati'!$D$7),IF(OR('Dealflow centrale'!T1988='Convalida dati'!$F$6,'Dealflow centrale'!T1988='Convalida dati'!$F$7),OR('Dealflow centrale'!V1988='Convalida dati'!$D$10,'Dealflow centrale'!V1988='Convalida dati'!$D$9,'Dealflow centrale'!V1988='Convalida dati'!$D$6),IF(T1988="",OR(V1988="",V1988='Convalida dati'!$D$8),"FALSO")))</f>
        <v>1</v>
      </c>
      <c r="F1988" s="58" t="str">
        <f t="shared" ca="1" si="206"/>
        <v>OK</v>
      </c>
      <c r="G1988" s="66">
        <f t="shared" si="209"/>
        <v>1983</v>
      </c>
      <c r="H1988" s="85">
        <v>44351</v>
      </c>
      <c r="I1988" s="63">
        <v>44351</v>
      </c>
      <c r="J1988" s="77" t="s">
        <v>4244</v>
      </c>
      <c r="K1988" s="65" t="s">
        <v>62</v>
      </c>
      <c r="L1988" s="76" t="s">
        <v>891</v>
      </c>
      <c r="M1988" s="78" t="s">
        <v>100</v>
      </c>
      <c r="N1988" s="64"/>
      <c r="O1988" s="272" t="s">
        <v>4248</v>
      </c>
      <c r="P1988" s="66" t="s">
        <v>37</v>
      </c>
      <c r="Q1988" s="67" t="s">
        <v>170</v>
      </c>
      <c r="R1988" s="67" t="s">
        <v>48</v>
      </c>
      <c r="S1988" s="288" t="str">
        <f>+'EVCA sectoralclassification'!E199</f>
        <v>Internet technologies</v>
      </c>
      <c r="T1988" s="68" t="s">
        <v>166</v>
      </c>
      <c r="U1988" s="66" t="s">
        <v>218</v>
      </c>
      <c r="V1988" s="432" t="s">
        <v>3913</v>
      </c>
      <c r="W1988" s="465"/>
      <c r="X1988" s="489">
        <v>44358</v>
      </c>
      <c r="Y1988" s="482"/>
      <c r="Z1988" s="74"/>
    </row>
    <row r="1989" spans="2:26" ht="42.45" hidden="1" customHeight="1" x14ac:dyDescent="0.3">
      <c r="B1989" s="56" t="str">
        <f t="shared" ca="1" si="207"/>
        <v>VERO</v>
      </c>
      <c r="C1989" s="57" t="b">
        <f t="shared" si="208"/>
        <v>1</v>
      </c>
      <c r="D1989" s="57" t="b">
        <f>+IF(Q1989='Convalida dati'!$B$16,AND('Dealflow centrale'!V1989&lt;&gt;"",I1989&lt;&gt;""),IF(AND('Dealflow centrale'!Q1989='Convalida dati'!$B$17,'Dealflow centrale'!I1989=""),OR('Dealflow centrale'!V1989="",V1989='Convalida dati'!$D$8),"FALSO"))</f>
        <v>1</v>
      </c>
      <c r="E1989" s="57" t="b">
        <f>+IF(OR(T1989='Convalida dati'!$F$4,T1989='Convalida dati'!$F$5,T1989='Convalida dati'!$F$8),OR('Dealflow centrale'!V1989='Convalida dati'!$D$9,V1989='Convalida dati'!$D$6,V1989='Convalida dati'!$D$7),IF(OR('Dealflow centrale'!T1989='Convalida dati'!$F$6,'Dealflow centrale'!T1989='Convalida dati'!$F$7),OR('Dealflow centrale'!V1989='Convalida dati'!$D$10,'Dealflow centrale'!V1989='Convalida dati'!$D$9,'Dealflow centrale'!V1989='Convalida dati'!$D$6),IF(T1989="",OR(V1989="",V1989='Convalida dati'!$D$8),"FALSO")))</f>
        <v>1</v>
      </c>
      <c r="F1989" s="58" t="str">
        <f t="shared" ca="1" si="206"/>
        <v>OK</v>
      </c>
      <c r="G1989" s="60">
        <f t="shared" si="209"/>
        <v>1984</v>
      </c>
      <c r="H1989" s="84">
        <v>44351</v>
      </c>
      <c r="I1989" s="59">
        <v>44351</v>
      </c>
      <c r="J1989" s="75" t="s">
        <v>4245</v>
      </c>
      <c r="K1989" s="70" t="s">
        <v>62</v>
      </c>
      <c r="L1989" s="70" t="s">
        <v>891</v>
      </c>
      <c r="M1989" s="72" t="s">
        <v>100</v>
      </c>
      <c r="N1989" s="75"/>
      <c r="O1989" s="73" t="s">
        <v>4248</v>
      </c>
      <c r="P1989" s="60" t="s">
        <v>37</v>
      </c>
      <c r="Q1989" s="281" t="s">
        <v>170</v>
      </c>
      <c r="R1989" s="61" t="s">
        <v>53</v>
      </c>
      <c r="S1989" s="293" t="str">
        <f>+'EVCA sectoralclassification'!E85</f>
        <v>Business and industrial services</v>
      </c>
      <c r="T1989" s="62" t="s">
        <v>166</v>
      </c>
      <c r="U1989" s="60" t="s">
        <v>218</v>
      </c>
      <c r="V1989" s="442" t="s">
        <v>3913</v>
      </c>
      <c r="W1989" s="467"/>
      <c r="X1989" s="488">
        <v>44358</v>
      </c>
      <c r="Y1989" s="481"/>
      <c r="Z1989" s="284"/>
    </row>
    <row r="1990" spans="2:26" ht="42.45" hidden="1" customHeight="1" x14ac:dyDescent="0.3">
      <c r="B1990" s="56" t="str">
        <f t="shared" ca="1" si="207"/>
        <v>VERO</v>
      </c>
      <c r="C1990" s="57" t="b">
        <f t="shared" si="208"/>
        <v>1</v>
      </c>
      <c r="D1990" s="57" t="b">
        <f>+IF(Q1990='Convalida dati'!$B$16,AND('Dealflow centrale'!V1990&lt;&gt;"",I1990&lt;&gt;""),IF(AND('Dealflow centrale'!Q1990='Convalida dati'!$B$17,'Dealflow centrale'!I1990=""),OR('Dealflow centrale'!V1990="",V1990='Convalida dati'!$D$8),"FALSO"))</f>
        <v>1</v>
      </c>
      <c r="E1990" s="57" t="b">
        <f>+IF(OR(T1990='Convalida dati'!$F$4,T1990='Convalida dati'!$F$5,T1990='Convalida dati'!$F$8),OR('Dealflow centrale'!V1990='Convalida dati'!$D$9,V1990='Convalida dati'!$D$6,V1990='Convalida dati'!$D$7),IF(OR('Dealflow centrale'!T1990='Convalida dati'!$F$6,'Dealflow centrale'!T1990='Convalida dati'!$F$7),OR('Dealflow centrale'!V1990='Convalida dati'!$D$10,'Dealflow centrale'!V1990='Convalida dati'!$D$9,'Dealflow centrale'!V1990='Convalida dati'!$D$6),IF(T1990="",OR(V1990="",V1990='Convalida dati'!$D$8),"FALSO")))</f>
        <v>1</v>
      </c>
      <c r="F1990" s="58" t="str">
        <f t="shared" ca="1" si="206"/>
        <v>OK</v>
      </c>
      <c r="G1990" s="66">
        <f t="shared" si="209"/>
        <v>1985</v>
      </c>
      <c r="H1990" s="85">
        <v>44351</v>
      </c>
      <c r="I1990" s="63">
        <v>44351</v>
      </c>
      <c r="J1990" s="77" t="s">
        <v>4246</v>
      </c>
      <c r="K1990" s="65" t="s">
        <v>62</v>
      </c>
      <c r="L1990" s="76" t="s">
        <v>720</v>
      </c>
      <c r="M1990" s="78" t="s">
        <v>70</v>
      </c>
      <c r="N1990" s="64"/>
      <c r="O1990" s="272" t="s">
        <v>4248</v>
      </c>
      <c r="P1990" s="66" t="s">
        <v>37</v>
      </c>
      <c r="Q1990" s="67" t="s">
        <v>170</v>
      </c>
      <c r="R1990" s="67" t="s">
        <v>48</v>
      </c>
      <c r="S1990" s="288" t="str">
        <f>+'EVCA sectoralclassification'!E151</f>
        <v>Hospitality, sports and entertainment facilities</v>
      </c>
      <c r="T1990" s="68" t="s">
        <v>167</v>
      </c>
      <c r="U1990" s="66" t="s">
        <v>218</v>
      </c>
      <c r="V1990" s="432" t="s">
        <v>3913</v>
      </c>
      <c r="W1990" s="465"/>
      <c r="X1990" s="489">
        <v>44358</v>
      </c>
      <c r="Y1990" s="482"/>
      <c r="Z1990" s="74"/>
    </row>
    <row r="1991" spans="2:26" ht="42.45" hidden="1" customHeight="1" x14ac:dyDescent="0.3">
      <c r="B1991" s="56" t="str">
        <f t="shared" ca="1" si="207"/>
        <v>VERO</v>
      </c>
      <c r="C1991" s="57" t="b">
        <f t="shared" si="208"/>
        <v>1</v>
      </c>
      <c r="D1991" s="57" t="b">
        <f>+IF(Q1991='Convalida dati'!$B$16,AND('Dealflow centrale'!V1991&lt;&gt;"",I1991&lt;&gt;""),IF(AND('Dealflow centrale'!Q1991='Convalida dati'!$B$17,'Dealflow centrale'!I1991=""),OR('Dealflow centrale'!V1991="",V1991='Convalida dati'!$D$8),"FALSO"))</f>
        <v>1</v>
      </c>
      <c r="E1991" s="57" t="b">
        <f>+IF(OR(T1991='Convalida dati'!$F$4,T1991='Convalida dati'!$F$5,T1991='Convalida dati'!$F$8),OR('Dealflow centrale'!V1991='Convalida dati'!$D$9,V1991='Convalida dati'!$D$6,V1991='Convalida dati'!$D$7),IF(OR('Dealflow centrale'!T1991='Convalida dati'!$F$6,'Dealflow centrale'!T1991='Convalida dati'!$F$7),OR('Dealflow centrale'!V1991='Convalida dati'!$D$10,'Dealflow centrale'!V1991='Convalida dati'!$D$9,'Dealflow centrale'!V1991='Convalida dati'!$D$6),IF(T1991="",OR(V1991="",V1991='Convalida dati'!$D$8),"FALSO")))</f>
        <v>1</v>
      </c>
      <c r="F1991" s="58" t="str">
        <f t="shared" ca="1" si="206"/>
        <v>OK</v>
      </c>
      <c r="G1991" s="60">
        <f t="shared" si="209"/>
        <v>1986</v>
      </c>
      <c r="H1991" s="84">
        <v>44354</v>
      </c>
      <c r="I1991" s="59">
        <v>44354</v>
      </c>
      <c r="J1991" s="75" t="s">
        <v>4249</v>
      </c>
      <c r="K1991" s="70" t="s">
        <v>62</v>
      </c>
      <c r="L1991" s="70" t="s">
        <v>3932</v>
      </c>
      <c r="M1991" s="72" t="s">
        <v>99</v>
      </c>
      <c r="N1991" s="75"/>
      <c r="O1991" s="73" t="s">
        <v>4250</v>
      </c>
      <c r="P1991" s="72" t="s">
        <v>37</v>
      </c>
      <c r="Q1991" s="281" t="s">
        <v>170</v>
      </c>
      <c r="R1991" s="61" t="s">
        <v>47</v>
      </c>
      <c r="S1991" s="293" t="str">
        <f>+'EVCA sectoralclassification'!E135</f>
        <v>Consumer products retailing</v>
      </c>
      <c r="T1991" s="62" t="s">
        <v>41</v>
      </c>
      <c r="U1991" s="60" t="s">
        <v>218</v>
      </c>
      <c r="V1991" s="439" t="s">
        <v>174</v>
      </c>
      <c r="W1991" s="383"/>
      <c r="X1991" s="488">
        <v>44358</v>
      </c>
      <c r="Y1991" s="481"/>
      <c r="Z1991" s="284"/>
    </row>
    <row r="1992" spans="2:26" ht="42.45" hidden="1" customHeight="1" x14ac:dyDescent="0.3">
      <c r="B1992" s="56" t="str">
        <f t="shared" ca="1" si="207"/>
        <v>VERO</v>
      </c>
      <c r="C1992" s="57" t="b">
        <f t="shared" si="208"/>
        <v>1</v>
      </c>
      <c r="D1992" s="57" t="b">
        <f>+IF(Q1992='Convalida dati'!$B$16,AND('Dealflow centrale'!V1992&lt;&gt;"",I1992&lt;&gt;""),IF(AND('Dealflow centrale'!Q1992='Convalida dati'!$B$17,'Dealflow centrale'!I1992=""),OR('Dealflow centrale'!V1992="",V1992='Convalida dati'!$D$8),"FALSO"))</f>
        <v>1</v>
      </c>
      <c r="E1992" s="57" t="b">
        <f>+IF(OR(T1992='Convalida dati'!$F$4,T1992='Convalida dati'!$F$5,T1992='Convalida dati'!$F$8),OR('Dealflow centrale'!V1992='Convalida dati'!$D$9,V1992='Convalida dati'!$D$6,V1992='Convalida dati'!$D$7),IF(OR('Dealflow centrale'!T1992='Convalida dati'!$F$6,'Dealflow centrale'!T1992='Convalida dati'!$F$7),OR('Dealflow centrale'!V1992='Convalida dati'!$D$10,'Dealflow centrale'!V1992='Convalida dati'!$D$9,'Dealflow centrale'!V1992='Convalida dati'!$D$6),IF(T1992="",OR(V1992="",V1992='Convalida dati'!$D$8),"FALSO")))</f>
        <v>1</v>
      </c>
      <c r="F1992" s="58" t="str">
        <f t="shared" ca="1" si="206"/>
        <v>OK</v>
      </c>
      <c r="G1992" s="66">
        <f t="shared" si="209"/>
        <v>1987</v>
      </c>
      <c r="H1992" s="85">
        <v>44354</v>
      </c>
      <c r="I1992" s="63">
        <v>44354</v>
      </c>
      <c r="J1992" s="77" t="s">
        <v>4251</v>
      </c>
      <c r="K1992" s="65" t="s">
        <v>62</v>
      </c>
      <c r="L1992" s="76" t="s">
        <v>1865</v>
      </c>
      <c r="M1992" s="78" t="s">
        <v>101</v>
      </c>
      <c r="N1992" s="64"/>
      <c r="O1992" s="272" t="s">
        <v>4252</v>
      </c>
      <c r="P1992" s="78" t="s">
        <v>34</v>
      </c>
      <c r="Q1992" s="280" t="s">
        <v>170</v>
      </c>
      <c r="R1992" s="280" t="s">
        <v>43</v>
      </c>
      <c r="S1992" s="288" t="str">
        <f>+'EVCA sectoralclassification'!E16</f>
        <v>Agriculture: other</v>
      </c>
      <c r="T1992" s="68" t="s">
        <v>166</v>
      </c>
      <c r="U1992" s="66" t="s">
        <v>218</v>
      </c>
      <c r="V1992" s="432" t="s">
        <v>3913</v>
      </c>
      <c r="W1992" s="465"/>
      <c r="X1992" s="489">
        <v>44358</v>
      </c>
      <c r="Y1992" s="482" t="s">
        <v>2218</v>
      </c>
      <c r="Z1992" s="74"/>
    </row>
    <row r="1993" spans="2:26" ht="42.45" hidden="1" customHeight="1" x14ac:dyDescent="0.3">
      <c r="B1993" s="56" t="str">
        <f t="shared" ca="1" si="207"/>
        <v>VERO</v>
      </c>
      <c r="C1993" s="57" t="b">
        <f t="shared" si="208"/>
        <v>1</v>
      </c>
      <c r="D1993" s="57" t="b">
        <f>+IF(Q1993='Convalida dati'!$B$16,AND('Dealflow centrale'!V1993&lt;&gt;"",I1993&lt;&gt;""),IF(AND('Dealflow centrale'!Q1993='Convalida dati'!$B$17,'Dealflow centrale'!I1993=""),OR('Dealflow centrale'!V1993="",V1993='Convalida dati'!$D$8),"FALSO"))</f>
        <v>1</v>
      </c>
      <c r="E1993" s="57" t="b">
        <f>+IF(OR(T1993='Convalida dati'!$F$4,T1993='Convalida dati'!$F$5,T1993='Convalida dati'!$F$8),OR('Dealflow centrale'!V1993='Convalida dati'!$D$9,V1993='Convalida dati'!$D$6,V1993='Convalida dati'!$D$7),IF(OR('Dealflow centrale'!T1993='Convalida dati'!$F$6,'Dealflow centrale'!T1993='Convalida dati'!$F$7),OR('Dealflow centrale'!V1993='Convalida dati'!$D$10,'Dealflow centrale'!V1993='Convalida dati'!$D$9,'Dealflow centrale'!V1993='Convalida dati'!$D$6),IF(T1993="",OR(V1993="",V1993='Convalida dati'!$D$8),"FALSO")))</f>
        <v>1</v>
      </c>
      <c r="F1993" s="58" t="str">
        <f t="shared" ca="1" si="206"/>
        <v>OK</v>
      </c>
      <c r="G1993" s="60">
        <f t="shared" si="209"/>
        <v>1988</v>
      </c>
      <c r="H1993" s="84">
        <v>44354</v>
      </c>
      <c r="I1993" s="59">
        <v>44354</v>
      </c>
      <c r="J1993" s="75" t="s">
        <v>4253</v>
      </c>
      <c r="K1993" s="70" t="s">
        <v>62</v>
      </c>
      <c r="L1993" s="70" t="s">
        <v>165</v>
      </c>
      <c r="M1993" s="72" t="s">
        <v>90</v>
      </c>
      <c r="N1993" s="75"/>
      <c r="O1993" s="73" t="s">
        <v>4254</v>
      </c>
      <c r="P1993" s="60" t="s">
        <v>35</v>
      </c>
      <c r="Q1993" s="281" t="s">
        <v>170</v>
      </c>
      <c r="R1993" s="61" t="s">
        <v>49</v>
      </c>
      <c r="S1993" s="293" t="str">
        <f>+'EVCA sectoralclassification'!E214</f>
        <v>Systems software</v>
      </c>
      <c r="T1993" s="62" t="s">
        <v>41</v>
      </c>
      <c r="U1993" s="60" t="s">
        <v>218</v>
      </c>
      <c r="V1993" s="439" t="s">
        <v>174</v>
      </c>
      <c r="W1993" s="383"/>
      <c r="X1993" s="488">
        <v>44358</v>
      </c>
      <c r="Y1993" s="481"/>
      <c r="Z1993" s="284"/>
    </row>
    <row r="1994" spans="2:26" ht="42.45" hidden="1" customHeight="1" x14ac:dyDescent="0.3">
      <c r="B1994" s="56" t="str">
        <f t="shared" ca="1" si="207"/>
        <v>VERO</v>
      </c>
      <c r="C1994" s="57" t="b">
        <f t="shared" si="208"/>
        <v>1</v>
      </c>
      <c r="D1994" s="57" t="b">
        <f>+IF(Q1994='Convalida dati'!$B$16,AND('Dealflow centrale'!V1994&lt;&gt;"",I1994&lt;&gt;""),IF(AND('Dealflow centrale'!Q1994='Convalida dati'!$B$17,'Dealflow centrale'!I1994=""),OR('Dealflow centrale'!V1994="",V1994='Convalida dati'!$D$8),"FALSO"))</f>
        <v>1</v>
      </c>
      <c r="E1994" s="57" t="b">
        <f>+IF(OR(T1994='Convalida dati'!$F$4,T1994='Convalida dati'!$F$5,T1994='Convalida dati'!$F$8),OR('Dealflow centrale'!V1994='Convalida dati'!$D$9,V1994='Convalida dati'!$D$6,V1994='Convalida dati'!$D$7),IF(OR('Dealflow centrale'!T1994='Convalida dati'!$F$6,'Dealflow centrale'!T1994='Convalida dati'!$F$7),OR('Dealflow centrale'!V1994='Convalida dati'!$D$10,'Dealflow centrale'!V1994='Convalida dati'!$D$9,'Dealflow centrale'!V1994='Convalida dati'!$D$6),IF(T1994="",OR(V1994="",V1994='Convalida dati'!$D$8),"FALSO")))</f>
        <v>1</v>
      </c>
      <c r="F1994" s="58" t="str">
        <f t="shared" ref="F1994:F2026" ca="1" si="210">+IF(AND(B1994="VERO",C1994=TRUE,D1994=TRUE,E1994=TRUE),"OK","ERRORE")</f>
        <v>OK</v>
      </c>
      <c r="G1994" s="66">
        <f t="shared" si="209"/>
        <v>1989</v>
      </c>
      <c r="H1994" s="85">
        <v>44355</v>
      </c>
      <c r="I1994" s="63">
        <v>44355</v>
      </c>
      <c r="J1994" s="77" t="s">
        <v>4255</v>
      </c>
      <c r="K1994" s="76" t="s">
        <v>62</v>
      </c>
      <c r="L1994" s="76" t="s">
        <v>149</v>
      </c>
      <c r="M1994" s="78" t="s">
        <v>92</v>
      </c>
      <c r="N1994" s="77"/>
      <c r="O1994" s="272" t="s">
        <v>4256</v>
      </c>
      <c r="P1994" s="66" t="s">
        <v>35</v>
      </c>
      <c r="Q1994" s="67" t="s">
        <v>170</v>
      </c>
      <c r="R1994" s="67" t="s">
        <v>47</v>
      </c>
      <c r="S1994" s="288" t="str">
        <f>+'EVCA sectoralclassification'!E125</f>
        <v>Consumer products manufacturing</v>
      </c>
      <c r="T1994" s="68" t="s">
        <v>166</v>
      </c>
      <c r="U1994" s="66" t="s">
        <v>218</v>
      </c>
      <c r="V1994" s="432" t="s">
        <v>3913</v>
      </c>
      <c r="W1994" s="465"/>
      <c r="X1994" s="489">
        <v>44358</v>
      </c>
      <c r="Y1994" s="482"/>
      <c r="Z1994" s="74"/>
    </row>
    <row r="1995" spans="2:26" ht="42.45" hidden="1" customHeight="1" x14ac:dyDescent="0.3">
      <c r="B1995" s="56" t="str">
        <f t="shared" ca="1" si="207"/>
        <v>VERO</v>
      </c>
      <c r="C1995" s="57" t="b">
        <f t="shared" si="208"/>
        <v>1</v>
      </c>
      <c r="D1995" s="57" t="b">
        <f>+IF(Q1995='Convalida dati'!$B$16,AND('Dealflow centrale'!V1995&lt;&gt;"",I1995&lt;&gt;""),IF(AND('Dealflow centrale'!Q1995='Convalida dati'!$B$17,'Dealflow centrale'!I1995=""),OR('Dealflow centrale'!V1995="",V1995='Convalida dati'!$D$8),"FALSO"))</f>
        <v>1</v>
      </c>
      <c r="E1995" s="57" t="b">
        <f>+IF(OR(T1995='Convalida dati'!$F$4,T1995='Convalida dati'!$F$5,T1995='Convalida dati'!$F$8),OR('Dealflow centrale'!V1995='Convalida dati'!$D$9,V1995='Convalida dati'!$D$6,V1995='Convalida dati'!$D$7),IF(OR('Dealflow centrale'!T1995='Convalida dati'!$F$6,'Dealflow centrale'!T1995='Convalida dati'!$F$7),OR('Dealflow centrale'!V1995='Convalida dati'!$D$10,'Dealflow centrale'!V1995='Convalida dati'!$D$9,'Dealflow centrale'!V1995='Convalida dati'!$D$6),IF(T1995="",OR(V1995="",V1995='Convalida dati'!$D$8),"FALSO")))</f>
        <v>1</v>
      </c>
      <c r="F1995" s="58" t="str">
        <f t="shared" ca="1" si="210"/>
        <v>OK</v>
      </c>
      <c r="G1995" s="60">
        <f t="shared" si="209"/>
        <v>1990</v>
      </c>
      <c r="H1995" s="84">
        <v>44355</v>
      </c>
      <c r="I1995" s="59">
        <v>44355</v>
      </c>
      <c r="J1995" s="75" t="s">
        <v>4257</v>
      </c>
      <c r="K1995" s="70" t="s">
        <v>62</v>
      </c>
      <c r="L1995" s="70" t="s">
        <v>165</v>
      </c>
      <c r="M1995" s="72" t="s">
        <v>90</v>
      </c>
      <c r="N1995" s="75"/>
      <c r="O1995" s="73" t="s">
        <v>4258</v>
      </c>
      <c r="P1995" s="72" t="s">
        <v>34</v>
      </c>
      <c r="Q1995" s="281" t="s">
        <v>170</v>
      </c>
      <c r="R1995" s="61" t="s">
        <v>53</v>
      </c>
      <c r="S1995" s="293" t="str">
        <f>+'EVCA sectoralclassification'!E78</f>
        <v>Business and industrial services</v>
      </c>
      <c r="T1995" s="62" t="s">
        <v>166</v>
      </c>
      <c r="U1995" s="60" t="s">
        <v>218</v>
      </c>
      <c r="V1995" s="442" t="s">
        <v>3913</v>
      </c>
      <c r="W1995" s="467"/>
      <c r="X1995" s="488">
        <v>44358</v>
      </c>
      <c r="Y1995" s="481"/>
      <c r="Z1995" s="284"/>
    </row>
    <row r="1996" spans="2:26" ht="42.45" hidden="1" customHeight="1" x14ac:dyDescent="0.3">
      <c r="B1996" s="56" t="str">
        <f t="shared" ca="1" si="207"/>
        <v>VERO</v>
      </c>
      <c r="C1996" s="57" t="b">
        <f t="shared" si="208"/>
        <v>1</v>
      </c>
      <c r="D1996" s="57" t="b">
        <f>+IF(Q1996='Convalida dati'!$B$16,AND('Dealflow centrale'!V1996&lt;&gt;"",I1996&lt;&gt;""),IF(AND('Dealflow centrale'!Q1996='Convalida dati'!$B$17,'Dealflow centrale'!I1996=""),OR('Dealflow centrale'!V1996="",V1996='Convalida dati'!$D$8),"FALSO"))</f>
        <v>1</v>
      </c>
      <c r="E1996" s="57" t="b">
        <f>+IF(OR(T1996='Convalida dati'!$F$4,T1996='Convalida dati'!$F$5,T1996='Convalida dati'!$F$8),OR('Dealflow centrale'!V1996='Convalida dati'!$D$9,V1996='Convalida dati'!$D$6,V1996='Convalida dati'!$D$7),IF(OR('Dealflow centrale'!T1996='Convalida dati'!$F$6,'Dealflow centrale'!T1996='Convalida dati'!$F$7),OR('Dealflow centrale'!V1996='Convalida dati'!$D$10,'Dealflow centrale'!V1996='Convalida dati'!$D$9,'Dealflow centrale'!V1996='Convalida dati'!$D$6),IF(T1996="",OR(V1996="",V1996='Convalida dati'!$D$8),"FALSO")))</f>
        <v>1</v>
      </c>
      <c r="F1996" s="58" t="str">
        <f t="shared" ca="1" si="210"/>
        <v>OK</v>
      </c>
      <c r="G1996" s="66">
        <f t="shared" si="209"/>
        <v>1991</v>
      </c>
      <c r="H1996" s="85">
        <v>44355</v>
      </c>
      <c r="I1996" s="63">
        <v>44364</v>
      </c>
      <c r="J1996" s="77" t="s">
        <v>4259</v>
      </c>
      <c r="K1996" s="76" t="s">
        <v>62</v>
      </c>
      <c r="L1996" s="76" t="s">
        <v>149</v>
      </c>
      <c r="M1996" s="78" t="s">
        <v>92</v>
      </c>
      <c r="N1996" s="64"/>
      <c r="O1996" s="272" t="s">
        <v>4260</v>
      </c>
      <c r="P1996" s="66" t="s">
        <v>34</v>
      </c>
      <c r="Q1996" s="67" t="s">
        <v>170</v>
      </c>
      <c r="R1996" s="67" t="s">
        <v>53</v>
      </c>
      <c r="S1996" s="288" t="str">
        <f>+'EVCA sectoralclassification'!E109</f>
        <v>Transportation services</v>
      </c>
      <c r="T1996" s="68" t="s">
        <v>166</v>
      </c>
      <c r="U1996" s="66" t="s">
        <v>218</v>
      </c>
      <c r="V1996" s="432" t="s">
        <v>3913</v>
      </c>
      <c r="W1996" s="465"/>
      <c r="X1996" s="489">
        <v>44364</v>
      </c>
      <c r="Y1996" s="482"/>
      <c r="Z1996" s="74"/>
    </row>
    <row r="1997" spans="2:26" ht="42.45" hidden="1" customHeight="1" x14ac:dyDescent="0.3">
      <c r="B1997" s="56" t="str">
        <f t="shared" ca="1" si="207"/>
        <v>VERO</v>
      </c>
      <c r="C1997" s="57" t="b">
        <f t="shared" si="208"/>
        <v>1</v>
      </c>
      <c r="D1997" s="57" t="b">
        <f>+IF(Q1997='Convalida dati'!$B$16,AND('Dealflow centrale'!V1997&lt;&gt;"",I1997&lt;&gt;""),IF(AND('Dealflow centrale'!Q1997='Convalida dati'!$B$17,'Dealflow centrale'!I1997=""),OR('Dealflow centrale'!V1997="",V1997='Convalida dati'!$D$8),"FALSO"))</f>
        <v>1</v>
      </c>
      <c r="E1997" s="57" t="b">
        <f>+IF(OR(T1997='Convalida dati'!$F$4,T1997='Convalida dati'!$F$5,T1997='Convalida dati'!$F$8),OR('Dealflow centrale'!V1997='Convalida dati'!$D$9,V1997='Convalida dati'!$D$6,V1997='Convalida dati'!$D$7),IF(OR('Dealflow centrale'!T1997='Convalida dati'!$F$6,'Dealflow centrale'!T1997='Convalida dati'!$F$7),OR('Dealflow centrale'!V1997='Convalida dati'!$D$10,'Dealflow centrale'!V1997='Convalida dati'!$D$9,'Dealflow centrale'!V1997='Convalida dati'!$D$6),IF(T1997="",OR(V1997="",V1997='Convalida dati'!$D$8),"FALSO")))</f>
        <v>1</v>
      </c>
      <c r="F1997" s="58" t="str">
        <f t="shared" ca="1" si="210"/>
        <v>OK</v>
      </c>
      <c r="G1997" s="60">
        <f t="shared" si="209"/>
        <v>1992</v>
      </c>
      <c r="H1997" s="84">
        <v>44355</v>
      </c>
      <c r="I1997" s="59">
        <v>44361</v>
      </c>
      <c r="J1997" s="75" t="s">
        <v>4261</v>
      </c>
      <c r="K1997" s="70" t="s">
        <v>62</v>
      </c>
      <c r="L1997" s="70" t="s">
        <v>192</v>
      </c>
      <c r="M1997" s="72" t="s">
        <v>95</v>
      </c>
      <c r="N1997" s="75"/>
      <c r="O1997" s="73" t="s">
        <v>4262</v>
      </c>
      <c r="P1997" s="60" t="s">
        <v>34</v>
      </c>
      <c r="Q1997" s="281" t="s">
        <v>170</v>
      </c>
      <c r="R1997" s="61" t="s">
        <v>49</v>
      </c>
      <c r="S1997" s="293" t="str">
        <f>+'EVCA sectoralclassification'!E214</f>
        <v>Systems software</v>
      </c>
      <c r="T1997" s="62" t="s">
        <v>166</v>
      </c>
      <c r="U1997" s="60" t="s">
        <v>218</v>
      </c>
      <c r="V1997" s="442" t="s">
        <v>3913</v>
      </c>
      <c r="W1997" s="467"/>
      <c r="X1997" s="488">
        <v>44364</v>
      </c>
      <c r="Y1997" s="481"/>
      <c r="Z1997" s="284"/>
    </row>
    <row r="1998" spans="2:26" ht="42.45" hidden="1" customHeight="1" x14ac:dyDescent="0.3">
      <c r="B1998" s="56" t="str">
        <f t="shared" ca="1" si="207"/>
        <v>VERO</v>
      </c>
      <c r="C1998" s="57" t="b">
        <f t="shared" si="208"/>
        <v>1</v>
      </c>
      <c r="D1998" s="57" t="b">
        <f>+IF(Q1998='Convalida dati'!$B$16,AND('Dealflow centrale'!V1998&lt;&gt;"",I1998&lt;&gt;""),IF(AND('Dealflow centrale'!Q1998='Convalida dati'!$B$17,'Dealflow centrale'!I1998=""),OR('Dealflow centrale'!V1998="",V1998='Convalida dati'!$D$8),"FALSO"))</f>
        <v>1</v>
      </c>
      <c r="E1998" s="57" t="b">
        <f>+IF(OR(T1998='Convalida dati'!$F$4,T1998='Convalida dati'!$F$5,T1998='Convalida dati'!$F$8),OR('Dealflow centrale'!V1998='Convalida dati'!$D$9,V1998='Convalida dati'!$D$6,V1998='Convalida dati'!$D$7),IF(OR('Dealflow centrale'!T1998='Convalida dati'!$F$6,'Dealflow centrale'!T1998='Convalida dati'!$F$7),OR('Dealflow centrale'!V1998='Convalida dati'!$D$10,'Dealflow centrale'!V1998='Convalida dati'!$D$9,'Dealflow centrale'!V1998='Convalida dati'!$D$6),IF(T1998="",OR(V1998="",V1998='Convalida dati'!$D$8),"FALSO")))</f>
        <v>1</v>
      </c>
      <c r="F1998" s="58" t="str">
        <f t="shared" ca="1" si="210"/>
        <v>OK</v>
      </c>
      <c r="G1998" s="66">
        <f t="shared" si="209"/>
        <v>1993</v>
      </c>
      <c r="H1998" s="85">
        <v>44357</v>
      </c>
      <c r="I1998" s="63">
        <v>44357</v>
      </c>
      <c r="J1998" s="77" t="s">
        <v>4263</v>
      </c>
      <c r="K1998" s="76" t="s">
        <v>62</v>
      </c>
      <c r="L1998" s="76" t="s">
        <v>165</v>
      </c>
      <c r="M1998" s="78" t="s">
        <v>90</v>
      </c>
      <c r="N1998" s="64"/>
      <c r="O1998" s="272" t="s">
        <v>4264</v>
      </c>
      <c r="P1998" s="66" t="s">
        <v>83</v>
      </c>
      <c r="Q1998" s="280" t="s">
        <v>170</v>
      </c>
      <c r="R1998" s="67" t="s">
        <v>53</v>
      </c>
      <c r="S1998" s="288" t="str">
        <f>+'EVCA sectoralclassification'!E181</f>
        <v>Financial institutions and services</v>
      </c>
      <c r="T1998" s="68" t="s">
        <v>166</v>
      </c>
      <c r="U1998" s="66" t="s">
        <v>218</v>
      </c>
      <c r="V1998" s="432" t="s">
        <v>3913</v>
      </c>
      <c r="W1998" s="465"/>
      <c r="X1998" s="489">
        <v>44358</v>
      </c>
      <c r="Y1998" s="482"/>
      <c r="Z1998" s="74"/>
    </row>
    <row r="1999" spans="2:26" ht="42.45" hidden="1" customHeight="1" x14ac:dyDescent="0.3">
      <c r="B1999" s="56" t="str">
        <f t="shared" ca="1" si="207"/>
        <v>VERO</v>
      </c>
      <c r="C1999" s="57" t="b">
        <f t="shared" si="208"/>
        <v>1</v>
      </c>
      <c r="D1999" s="57" t="b">
        <f>+IF(Q1999='Convalida dati'!$B$16,AND('Dealflow centrale'!V1999&lt;&gt;"",I1999&lt;&gt;""),IF(AND('Dealflow centrale'!Q1999='Convalida dati'!$B$17,'Dealflow centrale'!I1999=""),OR('Dealflow centrale'!V1999="",V1999='Convalida dati'!$D$8),"FALSO"))</f>
        <v>1</v>
      </c>
      <c r="E1999" s="57" t="b">
        <f>+IF(OR(T1999='Convalida dati'!$F$4,T1999='Convalida dati'!$F$5,T1999='Convalida dati'!$F$8),OR('Dealflow centrale'!V1999='Convalida dati'!$D$9,V1999='Convalida dati'!$D$6,V1999='Convalida dati'!$D$7),IF(OR('Dealflow centrale'!T1999='Convalida dati'!$F$6,'Dealflow centrale'!T1999='Convalida dati'!$F$7),OR('Dealflow centrale'!V1999='Convalida dati'!$D$10,'Dealflow centrale'!V1999='Convalida dati'!$D$9,'Dealflow centrale'!V1999='Convalida dati'!$D$6),IF(T1999="",OR(V1999="",V1999='Convalida dati'!$D$8),"FALSO")))</f>
        <v>1</v>
      </c>
      <c r="F1999" s="58" t="str">
        <f t="shared" ca="1" si="210"/>
        <v>OK</v>
      </c>
      <c r="G1999" s="60">
        <f t="shared" si="209"/>
        <v>1994</v>
      </c>
      <c r="H1999" s="84">
        <v>44357</v>
      </c>
      <c r="I1999" s="59">
        <v>44357</v>
      </c>
      <c r="J1999" s="75" t="s">
        <v>4266</v>
      </c>
      <c r="K1999" s="70" t="s">
        <v>62</v>
      </c>
      <c r="L1999" s="70" t="s">
        <v>165</v>
      </c>
      <c r="M1999" s="72" t="s">
        <v>90</v>
      </c>
      <c r="N1999" s="75"/>
      <c r="O1999" s="73" t="s">
        <v>4265</v>
      </c>
      <c r="P1999" s="72" t="s">
        <v>35</v>
      </c>
      <c r="Q1999" s="281" t="s">
        <v>170</v>
      </c>
      <c r="R1999" s="61" t="s">
        <v>47</v>
      </c>
      <c r="S1999" s="293" t="str">
        <f>+'EVCA sectoralclassification'!E135</f>
        <v>Consumer products retailing</v>
      </c>
      <c r="T1999" s="62" t="s">
        <v>166</v>
      </c>
      <c r="U1999" s="72" t="s">
        <v>218</v>
      </c>
      <c r="V1999" s="442" t="s">
        <v>3913</v>
      </c>
      <c r="W1999" s="467"/>
      <c r="X1999" s="488">
        <v>44358</v>
      </c>
      <c r="Y1999" s="483" t="s">
        <v>2218</v>
      </c>
      <c r="Z1999" s="80"/>
    </row>
    <row r="2000" spans="2:26" ht="42.45" hidden="1" customHeight="1" x14ac:dyDescent="0.3">
      <c r="B2000" s="56" t="str">
        <f t="shared" ca="1" si="207"/>
        <v>VERO</v>
      </c>
      <c r="C2000" s="57" t="b">
        <f t="shared" si="208"/>
        <v>1</v>
      </c>
      <c r="D2000" s="57" t="b">
        <f>+IF(Q2000='Convalida dati'!$B$16,AND('Dealflow centrale'!V2000&lt;&gt;"",I2000&lt;&gt;""),IF(AND('Dealflow centrale'!Q2000='Convalida dati'!$B$17,'Dealflow centrale'!I2000=""),OR('Dealflow centrale'!V2000="",V2000='Convalida dati'!$D$8),"FALSO"))</f>
        <v>1</v>
      </c>
      <c r="E2000" s="57" t="b">
        <f>+IF(OR(T2000='Convalida dati'!$F$4,T2000='Convalida dati'!$F$5,T2000='Convalida dati'!$F$8),OR('Dealflow centrale'!V2000='Convalida dati'!$D$9,V2000='Convalida dati'!$D$6,V2000='Convalida dati'!$D$7),IF(OR('Dealflow centrale'!T2000='Convalida dati'!$F$6,'Dealflow centrale'!T2000='Convalida dati'!$F$7),OR('Dealflow centrale'!V2000='Convalida dati'!$D$10,'Dealflow centrale'!V2000='Convalida dati'!$D$9,'Dealflow centrale'!V2000='Convalida dati'!$D$6),IF(T2000="",OR(V2000="",V2000='Convalida dati'!$D$8),"FALSO")))</f>
        <v>1</v>
      </c>
      <c r="F2000" s="58" t="str">
        <f t="shared" ca="1" si="210"/>
        <v>OK</v>
      </c>
      <c r="G2000" s="66">
        <f t="shared" si="209"/>
        <v>1995</v>
      </c>
      <c r="H2000" s="85">
        <v>44358</v>
      </c>
      <c r="I2000" s="63">
        <v>44358</v>
      </c>
      <c r="J2000" s="77" t="s">
        <v>4267</v>
      </c>
      <c r="K2000" s="76" t="s">
        <v>62</v>
      </c>
      <c r="L2000" s="76" t="s">
        <v>149</v>
      </c>
      <c r="M2000" s="78" t="s">
        <v>92</v>
      </c>
      <c r="N2000" s="64"/>
      <c r="O2000" s="272" t="s">
        <v>4268</v>
      </c>
      <c r="P2000" s="66" t="s">
        <v>35</v>
      </c>
      <c r="Q2000" s="67" t="s">
        <v>170</v>
      </c>
      <c r="R2000" s="67" t="s">
        <v>48</v>
      </c>
      <c r="S2000" s="288" t="str">
        <f>+'EVCA sectoralclassification'!E200</f>
        <v>Internet technologies</v>
      </c>
      <c r="T2000" s="68" t="s">
        <v>166</v>
      </c>
      <c r="U2000" s="78" t="s">
        <v>218</v>
      </c>
      <c r="V2000" s="432" t="s">
        <v>3913</v>
      </c>
      <c r="W2000" s="465"/>
      <c r="X2000" s="489">
        <v>44358</v>
      </c>
      <c r="Y2000" s="482"/>
      <c r="Z2000" s="74"/>
    </row>
    <row r="2001" spans="2:26" ht="42.45" hidden="1" customHeight="1" x14ac:dyDescent="0.3">
      <c r="B2001" s="56" t="str">
        <f t="shared" ca="1" si="207"/>
        <v>VERO</v>
      </c>
      <c r="C2001" s="57" t="b">
        <f t="shared" si="208"/>
        <v>1</v>
      </c>
      <c r="D2001" s="57" t="b">
        <f>+IF(Q2001='Convalida dati'!$B$16,AND('Dealflow centrale'!V2001&lt;&gt;"",I2001&lt;&gt;""),IF(AND('Dealflow centrale'!Q2001='Convalida dati'!$B$17,'Dealflow centrale'!I2001=""),OR('Dealflow centrale'!V2001="",V2001='Convalida dati'!$D$8),"FALSO"))</f>
        <v>1</v>
      </c>
      <c r="E2001" s="57" t="b">
        <f>+IF(OR(T2001='Convalida dati'!$F$4,T2001='Convalida dati'!$F$5,T2001='Convalida dati'!$F$8),OR('Dealflow centrale'!V2001='Convalida dati'!$D$9,V2001='Convalida dati'!$D$6,V2001='Convalida dati'!$D$7),IF(OR('Dealflow centrale'!T2001='Convalida dati'!$F$6,'Dealflow centrale'!T2001='Convalida dati'!$F$7),OR('Dealflow centrale'!V2001='Convalida dati'!$D$10,'Dealflow centrale'!V2001='Convalida dati'!$D$9,'Dealflow centrale'!V2001='Convalida dati'!$D$6),IF(T2001="",OR(V2001="",V2001='Convalida dati'!$D$8),"FALSO")))</f>
        <v>1</v>
      </c>
      <c r="F2001" s="58" t="str">
        <f t="shared" ca="1" si="210"/>
        <v>OK</v>
      </c>
      <c r="G2001" s="60">
        <f t="shared" si="209"/>
        <v>1996</v>
      </c>
      <c r="H2001" s="282">
        <v>44363</v>
      </c>
      <c r="I2001" s="59">
        <v>44363</v>
      </c>
      <c r="J2001" s="75" t="s">
        <v>4269</v>
      </c>
      <c r="K2001" s="70" t="s">
        <v>62</v>
      </c>
      <c r="L2001" s="70" t="s">
        <v>236</v>
      </c>
      <c r="M2001" s="72" t="s">
        <v>87</v>
      </c>
      <c r="N2001" s="75"/>
      <c r="O2001" s="73" t="s">
        <v>4270</v>
      </c>
      <c r="P2001" s="60" t="s">
        <v>34</v>
      </c>
      <c r="Q2001" s="281" t="s">
        <v>170</v>
      </c>
      <c r="R2001" s="61" t="s">
        <v>48</v>
      </c>
      <c r="S2001" s="293" t="str">
        <f>+'EVCA sectoralclassification'!E199</f>
        <v>Internet technologies</v>
      </c>
      <c r="T2001" s="62" t="s">
        <v>166</v>
      </c>
      <c r="U2001" s="60" t="s">
        <v>218</v>
      </c>
      <c r="V2001" s="442" t="s">
        <v>3913</v>
      </c>
      <c r="W2001" s="467"/>
      <c r="X2001" s="488">
        <v>44364</v>
      </c>
      <c r="Y2001" s="481"/>
      <c r="Z2001" s="284"/>
    </row>
    <row r="2002" spans="2:26" ht="42.45" hidden="1" customHeight="1" x14ac:dyDescent="0.3">
      <c r="B2002" s="56" t="str">
        <f t="shared" ca="1" si="207"/>
        <v>VERO</v>
      </c>
      <c r="C2002" s="57" t="b">
        <f t="shared" si="208"/>
        <v>1</v>
      </c>
      <c r="D2002" s="57" t="b">
        <f>+IF(Q2002='Convalida dati'!$B$16,AND('Dealflow centrale'!V2002&lt;&gt;"",I2002&lt;&gt;""),IF(AND('Dealflow centrale'!Q2002='Convalida dati'!$B$17,'Dealflow centrale'!I2002=""),OR('Dealflow centrale'!V2002="",V2002='Convalida dati'!$D$8),"FALSO"))</f>
        <v>1</v>
      </c>
      <c r="E2002" s="57" t="b">
        <f>+IF(OR(T2002='Convalida dati'!$F$4,T2002='Convalida dati'!$F$5,T2002='Convalida dati'!$F$8),OR('Dealflow centrale'!V2002='Convalida dati'!$D$9,V2002='Convalida dati'!$D$6,V2002='Convalida dati'!$D$7),IF(OR('Dealflow centrale'!T2002='Convalida dati'!$F$6,'Dealflow centrale'!T2002='Convalida dati'!$F$7),OR('Dealflow centrale'!V2002='Convalida dati'!$D$10,'Dealflow centrale'!V2002='Convalida dati'!$D$9,'Dealflow centrale'!V2002='Convalida dati'!$D$6),IF(T2002="",OR(V2002="",V2002='Convalida dati'!$D$8),"FALSO")))</f>
        <v>1</v>
      </c>
      <c r="F2002" s="58" t="str">
        <f t="shared" ca="1" si="210"/>
        <v>OK</v>
      </c>
      <c r="G2002" s="66">
        <f t="shared" si="209"/>
        <v>1997</v>
      </c>
      <c r="H2002" s="85">
        <v>44363</v>
      </c>
      <c r="I2002" s="63">
        <v>44363</v>
      </c>
      <c r="J2002" s="292" t="s">
        <v>4272</v>
      </c>
      <c r="K2002" s="76" t="s">
        <v>62</v>
      </c>
      <c r="L2002" s="76" t="s">
        <v>206</v>
      </c>
      <c r="M2002" s="78" t="s">
        <v>206</v>
      </c>
      <c r="N2002" s="64"/>
      <c r="O2002" s="272" t="s">
        <v>4271</v>
      </c>
      <c r="P2002" s="66" t="s">
        <v>34</v>
      </c>
      <c r="Q2002" s="67" t="s">
        <v>170</v>
      </c>
      <c r="R2002" s="67" t="s">
        <v>49</v>
      </c>
      <c r="S2002" s="288" t="str">
        <f>+'EVCA sectoralclassification'!E214</f>
        <v>Systems software</v>
      </c>
      <c r="T2002" s="68" t="s">
        <v>41</v>
      </c>
      <c r="U2002" s="78" t="s">
        <v>218</v>
      </c>
      <c r="V2002" s="440" t="s">
        <v>174</v>
      </c>
      <c r="W2002" s="382"/>
      <c r="X2002" s="489">
        <v>44364</v>
      </c>
      <c r="Y2002" s="482"/>
      <c r="Z2002" s="74"/>
    </row>
    <row r="2003" spans="2:26" ht="42.45" hidden="1" customHeight="1" x14ac:dyDescent="0.3">
      <c r="B2003" s="56" t="str">
        <f t="shared" ca="1" si="207"/>
        <v>VERO</v>
      </c>
      <c r="C2003" s="57" t="b">
        <f t="shared" si="208"/>
        <v>1</v>
      </c>
      <c r="D2003" s="57" t="b">
        <f>+IF(Q2003='Convalida dati'!$B$16,AND('Dealflow centrale'!V2003&lt;&gt;"",I2003&lt;&gt;""),IF(AND('Dealflow centrale'!Q2003='Convalida dati'!$B$17,'Dealflow centrale'!I2003=""),OR('Dealflow centrale'!V2003="",V2003='Convalida dati'!$D$8),"FALSO"))</f>
        <v>1</v>
      </c>
      <c r="E2003" s="57" t="b">
        <f>+IF(OR(T2003='Convalida dati'!$F$4,T2003='Convalida dati'!$F$5,T2003='Convalida dati'!$F$8),OR('Dealflow centrale'!V2003='Convalida dati'!$D$9,V2003='Convalida dati'!$D$6,V2003='Convalida dati'!$D$7),IF(OR('Dealflow centrale'!T2003='Convalida dati'!$F$6,'Dealflow centrale'!T2003='Convalida dati'!$F$7),OR('Dealflow centrale'!V2003='Convalida dati'!$D$10,'Dealflow centrale'!V2003='Convalida dati'!$D$9,'Dealflow centrale'!V2003='Convalida dati'!$D$6),IF(T2003="",OR(V2003="",V2003='Convalida dati'!$D$8),"FALSO")))</f>
        <v>1</v>
      </c>
      <c r="F2003" s="58" t="str">
        <f t="shared" ca="1" si="210"/>
        <v>OK</v>
      </c>
      <c r="G2003" s="60">
        <f t="shared" si="209"/>
        <v>1998</v>
      </c>
      <c r="H2003" s="84">
        <v>44363</v>
      </c>
      <c r="I2003" s="59">
        <v>44363</v>
      </c>
      <c r="J2003" s="75" t="s">
        <v>4274</v>
      </c>
      <c r="K2003" s="70" t="s">
        <v>62</v>
      </c>
      <c r="L2003" s="70" t="s">
        <v>69</v>
      </c>
      <c r="M2003" s="72" t="s">
        <v>70</v>
      </c>
      <c r="N2003" s="75"/>
      <c r="O2003" s="73" t="s">
        <v>4273</v>
      </c>
      <c r="P2003" s="72" t="s">
        <v>37</v>
      </c>
      <c r="Q2003" s="281" t="s">
        <v>170</v>
      </c>
      <c r="R2003" s="61" t="s">
        <v>52</v>
      </c>
      <c r="S2003" s="293" t="str">
        <f>+'EVCA sectoralclassification'!E232</f>
        <v>Medical devices and supplies</v>
      </c>
      <c r="T2003" s="62" t="s">
        <v>40</v>
      </c>
      <c r="U2003" s="72" t="s">
        <v>4275</v>
      </c>
      <c r="V2003" s="441" t="s">
        <v>3912</v>
      </c>
      <c r="W2003" s="466"/>
      <c r="X2003" s="488">
        <v>44364</v>
      </c>
      <c r="Y2003" s="481"/>
      <c r="Z2003" s="284"/>
    </row>
    <row r="2004" spans="2:26" ht="42.45" hidden="1" customHeight="1" x14ac:dyDescent="0.3">
      <c r="B2004" s="56" t="str">
        <f t="shared" ca="1" si="207"/>
        <v>VERO</v>
      </c>
      <c r="C2004" s="57" t="b">
        <f t="shared" si="208"/>
        <v>1</v>
      </c>
      <c r="D2004" s="57" t="b">
        <f>+IF(Q2004='Convalida dati'!$B$16,AND('Dealflow centrale'!V2004&lt;&gt;"",I2004&lt;&gt;""),IF(AND('Dealflow centrale'!Q2004='Convalida dati'!$B$17,'Dealflow centrale'!I2004=""),OR('Dealflow centrale'!V2004="",V2004='Convalida dati'!$D$8),"FALSO"))</f>
        <v>1</v>
      </c>
      <c r="E2004" s="57" t="b">
        <f>+IF(OR(T2004='Convalida dati'!$F$4,T2004='Convalida dati'!$F$5,T2004='Convalida dati'!$F$8),OR('Dealflow centrale'!V2004='Convalida dati'!$D$9,V2004='Convalida dati'!$D$6,V2004='Convalida dati'!$D$7),IF(OR('Dealflow centrale'!T2004='Convalida dati'!$F$6,'Dealflow centrale'!T2004='Convalida dati'!$F$7),OR('Dealflow centrale'!V2004='Convalida dati'!$D$10,'Dealflow centrale'!V2004='Convalida dati'!$D$9,'Dealflow centrale'!V2004='Convalida dati'!$D$6),IF(T2004="",OR(V2004="",V2004='Convalida dati'!$D$8),"FALSO")))</f>
        <v>1</v>
      </c>
      <c r="F2004" s="58" t="str">
        <f t="shared" ca="1" si="210"/>
        <v>OK</v>
      </c>
      <c r="G2004" s="66">
        <f t="shared" si="209"/>
        <v>1999</v>
      </c>
      <c r="H2004" s="85">
        <v>44364</v>
      </c>
      <c r="I2004" s="63">
        <v>44364</v>
      </c>
      <c r="J2004" s="77" t="s">
        <v>4276</v>
      </c>
      <c r="K2004" s="76" t="s">
        <v>62</v>
      </c>
      <c r="L2004" s="76" t="s">
        <v>830</v>
      </c>
      <c r="M2004" s="78" t="s">
        <v>103</v>
      </c>
      <c r="N2004" s="64"/>
      <c r="O2004" s="272" t="s">
        <v>1468</v>
      </c>
      <c r="P2004" s="66" t="s">
        <v>35</v>
      </c>
      <c r="Q2004" s="280" t="s">
        <v>170</v>
      </c>
      <c r="R2004" s="67" t="s">
        <v>49</v>
      </c>
      <c r="S2004" s="288" t="str">
        <f>+'EVCA sectoralclassification'!E214</f>
        <v>Systems software</v>
      </c>
      <c r="T2004" s="68" t="s">
        <v>166</v>
      </c>
      <c r="U2004" s="66" t="s">
        <v>218</v>
      </c>
      <c r="V2004" s="432" t="s">
        <v>3913</v>
      </c>
      <c r="W2004" s="465"/>
      <c r="X2004" s="489">
        <v>44364</v>
      </c>
      <c r="Y2004" s="482"/>
      <c r="Z2004" s="74"/>
    </row>
    <row r="2005" spans="2:26" ht="42.45" hidden="1" customHeight="1" x14ac:dyDescent="0.3">
      <c r="B2005" s="56" t="str">
        <f t="shared" ca="1" si="207"/>
        <v>VERO</v>
      </c>
      <c r="C2005" s="57" t="b">
        <f t="shared" si="208"/>
        <v>1</v>
      </c>
      <c r="D2005" s="57" t="b">
        <f>+IF(Q2005='Convalida dati'!$B$16,AND('Dealflow centrale'!V2005&lt;&gt;"",I2005&lt;&gt;""),IF(AND('Dealflow centrale'!Q2005='Convalida dati'!$B$17,'Dealflow centrale'!I2005=""),OR('Dealflow centrale'!V2005="",V2005='Convalida dati'!$D$8),"FALSO"))</f>
        <v>1</v>
      </c>
      <c r="E2005" s="57" t="b">
        <f>+IF(OR(T2005='Convalida dati'!$F$4,T2005='Convalida dati'!$F$5,T2005='Convalida dati'!$F$8),OR('Dealflow centrale'!V2005='Convalida dati'!$D$9,V2005='Convalida dati'!$D$6,V2005='Convalida dati'!$D$7),IF(OR('Dealflow centrale'!T2005='Convalida dati'!$F$6,'Dealflow centrale'!T2005='Convalida dati'!$F$7),OR('Dealflow centrale'!V2005='Convalida dati'!$D$10,'Dealflow centrale'!V2005='Convalida dati'!$D$9,'Dealflow centrale'!V2005='Convalida dati'!$D$6),IF(T2005="",OR(V2005="",V2005='Convalida dati'!$D$8),"FALSO")))</f>
        <v>1</v>
      </c>
      <c r="F2005" s="58" t="str">
        <f t="shared" ca="1" si="210"/>
        <v>OK</v>
      </c>
      <c r="G2005" s="60">
        <f t="shared" si="209"/>
        <v>2000</v>
      </c>
      <c r="H2005" s="84">
        <v>44365</v>
      </c>
      <c r="I2005" s="59">
        <v>44365</v>
      </c>
      <c r="J2005" s="75" t="s">
        <v>4277</v>
      </c>
      <c r="K2005" s="70" t="s">
        <v>62</v>
      </c>
      <c r="L2005" s="70" t="s">
        <v>192</v>
      </c>
      <c r="M2005" s="72" t="s">
        <v>95</v>
      </c>
      <c r="N2005" s="75"/>
      <c r="O2005" s="73" t="s">
        <v>4278</v>
      </c>
      <c r="P2005" s="72" t="s">
        <v>35</v>
      </c>
      <c r="Q2005" s="281" t="s">
        <v>170</v>
      </c>
      <c r="R2005" s="61" t="s">
        <v>49</v>
      </c>
      <c r="S2005" s="293" t="str">
        <f>+'EVCA sectoralclassification'!E214</f>
        <v>Systems software</v>
      </c>
      <c r="T2005" s="62" t="s">
        <v>166</v>
      </c>
      <c r="U2005" s="60" t="s">
        <v>218</v>
      </c>
      <c r="V2005" s="442" t="s">
        <v>3913</v>
      </c>
      <c r="W2005" s="467"/>
      <c r="X2005" s="488">
        <v>44372</v>
      </c>
      <c r="Y2005" s="481"/>
      <c r="Z2005" s="284"/>
    </row>
    <row r="2006" spans="2:26" ht="42.45" hidden="1" customHeight="1" x14ac:dyDescent="0.3">
      <c r="B2006" s="56" t="str">
        <f t="shared" ca="1" si="207"/>
        <v>VERO</v>
      </c>
      <c r="C2006" s="57" t="b">
        <f t="shared" si="208"/>
        <v>1</v>
      </c>
      <c r="D2006" s="57" t="b">
        <f>+IF(Q2006='Convalida dati'!$B$16,AND('Dealflow centrale'!V2006&lt;&gt;"",I2006&lt;&gt;""),IF(AND('Dealflow centrale'!Q2006='Convalida dati'!$B$17,'Dealflow centrale'!I2006=""),OR('Dealflow centrale'!V2006="",V2006='Convalida dati'!$D$8),"FALSO"))</f>
        <v>1</v>
      </c>
      <c r="E2006" s="57" t="b">
        <f>+IF(OR(T2006='Convalida dati'!$F$4,T2006='Convalida dati'!$F$5,T2006='Convalida dati'!$F$8),OR('Dealflow centrale'!V2006='Convalida dati'!$D$9,V2006='Convalida dati'!$D$6,V2006='Convalida dati'!$D$7),IF(OR('Dealflow centrale'!T2006='Convalida dati'!$F$6,'Dealflow centrale'!T2006='Convalida dati'!$F$7),OR('Dealflow centrale'!V2006='Convalida dati'!$D$10,'Dealflow centrale'!V2006='Convalida dati'!$D$9,'Dealflow centrale'!V2006='Convalida dati'!$D$6),IF(T2006="",OR(V2006="",V2006='Convalida dati'!$D$8),"FALSO")))</f>
        <v>1</v>
      </c>
      <c r="F2006" s="58" t="str">
        <f t="shared" ca="1" si="210"/>
        <v>OK</v>
      </c>
      <c r="G2006" s="66">
        <f t="shared" si="209"/>
        <v>2001</v>
      </c>
      <c r="H2006" s="85">
        <v>44365</v>
      </c>
      <c r="I2006" s="63">
        <v>44365</v>
      </c>
      <c r="J2006" s="77" t="s">
        <v>4280</v>
      </c>
      <c r="K2006" s="76" t="s">
        <v>62</v>
      </c>
      <c r="L2006" s="76" t="s">
        <v>206</v>
      </c>
      <c r="M2006" s="78" t="s">
        <v>206</v>
      </c>
      <c r="N2006" s="64"/>
      <c r="O2006" s="272" t="s">
        <v>4279</v>
      </c>
      <c r="P2006" s="66" t="s">
        <v>35</v>
      </c>
      <c r="Q2006" s="67" t="s">
        <v>170</v>
      </c>
      <c r="R2006" s="67" t="s">
        <v>49</v>
      </c>
      <c r="S2006" s="288" t="str">
        <f>+'EVCA sectoralclassification'!E214</f>
        <v>Systems software</v>
      </c>
      <c r="T2006" s="278" t="s">
        <v>166</v>
      </c>
      <c r="U2006" s="66" t="s">
        <v>218</v>
      </c>
      <c r="V2006" s="432" t="s">
        <v>3913</v>
      </c>
      <c r="W2006" s="465"/>
      <c r="X2006" s="489">
        <v>44372</v>
      </c>
      <c r="Y2006" s="482"/>
      <c r="Z2006" s="74"/>
    </row>
    <row r="2007" spans="2:26" ht="42.45" hidden="1" customHeight="1" x14ac:dyDescent="0.3">
      <c r="B2007" s="56" t="str">
        <f t="shared" ca="1" si="207"/>
        <v>VERO</v>
      </c>
      <c r="C2007" s="57" t="b">
        <f t="shared" si="208"/>
        <v>1</v>
      </c>
      <c r="D2007" s="57" t="b">
        <f>+IF(Q2007='Convalida dati'!$B$16,AND('Dealflow centrale'!V2007&lt;&gt;"",I2007&lt;&gt;""),IF(AND('Dealflow centrale'!Q2007='Convalida dati'!$B$17,'Dealflow centrale'!I2007=""),OR('Dealflow centrale'!V2007="",V2007='Convalida dati'!$D$8),"FALSO"))</f>
        <v>1</v>
      </c>
      <c r="E2007" s="57" t="b">
        <f>+IF(OR(T2007='Convalida dati'!$F$4,T2007='Convalida dati'!$F$5,T2007='Convalida dati'!$F$8),OR('Dealflow centrale'!V2007='Convalida dati'!$D$9,V2007='Convalida dati'!$D$6,V2007='Convalida dati'!$D$7),IF(OR('Dealflow centrale'!T2007='Convalida dati'!$F$6,'Dealflow centrale'!T2007='Convalida dati'!$F$7),OR('Dealflow centrale'!V2007='Convalida dati'!$D$10,'Dealflow centrale'!V2007='Convalida dati'!$D$9,'Dealflow centrale'!V2007='Convalida dati'!$D$6),IF(T2007="",OR(V2007="",V2007='Convalida dati'!$D$8),"FALSO")))</f>
        <v>1</v>
      </c>
      <c r="F2007" s="58" t="str">
        <f t="shared" ca="1" si="210"/>
        <v>OK</v>
      </c>
      <c r="G2007" s="60">
        <f t="shared" si="209"/>
        <v>2002</v>
      </c>
      <c r="H2007" s="84">
        <v>44369</v>
      </c>
      <c r="I2007" s="59">
        <v>44369</v>
      </c>
      <c r="J2007" s="75" t="s">
        <v>4281</v>
      </c>
      <c r="K2007" s="70" t="s">
        <v>62</v>
      </c>
      <c r="L2007" s="70" t="s">
        <v>165</v>
      </c>
      <c r="M2007" s="72" t="s">
        <v>90</v>
      </c>
      <c r="N2007" s="75"/>
      <c r="O2007" s="73" t="s">
        <v>4284</v>
      </c>
      <c r="P2007" s="72" t="s">
        <v>83</v>
      </c>
      <c r="Q2007" s="281" t="s">
        <v>170</v>
      </c>
      <c r="R2007" s="61" t="s">
        <v>49</v>
      </c>
      <c r="S2007" s="293" t="str">
        <f>+'EVCA sectoralclassification'!E214</f>
        <v>Systems software</v>
      </c>
      <c r="T2007" s="62" t="s">
        <v>41</v>
      </c>
      <c r="U2007" s="72" t="s">
        <v>218</v>
      </c>
      <c r="V2007" s="438" t="s">
        <v>174</v>
      </c>
      <c r="W2007" s="385"/>
      <c r="X2007" s="488">
        <v>44372</v>
      </c>
      <c r="Y2007" s="483" t="s">
        <v>2218</v>
      </c>
      <c r="Z2007" s="80"/>
    </row>
    <row r="2008" spans="2:26" ht="42.45" hidden="1" customHeight="1" x14ac:dyDescent="0.3">
      <c r="B2008" s="56" t="str">
        <f t="shared" ca="1" si="207"/>
        <v>VERO</v>
      </c>
      <c r="C2008" s="57" t="b">
        <f t="shared" si="208"/>
        <v>1</v>
      </c>
      <c r="D2008" s="57" t="b">
        <f>+IF(Q2008='Convalida dati'!$B$16,AND('Dealflow centrale'!V2008&lt;&gt;"",I2008&lt;&gt;""),IF(AND('Dealflow centrale'!Q2008='Convalida dati'!$B$17,'Dealflow centrale'!I2008=""),OR('Dealflow centrale'!V2008="",V2008='Convalida dati'!$D$8),"FALSO"))</f>
        <v>1</v>
      </c>
      <c r="E2008" s="57" t="b">
        <f>+IF(OR(T2008='Convalida dati'!$F$4,T2008='Convalida dati'!$F$5,T2008='Convalida dati'!$F$8),OR('Dealflow centrale'!V2008='Convalida dati'!$D$9,V2008='Convalida dati'!$D$6,V2008='Convalida dati'!$D$7),IF(OR('Dealflow centrale'!T2008='Convalida dati'!$F$6,'Dealflow centrale'!T2008='Convalida dati'!$F$7),OR('Dealflow centrale'!V2008='Convalida dati'!$D$10,'Dealflow centrale'!V2008='Convalida dati'!$D$9,'Dealflow centrale'!V2008='Convalida dati'!$D$6),IF(T2008="",OR(V2008="",V2008='Convalida dati'!$D$8),"FALSO")))</f>
        <v>1</v>
      </c>
      <c r="F2008" s="58" t="str">
        <f t="shared" ca="1" si="210"/>
        <v>OK</v>
      </c>
      <c r="G2008" s="66">
        <f t="shared" si="209"/>
        <v>2003</v>
      </c>
      <c r="H2008" s="85">
        <v>44369</v>
      </c>
      <c r="I2008" s="63">
        <v>44369</v>
      </c>
      <c r="J2008" s="77" t="s">
        <v>4282</v>
      </c>
      <c r="K2008" s="76" t="s">
        <v>62</v>
      </c>
      <c r="L2008" s="76" t="s">
        <v>165</v>
      </c>
      <c r="M2008" s="78" t="s">
        <v>90</v>
      </c>
      <c r="N2008" s="64"/>
      <c r="O2008" s="272" t="s">
        <v>4284</v>
      </c>
      <c r="P2008" s="66" t="s">
        <v>83</v>
      </c>
      <c r="Q2008" s="67" t="s">
        <v>170</v>
      </c>
      <c r="R2008" s="67" t="s">
        <v>48</v>
      </c>
      <c r="S2008" s="288" t="str">
        <f>+'EVCA sectoralclassification'!E200</f>
        <v>Internet technologies</v>
      </c>
      <c r="T2008" s="68" t="s">
        <v>41</v>
      </c>
      <c r="U2008" s="66" t="s">
        <v>218</v>
      </c>
      <c r="V2008" s="437" t="s">
        <v>174</v>
      </c>
      <c r="W2008" s="384"/>
      <c r="X2008" s="489">
        <v>44372</v>
      </c>
      <c r="Y2008" s="482" t="s">
        <v>2218</v>
      </c>
      <c r="Z2008" s="74"/>
    </row>
    <row r="2009" spans="2:26" ht="42.45" hidden="1" customHeight="1" x14ac:dyDescent="0.3">
      <c r="B2009" s="56" t="str">
        <f t="shared" ca="1" si="207"/>
        <v>VERO</v>
      </c>
      <c r="C2009" s="57" t="b">
        <f t="shared" si="208"/>
        <v>1</v>
      </c>
      <c r="D2009" s="57" t="b">
        <f>+IF(Q2009='Convalida dati'!$B$16,AND('Dealflow centrale'!V2009&lt;&gt;"",I2009&lt;&gt;""),IF(AND('Dealflow centrale'!Q2009='Convalida dati'!$B$17,'Dealflow centrale'!I2009=""),OR('Dealflow centrale'!V2009="",V2009='Convalida dati'!$D$8),"FALSO"))</f>
        <v>1</v>
      </c>
      <c r="E2009" s="57" t="b">
        <f>+IF(OR(T2009='Convalida dati'!$F$4,T2009='Convalida dati'!$F$5,T2009='Convalida dati'!$F$8),OR('Dealflow centrale'!V2009='Convalida dati'!$D$9,V2009='Convalida dati'!$D$6,V2009='Convalida dati'!$D$7),IF(OR('Dealflow centrale'!T2009='Convalida dati'!$F$6,'Dealflow centrale'!T2009='Convalida dati'!$F$7),OR('Dealflow centrale'!V2009='Convalida dati'!$D$10,'Dealflow centrale'!V2009='Convalida dati'!$D$9,'Dealflow centrale'!V2009='Convalida dati'!$D$6),IF(T2009="",OR(V2009="",V2009='Convalida dati'!$D$8),"FALSO")))</f>
        <v>1</v>
      </c>
      <c r="F2009" s="58" t="str">
        <f t="shared" ca="1" si="210"/>
        <v>OK</v>
      </c>
      <c r="G2009" s="60">
        <f t="shared" si="209"/>
        <v>2004</v>
      </c>
      <c r="H2009" s="84">
        <v>44369</v>
      </c>
      <c r="I2009" s="59">
        <v>44369</v>
      </c>
      <c r="J2009" s="75" t="s">
        <v>4283</v>
      </c>
      <c r="K2009" s="70" t="s">
        <v>62</v>
      </c>
      <c r="L2009" s="70" t="s">
        <v>165</v>
      </c>
      <c r="M2009" s="72" t="s">
        <v>90</v>
      </c>
      <c r="N2009" s="75"/>
      <c r="O2009" s="73" t="s">
        <v>4284</v>
      </c>
      <c r="P2009" s="60" t="s">
        <v>83</v>
      </c>
      <c r="Q2009" s="281" t="s">
        <v>170</v>
      </c>
      <c r="R2009" s="61" t="s">
        <v>49</v>
      </c>
      <c r="S2009" s="293" t="str">
        <f>+'EVCA sectoralclassification'!E214</f>
        <v>Systems software</v>
      </c>
      <c r="T2009" s="62" t="s">
        <v>41</v>
      </c>
      <c r="U2009" s="72" t="s">
        <v>218</v>
      </c>
      <c r="V2009" s="438" t="s">
        <v>174</v>
      </c>
      <c r="W2009" s="385"/>
      <c r="X2009" s="488">
        <v>44372</v>
      </c>
      <c r="Y2009" s="483" t="s">
        <v>2218</v>
      </c>
      <c r="Z2009" s="80"/>
    </row>
    <row r="2010" spans="2:26" ht="42.45" hidden="1" customHeight="1" x14ac:dyDescent="0.3">
      <c r="B2010" s="56" t="str">
        <f t="shared" ca="1" si="207"/>
        <v>VERO</v>
      </c>
      <c r="C2010" s="57" t="b">
        <f t="shared" si="208"/>
        <v>1</v>
      </c>
      <c r="D2010" s="57" t="b">
        <f>+IF(Q2010='Convalida dati'!$B$16,AND('Dealflow centrale'!V2010&lt;&gt;"",I2010&lt;&gt;""),IF(AND('Dealflow centrale'!Q2010='Convalida dati'!$B$17,'Dealflow centrale'!I2010=""),OR('Dealflow centrale'!V2010="",V2010='Convalida dati'!$D$8),"FALSO"))</f>
        <v>1</v>
      </c>
      <c r="E2010" s="57" t="b">
        <f>+IF(OR(T2010='Convalida dati'!$F$4,T2010='Convalida dati'!$F$5,T2010='Convalida dati'!$F$8),OR('Dealflow centrale'!V2010='Convalida dati'!$D$9,V2010='Convalida dati'!$D$6,V2010='Convalida dati'!$D$7),IF(OR('Dealflow centrale'!T2010='Convalida dati'!$F$6,'Dealflow centrale'!T2010='Convalida dati'!$F$7),OR('Dealflow centrale'!V2010='Convalida dati'!$D$10,'Dealflow centrale'!V2010='Convalida dati'!$D$9,'Dealflow centrale'!V2010='Convalida dati'!$D$6),IF(T2010="",OR(V2010="",V2010='Convalida dati'!$D$8),"FALSO")))</f>
        <v>1</v>
      </c>
      <c r="F2010" s="58" t="str">
        <f t="shared" ca="1" si="210"/>
        <v>OK</v>
      </c>
      <c r="G2010" s="66">
        <f t="shared" si="209"/>
        <v>2005</v>
      </c>
      <c r="H2010" s="273">
        <v>44370</v>
      </c>
      <c r="I2010" s="63">
        <v>44370</v>
      </c>
      <c r="J2010" s="77" t="s">
        <v>4285</v>
      </c>
      <c r="K2010" s="76" t="s">
        <v>62</v>
      </c>
      <c r="L2010" s="76" t="s">
        <v>206</v>
      </c>
      <c r="M2010" s="78" t="s">
        <v>206</v>
      </c>
      <c r="N2010" s="64"/>
      <c r="O2010" s="272" t="s">
        <v>4286</v>
      </c>
      <c r="P2010" s="66" t="s">
        <v>37</v>
      </c>
      <c r="Q2010" s="67" t="s">
        <v>170</v>
      </c>
      <c r="R2010" s="67" t="s">
        <v>43</v>
      </c>
      <c r="S2010" s="288" t="str">
        <f>+'EVCA sectoralclassification'!E9</f>
        <v>Fishing, hunting and animal husbandry</v>
      </c>
      <c r="T2010" s="68" t="s">
        <v>41</v>
      </c>
      <c r="U2010" s="66" t="s">
        <v>218</v>
      </c>
      <c r="V2010" s="437" t="s">
        <v>174</v>
      </c>
      <c r="W2010" s="384"/>
      <c r="X2010" s="489">
        <v>44372</v>
      </c>
      <c r="Y2010" s="482"/>
      <c r="Z2010" s="74"/>
    </row>
    <row r="2011" spans="2:26" ht="42.45" hidden="1" customHeight="1" x14ac:dyDescent="0.3">
      <c r="B2011" s="56" t="str">
        <f t="shared" ca="1" si="207"/>
        <v>VERO</v>
      </c>
      <c r="C2011" s="57" t="b">
        <f t="shared" si="208"/>
        <v>1</v>
      </c>
      <c r="D2011" s="57" t="b">
        <f>+IF(Q2011='Convalida dati'!$B$16,AND('Dealflow centrale'!V2011&lt;&gt;"",I2011&lt;&gt;""),IF(AND('Dealflow centrale'!Q2011='Convalida dati'!$B$17,'Dealflow centrale'!I2011=""),OR('Dealflow centrale'!V2011="",V2011='Convalida dati'!$D$8),"FALSO"))</f>
        <v>1</v>
      </c>
      <c r="E2011" s="57" t="b">
        <f>+IF(OR(T2011='Convalida dati'!$F$4,T2011='Convalida dati'!$F$5,T2011='Convalida dati'!$F$8),OR('Dealflow centrale'!V2011='Convalida dati'!$D$9,V2011='Convalida dati'!$D$6,V2011='Convalida dati'!$D$7),IF(OR('Dealflow centrale'!T2011='Convalida dati'!$F$6,'Dealflow centrale'!T2011='Convalida dati'!$F$7),OR('Dealflow centrale'!V2011='Convalida dati'!$D$10,'Dealflow centrale'!V2011='Convalida dati'!$D$9,'Dealflow centrale'!V2011='Convalida dati'!$D$6),IF(T2011="",OR(V2011="",V2011='Convalida dati'!$D$8),"FALSO")))</f>
        <v>1</v>
      </c>
      <c r="F2011" s="58" t="str">
        <f t="shared" ca="1" si="210"/>
        <v>OK</v>
      </c>
      <c r="G2011" s="60">
        <f t="shared" si="209"/>
        <v>2006</v>
      </c>
      <c r="H2011" s="84">
        <v>44371</v>
      </c>
      <c r="I2011" s="59">
        <v>44371</v>
      </c>
      <c r="J2011" s="75" t="s">
        <v>4287</v>
      </c>
      <c r="K2011" s="70" t="s">
        <v>62</v>
      </c>
      <c r="L2011" s="70" t="s">
        <v>149</v>
      </c>
      <c r="M2011" s="72" t="s">
        <v>92</v>
      </c>
      <c r="N2011" s="75"/>
      <c r="O2011" s="73" t="s">
        <v>4288</v>
      </c>
      <c r="P2011" s="60" t="s">
        <v>35</v>
      </c>
      <c r="Q2011" s="281" t="s">
        <v>170</v>
      </c>
      <c r="R2011" s="61" t="s">
        <v>49</v>
      </c>
      <c r="S2011" s="293" t="str">
        <f>+'EVCA sectoralclassification'!E214</f>
        <v>Systems software</v>
      </c>
      <c r="T2011" s="62" t="s">
        <v>41</v>
      </c>
      <c r="U2011" s="80" t="s">
        <v>218</v>
      </c>
      <c r="V2011" s="426" t="s">
        <v>174</v>
      </c>
      <c r="W2011" s="293"/>
      <c r="X2011" s="488">
        <v>44372</v>
      </c>
      <c r="Y2011" s="481"/>
      <c r="Z2011" s="284"/>
    </row>
    <row r="2012" spans="2:26" ht="42.45" hidden="1" customHeight="1" x14ac:dyDescent="0.3">
      <c r="B2012" s="56" t="str">
        <f t="shared" ca="1" si="207"/>
        <v>VERO</v>
      </c>
      <c r="C2012" s="57" t="b">
        <f t="shared" si="208"/>
        <v>1</v>
      </c>
      <c r="D2012" s="57" t="b">
        <f>+IF(Q2012='Convalida dati'!$B$16,AND('Dealflow centrale'!V2012&lt;&gt;"",I2012&lt;&gt;""),IF(AND('Dealflow centrale'!Q2012='Convalida dati'!$B$17,'Dealflow centrale'!I2012=""),OR('Dealflow centrale'!V2012="",V2012='Convalida dati'!$D$8),"FALSO"))</f>
        <v>1</v>
      </c>
      <c r="E2012" s="57" t="b">
        <f>+IF(OR(T2012='Convalida dati'!$F$4,T2012='Convalida dati'!$F$5,T2012='Convalida dati'!$F$8),OR('Dealflow centrale'!V2012='Convalida dati'!$D$9,V2012='Convalida dati'!$D$6,V2012='Convalida dati'!$D$7),IF(OR('Dealflow centrale'!T2012='Convalida dati'!$F$6,'Dealflow centrale'!T2012='Convalida dati'!$F$7),OR('Dealflow centrale'!V2012='Convalida dati'!$D$10,'Dealflow centrale'!V2012='Convalida dati'!$D$9,'Dealflow centrale'!V2012='Convalida dati'!$D$6),IF(T2012="",OR(V2012="",V2012='Convalida dati'!$D$8),"FALSO")))</f>
        <v>1</v>
      </c>
      <c r="F2012" s="58" t="str">
        <f t="shared" ca="1" si="210"/>
        <v>OK</v>
      </c>
      <c r="G2012" s="66">
        <f t="shared" si="209"/>
        <v>2007</v>
      </c>
      <c r="H2012" s="85">
        <v>44371</v>
      </c>
      <c r="I2012" s="63">
        <v>44371</v>
      </c>
      <c r="J2012" s="77" t="s">
        <v>4290</v>
      </c>
      <c r="K2012" s="76" t="s">
        <v>62</v>
      </c>
      <c r="L2012" s="76" t="s">
        <v>149</v>
      </c>
      <c r="M2012" s="78" t="s">
        <v>92</v>
      </c>
      <c r="N2012" s="64"/>
      <c r="O2012" s="272" t="s">
        <v>4289</v>
      </c>
      <c r="P2012" s="66" t="s">
        <v>35</v>
      </c>
      <c r="Q2012" s="280" t="s">
        <v>170</v>
      </c>
      <c r="R2012" s="67" t="s">
        <v>48</v>
      </c>
      <c r="S2012" s="288" t="str">
        <f>+'EVCA sectoralclassification'!E200</f>
        <v>Internet technologies</v>
      </c>
      <c r="T2012" s="68" t="s">
        <v>166</v>
      </c>
      <c r="U2012" s="66" t="s">
        <v>218</v>
      </c>
      <c r="V2012" s="432" t="s">
        <v>3913</v>
      </c>
      <c r="W2012" s="465"/>
      <c r="X2012" s="489">
        <v>44372</v>
      </c>
      <c r="Y2012" s="482"/>
      <c r="Z2012" s="74"/>
    </row>
    <row r="2013" spans="2:26" ht="42.45" hidden="1" customHeight="1" x14ac:dyDescent="0.3">
      <c r="B2013" s="56" t="str">
        <f t="shared" ca="1" si="207"/>
        <v>VERO</v>
      </c>
      <c r="C2013" s="57" t="b">
        <f t="shared" si="208"/>
        <v>1</v>
      </c>
      <c r="D2013" s="57" t="b">
        <f>+IF(Q2013='Convalida dati'!$B$16,AND('Dealflow centrale'!V2013&lt;&gt;"",I2013&lt;&gt;""),IF(AND('Dealflow centrale'!Q2013='Convalida dati'!$B$17,'Dealflow centrale'!I2013=""),OR('Dealflow centrale'!V2013="",V2013='Convalida dati'!$D$8),"FALSO"))</f>
        <v>1</v>
      </c>
      <c r="E2013" s="57" t="b">
        <f>+IF(OR(T2013='Convalida dati'!$F$4,T2013='Convalida dati'!$F$5,T2013='Convalida dati'!$F$8),OR('Dealflow centrale'!V2013='Convalida dati'!$D$9,V2013='Convalida dati'!$D$6,V2013='Convalida dati'!$D$7),IF(OR('Dealflow centrale'!T2013='Convalida dati'!$F$6,'Dealflow centrale'!T2013='Convalida dati'!$F$7),OR('Dealflow centrale'!V2013='Convalida dati'!$D$10,'Dealflow centrale'!V2013='Convalida dati'!$D$9,'Dealflow centrale'!V2013='Convalida dati'!$D$6),IF(T2013="",OR(V2013="",V2013='Convalida dati'!$D$8),"FALSO")))</f>
        <v>1</v>
      </c>
      <c r="F2013" s="58" t="str">
        <f t="shared" ca="1" si="210"/>
        <v>OK</v>
      </c>
      <c r="G2013" s="60">
        <f t="shared" si="209"/>
        <v>2008</v>
      </c>
      <c r="H2013" s="84">
        <v>44372</v>
      </c>
      <c r="I2013" s="59">
        <v>44372</v>
      </c>
      <c r="J2013" s="75" t="s">
        <v>4291</v>
      </c>
      <c r="K2013" s="70" t="s">
        <v>62</v>
      </c>
      <c r="L2013" s="70" t="s">
        <v>206</v>
      </c>
      <c r="M2013" s="72" t="s">
        <v>206</v>
      </c>
      <c r="N2013" s="75"/>
      <c r="O2013" s="73" t="s">
        <v>4292</v>
      </c>
      <c r="P2013" s="60" t="s">
        <v>35</v>
      </c>
      <c r="Q2013" s="281" t="s">
        <v>170</v>
      </c>
      <c r="R2013" s="61" t="s">
        <v>53</v>
      </c>
      <c r="S2013" s="293" t="str">
        <f>+'EVCA sectoralclassification'!E109</f>
        <v>Transportation services</v>
      </c>
      <c r="T2013" s="62" t="s">
        <v>41</v>
      </c>
      <c r="U2013" s="80" t="s">
        <v>218</v>
      </c>
      <c r="V2013" s="426" t="s">
        <v>174</v>
      </c>
      <c r="W2013" s="293"/>
      <c r="X2013" s="488">
        <v>44372</v>
      </c>
      <c r="Y2013" s="483"/>
      <c r="Z2013" s="80"/>
    </row>
    <row r="2014" spans="2:26" ht="42.45" hidden="1" customHeight="1" x14ac:dyDescent="0.3">
      <c r="B2014" s="56" t="str">
        <f t="shared" ca="1" si="207"/>
        <v>VERO</v>
      </c>
      <c r="C2014" s="57" t="b">
        <f t="shared" si="208"/>
        <v>1</v>
      </c>
      <c r="D2014" s="57" t="b">
        <f>+IF(Q2014='Convalida dati'!$B$16,AND('Dealflow centrale'!V2014&lt;&gt;"",I2014&lt;&gt;""),IF(AND('Dealflow centrale'!Q2014='Convalida dati'!$B$17,'Dealflow centrale'!I2014=""),OR('Dealflow centrale'!V2014="",V2014='Convalida dati'!$D$8),"FALSO"))</f>
        <v>1</v>
      </c>
      <c r="E2014" s="57" t="b">
        <f>+IF(OR(T2014='Convalida dati'!$F$4,T2014='Convalida dati'!$F$5,T2014='Convalida dati'!$F$8),OR('Dealflow centrale'!V2014='Convalida dati'!$D$9,V2014='Convalida dati'!$D$6,V2014='Convalida dati'!$D$7),IF(OR('Dealflow centrale'!T2014='Convalida dati'!$F$6,'Dealflow centrale'!T2014='Convalida dati'!$F$7),OR('Dealflow centrale'!V2014='Convalida dati'!$D$10,'Dealflow centrale'!V2014='Convalida dati'!$D$9,'Dealflow centrale'!V2014='Convalida dati'!$D$6),IF(T2014="",OR(V2014="",V2014='Convalida dati'!$D$8),"FALSO")))</f>
        <v>1</v>
      </c>
      <c r="F2014" s="58" t="str">
        <f t="shared" ca="1" si="210"/>
        <v>OK</v>
      </c>
      <c r="G2014" s="66">
        <f t="shared" si="209"/>
        <v>2009</v>
      </c>
      <c r="H2014" s="85">
        <v>44375</v>
      </c>
      <c r="I2014" s="63">
        <v>44375</v>
      </c>
      <c r="J2014" s="77" t="s">
        <v>4293</v>
      </c>
      <c r="K2014" s="76" t="s">
        <v>64</v>
      </c>
      <c r="L2014" s="76" t="s">
        <v>194</v>
      </c>
      <c r="M2014" s="78" t="s">
        <v>161</v>
      </c>
      <c r="N2014" s="77"/>
      <c r="O2014" s="272" t="s">
        <v>4294</v>
      </c>
      <c r="P2014" s="78" t="s">
        <v>35</v>
      </c>
      <c r="Q2014" s="67" t="s">
        <v>170</v>
      </c>
      <c r="R2014" s="67" t="s">
        <v>48</v>
      </c>
      <c r="S2014" s="288" t="str">
        <f>+'EVCA sectoralclassification'!E151</f>
        <v>Hospitality, sports and entertainment facilities</v>
      </c>
      <c r="T2014" s="68" t="s">
        <v>41</v>
      </c>
      <c r="U2014" s="66" t="s">
        <v>218</v>
      </c>
      <c r="V2014" s="437" t="s">
        <v>174</v>
      </c>
      <c r="W2014" s="384"/>
      <c r="X2014" s="489">
        <v>44378</v>
      </c>
      <c r="Y2014" s="482"/>
      <c r="Z2014" s="74"/>
    </row>
    <row r="2015" spans="2:26" ht="42.45" hidden="1" customHeight="1" x14ac:dyDescent="0.3">
      <c r="B2015" s="56" t="str">
        <f t="shared" ca="1" si="207"/>
        <v>VERO</v>
      </c>
      <c r="C2015" s="57" t="b">
        <f t="shared" si="208"/>
        <v>1</v>
      </c>
      <c r="D2015" s="57" t="b">
        <f>+IF(Q2015='Convalida dati'!$B$16,AND('Dealflow centrale'!V2015&lt;&gt;"",I2015&lt;&gt;""),IF(AND('Dealflow centrale'!Q2015='Convalida dati'!$B$17,'Dealflow centrale'!I2015=""),OR('Dealflow centrale'!V2015="",V2015='Convalida dati'!$D$8),"FALSO"))</f>
        <v>1</v>
      </c>
      <c r="E2015" s="57" t="b">
        <f>+IF(OR(T2015='Convalida dati'!$F$4,T2015='Convalida dati'!$F$5,T2015='Convalida dati'!$F$8),OR('Dealflow centrale'!V2015='Convalida dati'!$D$9,V2015='Convalida dati'!$D$6,V2015='Convalida dati'!$D$7),IF(OR('Dealflow centrale'!T2015='Convalida dati'!$F$6,'Dealflow centrale'!T2015='Convalida dati'!$F$7),OR('Dealflow centrale'!V2015='Convalida dati'!$D$10,'Dealflow centrale'!V2015='Convalida dati'!$D$9,'Dealflow centrale'!V2015='Convalida dati'!$D$6),IF(T2015="",OR(V2015="",V2015='Convalida dati'!$D$8),"FALSO")))</f>
        <v>1</v>
      </c>
      <c r="F2015" s="58" t="str">
        <f t="shared" ca="1" si="210"/>
        <v>OK</v>
      </c>
      <c r="G2015" s="60">
        <f t="shared" si="209"/>
        <v>2010</v>
      </c>
      <c r="H2015" s="282">
        <v>44377</v>
      </c>
      <c r="I2015" s="59">
        <v>44377</v>
      </c>
      <c r="J2015" s="75" t="s">
        <v>4295</v>
      </c>
      <c r="K2015" s="70" t="s">
        <v>62</v>
      </c>
      <c r="L2015" s="70" t="s">
        <v>773</v>
      </c>
      <c r="M2015" s="72" t="s">
        <v>98</v>
      </c>
      <c r="N2015" s="75"/>
      <c r="O2015" s="73" t="s">
        <v>4296</v>
      </c>
      <c r="P2015" s="72" t="s">
        <v>37</v>
      </c>
      <c r="Q2015" s="281" t="s">
        <v>170</v>
      </c>
      <c r="R2015" s="61" t="s">
        <v>49</v>
      </c>
      <c r="S2015" s="293" t="str">
        <f>+'EVCA sectoralclassification'!E214</f>
        <v>Systems software</v>
      </c>
      <c r="T2015" s="62" t="s">
        <v>166</v>
      </c>
      <c r="U2015" s="72" t="s">
        <v>218</v>
      </c>
      <c r="V2015" s="442" t="s">
        <v>3913</v>
      </c>
      <c r="W2015" s="467"/>
      <c r="X2015" s="488">
        <v>44378</v>
      </c>
      <c r="Y2015" s="481"/>
      <c r="Z2015" s="284"/>
    </row>
    <row r="2016" spans="2:26" ht="42.45" hidden="1" customHeight="1" x14ac:dyDescent="0.3">
      <c r="B2016" s="56" t="str">
        <f t="shared" ca="1" si="207"/>
        <v>VERO</v>
      </c>
      <c r="C2016" s="57" t="b">
        <f t="shared" si="208"/>
        <v>1</v>
      </c>
      <c r="D2016" s="57" t="b">
        <f>+IF(Q2016='Convalida dati'!$B$16,AND('Dealflow centrale'!V2016&lt;&gt;"",I2016&lt;&gt;""),IF(AND('Dealflow centrale'!Q2016='Convalida dati'!$B$17,'Dealflow centrale'!I2016=""),OR('Dealflow centrale'!V2016="",V2016='Convalida dati'!$D$8),"FALSO"))</f>
        <v>1</v>
      </c>
      <c r="E2016" s="57" t="b">
        <f>+IF(OR(T2016='Convalida dati'!$F$4,T2016='Convalida dati'!$F$5,T2016='Convalida dati'!$F$8),OR('Dealflow centrale'!V2016='Convalida dati'!$D$9,V2016='Convalida dati'!$D$6,V2016='Convalida dati'!$D$7),IF(OR('Dealflow centrale'!T2016='Convalida dati'!$F$6,'Dealflow centrale'!T2016='Convalida dati'!$F$7),OR('Dealflow centrale'!V2016='Convalida dati'!$D$10,'Dealflow centrale'!V2016='Convalida dati'!$D$9,'Dealflow centrale'!V2016='Convalida dati'!$D$6),IF(T2016="",OR(V2016="",V2016='Convalida dati'!$D$8),"FALSO")))</f>
        <v>1</v>
      </c>
      <c r="F2016" s="58" t="str">
        <f t="shared" ca="1" si="210"/>
        <v>OK</v>
      </c>
      <c r="G2016" s="66">
        <f t="shared" si="209"/>
        <v>2011</v>
      </c>
      <c r="H2016" s="85">
        <v>44377</v>
      </c>
      <c r="I2016" s="63">
        <v>44377</v>
      </c>
      <c r="J2016" s="77" t="s">
        <v>4297</v>
      </c>
      <c r="K2016" s="76" t="s">
        <v>62</v>
      </c>
      <c r="L2016" s="76" t="s">
        <v>1958</v>
      </c>
      <c r="M2016" s="78" t="s">
        <v>99</v>
      </c>
      <c r="N2016" s="64"/>
      <c r="O2016" s="272" t="s">
        <v>4298</v>
      </c>
      <c r="P2016" s="66" t="s">
        <v>34</v>
      </c>
      <c r="Q2016" s="280" t="s">
        <v>170</v>
      </c>
      <c r="R2016" s="280" t="s">
        <v>52</v>
      </c>
      <c r="S2016" s="288" t="str">
        <f>+'EVCA sectoralclassification'!E231</f>
        <v>Medical devices and supplies</v>
      </c>
      <c r="T2016" s="68" t="s">
        <v>41</v>
      </c>
      <c r="U2016" s="66" t="s">
        <v>218</v>
      </c>
      <c r="V2016" s="437" t="s">
        <v>174</v>
      </c>
      <c r="W2016" s="384"/>
      <c r="X2016" s="489">
        <v>44378</v>
      </c>
      <c r="Y2016" s="482"/>
      <c r="Z2016" s="74"/>
    </row>
    <row r="2017" spans="2:26" ht="42.45" hidden="1" customHeight="1" x14ac:dyDescent="0.3">
      <c r="B2017" s="56" t="str">
        <f t="shared" ca="1" si="207"/>
        <v>VERO</v>
      </c>
      <c r="C2017" s="57" t="b">
        <f t="shared" si="208"/>
        <v>1</v>
      </c>
      <c r="D2017" s="57" t="b">
        <f>+IF(Q2017='Convalida dati'!$B$16,AND('Dealflow centrale'!V2017&lt;&gt;"",I2017&lt;&gt;""),IF(AND('Dealflow centrale'!Q2017='Convalida dati'!$B$17,'Dealflow centrale'!I2017=""),OR('Dealflow centrale'!V2017="",V2017='Convalida dati'!$D$8),"FALSO"))</f>
        <v>1</v>
      </c>
      <c r="E2017" s="57" t="b">
        <f>+IF(OR(T2017='Convalida dati'!$F$4,T2017='Convalida dati'!$F$5,T2017='Convalida dati'!$F$8),OR('Dealflow centrale'!V2017='Convalida dati'!$D$9,V2017='Convalida dati'!$D$6,V2017='Convalida dati'!$D$7),IF(OR('Dealflow centrale'!T2017='Convalida dati'!$F$6,'Dealflow centrale'!T2017='Convalida dati'!$F$7),OR('Dealflow centrale'!V2017='Convalida dati'!$D$10,'Dealflow centrale'!V2017='Convalida dati'!$D$9,'Dealflow centrale'!V2017='Convalida dati'!$D$6),IF(T2017="",OR(V2017="",V2017='Convalida dati'!$D$8),"FALSO")))</f>
        <v>1</v>
      </c>
      <c r="F2017" s="58" t="str">
        <f t="shared" ca="1" si="210"/>
        <v>OK</v>
      </c>
      <c r="G2017" s="60">
        <f t="shared" si="209"/>
        <v>2012</v>
      </c>
      <c r="H2017" s="84">
        <v>44377</v>
      </c>
      <c r="I2017" s="59">
        <v>44377</v>
      </c>
      <c r="J2017" s="75" t="s">
        <v>4300</v>
      </c>
      <c r="K2017" s="70" t="s">
        <v>62</v>
      </c>
      <c r="L2017" s="70" t="s">
        <v>3451</v>
      </c>
      <c r="M2017" s="72" t="s">
        <v>90</v>
      </c>
      <c r="N2017" s="75"/>
      <c r="O2017" s="73" t="s">
        <v>4299</v>
      </c>
      <c r="P2017" s="60" t="s">
        <v>34</v>
      </c>
      <c r="Q2017" s="281" t="s">
        <v>170</v>
      </c>
      <c r="R2017" s="61" t="s">
        <v>43</v>
      </c>
      <c r="S2017" s="293" t="str">
        <f>+'EVCA sectoralclassification'!E118</f>
        <v>Consumer products manufacturing</v>
      </c>
      <c r="T2017" s="62" t="s">
        <v>166</v>
      </c>
      <c r="U2017" s="60" t="s">
        <v>218</v>
      </c>
      <c r="V2017" s="442" t="s">
        <v>3913</v>
      </c>
      <c r="W2017" s="467"/>
      <c r="X2017" s="488">
        <v>44378</v>
      </c>
      <c r="Y2017" s="483" t="s">
        <v>2218</v>
      </c>
      <c r="Z2017" s="80"/>
    </row>
    <row r="2018" spans="2:26" ht="42.45" hidden="1" customHeight="1" x14ac:dyDescent="0.3">
      <c r="B2018" s="56" t="str">
        <f t="shared" ca="1" si="207"/>
        <v>VERO</v>
      </c>
      <c r="C2018" s="57" t="b">
        <f t="shared" si="208"/>
        <v>1</v>
      </c>
      <c r="D2018" s="57" t="b">
        <f>+IF(Q2018='Convalida dati'!$B$16,AND('Dealflow centrale'!V2018&lt;&gt;"",I2018&lt;&gt;""),IF(AND('Dealflow centrale'!Q2018='Convalida dati'!$B$17,'Dealflow centrale'!I2018=""),OR('Dealflow centrale'!V2018="",V2018='Convalida dati'!$D$8),"FALSO"))</f>
        <v>1</v>
      </c>
      <c r="E2018" s="57" t="b">
        <f>+IF(OR(T2018='Convalida dati'!$F$4,T2018='Convalida dati'!$F$5,T2018='Convalida dati'!$F$8),OR('Dealflow centrale'!V2018='Convalida dati'!$D$9,V2018='Convalida dati'!$D$6,V2018='Convalida dati'!$D$7),IF(OR('Dealflow centrale'!T2018='Convalida dati'!$F$6,'Dealflow centrale'!T2018='Convalida dati'!$F$7),OR('Dealflow centrale'!V2018='Convalida dati'!$D$10,'Dealflow centrale'!V2018='Convalida dati'!$D$9,'Dealflow centrale'!V2018='Convalida dati'!$D$6),IF(T2018="",OR(V2018="",V2018='Convalida dati'!$D$8),"FALSO")))</f>
        <v>1</v>
      </c>
      <c r="F2018" s="58" t="str">
        <f t="shared" ca="1" si="210"/>
        <v>OK</v>
      </c>
      <c r="G2018" s="66">
        <f t="shared" si="209"/>
        <v>2013</v>
      </c>
      <c r="H2018" s="85">
        <v>44378</v>
      </c>
      <c r="I2018" s="63">
        <v>44378</v>
      </c>
      <c r="J2018" s="77" t="s">
        <v>4301</v>
      </c>
      <c r="K2018" s="76" t="s">
        <v>62</v>
      </c>
      <c r="L2018" s="76" t="s">
        <v>773</v>
      </c>
      <c r="M2018" s="78" t="s">
        <v>98</v>
      </c>
      <c r="N2018" s="77"/>
      <c r="O2018" s="272" t="s">
        <v>4302</v>
      </c>
      <c r="P2018" s="78" t="s">
        <v>34</v>
      </c>
      <c r="Q2018" s="67" t="s">
        <v>170</v>
      </c>
      <c r="R2018" s="67" t="s">
        <v>48</v>
      </c>
      <c r="S2018" s="288" t="str">
        <f>+'EVCA sectoralclassification'!E200</f>
        <v>Internet technologies</v>
      </c>
      <c r="T2018" s="68" t="s">
        <v>166</v>
      </c>
      <c r="U2018" s="78" t="s">
        <v>218</v>
      </c>
      <c r="V2018" s="427" t="s">
        <v>3913</v>
      </c>
      <c r="W2018" s="462"/>
      <c r="X2018" s="489">
        <v>44385</v>
      </c>
      <c r="Y2018" s="482"/>
      <c r="Z2018" s="74"/>
    </row>
    <row r="2019" spans="2:26" ht="42.45" hidden="1" customHeight="1" x14ac:dyDescent="0.3">
      <c r="B2019" s="56" t="str">
        <f t="shared" ca="1" si="207"/>
        <v>VERO</v>
      </c>
      <c r="C2019" s="57" t="b">
        <f t="shared" si="208"/>
        <v>1</v>
      </c>
      <c r="D2019" s="57" t="b">
        <f>+IF(Q2019='Convalida dati'!$B$16,AND('Dealflow centrale'!V2019&lt;&gt;"",I2019&lt;&gt;""),IF(AND('Dealflow centrale'!Q2019='Convalida dati'!$B$17,'Dealflow centrale'!I2019=""),OR('Dealflow centrale'!V2019="",V2019='Convalida dati'!$D$8),"FALSO"))</f>
        <v>1</v>
      </c>
      <c r="E2019" s="57" t="b">
        <f>+IF(OR(T2019='Convalida dati'!$F$4,T2019='Convalida dati'!$F$5,T2019='Convalida dati'!$F$8),OR('Dealflow centrale'!V2019='Convalida dati'!$D$9,V2019='Convalida dati'!$D$6,V2019='Convalida dati'!$D$7),IF(OR('Dealflow centrale'!T2019='Convalida dati'!$F$6,'Dealflow centrale'!T2019='Convalida dati'!$F$7),OR('Dealflow centrale'!V2019='Convalida dati'!$D$10,'Dealflow centrale'!V2019='Convalida dati'!$D$9,'Dealflow centrale'!V2019='Convalida dati'!$D$6),IF(T2019="",OR(V2019="",V2019='Convalida dati'!$D$8),"FALSO")))</f>
        <v>1</v>
      </c>
      <c r="F2019" s="58" t="str">
        <f t="shared" ca="1" si="210"/>
        <v>OK</v>
      </c>
      <c r="G2019" s="60">
        <f t="shared" si="209"/>
        <v>2014</v>
      </c>
      <c r="H2019" s="84">
        <v>44383</v>
      </c>
      <c r="I2019" s="59">
        <v>44383</v>
      </c>
      <c r="J2019" s="75" t="s">
        <v>4305</v>
      </c>
      <c r="K2019" s="70" t="s">
        <v>62</v>
      </c>
      <c r="L2019" s="70" t="s">
        <v>234</v>
      </c>
      <c r="M2019" s="72" t="s">
        <v>96</v>
      </c>
      <c r="N2019" s="75"/>
      <c r="O2019" s="73" t="s">
        <v>4304</v>
      </c>
      <c r="P2019" s="60" t="s">
        <v>37</v>
      </c>
      <c r="Q2019" s="61" t="s">
        <v>170</v>
      </c>
      <c r="R2019" s="61" t="s">
        <v>51</v>
      </c>
      <c r="S2019" s="293" t="str">
        <f>+'EVCA sectoralclassification'!E65</f>
        <v>Manufacturing: other</v>
      </c>
      <c r="T2019" s="62" t="s">
        <v>166</v>
      </c>
      <c r="U2019" s="60" t="s">
        <v>218</v>
      </c>
      <c r="V2019" s="425" t="s">
        <v>3913</v>
      </c>
      <c r="W2019" s="461"/>
      <c r="X2019" s="488">
        <v>44385</v>
      </c>
      <c r="Y2019" s="483"/>
      <c r="Z2019" s="80"/>
    </row>
    <row r="2020" spans="2:26" ht="42.45" hidden="1" customHeight="1" x14ac:dyDescent="0.3">
      <c r="B2020" s="56" t="str">
        <f t="shared" ca="1" si="207"/>
        <v>VERO</v>
      </c>
      <c r="C2020" s="57" t="b">
        <f t="shared" si="208"/>
        <v>1</v>
      </c>
      <c r="D2020" s="57" t="b">
        <f>+IF(Q2020='Convalida dati'!$B$16,AND('Dealflow centrale'!V2020&lt;&gt;"",I2020&lt;&gt;""),IF(AND('Dealflow centrale'!Q2020='Convalida dati'!$B$17,'Dealflow centrale'!I2020=""),OR('Dealflow centrale'!V2020="",V2020='Convalida dati'!$D$8),"FALSO"))</f>
        <v>1</v>
      </c>
      <c r="E2020" s="57" t="b">
        <f>+IF(OR(T2020='Convalida dati'!$F$4,T2020='Convalida dati'!$F$5,T2020='Convalida dati'!$F$8),OR('Dealflow centrale'!V2020='Convalida dati'!$D$9,V2020='Convalida dati'!$D$6,V2020='Convalida dati'!$D$7),IF(OR('Dealflow centrale'!T2020='Convalida dati'!$F$6,'Dealflow centrale'!T2020='Convalida dati'!$F$7),OR('Dealflow centrale'!V2020='Convalida dati'!$D$10,'Dealflow centrale'!V2020='Convalida dati'!$D$9,'Dealflow centrale'!V2020='Convalida dati'!$D$6),IF(T2020="",OR(V2020="",V2020='Convalida dati'!$D$8),"FALSO")))</f>
        <v>1</v>
      </c>
      <c r="F2020" s="58" t="str">
        <f t="shared" ca="1" si="210"/>
        <v>OK</v>
      </c>
      <c r="G2020" s="66">
        <f t="shared" si="209"/>
        <v>2015</v>
      </c>
      <c r="H2020" s="85">
        <v>44383</v>
      </c>
      <c r="I2020" s="296">
        <v>44383</v>
      </c>
      <c r="J2020" s="77" t="s">
        <v>4307</v>
      </c>
      <c r="K2020" s="76" t="s">
        <v>62</v>
      </c>
      <c r="L2020" s="76" t="s">
        <v>149</v>
      </c>
      <c r="M2020" s="78" t="s">
        <v>92</v>
      </c>
      <c r="N2020" s="77"/>
      <c r="O2020" s="272" t="s">
        <v>4306</v>
      </c>
      <c r="P2020" s="66" t="s">
        <v>34</v>
      </c>
      <c r="Q2020" s="67" t="s">
        <v>170</v>
      </c>
      <c r="R2020" s="67" t="s">
        <v>48</v>
      </c>
      <c r="S2020" s="288" t="str">
        <f>+'EVCA sectoralclassification'!E200</f>
        <v>Internet technologies</v>
      </c>
      <c r="T2020" s="68" t="s">
        <v>41</v>
      </c>
      <c r="U2020" s="66" t="s">
        <v>218</v>
      </c>
      <c r="V2020" s="437" t="s">
        <v>174</v>
      </c>
      <c r="W2020" s="384"/>
      <c r="X2020" s="489">
        <v>44385</v>
      </c>
      <c r="Y2020" s="482"/>
      <c r="Z2020" s="74"/>
    </row>
    <row r="2021" spans="2:26" ht="42.45" hidden="1" customHeight="1" x14ac:dyDescent="0.3">
      <c r="B2021" s="56" t="str">
        <f t="shared" ca="1" si="207"/>
        <v>VERO</v>
      </c>
      <c r="C2021" s="57" t="b">
        <f t="shared" si="208"/>
        <v>1</v>
      </c>
      <c r="D2021" s="57" t="b">
        <f>+IF(Q2021='Convalida dati'!$B$16,AND('Dealflow centrale'!V2021&lt;&gt;"",I2021&lt;&gt;""),IF(AND('Dealflow centrale'!Q2021='Convalida dati'!$B$17,'Dealflow centrale'!I2021=""),OR('Dealflow centrale'!V2021="",V2021='Convalida dati'!$D$8),"FALSO"))</f>
        <v>1</v>
      </c>
      <c r="E2021" s="57" t="b">
        <f>+IF(OR(T2021='Convalida dati'!$F$4,T2021='Convalida dati'!$F$5,T2021='Convalida dati'!$F$8),OR('Dealflow centrale'!V2021='Convalida dati'!$D$9,V2021='Convalida dati'!$D$6,V2021='Convalida dati'!$D$7),IF(OR('Dealflow centrale'!T2021='Convalida dati'!$F$6,'Dealflow centrale'!T2021='Convalida dati'!$F$7),OR('Dealflow centrale'!V2021='Convalida dati'!$D$10,'Dealflow centrale'!V2021='Convalida dati'!$D$9,'Dealflow centrale'!V2021='Convalida dati'!$D$6),IF(T2021="",OR(V2021="",V2021='Convalida dati'!$D$8),"FALSO")))</f>
        <v>1</v>
      </c>
      <c r="F2021" s="58" t="str">
        <f t="shared" ca="1" si="210"/>
        <v>OK</v>
      </c>
      <c r="G2021" s="60">
        <f t="shared" si="209"/>
        <v>2016</v>
      </c>
      <c r="H2021" s="84">
        <v>44383</v>
      </c>
      <c r="I2021" s="295">
        <v>44383</v>
      </c>
      <c r="J2021" s="279" t="s">
        <v>4308</v>
      </c>
      <c r="K2021" s="70" t="s">
        <v>62</v>
      </c>
      <c r="L2021" s="70" t="s">
        <v>165</v>
      </c>
      <c r="M2021" s="72" t="s">
        <v>90</v>
      </c>
      <c r="N2021" s="75"/>
      <c r="O2021" s="73" t="s">
        <v>4309</v>
      </c>
      <c r="P2021" s="60" t="s">
        <v>34</v>
      </c>
      <c r="Q2021" s="61" t="s">
        <v>170</v>
      </c>
      <c r="R2021" s="61" t="s">
        <v>53</v>
      </c>
      <c r="S2021" s="293" t="str">
        <f>+'EVCA sectoralclassification'!E176</f>
        <v>Environmental services</v>
      </c>
      <c r="T2021" s="62" t="s">
        <v>166</v>
      </c>
      <c r="U2021" s="60" t="s">
        <v>218</v>
      </c>
      <c r="V2021" s="425" t="s">
        <v>3913</v>
      </c>
      <c r="W2021" s="461"/>
      <c r="X2021" s="488">
        <v>44385</v>
      </c>
      <c r="Y2021" s="483" t="s">
        <v>2218</v>
      </c>
      <c r="Z2021" s="80"/>
    </row>
    <row r="2022" spans="2:26" ht="42.45" hidden="1" customHeight="1" x14ac:dyDescent="0.3">
      <c r="B2022" s="56" t="str">
        <f t="shared" ca="1" si="207"/>
        <v>VERO</v>
      </c>
      <c r="C2022" s="57" t="b">
        <f t="shared" si="208"/>
        <v>1</v>
      </c>
      <c r="D2022" s="57" t="b">
        <f>+IF(Q2022='Convalida dati'!$B$16,AND('Dealflow centrale'!V2022&lt;&gt;"",I2022&lt;&gt;""),IF(AND('Dealflow centrale'!Q2022='Convalida dati'!$B$17,'Dealflow centrale'!I2022=""),OR('Dealflow centrale'!V2022="",V2022='Convalida dati'!$D$8),"FALSO"))</f>
        <v>1</v>
      </c>
      <c r="E2022" s="57" t="b">
        <f>+IF(OR(T2022='Convalida dati'!$F$4,T2022='Convalida dati'!$F$5,T2022='Convalida dati'!$F$8),OR('Dealflow centrale'!V2022='Convalida dati'!$D$9,V2022='Convalida dati'!$D$6,V2022='Convalida dati'!$D$7),IF(OR('Dealflow centrale'!T2022='Convalida dati'!$F$6,'Dealflow centrale'!T2022='Convalida dati'!$F$7),OR('Dealflow centrale'!V2022='Convalida dati'!$D$10,'Dealflow centrale'!V2022='Convalida dati'!$D$9,'Dealflow centrale'!V2022='Convalida dati'!$D$6),IF(T2022="",OR(V2022="",V2022='Convalida dati'!$D$8),"FALSO")))</f>
        <v>1</v>
      </c>
      <c r="F2022" s="58" t="str">
        <f t="shared" ca="1" si="210"/>
        <v>OK</v>
      </c>
      <c r="G2022" s="66">
        <f t="shared" si="209"/>
        <v>2017</v>
      </c>
      <c r="H2022" s="85">
        <v>44384</v>
      </c>
      <c r="I2022" s="63">
        <v>44384</v>
      </c>
      <c r="J2022" s="292" t="s">
        <v>4310</v>
      </c>
      <c r="K2022" s="76" t="s">
        <v>62</v>
      </c>
      <c r="L2022" s="76" t="s">
        <v>76</v>
      </c>
      <c r="M2022" s="78" t="s">
        <v>77</v>
      </c>
      <c r="N2022" s="64"/>
      <c r="O2022" s="272" t="s">
        <v>4311</v>
      </c>
      <c r="P2022" s="66" t="s">
        <v>34</v>
      </c>
      <c r="Q2022" s="67" t="s">
        <v>170</v>
      </c>
      <c r="R2022" s="67" t="s">
        <v>49</v>
      </c>
      <c r="S2022" s="288" t="str">
        <f>+'EVCA sectoralclassification'!E214</f>
        <v>Systems software</v>
      </c>
      <c r="T2022" s="68" t="s">
        <v>41</v>
      </c>
      <c r="U2022" s="66" t="s">
        <v>218</v>
      </c>
      <c r="V2022" s="437" t="s">
        <v>174</v>
      </c>
      <c r="W2022" s="384"/>
      <c r="X2022" s="489">
        <v>44385</v>
      </c>
      <c r="Y2022" s="482"/>
      <c r="Z2022" s="74"/>
    </row>
    <row r="2023" spans="2:26" ht="42.45" hidden="1" customHeight="1" x14ac:dyDescent="0.3">
      <c r="B2023" s="56" t="str">
        <f t="shared" ca="1" si="207"/>
        <v>VERO</v>
      </c>
      <c r="C2023" s="57" t="b">
        <f t="shared" si="208"/>
        <v>1</v>
      </c>
      <c r="D2023" s="57" t="b">
        <f>+IF(Q2023='Convalida dati'!$B$16,AND('Dealflow centrale'!V2023&lt;&gt;"",I2023&lt;&gt;""),IF(AND('Dealflow centrale'!Q2023='Convalida dati'!$B$17,'Dealflow centrale'!I2023=""),OR('Dealflow centrale'!V2023="",V2023='Convalida dati'!$D$8),"FALSO"))</f>
        <v>1</v>
      </c>
      <c r="E2023" s="57" t="b">
        <f>+IF(OR(T2023='Convalida dati'!$F$4,T2023='Convalida dati'!$F$5,T2023='Convalida dati'!$F$8),OR('Dealflow centrale'!V2023='Convalida dati'!$D$9,V2023='Convalida dati'!$D$6,V2023='Convalida dati'!$D$7),IF(OR('Dealflow centrale'!T2023='Convalida dati'!$F$6,'Dealflow centrale'!T2023='Convalida dati'!$F$7),OR('Dealflow centrale'!V2023='Convalida dati'!$D$10,'Dealflow centrale'!V2023='Convalida dati'!$D$9,'Dealflow centrale'!V2023='Convalida dati'!$D$6),IF(T2023="",OR(V2023="",V2023='Convalida dati'!$D$8),"FALSO")))</f>
        <v>1</v>
      </c>
      <c r="F2023" s="58" t="str">
        <f t="shared" ca="1" si="210"/>
        <v>OK</v>
      </c>
      <c r="G2023" s="60">
        <f t="shared" si="209"/>
        <v>2018</v>
      </c>
      <c r="H2023" s="84">
        <v>44384</v>
      </c>
      <c r="I2023" s="59">
        <v>44384</v>
      </c>
      <c r="J2023" s="75" t="s">
        <v>4313</v>
      </c>
      <c r="K2023" s="70" t="s">
        <v>62</v>
      </c>
      <c r="L2023" s="70" t="s">
        <v>1523</v>
      </c>
      <c r="M2023" s="72" t="s">
        <v>93</v>
      </c>
      <c r="N2023" s="75"/>
      <c r="O2023" s="73" t="s">
        <v>4312</v>
      </c>
      <c r="P2023" s="60" t="s">
        <v>34</v>
      </c>
      <c r="Q2023" s="61" t="s">
        <v>170</v>
      </c>
      <c r="R2023" s="61" t="s">
        <v>49</v>
      </c>
      <c r="S2023" s="293" t="str">
        <f>+'EVCA sectoralclassification'!E204</f>
        <v>Consumer electronics</v>
      </c>
      <c r="T2023" s="62" t="s">
        <v>41</v>
      </c>
      <c r="U2023" s="72" t="s">
        <v>218</v>
      </c>
      <c r="V2023" s="438" t="s">
        <v>174</v>
      </c>
      <c r="W2023" s="385"/>
      <c r="X2023" s="488">
        <v>44385</v>
      </c>
      <c r="Y2023" s="481"/>
      <c r="Z2023" s="284"/>
    </row>
    <row r="2024" spans="2:26" ht="42.45" hidden="1" customHeight="1" x14ac:dyDescent="0.3">
      <c r="B2024" s="56" t="str">
        <f t="shared" ca="1" si="207"/>
        <v>VERO</v>
      </c>
      <c r="C2024" s="57" t="b">
        <f t="shared" si="208"/>
        <v>1</v>
      </c>
      <c r="D2024" s="57" t="b">
        <f>+IF(Q2024='Convalida dati'!$B$16,AND('Dealflow centrale'!V2024&lt;&gt;"",I2024&lt;&gt;""),IF(AND('Dealflow centrale'!Q2024='Convalida dati'!$B$17,'Dealflow centrale'!I2024=""),OR('Dealflow centrale'!V2024="",V2024='Convalida dati'!$D$8),"FALSO"))</f>
        <v>1</v>
      </c>
      <c r="E2024" s="57" t="b">
        <f>+IF(OR(T2024='Convalida dati'!$F$4,T2024='Convalida dati'!$F$5,T2024='Convalida dati'!$F$8),OR('Dealflow centrale'!V2024='Convalida dati'!$D$9,V2024='Convalida dati'!$D$6,V2024='Convalida dati'!$D$7),IF(OR('Dealflow centrale'!T2024='Convalida dati'!$F$6,'Dealflow centrale'!T2024='Convalida dati'!$F$7),OR('Dealflow centrale'!V2024='Convalida dati'!$D$10,'Dealflow centrale'!V2024='Convalida dati'!$D$9,'Dealflow centrale'!V2024='Convalida dati'!$D$6),IF(T2024="",OR(V2024="",V2024='Convalida dati'!$D$8),"FALSO")))</f>
        <v>1</v>
      </c>
      <c r="F2024" s="58" t="str">
        <f t="shared" ca="1" si="210"/>
        <v>OK</v>
      </c>
      <c r="G2024" s="66">
        <f t="shared" si="209"/>
        <v>2019</v>
      </c>
      <c r="H2024" s="273">
        <v>44386</v>
      </c>
      <c r="I2024" s="63">
        <v>44386</v>
      </c>
      <c r="J2024" s="77" t="s">
        <v>4315</v>
      </c>
      <c r="K2024" s="76" t="s">
        <v>62</v>
      </c>
      <c r="L2024" s="76" t="s">
        <v>206</v>
      </c>
      <c r="M2024" s="78" t="s">
        <v>206</v>
      </c>
      <c r="N2024" s="64"/>
      <c r="O2024" s="272" t="s">
        <v>4314</v>
      </c>
      <c r="P2024" s="78" t="s">
        <v>34</v>
      </c>
      <c r="Q2024" s="280" t="s">
        <v>170</v>
      </c>
      <c r="R2024" s="67" t="s">
        <v>52</v>
      </c>
      <c r="S2024" s="288" t="str">
        <f>+'EVCA sectoralclassification'!E231</f>
        <v>Medical devices and supplies</v>
      </c>
      <c r="T2024" s="68" t="s">
        <v>41</v>
      </c>
      <c r="U2024" s="66" t="s">
        <v>218</v>
      </c>
      <c r="V2024" s="437" t="s">
        <v>174</v>
      </c>
      <c r="W2024" s="384"/>
      <c r="X2024" s="489">
        <v>44396</v>
      </c>
      <c r="Y2024" s="482"/>
      <c r="Z2024" s="74"/>
    </row>
    <row r="2025" spans="2:26" ht="42.45" hidden="1" customHeight="1" x14ac:dyDescent="0.3">
      <c r="B2025" s="56" t="str">
        <f t="shared" ca="1" si="207"/>
        <v>VERO</v>
      </c>
      <c r="C2025" s="57" t="b">
        <f t="shared" si="208"/>
        <v>1</v>
      </c>
      <c r="D2025" s="57" t="b">
        <f>+IF(Q2025='Convalida dati'!$B$16,AND('Dealflow centrale'!V2025&lt;&gt;"",I2025&lt;&gt;""),IF(AND('Dealflow centrale'!Q2025='Convalida dati'!$B$17,'Dealflow centrale'!I2025=""),OR('Dealflow centrale'!V2025="",V2025='Convalida dati'!$D$8),"FALSO"))</f>
        <v>1</v>
      </c>
      <c r="E2025" s="57" t="b">
        <f>+IF(OR(T2025='Convalida dati'!$F$4,T2025='Convalida dati'!$F$5,T2025='Convalida dati'!$F$8),OR('Dealflow centrale'!V2025='Convalida dati'!$D$9,V2025='Convalida dati'!$D$6,V2025='Convalida dati'!$D$7),IF(OR('Dealflow centrale'!T2025='Convalida dati'!$F$6,'Dealflow centrale'!T2025='Convalida dati'!$F$7),OR('Dealflow centrale'!V2025='Convalida dati'!$D$10,'Dealflow centrale'!V2025='Convalida dati'!$D$9,'Dealflow centrale'!V2025='Convalida dati'!$D$6),IF(T2025="",OR(V2025="",V2025='Convalida dati'!$D$8),"FALSO")))</f>
        <v>1</v>
      </c>
      <c r="F2025" s="58" t="str">
        <f t="shared" ca="1" si="210"/>
        <v>OK</v>
      </c>
      <c r="G2025" s="60">
        <f t="shared" si="209"/>
        <v>2020</v>
      </c>
      <c r="H2025" s="84">
        <v>44386</v>
      </c>
      <c r="I2025" s="59"/>
      <c r="J2025" s="75" t="s">
        <v>4316</v>
      </c>
      <c r="K2025" s="70" t="s">
        <v>62</v>
      </c>
      <c r="L2025" s="70" t="s">
        <v>891</v>
      </c>
      <c r="M2025" s="72" t="s">
        <v>100</v>
      </c>
      <c r="N2025" s="75"/>
      <c r="O2025" s="73" t="s">
        <v>4317</v>
      </c>
      <c r="P2025" s="72" t="s">
        <v>34</v>
      </c>
      <c r="Q2025" s="281" t="s">
        <v>67</v>
      </c>
      <c r="R2025" s="61"/>
      <c r="S2025" s="293"/>
      <c r="T2025" s="62"/>
      <c r="U2025" s="72"/>
      <c r="V2025" s="424" t="s">
        <v>781</v>
      </c>
      <c r="W2025" s="289"/>
      <c r="X2025" s="488">
        <v>44396</v>
      </c>
      <c r="Y2025" s="483"/>
      <c r="Z2025" s="80"/>
    </row>
    <row r="2026" spans="2:26" ht="42.45" hidden="1" customHeight="1" x14ac:dyDescent="0.3">
      <c r="B2026" s="56" t="str">
        <f t="shared" ca="1" si="207"/>
        <v>VERO</v>
      </c>
      <c r="C2026" s="57" t="b">
        <f t="shared" si="208"/>
        <v>1</v>
      </c>
      <c r="D2026" s="57" t="b">
        <f>+IF(Q2026='Convalida dati'!$B$16,AND('Dealflow centrale'!V2026&lt;&gt;"",I2026&lt;&gt;""),IF(AND('Dealflow centrale'!Q2026='Convalida dati'!$B$17,'Dealflow centrale'!I2026=""),OR('Dealflow centrale'!V2026="",V2026='Convalida dati'!$D$8),"FALSO"))</f>
        <v>1</v>
      </c>
      <c r="E2026" s="57" t="b">
        <f>+IF(OR(T2026='Convalida dati'!$F$4,T2026='Convalida dati'!$F$5,T2026='Convalida dati'!$F$8),OR('Dealflow centrale'!V2026='Convalida dati'!$D$9,V2026='Convalida dati'!$D$6,V2026='Convalida dati'!$D$7),IF(OR('Dealflow centrale'!T2026='Convalida dati'!$F$6,'Dealflow centrale'!T2026='Convalida dati'!$F$7),OR('Dealflow centrale'!V2026='Convalida dati'!$D$10,'Dealflow centrale'!V2026='Convalida dati'!$D$9,'Dealflow centrale'!V2026='Convalida dati'!$D$6),IF(T2026="",OR(V2026="",V2026='Convalida dati'!$D$8),"FALSO")))</f>
        <v>1</v>
      </c>
      <c r="F2026" s="58" t="str">
        <f t="shared" ca="1" si="210"/>
        <v>OK</v>
      </c>
      <c r="G2026" s="66">
        <f t="shared" si="209"/>
        <v>2021</v>
      </c>
      <c r="H2026" s="85">
        <v>44386</v>
      </c>
      <c r="I2026" s="63">
        <v>44386</v>
      </c>
      <c r="J2026" s="77" t="s">
        <v>4319</v>
      </c>
      <c r="K2026" s="76" t="s">
        <v>62</v>
      </c>
      <c r="L2026" s="76" t="s">
        <v>1209</v>
      </c>
      <c r="M2026" s="78" t="s">
        <v>97</v>
      </c>
      <c r="N2026" s="77"/>
      <c r="O2026" s="272" t="s">
        <v>4318</v>
      </c>
      <c r="P2026" s="78" t="s">
        <v>35</v>
      </c>
      <c r="Q2026" s="67" t="s">
        <v>170</v>
      </c>
      <c r="R2026" s="67" t="s">
        <v>47</v>
      </c>
      <c r="S2026" s="288" t="str">
        <f>+'EVCA sectoralclassification'!E121</f>
        <v>Consumer products manufacturing</v>
      </c>
      <c r="T2026" s="68" t="s">
        <v>167</v>
      </c>
      <c r="U2026" s="78" t="s">
        <v>218</v>
      </c>
      <c r="V2026" s="432" t="s">
        <v>3913</v>
      </c>
      <c r="W2026" s="465"/>
      <c r="X2026" s="489">
        <v>44396</v>
      </c>
      <c r="Y2026" s="482"/>
      <c r="Z2026" s="74"/>
    </row>
    <row r="2027" spans="2:26" ht="42.45" hidden="1" customHeight="1" x14ac:dyDescent="0.3">
      <c r="B2027" s="56" t="str">
        <f t="shared" ca="1" si="207"/>
        <v>VERO</v>
      </c>
      <c r="C2027" s="57" t="b">
        <f t="shared" si="208"/>
        <v>1</v>
      </c>
      <c r="D2027" s="57" t="b">
        <f>+IF(Q2027='Convalida dati'!$B$16,AND('Dealflow centrale'!V2027&lt;&gt;"",I2027&lt;&gt;""),IF(AND('Dealflow centrale'!Q2027='Convalida dati'!$B$17,'Dealflow centrale'!I2027=""),OR('Dealflow centrale'!V2027="",V2027='Convalida dati'!$D$8),"FALSO"))</f>
        <v>1</v>
      </c>
      <c r="E2027" s="57" t="b">
        <f>+IF(OR(T2027='Convalida dati'!$F$4,T2027='Convalida dati'!$F$5,T2027='Convalida dati'!$F$8),OR('Dealflow centrale'!V2027='Convalida dati'!$D$9,V2027='Convalida dati'!$D$6,V2027='Convalida dati'!$D$7),IF(OR('Dealflow centrale'!T2027='Convalida dati'!$F$6,'Dealflow centrale'!T2027='Convalida dati'!$F$7),OR('Dealflow centrale'!V2027='Convalida dati'!$D$10,'Dealflow centrale'!V2027='Convalida dati'!$D$9,'Dealflow centrale'!V2027='Convalida dati'!$D$6),IF(T2027="",OR(V2027="",V2027='Convalida dati'!$D$8),"FALSO")))</f>
        <v>1</v>
      </c>
      <c r="F2027" s="58" t="str">
        <f t="shared" ref="F2027:F2090" ca="1" si="211">+IF(AND(B2027="VERO",C2027=TRUE,D2027=TRUE,E2027=TRUE),"OK","ERRORE")</f>
        <v>OK</v>
      </c>
      <c r="G2027" s="60">
        <f t="shared" si="209"/>
        <v>2022</v>
      </c>
      <c r="H2027" s="84">
        <v>44387</v>
      </c>
      <c r="I2027" s="59">
        <v>44387</v>
      </c>
      <c r="J2027" s="75" t="s">
        <v>4336</v>
      </c>
      <c r="K2027" s="70" t="s">
        <v>64</v>
      </c>
      <c r="L2027" s="70" t="s">
        <v>4337</v>
      </c>
      <c r="M2027" s="72" t="s">
        <v>161</v>
      </c>
      <c r="N2027" s="75" t="s">
        <v>184</v>
      </c>
      <c r="O2027" s="73"/>
      <c r="P2027" s="60" t="s">
        <v>36</v>
      </c>
      <c r="Q2027" s="281" t="s">
        <v>170</v>
      </c>
      <c r="R2027" s="61" t="s">
        <v>48</v>
      </c>
      <c r="S2027" s="293" t="str">
        <f>+'EVCA sectoralclassification'!E200</f>
        <v>Internet technologies</v>
      </c>
      <c r="T2027" s="62" t="s">
        <v>167</v>
      </c>
      <c r="U2027" s="60" t="s">
        <v>218</v>
      </c>
      <c r="V2027" s="438" t="s">
        <v>174</v>
      </c>
      <c r="W2027" s="385"/>
      <c r="X2027" s="488">
        <v>44396</v>
      </c>
      <c r="Y2027" s="483" t="s">
        <v>4044</v>
      </c>
      <c r="Z2027" s="80"/>
    </row>
    <row r="2028" spans="2:26" ht="42.45" hidden="1" customHeight="1" x14ac:dyDescent="0.3">
      <c r="B2028" s="56" t="str">
        <f t="shared" ca="1" si="207"/>
        <v>VERO</v>
      </c>
      <c r="C2028" s="57" t="b">
        <f t="shared" si="208"/>
        <v>1</v>
      </c>
      <c r="D2028" s="57" t="b">
        <f>+IF(Q2028='Convalida dati'!$B$16,AND('Dealflow centrale'!V2028&lt;&gt;"",I2028&lt;&gt;""),IF(AND('Dealflow centrale'!Q2028='Convalida dati'!$B$17,'Dealflow centrale'!I2028=""),OR('Dealflow centrale'!V2028="",V2028='Convalida dati'!$D$8),"FALSO"))</f>
        <v>1</v>
      </c>
      <c r="E2028" s="57" t="b">
        <f>+IF(OR(T2028='Convalida dati'!$F$4,T2028='Convalida dati'!$F$5,T2028='Convalida dati'!$F$8),OR('Dealflow centrale'!V2028='Convalida dati'!$D$9,V2028='Convalida dati'!$D$6,V2028='Convalida dati'!$D$7),IF(OR('Dealflow centrale'!T2028='Convalida dati'!$F$6,'Dealflow centrale'!T2028='Convalida dati'!$F$7),OR('Dealflow centrale'!V2028='Convalida dati'!$D$10,'Dealflow centrale'!V2028='Convalida dati'!$D$9,'Dealflow centrale'!V2028='Convalida dati'!$D$6),IF(T2028="",OR(V2028="",V2028='Convalida dati'!$D$8),"FALSO")))</f>
        <v>1</v>
      </c>
      <c r="F2028" s="58" t="str">
        <f t="shared" ca="1" si="211"/>
        <v>OK</v>
      </c>
      <c r="G2028" s="66">
        <f t="shared" si="209"/>
        <v>2023</v>
      </c>
      <c r="H2028" s="85">
        <v>44389</v>
      </c>
      <c r="I2028" s="63">
        <v>44389</v>
      </c>
      <c r="J2028" s="77" t="s">
        <v>4321</v>
      </c>
      <c r="K2028" s="76" t="s">
        <v>64</v>
      </c>
      <c r="L2028" s="76" t="s">
        <v>4322</v>
      </c>
      <c r="M2028" s="78" t="s">
        <v>909</v>
      </c>
      <c r="N2028" s="77"/>
      <c r="O2028" s="272" t="s">
        <v>4320</v>
      </c>
      <c r="P2028" s="78" t="s">
        <v>34</v>
      </c>
      <c r="Q2028" s="67" t="s">
        <v>170</v>
      </c>
      <c r="R2028" s="67" t="s">
        <v>53</v>
      </c>
      <c r="S2028" s="288" t="str">
        <f>+'EVCA sectoralclassification'!E84</f>
        <v>Business and industrial services</v>
      </c>
      <c r="T2028" s="68" t="s">
        <v>41</v>
      </c>
      <c r="U2028" s="78" t="s">
        <v>218</v>
      </c>
      <c r="V2028" s="427" t="s">
        <v>174</v>
      </c>
      <c r="W2028" s="462"/>
      <c r="X2028" s="489">
        <v>44396</v>
      </c>
      <c r="Y2028" s="482"/>
      <c r="Z2028" s="74"/>
    </row>
    <row r="2029" spans="2:26" ht="42.45" hidden="1" customHeight="1" x14ac:dyDescent="0.3">
      <c r="B2029" s="56" t="str">
        <f t="shared" ca="1" si="207"/>
        <v>VERO</v>
      </c>
      <c r="C2029" s="57" t="b">
        <f t="shared" si="208"/>
        <v>1</v>
      </c>
      <c r="D2029" s="57" t="b">
        <f>+IF(Q2029='Convalida dati'!$B$16,AND('Dealflow centrale'!V2029&lt;&gt;"",I2029&lt;&gt;""),IF(AND('Dealflow centrale'!Q2029='Convalida dati'!$B$17,'Dealflow centrale'!I2029=""),OR('Dealflow centrale'!V2029="",V2029='Convalida dati'!$D$8),"FALSO"))</f>
        <v>1</v>
      </c>
      <c r="E2029" s="57" t="b">
        <f>+IF(OR(T2029='Convalida dati'!$F$4,T2029='Convalida dati'!$F$5,T2029='Convalida dati'!$F$8),OR('Dealflow centrale'!V2029='Convalida dati'!$D$9,V2029='Convalida dati'!$D$6,V2029='Convalida dati'!$D$7),IF(OR('Dealflow centrale'!T2029='Convalida dati'!$F$6,'Dealflow centrale'!T2029='Convalida dati'!$F$7),OR('Dealflow centrale'!V2029='Convalida dati'!$D$10,'Dealflow centrale'!V2029='Convalida dati'!$D$9,'Dealflow centrale'!V2029='Convalida dati'!$D$6),IF(T2029="",OR(V2029="",V2029='Convalida dati'!$D$8),"FALSO")))</f>
        <v>1</v>
      </c>
      <c r="F2029" s="58" t="str">
        <f t="shared" ca="1" si="211"/>
        <v>OK</v>
      </c>
      <c r="G2029" s="60">
        <f t="shared" si="209"/>
        <v>2024</v>
      </c>
      <c r="H2029" s="84">
        <v>44390</v>
      </c>
      <c r="I2029" s="59">
        <v>44390</v>
      </c>
      <c r="J2029" s="75" t="s">
        <v>4323</v>
      </c>
      <c r="K2029" s="70" t="s">
        <v>64</v>
      </c>
      <c r="L2029" s="70" t="s">
        <v>705</v>
      </c>
      <c r="M2029" s="72" t="s">
        <v>187</v>
      </c>
      <c r="N2029" s="75"/>
      <c r="O2029" s="73" t="s">
        <v>3849</v>
      </c>
      <c r="P2029" s="60" t="s">
        <v>35</v>
      </c>
      <c r="Q2029" s="61" t="s">
        <v>170</v>
      </c>
      <c r="R2029" s="61" t="s">
        <v>49</v>
      </c>
      <c r="S2029" s="293" t="str">
        <f>+'EVCA sectoralclassification'!E214</f>
        <v>Systems software</v>
      </c>
      <c r="T2029" s="62" t="s">
        <v>166</v>
      </c>
      <c r="U2029" s="60" t="s">
        <v>218</v>
      </c>
      <c r="V2029" s="425" t="s">
        <v>3913</v>
      </c>
      <c r="W2029" s="461"/>
      <c r="X2029" s="488">
        <v>44396</v>
      </c>
      <c r="Y2029" s="483"/>
      <c r="Z2029" s="80"/>
    </row>
    <row r="2030" spans="2:26" ht="42.45" hidden="1" customHeight="1" x14ac:dyDescent="0.3">
      <c r="B2030" s="56" t="str">
        <f t="shared" ca="1" si="207"/>
        <v>VERO</v>
      </c>
      <c r="C2030" s="57" t="b">
        <f t="shared" si="208"/>
        <v>1</v>
      </c>
      <c r="D2030" s="57" t="b">
        <f>+IF(Q2030='Convalida dati'!$B$16,AND('Dealflow centrale'!V2030&lt;&gt;"",I2030&lt;&gt;""),IF(AND('Dealflow centrale'!Q2030='Convalida dati'!$B$17,'Dealflow centrale'!I2030=""),OR('Dealflow centrale'!V2030="",V2030='Convalida dati'!$D$8),"FALSO"))</f>
        <v>1</v>
      </c>
      <c r="E2030" s="57" t="b">
        <f>+IF(OR(T2030='Convalida dati'!$F$4,T2030='Convalida dati'!$F$5,T2030='Convalida dati'!$F$8),OR('Dealflow centrale'!V2030='Convalida dati'!$D$9,V2030='Convalida dati'!$D$6,V2030='Convalida dati'!$D$7),IF(OR('Dealflow centrale'!T2030='Convalida dati'!$F$6,'Dealflow centrale'!T2030='Convalida dati'!$F$7),OR('Dealflow centrale'!V2030='Convalida dati'!$D$10,'Dealflow centrale'!V2030='Convalida dati'!$D$9,'Dealflow centrale'!V2030='Convalida dati'!$D$6),IF(T2030="",OR(V2030="",V2030='Convalida dati'!$D$8),"FALSO")))</f>
        <v>1</v>
      </c>
      <c r="F2030" s="58" t="str">
        <f t="shared" ca="1" si="211"/>
        <v>OK</v>
      </c>
      <c r="G2030" s="66">
        <f t="shared" si="209"/>
        <v>2025</v>
      </c>
      <c r="H2030" s="85">
        <v>44390</v>
      </c>
      <c r="I2030" s="296">
        <v>44390</v>
      </c>
      <c r="J2030" s="77" t="s">
        <v>4324</v>
      </c>
      <c r="K2030" s="76" t="s">
        <v>62</v>
      </c>
      <c r="L2030" s="76" t="s">
        <v>1193</v>
      </c>
      <c r="M2030" s="78" t="s">
        <v>92</v>
      </c>
      <c r="N2030" s="77"/>
      <c r="O2030" s="272" t="s">
        <v>4325</v>
      </c>
      <c r="P2030" s="66" t="s">
        <v>34</v>
      </c>
      <c r="Q2030" s="67" t="s">
        <v>170</v>
      </c>
      <c r="R2030" s="67" t="s">
        <v>49</v>
      </c>
      <c r="S2030" s="288" t="str">
        <f>+'EVCA sectoralclassification'!E214</f>
        <v>Systems software</v>
      </c>
      <c r="T2030" s="68" t="s">
        <v>167</v>
      </c>
      <c r="U2030" s="66" t="s">
        <v>218</v>
      </c>
      <c r="V2030" s="437" t="s">
        <v>3913</v>
      </c>
      <c r="W2030" s="384"/>
      <c r="X2030" s="489">
        <v>44396</v>
      </c>
      <c r="Y2030" s="482"/>
      <c r="Z2030" s="74"/>
    </row>
    <row r="2031" spans="2:26" ht="42.45" hidden="1" customHeight="1" x14ac:dyDescent="0.3">
      <c r="B2031" s="56" t="str">
        <f t="shared" ca="1" si="207"/>
        <v>VERO</v>
      </c>
      <c r="C2031" s="57" t="b">
        <f t="shared" si="208"/>
        <v>1</v>
      </c>
      <c r="D2031" s="57" t="b">
        <f>+IF(Q2031='Convalida dati'!$B$16,AND('Dealflow centrale'!V2031&lt;&gt;"",I2031&lt;&gt;""),IF(AND('Dealflow centrale'!Q2031='Convalida dati'!$B$17,'Dealflow centrale'!I2031=""),OR('Dealflow centrale'!V2031="",V2031='Convalida dati'!$D$8),"FALSO"))</f>
        <v>1</v>
      </c>
      <c r="E2031" s="57" t="b">
        <f>+IF(OR(T2031='Convalida dati'!$F$4,T2031='Convalida dati'!$F$5,T2031='Convalida dati'!$F$8),OR('Dealflow centrale'!V2031='Convalida dati'!$D$9,V2031='Convalida dati'!$D$6,V2031='Convalida dati'!$D$7),IF(OR('Dealflow centrale'!T2031='Convalida dati'!$F$6,'Dealflow centrale'!T2031='Convalida dati'!$F$7),OR('Dealflow centrale'!V2031='Convalida dati'!$D$10,'Dealflow centrale'!V2031='Convalida dati'!$D$9,'Dealflow centrale'!V2031='Convalida dati'!$D$6),IF(T2031="",OR(V2031="",V2031='Convalida dati'!$D$8),"FALSO")))</f>
        <v>1</v>
      </c>
      <c r="F2031" s="58" t="str">
        <f t="shared" ca="1" si="211"/>
        <v>OK</v>
      </c>
      <c r="G2031" s="60">
        <f t="shared" si="209"/>
        <v>2026</v>
      </c>
      <c r="H2031" s="84">
        <v>44390</v>
      </c>
      <c r="I2031" s="295">
        <v>44390</v>
      </c>
      <c r="J2031" s="279" t="s">
        <v>4326</v>
      </c>
      <c r="K2031" s="70" t="s">
        <v>62</v>
      </c>
      <c r="L2031" s="70" t="s">
        <v>236</v>
      </c>
      <c r="M2031" s="72" t="s">
        <v>87</v>
      </c>
      <c r="N2031" s="75"/>
      <c r="O2031" s="73" t="s">
        <v>4327</v>
      </c>
      <c r="P2031" s="60" t="s">
        <v>35</v>
      </c>
      <c r="Q2031" s="61" t="s">
        <v>170</v>
      </c>
      <c r="R2031" s="61" t="s">
        <v>49</v>
      </c>
      <c r="S2031" s="293" t="str">
        <f>+'EVCA sectoralclassification'!E214</f>
        <v>Systems software</v>
      </c>
      <c r="T2031" s="62" t="s">
        <v>41</v>
      </c>
      <c r="U2031" s="60" t="s">
        <v>3259</v>
      </c>
      <c r="V2031" s="425" t="s">
        <v>3912</v>
      </c>
      <c r="W2031" s="461"/>
      <c r="X2031" s="488">
        <v>44396</v>
      </c>
      <c r="Y2031" s="483"/>
      <c r="Z2031" s="80"/>
    </row>
    <row r="2032" spans="2:26" ht="42.45" hidden="1" customHeight="1" x14ac:dyDescent="0.3">
      <c r="B2032" s="56" t="str">
        <f t="shared" ca="1" si="207"/>
        <v>VERO</v>
      </c>
      <c r="C2032" s="57" t="b">
        <f t="shared" si="208"/>
        <v>1</v>
      </c>
      <c r="D2032" s="57" t="b">
        <f>+IF(Q2032='Convalida dati'!$B$16,AND('Dealflow centrale'!V2032&lt;&gt;"",I2032&lt;&gt;""),IF(AND('Dealflow centrale'!Q2032='Convalida dati'!$B$17,'Dealflow centrale'!I2032=""),OR('Dealflow centrale'!V2032="",V2032='Convalida dati'!$D$8),"FALSO"))</f>
        <v>1</v>
      </c>
      <c r="E2032" s="57" t="b">
        <f>+IF(OR(T2032='Convalida dati'!$F$4,T2032='Convalida dati'!$F$5,T2032='Convalida dati'!$F$8),OR('Dealflow centrale'!V2032='Convalida dati'!$D$9,V2032='Convalida dati'!$D$6,V2032='Convalida dati'!$D$7),IF(OR('Dealflow centrale'!T2032='Convalida dati'!$F$6,'Dealflow centrale'!T2032='Convalida dati'!$F$7),OR('Dealflow centrale'!V2032='Convalida dati'!$D$10,'Dealflow centrale'!V2032='Convalida dati'!$D$9,'Dealflow centrale'!V2032='Convalida dati'!$D$6),IF(T2032="",OR(V2032="",V2032='Convalida dati'!$D$8),"FALSO")))</f>
        <v>1</v>
      </c>
      <c r="F2032" s="58" t="str">
        <f t="shared" ca="1" si="211"/>
        <v>OK</v>
      </c>
      <c r="G2032" s="66">
        <f t="shared" si="209"/>
        <v>2027</v>
      </c>
      <c r="H2032" s="85">
        <v>44391</v>
      </c>
      <c r="I2032" s="63">
        <v>44391</v>
      </c>
      <c r="J2032" s="292" t="s">
        <v>4328</v>
      </c>
      <c r="K2032" s="76" t="s">
        <v>62</v>
      </c>
      <c r="L2032" s="76" t="s">
        <v>149</v>
      </c>
      <c r="M2032" s="78" t="s">
        <v>92</v>
      </c>
      <c r="N2032" s="64"/>
      <c r="O2032" s="272" t="s">
        <v>4329</v>
      </c>
      <c r="P2032" s="66" t="s">
        <v>35</v>
      </c>
      <c r="Q2032" s="67" t="s">
        <v>170</v>
      </c>
      <c r="R2032" s="67" t="s">
        <v>53</v>
      </c>
      <c r="S2032" s="288" t="str">
        <f>+'EVCA sectoralclassification'!E88</f>
        <v>Business and industrial services</v>
      </c>
      <c r="T2032" s="68" t="s">
        <v>41</v>
      </c>
      <c r="U2032" s="66" t="s">
        <v>218</v>
      </c>
      <c r="V2032" s="437" t="s">
        <v>174</v>
      </c>
      <c r="W2032" s="384"/>
      <c r="X2032" s="489">
        <v>44396</v>
      </c>
      <c r="Y2032" s="482"/>
      <c r="Z2032" s="74"/>
    </row>
    <row r="2033" spans="2:26" ht="42.45" hidden="1" customHeight="1" x14ac:dyDescent="0.3">
      <c r="B2033" s="56" t="str">
        <f t="shared" ca="1" si="207"/>
        <v>VERO</v>
      </c>
      <c r="C2033" s="57" t="b">
        <f t="shared" si="208"/>
        <v>1</v>
      </c>
      <c r="D2033" s="57" t="b">
        <f>+IF(Q2033='Convalida dati'!$B$16,AND('Dealflow centrale'!V2033&lt;&gt;"",I2033&lt;&gt;""),IF(AND('Dealflow centrale'!Q2033='Convalida dati'!$B$17,'Dealflow centrale'!I2033=""),OR('Dealflow centrale'!V2033="",V2033='Convalida dati'!$D$8),"FALSO"))</f>
        <v>1</v>
      </c>
      <c r="E2033" s="57" t="b">
        <f>+IF(OR(T2033='Convalida dati'!$F$4,T2033='Convalida dati'!$F$5,T2033='Convalida dati'!$F$8),OR('Dealflow centrale'!V2033='Convalida dati'!$D$9,V2033='Convalida dati'!$D$6,V2033='Convalida dati'!$D$7),IF(OR('Dealflow centrale'!T2033='Convalida dati'!$F$6,'Dealflow centrale'!T2033='Convalida dati'!$F$7),OR('Dealflow centrale'!V2033='Convalida dati'!$D$10,'Dealflow centrale'!V2033='Convalida dati'!$D$9,'Dealflow centrale'!V2033='Convalida dati'!$D$6),IF(T2033="",OR(V2033="",V2033='Convalida dati'!$D$8),"FALSO")))</f>
        <v>1</v>
      </c>
      <c r="F2033" s="58" t="str">
        <f t="shared" ca="1" si="211"/>
        <v>OK</v>
      </c>
      <c r="G2033" s="60">
        <f t="shared" si="209"/>
        <v>2028</v>
      </c>
      <c r="H2033" s="84">
        <v>44392</v>
      </c>
      <c r="I2033" s="59"/>
      <c r="J2033" s="75" t="s">
        <v>4330</v>
      </c>
      <c r="K2033" s="70" t="s">
        <v>62</v>
      </c>
      <c r="L2033" s="70" t="s">
        <v>206</v>
      </c>
      <c r="M2033" s="72" t="s">
        <v>206</v>
      </c>
      <c r="N2033" s="75"/>
      <c r="O2033" s="73" t="s">
        <v>4331</v>
      </c>
      <c r="P2033" s="60" t="s">
        <v>34</v>
      </c>
      <c r="Q2033" s="61" t="s">
        <v>67</v>
      </c>
      <c r="R2033" s="61"/>
      <c r="S2033" s="293"/>
      <c r="T2033" s="62"/>
      <c r="U2033" s="60"/>
      <c r="V2033" s="424" t="s">
        <v>781</v>
      </c>
      <c r="W2033" s="289"/>
      <c r="X2033" s="488">
        <v>44396</v>
      </c>
      <c r="Y2033" s="481"/>
      <c r="Z2033" s="284"/>
    </row>
    <row r="2034" spans="2:26" ht="42.45" hidden="1" customHeight="1" x14ac:dyDescent="0.3">
      <c r="B2034" s="56" t="str">
        <f t="shared" ca="1" si="207"/>
        <v>VERO</v>
      </c>
      <c r="C2034" s="57" t="b">
        <f t="shared" si="208"/>
        <v>1</v>
      </c>
      <c r="D2034" s="57" t="b">
        <f>+IF(Q2034='Convalida dati'!$B$16,AND('Dealflow centrale'!V2034&lt;&gt;"",I2034&lt;&gt;""),IF(AND('Dealflow centrale'!Q2034='Convalida dati'!$B$17,'Dealflow centrale'!I2034=""),OR('Dealflow centrale'!V2034="",V2034='Convalida dati'!$D$8),"FALSO"))</f>
        <v>1</v>
      </c>
      <c r="E2034" s="57" t="b">
        <f>+IF(OR(T2034='Convalida dati'!$F$4,T2034='Convalida dati'!$F$5,T2034='Convalida dati'!$F$8),OR('Dealflow centrale'!V2034='Convalida dati'!$D$9,V2034='Convalida dati'!$D$6,V2034='Convalida dati'!$D$7),IF(OR('Dealflow centrale'!T2034='Convalida dati'!$F$6,'Dealflow centrale'!T2034='Convalida dati'!$F$7),OR('Dealflow centrale'!V2034='Convalida dati'!$D$10,'Dealflow centrale'!V2034='Convalida dati'!$D$9,'Dealflow centrale'!V2034='Convalida dati'!$D$6),IF(T2034="",OR(V2034="",V2034='Convalida dati'!$D$8),"FALSO")))</f>
        <v>1</v>
      </c>
      <c r="F2034" s="58" t="str">
        <f t="shared" ca="1" si="211"/>
        <v>OK</v>
      </c>
      <c r="G2034" s="66">
        <f t="shared" si="209"/>
        <v>2029</v>
      </c>
      <c r="H2034" s="85">
        <v>44392</v>
      </c>
      <c r="I2034" s="63">
        <v>44392</v>
      </c>
      <c r="J2034" s="292" t="s">
        <v>4332</v>
      </c>
      <c r="K2034" s="76" t="s">
        <v>62</v>
      </c>
      <c r="L2034" s="76" t="s">
        <v>202</v>
      </c>
      <c r="M2034" s="78" t="s">
        <v>89</v>
      </c>
      <c r="N2034" s="64"/>
      <c r="O2034" s="272" t="s">
        <v>4333</v>
      </c>
      <c r="P2034" s="66" t="s">
        <v>34</v>
      </c>
      <c r="Q2034" s="67" t="s">
        <v>170</v>
      </c>
      <c r="R2034" s="67" t="s">
        <v>48</v>
      </c>
      <c r="S2034" s="288" t="str">
        <f>+'EVCA sectoralclassification'!E199</f>
        <v>Internet technologies</v>
      </c>
      <c r="T2034" s="68" t="s">
        <v>41</v>
      </c>
      <c r="U2034" s="66" t="s">
        <v>218</v>
      </c>
      <c r="V2034" s="437" t="s">
        <v>174</v>
      </c>
      <c r="W2034" s="384"/>
      <c r="X2034" s="489">
        <v>44396</v>
      </c>
      <c r="Y2034" s="482"/>
      <c r="Z2034" s="74"/>
    </row>
    <row r="2035" spans="2:26" ht="42.45" hidden="1" customHeight="1" x14ac:dyDescent="0.3">
      <c r="B2035" s="56" t="str">
        <f t="shared" ref="B2035:B2098" ca="1" si="212">IF(AND(+H2035&lt;=X2035,X2035&lt;=TODAY()),"VERO","FALSO")</f>
        <v>VERO</v>
      </c>
      <c r="C2035" s="57" t="b">
        <f t="shared" ref="C2035:C2098" si="213">+(AND(G2035&lt;&gt;"",H2035&lt;&gt;"",J2035&lt;&gt;"",K2035&lt;&gt;"",L2035&lt;&gt;"",M2035&lt;&gt;"",P2035&lt;&gt;"",Q2035&lt;&gt;""))</f>
        <v>1</v>
      </c>
      <c r="D2035" s="57" t="b">
        <f>+IF(Q2035='Convalida dati'!$B$16,AND('Dealflow centrale'!V2035&lt;&gt;"",I2035&lt;&gt;""),IF(AND('Dealflow centrale'!Q2035='Convalida dati'!$B$17,'Dealflow centrale'!I2035=""),OR('Dealflow centrale'!V2035="",V2035='Convalida dati'!$D$8),"FALSO"))</f>
        <v>1</v>
      </c>
      <c r="E2035" s="57" t="b">
        <f>+IF(OR(T2035='Convalida dati'!$F$4,T2035='Convalida dati'!$F$5,T2035='Convalida dati'!$F$8),OR('Dealflow centrale'!V2035='Convalida dati'!$D$9,V2035='Convalida dati'!$D$6,V2035='Convalida dati'!$D$7),IF(OR('Dealflow centrale'!T2035='Convalida dati'!$F$6,'Dealflow centrale'!T2035='Convalida dati'!$F$7),OR('Dealflow centrale'!V2035='Convalida dati'!$D$10,'Dealflow centrale'!V2035='Convalida dati'!$D$9,'Dealflow centrale'!V2035='Convalida dati'!$D$6),IF(T2035="",OR(V2035="",V2035='Convalida dati'!$D$8),"FALSO")))</f>
        <v>1</v>
      </c>
      <c r="F2035" s="58" t="str">
        <f t="shared" ca="1" si="211"/>
        <v>OK</v>
      </c>
      <c r="G2035" s="60">
        <f t="shared" si="209"/>
        <v>2030</v>
      </c>
      <c r="H2035" s="84">
        <v>44393</v>
      </c>
      <c r="I2035" s="59"/>
      <c r="J2035" s="75" t="s">
        <v>4335</v>
      </c>
      <c r="K2035" s="70" t="s">
        <v>62</v>
      </c>
      <c r="L2035" s="70" t="s">
        <v>202</v>
      </c>
      <c r="M2035" s="72" t="s">
        <v>89</v>
      </c>
      <c r="N2035" s="75"/>
      <c r="O2035" s="73" t="s">
        <v>4334</v>
      </c>
      <c r="P2035" s="60" t="s">
        <v>34</v>
      </c>
      <c r="Q2035" s="61" t="s">
        <v>67</v>
      </c>
      <c r="R2035" s="61"/>
      <c r="S2035" s="293"/>
      <c r="T2035" s="62"/>
      <c r="U2035" s="60"/>
      <c r="V2035" s="424" t="s">
        <v>781</v>
      </c>
      <c r="W2035" s="289"/>
      <c r="X2035" s="488">
        <v>44396</v>
      </c>
      <c r="Y2035" s="481"/>
      <c r="Z2035" s="284"/>
    </row>
    <row r="2036" spans="2:26" ht="42.45" hidden="1" customHeight="1" x14ac:dyDescent="0.3">
      <c r="B2036" s="56" t="str">
        <f t="shared" ca="1" si="212"/>
        <v>VERO</v>
      </c>
      <c r="C2036" s="57" t="b">
        <f t="shared" si="213"/>
        <v>1</v>
      </c>
      <c r="D2036" s="57" t="b">
        <f>+IF(Q2036='Convalida dati'!$B$16,AND('Dealflow centrale'!V2036&lt;&gt;"",I2036&lt;&gt;""),IF(AND('Dealflow centrale'!Q2036='Convalida dati'!$B$17,'Dealflow centrale'!I2036=""),OR('Dealflow centrale'!V2036="",V2036='Convalida dati'!$D$8),"FALSO"))</f>
        <v>1</v>
      </c>
      <c r="E2036" s="57" t="b">
        <f>+IF(OR(T2036='Convalida dati'!$F$4,T2036='Convalida dati'!$F$5,T2036='Convalida dati'!$F$8),OR('Dealflow centrale'!V2036='Convalida dati'!$D$9,V2036='Convalida dati'!$D$6,V2036='Convalida dati'!$D$7),IF(OR('Dealflow centrale'!T2036='Convalida dati'!$F$6,'Dealflow centrale'!T2036='Convalida dati'!$F$7),OR('Dealflow centrale'!V2036='Convalida dati'!$D$10,'Dealflow centrale'!V2036='Convalida dati'!$D$9,'Dealflow centrale'!V2036='Convalida dati'!$D$6),IF(T2036="",OR(V2036="",V2036='Convalida dati'!$D$8),"FALSO")))</f>
        <v>1</v>
      </c>
      <c r="F2036" s="58" t="str">
        <f t="shared" ca="1" si="211"/>
        <v>OK</v>
      </c>
      <c r="G2036" s="66">
        <f t="shared" ref="G2036:G2099" si="214">+G2035+1</f>
        <v>2031</v>
      </c>
      <c r="H2036" s="85">
        <v>44393</v>
      </c>
      <c r="I2036" s="63">
        <v>44393</v>
      </c>
      <c r="J2036" s="292" t="s">
        <v>4340</v>
      </c>
      <c r="K2036" s="76" t="s">
        <v>62</v>
      </c>
      <c r="L2036" s="76" t="s">
        <v>149</v>
      </c>
      <c r="M2036" s="78" t="s">
        <v>92</v>
      </c>
      <c r="N2036" s="64"/>
      <c r="O2036" s="272" t="s">
        <v>4339</v>
      </c>
      <c r="P2036" s="66" t="s">
        <v>169</v>
      </c>
      <c r="Q2036" s="67" t="s">
        <v>170</v>
      </c>
      <c r="R2036" s="67" t="s">
        <v>49</v>
      </c>
      <c r="S2036" s="288" t="str">
        <f>+'EVCA sectoralclassification'!E214</f>
        <v>Systems software</v>
      </c>
      <c r="T2036" s="68" t="s">
        <v>40</v>
      </c>
      <c r="U2036" s="78" t="s">
        <v>837</v>
      </c>
      <c r="V2036" s="444" t="s">
        <v>3912</v>
      </c>
      <c r="W2036" s="469"/>
      <c r="X2036" s="489">
        <v>44396</v>
      </c>
      <c r="Y2036" s="482"/>
      <c r="Z2036" s="74"/>
    </row>
    <row r="2037" spans="2:26" ht="42.45" hidden="1" customHeight="1" x14ac:dyDescent="0.3">
      <c r="B2037" s="56" t="str">
        <f t="shared" ca="1" si="212"/>
        <v>VERO</v>
      </c>
      <c r="C2037" s="57" t="b">
        <f t="shared" si="213"/>
        <v>1</v>
      </c>
      <c r="D2037" s="57" t="b">
        <f>+IF(Q2037='Convalida dati'!$B$16,AND('Dealflow centrale'!V2037&lt;&gt;"",I2037&lt;&gt;""),IF(AND('Dealflow centrale'!Q2037='Convalida dati'!$B$17,'Dealflow centrale'!I2037=""),OR('Dealflow centrale'!V2037="",V2037='Convalida dati'!$D$8),"FALSO"))</f>
        <v>1</v>
      </c>
      <c r="E2037" s="57" t="b">
        <f>+IF(OR(T2037='Convalida dati'!$F$4,T2037='Convalida dati'!$F$5,T2037='Convalida dati'!$F$8),OR('Dealflow centrale'!V2037='Convalida dati'!$D$9,V2037='Convalida dati'!$D$6,V2037='Convalida dati'!$D$7),IF(OR('Dealflow centrale'!T2037='Convalida dati'!$F$6,'Dealflow centrale'!T2037='Convalida dati'!$F$7),OR('Dealflow centrale'!V2037='Convalida dati'!$D$10,'Dealflow centrale'!V2037='Convalida dati'!$D$9,'Dealflow centrale'!V2037='Convalida dati'!$D$6),IF(T2037="",OR(V2037="",V2037='Convalida dati'!$D$8),"FALSO")))</f>
        <v>1</v>
      </c>
      <c r="F2037" s="58" t="str">
        <f t="shared" ca="1" si="211"/>
        <v>OK</v>
      </c>
      <c r="G2037" s="60">
        <f t="shared" si="214"/>
        <v>2032</v>
      </c>
      <c r="H2037" s="84">
        <v>44393</v>
      </c>
      <c r="I2037" s="59">
        <v>44393</v>
      </c>
      <c r="J2037" s="75" t="s">
        <v>4341</v>
      </c>
      <c r="K2037" s="70" t="s">
        <v>62</v>
      </c>
      <c r="L2037" s="70" t="s">
        <v>149</v>
      </c>
      <c r="M2037" s="72" t="s">
        <v>92</v>
      </c>
      <c r="N2037" s="75"/>
      <c r="O2037" s="73" t="s">
        <v>4339</v>
      </c>
      <c r="P2037" s="60" t="s">
        <v>169</v>
      </c>
      <c r="Q2037" s="61" t="s">
        <v>170</v>
      </c>
      <c r="R2037" s="61" t="s">
        <v>52</v>
      </c>
      <c r="S2037" s="293" t="str">
        <f>+'EVCA sectoralclassification'!E234</f>
        <v>Healthcare: other</v>
      </c>
      <c r="T2037" s="62" t="s">
        <v>40</v>
      </c>
      <c r="U2037" s="60" t="s">
        <v>837</v>
      </c>
      <c r="V2037" s="441" t="s">
        <v>3912</v>
      </c>
      <c r="W2037" s="466"/>
      <c r="X2037" s="488">
        <v>44396</v>
      </c>
      <c r="Y2037" s="481"/>
      <c r="Z2037" s="284"/>
    </row>
    <row r="2038" spans="2:26" ht="42.45" hidden="1" customHeight="1" x14ac:dyDescent="0.3">
      <c r="B2038" s="56" t="str">
        <f t="shared" ca="1" si="212"/>
        <v>VERO</v>
      </c>
      <c r="C2038" s="57" t="b">
        <f t="shared" si="213"/>
        <v>1</v>
      </c>
      <c r="D2038" s="57" t="b">
        <f>+IF(Q2038='Convalida dati'!$B$16,AND('Dealflow centrale'!V2038&lt;&gt;"",I2038&lt;&gt;""),IF(AND('Dealflow centrale'!Q2038='Convalida dati'!$B$17,'Dealflow centrale'!I2038=""),OR('Dealflow centrale'!V2038="",V2038='Convalida dati'!$D$8),"FALSO"))</f>
        <v>1</v>
      </c>
      <c r="E2038" s="57" t="b">
        <f>+IF(OR(T2038='Convalida dati'!$F$4,T2038='Convalida dati'!$F$5,T2038='Convalida dati'!$F$8),OR('Dealflow centrale'!V2038='Convalida dati'!$D$9,V2038='Convalida dati'!$D$6,V2038='Convalida dati'!$D$7),IF(OR('Dealflow centrale'!T2038='Convalida dati'!$F$6,'Dealflow centrale'!T2038='Convalida dati'!$F$7),OR('Dealflow centrale'!V2038='Convalida dati'!$D$10,'Dealflow centrale'!V2038='Convalida dati'!$D$9,'Dealflow centrale'!V2038='Convalida dati'!$D$6),IF(T2038="",OR(V2038="",V2038='Convalida dati'!$D$8),"FALSO")))</f>
        <v>1</v>
      </c>
      <c r="F2038" s="58" t="str">
        <f t="shared" ca="1" si="211"/>
        <v>OK</v>
      </c>
      <c r="G2038" s="66">
        <f t="shared" si="214"/>
        <v>2033</v>
      </c>
      <c r="H2038" s="85">
        <v>44393</v>
      </c>
      <c r="I2038" s="63">
        <v>44393</v>
      </c>
      <c r="J2038" s="292" t="s">
        <v>4342</v>
      </c>
      <c r="K2038" s="76" t="s">
        <v>62</v>
      </c>
      <c r="L2038" s="76" t="s">
        <v>149</v>
      </c>
      <c r="M2038" s="78" t="s">
        <v>92</v>
      </c>
      <c r="N2038" s="64"/>
      <c r="O2038" s="272" t="s">
        <v>4339</v>
      </c>
      <c r="P2038" s="66" t="s">
        <v>169</v>
      </c>
      <c r="Q2038" s="67" t="s">
        <v>170</v>
      </c>
      <c r="R2038" s="67" t="s">
        <v>47</v>
      </c>
      <c r="S2038" s="288" t="str">
        <f>+'EVCA sectoralclassification'!E125</f>
        <v>Consumer products manufacturing</v>
      </c>
      <c r="T2038" s="68" t="s">
        <v>40</v>
      </c>
      <c r="U2038" s="66" t="s">
        <v>837</v>
      </c>
      <c r="V2038" s="444" t="s">
        <v>3912</v>
      </c>
      <c r="W2038" s="469"/>
      <c r="X2038" s="489">
        <v>44396</v>
      </c>
      <c r="Y2038" s="482"/>
      <c r="Z2038" s="74"/>
    </row>
    <row r="2039" spans="2:26" ht="42.45" hidden="1" customHeight="1" x14ac:dyDescent="0.3">
      <c r="B2039" s="56" t="str">
        <f t="shared" ca="1" si="212"/>
        <v>VERO</v>
      </c>
      <c r="C2039" s="57" t="b">
        <f t="shared" si="213"/>
        <v>1</v>
      </c>
      <c r="D2039" s="57" t="b">
        <f>+IF(Q2039='Convalida dati'!$B$16,AND('Dealflow centrale'!V2039&lt;&gt;"",I2039&lt;&gt;""),IF(AND('Dealflow centrale'!Q2039='Convalida dati'!$B$17,'Dealflow centrale'!I2039=""),OR('Dealflow centrale'!V2039="",V2039='Convalida dati'!$D$8),"FALSO"))</f>
        <v>1</v>
      </c>
      <c r="E2039" s="57" t="b">
        <f>+IF(OR(T2039='Convalida dati'!$F$4,T2039='Convalida dati'!$F$5,T2039='Convalida dati'!$F$8),OR('Dealflow centrale'!V2039='Convalida dati'!$D$9,V2039='Convalida dati'!$D$6,V2039='Convalida dati'!$D$7),IF(OR('Dealflow centrale'!T2039='Convalida dati'!$F$6,'Dealflow centrale'!T2039='Convalida dati'!$F$7),OR('Dealflow centrale'!V2039='Convalida dati'!$D$10,'Dealflow centrale'!V2039='Convalida dati'!$D$9,'Dealflow centrale'!V2039='Convalida dati'!$D$6),IF(T2039="",OR(V2039="",V2039='Convalida dati'!$D$8),"FALSO")))</f>
        <v>1</v>
      </c>
      <c r="F2039" s="58" t="str">
        <f t="shared" ca="1" si="211"/>
        <v>OK</v>
      </c>
      <c r="G2039" s="60">
        <f t="shared" si="214"/>
        <v>2034</v>
      </c>
      <c r="H2039" s="84">
        <v>44393</v>
      </c>
      <c r="I2039" s="59">
        <v>44393</v>
      </c>
      <c r="J2039" s="75" t="s">
        <v>4343</v>
      </c>
      <c r="K2039" s="70" t="s">
        <v>62</v>
      </c>
      <c r="L2039" s="70" t="s">
        <v>149</v>
      </c>
      <c r="M2039" s="72" t="s">
        <v>92</v>
      </c>
      <c r="N2039" s="75"/>
      <c r="O2039" s="73" t="s">
        <v>4339</v>
      </c>
      <c r="P2039" s="60" t="s">
        <v>169</v>
      </c>
      <c r="Q2039" s="61" t="s">
        <v>170</v>
      </c>
      <c r="R2039" s="61" t="s">
        <v>49</v>
      </c>
      <c r="S2039" s="293" t="str">
        <f>+'EVCA sectoralclassification'!E217</f>
        <v>Computer related services: other</v>
      </c>
      <c r="T2039" s="62" t="s">
        <v>40</v>
      </c>
      <c r="U2039" s="60" t="s">
        <v>837</v>
      </c>
      <c r="V2039" s="441" t="s">
        <v>3912</v>
      </c>
      <c r="W2039" s="466"/>
      <c r="X2039" s="488">
        <v>44396</v>
      </c>
      <c r="Y2039" s="481"/>
      <c r="Z2039" s="284"/>
    </row>
    <row r="2040" spans="2:26" ht="42.45" hidden="1" customHeight="1" x14ac:dyDescent="0.3">
      <c r="B2040" s="56" t="str">
        <f t="shared" ca="1" si="212"/>
        <v>VERO</v>
      </c>
      <c r="C2040" s="57" t="b">
        <f t="shared" si="213"/>
        <v>1</v>
      </c>
      <c r="D2040" s="57" t="b">
        <f>+IF(Q2040='Convalida dati'!$B$16,AND('Dealflow centrale'!V2040&lt;&gt;"",I2040&lt;&gt;""),IF(AND('Dealflow centrale'!Q2040='Convalida dati'!$B$17,'Dealflow centrale'!I2040=""),OR('Dealflow centrale'!V2040="",V2040='Convalida dati'!$D$8),"FALSO"))</f>
        <v>1</v>
      </c>
      <c r="E2040" s="57" t="b">
        <f>+IF(OR(T2040='Convalida dati'!$F$4,T2040='Convalida dati'!$F$5,T2040='Convalida dati'!$F$8),OR('Dealflow centrale'!V2040='Convalida dati'!$D$9,V2040='Convalida dati'!$D$6,V2040='Convalida dati'!$D$7),IF(OR('Dealflow centrale'!T2040='Convalida dati'!$F$6,'Dealflow centrale'!T2040='Convalida dati'!$F$7),OR('Dealflow centrale'!V2040='Convalida dati'!$D$10,'Dealflow centrale'!V2040='Convalida dati'!$D$9,'Dealflow centrale'!V2040='Convalida dati'!$D$6),IF(T2040="",OR(V2040="",V2040='Convalida dati'!$D$8),"FALSO")))</f>
        <v>1</v>
      </c>
      <c r="F2040" s="58" t="str">
        <f t="shared" ca="1" si="211"/>
        <v>OK</v>
      </c>
      <c r="G2040" s="66">
        <f t="shared" si="214"/>
        <v>2035</v>
      </c>
      <c r="H2040" s="85">
        <v>44393</v>
      </c>
      <c r="I2040" s="63">
        <v>44393</v>
      </c>
      <c r="J2040" s="292" t="s">
        <v>4344</v>
      </c>
      <c r="K2040" s="76" t="s">
        <v>62</v>
      </c>
      <c r="L2040" s="76" t="s">
        <v>149</v>
      </c>
      <c r="M2040" s="78" t="s">
        <v>92</v>
      </c>
      <c r="N2040" s="64"/>
      <c r="O2040" s="272" t="s">
        <v>4339</v>
      </c>
      <c r="P2040" s="66" t="s">
        <v>169</v>
      </c>
      <c r="Q2040" s="67" t="s">
        <v>170</v>
      </c>
      <c r="R2040" s="67" t="s">
        <v>47</v>
      </c>
      <c r="S2040" s="288" t="str">
        <f>+'EVCA sectoralclassification'!E126</f>
        <v>Consumer products manufacturing</v>
      </c>
      <c r="T2040" s="68" t="s">
        <v>40</v>
      </c>
      <c r="U2040" s="66" t="s">
        <v>837</v>
      </c>
      <c r="V2040" s="444" t="s">
        <v>3912</v>
      </c>
      <c r="W2040" s="469"/>
      <c r="X2040" s="489">
        <v>44396</v>
      </c>
      <c r="Y2040" s="482"/>
      <c r="Z2040" s="74"/>
    </row>
    <row r="2041" spans="2:26" ht="42.45" hidden="1" customHeight="1" x14ac:dyDescent="0.3">
      <c r="B2041" s="56" t="str">
        <f t="shared" ca="1" si="212"/>
        <v>VERO</v>
      </c>
      <c r="C2041" s="57" t="b">
        <f t="shared" si="213"/>
        <v>1</v>
      </c>
      <c r="D2041" s="57" t="b">
        <f>+IF(Q2041='Convalida dati'!$B$16,AND('Dealflow centrale'!V2041&lt;&gt;"",I2041&lt;&gt;""),IF(AND('Dealflow centrale'!Q2041='Convalida dati'!$B$17,'Dealflow centrale'!I2041=""),OR('Dealflow centrale'!V2041="",V2041='Convalida dati'!$D$8),"FALSO"))</f>
        <v>1</v>
      </c>
      <c r="E2041" s="57" t="b">
        <f>+IF(OR(T2041='Convalida dati'!$F$4,T2041='Convalida dati'!$F$5,T2041='Convalida dati'!$F$8),OR('Dealflow centrale'!V2041='Convalida dati'!$D$9,V2041='Convalida dati'!$D$6,V2041='Convalida dati'!$D$7),IF(OR('Dealflow centrale'!T2041='Convalida dati'!$F$6,'Dealflow centrale'!T2041='Convalida dati'!$F$7),OR('Dealflow centrale'!V2041='Convalida dati'!$D$10,'Dealflow centrale'!V2041='Convalida dati'!$D$9,'Dealflow centrale'!V2041='Convalida dati'!$D$6),IF(T2041="",OR(V2041="",V2041='Convalida dati'!$D$8),"FALSO")))</f>
        <v>1</v>
      </c>
      <c r="F2041" s="58" t="str">
        <f t="shared" ca="1" si="211"/>
        <v>OK</v>
      </c>
      <c r="G2041" s="60">
        <f t="shared" si="214"/>
        <v>2036</v>
      </c>
      <c r="H2041" s="84">
        <v>44393</v>
      </c>
      <c r="I2041" s="59">
        <v>44393</v>
      </c>
      <c r="J2041" s="75" t="s">
        <v>4345</v>
      </c>
      <c r="K2041" s="70" t="s">
        <v>62</v>
      </c>
      <c r="L2041" s="70" t="s">
        <v>149</v>
      </c>
      <c r="M2041" s="72" t="s">
        <v>92</v>
      </c>
      <c r="N2041" s="75"/>
      <c r="O2041" s="73" t="s">
        <v>4339</v>
      </c>
      <c r="P2041" s="60" t="s">
        <v>169</v>
      </c>
      <c r="Q2041" s="61" t="s">
        <v>170</v>
      </c>
      <c r="R2041" s="61" t="s">
        <v>52</v>
      </c>
      <c r="S2041" s="293" t="str">
        <f>+'EVCA sectoralclassification'!E231</f>
        <v>Medical devices and supplies</v>
      </c>
      <c r="T2041" s="62" t="s">
        <v>40</v>
      </c>
      <c r="U2041" s="60" t="s">
        <v>837</v>
      </c>
      <c r="V2041" s="441" t="s">
        <v>3912</v>
      </c>
      <c r="W2041" s="466"/>
      <c r="X2041" s="488">
        <v>44396</v>
      </c>
      <c r="Y2041" s="481"/>
      <c r="Z2041" s="284"/>
    </row>
    <row r="2042" spans="2:26" ht="42.45" hidden="1" customHeight="1" x14ac:dyDescent="0.3">
      <c r="B2042" s="56" t="str">
        <f t="shared" ca="1" si="212"/>
        <v>VERO</v>
      </c>
      <c r="C2042" s="57" t="b">
        <f t="shared" si="213"/>
        <v>1</v>
      </c>
      <c r="D2042" s="57" t="b">
        <f>+IF(Q2042='Convalida dati'!$B$16,AND('Dealflow centrale'!V2042&lt;&gt;"",I2042&lt;&gt;""),IF(AND('Dealflow centrale'!Q2042='Convalida dati'!$B$17,'Dealflow centrale'!I2042=""),OR('Dealflow centrale'!V2042="",V2042='Convalida dati'!$D$8),"FALSO"))</f>
        <v>1</v>
      </c>
      <c r="E2042" s="57" t="b">
        <f>+IF(OR(T2042='Convalida dati'!$F$4,T2042='Convalida dati'!$F$5,T2042='Convalida dati'!$F$8),OR('Dealflow centrale'!V2042='Convalida dati'!$D$9,V2042='Convalida dati'!$D$6,V2042='Convalida dati'!$D$7),IF(OR('Dealflow centrale'!T2042='Convalida dati'!$F$6,'Dealflow centrale'!T2042='Convalida dati'!$F$7),OR('Dealflow centrale'!V2042='Convalida dati'!$D$10,'Dealflow centrale'!V2042='Convalida dati'!$D$9,'Dealflow centrale'!V2042='Convalida dati'!$D$6),IF(T2042="",OR(V2042="",V2042='Convalida dati'!$D$8),"FALSO")))</f>
        <v>1</v>
      </c>
      <c r="F2042" s="58" t="str">
        <f t="shared" ca="1" si="211"/>
        <v>OK</v>
      </c>
      <c r="G2042" s="66">
        <f t="shared" si="214"/>
        <v>2037</v>
      </c>
      <c r="H2042" s="85">
        <v>44393</v>
      </c>
      <c r="I2042" s="63">
        <v>44393</v>
      </c>
      <c r="J2042" s="292" t="s">
        <v>4346</v>
      </c>
      <c r="K2042" s="76" t="s">
        <v>62</v>
      </c>
      <c r="L2042" s="76" t="s">
        <v>149</v>
      </c>
      <c r="M2042" s="78" t="s">
        <v>92</v>
      </c>
      <c r="N2042" s="64"/>
      <c r="O2042" s="272" t="s">
        <v>4339</v>
      </c>
      <c r="P2042" s="66" t="s">
        <v>169</v>
      </c>
      <c r="Q2042" s="67" t="s">
        <v>170</v>
      </c>
      <c r="R2042" s="67" t="s">
        <v>51</v>
      </c>
      <c r="S2042" s="288" t="str">
        <f>+'EVCA sectoralclassification'!E53</f>
        <v>Business and industrial products</v>
      </c>
      <c r="T2042" s="68" t="s">
        <v>40</v>
      </c>
      <c r="U2042" s="66" t="s">
        <v>837</v>
      </c>
      <c r="V2042" s="444" t="s">
        <v>3912</v>
      </c>
      <c r="W2042" s="469"/>
      <c r="X2042" s="489">
        <v>44396</v>
      </c>
      <c r="Y2042" s="482"/>
      <c r="Z2042" s="74"/>
    </row>
    <row r="2043" spans="2:26" ht="42.45" hidden="1" customHeight="1" x14ac:dyDescent="0.3">
      <c r="B2043" s="56" t="str">
        <f t="shared" ca="1" si="212"/>
        <v>VERO</v>
      </c>
      <c r="C2043" s="57" t="b">
        <f t="shared" si="213"/>
        <v>1</v>
      </c>
      <c r="D2043" s="57" t="b">
        <f>+IF(Q2043='Convalida dati'!$B$16,AND('Dealflow centrale'!V2043&lt;&gt;"",I2043&lt;&gt;""),IF(AND('Dealflow centrale'!Q2043='Convalida dati'!$B$17,'Dealflow centrale'!I2043=""),OR('Dealflow centrale'!V2043="",V2043='Convalida dati'!$D$8),"FALSO"))</f>
        <v>1</v>
      </c>
      <c r="E2043" s="57" t="b">
        <f>+IF(OR(T2043='Convalida dati'!$F$4,T2043='Convalida dati'!$F$5,T2043='Convalida dati'!$F$8),OR('Dealflow centrale'!V2043='Convalida dati'!$D$9,V2043='Convalida dati'!$D$6,V2043='Convalida dati'!$D$7),IF(OR('Dealflow centrale'!T2043='Convalida dati'!$F$6,'Dealflow centrale'!T2043='Convalida dati'!$F$7),OR('Dealflow centrale'!V2043='Convalida dati'!$D$10,'Dealflow centrale'!V2043='Convalida dati'!$D$9,'Dealflow centrale'!V2043='Convalida dati'!$D$6),IF(T2043="",OR(V2043="",V2043='Convalida dati'!$D$8),"FALSO")))</f>
        <v>1</v>
      </c>
      <c r="F2043" s="58" t="str">
        <f t="shared" ca="1" si="211"/>
        <v>OK</v>
      </c>
      <c r="G2043" s="60">
        <f t="shared" si="214"/>
        <v>2038</v>
      </c>
      <c r="H2043" s="84">
        <v>44394</v>
      </c>
      <c r="I2043" s="59">
        <v>44394</v>
      </c>
      <c r="J2043" s="75" t="s">
        <v>4348</v>
      </c>
      <c r="K2043" s="70" t="s">
        <v>62</v>
      </c>
      <c r="L2043" s="70" t="s">
        <v>149</v>
      </c>
      <c r="M2043" s="72" t="s">
        <v>92</v>
      </c>
      <c r="N2043" s="75"/>
      <c r="O2043" s="73" t="s">
        <v>4347</v>
      </c>
      <c r="P2043" s="60" t="s">
        <v>35</v>
      </c>
      <c r="Q2043" s="281" t="s">
        <v>170</v>
      </c>
      <c r="R2043" s="61" t="s">
        <v>52</v>
      </c>
      <c r="S2043" s="293" t="str">
        <f>+'EVCA sectoralclassification'!E231</f>
        <v>Medical devices and supplies</v>
      </c>
      <c r="T2043" s="62" t="s">
        <v>41</v>
      </c>
      <c r="U2043" s="60" t="s">
        <v>218</v>
      </c>
      <c r="V2043" s="434" t="s">
        <v>174</v>
      </c>
      <c r="W2043" s="397"/>
      <c r="X2043" s="488">
        <v>44396</v>
      </c>
      <c r="Y2043" s="481"/>
      <c r="Z2043" s="284"/>
    </row>
    <row r="2044" spans="2:26" ht="42.45" hidden="1" customHeight="1" x14ac:dyDescent="0.3">
      <c r="B2044" s="56" t="str">
        <f t="shared" ca="1" si="212"/>
        <v>VERO</v>
      </c>
      <c r="C2044" s="57" t="b">
        <f t="shared" si="213"/>
        <v>1</v>
      </c>
      <c r="D2044" s="57" t="b">
        <f>+IF(Q2044='Convalida dati'!$B$16,AND('Dealflow centrale'!V2044&lt;&gt;"",I2044&lt;&gt;""),IF(AND('Dealflow centrale'!Q2044='Convalida dati'!$B$17,'Dealflow centrale'!I2044=""),OR('Dealflow centrale'!V2044="",V2044='Convalida dati'!$D$8),"FALSO"))</f>
        <v>1</v>
      </c>
      <c r="E2044" s="57" t="b">
        <f>+IF(OR(T2044='Convalida dati'!$F$4,T2044='Convalida dati'!$F$5,T2044='Convalida dati'!$F$8),OR('Dealflow centrale'!V2044='Convalida dati'!$D$9,V2044='Convalida dati'!$D$6,V2044='Convalida dati'!$D$7),IF(OR('Dealflow centrale'!T2044='Convalida dati'!$F$6,'Dealflow centrale'!T2044='Convalida dati'!$F$7),OR('Dealflow centrale'!V2044='Convalida dati'!$D$10,'Dealflow centrale'!V2044='Convalida dati'!$D$9,'Dealflow centrale'!V2044='Convalida dati'!$D$6),IF(T2044="",OR(V2044="",V2044='Convalida dati'!$D$8),"FALSO")))</f>
        <v>1</v>
      </c>
      <c r="F2044" s="58" t="str">
        <f t="shared" ca="1" si="211"/>
        <v>OK</v>
      </c>
      <c r="G2044" s="66">
        <f t="shared" si="214"/>
        <v>2039</v>
      </c>
      <c r="H2044" s="85">
        <v>44396</v>
      </c>
      <c r="I2044" s="63">
        <v>44396</v>
      </c>
      <c r="J2044" s="292" t="s">
        <v>4349</v>
      </c>
      <c r="K2044" s="76" t="s">
        <v>64</v>
      </c>
      <c r="L2044" s="76" t="s">
        <v>705</v>
      </c>
      <c r="M2044" s="78" t="s">
        <v>187</v>
      </c>
      <c r="N2044" s="64"/>
      <c r="O2044" s="272" t="s">
        <v>4350</v>
      </c>
      <c r="P2044" s="66" t="s">
        <v>35</v>
      </c>
      <c r="Q2044" s="67" t="s">
        <v>170</v>
      </c>
      <c r="R2044" s="67" t="s">
        <v>49</v>
      </c>
      <c r="S2044" s="288" t="str">
        <f>+'EVCA sectoralclassification'!E204</f>
        <v>Consumer electronics</v>
      </c>
      <c r="T2044" s="68" t="s">
        <v>166</v>
      </c>
      <c r="U2044" s="66" t="s">
        <v>218</v>
      </c>
      <c r="V2044" s="432" t="s">
        <v>3913</v>
      </c>
      <c r="W2044" s="465"/>
      <c r="X2044" s="489">
        <v>44400</v>
      </c>
      <c r="Y2044" s="482"/>
      <c r="Z2044" s="74"/>
    </row>
    <row r="2045" spans="2:26" ht="42.45" hidden="1" customHeight="1" x14ac:dyDescent="0.3">
      <c r="B2045" s="56" t="str">
        <f t="shared" ca="1" si="212"/>
        <v>VERO</v>
      </c>
      <c r="C2045" s="57" t="b">
        <f t="shared" si="213"/>
        <v>1</v>
      </c>
      <c r="D2045" s="57" t="b">
        <f>+IF(Q2045='Convalida dati'!$B$16,AND('Dealflow centrale'!V2045&lt;&gt;"",I2045&lt;&gt;""),IF(AND('Dealflow centrale'!Q2045='Convalida dati'!$B$17,'Dealflow centrale'!I2045=""),OR('Dealflow centrale'!V2045="",V2045='Convalida dati'!$D$8),"FALSO"))</f>
        <v>1</v>
      </c>
      <c r="E2045" s="57" t="b">
        <f>+IF(OR(T2045='Convalida dati'!$F$4,T2045='Convalida dati'!$F$5,T2045='Convalida dati'!$F$8),OR('Dealflow centrale'!V2045='Convalida dati'!$D$9,V2045='Convalida dati'!$D$6,V2045='Convalida dati'!$D$7),IF(OR('Dealflow centrale'!T2045='Convalida dati'!$F$6,'Dealflow centrale'!T2045='Convalida dati'!$F$7),OR('Dealflow centrale'!V2045='Convalida dati'!$D$10,'Dealflow centrale'!V2045='Convalida dati'!$D$9,'Dealflow centrale'!V2045='Convalida dati'!$D$6),IF(T2045="",OR(V2045="",V2045='Convalida dati'!$D$8),"FALSO")))</f>
        <v>1</v>
      </c>
      <c r="F2045" s="58" t="str">
        <f t="shared" ca="1" si="211"/>
        <v>OK</v>
      </c>
      <c r="G2045" s="60">
        <f t="shared" si="214"/>
        <v>2040</v>
      </c>
      <c r="H2045" s="84">
        <v>44397</v>
      </c>
      <c r="I2045" s="59">
        <v>44397</v>
      </c>
      <c r="J2045" s="75" t="s">
        <v>4351</v>
      </c>
      <c r="K2045" s="70" t="s">
        <v>64</v>
      </c>
      <c r="L2045" s="70" t="s">
        <v>1011</v>
      </c>
      <c r="M2045" s="72" t="s">
        <v>214</v>
      </c>
      <c r="N2045" s="75"/>
      <c r="O2045" s="73" t="s">
        <v>4352</v>
      </c>
      <c r="P2045" s="60" t="s">
        <v>34</v>
      </c>
      <c r="Q2045" s="61" t="s">
        <v>170</v>
      </c>
      <c r="R2045" s="61" t="s">
        <v>48</v>
      </c>
      <c r="S2045" s="293" t="str">
        <f>+'EVCA sectoralclassification'!E199</f>
        <v>Internet technologies</v>
      </c>
      <c r="T2045" s="62" t="s">
        <v>166</v>
      </c>
      <c r="U2045" s="60" t="s">
        <v>218</v>
      </c>
      <c r="V2045" s="425" t="s">
        <v>3913</v>
      </c>
      <c r="W2045" s="461"/>
      <c r="X2045" s="488">
        <v>44400</v>
      </c>
      <c r="Y2045" s="481"/>
      <c r="Z2045" s="284"/>
    </row>
    <row r="2046" spans="2:26" ht="42.45" hidden="1" customHeight="1" x14ac:dyDescent="0.3">
      <c r="B2046" s="56" t="str">
        <f t="shared" ca="1" si="212"/>
        <v>VERO</v>
      </c>
      <c r="C2046" s="57" t="b">
        <f t="shared" si="213"/>
        <v>1</v>
      </c>
      <c r="D2046" s="57" t="b">
        <f>+IF(Q2046='Convalida dati'!$B$16,AND('Dealflow centrale'!V2046&lt;&gt;"",I2046&lt;&gt;""),IF(AND('Dealflow centrale'!Q2046='Convalida dati'!$B$17,'Dealflow centrale'!I2046=""),OR('Dealflow centrale'!V2046="",V2046='Convalida dati'!$D$8),"FALSO"))</f>
        <v>1</v>
      </c>
      <c r="E2046" s="57" t="b">
        <f>+IF(OR(T2046='Convalida dati'!$F$4,T2046='Convalida dati'!$F$5,T2046='Convalida dati'!$F$8),OR('Dealflow centrale'!V2046='Convalida dati'!$D$9,V2046='Convalida dati'!$D$6,V2046='Convalida dati'!$D$7),IF(OR('Dealflow centrale'!T2046='Convalida dati'!$F$6,'Dealflow centrale'!T2046='Convalida dati'!$F$7),OR('Dealflow centrale'!V2046='Convalida dati'!$D$10,'Dealflow centrale'!V2046='Convalida dati'!$D$9,'Dealflow centrale'!V2046='Convalida dati'!$D$6),IF(T2046="",OR(V2046="",V2046='Convalida dati'!$D$8),"FALSO")))</f>
        <v>1</v>
      </c>
      <c r="F2046" s="58" t="str">
        <f t="shared" ca="1" si="211"/>
        <v>OK</v>
      </c>
      <c r="G2046" s="66">
        <f t="shared" si="214"/>
        <v>2041</v>
      </c>
      <c r="H2046" s="85">
        <v>44397</v>
      </c>
      <c r="I2046" s="63">
        <v>44397</v>
      </c>
      <c r="J2046" s="292" t="s">
        <v>4353</v>
      </c>
      <c r="K2046" s="76" t="s">
        <v>62</v>
      </c>
      <c r="L2046" s="76" t="s">
        <v>149</v>
      </c>
      <c r="M2046" s="78" t="s">
        <v>92</v>
      </c>
      <c r="N2046" s="77" t="s">
        <v>82</v>
      </c>
      <c r="O2046" s="272"/>
      <c r="P2046" s="78" t="s">
        <v>36</v>
      </c>
      <c r="Q2046" s="280" t="s">
        <v>170</v>
      </c>
      <c r="R2046" s="67" t="s">
        <v>52</v>
      </c>
      <c r="S2046" s="288" t="str">
        <f>+'EVCA sectoralclassification'!E232</f>
        <v>Medical devices and supplies</v>
      </c>
      <c r="T2046" s="68" t="s">
        <v>41</v>
      </c>
      <c r="U2046" s="78" t="s">
        <v>1085</v>
      </c>
      <c r="V2046" s="444" t="s">
        <v>3912</v>
      </c>
      <c r="W2046" s="469"/>
      <c r="X2046" s="489">
        <v>44400</v>
      </c>
      <c r="Y2046" s="482"/>
      <c r="Z2046" s="74"/>
    </row>
    <row r="2047" spans="2:26" ht="42.45" hidden="1" customHeight="1" x14ac:dyDescent="0.3">
      <c r="B2047" s="56" t="str">
        <f t="shared" ca="1" si="212"/>
        <v>VERO</v>
      </c>
      <c r="C2047" s="57" t="b">
        <f t="shared" si="213"/>
        <v>1</v>
      </c>
      <c r="D2047" s="57" t="b">
        <f>+IF(Q2047='Convalida dati'!$B$16,AND('Dealflow centrale'!V2047&lt;&gt;"",I2047&lt;&gt;""),IF(AND('Dealflow centrale'!Q2047='Convalida dati'!$B$17,'Dealflow centrale'!I2047=""),OR('Dealflow centrale'!V2047="",V2047='Convalida dati'!$D$8),"FALSO"))</f>
        <v>1</v>
      </c>
      <c r="E2047" s="57" t="b">
        <f>+IF(OR(T2047='Convalida dati'!$F$4,T2047='Convalida dati'!$F$5,T2047='Convalida dati'!$F$8),OR('Dealflow centrale'!V2047='Convalida dati'!$D$9,V2047='Convalida dati'!$D$6,V2047='Convalida dati'!$D$7),IF(OR('Dealflow centrale'!T2047='Convalida dati'!$F$6,'Dealflow centrale'!T2047='Convalida dati'!$F$7),OR('Dealflow centrale'!V2047='Convalida dati'!$D$10,'Dealflow centrale'!V2047='Convalida dati'!$D$9,'Dealflow centrale'!V2047='Convalida dati'!$D$6),IF(T2047="",OR(V2047="",V2047='Convalida dati'!$D$8),"FALSO")))</f>
        <v>1</v>
      </c>
      <c r="F2047" s="58" t="str">
        <f t="shared" ca="1" si="211"/>
        <v>OK</v>
      </c>
      <c r="G2047" s="60">
        <f t="shared" si="214"/>
        <v>2042</v>
      </c>
      <c r="H2047" s="84">
        <v>44398</v>
      </c>
      <c r="I2047" s="59">
        <v>44398</v>
      </c>
      <c r="J2047" s="75" t="s">
        <v>4355</v>
      </c>
      <c r="K2047" s="70" t="s">
        <v>62</v>
      </c>
      <c r="L2047" s="70" t="s">
        <v>764</v>
      </c>
      <c r="M2047" s="72" t="s">
        <v>103</v>
      </c>
      <c r="N2047" s="75"/>
      <c r="O2047" s="73" t="s">
        <v>4354</v>
      </c>
      <c r="P2047" s="60" t="s">
        <v>34</v>
      </c>
      <c r="Q2047" s="281" t="s">
        <v>170</v>
      </c>
      <c r="R2047" s="61" t="s">
        <v>52</v>
      </c>
      <c r="S2047" s="293" t="str">
        <f>+'EVCA sectoralclassification'!E232</f>
        <v>Medical devices and supplies</v>
      </c>
      <c r="T2047" s="62" t="s">
        <v>40</v>
      </c>
      <c r="U2047" s="72" t="s">
        <v>799</v>
      </c>
      <c r="V2047" s="441" t="s">
        <v>3912</v>
      </c>
      <c r="W2047" s="466"/>
      <c r="X2047" s="488">
        <v>44400</v>
      </c>
      <c r="Y2047" s="481"/>
      <c r="Z2047" s="284"/>
    </row>
    <row r="2048" spans="2:26" ht="42.45" hidden="1" customHeight="1" x14ac:dyDescent="0.3">
      <c r="B2048" s="56" t="str">
        <f t="shared" ca="1" si="212"/>
        <v>VERO</v>
      </c>
      <c r="C2048" s="57" t="b">
        <f t="shared" si="213"/>
        <v>1</v>
      </c>
      <c r="D2048" s="57" t="b">
        <f>+IF(Q2048='Convalida dati'!$B$16,AND('Dealflow centrale'!V2048&lt;&gt;"",I2048&lt;&gt;""),IF(AND('Dealflow centrale'!Q2048='Convalida dati'!$B$17,'Dealflow centrale'!I2048=""),OR('Dealflow centrale'!V2048="",V2048='Convalida dati'!$D$8),"FALSO"))</f>
        <v>1</v>
      </c>
      <c r="E2048" s="57" t="b">
        <f>+IF(OR(T2048='Convalida dati'!$F$4,T2048='Convalida dati'!$F$5,T2048='Convalida dati'!$F$8),OR('Dealflow centrale'!V2048='Convalida dati'!$D$9,V2048='Convalida dati'!$D$6,V2048='Convalida dati'!$D$7),IF(OR('Dealflow centrale'!T2048='Convalida dati'!$F$6,'Dealflow centrale'!T2048='Convalida dati'!$F$7),OR('Dealflow centrale'!V2048='Convalida dati'!$D$10,'Dealflow centrale'!V2048='Convalida dati'!$D$9,'Dealflow centrale'!V2048='Convalida dati'!$D$6),IF(T2048="",OR(V2048="",V2048='Convalida dati'!$D$8),"FALSO")))</f>
        <v>1</v>
      </c>
      <c r="F2048" s="58" t="str">
        <f t="shared" ca="1" si="211"/>
        <v>OK</v>
      </c>
      <c r="G2048" s="66">
        <f t="shared" si="214"/>
        <v>2043</v>
      </c>
      <c r="H2048" s="85">
        <v>44399</v>
      </c>
      <c r="I2048" s="63">
        <v>44399</v>
      </c>
      <c r="J2048" s="292" t="s">
        <v>4356</v>
      </c>
      <c r="K2048" s="76" t="s">
        <v>62</v>
      </c>
      <c r="L2048" s="76" t="s">
        <v>1246</v>
      </c>
      <c r="M2048" s="78" t="s">
        <v>100</v>
      </c>
      <c r="N2048" s="64"/>
      <c r="O2048" s="272" t="s">
        <v>4289</v>
      </c>
      <c r="P2048" s="78" t="s">
        <v>35</v>
      </c>
      <c r="Q2048" s="67" t="s">
        <v>170</v>
      </c>
      <c r="R2048" s="67" t="s">
        <v>49</v>
      </c>
      <c r="S2048" s="288" t="str">
        <f>+'EVCA sectoralclassification'!E214</f>
        <v>Systems software</v>
      </c>
      <c r="T2048" s="68" t="s">
        <v>166</v>
      </c>
      <c r="U2048" s="66" t="s">
        <v>218</v>
      </c>
      <c r="V2048" s="432" t="s">
        <v>3913</v>
      </c>
      <c r="W2048" s="465"/>
      <c r="X2048" s="489">
        <v>44400</v>
      </c>
      <c r="Y2048" s="482"/>
      <c r="Z2048" s="74"/>
    </row>
    <row r="2049" spans="2:26" ht="42.45" hidden="1" customHeight="1" x14ac:dyDescent="0.3">
      <c r="B2049" s="56" t="str">
        <f t="shared" ca="1" si="212"/>
        <v>VERO</v>
      </c>
      <c r="C2049" s="57" t="b">
        <f t="shared" si="213"/>
        <v>1</v>
      </c>
      <c r="D2049" s="57" t="b">
        <f>+IF(Q2049='Convalida dati'!$B$16,AND('Dealflow centrale'!V2049&lt;&gt;"",I2049&lt;&gt;""),IF(AND('Dealflow centrale'!Q2049='Convalida dati'!$B$17,'Dealflow centrale'!I2049=""),OR('Dealflow centrale'!V2049="",V2049='Convalida dati'!$D$8),"FALSO"))</f>
        <v>1</v>
      </c>
      <c r="E2049" s="57" t="b">
        <f>+IF(OR(T2049='Convalida dati'!$F$4,T2049='Convalida dati'!$F$5,T2049='Convalida dati'!$F$8),OR('Dealflow centrale'!V2049='Convalida dati'!$D$9,V2049='Convalida dati'!$D$6,V2049='Convalida dati'!$D$7),IF(OR('Dealflow centrale'!T2049='Convalida dati'!$F$6,'Dealflow centrale'!T2049='Convalida dati'!$F$7),OR('Dealflow centrale'!V2049='Convalida dati'!$D$10,'Dealflow centrale'!V2049='Convalida dati'!$D$9,'Dealflow centrale'!V2049='Convalida dati'!$D$6),IF(T2049="",OR(V2049="",V2049='Convalida dati'!$D$8),"FALSO")))</f>
        <v>1</v>
      </c>
      <c r="F2049" s="58" t="str">
        <f t="shared" ca="1" si="211"/>
        <v>OK</v>
      </c>
      <c r="G2049" s="60">
        <f t="shared" si="214"/>
        <v>2044</v>
      </c>
      <c r="H2049" s="84">
        <v>44399</v>
      </c>
      <c r="I2049" s="59">
        <v>44399</v>
      </c>
      <c r="J2049" s="75" t="s">
        <v>4357</v>
      </c>
      <c r="K2049" s="70" t="s">
        <v>62</v>
      </c>
      <c r="L2049" s="70" t="s">
        <v>149</v>
      </c>
      <c r="M2049" s="72" t="s">
        <v>92</v>
      </c>
      <c r="N2049" s="75"/>
      <c r="O2049" s="73" t="s">
        <v>4358</v>
      </c>
      <c r="P2049" s="60" t="s">
        <v>37</v>
      </c>
      <c r="Q2049" s="61" t="s">
        <v>170</v>
      </c>
      <c r="R2049" s="61" t="s">
        <v>48</v>
      </c>
      <c r="S2049" s="293" t="str">
        <f>+'EVCA sectoralclassification'!E199</f>
        <v>Internet technologies</v>
      </c>
      <c r="T2049" s="62" t="s">
        <v>167</v>
      </c>
      <c r="U2049" s="60" t="s">
        <v>218</v>
      </c>
      <c r="V2049" s="425" t="s">
        <v>3913</v>
      </c>
      <c r="W2049" s="461"/>
      <c r="X2049" s="488">
        <v>44400</v>
      </c>
      <c r="Y2049" s="481"/>
      <c r="Z2049" s="284"/>
    </row>
    <row r="2050" spans="2:26" ht="42.45" hidden="1" customHeight="1" x14ac:dyDescent="0.3">
      <c r="B2050" s="56" t="str">
        <f t="shared" ca="1" si="212"/>
        <v>VERO</v>
      </c>
      <c r="C2050" s="57" t="b">
        <f t="shared" si="213"/>
        <v>1</v>
      </c>
      <c r="D2050" s="57" t="b">
        <f>+IF(Q2050='Convalida dati'!$B$16,AND('Dealflow centrale'!V2050&lt;&gt;"",I2050&lt;&gt;""),IF(AND('Dealflow centrale'!Q2050='Convalida dati'!$B$17,'Dealflow centrale'!I2050=""),OR('Dealflow centrale'!V2050="",V2050='Convalida dati'!$D$8),"FALSO"))</f>
        <v>1</v>
      </c>
      <c r="E2050" s="57" t="b">
        <f>+IF(OR(T2050='Convalida dati'!$F$4,T2050='Convalida dati'!$F$5,T2050='Convalida dati'!$F$8),OR('Dealflow centrale'!V2050='Convalida dati'!$D$9,V2050='Convalida dati'!$D$6,V2050='Convalida dati'!$D$7),IF(OR('Dealflow centrale'!T2050='Convalida dati'!$F$6,'Dealflow centrale'!T2050='Convalida dati'!$F$7),OR('Dealflow centrale'!V2050='Convalida dati'!$D$10,'Dealflow centrale'!V2050='Convalida dati'!$D$9,'Dealflow centrale'!V2050='Convalida dati'!$D$6),IF(T2050="",OR(V2050="",V2050='Convalida dati'!$D$8),"FALSO")))</f>
        <v>1</v>
      </c>
      <c r="F2050" s="58" t="str">
        <f t="shared" ca="1" si="211"/>
        <v>OK</v>
      </c>
      <c r="G2050" s="66">
        <f t="shared" si="214"/>
        <v>2045</v>
      </c>
      <c r="H2050" s="85">
        <v>44403</v>
      </c>
      <c r="I2050" s="63">
        <v>44403</v>
      </c>
      <c r="J2050" s="292" t="s">
        <v>4359</v>
      </c>
      <c r="K2050" s="76" t="s">
        <v>62</v>
      </c>
      <c r="L2050" s="76" t="s">
        <v>1011</v>
      </c>
      <c r="M2050" s="78" t="s">
        <v>214</v>
      </c>
      <c r="N2050" s="64"/>
      <c r="O2050" s="272" t="s">
        <v>4360</v>
      </c>
      <c r="P2050" s="66" t="s">
        <v>34</v>
      </c>
      <c r="Q2050" s="67" t="s">
        <v>170</v>
      </c>
      <c r="R2050" s="67" t="s">
        <v>49</v>
      </c>
      <c r="S2050" s="288" t="str">
        <f>+'EVCA sectoralclassification'!E204</f>
        <v>Consumer electronics</v>
      </c>
      <c r="T2050" s="68" t="s">
        <v>41</v>
      </c>
      <c r="U2050" s="66" t="s">
        <v>218</v>
      </c>
      <c r="V2050" s="437" t="s">
        <v>174</v>
      </c>
      <c r="W2050" s="384"/>
      <c r="X2050" s="489">
        <v>44413</v>
      </c>
      <c r="Y2050" s="482"/>
      <c r="Z2050" s="74"/>
    </row>
    <row r="2051" spans="2:26" ht="42.45" hidden="1" customHeight="1" x14ac:dyDescent="0.3">
      <c r="B2051" s="56" t="str">
        <f t="shared" ca="1" si="212"/>
        <v>VERO</v>
      </c>
      <c r="C2051" s="57" t="b">
        <f t="shared" si="213"/>
        <v>1</v>
      </c>
      <c r="D2051" s="57" t="b">
        <f>+IF(Q2051='Convalida dati'!$B$16,AND('Dealflow centrale'!V2051&lt;&gt;"",I2051&lt;&gt;""),IF(AND('Dealflow centrale'!Q2051='Convalida dati'!$B$17,'Dealflow centrale'!I2051=""),OR('Dealflow centrale'!V2051="",V2051='Convalida dati'!$D$8),"FALSO"))</f>
        <v>1</v>
      </c>
      <c r="E2051" s="57" t="b">
        <f>+IF(OR(T2051='Convalida dati'!$F$4,T2051='Convalida dati'!$F$5,T2051='Convalida dati'!$F$8),OR('Dealflow centrale'!V2051='Convalida dati'!$D$9,V2051='Convalida dati'!$D$6,V2051='Convalida dati'!$D$7),IF(OR('Dealflow centrale'!T2051='Convalida dati'!$F$6,'Dealflow centrale'!T2051='Convalida dati'!$F$7),OR('Dealflow centrale'!V2051='Convalida dati'!$D$10,'Dealflow centrale'!V2051='Convalida dati'!$D$9,'Dealflow centrale'!V2051='Convalida dati'!$D$6),IF(T2051="",OR(V2051="",V2051='Convalida dati'!$D$8),"FALSO")))</f>
        <v>1</v>
      </c>
      <c r="F2051" s="58" t="str">
        <f t="shared" ca="1" si="211"/>
        <v>OK</v>
      </c>
      <c r="G2051" s="60">
        <f t="shared" si="214"/>
        <v>2046</v>
      </c>
      <c r="H2051" s="84">
        <v>44403</v>
      </c>
      <c r="I2051" s="59">
        <v>44403</v>
      </c>
      <c r="J2051" s="75" t="s">
        <v>4361</v>
      </c>
      <c r="K2051" s="70" t="s">
        <v>62</v>
      </c>
      <c r="L2051" s="70" t="s">
        <v>149</v>
      </c>
      <c r="M2051" s="72" t="s">
        <v>92</v>
      </c>
      <c r="N2051" s="75"/>
      <c r="O2051" s="73" t="s">
        <v>4362</v>
      </c>
      <c r="P2051" s="60" t="s">
        <v>35</v>
      </c>
      <c r="Q2051" s="61" t="s">
        <v>170</v>
      </c>
      <c r="R2051" s="61" t="s">
        <v>49</v>
      </c>
      <c r="S2051" s="293" t="str">
        <f>+'EVCA sectoralclassification'!E204</f>
        <v>Consumer electronics</v>
      </c>
      <c r="T2051" s="62" t="s">
        <v>166</v>
      </c>
      <c r="U2051" s="60" t="s">
        <v>218</v>
      </c>
      <c r="V2051" s="425" t="s">
        <v>3913</v>
      </c>
      <c r="W2051" s="461"/>
      <c r="X2051" s="488">
        <v>44413</v>
      </c>
      <c r="Y2051" s="481"/>
      <c r="Z2051" s="284"/>
    </row>
    <row r="2052" spans="2:26" ht="42.45" hidden="1" customHeight="1" x14ac:dyDescent="0.3">
      <c r="B2052" s="56" t="str">
        <f t="shared" ca="1" si="212"/>
        <v>VERO</v>
      </c>
      <c r="C2052" s="57" t="b">
        <f t="shared" si="213"/>
        <v>1</v>
      </c>
      <c r="D2052" s="57" t="b">
        <f>+IF(Q2052='Convalida dati'!$B$16,AND('Dealflow centrale'!V2052&lt;&gt;"",I2052&lt;&gt;""),IF(AND('Dealflow centrale'!Q2052='Convalida dati'!$B$17,'Dealflow centrale'!I2052=""),OR('Dealflow centrale'!V2052="",V2052='Convalida dati'!$D$8),"FALSO"))</f>
        <v>1</v>
      </c>
      <c r="E2052" s="57" t="b">
        <f>+IF(OR(T2052='Convalida dati'!$F$4,T2052='Convalida dati'!$F$5,T2052='Convalida dati'!$F$8),OR('Dealflow centrale'!V2052='Convalida dati'!$D$9,V2052='Convalida dati'!$D$6,V2052='Convalida dati'!$D$7),IF(OR('Dealflow centrale'!T2052='Convalida dati'!$F$6,'Dealflow centrale'!T2052='Convalida dati'!$F$7),OR('Dealflow centrale'!V2052='Convalida dati'!$D$10,'Dealflow centrale'!V2052='Convalida dati'!$D$9,'Dealflow centrale'!V2052='Convalida dati'!$D$6),IF(T2052="",OR(V2052="",V2052='Convalida dati'!$D$8),"FALSO")))</f>
        <v>1</v>
      </c>
      <c r="F2052" s="58" t="str">
        <f t="shared" ca="1" si="211"/>
        <v>OK</v>
      </c>
      <c r="G2052" s="66">
        <f t="shared" si="214"/>
        <v>2047</v>
      </c>
      <c r="H2052" s="85">
        <v>44404</v>
      </c>
      <c r="I2052" s="63">
        <v>44404</v>
      </c>
      <c r="J2052" s="292" t="s">
        <v>4363</v>
      </c>
      <c r="K2052" s="76" t="s">
        <v>62</v>
      </c>
      <c r="L2052" s="76" t="s">
        <v>192</v>
      </c>
      <c r="M2052" s="78" t="s">
        <v>95</v>
      </c>
      <c r="N2052" s="64"/>
      <c r="O2052" s="272" t="s">
        <v>4302</v>
      </c>
      <c r="P2052" s="66" t="s">
        <v>35</v>
      </c>
      <c r="Q2052" s="67" t="s">
        <v>170</v>
      </c>
      <c r="R2052" s="67" t="s">
        <v>48</v>
      </c>
      <c r="S2052" s="288" t="str">
        <f>+'EVCA sectoralclassification'!E200</f>
        <v>Internet technologies</v>
      </c>
      <c r="T2052" s="68" t="s">
        <v>166</v>
      </c>
      <c r="U2052" s="66" t="s">
        <v>218</v>
      </c>
      <c r="V2052" s="427" t="s">
        <v>3913</v>
      </c>
      <c r="W2052" s="462"/>
      <c r="X2052" s="489">
        <v>44413</v>
      </c>
      <c r="Y2052" s="482"/>
      <c r="Z2052" s="74"/>
    </row>
    <row r="2053" spans="2:26" ht="42.45" hidden="1" customHeight="1" x14ac:dyDescent="0.3">
      <c r="B2053" s="56" t="str">
        <f t="shared" ca="1" si="212"/>
        <v>VERO</v>
      </c>
      <c r="C2053" s="57" t="b">
        <f t="shared" si="213"/>
        <v>1</v>
      </c>
      <c r="D2053" s="57" t="b">
        <f>+IF(Q2053='Convalida dati'!$B$16,AND('Dealflow centrale'!V2053&lt;&gt;"",I2053&lt;&gt;""),IF(AND('Dealflow centrale'!Q2053='Convalida dati'!$B$17,'Dealflow centrale'!I2053=""),OR('Dealflow centrale'!V2053="",V2053='Convalida dati'!$D$8),"FALSO"))</f>
        <v>1</v>
      </c>
      <c r="E2053" s="57" t="b">
        <f>+IF(OR(T2053='Convalida dati'!$F$4,T2053='Convalida dati'!$F$5,T2053='Convalida dati'!$F$8),OR('Dealflow centrale'!V2053='Convalida dati'!$D$9,V2053='Convalida dati'!$D$6,V2053='Convalida dati'!$D$7),IF(OR('Dealflow centrale'!T2053='Convalida dati'!$F$6,'Dealflow centrale'!T2053='Convalida dati'!$F$7),OR('Dealflow centrale'!V2053='Convalida dati'!$D$10,'Dealflow centrale'!V2053='Convalida dati'!$D$9,'Dealflow centrale'!V2053='Convalida dati'!$D$6),IF(T2053="",OR(V2053="",V2053='Convalida dati'!$D$8),"FALSO")))</f>
        <v>1</v>
      </c>
      <c r="F2053" s="58" t="str">
        <f t="shared" ca="1" si="211"/>
        <v>OK</v>
      </c>
      <c r="G2053" s="60">
        <f t="shared" si="214"/>
        <v>2048</v>
      </c>
      <c r="H2053" s="84">
        <v>44405</v>
      </c>
      <c r="I2053" s="59">
        <v>44405</v>
      </c>
      <c r="J2053" s="75" t="s">
        <v>4364</v>
      </c>
      <c r="K2053" s="70" t="s">
        <v>62</v>
      </c>
      <c r="L2053" s="70" t="s">
        <v>707</v>
      </c>
      <c r="M2053" s="72" t="s">
        <v>89</v>
      </c>
      <c r="N2053" s="75"/>
      <c r="O2053" s="73" t="s">
        <v>4365</v>
      </c>
      <c r="P2053" s="60" t="s">
        <v>34</v>
      </c>
      <c r="Q2053" s="61" t="s">
        <v>170</v>
      </c>
      <c r="R2053" s="61" t="s">
        <v>48</v>
      </c>
      <c r="S2053" s="293" t="str">
        <f>+'EVCA sectoralclassification'!E200</f>
        <v>Internet technologies</v>
      </c>
      <c r="T2053" s="62" t="s">
        <v>166</v>
      </c>
      <c r="U2053" s="60" t="s">
        <v>218</v>
      </c>
      <c r="V2053" s="425" t="s">
        <v>3913</v>
      </c>
      <c r="W2053" s="461"/>
      <c r="X2053" s="488">
        <v>44413</v>
      </c>
      <c r="Y2053" s="481"/>
      <c r="Z2053" s="284"/>
    </row>
    <row r="2054" spans="2:26" ht="42.45" hidden="1" customHeight="1" x14ac:dyDescent="0.3">
      <c r="B2054" s="56" t="str">
        <f t="shared" ca="1" si="212"/>
        <v>VERO</v>
      </c>
      <c r="C2054" s="57" t="b">
        <f t="shared" si="213"/>
        <v>1</v>
      </c>
      <c r="D2054" s="57" t="b">
        <f>+IF(Q2054='Convalida dati'!$B$16,AND('Dealflow centrale'!V2054&lt;&gt;"",I2054&lt;&gt;""),IF(AND('Dealflow centrale'!Q2054='Convalida dati'!$B$17,'Dealflow centrale'!I2054=""),OR('Dealflow centrale'!V2054="",V2054='Convalida dati'!$D$8),"FALSO"))</f>
        <v>1</v>
      </c>
      <c r="E2054" s="57" t="b">
        <f>+IF(OR(T2054='Convalida dati'!$F$4,T2054='Convalida dati'!$F$5,T2054='Convalida dati'!$F$8),OR('Dealflow centrale'!V2054='Convalida dati'!$D$9,V2054='Convalida dati'!$D$6,V2054='Convalida dati'!$D$7),IF(OR('Dealflow centrale'!T2054='Convalida dati'!$F$6,'Dealflow centrale'!T2054='Convalida dati'!$F$7),OR('Dealflow centrale'!V2054='Convalida dati'!$D$10,'Dealflow centrale'!V2054='Convalida dati'!$D$9,'Dealflow centrale'!V2054='Convalida dati'!$D$6),IF(T2054="",OR(V2054="",V2054='Convalida dati'!$D$8),"FALSO")))</f>
        <v>1</v>
      </c>
      <c r="F2054" s="58" t="str">
        <f t="shared" ca="1" si="211"/>
        <v>OK</v>
      </c>
      <c r="G2054" s="66">
        <f t="shared" si="214"/>
        <v>2049</v>
      </c>
      <c r="H2054" s="85">
        <v>44405</v>
      </c>
      <c r="I2054" s="63">
        <v>44405</v>
      </c>
      <c r="J2054" s="292" t="s">
        <v>4366</v>
      </c>
      <c r="K2054" s="76" t="s">
        <v>64</v>
      </c>
      <c r="L2054" s="76" t="s">
        <v>738</v>
      </c>
      <c r="M2054" s="78" t="s">
        <v>739</v>
      </c>
      <c r="N2054" s="64"/>
      <c r="O2054" s="272" t="s">
        <v>4367</v>
      </c>
      <c r="P2054" s="66" t="s">
        <v>35</v>
      </c>
      <c r="Q2054" s="67" t="s">
        <v>170</v>
      </c>
      <c r="R2054" s="67" t="s">
        <v>45</v>
      </c>
      <c r="S2054" s="288" t="str">
        <f>+'EVCA sectoralclassification'!E223</f>
        <v>Biotechnology</v>
      </c>
      <c r="T2054" s="68" t="s">
        <v>41</v>
      </c>
      <c r="U2054" s="66" t="s">
        <v>218</v>
      </c>
      <c r="V2054" s="437" t="s">
        <v>174</v>
      </c>
      <c r="W2054" s="384"/>
      <c r="X2054" s="489">
        <v>44413</v>
      </c>
      <c r="Y2054" s="482"/>
      <c r="Z2054" s="74"/>
    </row>
    <row r="2055" spans="2:26" ht="42.45" hidden="1" customHeight="1" x14ac:dyDescent="0.3">
      <c r="B2055" s="56" t="str">
        <f t="shared" ca="1" si="212"/>
        <v>VERO</v>
      </c>
      <c r="C2055" s="57" t="b">
        <f t="shared" si="213"/>
        <v>1</v>
      </c>
      <c r="D2055" s="57" t="b">
        <f>+IF(Q2055='Convalida dati'!$B$16,AND('Dealflow centrale'!V2055&lt;&gt;"",I2055&lt;&gt;""),IF(AND('Dealflow centrale'!Q2055='Convalida dati'!$B$17,'Dealflow centrale'!I2055=""),OR('Dealflow centrale'!V2055="",V2055='Convalida dati'!$D$8),"FALSO"))</f>
        <v>1</v>
      </c>
      <c r="E2055" s="57" t="b">
        <f>+IF(OR(T2055='Convalida dati'!$F$4,T2055='Convalida dati'!$F$5,T2055='Convalida dati'!$F$8),OR('Dealflow centrale'!V2055='Convalida dati'!$D$9,V2055='Convalida dati'!$D$6,V2055='Convalida dati'!$D$7),IF(OR('Dealflow centrale'!T2055='Convalida dati'!$F$6,'Dealflow centrale'!T2055='Convalida dati'!$F$7),OR('Dealflow centrale'!V2055='Convalida dati'!$D$10,'Dealflow centrale'!V2055='Convalida dati'!$D$9,'Dealflow centrale'!V2055='Convalida dati'!$D$6),IF(T2055="",OR(V2055="",V2055='Convalida dati'!$D$8),"FALSO")))</f>
        <v>1</v>
      </c>
      <c r="F2055" s="58" t="str">
        <f t="shared" ca="1" si="211"/>
        <v>OK</v>
      </c>
      <c r="G2055" s="60">
        <f t="shared" si="214"/>
        <v>2050</v>
      </c>
      <c r="H2055" s="84">
        <v>44407</v>
      </c>
      <c r="I2055" s="59">
        <v>44407</v>
      </c>
      <c r="J2055" s="75" t="s">
        <v>4368</v>
      </c>
      <c r="K2055" s="70" t="s">
        <v>62</v>
      </c>
      <c r="L2055" s="70" t="s">
        <v>206</v>
      </c>
      <c r="M2055" s="72" t="s">
        <v>206</v>
      </c>
      <c r="N2055" s="75" t="s">
        <v>82</v>
      </c>
      <c r="O2055" s="73"/>
      <c r="P2055" s="72" t="s">
        <v>36</v>
      </c>
      <c r="Q2055" s="61" t="s">
        <v>170</v>
      </c>
      <c r="R2055" s="61" t="s">
        <v>53</v>
      </c>
      <c r="S2055" s="293" t="str">
        <f>+'EVCA sectoralclassification'!E161</f>
        <v>Consumer services: other</v>
      </c>
      <c r="T2055" s="62" t="s">
        <v>41</v>
      </c>
      <c r="U2055" s="60" t="s">
        <v>218</v>
      </c>
      <c r="V2055" s="434" t="s">
        <v>174</v>
      </c>
      <c r="W2055" s="397"/>
      <c r="X2055" s="488">
        <v>44413</v>
      </c>
      <c r="Y2055" s="481"/>
      <c r="Z2055" s="284"/>
    </row>
    <row r="2056" spans="2:26" ht="42.45" hidden="1" customHeight="1" x14ac:dyDescent="0.3">
      <c r="B2056" s="56" t="str">
        <f t="shared" ca="1" si="212"/>
        <v>VERO</v>
      </c>
      <c r="C2056" s="57" t="b">
        <f t="shared" si="213"/>
        <v>1</v>
      </c>
      <c r="D2056" s="57" t="b">
        <f>+IF(Q2056='Convalida dati'!$B$16,AND('Dealflow centrale'!V2056&lt;&gt;"",I2056&lt;&gt;""),IF(AND('Dealflow centrale'!Q2056='Convalida dati'!$B$17,'Dealflow centrale'!I2056=""),OR('Dealflow centrale'!V2056="",V2056='Convalida dati'!$D$8),"FALSO"))</f>
        <v>1</v>
      </c>
      <c r="E2056" s="57" t="b">
        <f>+IF(OR(T2056='Convalida dati'!$F$4,T2056='Convalida dati'!$F$5,T2056='Convalida dati'!$F$8),OR('Dealflow centrale'!V2056='Convalida dati'!$D$9,V2056='Convalida dati'!$D$6,V2056='Convalida dati'!$D$7),IF(OR('Dealflow centrale'!T2056='Convalida dati'!$F$6,'Dealflow centrale'!T2056='Convalida dati'!$F$7),OR('Dealflow centrale'!V2056='Convalida dati'!$D$10,'Dealflow centrale'!V2056='Convalida dati'!$D$9,'Dealflow centrale'!V2056='Convalida dati'!$D$6),IF(T2056="",OR(V2056="",V2056='Convalida dati'!$D$8),"FALSO")))</f>
        <v>1</v>
      </c>
      <c r="F2056" s="58" t="str">
        <f t="shared" ca="1" si="211"/>
        <v>OK</v>
      </c>
      <c r="G2056" s="66">
        <f t="shared" si="214"/>
        <v>2051</v>
      </c>
      <c r="H2056" s="85">
        <v>44407</v>
      </c>
      <c r="I2056" s="63">
        <v>44407</v>
      </c>
      <c r="J2056" s="292" t="s">
        <v>4369</v>
      </c>
      <c r="K2056" s="76" t="s">
        <v>62</v>
      </c>
      <c r="L2056" s="76" t="s">
        <v>2405</v>
      </c>
      <c r="M2056" s="78" t="s">
        <v>70</v>
      </c>
      <c r="N2056" s="64"/>
      <c r="O2056" s="272" t="s">
        <v>3910</v>
      </c>
      <c r="P2056" s="66" t="s">
        <v>83</v>
      </c>
      <c r="Q2056" s="280" t="s">
        <v>170</v>
      </c>
      <c r="R2056" s="67" t="s">
        <v>43</v>
      </c>
      <c r="S2056" s="288" t="str">
        <f>+'EVCA sectoralclassification'!E4</f>
        <v>Crop cultivation</v>
      </c>
      <c r="T2056" s="68" t="s">
        <v>167</v>
      </c>
      <c r="U2056" s="66" t="s">
        <v>218</v>
      </c>
      <c r="V2056" s="427" t="s">
        <v>3913</v>
      </c>
      <c r="W2056" s="462"/>
      <c r="X2056" s="489">
        <v>44413</v>
      </c>
      <c r="Y2056" s="482"/>
      <c r="Z2056" s="74"/>
    </row>
    <row r="2057" spans="2:26" ht="42.45" hidden="1" customHeight="1" x14ac:dyDescent="0.3">
      <c r="B2057" s="56" t="str">
        <f t="shared" ca="1" si="212"/>
        <v>VERO</v>
      </c>
      <c r="C2057" s="57" t="b">
        <f t="shared" si="213"/>
        <v>1</v>
      </c>
      <c r="D2057" s="57" t="b">
        <f>+IF(Q2057='Convalida dati'!$B$16,AND('Dealflow centrale'!V2057&lt;&gt;"",I2057&lt;&gt;""),IF(AND('Dealflow centrale'!Q2057='Convalida dati'!$B$17,'Dealflow centrale'!I2057=""),OR('Dealflow centrale'!V2057="",V2057='Convalida dati'!$D$8),"FALSO"))</f>
        <v>1</v>
      </c>
      <c r="E2057" s="57" t="b">
        <f>+IF(OR(T2057='Convalida dati'!$F$4,T2057='Convalida dati'!$F$5,T2057='Convalida dati'!$F$8),OR('Dealflow centrale'!V2057='Convalida dati'!$D$9,V2057='Convalida dati'!$D$6,V2057='Convalida dati'!$D$7),IF(OR('Dealflow centrale'!T2057='Convalida dati'!$F$6,'Dealflow centrale'!T2057='Convalida dati'!$F$7),OR('Dealflow centrale'!V2057='Convalida dati'!$D$10,'Dealflow centrale'!V2057='Convalida dati'!$D$9,'Dealflow centrale'!V2057='Convalida dati'!$D$6),IF(T2057="",OR(V2057="",V2057='Convalida dati'!$D$8),"FALSO")))</f>
        <v>1</v>
      </c>
      <c r="F2057" s="58" t="str">
        <f t="shared" ca="1" si="211"/>
        <v>OK</v>
      </c>
      <c r="G2057" s="60">
        <f t="shared" si="214"/>
        <v>2052</v>
      </c>
      <c r="H2057" s="84">
        <v>44411</v>
      </c>
      <c r="I2057" s="59">
        <f>+H2057</f>
        <v>44411</v>
      </c>
      <c r="J2057" s="75" t="s">
        <v>4370</v>
      </c>
      <c r="K2057" s="70" t="s">
        <v>62</v>
      </c>
      <c r="L2057" s="70" t="s">
        <v>206</v>
      </c>
      <c r="M2057" s="72" t="s">
        <v>206</v>
      </c>
      <c r="N2057" s="75"/>
      <c r="O2057" s="73" t="s">
        <v>4329</v>
      </c>
      <c r="P2057" s="60" t="s">
        <v>34</v>
      </c>
      <c r="Q2057" s="61" t="s">
        <v>170</v>
      </c>
      <c r="R2057" s="61" t="s">
        <v>52</v>
      </c>
      <c r="S2057" s="293" t="str">
        <f>+'EVCA sectoralclassification'!E232</f>
        <v>Medical devices and supplies</v>
      </c>
      <c r="T2057" s="62" t="s">
        <v>41</v>
      </c>
      <c r="U2057" s="60" t="s">
        <v>218</v>
      </c>
      <c r="V2057" s="434" t="s">
        <v>174</v>
      </c>
      <c r="W2057" s="397"/>
      <c r="X2057" s="488">
        <v>44413</v>
      </c>
      <c r="Y2057" s="481"/>
      <c r="Z2057" s="284"/>
    </row>
    <row r="2058" spans="2:26" ht="42.45" hidden="1" customHeight="1" x14ac:dyDescent="0.3">
      <c r="B2058" s="56" t="str">
        <f t="shared" ca="1" si="212"/>
        <v>VERO</v>
      </c>
      <c r="C2058" s="57" t="b">
        <f t="shared" si="213"/>
        <v>1</v>
      </c>
      <c r="D2058" s="57" t="b">
        <f>+IF(Q2058='Convalida dati'!$B$16,AND('Dealflow centrale'!V2058&lt;&gt;"",I2058&lt;&gt;""),IF(AND('Dealflow centrale'!Q2058='Convalida dati'!$B$17,'Dealflow centrale'!I2058=""),OR('Dealflow centrale'!V2058="",V2058='Convalida dati'!$D$8),"FALSO"))</f>
        <v>1</v>
      </c>
      <c r="E2058" s="57" t="b">
        <f>+IF(OR(T2058='Convalida dati'!$F$4,T2058='Convalida dati'!$F$5,T2058='Convalida dati'!$F$8),OR('Dealflow centrale'!V2058='Convalida dati'!$D$9,V2058='Convalida dati'!$D$6,V2058='Convalida dati'!$D$7),IF(OR('Dealflow centrale'!T2058='Convalida dati'!$F$6,'Dealflow centrale'!T2058='Convalida dati'!$F$7),OR('Dealflow centrale'!V2058='Convalida dati'!$D$10,'Dealflow centrale'!V2058='Convalida dati'!$D$9,'Dealflow centrale'!V2058='Convalida dati'!$D$6),IF(T2058="",OR(V2058="",V2058='Convalida dati'!$D$8),"FALSO")))</f>
        <v>1</v>
      </c>
      <c r="F2058" s="58" t="str">
        <f t="shared" ca="1" si="211"/>
        <v>OK</v>
      </c>
      <c r="G2058" s="66">
        <f t="shared" si="214"/>
        <v>2053</v>
      </c>
      <c r="H2058" s="85">
        <v>44412</v>
      </c>
      <c r="I2058" s="63">
        <v>44412</v>
      </c>
      <c r="J2058" s="292" t="s">
        <v>4371</v>
      </c>
      <c r="K2058" s="76" t="s">
        <v>62</v>
      </c>
      <c r="L2058" s="76" t="s">
        <v>239</v>
      </c>
      <c r="M2058" s="78" t="s">
        <v>89</v>
      </c>
      <c r="N2058" s="64"/>
      <c r="O2058" s="272" t="s">
        <v>4372</v>
      </c>
      <c r="P2058" s="66" t="s">
        <v>83</v>
      </c>
      <c r="Q2058" s="67" t="s">
        <v>170</v>
      </c>
      <c r="R2058" s="67" t="s">
        <v>53</v>
      </c>
      <c r="S2058" s="288" t="str">
        <f>+'EVCA sectoralclassification'!E149</f>
        <v>Hospitality, sports and entertainment facilities</v>
      </c>
      <c r="T2058" s="68" t="s">
        <v>166</v>
      </c>
      <c r="U2058" s="66" t="s">
        <v>218</v>
      </c>
      <c r="V2058" s="427" t="s">
        <v>3913</v>
      </c>
      <c r="W2058" s="462"/>
      <c r="X2058" s="489">
        <v>44413</v>
      </c>
      <c r="Y2058" s="482"/>
      <c r="Z2058" s="74"/>
    </row>
    <row r="2059" spans="2:26" ht="42.45" hidden="1" customHeight="1" x14ac:dyDescent="0.3">
      <c r="B2059" s="56" t="str">
        <f t="shared" ca="1" si="212"/>
        <v>VERO</v>
      </c>
      <c r="C2059" s="57" t="b">
        <f t="shared" si="213"/>
        <v>1</v>
      </c>
      <c r="D2059" s="57" t="b">
        <f>+IF(Q2059='Convalida dati'!$B$16,AND('Dealflow centrale'!V2059&lt;&gt;"",I2059&lt;&gt;""),IF(AND('Dealflow centrale'!Q2059='Convalida dati'!$B$17,'Dealflow centrale'!I2059=""),OR('Dealflow centrale'!V2059="",V2059='Convalida dati'!$D$8),"FALSO"))</f>
        <v>1</v>
      </c>
      <c r="E2059" s="57" t="b">
        <f>+IF(OR(T2059='Convalida dati'!$F$4,T2059='Convalida dati'!$F$5,T2059='Convalida dati'!$F$8),OR('Dealflow centrale'!V2059='Convalida dati'!$D$9,V2059='Convalida dati'!$D$6,V2059='Convalida dati'!$D$7),IF(OR('Dealflow centrale'!T2059='Convalida dati'!$F$6,'Dealflow centrale'!T2059='Convalida dati'!$F$7),OR('Dealflow centrale'!V2059='Convalida dati'!$D$10,'Dealflow centrale'!V2059='Convalida dati'!$D$9,'Dealflow centrale'!V2059='Convalida dati'!$D$6),IF(T2059="",OR(V2059="",V2059='Convalida dati'!$D$8),"FALSO")))</f>
        <v>1</v>
      </c>
      <c r="F2059" s="58" t="str">
        <f t="shared" ca="1" si="211"/>
        <v>OK</v>
      </c>
      <c r="G2059" s="60">
        <f t="shared" si="214"/>
        <v>2054</v>
      </c>
      <c r="H2059" s="84">
        <v>44413</v>
      </c>
      <c r="I2059" s="59">
        <v>44413</v>
      </c>
      <c r="J2059" s="75" t="s">
        <v>4373</v>
      </c>
      <c r="K2059" s="70" t="s">
        <v>62</v>
      </c>
      <c r="L2059" s="70" t="s">
        <v>149</v>
      </c>
      <c r="M2059" s="72" t="s">
        <v>92</v>
      </c>
      <c r="N2059" s="75"/>
      <c r="O2059" s="73" t="s">
        <v>4374</v>
      </c>
      <c r="P2059" s="60" t="s">
        <v>34</v>
      </c>
      <c r="Q2059" s="61" t="s">
        <v>170</v>
      </c>
      <c r="R2059" s="61" t="s">
        <v>53</v>
      </c>
      <c r="S2059" s="293" t="str">
        <f>+'EVCA sectoralclassification'!E183</f>
        <v>Financial institutions and services</v>
      </c>
      <c r="T2059" s="62" t="s">
        <v>166</v>
      </c>
      <c r="U2059" s="60" t="s">
        <v>218</v>
      </c>
      <c r="V2059" s="425" t="s">
        <v>3913</v>
      </c>
      <c r="W2059" s="461"/>
      <c r="X2059" s="488">
        <v>44413</v>
      </c>
      <c r="Y2059" s="481"/>
      <c r="Z2059" s="284"/>
    </row>
    <row r="2060" spans="2:26" ht="42.45" hidden="1" customHeight="1" x14ac:dyDescent="0.3">
      <c r="B2060" s="56" t="str">
        <f t="shared" ca="1" si="212"/>
        <v>VERO</v>
      </c>
      <c r="C2060" s="57" t="b">
        <f t="shared" si="213"/>
        <v>1</v>
      </c>
      <c r="D2060" s="57" t="b">
        <f>+IF(Q2060='Convalida dati'!$B$16,AND('Dealflow centrale'!V2060&lt;&gt;"",I2060&lt;&gt;""),IF(AND('Dealflow centrale'!Q2060='Convalida dati'!$B$17,'Dealflow centrale'!I2060=""),OR('Dealflow centrale'!V2060="",V2060='Convalida dati'!$D$8),"FALSO"))</f>
        <v>1</v>
      </c>
      <c r="E2060" s="57" t="b">
        <f>+IF(OR(T2060='Convalida dati'!$F$4,T2060='Convalida dati'!$F$5,T2060='Convalida dati'!$F$8),OR('Dealflow centrale'!V2060='Convalida dati'!$D$9,V2060='Convalida dati'!$D$6,V2060='Convalida dati'!$D$7),IF(OR('Dealflow centrale'!T2060='Convalida dati'!$F$6,'Dealflow centrale'!T2060='Convalida dati'!$F$7),OR('Dealflow centrale'!V2060='Convalida dati'!$D$10,'Dealflow centrale'!V2060='Convalida dati'!$D$9,'Dealflow centrale'!V2060='Convalida dati'!$D$6),IF(T2060="",OR(V2060="",V2060='Convalida dati'!$D$8),"FALSO")))</f>
        <v>1</v>
      </c>
      <c r="F2060" s="58" t="str">
        <f t="shared" ca="1" si="211"/>
        <v>OK</v>
      </c>
      <c r="G2060" s="66">
        <f t="shared" si="214"/>
        <v>2055</v>
      </c>
      <c r="H2060" s="85">
        <v>44414</v>
      </c>
      <c r="I2060" s="63">
        <v>44414</v>
      </c>
      <c r="J2060" s="292" t="s">
        <v>4375</v>
      </c>
      <c r="K2060" s="76" t="s">
        <v>64</v>
      </c>
      <c r="L2060" s="76" t="s">
        <v>4407</v>
      </c>
      <c r="M2060" s="78" t="s">
        <v>1402</v>
      </c>
      <c r="N2060" s="64"/>
      <c r="O2060" s="272" t="s">
        <v>4376</v>
      </c>
      <c r="P2060" s="66" t="s">
        <v>34</v>
      </c>
      <c r="Q2060" s="67" t="s">
        <v>170</v>
      </c>
      <c r="R2060" s="67" t="s">
        <v>48</v>
      </c>
      <c r="S2060" s="288" t="str">
        <f>+'EVCA sectoralclassification'!E200</f>
        <v>Internet technologies</v>
      </c>
      <c r="T2060" s="68" t="s">
        <v>167</v>
      </c>
      <c r="U2060" s="66" t="s">
        <v>218</v>
      </c>
      <c r="V2060" s="437" t="s">
        <v>174</v>
      </c>
      <c r="W2060" s="384"/>
      <c r="X2060" s="489">
        <v>44439</v>
      </c>
      <c r="Y2060" s="482" t="s">
        <v>4408</v>
      </c>
      <c r="Z2060" s="74"/>
    </row>
    <row r="2061" spans="2:26" ht="42.45" hidden="1" customHeight="1" x14ac:dyDescent="0.3">
      <c r="B2061" s="56" t="str">
        <f t="shared" ca="1" si="212"/>
        <v>VERO</v>
      </c>
      <c r="C2061" s="57" t="b">
        <f t="shared" si="213"/>
        <v>1</v>
      </c>
      <c r="D2061" s="57" t="b">
        <f>+IF(Q2061='Convalida dati'!$B$16,AND('Dealflow centrale'!V2061&lt;&gt;"",I2061&lt;&gt;""),IF(AND('Dealflow centrale'!Q2061='Convalida dati'!$B$17,'Dealflow centrale'!I2061=""),OR('Dealflow centrale'!V2061="",V2061='Convalida dati'!$D$8),"FALSO"))</f>
        <v>1</v>
      </c>
      <c r="E2061" s="57" t="b">
        <f>+IF(OR(T2061='Convalida dati'!$F$4,T2061='Convalida dati'!$F$5,T2061='Convalida dati'!$F$8),OR('Dealflow centrale'!V2061='Convalida dati'!$D$9,V2061='Convalida dati'!$D$6,V2061='Convalida dati'!$D$7),IF(OR('Dealflow centrale'!T2061='Convalida dati'!$F$6,'Dealflow centrale'!T2061='Convalida dati'!$F$7),OR('Dealflow centrale'!V2061='Convalida dati'!$D$10,'Dealflow centrale'!V2061='Convalida dati'!$D$9,'Dealflow centrale'!V2061='Convalida dati'!$D$6),IF(T2061="",OR(V2061="",V2061='Convalida dati'!$D$8),"FALSO")))</f>
        <v>1</v>
      </c>
      <c r="F2061" s="58" t="str">
        <f t="shared" ca="1" si="211"/>
        <v>OK</v>
      </c>
      <c r="G2061" s="60">
        <f t="shared" si="214"/>
        <v>2056</v>
      </c>
      <c r="H2061" s="84">
        <v>44419</v>
      </c>
      <c r="I2061" s="59">
        <v>44419</v>
      </c>
      <c r="J2061" s="75" t="s">
        <v>4377</v>
      </c>
      <c r="K2061" s="70" t="s">
        <v>64</v>
      </c>
      <c r="L2061" s="70" t="s">
        <v>705</v>
      </c>
      <c r="M2061" s="72" t="s">
        <v>187</v>
      </c>
      <c r="N2061" s="75"/>
      <c r="O2061" s="73" t="s">
        <v>4378</v>
      </c>
      <c r="P2061" s="60" t="s">
        <v>34</v>
      </c>
      <c r="Q2061" s="61" t="s">
        <v>170</v>
      </c>
      <c r="R2061" s="61" t="s">
        <v>49</v>
      </c>
      <c r="S2061" s="293" t="str">
        <f>+'EVCA sectoralclassification'!E214</f>
        <v>Systems software</v>
      </c>
      <c r="T2061" s="62" t="s">
        <v>166</v>
      </c>
      <c r="U2061" s="60" t="s">
        <v>218</v>
      </c>
      <c r="V2061" s="434" t="s">
        <v>174</v>
      </c>
      <c r="W2061" s="397"/>
      <c r="X2061" s="488">
        <v>44439</v>
      </c>
      <c r="Y2061" s="481" t="s">
        <v>4408</v>
      </c>
      <c r="Z2061" s="284"/>
    </row>
    <row r="2062" spans="2:26" ht="42.45" hidden="1" customHeight="1" x14ac:dyDescent="0.3">
      <c r="B2062" s="56" t="str">
        <f t="shared" ca="1" si="212"/>
        <v>VERO</v>
      </c>
      <c r="C2062" s="57" t="b">
        <f t="shared" si="213"/>
        <v>1</v>
      </c>
      <c r="D2062" s="57" t="b">
        <f>+IF(Q2062='Convalida dati'!$B$16,AND('Dealflow centrale'!V2062&lt;&gt;"",I2062&lt;&gt;""),IF(AND('Dealflow centrale'!Q2062='Convalida dati'!$B$17,'Dealflow centrale'!I2062=""),OR('Dealflow centrale'!V2062="",V2062='Convalida dati'!$D$8),"FALSO"))</f>
        <v>1</v>
      </c>
      <c r="E2062" s="57" t="b">
        <f>+IF(OR(T2062='Convalida dati'!$F$4,T2062='Convalida dati'!$F$5,T2062='Convalida dati'!$F$8),OR('Dealflow centrale'!V2062='Convalida dati'!$D$9,V2062='Convalida dati'!$D$6,V2062='Convalida dati'!$D$7),IF(OR('Dealflow centrale'!T2062='Convalida dati'!$F$6,'Dealflow centrale'!T2062='Convalida dati'!$F$7),OR('Dealflow centrale'!V2062='Convalida dati'!$D$10,'Dealflow centrale'!V2062='Convalida dati'!$D$9,'Dealflow centrale'!V2062='Convalida dati'!$D$6),IF(T2062="",OR(V2062="",V2062='Convalida dati'!$D$8),"FALSO")))</f>
        <v>1</v>
      </c>
      <c r="F2062" s="58" t="str">
        <f t="shared" ca="1" si="211"/>
        <v>OK</v>
      </c>
      <c r="G2062" s="66">
        <f t="shared" si="214"/>
        <v>2057</v>
      </c>
      <c r="H2062" s="85">
        <v>44424</v>
      </c>
      <c r="I2062" s="63">
        <v>44424</v>
      </c>
      <c r="J2062" s="292" t="s">
        <v>4379</v>
      </c>
      <c r="K2062" s="76" t="s">
        <v>62</v>
      </c>
      <c r="L2062" s="76" t="s">
        <v>149</v>
      </c>
      <c r="M2062" s="78" t="s">
        <v>92</v>
      </c>
      <c r="N2062" s="64"/>
      <c r="O2062" s="272" t="s">
        <v>4380</v>
      </c>
      <c r="P2062" s="66" t="s">
        <v>34</v>
      </c>
      <c r="Q2062" s="67" t="s">
        <v>170</v>
      </c>
      <c r="R2062" s="67" t="s">
        <v>49</v>
      </c>
      <c r="S2062" s="288" t="str">
        <f>+'EVCA sectoralclassification'!E214</f>
        <v>Systems software</v>
      </c>
      <c r="T2062" s="68" t="s">
        <v>166</v>
      </c>
      <c r="U2062" s="66" t="s">
        <v>218</v>
      </c>
      <c r="V2062" s="427" t="s">
        <v>3913</v>
      </c>
      <c r="W2062" s="462"/>
      <c r="X2062" s="489">
        <v>44439</v>
      </c>
      <c r="Y2062" s="482" t="s">
        <v>2218</v>
      </c>
      <c r="Z2062" s="74"/>
    </row>
    <row r="2063" spans="2:26" ht="42.45" hidden="1" customHeight="1" x14ac:dyDescent="0.3">
      <c r="B2063" s="56" t="str">
        <f t="shared" ca="1" si="212"/>
        <v>VERO</v>
      </c>
      <c r="C2063" s="57" t="b">
        <f t="shared" si="213"/>
        <v>1</v>
      </c>
      <c r="D2063" s="57" t="b">
        <f>+IF(Q2063='Convalida dati'!$B$16,AND('Dealflow centrale'!V2063&lt;&gt;"",I2063&lt;&gt;""),IF(AND('Dealflow centrale'!Q2063='Convalida dati'!$B$17,'Dealflow centrale'!I2063=""),OR('Dealflow centrale'!V2063="",V2063='Convalida dati'!$D$8),"FALSO"))</f>
        <v>1</v>
      </c>
      <c r="E2063" s="57" t="b">
        <f>+IF(OR(T2063='Convalida dati'!$F$4,T2063='Convalida dati'!$F$5,T2063='Convalida dati'!$F$8),OR('Dealflow centrale'!V2063='Convalida dati'!$D$9,V2063='Convalida dati'!$D$6,V2063='Convalida dati'!$D$7),IF(OR('Dealflow centrale'!T2063='Convalida dati'!$F$6,'Dealflow centrale'!T2063='Convalida dati'!$F$7),OR('Dealflow centrale'!V2063='Convalida dati'!$D$10,'Dealflow centrale'!V2063='Convalida dati'!$D$9,'Dealflow centrale'!V2063='Convalida dati'!$D$6),IF(T2063="",OR(V2063="",V2063='Convalida dati'!$D$8),"FALSO")))</f>
        <v>1</v>
      </c>
      <c r="F2063" s="58" t="str">
        <f t="shared" ca="1" si="211"/>
        <v>OK</v>
      </c>
      <c r="G2063" s="60">
        <f t="shared" si="214"/>
        <v>2058</v>
      </c>
      <c r="H2063" s="84">
        <v>44426</v>
      </c>
      <c r="I2063" s="59">
        <v>44426</v>
      </c>
      <c r="J2063" s="75" t="s">
        <v>4381</v>
      </c>
      <c r="K2063" s="70" t="s">
        <v>64</v>
      </c>
      <c r="L2063" s="70" t="s">
        <v>1258</v>
      </c>
      <c r="M2063" s="72" t="s">
        <v>878</v>
      </c>
      <c r="N2063" s="75"/>
      <c r="O2063" s="73" t="s">
        <v>4382</v>
      </c>
      <c r="P2063" s="60" t="s">
        <v>34</v>
      </c>
      <c r="Q2063" s="61" t="s">
        <v>170</v>
      </c>
      <c r="R2063" s="281" t="s">
        <v>53</v>
      </c>
      <c r="S2063" s="293" t="str">
        <f>+'EVCA sectoralclassification'!E110</f>
        <v>Transportation services</v>
      </c>
      <c r="T2063" s="62" t="s">
        <v>167</v>
      </c>
      <c r="U2063" s="60" t="s">
        <v>218</v>
      </c>
      <c r="V2063" s="434" t="s">
        <v>174</v>
      </c>
      <c r="W2063" s="397"/>
      <c r="X2063" s="488">
        <v>44439</v>
      </c>
      <c r="Y2063" s="481" t="s">
        <v>4408</v>
      </c>
      <c r="Z2063" s="284"/>
    </row>
    <row r="2064" spans="2:26" ht="42.45" hidden="1" customHeight="1" x14ac:dyDescent="0.3">
      <c r="B2064" s="56" t="str">
        <f t="shared" ca="1" si="212"/>
        <v>VERO</v>
      </c>
      <c r="C2064" s="57" t="b">
        <f t="shared" si="213"/>
        <v>1</v>
      </c>
      <c r="D2064" s="57" t="b">
        <f>+IF(Q2064='Convalida dati'!$B$16,AND('Dealflow centrale'!V2064&lt;&gt;"",I2064&lt;&gt;""),IF(AND('Dealflow centrale'!Q2064='Convalida dati'!$B$17,'Dealflow centrale'!I2064=""),OR('Dealflow centrale'!V2064="",V2064='Convalida dati'!$D$8),"FALSO"))</f>
        <v>1</v>
      </c>
      <c r="E2064" s="57" t="b">
        <f>+IF(OR(T2064='Convalida dati'!$F$4,T2064='Convalida dati'!$F$5,T2064='Convalida dati'!$F$8),OR('Dealflow centrale'!V2064='Convalida dati'!$D$9,V2064='Convalida dati'!$D$6,V2064='Convalida dati'!$D$7),IF(OR('Dealflow centrale'!T2064='Convalida dati'!$F$6,'Dealflow centrale'!T2064='Convalida dati'!$F$7),OR('Dealflow centrale'!V2064='Convalida dati'!$D$10,'Dealflow centrale'!V2064='Convalida dati'!$D$9,'Dealflow centrale'!V2064='Convalida dati'!$D$6),IF(T2064="",OR(V2064="",V2064='Convalida dati'!$D$8),"FALSO")))</f>
        <v>1</v>
      </c>
      <c r="F2064" s="58" t="str">
        <f t="shared" ca="1" si="211"/>
        <v>OK</v>
      </c>
      <c r="G2064" s="66">
        <f t="shared" si="214"/>
        <v>2059</v>
      </c>
      <c r="H2064" s="85">
        <v>44432</v>
      </c>
      <c r="I2064" s="63">
        <v>44432</v>
      </c>
      <c r="J2064" s="292" t="s">
        <v>4383</v>
      </c>
      <c r="K2064" s="76" t="s">
        <v>64</v>
      </c>
      <c r="L2064" s="76" t="s">
        <v>4409</v>
      </c>
      <c r="M2064" s="78" t="s">
        <v>878</v>
      </c>
      <c r="N2064" s="64"/>
      <c r="O2064" s="272" t="s">
        <v>4384</v>
      </c>
      <c r="P2064" s="66" t="s">
        <v>35</v>
      </c>
      <c r="Q2064" s="67" t="s">
        <v>170</v>
      </c>
      <c r="R2064" s="67" t="s">
        <v>52</v>
      </c>
      <c r="S2064" s="288" t="str">
        <f>+'EVCA sectoralclassification'!E232</f>
        <v>Medical devices and supplies</v>
      </c>
      <c r="T2064" s="68" t="s">
        <v>41</v>
      </c>
      <c r="U2064" s="66" t="s">
        <v>218</v>
      </c>
      <c r="V2064" s="437" t="s">
        <v>174</v>
      </c>
      <c r="W2064" s="384"/>
      <c r="X2064" s="489">
        <v>44439</v>
      </c>
      <c r="Y2064" s="482" t="s">
        <v>4408</v>
      </c>
      <c r="Z2064" s="74"/>
    </row>
    <row r="2065" spans="2:26" ht="42.45" hidden="1" customHeight="1" x14ac:dyDescent="0.3">
      <c r="B2065" s="56" t="str">
        <f t="shared" ca="1" si="212"/>
        <v>VERO</v>
      </c>
      <c r="C2065" s="57" t="b">
        <f t="shared" si="213"/>
        <v>1</v>
      </c>
      <c r="D2065" s="57" t="b">
        <f>+IF(Q2065='Convalida dati'!$B$16,AND('Dealflow centrale'!V2065&lt;&gt;"",I2065&lt;&gt;""),IF(AND('Dealflow centrale'!Q2065='Convalida dati'!$B$17,'Dealflow centrale'!I2065=""),OR('Dealflow centrale'!V2065="",V2065='Convalida dati'!$D$8),"FALSO"))</f>
        <v>1</v>
      </c>
      <c r="E2065" s="57" t="b">
        <f>+IF(OR(T2065='Convalida dati'!$F$4,T2065='Convalida dati'!$F$5,T2065='Convalida dati'!$F$8),OR('Dealflow centrale'!V2065='Convalida dati'!$D$9,V2065='Convalida dati'!$D$6,V2065='Convalida dati'!$D$7),IF(OR('Dealflow centrale'!T2065='Convalida dati'!$F$6,'Dealflow centrale'!T2065='Convalida dati'!$F$7),OR('Dealflow centrale'!V2065='Convalida dati'!$D$10,'Dealflow centrale'!V2065='Convalida dati'!$D$9,'Dealflow centrale'!V2065='Convalida dati'!$D$6),IF(T2065="",OR(V2065="",V2065='Convalida dati'!$D$8),"FALSO")))</f>
        <v>1</v>
      </c>
      <c r="F2065" s="58" t="str">
        <f t="shared" ca="1" si="211"/>
        <v>OK</v>
      </c>
      <c r="G2065" s="60">
        <f t="shared" si="214"/>
        <v>2060</v>
      </c>
      <c r="H2065" s="84">
        <v>44435</v>
      </c>
      <c r="I2065" s="59">
        <v>44435</v>
      </c>
      <c r="J2065" s="75" t="s">
        <v>4385</v>
      </c>
      <c r="K2065" s="70" t="s">
        <v>62</v>
      </c>
      <c r="L2065" s="70" t="s">
        <v>2549</v>
      </c>
      <c r="M2065" s="72" t="s">
        <v>91</v>
      </c>
      <c r="N2065" s="75"/>
      <c r="O2065" s="73" t="s">
        <v>4386</v>
      </c>
      <c r="P2065" s="60" t="s">
        <v>34</v>
      </c>
      <c r="Q2065" s="61" t="s">
        <v>170</v>
      </c>
      <c r="R2065" s="61" t="s">
        <v>53</v>
      </c>
      <c r="S2065" s="293" t="str">
        <f>+'EVCA sectoralclassification'!E182</f>
        <v>Financial institutions and services</v>
      </c>
      <c r="T2065" s="62" t="s">
        <v>166</v>
      </c>
      <c r="U2065" s="60" t="s">
        <v>218</v>
      </c>
      <c r="V2065" s="425" t="s">
        <v>3913</v>
      </c>
      <c r="W2065" s="461"/>
      <c r="X2065" s="488">
        <v>44439</v>
      </c>
      <c r="Y2065" s="481"/>
      <c r="Z2065" s="284"/>
    </row>
    <row r="2066" spans="2:26" ht="42.45" hidden="1" customHeight="1" x14ac:dyDescent="0.3">
      <c r="B2066" s="56" t="str">
        <f t="shared" ca="1" si="212"/>
        <v>VERO</v>
      </c>
      <c r="C2066" s="57" t="b">
        <f t="shared" si="213"/>
        <v>1</v>
      </c>
      <c r="D2066" s="57" t="b">
        <f>+IF(Q2066='Convalida dati'!$B$16,AND('Dealflow centrale'!V2066&lt;&gt;"",I2066&lt;&gt;""),IF(AND('Dealflow centrale'!Q2066='Convalida dati'!$B$17,'Dealflow centrale'!I2066=""),OR('Dealflow centrale'!V2066="",V2066='Convalida dati'!$D$8),"FALSO"))</f>
        <v>1</v>
      </c>
      <c r="E2066" s="57" t="b">
        <f>+IF(OR(T2066='Convalida dati'!$F$4,T2066='Convalida dati'!$F$5,T2066='Convalida dati'!$F$8),OR('Dealflow centrale'!V2066='Convalida dati'!$D$9,V2066='Convalida dati'!$D$6,V2066='Convalida dati'!$D$7),IF(OR('Dealflow centrale'!T2066='Convalida dati'!$F$6,'Dealflow centrale'!T2066='Convalida dati'!$F$7),OR('Dealflow centrale'!V2066='Convalida dati'!$D$10,'Dealflow centrale'!V2066='Convalida dati'!$D$9,'Dealflow centrale'!V2066='Convalida dati'!$D$6),IF(T2066="",OR(V2066="",V2066='Convalida dati'!$D$8),"FALSO")))</f>
        <v>1</v>
      </c>
      <c r="F2066" s="58" t="str">
        <f t="shared" ca="1" si="211"/>
        <v>OK</v>
      </c>
      <c r="G2066" s="66">
        <f t="shared" si="214"/>
        <v>2061</v>
      </c>
      <c r="H2066" s="85">
        <v>44438</v>
      </c>
      <c r="I2066" s="63">
        <v>44438</v>
      </c>
      <c r="J2066" s="292" t="s">
        <v>4388</v>
      </c>
      <c r="K2066" s="76" t="s">
        <v>62</v>
      </c>
      <c r="L2066" s="76" t="s">
        <v>149</v>
      </c>
      <c r="M2066" s="78" t="s">
        <v>92</v>
      </c>
      <c r="N2066" s="64"/>
      <c r="O2066" s="272" t="s">
        <v>4387</v>
      </c>
      <c r="P2066" s="66" t="s">
        <v>34</v>
      </c>
      <c r="Q2066" s="280" t="s">
        <v>170</v>
      </c>
      <c r="R2066" s="67" t="s">
        <v>48</v>
      </c>
      <c r="S2066" s="288" t="str">
        <f>+'EVCA sectoralclassification'!E200</f>
        <v>Internet technologies</v>
      </c>
      <c r="T2066" s="68" t="s">
        <v>41</v>
      </c>
      <c r="U2066" s="66" t="s">
        <v>218</v>
      </c>
      <c r="V2066" s="437" t="s">
        <v>174</v>
      </c>
      <c r="W2066" s="384"/>
      <c r="X2066" s="489">
        <v>44439</v>
      </c>
      <c r="Y2066" s="482"/>
      <c r="Z2066" s="74"/>
    </row>
    <row r="2067" spans="2:26" ht="42.45" hidden="1" customHeight="1" x14ac:dyDescent="0.3">
      <c r="B2067" s="56" t="str">
        <f t="shared" ca="1" si="212"/>
        <v>VERO</v>
      </c>
      <c r="C2067" s="57" t="b">
        <f t="shared" si="213"/>
        <v>1</v>
      </c>
      <c r="D2067" s="57" t="b">
        <f>+IF(Q2067='Convalida dati'!$B$16,AND('Dealflow centrale'!V2067&lt;&gt;"",I2067&lt;&gt;""),IF(AND('Dealflow centrale'!Q2067='Convalida dati'!$B$17,'Dealflow centrale'!I2067=""),OR('Dealflow centrale'!V2067="",V2067='Convalida dati'!$D$8),"FALSO"))</f>
        <v>1</v>
      </c>
      <c r="E2067" s="57" t="b">
        <f>+IF(OR(T2067='Convalida dati'!$F$4,T2067='Convalida dati'!$F$5,T2067='Convalida dati'!$F$8),OR('Dealflow centrale'!V2067='Convalida dati'!$D$9,V2067='Convalida dati'!$D$6,V2067='Convalida dati'!$D$7),IF(OR('Dealflow centrale'!T2067='Convalida dati'!$F$6,'Dealflow centrale'!T2067='Convalida dati'!$F$7),OR('Dealflow centrale'!V2067='Convalida dati'!$D$10,'Dealflow centrale'!V2067='Convalida dati'!$D$9,'Dealflow centrale'!V2067='Convalida dati'!$D$6),IF(T2067="",OR(V2067="",V2067='Convalida dati'!$D$8),"FALSO")))</f>
        <v>1</v>
      </c>
      <c r="F2067" s="58" t="str">
        <f t="shared" ca="1" si="211"/>
        <v>OK</v>
      </c>
      <c r="G2067" s="60">
        <f t="shared" si="214"/>
        <v>2062</v>
      </c>
      <c r="H2067" s="84">
        <v>44438</v>
      </c>
      <c r="I2067" s="59">
        <v>44438</v>
      </c>
      <c r="J2067" s="75" t="s">
        <v>4389</v>
      </c>
      <c r="K2067" s="70" t="s">
        <v>62</v>
      </c>
      <c r="L2067" s="70" t="s">
        <v>149</v>
      </c>
      <c r="M2067" s="72" t="s">
        <v>92</v>
      </c>
      <c r="N2067" s="75"/>
      <c r="O2067" s="73" t="s">
        <v>4390</v>
      </c>
      <c r="P2067" s="60" t="s">
        <v>34</v>
      </c>
      <c r="Q2067" s="61" t="s">
        <v>170</v>
      </c>
      <c r="R2067" s="61" t="s">
        <v>53</v>
      </c>
      <c r="S2067" s="293" t="str">
        <f>+'EVCA sectoralclassification'!E110</f>
        <v>Transportation services</v>
      </c>
      <c r="T2067" s="277" t="s">
        <v>41</v>
      </c>
      <c r="U2067" s="60" t="s">
        <v>218</v>
      </c>
      <c r="V2067" s="434" t="s">
        <v>174</v>
      </c>
      <c r="W2067" s="397"/>
      <c r="X2067" s="488">
        <v>44439</v>
      </c>
      <c r="Y2067" s="481"/>
      <c r="Z2067" s="284"/>
    </row>
    <row r="2068" spans="2:26" ht="42.45" hidden="1" customHeight="1" x14ac:dyDescent="0.3">
      <c r="B2068" s="56" t="str">
        <f t="shared" ca="1" si="212"/>
        <v>VERO</v>
      </c>
      <c r="C2068" s="57" t="b">
        <f t="shared" si="213"/>
        <v>1</v>
      </c>
      <c r="D2068" s="57" t="b">
        <f>+IF(Q2068='Convalida dati'!$B$16,AND('Dealflow centrale'!V2068&lt;&gt;"",I2068&lt;&gt;""),IF(AND('Dealflow centrale'!Q2068='Convalida dati'!$B$17,'Dealflow centrale'!I2068=""),OR('Dealflow centrale'!V2068="",V2068='Convalida dati'!$D$8),"FALSO"))</f>
        <v>1</v>
      </c>
      <c r="E2068" s="57" t="b">
        <f>+IF(OR(T2068='Convalida dati'!$F$4,T2068='Convalida dati'!$F$5,T2068='Convalida dati'!$F$8),OR('Dealflow centrale'!V2068='Convalida dati'!$D$9,V2068='Convalida dati'!$D$6,V2068='Convalida dati'!$D$7),IF(OR('Dealflow centrale'!T2068='Convalida dati'!$F$6,'Dealflow centrale'!T2068='Convalida dati'!$F$7),OR('Dealflow centrale'!V2068='Convalida dati'!$D$10,'Dealflow centrale'!V2068='Convalida dati'!$D$9,'Dealflow centrale'!V2068='Convalida dati'!$D$6),IF(T2068="",OR(V2068="",V2068='Convalida dati'!$D$8),"FALSO")))</f>
        <v>1</v>
      </c>
      <c r="F2068" s="58" t="str">
        <f t="shared" ca="1" si="211"/>
        <v>OK</v>
      </c>
      <c r="G2068" s="66">
        <f t="shared" si="214"/>
        <v>2063</v>
      </c>
      <c r="H2068" s="85">
        <v>44438</v>
      </c>
      <c r="I2068" s="63">
        <v>44438</v>
      </c>
      <c r="J2068" s="292" t="s">
        <v>4391</v>
      </c>
      <c r="K2068" s="76" t="s">
        <v>62</v>
      </c>
      <c r="L2068" s="76" t="s">
        <v>149</v>
      </c>
      <c r="M2068" s="78" t="s">
        <v>92</v>
      </c>
      <c r="N2068" s="64"/>
      <c r="O2068" s="272" t="s">
        <v>4392</v>
      </c>
      <c r="P2068" s="78" t="s">
        <v>34</v>
      </c>
      <c r="Q2068" s="280" t="s">
        <v>170</v>
      </c>
      <c r="R2068" s="67" t="s">
        <v>48</v>
      </c>
      <c r="S2068" s="288" t="str">
        <f>+'EVCA sectoralclassification'!E200</f>
        <v>Internet technologies</v>
      </c>
      <c r="T2068" s="68" t="s">
        <v>166</v>
      </c>
      <c r="U2068" s="66" t="s">
        <v>218</v>
      </c>
      <c r="V2068" s="427" t="s">
        <v>3913</v>
      </c>
      <c r="W2068" s="462"/>
      <c r="X2068" s="489">
        <v>44439</v>
      </c>
      <c r="Y2068" s="482"/>
      <c r="Z2068" s="74"/>
    </row>
    <row r="2069" spans="2:26" ht="42.45" hidden="1" customHeight="1" x14ac:dyDescent="0.3">
      <c r="B2069" s="56" t="str">
        <f t="shared" ca="1" si="212"/>
        <v>VERO</v>
      </c>
      <c r="C2069" s="57" t="b">
        <f t="shared" si="213"/>
        <v>1</v>
      </c>
      <c r="D2069" s="57" t="b">
        <f>+IF(Q2069='Convalida dati'!$B$16,AND('Dealflow centrale'!V2069&lt;&gt;"",I2069&lt;&gt;""),IF(AND('Dealflow centrale'!Q2069='Convalida dati'!$B$17,'Dealflow centrale'!I2069=""),OR('Dealflow centrale'!V2069="",V2069='Convalida dati'!$D$8),"FALSO"))</f>
        <v>1</v>
      </c>
      <c r="E2069" s="57" t="b">
        <f>+IF(OR(T2069='Convalida dati'!$F$4,T2069='Convalida dati'!$F$5,T2069='Convalida dati'!$F$8),OR('Dealflow centrale'!V2069='Convalida dati'!$D$9,V2069='Convalida dati'!$D$6,V2069='Convalida dati'!$D$7),IF(OR('Dealflow centrale'!T2069='Convalida dati'!$F$6,'Dealflow centrale'!T2069='Convalida dati'!$F$7),OR('Dealflow centrale'!V2069='Convalida dati'!$D$10,'Dealflow centrale'!V2069='Convalida dati'!$D$9,'Dealflow centrale'!V2069='Convalida dati'!$D$6),IF(T2069="",OR(V2069="",V2069='Convalida dati'!$D$8),"FALSO")))</f>
        <v>1</v>
      </c>
      <c r="F2069" s="58" t="str">
        <f t="shared" ca="1" si="211"/>
        <v>OK</v>
      </c>
      <c r="G2069" s="60">
        <f t="shared" si="214"/>
        <v>2064</v>
      </c>
      <c r="H2069" s="84">
        <v>44438</v>
      </c>
      <c r="I2069" s="59">
        <v>44438</v>
      </c>
      <c r="J2069" s="75" t="s">
        <v>4393</v>
      </c>
      <c r="K2069" s="70" t="s">
        <v>64</v>
      </c>
      <c r="L2069" s="70" t="s">
        <v>4405</v>
      </c>
      <c r="M2069" s="72" t="s">
        <v>4140</v>
      </c>
      <c r="N2069" s="75"/>
      <c r="O2069" s="73" t="s">
        <v>4406</v>
      </c>
      <c r="P2069" s="72" t="s">
        <v>34</v>
      </c>
      <c r="Q2069" s="61" t="s">
        <v>170</v>
      </c>
      <c r="R2069" s="61" t="s">
        <v>53</v>
      </c>
      <c r="S2069" s="293" t="str">
        <f>+'EVCA sectoralclassification'!E153</f>
        <v>Hospitality, sports and entertainment facilities</v>
      </c>
      <c r="T2069" s="62" t="s">
        <v>41</v>
      </c>
      <c r="U2069" s="60" t="s">
        <v>218</v>
      </c>
      <c r="V2069" s="434" t="s">
        <v>174</v>
      </c>
      <c r="W2069" s="397"/>
      <c r="X2069" s="488">
        <v>44439</v>
      </c>
      <c r="Y2069" s="481" t="s">
        <v>4408</v>
      </c>
      <c r="Z2069" s="284"/>
    </row>
    <row r="2070" spans="2:26" ht="42.45" hidden="1" customHeight="1" x14ac:dyDescent="0.3">
      <c r="B2070" s="56" t="str">
        <f t="shared" ca="1" si="212"/>
        <v>VERO</v>
      </c>
      <c r="C2070" s="57" t="b">
        <f t="shared" si="213"/>
        <v>1</v>
      </c>
      <c r="D2070" s="57" t="b">
        <f>+IF(Q2070='Convalida dati'!$B$16,AND('Dealflow centrale'!V2070&lt;&gt;"",I2070&lt;&gt;""),IF(AND('Dealflow centrale'!Q2070='Convalida dati'!$B$17,'Dealflow centrale'!I2070=""),OR('Dealflow centrale'!V2070="",V2070='Convalida dati'!$D$8),"FALSO"))</f>
        <v>1</v>
      </c>
      <c r="E2070" s="57" t="b">
        <f>+IF(OR(T2070='Convalida dati'!$F$4,T2070='Convalida dati'!$F$5,T2070='Convalida dati'!$F$8),OR('Dealflow centrale'!V2070='Convalida dati'!$D$9,V2070='Convalida dati'!$D$6,V2070='Convalida dati'!$D$7),IF(OR('Dealflow centrale'!T2070='Convalida dati'!$F$6,'Dealflow centrale'!T2070='Convalida dati'!$F$7),OR('Dealflow centrale'!V2070='Convalida dati'!$D$10,'Dealflow centrale'!V2070='Convalida dati'!$D$9,'Dealflow centrale'!V2070='Convalida dati'!$D$6),IF(T2070="",OR(V2070="",V2070='Convalida dati'!$D$8),"FALSO")))</f>
        <v>1</v>
      </c>
      <c r="F2070" s="58" t="str">
        <f t="shared" ca="1" si="211"/>
        <v>OK</v>
      </c>
      <c r="G2070" s="66">
        <f t="shared" si="214"/>
        <v>2065</v>
      </c>
      <c r="H2070" s="85">
        <v>44438</v>
      </c>
      <c r="I2070" s="296">
        <v>44441</v>
      </c>
      <c r="J2070" s="292" t="s">
        <v>4394</v>
      </c>
      <c r="K2070" s="76" t="s">
        <v>64</v>
      </c>
      <c r="L2070" s="76" t="s">
        <v>4410</v>
      </c>
      <c r="M2070" s="78" t="s">
        <v>161</v>
      </c>
      <c r="N2070" s="64"/>
      <c r="O2070" s="272" t="s">
        <v>4395</v>
      </c>
      <c r="P2070" s="66" t="s">
        <v>34</v>
      </c>
      <c r="Q2070" s="67" t="s">
        <v>170</v>
      </c>
      <c r="R2070" s="67" t="s">
        <v>48</v>
      </c>
      <c r="S2070" s="288" t="str">
        <f>+'EVCA sectoralclassification'!E199</f>
        <v>Internet technologies</v>
      </c>
      <c r="T2070" s="68" t="s">
        <v>41</v>
      </c>
      <c r="U2070" s="66" t="s">
        <v>218</v>
      </c>
      <c r="V2070" s="437" t="s">
        <v>174</v>
      </c>
      <c r="W2070" s="384"/>
      <c r="X2070" s="489">
        <v>44447</v>
      </c>
      <c r="Y2070" s="482" t="s">
        <v>4408</v>
      </c>
      <c r="Z2070" s="74"/>
    </row>
    <row r="2071" spans="2:26" ht="42.45" hidden="1" customHeight="1" x14ac:dyDescent="0.3">
      <c r="B2071" s="56" t="str">
        <f t="shared" ca="1" si="212"/>
        <v>VERO</v>
      </c>
      <c r="C2071" s="57" t="b">
        <f t="shared" si="213"/>
        <v>1</v>
      </c>
      <c r="D2071" s="57" t="b">
        <f>+IF(Q2071='Convalida dati'!$B$16,AND('Dealflow centrale'!V2071&lt;&gt;"",I2071&lt;&gt;""),IF(AND('Dealflow centrale'!Q2071='Convalida dati'!$B$17,'Dealflow centrale'!I2071=""),OR('Dealflow centrale'!V2071="",V2071='Convalida dati'!$D$8),"FALSO"))</f>
        <v>1</v>
      </c>
      <c r="E2071" s="57" t="b">
        <f>+IF(OR(T2071='Convalida dati'!$F$4,T2071='Convalida dati'!$F$5,T2071='Convalida dati'!$F$8),OR('Dealflow centrale'!V2071='Convalida dati'!$D$9,V2071='Convalida dati'!$D$6,V2071='Convalida dati'!$D$7),IF(OR('Dealflow centrale'!T2071='Convalida dati'!$F$6,'Dealflow centrale'!T2071='Convalida dati'!$F$7),OR('Dealflow centrale'!V2071='Convalida dati'!$D$10,'Dealflow centrale'!V2071='Convalida dati'!$D$9,'Dealflow centrale'!V2071='Convalida dati'!$D$6),IF(T2071="",OR(V2071="",V2071='Convalida dati'!$D$8),"FALSO")))</f>
        <v>1</v>
      </c>
      <c r="F2071" s="58" t="str">
        <f t="shared" ca="1" si="211"/>
        <v>OK</v>
      </c>
      <c r="G2071" s="60">
        <f t="shared" si="214"/>
        <v>2066</v>
      </c>
      <c r="H2071" s="84">
        <v>44438</v>
      </c>
      <c r="I2071" s="59">
        <v>44438</v>
      </c>
      <c r="J2071" s="75" t="s">
        <v>4396</v>
      </c>
      <c r="K2071" s="70" t="s">
        <v>62</v>
      </c>
      <c r="L2071" s="70" t="s">
        <v>4411</v>
      </c>
      <c r="M2071" s="72" t="s">
        <v>98</v>
      </c>
      <c r="N2071" s="75"/>
      <c r="O2071" s="73" t="s">
        <v>4397</v>
      </c>
      <c r="P2071" s="60" t="s">
        <v>34</v>
      </c>
      <c r="Q2071" s="61" t="s">
        <v>170</v>
      </c>
      <c r="R2071" s="61" t="s">
        <v>52</v>
      </c>
      <c r="S2071" s="293" t="str">
        <f>+'EVCA sectoralclassification'!E231</f>
        <v>Medical devices and supplies</v>
      </c>
      <c r="T2071" s="62" t="s">
        <v>166</v>
      </c>
      <c r="U2071" s="60" t="s">
        <v>218</v>
      </c>
      <c r="V2071" s="425" t="s">
        <v>3913</v>
      </c>
      <c r="W2071" s="461"/>
      <c r="X2071" s="488">
        <v>44439</v>
      </c>
      <c r="Y2071" s="481"/>
      <c r="Z2071" s="284"/>
    </row>
    <row r="2072" spans="2:26" ht="42.45" hidden="1" customHeight="1" x14ac:dyDescent="0.3">
      <c r="B2072" s="56" t="str">
        <f t="shared" ca="1" si="212"/>
        <v>VERO</v>
      </c>
      <c r="C2072" s="57" t="b">
        <f t="shared" si="213"/>
        <v>1</v>
      </c>
      <c r="D2072" s="57" t="b">
        <f>+IF(Q2072='Convalida dati'!$B$16,AND('Dealflow centrale'!V2072&lt;&gt;"",I2072&lt;&gt;""),IF(AND('Dealflow centrale'!Q2072='Convalida dati'!$B$17,'Dealflow centrale'!I2072=""),OR('Dealflow centrale'!V2072="",V2072='Convalida dati'!$D$8),"FALSO"))</f>
        <v>1</v>
      </c>
      <c r="E2072" s="57" t="b">
        <f>+IF(OR(T2072='Convalida dati'!$F$4,T2072='Convalida dati'!$F$5,T2072='Convalida dati'!$F$8),OR('Dealflow centrale'!V2072='Convalida dati'!$D$9,V2072='Convalida dati'!$D$6,V2072='Convalida dati'!$D$7),IF(OR('Dealflow centrale'!T2072='Convalida dati'!$F$6,'Dealflow centrale'!T2072='Convalida dati'!$F$7),OR('Dealflow centrale'!V2072='Convalida dati'!$D$10,'Dealflow centrale'!V2072='Convalida dati'!$D$9,'Dealflow centrale'!V2072='Convalida dati'!$D$6),IF(T2072="",OR(V2072="",V2072='Convalida dati'!$D$8),"FALSO")))</f>
        <v>1</v>
      </c>
      <c r="F2072" s="58" t="str">
        <f t="shared" ca="1" si="211"/>
        <v>OK</v>
      </c>
      <c r="G2072" s="66">
        <f t="shared" si="214"/>
        <v>2067</v>
      </c>
      <c r="H2072" s="85">
        <v>44439</v>
      </c>
      <c r="I2072" s="63">
        <v>44439</v>
      </c>
      <c r="J2072" s="292" t="s">
        <v>4398</v>
      </c>
      <c r="K2072" s="76" t="s">
        <v>62</v>
      </c>
      <c r="L2072" s="76" t="s">
        <v>149</v>
      </c>
      <c r="M2072" s="78" t="s">
        <v>92</v>
      </c>
      <c r="N2072" s="64"/>
      <c r="O2072" s="272" t="s">
        <v>4399</v>
      </c>
      <c r="P2072" s="66" t="s">
        <v>34</v>
      </c>
      <c r="Q2072" s="67" t="s">
        <v>170</v>
      </c>
      <c r="R2072" s="67" t="s">
        <v>53</v>
      </c>
      <c r="S2072" s="288" t="str">
        <f>+'EVCA sectoralclassification'!E110</f>
        <v>Transportation services</v>
      </c>
      <c r="T2072" s="68" t="s">
        <v>166</v>
      </c>
      <c r="U2072" s="66" t="s">
        <v>218</v>
      </c>
      <c r="V2072" s="427" t="s">
        <v>3913</v>
      </c>
      <c r="W2072" s="462"/>
      <c r="X2072" s="489">
        <v>44439</v>
      </c>
      <c r="Y2072" s="482"/>
      <c r="Z2072" s="74"/>
    </row>
    <row r="2073" spans="2:26" ht="42.45" hidden="1" customHeight="1" x14ac:dyDescent="0.3">
      <c r="B2073" s="56" t="str">
        <f t="shared" ca="1" si="212"/>
        <v>VERO</v>
      </c>
      <c r="C2073" s="57" t="b">
        <f t="shared" si="213"/>
        <v>1</v>
      </c>
      <c r="D2073" s="57" t="b">
        <f>+IF(Q2073='Convalida dati'!$B$16,AND('Dealflow centrale'!V2073&lt;&gt;"",I2073&lt;&gt;""),IF(AND('Dealflow centrale'!Q2073='Convalida dati'!$B$17,'Dealflow centrale'!I2073=""),OR('Dealflow centrale'!V2073="",V2073='Convalida dati'!$D$8),"FALSO"))</f>
        <v>1</v>
      </c>
      <c r="E2073" s="57" t="b">
        <f>+IF(OR(T2073='Convalida dati'!$F$4,T2073='Convalida dati'!$F$5,T2073='Convalida dati'!$F$8),OR('Dealflow centrale'!V2073='Convalida dati'!$D$9,V2073='Convalida dati'!$D$6,V2073='Convalida dati'!$D$7),IF(OR('Dealflow centrale'!T2073='Convalida dati'!$F$6,'Dealflow centrale'!T2073='Convalida dati'!$F$7),OR('Dealflow centrale'!V2073='Convalida dati'!$D$10,'Dealflow centrale'!V2073='Convalida dati'!$D$9,'Dealflow centrale'!V2073='Convalida dati'!$D$6),IF(T2073="",OR(V2073="",V2073='Convalida dati'!$D$8),"FALSO")))</f>
        <v>1</v>
      </c>
      <c r="F2073" s="58" t="str">
        <f t="shared" ca="1" si="211"/>
        <v>OK</v>
      </c>
      <c r="G2073" s="60">
        <f t="shared" si="214"/>
        <v>2068</v>
      </c>
      <c r="H2073" s="84">
        <v>44439</v>
      </c>
      <c r="I2073" s="59">
        <v>44439</v>
      </c>
      <c r="J2073" s="75" t="s">
        <v>4400</v>
      </c>
      <c r="K2073" s="70" t="s">
        <v>62</v>
      </c>
      <c r="L2073" s="70" t="s">
        <v>830</v>
      </c>
      <c r="M2073" s="72" t="s">
        <v>103</v>
      </c>
      <c r="N2073" s="75"/>
      <c r="O2073" s="73" t="s">
        <v>4403</v>
      </c>
      <c r="P2073" s="60" t="s">
        <v>34</v>
      </c>
      <c r="Q2073" s="61" t="s">
        <v>170</v>
      </c>
      <c r="R2073" s="61" t="s">
        <v>48</v>
      </c>
      <c r="S2073" s="293" t="str">
        <f>+'EVCA sectoralclassification'!E199</f>
        <v>Internet technologies</v>
      </c>
      <c r="T2073" s="62" t="s">
        <v>166</v>
      </c>
      <c r="U2073" s="60" t="s">
        <v>218</v>
      </c>
      <c r="V2073" s="425" t="s">
        <v>3913</v>
      </c>
      <c r="W2073" s="461"/>
      <c r="X2073" s="488">
        <v>44439</v>
      </c>
      <c r="Y2073" s="481"/>
      <c r="Z2073" s="284"/>
    </row>
    <row r="2074" spans="2:26" ht="42.45" hidden="1" customHeight="1" x14ac:dyDescent="0.3">
      <c r="B2074" s="56" t="str">
        <f t="shared" ca="1" si="212"/>
        <v>VERO</v>
      </c>
      <c r="C2074" s="57" t="b">
        <f t="shared" si="213"/>
        <v>1</v>
      </c>
      <c r="D2074" s="57" t="b">
        <f>+IF(Q2074='Convalida dati'!$B$16,AND('Dealflow centrale'!V2074&lt;&gt;"",I2074&lt;&gt;""),IF(AND('Dealflow centrale'!Q2074='Convalida dati'!$B$17,'Dealflow centrale'!I2074=""),OR('Dealflow centrale'!V2074="",V2074='Convalida dati'!$D$8),"FALSO"))</f>
        <v>1</v>
      </c>
      <c r="E2074" s="57" t="b">
        <f>+IF(OR(T2074='Convalida dati'!$F$4,T2074='Convalida dati'!$F$5,T2074='Convalida dati'!$F$8),OR('Dealflow centrale'!V2074='Convalida dati'!$D$9,V2074='Convalida dati'!$D$6,V2074='Convalida dati'!$D$7),IF(OR('Dealflow centrale'!T2074='Convalida dati'!$F$6,'Dealflow centrale'!T2074='Convalida dati'!$F$7),OR('Dealflow centrale'!V2074='Convalida dati'!$D$10,'Dealflow centrale'!V2074='Convalida dati'!$D$9,'Dealflow centrale'!V2074='Convalida dati'!$D$6),IF(T2074="",OR(V2074="",V2074='Convalida dati'!$D$8),"FALSO")))</f>
        <v>1</v>
      </c>
      <c r="F2074" s="58" t="str">
        <f t="shared" ca="1" si="211"/>
        <v>OK</v>
      </c>
      <c r="G2074" s="66">
        <f t="shared" si="214"/>
        <v>2069</v>
      </c>
      <c r="H2074" s="85">
        <v>44439</v>
      </c>
      <c r="I2074" s="63">
        <v>44439</v>
      </c>
      <c r="J2074" s="292" t="s">
        <v>4401</v>
      </c>
      <c r="K2074" s="76" t="s">
        <v>62</v>
      </c>
      <c r="L2074" s="76" t="s">
        <v>830</v>
      </c>
      <c r="M2074" s="78" t="s">
        <v>103</v>
      </c>
      <c r="N2074" s="64"/>
      <c r="O2074" s="272" t="s">
        <v>4403</v>
      </c>
      <c r="P2074" s="78" t="s">
        <v>34</v>
      </c>
      <c r="Q2074" s="67" t="s">
        <v>170</v>
      </c>
      <c r="R2074" s="67" t="s">
        <v>49</v>
      </c>
      <c r="S2074" s="288" t="str">
        <f>+'EVCA sectoralclassification'!E204</f>
        <v>Consumer electronics</v>
      </c>
      <c r="T2074" s="68" t="s">
        <v>166</v>
      </c>
      <c r="U2074" s="66" t="s">
        <v>218</v>
      </c>
      <c r="V2074" s="427" t="s">
        <v>3913</v>
      </c>
      <c r="W2074" s="462"/>
      <c r="X2074" s="489">
        <v>44439</v>
      </c>
      <c r="Y2074" s="482"/>
      <c r="Z2074" s="74"/>
    </row>
    <row r="2075" spans="2:26" ht="42.45" hidden="1" customHeight="1" x14ac:dyDescent="0.3">
      <c r="B2075" s="56" t="str">
        <f t="shared" ca="1" si="212"/>
        <v>VERO</v>
      </c>
      <c r="C2075" s="57" t="b">
        <f t="shared" si="213"/>
        <v>1</v>
      </c>
      <c r="D2075" s="57" t="b">
        <f>+IF(Q2075='Convalida dati'!$B$16,AND('Dealflow centrale'!V2075&lt;&gt;"",I2075&lt;&gt;""),IF(AND('Dealflow centrale'!Q2075='Convalida dati'!$B$17,'Dealflow centrale'!I2075=""),OR('Dealflow centrale'!V2075="",V2075='Convalida dati'!$D$8),"FALSO"))</f>
        <v>1</v>
      </c>
      <c r="E2075" s="57" t="b">
        <f>+IF(OR(T2075='Convalida dati'!$F$4,T2075='Convalida dati'!$F$5,T2075='Convalida dati'!$F$8),OR('Dealflow centrale'!V2075='Convalida dati'!$D$9,V2075='Convalida dati'!$D$6,V2075='Convalida dati'!$D$7),IF(OR('Dealflow centrale'!T2075='Convalida dati'!$F$6,'Dealflow centrale'!T2075='Convalida dati'!$F$7),OR('Dealflow centrale'!V2075='Convalida dati'!$D$10,'Dealflow centrale'!V2075='Convalida dati'!$D$9,'Dealflow centrale'!V2075='Convalida dati'!$D$6),IF(T2075="",OR(V2075="",V2075='Convalida dati'!$D$8),"FALSO")))</f>
        <v>1</v>
      </c>
      <c r="F2075" s="58" t="str">
        <f t="shared" ca="1" si="211"/>
        <v>OK</v>
      </c>
      <c r="G2075" s="60">
        <f t="shared" si="214"/>
        <v>2070</v>
      </c>
      <c r="H2075" s="84">
        <v>44439</v>
      </c>
      <c r="I2075" s="59">
        <v>44439</v>
      </c>
      <c r="J2075" s="75" t="s">
        <v>4404</v>
      </c>
      <c r="K2075" s="70" t="s">
        <v>62</v>
      </c>
      <c r="L2075" s="70" t="s">
        <v>1197</v>
      </c>
      <c r="M2075" s="72" t="s">
        <v>96</v>
      </c>
      <c r="N2075" s="75"/>
      <c r="O2075" s="73" t="s">
        <v>4402</v>
      </c>
      <c r="P2075" s="60" t="s">
        <v>34</v>
      </c>
      <c r="Q2075" s="61" t="s">
        <v>170</v>
      </c>
      <c r="R2075" s="61" t="s">
        <v>47</v>
      </c>
      <c r="S2075" s="293" t="str">
        <f>+'EVCA sectoralclassification'!E139</f>
        <v>Consumer goods: other</v>
      </c>
      <c r="T2075" s="277" t="s">
        <v>41</v>
      </c>
      <c r="U2075" s="60" t="s">
        <v>218</v>
      </c>
      <c r="V2075" s="434" t="s">
        <v>174</v>
      </c>
      <c r="W2075" s="397"/>
      <c r="X2075" s="488">
        <v>44439</v>
      </c>
      <c r="Y2075" s="481"/>
      <c r="Z2075" s="284"/>
    </row>
    <row r="2076" spans="2:26" ht="42.45" hidden="1" customHeight="1" x14ac:dyDescent="0.3">
      <c r="B2076" s="56" t="str">
        <f t="shared" ca="1" si="212"/>
        <v>VERO</v>
      </c>
      <c r="C2076" s="57" t="b">
        <f t="shared" si="213"/>
        <v>1</v>
      </c>
      <c r="D2076" s="57" t="b">
        <f>+IF(Q2076='Convalida dati'!$B$16,AND('Dealflow centrale'!V2076&lt;&gt;"",I2076&lt;&gt;""),IF(AND('Dealflow centrale'!Q2076='Convalida dati'!$B$17,'Dealflow centrale'!I2076=""),OR('Dealflow centrale'!V2076="",V2076='Convalida dati'!$D$8),"FALSO"))</f>
        <v>1</v>
      </c>
      <c r="E2076" s="57" t="b">
        <f>+IF(OR(T2076='Convalida dati'!$F$4,T2076='Convalida dati'!$F$5,T2076='Convalida dati'!$F$8),OR('Dealflow centrale'!V2076='Convalida dati'!$D$9,V2076='Convalida dati'!$D$6,V2076='Convalida dati'!$D$7),IF(OR('Dealflow centrale'!T2076='Convalida dati'!$F$6,'Dealflow centrale'!T2076='Convalida dati'!$F$7),OR('Dealflow centrale'!V2076='Convalida dati'!$D$10,'Dealflow centrale'!V2076='Convalida dati'!$D$9,'Dealflow centrale'!V2076='Convalida dati'!$D$6),IF(T2076="",OR(V2076="",V2076='Convalida dati'!$D$8),"FALSO")))</f>
        <v>1</v>
      </c>
      <c r="F2076" s="58" t="str">
        <f t="shared" ca="1" si="211"/>
        <v>OK</v>
      </c>
      <c r="G2076" s="66">
        <f t="shared" si="214"/>
        <v>2071</v>
      </c>
      <c r="H2076" s="85">
        <v>44439</v>
      </c>
      <c r="I2076" s="63">
        <v>44439</v>
      </c>
      <c r="J2076" s="292" t="s">
        <v>4412</v>
      </c>
      <c r="K2076" s="76" t="s">
        <v>62</v>
      </c>
      <c r="L2076" s="76" t="s">
        <v>202</v>
      </c>
      <c r="M2076" s="78" t="s">
        <v>89</v>
      </c>
      <c r="N2076" s="64"/>
      <c r="O2076" s="272" t="s">
        <v>4413</v>
      </c>
      <c r="P2076" s="66" t="s">
        <v>34</v>
      </c>
      <c r="Q2076" s="67" t="s">
        <v>170</v>
      </c>
      <c r="R2076" s="67" t="s">
        <v>53</v>
      </c>
      <c r="S2076" s="288" t="str">
        <f>+'EVCA sectoralclassification'!E110</f>
        <v>Transportation services</v>
      </c>
      <c r="T2076" s="278" t="s">
        <v>41</v>
      </c>
      <c r="U2076" s="66" t="s">
        <v>218</v>
      </c>
      <c r="V2076" s="437" t="s">
        <v>174</v>
      </c>
      <c r="W2076" s="384"/>
      <c r="X2076" s="489">
        <v>44447</v>
      </c>
      <c r="Y2076" s="482"/>
      <c r="Z2076" s="74"/>
    </row>
    <row r="2077" spans="2:26" ht="42.45" hidden="1" customHeight="1" x14ac:dyDescent="0.3">
      <c r="B2077" s="56" t="str">
        <f t="shared" ca="1" si="212"/>
        <v>VERO</v>
      </c>
      <c r="C2077" s="57" t="b">
        <f t="shared" si="213"/>
        <v>1</v>
      </c>
      <c r="D2077" s="57" t="b">
        <f>+IF(Q2077='Convalida dati'!$B$16,AND('Dealflow centrale'!V2077&lt;&gt;"",I2077&lt;&gt;""),IF(AND('Dealflow centrale'!Q2077='Convalida dati'!$B$17,'Dealflow centrale'!I2077=""),OR('Dealflow centrale'!V2077="",V2077='Convalida dati'!$D$8),"FALSO"))</f>
        <v>1</v>
      </c>
      <c r="E2077" s="57" t="b">
        <f>+IF(OR(T2077='Convalida dati'!$F$4,T2077='Convalida dati'!$F$5,T2077='Convalida dati'!$F$8),OR('Dealflow centrale'!V2077='Convalida dati'!$D$9,V2077='Convalida dati'!$D$6,V2077='Convalida dati'!$D$7),IF(OR('Dealflow centrale'!T2077='Convalida dati'!$F$6,'Dealflow centrale'!T2077='Convalida dati'!$F$7),OR('Dealflow centrale'!V2077='Convalida dati'!$D$10,'Dealflow centrale'!V2077='Convalida dati'!$D$9,'Dealflow centrale'!V2077='Convalida dati'!$D$6),IF(T2077="",OR(V2077="",V2077='Convalida dati'!$D$8),"FALSO")))</f>
        <v>1</v>
      </c>
      <c r="F2077" s="58" t="str">
        <f t="shared" ca="1" si="211"/>
        <v>OK</v>
      </c>
      <c r="G2077" s="60">
        <f t="shared" si="214"/>
        <v>2072</v>
      </c>
      <c r="H2077" s="84">
        <v>44440</v>
      </c>
      <c r="I2077" s="59">
        <v>44440</v>
      </c>
      <c r="J2077" s="75" t="s">
        <v>4414</v>
      </c>
      <c r="K2077" s="70" t="s">
        <v>62</v>
      </c>
      <c r="L2077" s="70" t="s">
        <v>165</v>
      </c>
      <c r="M2077" s="72" t="s">
        <v>90</v>
      </c>
      <c r="N2077" s="75"/>
      <c r="O2077" s="73" t="s">
        <v>4415</v>
      </c>
      <c r="P2077" s="72" t="s">
        <v>34</v>
      </c>
      <c r="Q2077" s="281" t="s">
        <v>170</v>
      </c>
      <c r="R2077" s="61" t="s">
        <v>48</v>
      </c>
      <c r="S2077" s="293" t="str">
        <f>+'EVCA sectoralclassification'!E199</f>
        <v>Internet technologies</v>
      </c>
      <c r="T2077" s="62" t="s">
        <v>167</v>
      </c>
      <c r="U2077" s="60" t="s">
        <v>218</v>
      </c>
      <c r="V2077" s="425" t="s">
        <v>3913</v>
      </c>
      <c r="W2077" s="461"/>
      <c r="X2077" s="488">
        <v>44447</v>
      </c>
      <c r="Y2077" s="481"/>
      <c r="Z2077" s="284"/>
    </row>
    <row r="2078" spans="2:26" ht="42.45" hidden="1" customHeight="1" x14ac:dyDescent="0.3">
      <c r="B2078" s="56" t="str">
        <f t="shared" ca="1" si="212"/>
        <v>VERO</v>
      </c>
      <c r="C2078" s="57" t="b">
        <f t="shared" si="213"/>
        <v>1</v>
      </c>
      <c r="D2078" s="57" t="b">
        <f>+IF(Q2078='Convalida dati'!$B$16,AND('Dealflow centrale'!V2078&lt;&gt;"",I2078&lt;&gt;""),IF(AND('Dealflow centrale'!Q2078='Convalida dati'!$B$17,'Dealflow centrale'!I2078=""),OR('Dealflow centrale'!V2078="",V2078='Convalida dati'!$D$8),"FALSO"))</f>
        <v>1</v>
      </c>
      <c r="E2078" s="57" t="b">
        <f>+IF(OR(T2078='Convalida dati'!$F$4,T2078='Convalida dati'!$F$5,T2078='Convalida dati'!$F$8),OR('Dealflow centrale'!V2078='Convalida dati'!$D$9,V2078='Convalida dati'!$D$6,V2078='Convalida dati'!$D$7),IF(OR('Dealflow centrale'!T2078='Convalida dati'!$F$6,'Dealflow centrale'!T2078='Convalida dati'!$F$7),OR('Dealflow centrale'!V2078='Convalida dati'!$D$10,'Dealflow centrale'!V2078='Convalida dati'!$D$9,'Dealflow centrale'!V2078='Convalida dati'!$D$6),IF(T2078="",OR(V2078="",V2078='Convalida dati'!$D$8),"FALSO")))</f>
        <v>1</v>
      </c>
      <c r="F2078" s="58" t="str">
        <f t="shared" ca="1" si="211"/>
        <v>OK</v>
      </c>
      <c r="G2078" s="66">
        <f t="shared" si="214"/>
        <v>2073</v>
      </c>
      <c r="H2078" s="85">
        <v>44440</v>
      </c>
      <c r="I2078" s="63">
        <v>44440</v>
      </c>
      <c r="J2078" s="292" t="s">
        <v>4416</v>
      </c>
      <c r="K2078" s="76" t="s">
        <v>64</v>
      </c>
      <c r="L2078" s="76" t="s">
        <v>4417</v>
      </c>
      <c r="M2078" s="78" t="s">
        <v>1978</v>
      </c>
      <c r="N2078" s="64"/>
      <c r="O2078" s="272" t="s">
        <v>4418</v>
      </c>
      <c r="P2078" s="66" t="s">
        <v>83</v>
      </c>
      <c r="Q2078" s="67" t="s">
        <v>170</v>
      </c>
      <c r="R2078" s="67" t="s">
        <v>52</v>
      </c>
      <c r="S2078" s="288" t="str">
        <f>+'EVCA sectoralclassification'!E234</f>
        <v>Healthcare: other</v>
      </c>
      <c r="T2078" s="68" t="s">
        <v>41</v>
      </c>
      <c r="U2078" s="66" t="s">
        <v>218</v>
      </c>
      <c r="V2078" s="437" t="s">
        <v>174</v>
      </c>
      <c r="W2078" s="384"/>
      <c r="X2078" s="489">
        <v>44447</v>
      </c>
      <c r="Y2078" s="482" t="s">
        <v>4408</v>
      </c>
      <c r="Z2078" s="74"/>
    </row>
    <row r="2079" spans="2:26" ht="42.45" hidden="1" customHeight="1" x14ac:dyDescent="0.3">
      <c r="B2079" s="56" t="str">
        <f t="shared" ca="1" si="212"/>
        <v>VERO</v>
      </c>
      <c r="C2079" s="57" t="b">
        <f t="shared" si="213"/>
        <v>1</v>
      </c>
      <c r="D2079" s="57" t="b">
        <f>+IF(Q2079='Convalida dati'!$B$16,AND('Dealflow centrale'!V2079&lt;&gt;"",I2079&lt;&gt;""),IF(AND('Dealflow centrale'!Q2079='Convalida dati'!$B$17,'Dealflow centrale'!I2079=""),OR('Dealflow centrale'!V2079="",V2079='Convalida dati'!$D$8),"FALSO"))</f>
        <v>1</v>
      </c>
      <c r="E2079" s="57" t="b">
        <f>+IF(OR(T2079='Convalida dati'!$F$4,T2079='Convalida dati'!$F$5,T2079='Convalida dati'!$F$8),OR('Dealflow centrale'!V2079='Convalida dati'!$D$9,V2079='Convalida dati'!$D$6,V2079='Convalida dati'!$D$7),IF(OR('Dealflow centrale'!T2079='Convalida dati'!$F$6,'Dealflow centrale'!T2079='Convalida dati'!$F$7),OR('Dealflow centrale'!V2079='Convalida dati'!$D$10,'Dealflow centrale'!V2079='Convalida dati'!$D$9,'Dealflow centrale'!V2079='Convalida dati'!$D$6),IF(T2079="",OR(V2079="",V2079='Convalida dati'!$D$8),"FALSO")))</f>
        <v>1</v>
      </c>
      <c r="F2079" s="58" t="str">
        <f t="shared" ca="1" si="211"/>
        <v>OK</v>
      </c>
      <c r="G2079" s="60">
        <f t="shared" si="214"/>
        <v>2074</v>
      </c>
      <c r="H2079" s="84">
        <v>44441</v>
      </c>
      <c r="I2079" s="59">
        <v>44441</v>
      </c>
      <c r="J2079" s="75" t="s">
        <v>4419</v>
      </c>
      <c r="K2079" s="70" t="s">
        <v>62</v>
      </c>
      <c r="L2079" s="70" t="s">
        <v>773</v>
      </c>
      <c r="M2079" s="72" t="s">
        <v>98</v>
      </c>
      <c r="N2079" s="75"/>
      <c r="O2079" s="73" t="s">
        <v>4420</v>
      </c>
      <c r="P2079" s="60" t="s">
        <v>34</v>
      </c>
      <c r="Q2079" s="281" t="s">
        <v>170</v>
      </c>
      <c r="R2079" s="61" t="s">
        <v>48</v>
      </c>
      <c r="S2079" s="293" t="str">
        <f>+'EVCA sectoralclassification'!E200</f>
        <v>Internet technologies</v>
      </c>
      <c r="T2079" s="62" t="s">
        <v>166</v>
      </c>
      <c r="U2079" s="60" t="s">
        <v>218</v>
      </c>
      <c r="V2079" s="425" t="s">
        <v>3913</v>
      </c>
      <c r="W2079" s="461"/>
      <c r="X2079" s="488">
        <v>44447</v>
      </c>
      <c r="Y2079" s="481"/>
      <c r="Z2079" s="284"/>
    </row>
    <row r="2080" spans="2:26" ht="42.45" hidden="1" customHeight="1" x14ac:dyDescent="0.3">
      <c r="B2080" s="56" t="str">
        <f t="shared" ca="1" si="212"/>
        <v>VERO</v>
      </c>
      <c r="C2080" s="57" t="b">
        <f t="shared" si="213"/>
        <v>1</v>
      </c>
      <c r="D2080" s="57" t="b">
        <f>+IF(Q2080='Convalida dati'!$B$16,AND('Dealflow centrale'!V2080&lt;&gt;"",I2080&lt;&gt;""),IF(AND('Dealflow centrale'!Q2080='Convalida dati'!$B$17,'Dealflow centrale'!I2080=""),OR('Dealflow centrale'!V2080="",V2080='Convalida dati'!$D$8),"FALSO"))</f>
        <v>1</v>
      </c>
      <c r="E2080" s="57" t="b">
        <f>+IF(OR(T2080='Convalida dati'!$F$4,T2080='Convalida dati'!$F$5,T2080='Convalida dati'!$F$8),OR('Dealflow centrale'!V2080='Convalida dati'!$D$9,V2080='Convalida dati'!$D$6,V2080='Convalida dati'!$D$7),IF(OR('Dealflow centrale'!T2080='Convalida dati'!$F$6,'Dealflow centrale'!T2080='Convalida dati'!$F$7),OR('Dealflow centrale'!V2080='Convalida dati'!$D$10,'Dealflow centrale'!V2080='Convalida dati'!$D$9,'Dealflow centrale'!V2080='Convalida dati'!$D$6),IF(T2080="",OR(V2080="",V2080='Convalida dati'!$D$8),"FALSO")))</f>
        <v>1</v>
      </c>
      <c r="F2080" s="58" t="str">
        <f t="shared" ca="1" si="211"/>
        <v>OK</v>
      </c>
      <c r="G2080" s="66">
        <f t="shared" si="214"/>
        <v>2075</v>
      </c>
      <c r="H2080" s="85">
        <v>44441</v>
      </c>
      <c r="I2080" s="63">
        <v>44441</v>
      </c>
      <c r="J2080" s="292" t="s">
        <v>4421</v>
      </c>
      <c r="K2080" s="76" t="s">
        <v>62</v>
      </c>
      <c r="L2080" s="76" t="s">
        <v>705</v>
      </c>
      <c r="M2080" s="78" t="s">
        <v>187</v>
      </c>
      <c r="N2080" s="64"/>
      <c r="O2080" s="272" t="s">
        <v>4422</v>
      </c>
      <c r="P2080" s="66" t="s">
        <v>34</v>
      </c>
      <c r="Q2080" s="67" t="s">
        <v>170</v>
      </c>
      <c r="R2080" s="67" t="s">
        <v>49</v>
      </c>
      <c r="S2080" s="288" t="str">
        <f>+'EVCA sectoralclassification'!E214</f>
        <v>Systems software</v>
      </c>
      <c r="T2080" s="68" t="s">
        <v>166</v>
      </c>
      <c r="U2080" s="78" t="s">
        <v>218</v>
      </c>
      <c r="V2080" s="437" t="s">
        <v>174</v>
      </c>
      <c r="W2080" s="384"/>
      <c r="X2080" s="489">
        <v>44447</v>
      </c>
      <c r="Y2080" s="482" t="s">
        <v>4408</v>
      </c>
      <c r="Z2080" s="74"/>
    </row>
    <row r="2081" spans="2:26" ht="42.45" hidden="1" customHeight="1" x14ac:dyDescent="0.3">
      <c r="B2081" s="56" t="str">
        <f t="shared" ca="1" si="212"/>
        <v>VERO</v>
      </c>
      <c r="C2081" s="57" t="b">
        <f t="shared" si="213"/>
        <v>1</v>
      </c>
      <c r="D2081" s="57" t="b">
        <f>+IF(Q2081='Convalida dati'!$B$16,AND('Dealflow centrale'!V2081&lt;&gt;"",I2081&lt;&gt;""),IF(AND('Dealflow centrale'!Q2081='Convalida dati'!$B$17,'Dealflow centrale'!I2081=""),OR('Dealflow centrale'!V2081="",V2081='Convalida dati'!$D$8),"FALSO"))</f>
        <v>1</v>
      </c>
      <c r="E2081" s="57" t="b">
        <f>+IF(OR(T2081='Convalida dati'!$F$4,T2081='Convalida dati'!$F$5,T2081='Convalida dati'!$F$8),OR('Dealflow centrale'!V2081='Convalida dati'!$D$9,V2081='Convalida dati'!$D$6,V2081='Convalida dati'!$D$7),IF(OR('Dealflow centrale'!T2081='Convalida dati'!$F$6,'Dealflow centrale'!T2081='Convalida dati'!$F$7),OR('Dealflow centrale'!V2081='Convalida dati'!$D$10,'Dealflow centrale'!V2081='Convalida dati'!$D$9,'Dealflow centrale'!V2081='Convalida dati'!$D$6),IF(T2081="",OR(V2081="",V2081='Convalida dati'!$D$8),"FALSO")))</f>
        <v>1</v>
      </c>
      <c r="F2081" s="58" t="str">
        <f t="shared" ca="1" si="211"/>
        <v>OK</v>
      </c>
      <c r="G2081" s="60">
        <f t="shared" si="214"/>
        <v>2076</v>
      </c>
      <c r="H2081" s="84">
        <v>44455</v>
      </c>
      <c r="I2081" s="59">
        <v>44455</v>
      </c>
      <c r="J2081" s="75" t="s">
        <v>4446</v>
      </c>
      <c r="K2081" s="70" t="s">
        <v>62</v>
      </c>
      <c r="L2081" s="70" t="s">
        <v>206</v>
      </c>
      <c r="M2081" s="72" t="s">
        <v>206</v>
      </c>
      <c r="N2081" s="75"/>
      <c r="O2081" s="73" t="s">
        <v>2028</v>
      </c>
      <c r="P2081" s="60" t="s">
        <v>35</v>
      </c>
      <c r="Q2081" s="281" t="s">
        <v>170</v>
      </c>
      <c r="R2081" s="61" t="s">
        <v>51</v>
      </c>
      <c r="S2081" s="293" t="str">
        <f>+'EVCA sectoralclassification'!E30</f>
        <v>Materials</v>
      </c>
      <c r="T2081" s="62" t="s">
        <v>41</v>
      </c>
      <c r="U2081" s="60" t="s">
        <v>1056</v>
      </c>
      <c r="V2081" s="441" t="s">
        <v>3912</v>
      </c>
      <c r="W2081" s="466"/>
      <c r="X2081" s="488">
        <v>44461</v>
      </c>
      <c r="Y2081" s="483" t="s">
        <v>4448</v>
      </c>
      <c r="Z2081" s="80"/>
    </row>
    <row r="2082" spans="2:26" ht="42.45" hidden="1" customHeight="1" x14ac:dyDescent="0.3">
      <c r="B2082" s="56" t="str">
        <f t="shared" ca="1" si="212"/>
        <v>VERO</v>
      </c>
      <c r="C2082" s="57" t="b">
        <f t="shared" si="213"/>
        <v>1</v>
      </c>
      <c r="D2082" s="57" t="b">
        <f>+IF(Q2082='Convalida dati'!$B$16,AND('Dealflow centrale'!V2082&lt;&gt;"",I2082&lt;&gt;""),IF(AND('Dealflow centrale'!Q2082='Convalida dati'!$B$17,'Dealflow centrale'!I2082=""),OR('Dealflow centrale'!V2082="",V2082='Convalida dati'!$D$8),"FALSO"))</f>
        <v>1</v>
      </c>
      <c r="E2082" s="57" t="b">
        <f>+IF(OR(T2082='Convalida dati'!$F$4,T2082='Convalida dati'!$F$5,T2082='Convalida dati'!$F$8),OR('Dealflow centrale'!V2082='Convalida dati'!$D$9,V2082='Convalida dati'!$D$6,V2082='Convalida dati'!$D$7),IF(OR('Dealflow centrale'!T2082='Convalida dati'!$F$6,'Dealflow centrale'!T2082='Convalida dati'!$F$7),OR('Dealflow centrale'!V2082='Convalida dati'!$D$10,'Dealflow centrale'!V2082='Convalida dati'!$D$9,'Dealflow centrale'!V2082='Convalida dati'!$D$6),IF(T2082="",OR(V2082="",V2082='Convalida dati'!$D$8),"FALSO")))</f>
        <v>1</v>
      </c>
      <c r="F2082" s="58" t="str">
        <f t="shared" ca="1" si="211"/>
        <v>OK</v>
      </c>
      <c r="G2082" s="66">
        <f t="shared" si="214"/>
        <v>2077</v>
      </c>
      <c r="H2082" s="85">
        <v>44442</v>
      </c>
      <c r="I2082" s="63">
        <v>44442</v>
      </c>
      <c r="J2082" s="292" t="s">
        <v>4423</v>
      </c>
      <c r="K2082" s="76" t="s">
        <v>64</v>
      </c>
      <c r="L2082" s="76" t="s">
        <v>1021</v>
      </c>
      <c r="M2082" s="78" t="s">
        <v>214</v>
      </c>
      <c r="N2082" s="64"/>
      <c r="O2082" s="272" t="s">
        <v>4424</v>
      </c>
      <c r="P2082" s="66" t="s">
        <v>34</v>
      </c>
      <c r="Q2082" s="280" t="s">
        <v>170</v>
      </c>
      <c r="R2082" s="67" t="s">
        <v>49</v>
      </c>
      <c r="S2082" s="288" t="str">
        <f>+'EVCA sectoralclassification'!E214</f>
        <v>Systems software</v>
      </c>
      <c r="T2082" s="68" t="s">
        <v>166</v>
      </c>
      <c r="U2082" s="78" t="s">
        <v>218</v>
      </c>
      <c r="V2082" s="437" t="s">
        <v>174</v>
      </c>
      <c r="W2082" s="384"/>
      <c r="X2082" s="489">
        <v>44447</v>
      </c>
      <c r="Y2082" s="482" t="s">
        <v>4408</v>
      </c>
      <c r="Z2082" s="74"/>
    </row>
    <row r="2083" spans="2:26" ht="42.45" hidden="1" customHeight="1" x14ac:dyDescent="0.3">
      <c r="B2083" s="56" t="str">
        <f t="shared" ca="1" si="212"/>
        <v>VERO</v>
      </c>
      <c r="C2083" s="57" t="b">
        <f t="shared" si="213"/>
        <v>1</v>
      </c>
      <c r="D2083" s="57" t="b">
        <f>+IF(Q2083='Convalida dati'!$B$16,AND('Dealflow centrale'!V2083&lt;&gt;"",I2083&lt;&gt;""),IF(AND('Dealflow centrale'!Q2083='Convalida dati'!$B$17,'Dealflow centrale'!I2083=""),OR('Dealflow centrale'!V2083="",V2083='Convalida dati'!$D$8),"FALSO"))</f>
        <v>1</v>
      </c>
      <c r="E2083" s="57" t="b">
        <f>+IF(OR(T2083='Convalida dati'!$F$4,T2083='Convalida dati'!$F$5,T2083='Convalida dati'!$F$8),OR('Dealflow centrale'!V2083='Convalida dati'!$D$9,V2083='Convalida dati'!$D$6,V2083='Convalida dati'!$D$7),IF(OR('Dealflow centrale'!T2083='Convalida dati'!$F$6,'Dealflow centrale'!T2083='Convalida dati'!$F$7),OR('Dealflow centrale'!V2083='Convalida dati'!$D$10,'Dealflow centrale'!V2083='Convalida dati'!$D$9,'Dealflow centrale'!V2083='Convalida dati'!$D$6),IF(T2083="",OR(V2083="",V2083='Convalida dati'!$D$8),"FALSO")))</f>
        <v>1</v>
      </c>
      <c r="F2083" s="58" t="str">
        <f t="shared" ca="1" si="211"/>
        <v>OK</v>
      </c>
      <c r="G2083" s="60">
        <f t="shared" si="214"/>
        <v>2078</v>
      </c>
      <c r="H2083" s="84">
        <v>44446</v>
      </c>
      <c r="I2083" s="59">
        <v>44446</v>
      </c>
      <c r="J2083" s="75" t="s">
        <v>4425</v>
      </c>
      <c r="K2083" s="70" t="s">
        <v>62</v>
      </c>
      <c r="L2083" s="70" t="s">
        <v>151</v>
      </c>
      <c r="M2083" s="72" t="s">
        <v>92</v>
      </c>
      <c r="N2083" s="75"/>
      <c r="O2083" s="73" t="s">
        <v>4426</v>
      </c>
      <c r="P2083" s="60" t="s">
        <v>34</v>
      </c>
      <c r="Q2083" s="61" t="s">
        <v>170</v>
      </c>
      <c r="R2083" s="61" t="s">
        <v>49</v>
      </c>
      <c r="S2083" s="293" t="str">
        <f>+'EVCA sectoralclassification'!E51</f>
        <v>Business and industrial products</v>
      </c>
      <c r="T2083" s="62" t="s">
        <v>166</v>
      </c>
      <c r="U2083" s="60" t="s">
        <v>218</v>
      </c>
      <c r="V2083" s="425" t="s">
        <v>3913</v>
      </c>
      <c r="W2083" s="461"/>
      <c r="X2083" s="488">
        <v>44447</v>
      </c>
      <c r="Y2083" s="481"/>
      <c r="Z2083" s="284"/>
    </row>
    <row r="2084" spans="2:26" ht="42.45" hidden="1" customHeight="1" x14ac:dyDescent="0.3">
      <c r="B2084" s="56" t="str">
        <f t="shared" ca="1" si="212"/>
        <v>VERO</v>
      </c>
      <c r="C2084" s="57" t="b">
        <f t="shared" si="213"/>
        <v>1</v>
      </c>
      <c r="D2084" s="57" t="b">
        <f>+IF(Q2084='Convalida dati'!$B$16,AND('Dealflow centrale'!V2084&lt;&gt;"",I2084&lt;&gt;""),IF(AND('Dealflow centrale'!Q2084='Convalida dati'!$B$17,'Dealflow centrale'!I2084=""),OR('Dealflow centrale'!V2084="",V2084='Convalida dati'!$D$8),"FALSO"))</f>
        <v>1</v>
      </c>
      <c r="E2084" s="57" t="b">
        <f>+IF(OR(T2084='Convalida dati'!$F$4,T2084='Convalida dati'!$F$5,T2084='Convalida dati'!$F$8),OR('Dealflow centrale'!V2084='Convalida dati'!$D$9,V2084='Convalida dati'!$D$6,V2084='Convalida dati'!$D$7),IF(OR('Dealflow centrale'!T2084='Convalida dati'!$F$6,'Dealflow centrale'!T2084='Convalida dati'!$F$7),OR('Dealflow centrale'!V2084='Convalida dati'!$D$10,'Dealflow centrale'!V2084='Convalida dati'!$D$9,'Dealflow centrale'!V2084='Convalida dati'!$D$6),IF(T2084="",OR(V2084="",V2084='Convalida dati'!$D$8),"FALSO")))</f>
        <v>1</v>
      </c>
      <c r="F2084" s="58" t="str">
        <f t="shared" ca="1" si="211"/>
        <v>OK</v>
      </c>
      <c r="G2084" s="66">
        <f t="shared" si="214"/>
        <v>2079</v>
      </c>
      <c r="H2084" s="85">
        <v>44447</v>
      </c>
      <c r="I2084" s="63">
        <v>44447</v>
      </c>
      <c r="J2084" s="292" t="s">
        <v>4427</v>
      </c>
      <c r="K2084" s="76" t="s">
        <v>62</v>
      </c>
      <c r="L2084" s="76" t="s">
        <v>206</v>
      </c>
      <c r="M2084" s="78" t="s">
        <v>206</v>
      </c>
      <c r="N2084" s="64"/>
      <c r="O2084" s="272" t="s">
        <v>4428</v>
      </c>
      <c r="P2084" s="66" t="s">
        <v>34</v>
      </c>
      <c r="Q2084" s="67" t="s">
        <v>170</v>
      </c>
      <c r="R2084" s="67" t="s">
        <v>47</v>
      </c>
      <c r="S2084" s="288" t="str">
        <f>+'EVCA sectoralclassification'!E51</f>
        <v>Business and industrial products</v>
      </c>
      <c r="T2084" s="68" t="s">
        <v>41</v>
      </c>
      <c r="U2084" s="66" t="s">
        <v>218</v>
      </c>
      <c r="V2084" s="437" t="s">
        <v>174</v>
      </c>
      <c r="W2084" s="384"/>
      <c r="X2084" s="489">
        <v>44447</v>
      </c>
      <c r="Y2084" s="482"/>
      <c r="Z2084" s="74"/>
    </row>
    <row r="2085" spans="2:26" ht="42.45" hidden="1" customHeight="1" x14ac:dyDescent="0.3">
      <c r="B2085" s="56" t="str">
        <f t="shared" ca="1" si="212"/>
        <v>VERO</v>
      </c>
      <c r="C2085" s="57" t="b">
        <f t="shared" si="213"/>
        <v>1</v>
      </c>
      <c r="D2085" s="57" t="b">
        <f>+IF(Q2085='Convalida dati'!$B$16,AND('Dealflow centrale'!V2085&lt;&gt;"",I2085&lt;&gt;""),IF(AND('Dealflow centrale'!Q2085='Convalida dati'!$B$17,'Dealflow centrale'!I2085=""),OR('Dealflow centrale'!V2085="",V2085='Convalida dati'!$D$8),"FALSO"))</f>
        <v>1</v>
      </c>
      <c r="E2085" s="57" t="b">
        <f>+IF(OR(T2085='Convalida dati'!$F$4,T2085='Convalida dati'!$F$5,T2085='Convalida dati'!$F$8),OR('Dealflow centrale'!V2085='Convalida dati'!$D$9,V2085='Convalida dati'!$D$6,V2085='Convalida dati'!$D$7),IF(OR('Dealflow centrale'!T2085='Convalida dati'!$F$6,'Dealflow centrale'!T2085='Convalida dati'!$F$7),OR('Dealflow centrale'!V2085='Convalida dati'!$D$10,'Dealflow centrale'!V2085='Convalida dati'!$D$9,'Dealflow centrale'!V2085='Convalida dati'!$D$6),IF(T2085="",OR(V2085="",V2085='Convalida dati'!$D$8),"FALSO")))</f>
        <v>1</v>
      </c>
      <c r="F2085" s="58" t="str">
        <f t="shared" ca="1" si="211"/>
        <v>OK</v>
      </c>
      <c r="G2085" s="60">
        <f t="shared" si="214"/>
        <v>2080</v>
      </c>
      <c r="H2085" s="84">
        <v>44448</v>
      </c>
      <c r="I2085" s="59">
        <v>44459</v>
      </c>
      <c r="J2085" s="75" t="s">
        <v>4429</v>
      </c>
      <c r="K2085" s="70" t="s">
        <v>62</v>
      </c>
      <c r="L2085" s="70" t="s">
        <v>149</v>
      </c>
      <c r="M2085" s="72" t="s">
        <v>92</v>
      </c>
      <c r="N2085" s="75"/>
      <c r="O2085" s="73" t="s">
        <v>4430</v>
      </c>
      <c r="P2085" s="60" t="s">
        <v>35</v>
      </c>
      <c r="Q2085" s="281" t="s">
        <v>170</v>
      </c>
      <c r="R2085" s="61" t="s">
        <v>53</v>
      </c>
      <c r="S2085" s="293" t="str">
        <f>+'EVCA sectoralclassification'!E77</f>
        <v>Business and industrial services</v>
      </c>
      <c r="T2085" s="62" t="s">
        <v>166</v>
      </c>
      <c r="U2085" s="60" t="s">
        <v>218</v>
      </c>
      <c r="V2085" s="425" t="s">
        <v>3913</v>
      </c>
      <c r="W2085" s="461"/>
      <c r="X2085" s="488">
        <v>44461</v>
      </c>
      <c r="Y2085" s="481"/>
      <c r="Z2085" s="284"/>
    </row>
    <row r="2086" spans="2:26" ht="42.45" hidden="1" customHeight="1" x14ac:dyDescent="0.3">
      <c r="B2086" s="56" t="str">
        <f t="shared" ca="1" si="212"/>
        <v>VERO</v>
      </c>
      <c r="C2086" s="57" t="b">
        <f t="shared" si="213"/>
        <v>1</v>
      </c>
      <c r="D2086" s="57" t="b">
        <f>+IF(Q2086='Convalida dati'!$B$16,AND('Dealflow centrale'!V2086&lt;&gt;"",I2086&lt;&gt;""),IF(AND('Dealflow centrale'!Q2086='Convalida dati'!$B$17,'Dealflow centrale'!I2086=""),OR('Dealflow centrale'!V2086="",V2086='Convalida dati'!$D$8),"FALSO"))</f>
        <v>1</v>
      </c>
      <c r="E2086" s="57" t="b">
        <f>+IF(OR(T2086='Convalida dati'!$F$4,T2086='Convalida dati'!$F$5,T2086='Convalida dati'!$F$8),OR('Dealflow centrale'!V2086='Convalida dati'!$D$9,V2086='Convalida dati'!$D$6,V2086='Convalida dati'!$D$7),IF(OR('Dealflow centrale'!T2086='Convalida dati'!$F$6,'Dealflow centrale'!T2086='Convalida dati'!$F$7),OR('Dealflow centrale'!V2086='Convalida dati'!$D$10,'Dealflow centrale'!V2086='Convalida dati'!$D$9,'Dealflow centrale'!V2086='Convalida dati'!$D$6),IF(T2086="",OR(V2086="",V2086='Convalida dati'!$D$8),"FALSO")))</f>
        <v>1</v>
      </c>
      <c r="F2086" s="58" t="str">
        <f t="shared" ca="1" si="211"/>
        <v>OK</v>
      </c>
      <c r="G2086" s="66">
        <f t="shared" si="214"/>
        <v>2081</v>
      </c>
      <c r="H2086" s="85">
        <v>44449</v>
      </c>
      <c r="I2086" s="63">
        <v>44449</v>
      </c>
      <c r="J2086" s="292" t="s">
        <v>4431</v>
      </c>
      <c r="K2086" s="76" t="s">
        <v>64</v>
      </c>
      <c r="L2086" s="76" t="s">
        <v>4442</v>
      </c>
      <c r="M2086" s="78" t="s">
        <v>4219</v>
      </c>
      <c r="N2086" s="64"/>
      <c r="O2086" s="272" t="s">
        <v>4433</v>
      </c>
      <c r="P2086" s="66" t="s">
        <v>37</v>
      </c>
      <c r="Q2086" s="280" t="s">
        <v>170</v>
      </c>
      <c r="R2086" s="67" t="s">
        <v>49</v>
      </c>
      <c r="S2086" s="288" t="str">
        <f>+'EVCA sectoralclassification'!E214</f>
        <v>Systems software</v>
      </c>
      <c r="T2086" s="68" t="s">
        <v>167</v>
      </c>
      <c r="U2086" s="78" t="s">
        <v>218</v>
      </c>
      <c r="V2086" s="440" t="s">
        <v>174</v>
      </c>
      <c r="W2086" s="382"/>
      <c r="X2086" s="489">
        <v>44454</v>
      </c>
      <c r="Y2086" s="482" t="s">
        <v>4408</v>
      </c>
      <c r="Z2086" s="74"/>
    </row>
    <row r="2087" spans="2:26" ht="42.45" hidden="1" customHeight="1" x14ac:dyDescent="0.3">
      <c r="B2087" s="56" t="str">
        <f t="shared" ca="1" si="212"/>
        <v>VERO</v>
      </c>
      <c r="C2087" s="57" t="b">
        <f t="shared" si="213"/>
        <v>1</v>
      </c>
      <c r="D2087" s="57" t="b">
        <f>+IF(Q2087='Convalida dati'!$B$16,AND('Dealflow centrale'!V2087&lt;&gt;"",I2087&lt;&gt;""),IF(AND('Dealflow centrale'!Q2087='Convalida dati'!$B$17,'Dealflow centrale'!I2087=""),OR('Dealflow centrale'!V2087="",V2087='Convalida dati'!$D$8),"FALSO"))</f>
        <v>1</v>
      </c>
      <c r="E2087" s="57" t="b">
        <f>+IF(OR(T2087='Convalida dati'!$F$4,T2087='Convalida dati'!$F$5,T2087='Convalida dati'!$F$8),OR('Dealflow centrale'!V2087='Convalida dati'!$D$9,V2087='Convalida dati'!$D$6,V2087='Convalida dati'!$D$7),IF(OR('Dealflow centrale'!T2087='Convalida dati'!$F$6,'Dealflow centrale'!T2087='Convalida dati'!$F$7),OR('Dealflow centrale'!V2087='Convalida dati'!$D$10,'Dealflow centrale'!V2087='Convalida dati'!$D$9,'Dealflow centrale'!V2087='Convalida dati'!$D$6),IF(T2087="",OR(V2087="",V2087='Convalida dati'!$D$8),"FALSO")))</f>
        <v>1</v>
      </c>
      <c r="F2087" s="58" t="str">
        <f t="shared" ca="1" si="211"/>
        <v>OK</v>
      </c>
      <c r="G2087" s="60">
        <f t="shared" si="214"/>
        <v>2082</v>
      </c>
      <c r="H2087" s="84">
        <v>44449</v>
      </c>
      <c r="I2087" s="59">
        <v>44449</v>
      </c>
      <c r="J2087" s="75" t="s">
        <v>4432</v>
      </c>
      <c r="K2087" s="70" t="s">
        <v>64</v>
      </c>
      <c r="L2087" s="70" t="s">
        <v>2231</v>
      </c>
      <c r="M2087" s="72" t="s">
        <v>909</v>
      </c>
      <c r="N2087" s="75"/>
      <c r="O2087" s="73" t="s">
        <v>4433</v>
      </c>
      <c r="P2087" s="60" t="s">
        <v>37</v>
      </c>
      <c r="Q2087" s="281" t="s">
        <v>170</v>
      </c>
      <c r="R2087" s="61" t="s">
        <v>53</v>
      </c>
      <c r="S2087" s="293" t="str">
        <f>+'EVCA sectoralclassification'!E181</f>
        <v>Financial institutions and services</v>
      </c>
      <c r="T2087" s="62" t="s">
        <v>166</v>
      </c>
      <c r="U2087" s="72" t="s">
        <v>218</v>
      </c>
      <c r="V2087" s="434" t="s">
        <v>174</v>
      </c>
      <c r="W2087" s="397"/>
      <c r="X2087" s="488">
        <v>44454</v>
      </c>
      <c r="Y2087" s="481" t="s">
        <v>4408</v>
      </c>
      <c r="Z2087" s="284"/>
    </row>
    <row r="2088" spans="2:26" ht="42.45" hidden="1" customHeight="1" x14ac:dyDescent="0.3">
      <c r="B2088" s="56" t="str">
        <f t="shared" ca="1" si="212"/>
        <v>VERO</v>
      </c>
      <c r="C2088" s="57" t="b">
        <f t="shared" si="213"/>
        <v>1</v>
      </c>
      <c r="D2088" s="57" t="b">
        <f>+IF(Q2088='Convalida dati'!$B$16,AND('Dealflow centrale'!V2088&lt;&gt;"",I2088&lt;&gt;""),IF(AND('Dealflow centrale'!Q2088='Convalida dati'!$B$17,'Dealflow centrale'!I2088=""),OR('Dealflow centrale'!V2088="",V2088='Convalida dati'!$D$8),"FALSO"))</f>
        <v>1</v>
      </c>
      <c r="E2088" s="57" t="b">
        <f>+IF(OR(T2088='Convalida dati'!$F$4,T2088='Convalida dati'!$F$5,T2088='Convalida dati'!$F$8),OR('Dealflow centrale'!V2088='Convalida dati'!$D$9,V2088='Convalida dati'!$D$6,V2088='Convalida dati'!$D$7),IF(OR('Dealflow centrale'!T2088='Convalida dati'!$F$6,'Dealflow centrale'!T2088='Convalida dati'!$F$7),OR('Dealflow centrale'!V2088='Convalida dati'!$D$10,'Dealflow centrale'!V2088='Convalida dati'!$D$9,'Dealflow centrale'!V2088='Convalida dati'!$D$6),IF(T2088="",OR(V2088="",V2088='Convalida dati'!$D$8),"FALSO")))</f>
        <v>1</v>
      </c>
      <c r="F2088" s="58" t="str">
        <f t="shared" ca="1" si="211"/>
        <v>OK</v>
      </c>
      <c r="G2088" s="66">
        <f t="shared" si="214"/>
        <v>2083</v>
      </c>
      <c r="H2088" s="85">
        <v>44451</v>
      </c>
      <c r="I2088" s="63">
        <v>44451</v>
      </c>
      <c r="J2088" s="292" t="s">
        <v>4434</v>
      </c>
      <c r="K2088" s="76" t="s">
        <v>64</v>
      </c>
      <c r="L2088" s="76" t="s">
        <v>4443</v>
      </c>
      <c r="M2088" s="78" t="s">
        <v>161</v>
      </c>
      <c r="N2088" s="64"/>
      <c r="O2088" s="272" t="s">
        <v>4444</v>
      </c>
      <c r="P2088" s="66" t="s">
        <v>34</v>
      </c>
      <c r="Q2088" s="280" t="s">
        <v>170</v>
      </c>
      <c r="R2088" s="280" t="s">
        <v>48</v>
      </c>
      <c r="S2088" s="288" t="str">
        <f>+'EVCA sectoralclassification'!E200</f>
        <v>Internet technologies</v>
      </c>
      <c r="T2088" s="68" t="s">
        <v>166</v>
      </c>
      <c r="U2088" s="66" t="s">
        <v>218</v>
      </c>
      <c r="V2088" s="437" t="s">
        <v>174</v>
      </c>
      <c r="W2088" s="384"/>
      <c r="X2088" s="489">
        <v>44454</v>
      </c>
      <c r="Y2088" s="482" t="s">
        <v>4408</v>
      </c>
      <c r="Z2088" s="74"/>
    </row>
    <row r="2089" spans="2:26" ht="42.45" hidden="1" customHeight="1" x14ac:dyDescent="0.3">
      <c r="B2089" s="56" t="str">
        <f t="shared" ca="1" si="212"/>
        <v>VERO</v>
      </c>
      <c r="C2089" s="57" t="b">
        <f t="shared" si="213"/>
        <v>1</v>
      </c>
      <c r="D2089" s="57" t="b">
        <f>+IF(Q2089='Convalida dati'!$B$16,AND('Dealflow centrale'!V2089&lt;&gt;"",I2089&lt;&gt;""),IF(AND('Dealflow centrale'!Q2089='Convalida dati'!$B$17,'Dealflow centrale'!I2089=""),OR('Dealflow centrale'!V2089="",V2089='Convalida dati'!$D$8),"FALSO"))</f>
        <v>1</v>
      </c>
      <c r="E2089" s="57" t="b">
        <f>+IF(OR(T2089='Convalida dati'!$F$4,T2089='Convalida dati'!$F$5,T2089='Convalida dati'!$F$8),OR('Dealflow centrale'!V2089='Convalida dati'!$D$9,V2089='Convalida dati'!$D$6,V2089='Convalida dati'!$D$7),IF(OR('Dealflow centrale'!T2089='Convalida dati'!$F$6,'Dealflow centrale'!T2089='Convalida dati'!$F$7),OR('Dealflow centrale'!V2089='Convalida dati'!$D$10,'Dealflow centrale'!V2089='Convalida dati'!$D$9,'Dealflow centrale'!V2089='Convalida dati'!$D$6),IF(T2089="",OR(V2089="",V2089='Convalida dati'!$D$8),"FALSO")))</f>
        <v>1</v>
      </c>
      <c r="F2089" s="58" t="str">
        <f t="shared" ca="1" si="211"/>
        <v>OK</v>
      </c>
      <c r="G2089" s="60">
        <f t="shared" si="214"/>
        <v>2084</v>
      </c>
      <c r="H2089" s="84">
        <v>44453</v>
      </c>
      <c r="I2089" s="59">
        <v>44453</v>
      </c>
      <c r="J2089" s="75" t="s">
        <v>4435</v>
      </c>
      <c r="K2089" s="70" t="s">
        <v>64</v>
      </c>
      <c r="L2089" s="70" t="s">
        <v>4243</v>
      </c>
      <c r="M2089" s="72" t="s">
        <v>161</v>
      </c>
      <c r="N2089" s="75"/>
      <c r="O2089" s="73" t="s">
        <v>4436</v>
      </c>
      <c r="P2089" s="60" t="s">
        <v>34</v>
      </c>
      <c r="Q2089" s="281" t="s">
        <v>170</v>
      </c>
      <c r="R2089" s="61" t="s">
        <v>48</v>
      </c>
      <c r="S2089" s="293" t="s">
        <v>614</v>
      </c>
      <c r="T2089" s="62" t="s">
        <v>166</v>
      </c>
      <c r="U2089" s="60" t="s">
        <v>218</v>
      </c>
      <c r="V2089" s="434" t="s">
        <v>174</v>
      </c>
      <c r="W2089" s="397"/>
      <c r="X2089" s="488">
        <v>44454</v>
      </c>
      <c r="Y2089" s="481" t="s">
        <v>4408</v>
      </c>
      <c r="Z2089" s="284"/>
    </row>
    <row r="2090" spans="2:26" ht="42.45" hidden="1" customHeight="1" x14ac:dyDescent="0.3">
      <c r="B2090" s="56" t="str">
        <f t="shared" ca="1" si="212"/>
        <v>VERO</v>
      </c>
      <c r="C2090" s="57" t="b">
        <f t="shared" si="213"/>
        <v>1</v>
      </c>
      <c r="D2090" s="57" t="b">
        <f>+IF(Q2090='Convalida dati'!$B$16,AND('Dealflow centrale'!V2090&lt;&gt;"",I2090&lt;&gt;""),IF(AND('Dealflow centrale'!Q2090='Convalida dati'!$B$17,'Dealflow centrale'!I2090=""),OR('Dealflow centrale'!V2090="",V2090='Convalida dati'!$D$8),"FALSO"))</f>
        <v>1</v>
      </c>
      <c r="E2090" s="57" t="b">
        <f>+IF(OR(T2090='Convalida dati'!$F$4,T2090='Convalida dati'!$F$5,T2090='Convalida dati'!$F$8),OR('Dealflow centrale'!V2090='Convalida dati'!$D$9,V2090='Convalida dati'!$D$6,V2090='Convalida dati'!$D$7),IF(OR('Dealflow centrale'!T2090='Convalida dati'!$F$6,'Dealflow centrale'!T2090='Convalida dati'!$F$7),OR('Dealflow centrale'!V2090='Convalida dati'!$D$10,'Dealflow centrale'!V2090='Convalida dati'!$D$9,'Dealflow centrale'!V2090='Convalida dati'!$D$6),IF(T2090="",OR(V2090="",V2090='Convalida dati'!$D$8),"FALSO")))</f>
        <v>1</v>
      </c>
      <c r="F2090" s="58" t="str">
        <f t="shared" ca="1" si="211"/>
        <v>OK</v>
      </c>
      <c r="G2090" s="66">
        <f t="shared" si="214"/>
        <v>2085</v>
      </c>
      <c r="H2090" s="85">
        <v>44453</v>
      </c>
      <c r="I2090" s="63">
        <v>44453</v>
      </c>
      <c r="J2090" s="292" t="s">
        <v>4437</v>
      </c>
      <c r="K2090" s="76" t="s">
        <v>64</v>
      </c>
      <c r="L2090" s="76" t="s">
        <v>4445</v>
      </c>
      <c r="M2090" s="78" t="s">
        <v>4445</v>
      </c>
      <c r="N2090" s="64"/>
      <c r="O2090" s="272" t="s">
        <v>4438</v>
      </c>
      <c r="P2090" s="66" t="s">
        <v>34</v>
      </c>
      <c r="Q2090" s="67" t="s">
        <v>170</v>
      </c>
      <c r="R2090" s="67" t="s">
        <v>49</v>
      </c>
      <c r="S2090" s="288" t="str">
        <f>+'EVCA sectoralclassification'!E214</f>
        <v>Systems software</v>
      </c>
      <c r="T2090" s="68" t="s">
        <v>41</v>
      </c>
      <c r="U2090" s="66" t="s">
        <v>218</v>
      </c>
      <c r="V2090" s="437" t="s">
        <v>174</v>
      </c>
      <c r="W2090" s="384"/>
      <c r="X2090" s="489">
        <v>44454</v>
      </c>
      <c r="Y2090" s="482" t="s">
        <v>4408</v>
      </c>
      <c r="Z2090" s="74"/>
    </row>
    <row r="2091" spans="2:26" ht="42.45" hidden="1" customHeight="1" x14ac:dyDescent="0.3">
      <c r="B2091" s="56" t="str">
        <f t="shared" ca="1" si="212"/>
        <v>VERO</v>
      </c>
      <c r="C2091" s="57" t="b">
        <f t="shared" si="213"/>
        <v>1</v>
      </c>
      <c r="D2091" s="57" t="b">
        <f>+IF(Q2091='Convalida dati'!$B$16,AND('Dealflow centrale'!V2091&lt;&gt;"",I2091&lt;&gt;""),IF(AND('Dealflow centrale'!Q2091='Convalida dati'!$B$17,'Dealflow centrale'!I2091=""),OR('Dealflow centrale'!V2091="",V2091='Convalida dati'!$D$8),"FALSO"))</f>
        <v>1</v>
      </c>
      <c r="E2091" s="57" t="b">
        <f>+IF(OR(T2091='Convalida dati'!$F$4,T2091='Convalida dati'!$F$5,T2091='Convalida dati'!$F$8),OR('Dealflow centrale'!V2091='Convalida dati'!$D$9,V2091='Convalida dati'!$D$6,V2091='Convalida dati'!$D$7),IF(OR('Dealflow centrale'!T2091='Convalida dati'!$F$6,'Dealflow centrale'!T2091='Convalida dati'!$F$7),OR('Dealflow centrale'!V2091='Convalida dati'!$D$10,'Dealflow centrale'!V2091='Convalida dati'!$D$9,'Dealflow centrale'!V2091='Convalida dati'!$D$6),IF(T2091="",OR(V2091="",V2091='Convalida dati'!$D$8),"FALSO")))</f>
        <v>1</v>
      </c>
      <c r="F2091" s="58" t="str">
        <f t="shared" ref="F2091:F2154" ca="1" si="215">+IF(AND(B2091="VERO",C2091=TRUE,D2091=TRUE,E2091=TRUE),"OK","ERRORE")</f>
        <v>OK</v>
      </c>
      <c r="G2091" s="60">
        <f t="shared" si="214"/>
        <v>2086</v>
      </c>
      <c r="H2091" s="84">
        <v>44453</v>
      </c>
      <c r="I2091" s="59">
        <v>44453</v>
      </c>
      <c r="J2091" s="75" t="s">
        <v>4440</v>
      </c>
      <c r="K2091" s="70" t="s">
        <v>62</v>
      </c>
      <c r="L2091" s="70" t="s">
        <v>192</v>
      </c>
      <c r="M2091" s="72" t="s">
        <v>95</v>
      </c>
      <c r="N2091" s="75"/>
      <c r="O2091" s="73" t="s">
        <v>3910</v>
      </c>
      <c r="P2091" s="60" t="s">
        <v>83</v>
      </c>
      <c r="Q2091" s="281" t="s">
        <v>170</v>
      </c>
      <c r="R2091" s="61" t="s">
        <v>49</v>
      </c>
      <c r="S2091" s="293" t="str">
        <f>+'EVCA sectoralclassification'!E214</f>
        <v>Systems software</v>
      </c>
      <c r="T2091" s="62" t="s">
        <v>166</v>
      </c>
      <c r="U2091" s="72" t="s">
        <v>218</v>
      </c>
      <c r="V2091" s="425" t="s">
        <v>3913</v>
      </c>
      <c r="W2091" s="461"/>
      <c r="X2091" s="488">
        <v>44454</v>
      </c>
      <c r="Y2091" s="481"/>
      <c r="Z2091" s="284"/>
    </row>
    <row r="2092" spans="2:26" ht="42.45" hidden="1" customHeight="1" x14ac:dyDescent="0.3">
      <c r="B2092" s="56" t="str">
        <f t="shared" ca="1" si="212"/>
        <v>VERO</v>
      </c>
      <c r="C2092" s="57" t="b">
        <f t="shared" si="213"/>
        <v>1</v>
      </c>
      <c r="D2092" s="57" t="b">
        <f>+IF(Q2092='Convalida dati'!$B$16,AND('Dealflow centrale'!V2092&lt;&gt;"",I2092&lt;&gt;""),IF(AND('Dealflow centrale'!Q2092='Convalida dati'!$B$17,'Dealflow centrale'!I2092=""),OR('Dealflow centrale'!V2092="",V2092='Convalida dati'!$D$8),"FALSO"))</f>
        <v>1</v>
      </c>
      <c r="E2092" s="57" t="b">
        <f>+IF(OR(T2092='Convalida dati'!$F$4,T2092='Convalida dati'!$F$5,T2092='Convalida dati'!$F$8),OR('Dealflow centrale'!V2092='Convalida dati'!$D$9,V2092='Convalida dati'!$D$6,V2092='Convalida dati'!$D$7),IF(OR('Dealflow centrale'!T2092='Convalida dati'!$F$6,'Dealflow centrale'!T2092='Convalida dati'!$F$7),OR('Dealflow centrale'!V2092='Convalida dati'!$D$10,'Dealflow centrale'!V2092='Convalida dati'!$D$9,'Dealflow centrale'!V2092='Convalida dati'!$D$6),IF(T2092="",OR(V2092="",V2092='Convalida dati'!$D$8),"FALSO")))</f>
        <v>1</v>
      </c>
      <c r="F2092" s="58" t="str">
        <f t="shared" ca="1" si="215"/>
        <v>OK</v>
      </c>
      <c r="G2092" s="66">
        <f t="shared" si="214"/>
        <v>2087</v>
      </c>
      <c r="H2092" s="85">
        <v>44453</v>
      </c>
      <c r="I2092" s="63">
        <v>44453</v>
      </c>
      <c r="J2092" s="292" t="s">
        <v>4439</v>
      </c>
      <c r="K2092" s="76" t="s">
        <v>62</v>
      </c>
      <c r="L2092" s="76" t="s">
        <v>206</v>
      </c>
      <c r="M2092" s="78" t="s">
        <v>206</v>
      </c>
      <c r="N2092" s="64"/>
      <c r="O2092" s="272" t="s">
        <v>4441</v>
      </c>
      <c r="P2092" s="66" t="s">
        <v>34</v>
      </c>
      <c r="Q2092" s="280" t="s">
        <v>170</v>
      </c>
      <c r="R2092" s="67" t="s">
        <v>43</v>
      </c>
      <c r="S2092" s="288" t="str">
        <f>+'EVCA sectoralclassification'!E15</f>
        <v>Agriculture: other</v>
      </c>
      <c r="T2092" s="68" t="s">
        <v>41</v>
      </c>
      <c r="U2092" s="66" t="s">
        <v>218</v>
      </c>
      <c r="V2092" s="437" t="s">
        <v>174</v>
      </c>
      <c r="W2092" s="384"/>
      <c r="X2092" s="489">
        <v>44454</v>
      </c>
      <c r="Y2092" s="482"/>
      <c r="Z2092" s="74"/>
    </row>
    <row r="2093" spans="2:26" ht="42.45" hidden="1" customHeight="1" x14ac:dyDescent="0.3">
      <c r="B2093" s="56" t="str">
        <f t="shared" ca="1" si="212"/>
        <v>VERO</v>
      </c>
      <c r="C2093" s="57" t="b">
        <f t="shared" si="213"/>
        <v>1</v>
      </c>
      <c r="D2093" s="57" t="b">
        <f>+IF(Q2093='Convalida dati'!$B$16,AND('Dealflow centrale'!V2093&lt;&gt;"",I2093&lt;&gt;""),IF(AND('Dealflow centrale'!Q2093='Convalida dati'!$B$17,'Dealflow centrale'!I2093=""),OR('Dealflow centrale'!V2093="",V2093='Convalida dati'!$D$8),"FALSO"))</f>
        <v>1</v>
      </c>
      <c r="E2093" s="57" t="b">
        <f>+IF(OR(T2093='Convalida dati'!$F$4,T2093='Convalida dati'!$F$5,T2093='Convalida dati'!$F$8),OR('Dealflow centrale'!V2093='Convalida dati'!$D$9,V2093='Convalida dati'!$D$6,V2093='Convalida dati'!$D$7),IF(OR('Dealflow centrale'!T2093='Convalida dati'!$F$6,'Dealflow centrale'!T2093='Convalida dati'!$F$7),OR('Dealflow centrale'!V2093='Convalida dati'!$D$10,'Dealflow centrale'!V2093='Convalida dati'!$D$9,'Dealflow centrale'!V2093='Convalida dati'!$D$6),IF(T2093="",OR(V2093="",V2093='Convalida dati'!$D$8),"FALSO")))</f>
        <v>1</v>
      </c>
      <c r="F2093" s="58" t="str">
        <f t="shared" ca="1" si="215"/>
        <v>OK</v>
      </c>
      <c r="G2093" s="60">
        <f t="shared" si="214"/>
        <v>2088</v>
      </c>
      <c r="H2093" s="84">
        <v>44459</v>
      </c>
      <c r="I2093" s="59">
        <v>44459</v>
      </c>
      <c r="J2093" s="75" t="s">
        <v>4447</v>
      </c>
      <c r="K2093" s="70" t="s">
        <v>62</v>
      </c>
      <c r="L2093" s="70" t="s">
        <v>165</v>
      </c>
      <c r="M2093" s="72" t="s">
        <v>90</v>
      </c>
      <c r="N2093" s="75"/>
      <c r="O2093" s="73" t="s">
        <v>4449</v>
      </c>
      <c r="P2093" s="60" t="s">
        <v>37</v>
      </c>
      <c r="Q2093" s="281" t="s">
        <v>170</v>
      </c>
      <c r="R2093" s="61" t="s">
        <v>53</v>
      </c>
      <c r="S2093" s="293" t="str">
        <f>+'EVCA sectoralclassification'!E184</f>
        <v>Real estate</v>
      </c>
      <c r="T2093" s="62" t="s">
        <v>41</v>
      </c>
      <c r="U2093" s="60" t="s">
        <v>218</v>
      </c>
      <c r="V2093" s="434" t="s">
        <v>174</v>
      </c>
      <c r="W2093" s="397"/>
      <c r="X2093" s="488">
        <v>44461</v>
      </c>
      <c r="Y2093" s="481"/>
      <c r="Z2093" s="284"/>
    </row>
    <row r="2094" spans="2:26" ht="42.45" hidden="1" customHeight="1" x14ac:dyDescent="0.3">
      <c r="B2094" s="56" t="str">
        <f t="shared" ca="1" si="212"/>
        <v>VERO</v>
      </c>
      <c r="C2094" s="57" t="b">
        <f t="shared" si="213"/>
        <v>1</v>
      </c>
      <c r="D2094" s="57" t="b">
        <f>+IF(Q2094='Convalida dati'!$B$16,AND('Dealflow centrale'!V2094&lt;&gt;"",I2094&lt;&gt;""),IF(AND('Dealflow centrale'!Q2094='Convalida dati'!$B$17,'Dealflow centrale'!I2094=""),OR('Dealflow centrale'!V2094="",V2094='Convalida dati'!$D$8),"FALSO"))</f>
        <v>1</v>
      </c>
      <c r="E2094" s="57" t="b">
        <f>+IF(OR(T2094='Convalida dati'!$F$4,T2094='Convalida dati'!$F$5,T2094='Convalida dati'!$F$8),OR('Dealflow centrale'!V2094='Convalida dati'!$D$9,V2094='Convalida dati'!$D$6,V2094='Convalida dati'!$D$7),IF(OR('Dealflow centrale'!T2094='Convalida dati'!$F$6,'Dealflow centrale'!T2094='Convalida dati'!$F$7),OR('Dealflow centrale'!V2094='Convalida dati'!$D$10,'Dealflow centrale'!V2094='Convalida dati'!$D$9,'Dealflow centrale'!V2094='Convalida dati'!$D$6),IF(T2094="",OR(V2094="",V2094='Convalida dati'!$D$8),"FALSO")))</f>
        <v>1</v>
      </c>
      <c r="F2094" s="58" t="str">
        <f t="shared" ca="1" si="215"/>
        <v>OK</v>
      </c>
      <c r="G2094" s="66">
        <f t="shared" si="214"/>
        <v>2089</v>
      </c>
      <c r="H2094" s="85">
        <v>44459</v>
      </c>
      <c r="I2094" s="63">
        <v>44459</v>
      </c>
      <c r="J2094" s="292" t="s">
        <v>4450</v>
      </c>
      <c r="K2094" s="76" t="s">
        <v>62</v>
      </c>
      <c r="L2094" s="76" t="s">
        <v>192</v>
      </c>
      <c r="M2094" s="78" t="s">
        <v>95</v>
      </c>
      <c r="N2094" s="64"/>
      <c r="O2094" s="272" t="s">
        <v>4451</v>
      </c>
      <c r="P2094" s="66" t="s">
        <v>35</v>
      </c>
      <c r="Q2094" s="67" t="s">
        <v>170</v>
      </c>
      <c r="R2094" s="280" t="s">
        <v>48</v>
      </c>
      <c r="S2094" s="288" t="str">
        <f>+'EVCA sectoralclassification'!E200</f>
        <v>Internet technologies</v>
      </c>
      <c r="T2094" s="68" t="s">
        <v>166</v>
      </c>
      <c r="U2094" s="66" t="s">
        <v>218</v>
      </c>
      <c r="V2094" s="427" t="s">
        <v>3913</v>
      </c>
      <c r="W2094" s="462"/>
      <c r="X2094" s="489">
        <v>44461</v>
      </c>
      <c r="Y2094" s="482"/>
      <c r="Z2094" s="74"/>
    </row>
    <row r="2095" spans="2:26" ht="42.45" hidden="1" customHeight="1" x14ac:dyDescent="0.3">
      <c r="B2095" s="56" t="str">
        <f t="shared" ca="1" si="212"/>
        <v>VERO</v>
      </c>
      <c r="C2095" s="57" t="b">
        <f t="shared" si="213"/>
        <v>1</v>
      </c>
      <c r="D2095" s="57" t="b">
        <f>+IF(Q2095='Convalida dati'!$B$16,AND('Dealflow centrale'!V2095&lt;&gt;"",I2095&lt;&gt;""),IF(AND('Dealflow centrale'!Q2095='Convalida dati'!$B$17,'Dealflow centrale'!I2095=""),OR('Dealflow centrale'!V2095="",V2095='Convalida dati'!$D$8),"FALSO"))</f>
        <v>1</v>
      </c>
      <c r="E2095" s="57" t="b">
        <f>+IF(OR(T2095='Convalida dati'!$F$4,T2095='Convalida dati'!$F$5,T2095='Convalida dati'!$F$8),OR('Dealflow centrale'!V2095='Convalida dati'!$D$9,V2095='Convalida dati'!$D$6,V2095='Convalida dati'!$D$7),IF(OR('Dealflow centrale'!T2095='Convalida dati'!$F$6,'Dealflow centrale'!T2095='Convalida dati'!$F$7),OR('Dealflow centrale'!V2095='Convalida dati'!$D$10,'Dealflow centrale'!V2095='Convalida dati'!$D$9,'Dealflow centrale'!V2095='Convalida dati'!$D$6),IF(T2095="",OR(V2095="",V2095='Convalida dati'!$D$8),"FALSO")))</f>
        <v>1</v>
      </c>
      <c r="F2095" s="58" t="str">
        <f t="shared" ca="1" si="215"/>
        <v>OK</v>
      </c>
      <c r="G2095" s="60">
        <f t="shared" si="214"/>
        <v>2090</v>
      </c>
      <c r="H2095" s="84">
        <v>44460</v>
      </c>
      <c r="I2095" s="59">
        <v>44460</v>
      </c>
      <c r="J2095" s="75" t="s">
        <v>4452</v>
      </c>
      <c r="K2095" s="70" t="s">
        <v>62</v>
      </c>
      <c r="L2095" s="70" t="s">
        <v>773</v>
      </c>
      <c r="M2095" s="72" t="s">
        <v>98</v>
      </c>
      <c r="N2095" s="75"/>
      <c r="O2095" s="73" t="s">
        <v>4289</v>
      </c>
      <c r="P2095" s="60" t="s">
        <v>35</v>
      </c>
      <c r="Q2095" s="61" t="s">
        <v>170</v>
      </c>
      <c r="R2095" s="61" t="s">
        <v>49</v>
      </c>
      <c r="S2095" s="293" t="str">
        <f>+'EVCA sectoralclassification'!E214</f>
        <v>Systems software</v>
      </c>
      <c r="T2095" s="62" t="s">
        <v>166</v>
      </c>
      <c r="U2095" s="60" t="s">
        <v>218</v>
      </c>
      <c r="V2095" s="425" t="s">
        <v>3913</v>
      </c>
      <c r="W2095" s="461"/>
      <c r="X2095" s="488">
        <v>44461</v>
      </c>
      <c r="Y2095" s="481"/>
      <c r="Z2095" s="284"/>
    </row>
    <row r="2096" spans="2:26" ht="42.45" hidden="1" customHeight="1" x14ac:dyDescent="0.3">
      <c r="B2096" s="56" t="str">
        <f t="shared" ca="1" si="212"/>
        <v>VERO</v>
      </c>
      <c r="C2096" s="57" t="b">
        <f t="shared" si="213"/>
        <v>1</v>
      </c>
      <c r="D2096" s="57" t="b">
        <f>+IF(Q2096='Convalida dati'!$B$16,AND('Dealflow centrale'!V2096&lt;&gt;"",I2096&lt;&gt;""),IF(AND('Dealflow centrale'!Q2096='Convalida dati'!$B$17,'Dealflow centrale'!I2096=""),OR('Dealflow centrale'!V2096="",V2096='Convalida dati'!$D$8),"FALSO"))</f>
        <v>1</v>
      </c>
      <c r="E2096" s="57" t="b">
        <f>+IF(OR(T2096='Convalida dati'!$F$4,T2096='Convalida dati'!$F$5,T2096='Convalida dati'!$F$8),OR('Dealflow centrale'!V2096='Convalida dati'!$D$9,V2096='Convalida dati'!$D$6,V2096='Convalida dati'!$D$7),IF(OR('Dealflow centrale'!T2096='Convalida dati'!$F$6,'Dealflow centrale'!T2096='Convalida dati'!$F$7),OR('Dealflow centrale'!V2096='Convalida dati'!$D$12,'Dealflow centrale'!V2096='Convalida dati'!$D$9,'Dealflow centrale'!V2096='Convalida dati'!$D$6),IF(T2096="",OR(V2096="",V2096='Convalida dati'!$D$8),"FALSO")))</f>
        <v>1</v>
      </c>
      <c r="F2096" s="58" t="str">
        <f t="shared" ca="1" si="215"/>
        <v>OK</v>
      </c>
      <c r="G2096" s="66">
        <f t="shared" si="214"/>
        <v>2091</v>
      </c>
      <c r="H2096" s="85">
        <v>44460</v>
      </c>
      <c r="I2096" s="63">
        <v>44880</v>
      </c>
      <c r="J2096" s="292" t="s">
        <v>4454</v>
      </c>
      <c r="K2096" s="76" t="s">
        <v>62</v>
      </c>
      <c r="L2096" s="76" t="s">
        <v>149</v>
      </c>
      <c r="M2096" s="78" t="s">
        <v>92</v>
      </c>
      <c r="N2096" s="64"/>
      <c r="O2096" s="272" t="s">
        <v>4453</v>
      </c>
      <c r="P2096" s="78" t="s">
        <v>34</v>
      </c>
      <c r="Q2096" s="280" t="s">
        <v>170</v>
      </c>
      <c r="R2096" s="280" t="s">
        <v>48</v>
      </c>
      <c r="S2096" s="288" t="str">
        <f>+'EVCA sectoralclassification'!E234</f>
        <v>Healthcare: other</v>
      </c>
      <c r="T2096" s="68" t="s">
        <v>166</v>
      </c>
      <c r="U2096" s="66" t="s">
        <v>218</v>
      </c>
      <c r="V2096" s="427" t="s">
        <v>5177</v>
      </c>
      <c r="W2096" s="462"/>
      <c r="X2096" s="489">
        <v>44880</v>
      </c>
      <c r="Y2096" s="482" t="s">
        <v>5321</v>
      </c>
      <c r="Z2096" s="74"/>
    </row>
    <row r="2097" spans="2:26" ht="42.45" hidden="1" customHeight="1" x14ac:dyDescent="0.3">
      <c r="B2097" s="56" t="str">
        <f t="shared" ca="1" si="212"/>
        <v>VERO</v>
      </c>
      <c r="C2097" s="57" t="b">
        <f t="shared" si="213"/>
        <v>1</v>
      </c>
      <c r="D2097" s="57" t="b">
        <f>+IF(Q2097='Convalida dati'!$B$16,AND('Dealflow centrale'!V2097&lt;&gt;"",I2097&lt;&gt;""),IF(AND('Dealflow centrale'!Q2097='Convalida dati'!$B$17,'Dealflow centrale'!I2097=""),OR('Dealflow centrale'!V2097="",V2097='Convalida dati'!$D$8),"FALSO"))</f>
        <v>1</v>
      </c>
      <c r="E2097" s="57" t="b">
        <f>+IF(OR(T2097='Convalida dati'!$F$4,T2097='Convalida dati'!$F$5,T2097='Convalida dati'!$F$8),OR('Dealflow centrale'!V2097='Convalida dati'!$D$9,V2097='Convalida dati'!$D$6,V2097='Convalida dati'!$D$7),IF(OR('Dealflow centrale'!T2097='Convalida dati'!$F$6,'Dealflow centrale'!T2097='Convalida dati'!$F$7),OR('Dealflow centrale'!V2097='Convalida dati'!$D$10,'Dealflow centrale'!V2097='Convalida dati'!$D$9,'Dealflow centrale'!V2097='Convalida dati'!$D$6),IF(T2097="",OR(V2097="",V2097='Convalida dati'!$D$8),"FALSO")))</f>
        <v>1</v>
      </c>
      <c r="F2097" s="58" t="str">
        <f t="shared" ca="1" si="215"/>
        <v>OK</v>
      </c>
      <c r="G2097" s="60">
        <f t="shared" si="214"/>
        <v>2092</v>
      </c>
      <c r="H2097" s="84">
        <v>44460</v>
      </c>
      <c r="I2097" s="59">
        <v>44460</v>
      </c>
      <c r="J2097" s="75" t="s">
        <v>4455</v>
      </c>
      <c r="K2097" s="70" t="s">
        <v>62</v>
      </c>
      <c r="L2097" s="70" t="s">
        <v>149</v>
      </c>
      <c r="M2097" s="72" t="s">
        <v>92</v>
      </c>
      <c r="N2097" s="75" t="s">
        <v>184</v>
      </c>
      <c r="O2097" s="73"/>
      <c r="P2097" s="72" t="s">
        <v>36</v>
      </c>
      <c r="Q2097" s="61" t="s">
        <v>170</v>
      </c>
      <c r="R2097" s="61" t="s">
        <v>49</v>
      </c>
      <c r="S2097" s="293" t="str">
        <f>+'EVCA sectoralclassification'!E214</f>
        <v>Systems software</v>
      </c>
      <c r="T2097" s="62" t="s">
        <v>167</v>
      </c>
      <c r="U2097" s="60" t="s">
        <v>218</v>
      </c>
      <c r="V2097" s="425" t="s">
        <v>3913</v>
      </c>
      <c r="W2097" s="461"/>
      <c r="X2097" s="488">
        <v>44461</v>
      </c>
      <c r="Y2097" s="481"/>
      <c r="Z2097" s="284"/>
    </row>
    <row r="2098" spans="2:26" ht="42.45" hidden="1" customHeight="1" x14ac:dyDescent="0.3">
      <c r="B2098" s="56" t="str">
        <f t="shared" ca="1" si="212"/>
        <v>VERO</v>
      </c>
      <c r="C2098" s="57" t="b">
        <f t="shared" si="213"/>
        <v>1</v>
      </c>
      <c r="D2098" s="57" t="b">
        <f>+IF(Q2098='Convalida dati'!$B$16,AND('Dealflow centrale'!V2098&lt;&gt;"",I2098&lt;&gt;""),IF(AND('Dealflow centrale'!Q2098='Convalida dati'!$B$17,'Dealflow centrale'!I2098=""),OR('Dealflow centrale'!V2098="",V2098='Convalida dati'!$D$8),"FALSO"))</f>
        <v>1</v>
      </c>
      <c r="E2098" s="57" t="b">
        <f>+IF(OR(T2098='Convalida dati'!$F$4,T2098='Convalida dati'!$F$5,T2098='Convalida dati'!$F$8),OR('Dealflow centrale'!V2098='Convalida dati'!$D$9,V2098='Convalida dati'!$D$6,V2098='Convalida dati'!$D$7),IF(OR('Dealflow centrale'!T2098='Convalida dati'!$F$6,'Dealflow centrale'!T2098='Convalida dati'!$F$7),OR('Dealflow centrale'!V2098='Convalida dati'!$D$10,'Dealflow centrale'!V2098='Convalida dati'!$D$9,'Dealflow centrale'!V2098='Convalida dati'!$D$6),IF(T2098="",OR(V2098="",V2098='Convalida dati'!$D$8),"FALSO")))</f>
        <v>1</v>
      </c>
      <c r="F2098" s="58" t="str">
        <f t="shared" ca="1" si="215"/>
        <v>OK</v>
      </c>
      <c r="G2098" s="66">
        <f t="shared" si="214"/>
        <v>2093</v>
      </c>
      <c r="H2098" s="85">
        <v>44460</v>
      </c>
      <c r="I2098" s="63">
        <v>44460</v>
      </c>
      <c r="J2098" s="292" t="s">
        <v>4456</v>
      </c>
      <c r="K2098" s="76" t="s">
        <v>62</v>
      </c>
      <c r="L2098" s="76" t="s">
        <v>206</v>
      </c>
      <c r="M2098" s="78" t="s">
        <v>206</v>
      </c>
      <c r="N2098" s="64"/>
      <c r="O2098" s="272" t="s">
        <v>4457</v>
      </c>
      <c r="P2098" s="78" t="s">
        <v>36</v>
      </c>
      <c r="Q2098" s="280" t="s">
        <v>170</v>
      </c>
      <c r="R2098" s="67" t="s">
        <v>49</v>
      </c>
      <c r="S2098" s="288" t="str">
        <f>+'EVCA sectoralclassification'!E85</f>
        <v>Business and industrial services</v>
      </c>
      <c r="T2098" s="68" t="s">
        <v>41</v>
      </c>
      <c r="U2098" s="66" t="s">
        <v>218</v>
      </c>
      <c r="V2098" s="437" t="s">
        <v>174</v>
      </c>
      <c r="W2098" s="384"/>
      <c r="X2098" s="489">
        <v>44461</v>
      </c>
      <c r="Y2098" s="482"/>
      <c r="Z2098" s="74"/>
    </row>
    <row r="2099" spans="2:26" ht="42.45" hidden="1" customHeight="1" x14ac:dyDescent="0.3">
      <c r="B2099" s="56" t="str">
        <f t="shared" ref="B2099:B2116" ca="1" si="216">IF(AND(+H2099&lt;=X2099,X2099&lt;=TODAY()),"VERO","FALSO")</f>
        <v>VERO</v>
      </c>
      <c r="C2099" s="57" t="b">
        <f t="shared" ref="C2099:C2116" si="217">+(AND(G2099&lt;&gt;"",H2099&lt;&gt;"",J2099&lt;&gt;"",K2099&lt;&gt;"",L2099&lt;&gt;"",M2099&lt;&gt;"",P2099&lt;&gt;"",Q2099&lt;&gt;""))</f>
        <v>1</v>
      </c>
      <c r="D2099" s="57" t="b">
        <f>+IF(Q2099='Convalida dati'!$B$16,AND('Dealflow centrale'!V2099&lt;&gt;"",I2099&lt;&gt;""),IF(AND('Dealflow centrale'!Q2099='Convalida dati'!$B$17,'Dealflow centrale'!I2099=""),OR('Dealflow centrale'!V2099="",V2099='Convalida dati'!$D$8),"FALSO"))</f>
        <v>1</v>
      </c>
      <c r="E2099" s="57" t="b">
        <f>+IF(OR(T2099='Convalida dati'!$F$4,T2099='Convalida dati'!$F$5,T2099='Convalida dati'!$F$8),OR('Dealflow centrale'!V2099='Convalida dati'!$D$9,V2099='Convalida dati'!$D$6,V2099='Convalida dati'!$D$7),IF(OR('Dealflow centrale'!T2099='Convalida dati'!$F$6,'Dealflow centrale'!T2099='Convalida dati'!$F$7),OR('Dealflow centrale'!V2099='Convalida dati'!$D$10,'Dealflow centrale'!V2099='Convalida dati'!$D$9,'Dealflow centrale'!V2099='Convalida dati'!$D$6),IF(T2099="",OR(V2099="",V2099='Convalida dati'!$D$8),"FALSO")))</f>
        <v>1</v>
      </c>
      <c r="F2099" s="58" t="str">
        <f t="shared" ca="1" si="215"/>
        <v>OK</v>
      </c>
      <c r="G2099" s="60">
        <f t="shared" si="214"/>
        <v>2094</v>
      </c>
      <c r="H2099" s="84">
        <v>44461</v>
      </c>
      <c r="I2099" s="59">
        <v>44461</v>
      </c>
      <c r="J2099" s="75" t="s">
        <v>4458</v>
      </c>
      <c r="K2099" s="70" t="s">
        <v>62</v>
      </c>
      <c r="L2099" s="70" t="s">
        <v>165</v>
      </c>
      <c r="M2099" s="72" t="s">
        <v>90</v>
      </c>
      <c r="N2099" s="75"/>
      <c r="O2099" s="73" t="s">
        <v>4459</v>
      </c>
      <c r="P2099" s="72" t="s">
        <v>36</v>
      </c>
      <c r="Q2099" s="281" t="s">
        <v>170</v>
      </c>
      <c r="R2099" s="61" t="s">
        <v>52</v>
      </c>
      <c r="S2099" s="293" t="str">
        <f>+'EVCA sectoralclassification'!E230</f>
        <v>Medical equipment and related software</v>
      </c>
      <c r="T2099" s="62" t="s">
        <v>166</v>
      </c>
      <c r="U2099" s="60" t="s">
        <v>218</v>
      </c>
      <c r="V2099" s="425" t="s">
        <v>3913</v>
      </c>
      <c r="W2099" s="461"/>
      <c r="X2099" s="488">
        <v>44468</v>
      </c>
      <c r="Y2099" s="481"/>
      <c r="Z2099" s="284"/>
    </row>
    <row r="2100" spans="2:26" ht="42.45" hidden="1" customHeight="1" x14ac:dyDescent="0.3">
      <c r="B2100" s="56" t="str">
        <f t="shared" ca="1" si="216"/>
        <v>VERO</v>
      </c>
      <c r="C2100" s="57" t="b">
        <f t="shared" si="217"/>
        <v>1</v>
      </c>
      <c r="D2100" s="57" t="b">
        <f>+IF(Q2100='Convalida dati'!$B$16,AND('Dealflow centrale'!V2100&lt;&gt;"",I2100&lt;&gt;""),IF(AND('Dealflow centrale'!Q2100='Convalida dati'!$B$17,'Dealflow centrale'!I2100=""),OR('Dealflow centrale'!V2100="",V2100='Convalida dati'!$D$8),"FALSO"))</f>
        <v>1</v>
      </c>
      <c r="E2100" s="57" t="b">
        <f>+IF(OR(T2100='Convalida dati'!$F$4,T2100='Convalida dati'!$F$5,T2100='Convalida dati'!$F$8),OR('Dealflow centrale'!V2100='Convalida dati'!$D$9,V2100='Convalida dati'!$D$6,V2100='Convalida dati'!$D$7),IF(OR('Dealflow centrale'!T2100='Convalida dati'!$F$6,'Dealflow centrale'!T2100='Convalida dati'!$F$7),OR('Dealflow centrale'!V2100='Convalida dati'!$D$10,'Dealflow centrale'!V2100='Convalida dati'!$D$9,'Dealflow centrale'!V2100='Convalida dati'!$D$6),IF(T2100="",OR(V2100="",V2100='Convalida dati'!$D$8),"FALSO")))</f>
        <v>1</v>
      </c>
      <c r="F2100" s="58" t="str">
        <f t="shared" ca="1" si="215"/>
        <v>OK</v>
      </c>
      <c r="G2100" s="66">
        <f t="shared" ref="G2100:G2163" si="218">+G2099+1</f>
        <v>2095</v>
      </c>
      <c r="H2100" s="85">
        <v>44462</v>
      </c>
      <c r="I2100" s="63">
        <v>44462</v>
      </c>
      <c r="J2100" s="292" t="s">
        <v>4460</v>
      </c>
      <c r="K2100" s="76" t="s">
        <v>62</v>
      </c>
      <c r="L2100" s="76" t="s">
        <v>1087</v>
      </c>
      <c r="M2100" s="78" t="s">
        <v>92</v>
      </c>
      <c r="N2100" s="64"/>
      <c r="O2100" s="272" t="s">
        <v>4461</v>
      </c>
      <c r="P2100" s="66" t="s">
        <v>34</v>
      </c>
      <c r="Q2100" s="67" t="s">
        <v>170</v>
      </c>
      <c r="R2100" s="67" t="s">
        <v>53</v>
      </c>
      <c r="S2100" s="288" t="str">
        <f>+'EVCA sectoralclassification'!E161</f>
        <v>Consumer services: other</v>
      </c>
      <c r="T2100" s="68" t="s">
        <v>40</v>
      </c>
      <c r="U2100" s="66" t="s">
        <v>218</v>
      </c>
      <c r="V2100" s="437" t="s">
        <v>174</v>
      </c>
      <c r="W2100" s="384"/>
      <c r="X2100" s="489">
        <v>44468</v>
      </c>
      <c r="Y2100" s="482" t="s">
        <v>4473</v>
      </c>
      <c r="Z2100" s="74"/>
    </row>
    <row r="2101" spans="2:26" ht="42.45" hidden="1" customHeight="1" x14ac:dyDescent="0.3">
      <c r="B2101" s="56" t="str">
        <f t="shared" ca="1" si="216"/>
        <v>VERO</v>
      </c>
      <c r="C2101" s="57" t="b">
        <f t="shared" si="217"/>
        <v>1</v>
      </c>
      <c r="D2101" s="57" t="b">
        <f>+IF(Q2101='Convalida dati'!$B$16,AND('Dealflow centrale'!V2101&lt;&gt;"",I2101&lt;&gt;""),IF(AND('Dealflow centrale'!Q2101='Convalida dati'!$B$17,'Dealflow centrale'!I2101=""),OR('Dealflow centrale'!V2101="",V2101='Convalida dati'!$D$8),"FALSO"))</f>
        <v>1</v>
      </c>
      <c r="E2101" s="57" t="b">
        <f>+IF(OR(T2101='Convalida dati'!$F$4,T2101='Convalida dati'!$F$5,T2101='Convalida dati'!$F$8),OR('Dealflow centrale'!V2101='Convalida dati'!$D$9,V2101='Convalida dati'!$D$6,V2101='Convalida dati'!$D$7),IF(OR('Dealflow centrale'!T2101='Convalida dati'!$F$6,'Dealflow centrale'!T2101='Convalida dati'!$F$7),OR('Dealflow centrale'!V2101='Convalida dati'!$D$10,'Dealflow centrale'!V2101='Convalida dati'!$D$9,'Dealflow centrale'!V2101='Convalida dati'!$D$6),IF(T2101="",OR(V2101="",V2101='Convalida dati'!$D$8),"FALSO")))</f>
        <v>1</v>
      </c>
      <c r="F2101" s="58" t="str">
        <f t="shared" ca="1" si="215"/>
        <v>OK</v>
      </c>
      <c r="G2101" s="60">
        <f t="shared" si="218"/>
        <v>2096</v>
      </c>
      <c r="H2101" s="84">
        <v>44462</v>
      </c>
      <c r="I2101" s="295">
        <v>44462</v>
      </c>
      <c r="J2101" s="279" t="s">
        <v>4462</v>
      </c>
      <c r="K2101" s="70" t="s">
        <v>62</v>
      </c>
      <c r="L2101" s="70" t="s">
        <v>1008</v>
      </c>
      <c r="M2101" s="72" t="s">
        <v>92</v>
      </c>
      <c r="N2101" s="75"/>
      <c r="O2101" s="73" t="s">
        <v>4463</v>
      </c>
      <c r="P2101" s="60" t="s">
        <v>35</v>
      </c>
      <c r="Q2101" s="61" t="s">
        <v>170</v>
      </c>
      <c r="R2101" s="61" t="s">
        <v>49</v>
      </c>
      <c r="S2101" s="293" t="str">
        <f>+'EVCA sectoralclassification'!E214</f>
        <v>Systems software</v>
      </c>
      <c r="T2101" s="62" t="s">
        <v>167</v>
      </c>
      <c r="U2101" s="60" t="s">
        <v>218</v>
      </c>
      <c r="V2101" s="425" t="s">
        <v>3913</v>
      </c>
      <c r="W2101" s="461"/>
      <c r="X2101" s="488">
        <v>44468</v>
      </c>
      <c r="Y2101" s="483"/>
      <c r="Z2101" s="80"/>
    </row>
    <row r="2102" spans="2:26" ht="42.45" hidden="1" customHeight="1" x14ac:dyDescent="0.3">
      <c r="B2102" s="56" t="str">
        <f t="shared" ca="1" si="216"/>
        <v>VERO</v>
      </c>
      <c r="C2102" s="57" t="b">
        <f t="shared" si="217"/>
        <v>1</v>
      </c>
      <c r="D2102" s="57" t="b">
        <f>+IF(Q2102='Convalida dati'!$B$16,AND('Dealflow centrale'!V2102&lt;&gt;"",I2102&lt;&gt;""),IF(AND('Dealflow centrale'!Q2102='Convalida dati'!$B$17,'Dealflow centrale'!I2102=""),OR('Dealflow centrale'!V2102="",V2102='Convalida dati'!$D$8),"FALSO"))</f>
        <v>1</v>
      </c>
      <c r="E2102" s="57" t="b">
        <f>+IF(OR(T2102='Convalida dati'!$F$4,T2102='Convalida dati'!$F$5,T2102='Convalida dati'!$F$8),OR('Dealflow centrale'!V2102='Convalida dati'!$D$9,V2102='Convalida dati'!$D$6,V2102='Convalida dati'!$D$7),IF(OR('Dealflow centrale'!T2102='Convalida dati'!$F$6,'Dealflow centrale'!T2102='Convalida dati'!$F$7),OR('Dealflow centrale'!V2102='Convalida dati'!$D$10,'Dealflow centrale'!V2102='Convalida dati'!$D$9,'Dealflow centrale'!V2102='Convalida dati'!$D$6),IF(T2102="",OR(V2102="",V2102='Convalida dati'!$D$8),"FALSO")))</f>
        <v>1</v>
      </c>
      <c r="F2102" s="58" t="str">
        <f t="shared" ca="1" si="215"/>
        <v>OK</v>
      </c>
      <c r="G2102" s="66">
        <f t="shared" si="218"/>
        <v>2097</v>
      </c>
      <c r="H2102" s="85">
        <v>44462</v>
      </c>
      <c r="I2102" s="63">
        <v>44462</v>
      </c>
      <c r="J2102" s="292" t="s">
        <v>4464</v>
      </c>
      <c r="K2102" s="76" t="s">
        <v>62</v>
      </c>
      <c r="L2102" s="76" t="s">
        <v>1523</v>
      </c>
      <c r="M2102" s="78" t="s">
        <v>93</v>
      </c>
      <c r="N2102" s="64"/>
      <c r="O2102" s="272" t="s">
        <v>4463</v>
      </c>
      <c r="P2102" s="66" t="s">
        <v>35</v>
      </c>
      <c r="Q2102" s="67" t="s">
        <v>170</v>
      </c>
      <c r="R2102" s="67" t="s">
        <v>48</v>
      </c>
      <c r="S2102" s="288" t="str">
        <f>+'EVCA sectoralclassification'!E200</f>
        <v>Internet technologies</v>
      </c>
      <c r="T2102" s="68" t="s">
        <v>167</v>
      </c>
      <c r="U2102" s="66" t="s">
        <v>218</v>
      </c>
      <c r="V2102" s="427" t="s">
        <v>3913</v>
      </c>
      <c r="W2102" s="462"/>
      <c r="X2102" s="489">
        <v>44468</v>
      </c>
      <c r="Y2102" s="482"/>
      <c r="Z2102" s="74"/>
    </row>
    <row r="2103" spans="2:26" ht="42.45" hidden="1" customHeight="1" x14ac:dyDescent="0.3">
      <c r="B2103" s="56" t="str">
        <f t="shared" ca="1" si="216"/>
        <v>VERO</v>
      </c>
      <c r="C2103" s="57" t="b">
        <f t="shared" si="217"/>
        <v>1</v>
      </c>
      <c r="D2103" s="57" t="b">
        <f>+IF(Q2103='Convalida dati'!$B$16,AND('Dealflow centrale'!V2103&lt;&gt;"",I2103&lt;&gt;""),IF(AND('Dealflow centrale'!Q2103='Convalida dati'!$B$17,'Dealflow centrale'!I2103=""),OR('Dealflow centrale'!V2103="",V2103='Convalida dati'!$D$8),"FALSO"))</f>
        <v>1</v>
      </c>
      <c r="E2103" s="57" t="b">
        <f>+IF(OR(T2103='Convalida dati'!$F$4,T2103='Convalida dati'!$F$5,T2103='Convalida dati'!$F$8),OR('Dealflow centrale'!V2103='Convalida dati'!$D$9,V2103='Convalida dati'!$D$6,V2103='Convalida dati'!$D$7),IF(OR('Dealflow centrale'!T2103='Convalida dati'!$F$6,'Dealflow centrale'!T2103='Convalida dati'!$F$7),OR('Dealflow centrale'!V2103='Convalida dati'!$D$10,'Dealflow centrale'!V2103='Convalida dati'!$D$9,'Dealflow centrale'!V2103='Convalida dati'!$D$6),IF(T2103="",OR(V2103="",V2103='Convalida dati'!$D$8),"FALSO")))</f>
        <v>1</v>
      </c>
      <c r="F2103" s="58" t="str">
        <f t="shared" ca="1" si="215"/>
        <v>OK</v>
      </c>
      <c r="G2103" s="60">
        <f t="shared" si="218"/>
        <v>2098</v>
      </c>
      <c r="H2103" s="84">
        <v>44463</v>
      </c>
      <c r="I2103" s="59">
        <v>44463</v>
      </c>
      <c r="J2103" s="75" t="s">
        <v>4466</v>
      </c>
      <c r="K2103" s="70" t="s">
        <v>64</v>
      </c>
      <c r="L2103" s="70" t="s">
        <v>895</v>
      </c>
      <c r="M2103" s="72" t="s">
        <v>161</v>
      </c>
      <c r="N2103" s="75"/>
      <c r="O2103" s="73" t="s">
        <v>4465</v>
      </c>
      <c r="P2103" s="72" t="s">
        <v>35</v>
      </c>
      <c r="Q2103" s="61" t="s">
        <v>170</v>
      </c>
      <c r="R2103" s="61" t="s">
        <v>45</v>
      </c>
      <c r="S2103" s="293" t="str">
        <f>+'EVCA sectoralclassification'!E223</f>
        <v>Biotechnology</v>
      </c>
      <c r="T2103" s="62" t="s">
        <v>41</v>
      </c>
      <c r="U2103" s="72" t="s">
        <v>218</v>
      </c>
      <c r="V2103" s="438" t="s">
        <v>174</v>
      </c>
      <c r="W2103" s="385"/>
      <c r="X2103" s="488">
        <v>44468</v>
      </c>
      <c r="Y2103" s="483" t="s">
        <v>4408</v>
      </c>
      <c r="Z2103" s="80"/>
    </row>
    <row r="2104" spans="2:26" ht="42.45" hidden="1" customHeight="1" x14ac:dyDescent="0.3">
      <c r="B2104" s="56" t="str">
        <f t="shared" ca="1" si="216"/>
        <v>VERO</v>
      </c>
      <c r="C2104" s="57" t="b">
        <f t="shared" si="217"/>
        <v>1</v>
      </c>
      <c r="D2104" s="57" t="b">
        <f>+IF(Q2104='Convalida dati'!$B$16,AND('Dealflow centrale'!V2104&lt;&gt;"",I2104&lt;&gt;""),IF(AND('Dealflow centrale'!Q2104='Convalida dati'!$B$17,'Dealflow centrale'!I2104=""),OR('Dealflow centrale'!V2104="",V2104='Convalida dati'!$D$8),"FALSO"))</f>
        <v>1</v>
      </c>
      <c r="E2104" s="57" t="b">
        <f>+IF(OR(T2104='Convalida dati'!$F$4,T2104='Convalida dati'!$F$5,T2104='Convalida dati'!$F$8),OR('Dealflow centrale'!V2104='Convalida dati'!$D$9,V2104='Convalida dati'!$D$6,V2104='Convalida dati'!$D$7),IF(OR('Dealflow centrale'!T2104='Convalida dati'!$F$6,'Dealflow centrale'!T2104='Convalida dati'!$F$7),OR('Dealflow centrale'!V2104='Convalida dati'!$D$10,'Dealflow centrale'!V2104='Convalida dati'!$D$9,'Dealflow centrale'!V2104='Convalida dati'!$D$6),IF(T2104="",OR(V2104="",V2104='Convalida dati'!$D$8),"FALSO")))</f>
        <v>1</v>
      </c>
      <c r="F2104" s="58" t="str">
        <f t="shared" ca="1" si="215"/>
        <v>OK</v>
      </c>
      <c r="G2104" s="66">
        <f t="shared" si="218"/>
        <v>2099</v>
      </c>
      <c r="H2104" s="85">
        <v>44466</v>
      </c>
      <c r="I2104" s="63">
        <v>44466</v>
      </c>
      <c r="J2104" s="292" t="s">
        <v>4467</v>
      </c>
      <c r="K2104" s="76" t="s">
        <v>62</v>
      </c>
      <c r="L2104" s="76" t="s">
        <v>190</v>
      </c>
      <c r="M2104" s="78" t="s">
        <v>99</v>
      </c>
      <c r="N2104" s="64" t="s">
        <v>4469</v>
      </c>
      <c r="O2104" s="272"/>
      <c r="P2104" s="78" t="s">
        <v>36</v>
      </c>
      <c r="Q2104" s="280" t="s">
        <v>170</v>
      </c>
      <c r="R2104" s="67" t="s">
        <v>48</v>
      </c>
      <c r="S2104" s="288" t="str">
        <f>+'EVCA sectoralclassification'!E200</f>
        <v>Internet technologies</v>
      </c>
      <c r="T2104" s="68" t="s">
        <v>167</v>
      </c>
      <c r="U2104" s="66" t="s">
        <v>218</v>
      </c>
      <c r="V2104" s="427" t="s">
        <v>3913</v>
      </c>
      <c r="W2104" s="462"/>
      <c r="X2104" s="489">
        <v>44468</v>
      </c>
      <c r="Y2104" s="482"/>
      <c r="Z2104" s="74"/>
    </row>
    <row r="2105" spans="2:26" ht="42.45" hidden="1" customHeight="1" x14ac:dyDescent="0.3">
      <c r="B2105" s="56" t="str">
        <f t="shared" ca="1" si="216"/>
        <v>VERO</v>
      </c>
      <c r="C2105" s="57" t="b">
        <f t="shared" si="217"/>
        <v>1</v>
      </c>
      <c r="D2105" s="57" t="b">
        <f>+IF(Q2105='Convalida dati'!$B$16,AND('Dealflow centrale'!V2105&lt;&gt;"",I2105&lt;&gt;""),IF(AND('Dealflow centrale'!Q2105='Convalida dati'!$B$17,'Dealflow centrale'!I2105=""),OR('Dealflow centrale'!V2105="",V2105='Convalida dati'!$D$8),"FALSO"))</f>
        <v>1</v>
      </c>
      <c r="E2105" s="57" t="b">
        <f>+IF(OR(T2105='Convalida dati'!$F$4,T2105='Convalida dati'!$F$5,T2105='Convalida dati'!$F$8),OR('Dealflow centrale'!V2105='Convalida dati'!$D$9,V2105='Convalida dati'!$D$6,V2105='Convalida dati'!$D$7),IF(OR('Dealflow centrale'!T2105='Convalida dati'!$F$6,'Dealflow centrale'!T2105='Convalida dati'!$F$7),OR('Dealflow centrale'!V2105='Convalida dati'!$D$10,'Dealflow centrale'!V2105='Convalida dati'!$D$9,'Dealflow centrale'!V2105='Convalida dati'!$D$6),IF(T2105="",OR(V2105="",V2105='Convalida dati'!$D$8),"FALSO")))</f>
        <v>1</v>
      </c>
      <c r="F2105" s="58" t="str">
        <f t="shared" ca="1" si="215"/>
        <v>OK</v>
      </c>
      <c r="G2105" s="60">
        <f t="shared" si="218"/>
        <v>2100</v>
      </c>
      <c r="H2105" s="84">
        <v>44466</v>
      </c>
      <c r="I2105" s="59">
        <v>44466</v>
      </c>
      <c r="J2105" s="75" t="s">
        <v>4468</v>
      </c>
      <c r="K2105" s="70" t="s">
        <v>62</v>
      </c>
      <c r="L2105" s="70" t="s">
        <v>165</v>
      </c>
      <c r="M2105" s="72" t="s">
        <v>90</v>
      </c>
      <c r="N2105" s="75"/>
      <c r="O2105" s="73" t="s">
        <v>4474</v>
      </c>
      <c r="P2105" s="72" t="s">
        <v>83</v>
      </c>
      <c r="Q2105" s="281" t="s">
        <v>170</v>
      </c>
      <c r="R2105" s="61" t="s">
        <v>48</v>
      </c>
      <c r="S2105" s="293" t="str">
        <f>+'EVCA sectoralclassification'!E200</f>
        <v>Internet technologies</v>
      </c>
      <c r="T2105" s="62" t="s">
        <v>167</v>
      </c>
      <c r="U2105" s="60" t="s">
        <v>218</v>
      </c>
      <c r="V2105" s="425" t="s">
        <v>3913</v>
      </c>
      <c r="W2105" s="461"/>
      <c r="X2105" s="488">
        <v>44468</v>
      </c>
      <c r="Y2105" s="481"/>
      <c r="Z2105" s="284"/>
    </row>
    <row r="2106" spans="2:26" ht="42.45" hidden="1" customHeight="1" x14ac:dyDescent="0.3">
      <c r="B2106" s="56" t="str">
        <f t="shared" ca="1" si="216"/>
        <v>VERO</v>
      </c>
      <c r="C2106" s="57" t="b">
        <f t="shared" si="217"/>
        <v>1</v>
      </c>
      <c r="D2106" s="57" t="b">
        <f>+IF(Q2106='Convalida dati'!$B$16,AND('Dealflow centrale'!V2106&lt;&gt;"",I2106&lt;&gt;""),IF(AND('Dealflow centrale'!Q2106='Convalida dati'!$B$17,'Dealflow centrale'!I2106=""),OR('Dealflow centrale'!V2106="",V2106='Convalida dati'!$D$8),"FALSO"))</f>
        <v>1</v>
      </c>
      <c r="E2106" s="57" t="b">
        <f>+IF(OR(T2106='Convalida dati'!$F$4,T2106='Convalida dati'!$F$5,T2106='Convalida dati'!$F$8),OR('Dealflow centrale'!V2106='Convalida dati'!$D$9,V2106='Convalida dati'!$D$6,V2106='Convalida dati'!$D$7),IF(OR('Dealflow centrale'!T2106='Convalida dati'!$F$6,'Dealflow centrale'!T2106='Convalida dati'!$F$7),OR('Dealflow centrale'!V2106='Convalida dati'!$D$10,'Dealflow centrale'!V2106='Convalida dati'!$D$9,'Dealflow centrale'!V2106='Convalida dati'!$D$6),IF(T2106="",OR(V2106="",V2106='Convalida dati'!$D$8),"FALSO")))</f>
        <v>1</v>
      </c>
      <c r="F2106" s="58" t="str">
        <f t="shared" ca="1" si="215"/>
        <v>OK</v>
      </c>
      <c r="G2106" s="66">
        <f t="shared" si="218"/>
        <v>2101</v>
      </c>
      <c r="H2106" s="85">
        <v>44467</v>
      </c>
      <c r="I2106" s="63">
        <v>44467</v>
      </c>
      <c r="J2106" s="292" t="s">
        <v>4471</v>
      </c>
      <c r="K2106" s="76" t="s">
        <v>62</v>
      </c>
      <c r="L2106" s="76" t="s">
        <v>4472</v>
      </c>
      <c r="M2106" s="78" t="s">
        <v>93</v>
      </c>
      <c r="N2106" s="77"/>
      <c r="O2106" s="272" t="s">
        <v>4470</v>
      </c>
      <c r="P2106" s="78" t="s">
        <v>34</v>
      </c>
      <c r="Q2106" s="67" t="s">
        <v>170</v>
      </c>
      <c r="R2106" s="67" t="s">
        <v>45</v>
      </c>
      <c r="S2106" s="288" t="str">
        <f>+'EVCA sectoralclassification'!E232</f>
        <v>Medical devices and supplies</v>
      </c>
      <c r="T2106" s="68" t="s">
        <v>41</v>
      </c>
      <c r="U2106" s="66" t="s">
        <v>2480</v>
      </c>
      <c r="V2106" s="444" t="s">
        <v>3912</v>
      </c>
      <c r="W2106" s="469"/>
      <c r="X2106" s="489">
        <v>44468</v>
      </c>
      <c r="Y2106" s="482"/>
      <c r="Z2106" s="74"/>
    </row>
    <row r="2107" spans="2:26" ht="42.45" hidden="1" customHeight="1" x14ac:dyDescent="0.3">
      <c r="B2107" s="56" t="str">
        <f t="shared" ca="1" si="216"/>
        <v>VERO</v>
      </c>
      <c r="C2107" s="57" t="b">
        <f t="shared" si="217"/>
        <v>1</v>
      </c>
      <c r="D2107" s="57" t="b">
        <f>+IF(Q2107='Convalida dati'!$B$16,AND('Dealflow centrale'!V2107&lt;&gt;"",I2107&lt;&gt;""),IF(AND('Dealflow centrale'!Q2107='Convalida dati'!$B$17,'Dealflow centrale'!I2107=""),OR('Dealflow centrale'!V2107="",V2107='Convalida dati'!$D$8),"FALSO"))</f>
        <v>1</v>
      </c>
      <c r="E2107" s="57" t="b">
        <f>+IF(OR(T2107='Convalida dati'!$F$4,T2107='Convalida dati'!$F$5,T2107='Convalida dati'!$F$8),OR('Dealflow centrale'!V2107='Convalida dati'!$D$9,V2107='Convalida dati'!$D$6,V2107='Convalida dati'!$D$7),IF(OR('Dealflow centrale'!T2107='Convalida dati'!$F$6,'Dealflow centrale'!T2107='Convalida dati'!$F$7),OR('Dealflow centrale'!V2107='Convalida dati'!$D$10,'Dealflow centrale'!V2107='Convalida dati'!$D$9,'Dealflow centrale'!V2107='Convalida dati'!$D$6),IF(T2107="",OR(V2107="",V2107='Convalida dati'!$D$8),"FALSO")))</f>
        <v>1</v>
      </c>
      <c r="F2107" s="58" t="str">
        <f t="shared" ca="1" si="215"/>
        <v>OK</v>
      </c>
      <c r="G2107" s="60">
        <f t="shared" si="218"/>
        <v>2102</v>
      </c>
      <c r="H2107" s="84">
        <v>44469</v>
      </c>
      <c r="I2107" s="295">
        <v>44469</v>
      </c>
      <c r="J2107" s="279" t="s">
        <v>4475</v>
      </c>
      <c r="K2107" s="70" t="s">
        <v>62</v>
      </c>
      <c r="L2107" s="70" t="s">
        <v>830</v>
      </c>
      <c r="M2107" s="72" t="s">
        <v>103</v>
      </c>
      <c r="N2107" s="75"/>
      <c r="O2107" s="73" t="s">
        <v>4479</v>
      </c>
      <c r="P2107" s="72" t="s">
        <v>169</v>
      </c>
      <c r="Q2107" s="61" t="s">
        <v>170</v>
      </c>
      <c r="R2107" s="62" t="s">
        <v>43</v>
      </c>
      <c r="S2107" s="285" t="str">
        <f>+'EVCA sectoralclassification'!E16</f>
        <v>Agriculture: other</v>
      </c>
      <c r="T2107" s="62" t="s">
        <v>40</v>
      </c>
      <c r="U2107" s="72" t="s">
        <v>1034</v>
      </c>
      <c r="V2107" s="441" t="s">
        <v>3912</v>
      </c>
      <c r="W2107" s="466"/>
      <c r="X2107" s="488">
        <v>44475</v>
      </c>
      <c r="Y2107" s="483"/>
      <c r="Z2107" s="80"/>
    </row>
    <row r="2108" spans="2:26" ht="42.45" hidden="1" customHeight="1" x14ac:dyDescent="0.3">
      <c r="B2108" s="56" t="str">
        <f t="shared" ca="1" si="216"/>
        <v>VERO</v>
      </c>
      <c r="C2108" s="57" t="b">
        <f t="shared" si="217"/>
        <v>1</v>
      </c>
      <c r="D2108" s="57" t="b">
        <f>+IF(Q2108='Convalida dati'!$B$16,AND('Dealflow centrale'!V2108&lt;&gt;"",I2108&lt;&gt;""),IF(AND('Dealflow centrale'!Q2108='Convalida dati'!$B$17,'Dealflow centrale'!I2108=""),OR('Dealflow centrale'!V2108="",V2108='Convalida dati'!$D$8),"FALSO"))</f>
        <v>1</v>
      </c>
      <c r="E2108" s="57" t="b">
        <f>+IF(OR(T2108='Convalida dati'!$F$4,T2108='Convalida dati'!$F$5,T2108='Convalida dati'!$F$8),OR('Dealflow centrale'!V2108='Convalida dati'!$D$9,V2108='Convalida dati'!$D$6,V2108='Convalida dati'!$D$7),IF(OR('Dealflow centrale'!T2108='Convalida dati'!$F$6,'Dealflow centrale'!T2108='Convalida dati'!$F$7),OR('Dealflow centrale'!V2108='Convalida dati'!$D$10,'Dealflow centrale'!V2108='Convalida dati'!$D$9,'Dealflow centrale'!V2108='Convalida dati'!$D$6),IF(T2108="",OR(V2108="",V2108='Convalida dati'!$D$8),"FALSO")))</f>
        <v>1</v>
      </c>
      <c r="F2108" s="58" t="str">
        <f t="shared" ca="1" si="215"/>
        <v>OK</v>
      </c>
      <c r="G2108" s="66">
        <f t="shared" si="218"/>
        <v>2103</v>
      </c>
      <c r="H2108" s="85">
        <v>44469</v>
      </c>
      <c r="I2108" s="63">
        <v>44469</v>
      </c>
      <c r="J2108" s="292" t="s">
        <v>4480</v>
      </c>
      <c r="K2108" s="76" t="s">
        <v>62</v>
      </c>
      <c r="L2108" s="76" t="s">
        <v>830</v>
      </c>
      <c r="M2108" s="78" t="s">
        <v>103</v>
      </c>
      <c r="N2108" s="64"/>
      <c r="O2108" s="272" t="s">
        <v>4479</v>
      </c>
      <c r="P2108" s="78" t="s">
        <v>169</v>
      </c>
      <c r="Q2108" s="280" t="s">
        <v>170</v>
      </c>
      <c r="R2108" s="68" t="s">
        <v>46</v>
      </c>
      <c r="S2108" s="89" t="str">
        <f>+'EVCA sectoralclassification'!$E$179</f>
        <v>Energy: other</v>
      </c>
      <c r="T2108" s="68" t="s">
        <v>40</v>
      </c>
      <c r="U2108" s="66" t="s">
        <v>1034</v>
      </c>
      <c r="V2108" s="444" t="s">
        <v>3912</v>
      </c>
      <c r="W2108" s="469"/>
      <c r="X2108" s="489">
        <v>44475</v>
      </c>
      <c r="Y2108" s="482"/>
      <c r="Z2108" s="74"/>
    </row>
    <row r="2109" spans="2:26" ht="42.45" hidden="1" customHeight="1" x14ac:dyDescent="0.3">
      <c r="B2109" s="56" t="str">
        <f t="shared" ca="1" si="216"/>
        <v>VERO</v>
      </c>
      <c r="C2109" s="57" t="b">
        <f t="shared" si="217"/>
        <v>1</v>
      </c>
      <c r="D2109" s="57" t="b">
        <f>+IF(Q2109='Convalida dati'!$B$16,AND('Dealflow centrale'!V2109&lt;&gt;"",I2109&lt;&gt;""),IF(AND('Dealflow centrale'!Q2109='Convalida dati'!$B$17,'Dealflow centrale'!I2109=""),OR('Dealflow centrale'!V2109="",V2109='Convalida dati'!$D$8),"FALSO"))</f>
        <v>1</v>
      </c>
      <c r="E2109" s="57" t="b">
        <f>+IF(OR(T2109='Convalida dati'!$F$4,T2109='Convalida dati'!$F$5,T2109='Convalida dati'!$F$8),OR('Dealflow centrale'!V2109='Convalida dati'!$D$9,V2109='Convalida dati'!$D$6,V2109='Convalida dati'!$D$7),IF(OR('Dealflow centrale'!T2109='Convalida dati'!$F$6,'Dealflow centrale'!T2109='Convalida dati'!$F$7),OR('Dealflow centrale'!V2109='Convalida dati'!$D$10,'Dealflow centrale'!V2109='Convalida dati'!$D$9,'Dealflow centrale'!V2109='Convalida dati'!$D$6),IF(T2109="",OR(V2109="",V2109='Convalida dati'!$D$8),"FALSO")))</f>
        <v>1</v>
      </c>
      <c r="F2109" s="58" t="str">
        <f t="shared" ca="1" si="215"/>
        <v>OK</v>
      </c>
      <c r="G2109" s="60">
        <f t="shared" si="218"/>
        <v>2104</v>
      </c>
      <c r="H2109" s="84">
        <v>44469</v>
      </c>
      <c r="I2109" s="59">
        <v>44469</v>
      </c>
      <c r="J2109" s="279" t="s">
        <v>4481</v>
      </c>
      <c r="K2109" s="70" t="s">
        <v>62</v>
      </c>
      <c r="L2109" s="70" t="s">
        <v>830</v>
      </c>
      <c r="M2109" s="72" t="s">
        <v>103</v>
      </c>
      <c r="N2109" s="75"/>
      <c r="O2109" s="73" t="s">
        <v>4479</v>
      </c>
      <c r="P2109" s="72" t="s">
        <v>169</v>
      </c>
      <c r="Q2109" s="61" t="s">
        <v>170</v>
      </c>
      <c r="R2109" s="62" t="s">
        <v>46</v>
      </c>
      <c r="S2109" s="285" t="str">
        <f>+'EVCA sectoralclassification'!$E$179</f>
        <v>Energy: other</v>
      </c>
      <c r="T2109" s="62" t="s">
        <v>40</v>
      </c>
      <c r="U2109" s="60" t="s">
        <v>1034</v>
      </c>
      <c r="V2109" s="441" t="s">
        <v>3912</v>
      </c>
      <c r="W2109" s="466"/>
      <c r="X2109" s="488">
        <v>44475</v>
      </c>
      <c r="Y2109" s="481"/>
      <c r="Z2109" s="284"/>
    </row>
    <row r="2110" spans="2:26" ht="42.45" hidden="1" customHeight="1" x14ac:dyDescent="0.3">
      <c r="B2110" s="56" t="str">
        <f t="shared" ca="1" si="216"/>
        <v>VERO</v>
      </c>
      <c r="C2110" s="57" t="b">
        <f t="shared" si="217"/>
        <v>1</v>
      </c>
      <c r="D2110" s="57" t="b">
        <f>+IF(Q2110='Convalida dati'!$B$16,AND('Dealflow centrale'!V2110&lt;&gt;"",I2110&lt;&gt;""),IF(AND('Dealflow centrale'!Q2110='Convalida dati'!$B$17,'Dealflow centrale'!I2110=""),OR('Dealflow centrale'!V2110="",V2110='Convalida dati'!$D$8),"FALSO"))</f>
        <v>1</v>
      </c>
      <c r="E2110" s="57" t="b">
        <f>+IF(OR(T2110='Convalida dati'!$F$4,T2110='Convalida dati'!$F$5,T2110='Convalida dati'!$F$8),OR('Dealflow centrale'!V2110='Convalida dati'!$D$9,V2110='Convalida dati'!$D$6,V2110='Convalida dati'!$D$7),IF(OR('Dealflow centrale'!T2110='Convalida dati'!$F$6,'Dealflow centrale'!T2110='Convalida dati'!$F$7),OR('Dealflow centrale'!V2110='Convalida dati'!$D$10,'Dealflow centrale'!V2110='Convalida dati'!$D$9,'Dealflow centrale'!V2110='Convalida dati'!$D$6),IF(T2110="",OR(V2110="",V2110='Convalida dati'!$D$8),"FALSO")))</f>
        <v>1</v>
      </c>
      <c r="F2110" s="58" t="str">
        <f t="shared" ca="1" si="215"/>
        <v>OK</v>
      </c>
      <c r="G2110" s="66">
        <f t="shared" si="218"/>
        <v>2105</v>
      </c>
      <c r="H2110" s="85">
        <v>44469</v>
      </c>
      <c r="I2110" s="63">
        <v>44469</v>
      </c>
      <c r="J2110" s="292" t="s">
        <v>4482</v>
      </c>
      <c r="K2110" s="76" t="s">
        <v>62</v>
      </c>
      <c r="L2110" s="76" t="s">
        <v>830</v>
      </c>
      <c r="M2110" s="78" t="s">
        <v>103</v>
      </c>
      <c r="N2110" s="64"/>
      <c r="O2110" s="272" t="s">
        <v>4479</v>
      </c>
      <c r="P2110" s="78" t="s">
        <v>169</v>
      </c>
      <c r="Q2110" s="280" t="s">
        <v>170</v>
      </c>
      <c r="R2110" s="68" t="s">
        <v>46</v>
      </c>
      <c r="S2110" s="89" t="str">
        <f>+'EVCA sectoralclassification'!$E$179</f>
        <v>Energy: other</v>
      </c>
      <c r="T2110" s="68" t="s">
        <v>40</v>
      </c>
      <c r="U2110" s="78" t="s">
        <v>1034</v>
      </c>
      <c r="V2110" s="444" t="s">
        <v>3912</v>
      </c>
      <c r="W2110" s="469"/>
      <c r="X2110" s="489">
        <v>44475</v>
      </c>
      <c r="Y2110" s="482"/>
      <c r="Z2110" s="74"/>
    </row>
    <row r="2111" spans="2:26" ht="42.45" hidden="1" customHeight="1" x14ac:dyDescent="0.3">
      <c r="B2111" s="56" t="str">
        <f t="shared" ca="1" si="216"/>
        <v>VERO</v>
      </c>
      <c r="C2111" s="57" t="b">
        <f t="shared" si="217"/>
        <v>1</v>
      </c>
      <c r="D2111" s="57" t="b">
        <f>+IF(Q2111='Convalida dati'!$B$16,AND('Dealflow centrale'!V2111&lt;&gt;"",I2111&lt;&gt;""),IF(AND('Dealflow centrale'!Q2111='Convalida dati'!$B$17,'Dealflow centrale'!I2111=""),OR('Dealflow centrale'!V2111="",V2111='Convalida dati'!$D$8),"FALSO"))</f>
        <v>1</v>
      </c>
      <c r="E2111" s="57" t="b">
        <f>+IF(OR(T2111='Convalida dati'!$F$4,T2111='Convalida dati'!$F$5,T2111='Convalida dati'!$F$8),OR('Dealflow centrale'!V2111='Convalida dati'!$D$9,V2111='Convalida dati'!$D$6,V2111='Convalida dati'!$D$7),IF(OR('Dealflow centrale'!T2111='Convalida dati'!$F$6,'Dealflow centrale'!T2111='Convalida dati'!$F$7),OR('Dealflow centrale'!V2111='Convalida dati'!$D$10,'Dealflow centrale'!V2111='Convalida dati'!$D$9,'Dealflow centrale'!V2111='Convalida dati'!$D$6),IF(T2111="",OR(V2111="",V2111='Convalida dati'!$D$8),"FALSO")))</f>
        <v>1</v>
      </c>
      <c r="F2111" s="58" t="str">
        <f t="shared" ca="1" si="215"/>
        <v>OK</v>
      </c>
      <c r="G2111" s="60">
        <f t="shared" si="218"/>
        <v>2106</v>
      </c>
      <c r="H2111" s="84">
        <v>44469</v>
      </c>
      <c r="I2111" s="59">
        <v>44469</v>
      </c>
      <c r="J2111" s="279" t="s">
        <v>4483</v>
      </c>
      <c r="K2111" s="70" t="s">
        <v>62</v>
      </c>
      <c r="L2111" s="70" t="s">
        <v>830</v>
      </c>
      <c r="M2111" s="72" t="s">
        <v>103</v>
      </c>
      <c r="N2111" s="75"/>
      <c r="O2111" s="73" t="s">
        <v>4479</v>
      </c>
      <c r="P2111" s="72" t="s">
        <v>169</v>
      </c>
      <c r="Q2111" s="281" t="s">
        <v>170</v>
      </c>
      <c r="R2111" s="62" t="s">
        <v>46</v>
      </c>
      <c r="S2111" s="285" t="str">
        <f>+'EVCA sectoralclassification'!$E$179</f>
        <v>Energy: other</v>
      </c>
      <c r="T2111" s="62" t="s">
        <v>40</v>
      </c>
      <c r="U2111" s="60" t="s">
        <v>1034</v>
      </c>
      <c r="V2111" s="441" t="s">
        <v>3912</v>
      </c>
      <c r="W2111" s="466"/>
      <c r="X2111" s="488">
        <v>44475</v>
      </c>
      <c r="Y2111" s="481"/>
      <c r="Z2111" s="284"/>
    </row>
    <row r="2112" spans="2:26" ht="42.45" hidden="1" customHeight="1" x14ac:dyDescent="0.3">
      <c r="B2112" s="56" t="str">
        <f t="shared" ca="1" si="216"/>
        <v>VERO</v>
      </c>
      <c r="C2112" s="57" t="b">
        <f t="shared" si="217"/>
        <v>1</v>
      </c>
      <c r="D2112" s="57" t="b">
        <f>+IF(Q2112='Convalida dati'!$B$16,AND('Dealflow centrale'!V2112&lt;&gt;"",I2112&lt;&gt;""),IF(AND('Dealflow centrale'!Q2112='Convalida dati'!$B$17,'Dealflow centrale'!I2112=""),OR('Dealflow centrale'!V2112="",V2112='Convalida dati'!$D$8),"FALSO"))</f>
        <v>1</v>
      </c>
      <c r="E2112" s="57" t="b">
        <f>+IF(OR(T2112='Convalida dati'!$F$4,T2112='Convalida dati'!$F$5,T2112='Convalida dati'!$F$8),OR('Dealflow centrale'!V2112='Convalida dati'!$D$9,V2112='Convalida dati'!$D$6,V2112='Convalida dati'!$D$7),IF(OR('Dealflow centrale'!T2112='Convalida dati'!$F$6,'Dealflow centrale'!T2112='Convalida dati'!$F$7),OR('Dealflow centrale'!V2112='Convalida dati'!$D$10,'Dealflow centrale'!V2112='Convalida dati'!$D$9,'Dealflow centrale'!V2112='Convalida dati'!$D$6),IF(T2112="",OR(V2112="",V2112='Convalida dati'!$D$8),"FALSO")))</f>
        <v>1</v>
      </c>
      <c r="F2112" s="58" t="str">
        <f t="shared" ca="1" si="215"/>
        <v>OK</v>
      </c>
      <c r="G2112" s="66">
        <f t="shared" si="218"/>
        <v>2107</v>
      </c>
      <c r="H2112" s="85">
        <v>44469</v>
      </c>
      <c r="I2112" s="63">
        <v>44469</v>
      </c>
      <c r="J2112" s="292" t="s">
        <v>4484</v>
      </c>
      <c r="K2112" s="76" t="s">
        <v>62</v>
      </c>
      <c r="L2112" s="76" t="s">
        <v>830</v>
      </c>
      <c r="M2112" s="78" t="s">
        <v>103</v>
      </c>
      <c r="N2112" s="64"/>
      <c r="O2112" s="272" t="s">
        <v>4479</v>
      </c>
      <c r="P2112" s="66" t="s">
        <v>169</v>
      </c>
      <c r="Q2112" s="67" t="s">
        <v>170</v>
      </c>
      <c r="R2112" s="68" t="s">
        <v>46</v>
      </c>
      <c r="S2112" s="89" t="str">
        <f>+'EVCA sectoralclassification'!$E$179</f>
        <v>Energy: other</v>
      </c>
      <c r="T2112" s="68" t="s">
        <v>40</v>
      </c>
      <c r="U2112" s="66" t="s">
        <v>1034</v>
      </c>
      <c r="V2112" s="444" t="s">
        <v>3912</v>
      </c>
      <c r="W2112" s="469"/>
      <c r="X2112" s="489">
        <v>44475</v>
      </c>
      <c r="Y2112" s="482"/>
      <c r="Z2112" s="74"/>
    </row>
    <row r="2113" spans="2:26" ht="42.45" hidden="1" customHeight="1" x14ac:dyDescent="0.3">
      <c r="B2113" s="56" t="str">
        <f t="shared" ca="1" si="216"/>
        <v>VERO</v>
      </c>
      <c r="C2113" s="57" t="b">
        <f t="shared" si="217"/>
        <v>1</v>
      </c>
      <c r="D2113" s="57" t="b">
        <f>+IF(Q2113='Convalida dati'!$B$16,AND('Dealflow centrale'!V2113&lt;&gt;"",I2113&lt;&gt;""),IF(AND('Dealflow centrale'!Q2113='Convalida dati'!$B$17,'Dealflow centrale'!I2113=""),OR('Dealflow centrale'!V2113="",V2113='Convalida dati'!$D$8),"FALSO"))</f>
        <v>1</v>
      </c>
      <c r="E2113" s="57" t="b">
        <f>+IF(OR(T2113='Convalida dati'!$F$4,T2113='Convalida dati'!$F$5,T2113='Convalida dati'!$F$8),OR('Dealflow centrale'!V2113='Convalida dati'!$D$9,V2113='Convalida dati'!$D$6,V2113='Convalida dati'!$D$7),IF(OR('Dealflow centrale'!T2113='Convalida dati'!$F$6,'Dealflow centrale'!T2113='Convalida dati'!$F$7),OR('Dealflow centrale'!V2113='Convalida dati'!$D$10,'Dealflow centrale'!V2113='Convalida dati'!$D$9,'Dealflow centrale'!V2113='Convalida dati'!$D$6),IF(T2113="",OR(V2113="",V2113='Convalida dati'!$D$8),"FALSO")))</f>
        <v>1</v>
      </c>
      <c r="F2113" s="58" t="str">
        <f t="shared" ca="1" si="215"/>
        <v>OK</v>
      </c>
      <c r="G2113" s="60">
        <f t="shared" si="218"/>
        <v>2108</v>
      </c>
      <c r="H2113" s="84">
        <v>44469</v>
      </c>
      <c r="I2113" s="295">
        <v>44469</v>
      </c>
      <c r="J2113" s="279" t="s">
        <v>4485</v>
      </c>
      <c r="K2113" s="70" t="s">
        <v>62</v>
      </c>
      <c r="L2113" s="70" t="s">
        <v>830</v>
      </c>
      <c r="M2113" s="72" t="s">
        <v>103</v>
      </c>
      <c r="N2113" s="75"/>
      <c r="O2113" s="73" t="s">
        <v>4479</v>
      </c>
      <c r="P2113" s="60" t="s">
        <v>169</v>
      </c>
      <c r="Q2113" s="61" t="s">
        <v>170</v>
      </c>
      <c r="R2113" s="62" t="s">
        <v>46</v>
      </c>
      <c r="S2113" s="285" t="str">
        <f>+'EVCA sectoralclassification'!$E$179</f>
        <v>Energy: other</v>
      </c>
      <c r="T2113" s="62" t="s">
        <v>40</v>
      </c>
      <c r="U2113" s="60" t="s">
        <v>1034</v>
      </c>
      <c r="V2113" s="441" t="s">
        <v>3912</v>
      </c>
      <c r="W2113" s="466"/>
      <c r="X2113" s="488">
        <v>44475</v>
      </c>
      <c r="Y2113" s="483"/>
      <c r="Z2113" s="80"/>
    </row>
    <row r="2114" spans="2:26" ht="42.45" hidden="1" customHeight="1" x14ac:dyDescent="0.3">
      <c r="B2114" s="56" t="str">
        <f t="shared" ca="1" si="216"/>
        <v>VERO</v>
      </c>
      <c r="C2114" s="57" t="b">
        <f t="shared" si="217"/>
        <v>1</v>
      </c>
      <c r="D2114" s="57" t="b">
        <f>+IF(Q2114='Convalida dati'!$B$16,AND('Dealflow centrale'!V2114&lt;&gt;"",I2114&lt;&gt;""),IF(AND('Dealflow centrale'!Q2114='Convalida dati'!$B$17,'Dealflow centrale'!I2114=""),OR('Dealflow centrale'!V2114="",V2114='Convalida dati'!$D$8),"FALSO"))</f>
        <v>1</v>
      </c>
      <c r="E2114" s="57" t="b">
        <f>+IF(OR(T2114='Convalida dati'!$F$4,T2114='Convalida dati'!$F$5,T2114='Convalida dati'!$F$8),OR('Dealflow centrale'!V2114='Convalida dati'!$D$9,V2114='Convalida dati'!$D$6,V2114='Convalida dati'!$D$7),IF(OR('Dealflow centrale'!T2114='Convalida dati'!$F$6,'Dealflow centrale'!T2114='Convalida dati'!$F$7),OR('Dealflow centrale'!V2114='Convalida dati'!$D$10,'Dealflow centrale'!V2114='Convalida dati'!$D$9,'Dealflow centrale'!V2114='Convalida dati'!$D$6),IF(T2114="",OR(V2114="",V2114='Convalida dati'!$D$8),"FALSO")))</f>
        <v>1</v>
      </c>
      <c r="F2114" s="58" t="str">
        <f t="shared" ca="1" si="215"/>
        <v>OK</v>
      </c>
      <c r="G2114" s="66">
        <f t="shared" si="218"/>
        <v>2109</v>
      </c>
      <c r="H2114" s="85">
        <v>44469</v>
      </c>
      <c r="I2114" s="63">
        <v>44469</v>
      </c>
      <c r="J2114" s="292" t="s">
        <v>4486</v>
      </c>
      <c r="K2114" s="76" t="s">
        <v>62</v>
      </c>
      <c r="L2114" s="76" t="s">
        <v>830</v>
      </c>
      <c r="M2114" s="78" t="s">
        <v>103</v>
      </c>
      <c r="N2114" s="64"/>
      <c r="O2114" s="272" t="s">
        <v>4479</v>
      </c>
      <c r="P2114" s="66" t="s">
        <v>169</v>
      </c>
      <c r="Q2114" s="67" t="s">
        <v>170</v>
      </c>
      <c r="R2114" s="68" t="s">
        <v>46</v>
      </c>
      <c r="S2114" s="89" t="str">
        <f>+'EVCA sectoralclassification'!$E$179</f>
        <v>Energy: other</v>
      </c>
      <c r="T2114" s="68" t="s">
        <v>40</v>
      </c>
      <c r="U2114" s="66" t="s">
        <v>1034</v>
      </c>
      <c r="V2114" s="444" t="s">
        <v>3912</v>
      </c>
      <c r="W2114" s="469"/>
      <c r="X2114" s="489">
        <v>44475</v>
      </c>
      <c r="Y2114" s="482"/>
      <c r="Z2114" s="74"/>
    </row>
    <row r="2115" spans="2:26" ht="42.45" hidden="1" customHeight="1" x14ac:dyDescent="0.3">
      <c r="B2115" s="56" t="str">
        <f t="shared" ca="1" si="216"/>
        <v>VERO</v>
      </c>
      <c r="C2115" s="57" t="b">
        <f t="shared" si="217"/>
        <v>1</v>
      </c>
      <c r="D2115" s="57" t="b">
        <f>+IF(Q2115='Convalida dati'!$B$16,AND('Dealflow centrale'!V2115&lt;&gt;"",I2115&lt;&gt;""),IF(AND('Dealflow centrale'!Q2115='Convalida dati'!$B$17,'Dealflow centrale'!I2115=""),OR('Dealflow centrale'!V2115="",V2115='Convalida dati'!$D$8),"FALSO"))</f>
        <v>1</v>
      </c>
      <c r="E2115" s="57" t="b">
        <f>+IF(OR(T2115='Convalida dati'!$F$4,T2115='Convalida dati'!$F$5,T2115='Convalida dati'!$F$8),OR('Dealflow centrale'!V2115='Convalida dati'!$D$9,V2115='Convalida dati'!$D$6,V2115='Convalida dati'!$D$7),IF(OR('Dealflow centrale'!T2115='Convalida dati'!$F$6,'Dealflow centrale'!T2115='Convalida dati'!$F$7),OR('Dealflow centrale'!V2115='Convalida dati'!$D$10,'Dealflow centrale'!V2115='Convalida dati'!$D$9,'Dealflow centrale'!V2115='Convalida dati'!$D$6),IF(T2115="",OR(V2115="",V2115='Convalida dati'!$D$8),"FALSO")))</f>
        <v>1</v>
      </c>
      <c r="F2115" s="58" t="str">
        <f t="shared" ca="1" si="215"/>
        <v>OK</v>
      </c>
      <c r="G2115" s="60">
        <f t="shared" si="218"/>
        <v>2110</v>
      </c>
      <c r="H2115" s="84">
        <v>44469</v>
      </c>
      <c r="I2115" s="59">
        <v>44469</v>
      </c>
      <c r="J2115" s="279" t="s">
        <v>4487</v>
      </c>
      <c r="K2115" s="70" t="s">
        <v>62</v>
      </c>
      <c r="L2115" s="70" t="s">
        <v>830</v>
      </c>
      <c r="M2115" s="72" t="s">
        <v>103</v>
      </c>
      <c r="N2115" s="75"/>
      <c r="O2115" s="73" t="s">
        <v>4479</v>
      </c>
      <c r="P2115" s="72" t="s">
        <v>169</v>
      </c>
      <c r="Q2115" s="281" t="s">
        <v>170</v>
      </c>
      <c r="R2115" s="62" t="s">
        <v>46</v>
      </c>
      <c r="S2115" s="285" t="str">
        <f>+'EVCA sectoralclassification'!$E$179</f>
        <v>Energy: other</v>
      </c>
      <c r="T2115" s="62" t="s">
        <v>40</v>
      </c>
      <c r="U2115" s="60" t="s">
        <v>1034</v>
      </c>
      <c r="V2115" s="441" t="s">
        <v>3912</v>
      </c>
      <c r="W2115" s="466"/>
      <c r="X2115" s="488">
        <v>44475</v>
      </c>
      <c r="Y2115" s="481"/>
      <c r="Z2115" s="284"/>
    </row>
    <row r="2116" spans="2:26" ht="42.45" hidden="1" customHeight="1" x14ac:dyDescent="0.3">
      <c r="B2116" s="56" t="str">
        <f t="shared" ca="1" si="216"/>
        <v>VERO</v>
      </c>
      <c r="C2116" s="57" t="b">
        <f t="shared" si="217"/>
        <v>1</v>
      </c>
      <c r="D2116" s="57" t="b">
        <f>+IF(Q2116='Convalida dati'!$B$16,AND('Dealflow centrale'!V2116&lt;&gt;"",I2116&lt;&gt;""),IF(AND('Dealflow centrale'!Q2116='Convalida dati'!$B$17,'Dealflow centrale'!I2116=""),OR('Dealflow centrale'!V2116="",V2116='Convalida dati'!$D$8),"FALSO"))</f>
        <v>1</v>
      </c>
      <c r="E2116" s="57" t="b">
        <f>+IF(OR(T2116='Convalida dati'!$F$4,T2116='Convalida dati'!$F$5,T2116='Convalida dati'!$F$8),OR('Dealflow centrale'!V2116='Convalida dati'!$D$9,V2116='Convalida dati'!$D$6,V2116='Convalida dati'!$D$7),IF(OR('Dealflow centrale'!T2116='Convalida dati'!$F$6,'Dealflow centrale'!T2116='Convalida dati'!$F$7),OR('Dealflow centrale'!V2116='Convalida dati'!$D$10,'Dealflow centrale'!V2116='Convalida dati'!$D$9,'Dealflow centrale'!V2116='Convalida dati'!$D$6),IF(T2116="",OR(V2116="",V2116='Convalida dati'!$D$8),"FALSO")))</f>
        <v>1</v>
      </c>
      <c r="F2116" s="58" t="str">
        <f t="shared" ca="1" si="215"/>
        <v>OK</v>
      </c>
      <c r="G2116" s="66">
        <f t="shared" si="218"/>
        <v>2111</v>
      </c>
      <c r="H2116" s="85">
        <v>44469</v>
      </c>
      <c r="I2116" s="63">
        <v>44469</v>
      </c>
      <c r="J2116" s="292" t="s">
        <v>4488</v>
      </c>
      <c r="K2116" s="76" t="s">
        <v>62</v>
      </c>
      <c r="L2116" s="76" t="s">
        <v>830</v>
      </c>
      <c r="M2116" s="78" t="s">
        <v>103</v>
      </c>
      <c r="N2116" s="64"/>
      <c r="O2116" s="272" t="s">
        <v>4479</v>
      </c>
      <c r="P2116" s="66" t="s">
        <v>169</v>
      </c>
      <c r="Q2116" s="67" t="s">
        <v>170</v>
      </c>
      <c r="R2116" s="68" t="s">
        <v>53</v>
      </c>
      <c r="S2116" s="89" t="str">
        <f>+'EVCA sectoralclassification'!E161</f>
        <v>Consumer services: other</v>
      </c>
      <c r="T2116" s="68" t="s">
        <v>40</v>
      </c>
      <c r="U2116" s="66" t="s">
        <v>1034</v>
      </c>
      <c r="V2116" s="444" t="s">
        <v>3912</v>
      </c>
      <c r="W2116" s="469"/>
      <c r="X2116" s="489">
        <v>44475</v>
      </c>
      <c r="Y2116" s="482"/>
      <c r="Z2116" s="74"/>
    </row>
    <row r="2117" spans="2:26" ht="42.45" hidden="1" customHeight="1" x14ac:dyDescent="0.3">
      <c r="B2117" s="56" t="str">
        <f t="shared" ref="B2117:B2180" ca="1" si="219">IF(AND(+H2117&lt;=X2117,X2117&lt;=TODAY()),"VERO","FALSO")</f>
        <v>VERO</v>
      </c>
      <c r="C2117" s="57" t="b">
        <f t="shared" ref="C2117:C2180" si="220">+(AND(G2117&lt;&gt;"",H2117&lt;&gt;"",J2117&lt;&gt;"",K2117&lt;&gt;"",L2117&lt;&gt;"",M2117&lt;&gt;"",P2117&lt;&gt;"",Q2117&lt;&gt;""))</f>
        <v>1</v>
      </c>
      <c r="D2117" s="57" t="b">
        <f>+IF(Q2117='Convalida dati'!$B$16,AND('Dealflow centrale'!V2117&lt;&gt;"",I2117&lt;&gt;""),IF(AND('Dealflow centrale'!Q2117='Convalida dati'!$B$17,'Dealflow centrale'!I2117=""),OR('Dealflow centrale'!V2117="",V2117='Convalida dati'!$D$8),"FALSO"))</f>
        <v>1</v>
      </c>
      <c r="E2117" s="57" t="b">
        <f>+IF(OR(T2117='Convalida dati'!$F$4,T2117='Convalida dati'!$F$5,T2117='Convalida dati'!$F$8),OR('Dealflow centrale'!V2117='Convalida dati'!$D$9,V2117='Convalida dati'!$D$6,V2117='Convalida dati'!$D$7),IF(OR('Dealflow centrale'!T2117='Convalida dati'!$F$6,'Dealflow centrale'!T2117='Convalida dati'!$F$7),OR('Dealflow centrale'!V2117='Convalida dati'!$D$10,'Dealflow centrale'!V2117='Convalida dati'!$D$9,'Dealflow centrale'!V2117='Convalida dati'!$D$6),IF(T2117="",OR(V2117="",V2117='Convalida dati'!$D$8),"FALSO")))</f>
        <v>1</v>
      </c>
      <c r="F2117" s="58" t="str">
        <f t="shared" ca="1" si="215"/>
        <v>OK</v>
      </c>
      <c r="G2117" s="60">
        <f t="shared" si="218"/>
        <v>2112</v>
      </c>
      <c r="H2117" s="84">
        <v>44469</v>
      </c>
      <c r="I2117" s="295">
        <v>44469</v>
      </c>
      <c r="J2117" s="279" t="s">
        <v>4489</v>
      </c>
      <c r="K2117" s="70" t="s">
        <v>62</v>
      </c>
      <c r="L2117" s="70" t="s">
        <v>764</v>
      </c>
      <c r="M2117" s="72" t="s">
        <v>103</v>
      </c>
      <c r="N2117" s="75"/>
      <c r="O2117" s="73" t="s">
        <v>4479</v>
      </c>
      <c r="P2117" s="60" t="s">
        <v>169</v>
      </c>
      <c r="Q2117" s="61" t="s">
        <v>170</v>
      </c>
      <c r="R2117" s="62" t="s">
        <v>53</v>
      </c>
      <c r="S2117" s="386" t="str">
        <f>+'EVCA sectoralclassification'!E161</f>
        <v>Consumer services: other</v>
      </c>
      <c r="T2117" s="383" t="s">
        <v>40</v>
      </c>
      <c r="U2117" s="60" t="s">
        <v>799</v>
      </c>
      <c r="V2117" s="441" t="s">
        <v>3912</v>
      </c>
      <c r="W2117" s="466"/>
      <c r="X2117" s="488">
        <v>44475</v>
      </c>
      <c r="Y2117" s="483"/>
      <c r="Z2117" s="80"/>
    </row>
    <row r="2118" spans="2:26" ht="42.45" hidden="1" customHeight="1" x14ac:dyDescent="0.3">
      <c r="B2118" s="56" t="str">
        <f t="shared" ca="1" si="219"/>
        <v>VERO</v>
      </c>
      <c r="C2118" s="57" t="b">
        <f t="shared" si="220"/>
        <v>1</v>
      </c>
      <c r="D2118" s="57" t="b">
        <f>+IF(Q2118='Convalida dati'!$B$16,AND('Dealflow centrale'!V2118&lt;&gt;"",I2118&lt;&gt;""),IF(AND('Dealflow centrale'!Q2118='Convalida dati'!$B$17,'Dealflow centrale'!I2118=""),OR('Dealflow centrale'!V2118="",V2118='Convalida dati'!$D$8),"FALSO"))</f>
        <v>1</v>
      </c>
      <c r="E2118" s="57" t="b">
        <f>+IF(OR(T2118='Convalida dati'!$F$4,T2118='Convalida dati'!$F$5,T2118='Convalida dati'!$F$8),OR('Dealflow centrale'!V2118='Convalida dati'!$D$9,V2118='Convalida dati'!$D$6,V2118='Convalida dati'!$D$7),IF(OR('Dealflow centrale'!T2118='Convalida dati'!$F$6,'Dealflow centrale'!T2118='Convalida dati'!$F$7),OR('Dealflow centrale'!V2118='Convalida dati'!$D$10,'Dealflow centrale'!V2118='Convalida dati'!$D$9,'Dealflow centrale'!V2118='Convalida dati'!$D$6),IF(T2118="",OR(V2118="",V2118='Convalida dati'!$D$8),"FALSO")))</f>
        <v>1</v>
      </c>
      <c r="F2118" s="58" t="str">
        <f t="shared" ca="1" si="215"/>
        <v>OK</v>
      </c>
      <c r="G2118" s="66">
        <f t="shared" si="218"/>
        <v>2113</v>
      </c>
      <c r="H2118" s="85">
        <v>44469</v>
      </c>
      <c r="I2118" s="63">
        <v>44469</v>
      </c>
      <c r="J2118" s="292" t="s">
        <v>4490</v>
      </c>
      <c r="K2118" s="76" t="s">
        <v>62</v>
      </c>
      <c r="L2118" s="76" t="s">
        <v>764</v>
      </c>
      <c r="M2118" s="78" t="s">
        <v>103</v>
      </c>
      <c r="N2118" s="64"/>
      <c r="O2118" s="272" t="s">
        <v>4479</v>
      </c>
      <c r="P2118" s="78" t="s">
        <v>169</v>
      </c>
      <c r="Q2118" s="280" t="s">
        <v>170</v>
      </c>
      <c r="R2118" s="382" t="s">
        <v>53</v>
      </c>
      <c r="S2118" s="387" t="str">
        <f>+'EVCA sectoralclassification'!E161</f>
        <v>Consumer services: other</v>
      </c>
      <c r="T2118" s="280" t="s">
        <v>40</v>
      </c>
      <c r="U2118" s="78" t="s">
        <v>799</v>
      </c>
      <c r="V2118" s="444" t="s">
        <v>3912</v>
      </c>
      <c r="W2118" s="469"/>
      <c r="X2118" s="489">
        <v>44475</v>
      </c>
      <c r="Y2118" s="482"/>
      <c r="Z2118" s="74"/>
    </row>
    <row r="2119" spans="2:26" ht="42.45" hidden="1" customHeight="1" x14ac:dyDescent="0.3">
      <c r="B2119" s="56" t="str">
        <f t="shared" ca="1" si="219"/>
        <v>VERO</v>
      </c>
      <c r="C2119" s="57" t="b">
        <f t="shared" si="220"/>
        <v>1</v>
      </c>
      <c r="D2119" s="57" t="b">
        <f>+IF(Q2119='Convalida dati'!$B$16,AND('Dealflow centrale'!V2119&lt;&gt;"",I2119&lt;&gt;""),IF(AND('Dealflow centrale'!Q2119='Convalida dati'!$B$17,'Dealflow centrale'!I2119=""),OR('Dealflow centrale'!V2119="",V2119='Convalida dati'!$D$8),"FALSO"))</f>
        <v>1</v>
      </c>
      <c r="E2119" s="57" t="b">
        <f>+IF(OR(T2119='Convalida dati'!$F$4,T2119='Convalida dati'!$F$5,T2119='Convalida dati'!$F$8),OR('Dealflow centrale'!V2119='Convalida dati'!$D$9,V2119='Convalida dati'!$D$6,V2119='Convalida dati'!$D$7),IF(OR('Dealflow centrale'!T2119='Convalida dati'!$F$6,'Dealflow centrale'!T2119='Convalida dati'!$F$7),OR('Dealflow centrale'!V2119='Convalida dati'!$D$10,'Dealflow centrale'!V2119='Convalida dati'!$D$9,'Dealflow centrale'!V2119='Convalida dati'!$D$6),IF(T2119="",OR(V2119="",V2119='Convalida dati'!$D$8),"FALSO")))</f>
        <v>1</v>
      </c>
      <c r="F2119" s="58" t="str">
        <f t="shared" ca="1" si="215"/>
        <v>OK</v>
      </c>
      <c r="G2119" s="60">
        <f t="shared" si="218"/>
        <v>2114</v>
      </c>
      <c r="H2119" s="84">
        <v>44469</v>
      </c>
      <c r="I2119" s="59">
        <v>44469</v>
      </c>
      <c r="J2119" s="279" t="s">
        <v>4515</v>
      </c>
      <c r="K2119" s="70" t="s">
        <v>62</v>
      </c>
      <c r="L2119" s="70" t="s">
        <v>714</v>
      </c>
      <c r="M2119" s="72" t="s">
        <v>103</v>
      </c>
      <c r="N2119" s="75"/>
      <c r="O2119" s="73" t="s">
        <v>4479</v>
      </c>
      <c r="P2119" s="72" t="s">
        <v>169</v>
      </c>
      <c r="Q2119" s="61" t="s">
        <v>170</v>
      </c>
      <c r="R2119" s="383" t="s">
        <v>53</v>
      </c>
      <c r="S2119" s="388" t="str">
        <f>+'EVCA sectoralclassification'!E161</f>
        <v>Consumer services: other</v>
      </c>
      <c r="T2119" s="61" t="s">
        <v>40</v>
      </c>
      <c r="U2119" s="72" t="s">
        <v>935</v>
      </c>
      <c r="V2119" s="441" t="s">
        <v>3912</v>
      </c>
      <c r="W2119" s="466"/>
      <c r="X2119" s="488">
        <v>44475</v>
      </c>
      <c r="Y2119" s="481"/>
      <c r="Z2119" s="284"/>
    </row>
    <row r="2120" spans="2:26" ht="42.45" hidden="1" customHeight="1" x14ac:dyDescent="0.3">
      <c r="B2120" s="56" t="str">
        <f t="shared" ca="1" si="219"/>
        <v>VERO</v>
      </c>
      <c r="C2120" s="57" t="b">
        <f t="shared" si="220"/>
        <v>1</v>
      </c>
      <c r="D2120" s="57" t="b">
        <f>+IF(Q2120='Convalida dati'!$B$16,AND('Dealflow centrale'!V2120&lt;&gt;"",I2120&lt;&gt;""),IF(AND('Dealflow centrale'!Q2120='Convalida dati'!$B$17,'Dealflow centrale'!I2120=""),OR('Dealflow centrale'!V2120="",V2120='Convalida dati'!$D$8),"FALSO"))</f>
        <v>1</v>
      </c>
      <c r="E2120" s="57" t="b">
        <f>+IF(OR(T2120='Convalida dati'!$F$4,T2120='Convalida dati'!$F$5,T2120='Convalida dati'!$F$8),OR('Dealflow centrale'!V2120='Convalida dati'!$D$9,V2120='Convalida dati'!$D$6,V2120='Convalida dati'!$D$7),IF(OR('Dealflow centrale'!T2120='Convalida dati'!$F$6,'Dealflow centrale'!T2120='Convalida dati'!$F$7),OR('Dealflow centrale'!V2120='Convalida dati'!$D$10,'Dealflow centrale'!V2120='Convalida dati'!$D$9,'Dealflow centrale'!V2120='Convalida dati'!$D$6),IF(T2120="",OR(V2120="",V2120='Convalida dati'!$D$8),"FALSO")))</f>
        <v>1</v>
      </c>
      <c r="F2120" s="58" t="str">
        <f t="shared" ca="1" si="215"/>
        <v>OK</v>
      </c>
      <c r="G2120" s="66">
        <f t="shared" si="218"/>
        <v>2115</v>
      </c>
      <c r="H2120" s="85">
        <v>44469</v>
      </c>
      <c r="I2120" s="63">
        <v>44469</v>
      </c>
      <c r="J2120" s="292" t="s">
        <v>4491</v>
      </c>
      <c r="K2120" s="76" t="s">
        <v>62</v>
      </c>
      <c r="L2120" s="76" t="s">
        <v>714</v>
      </c>
      <c r="M2120" s="78" t="s">
        <v>103</v>
      </c>
      <c r="N2120" s="64"/>
      <c r="O2120" s="272" t="s">
        <v>4479</v>
      </c>
      <c r="P2120" s="78" t="s">
        <v>169</v>
      </c>
      <c r="Q2120" s="280" t="s">
        <v>170</v>
      </c>
      <c r="R2120" s="384" t="s">
        <v>53</v>
      </c>
      <c r="S2120" s="387" t="str">
        <f>+'EVCA sectoralclassification'!E161</f>
        <v>Consumer services: other</v>
      </c>
      <c r="T2120" s="67" t="s">
        <v>40</v>
      </c>
      <c r="U2120" s="66" t="s">
        <v>935</v>
      </c>
      <c r="V2120" s="444" t="s">
        <v>3912</v>
      </c>
      <c r="W2120" s="469"/>
      <c r="X2120" s="489">
        <v>44475</v>
      </c>
      <c r="Y2120" s="482"/>
      <c r="Z2120" s="74"/>
    </row>
    <row r="2121" spans="2:26" ht="42.45" hidden="1" customHeight="1" x14ac:dyDescent="0.3">
      <c r="B2121" s="56" t="str">
        <f t="shared" ca="1" si="219"/>
        <v>VERO</v>
      </c>
      <c r="C2121" s="57" t="b">
        <f t="shared" si="220"/>
        <v>1</v>
      </c>
      <c r="D2121" s="57" t="b">
        <f>+IF(Q2121='Convalida dati'!$B$16,AND('Dealflow centrale'!V2121&lt;&gt;"",I2121&lt;&gt;""),IF(AND('Dealflow centrale'!Q2121='Convalida dati'!$B$17,'Dealflow centrale'!I2121=""),OR('Dealflow centrale'!V2121="",V2121='Convalida dati'!$D$8),"FALSO"))</f>
        <v>1</v>
      </c>
      <c r="E2121" s="57" t="b">
        <f>+IF(OR(T2121='Convalida dati'!$F$4,T2121='Convalida dati'!$F$5,T2121='Convalida dati'!$F$8),OR('Dealflow centrale'!V2121='Convalida dati'!$D$9,V2121='Convalida dati'!$D$6,V2121='Convalida dati'!$D$7),IF(OR('Dealflow centrale'!T2121='Convalida dati'!$F$6,'Dealflow centrale'!T2121='Convalida dati'!$F$7),OR('Dealflow centrale'!V2121='Convalida dati'!$D$10,'Dealflow centrale'!V2121='Convalida dati'!$D$9,'Dealflow centrale'!V2121='Convalida dati'!$D$6),IF(T2121="",OR(V2121="",V2121='Convalida dati'!$D$8),"FALSO")))</f>
        <v>1</v>
      </c>
      <c r="F2121" s="58" t="str">
        <f t="shared" ca="1" si="215"/>
        <v>OK</v>
      </c>
      <c r="G2121" s="60">
        <f t="shared" si="218"/>
        <v>2116</v>
      </c>
      <c r="H2121" s="84">
        <v>44469</v>
      </c>
      <c r="I2121" s="59">
        <v>44469</v>
      </c>
      <c r="J2121" s="279" t="s">
        <v>4492</v>
      </c>
      <c r="K2121" s="70" t="s">
        <v>62</v>
      </c>
      <c r="L2121" s="70" t="s">
        <v>714</v>
      </c>
      <c r="M2121" s="72" t="s">
        <v>103</v>
      </c>
      <c r="N2121" s="75"/>
      <c r="O2121" s="73" t="s">
        <v>4479</v>
      </c>
      <c r="P2121" s="72" t="s">
        <v>169</v>
      </c>
      <c r="Q2121" s="281" t="s">
        <v>170</v>
      </c>
      <c r="R2121" s="383" t="s">
        <v>53</v>
      </c>
      <c r="S2121" s="388" t="str">
        <f>+'EVCA sectoralclassification'!E161</f>
        <v>Consumer services: other</v>
      </c>
      <c r="T2121" s="61" t="s">
        <v>40</v>
      </c>
      <c r="U2121" s="60" t="s">
        <v>935</v>
      </c>
      <c r="V2121" s="441" t="s">
        <v>3912</v>
      </c>
      <c r="W2121" s="466"/>
      <c r="X2121" s="488">
        <v>44475</v>
      </c>
      <c r="Y2121" s="481"/>
      <c r="Z2121" s="284"/>
    </row>
    <row r="2122" spans="2:26" ht="42.45" hidden="1" customHeight="1" x14ac:dyDescent="0.3">
      <c r="B2122" s="56" t="str">
        <f t="shared" ca="1" si="219"/>
        <v>VERO</v>
      </c>
      <c r="C2122" s="57" t="b">
        <f t="shared" si="220"/>
        <v>1</v>
      </c>
      <c r="D2122" s="57" t="b">
        <f>+IF(Q2122='Convalida dati'!$B$16,AND('Dealflow centrale'!V2122&lt;&gt;"",I2122&lt;&gt;""),IF(AND('Dealflow centrale'!Q2122='Convalida dati'!$B$17,'Dealflow centrale'!I2122=""),OR('Dealflow centrale'!V2122="",V2122='Convalida dati'!$D$8),"FALSO"))</f>
        <v>1</v>
      </c>
      <c r="E2122" s="57" t="b">
        <f>+IF(OR(T2122='Convalida dati'!$F$4,T2122='Convalida dati'!$F$5,T2122='Convalida dati'!$F$8),OR('Dealflow centrale'!V2122='Convalida dati'!$D$9,V2122='Convalida dati'!$D$6,V2122='Convalida dati'!$D$7),IF(OR('Dealflow centrale'!T2122='Convalida dati'!$F$6,'Dealflow centrale'!T2122='Convalida dati'!$F$7),OR('Dealflow centrale'!V2122='Convalida dati'!$D$10,'Dealflow centrale'!V2122='Convalida dati'!$D$9,'Dealflow centrale'!V2122='Convalida dati'!$D$6),IF(T2122="",OR(V2122="",V2122='Convalida dati'!$D$8),"FALSO")))</f>
        <v>1</v>
      </c>
      <c r="F2122" s="58" t="str">
        <f t="shared" ca="1" si="215"/>
        <v>OK</v>
      </c>
      <c r="G2122" s="66">
        <f t="shared" si="218"/>
        <v>2117</v>
      </c>
      <c r="H2122" s="85">
        <v>44469</v>
      </c>
      <c r="I2122" s="63">
        <v>44469</v>
      </c>
      <c r="J2122" s="292" t="s">
        <v>4493</v>
      </c>
      <c r="K2122" s="76" t="s">
        <v>62</v>
      </c>
      <c r="L2122" s="76" t="s">
        <v>714</v>
      </c>
      <c r="M2122" s="78" t="s">
        <v>103</v>
      </c>
      <c r="N2122" s="64"/>
      <c r="O2122" s="272" t="s">
        <v>4479</v>
      </c>
      <c r="P2122" s="66" t="s">
        <v>169</v>
      </c>
      <c r="Q2122" s="67" t="s">
        <v>170</v>
      </c>
      <c r="R2122" s="382" t="s">
        <v>49</v>
      </c>
      <c r="S2122" s="387" t="str">
        <f>+'EVCA sectoralclassification'!E214</f>
        <v>Systems software</v>
      </c>
      <c r="T2122" s="280" t="s">
        <v>40</v>
      </c>
      <c r="U2122" s="66" t="s">
        <v>935</v>
      </c>
      <c r="V2122" s="444" t="s">
        <v>3912</v>
      </c>
      <c r="W2122" s="469"/>
      <c r="X2122" s="489">
        <v>44475</v>
      </c>
      <c r="Y2122" s="482"/>
      <c r="Z2122" s="74"/>
    </row>
    <row r="2123" spans="2:26" ht="42.45" hidden="1" customHeight="1" x14ac:dyDescent="0.3">
      <c r="B2123" s="56" t="str">
        <f t="shared" ca="1" si="219"/>
        <v>VERO</v>
      </c>
      <c r="C2123" s="57" t="b">
        <f t="shared" si="220"/>
        <v>1</v>
      </c>
      <c r="D2123" s="57" t="b">
        <f>+IF(Q2123='Convalida dati'!$B$16,AND('Dealflow centrale'!V2123&lt;&gt;"",I2123&lt;&gt;""),IF(AND('Dealflow centrale'!Q2123='Convalida dati'!$B$17,'Dealflow centrale'!I2123=""),OR('Dealflow centrale'!V2123="",V2123='Convalida dati'!$D$8),"FALSO"))</f>
        <v>1</v>
      </c>
      <c r="E2123" s="57" t="b">
        <f>+IF(OR(T2123='Convalida dati'!$F$4,T2123='Convalida dati'!$F$5,T2123='Convalida dati'!$F$8),OR('Dealflow centrale'!V2123='Convalida dati'!$D$9,V2123='Convalida dati'!$D$6,V2123='Convalida dati'!$D$7),IF(OR('Dealflow centrale'!T2123='Convalida dati'!$F$6,'Dealflow centrale'!T2123='Convalida dati'!$F$7),OR('Dealflow centrale'!V2123='Convalida dati'!$D$10,'Dealflow centrale'!V2123='Convalida dati'!$D$9,'Dealflow centrale'!V2123='Convalida dati'!$D$6),IF(T2123="",OR(V2123="",V2123='Convalida dati'!$D$8),"FALSO")))</f>
        <v>1</v>
      </c>
      <c r="F2123" s="58" t="str">
        <f t="shared" ca="1" si="215"/>
        <v>OK</v>
      </c>
      <c r="G2123" s="60">
        <f t="shared" si="218"/>
        <v>2118</v>
      </c>
      <c r="H2123" s="84">
        <v>44469</v>
      </c>
      <c r="I2123" s="295">
        <v>44469</v>
      </c>
      <c r="J2123" s="279" t="s">
        <v>4494</v>
      </c>
      <c r="K2123" s="70" t="s">
        <v>62</v>
      </c>
      <c r="L2123" s="70" t="s">
        <v>714</v>
      </c>
      <c r="M2123" s="72" t="s">
        <v>103</v>
      </c>
      <c r="N2123" s="75"/>
      <c r="O2123" s="73" t="s">
        <v>4479</v>
      </c>
      <c r="P2123" s="60" t="s">
        <v>169</v>
      </c>
      <c r="Q2123" s="61" t="s">
        <v>170</v>
      </c>
      <c r="R2123" s="383" t="s">
        <v>49</v>
      </c>
      <c r="S2123" s="388" t="str">
        <f>+'EVCA sectoralclassification'!E214</f>
        <v>Systems software</v>
      </c>
      <c r="T2123" s="61" t="s">
        <v>40</v>
      </c>
      <c r="U2123" s="60" t="s">
        <v>935</v>
      </c>
      <c r="V2123" s="441" t="s">
        <v>3912</v>
      </c>
      <c r="W2123" s="466"/>
      <c r="X2123" s="488">
        <v>44475</v>
      </c>
      <c r="Y2123" s="483"/>
      <c r="Z2123" s="80"/>
    </row>
    <row r="2124" spans="2:26" ht="42.45" hidden="1" customHeight="1" x14ac:dyDescent="0.3">
      <c r="B2124" s="56" t="str">
        <f t="shared" ca="1" si="219"/>
        <v>VERO</v>
      </c>
      <c r="C2124" s="57" t="b">
        <f t="shared" si="220"/>
        <v>1</v>
      </c>
      <c r="D2124" s="57" t="b">
        <f>+IF(Q2124='Convalida dati'!$B$16,AND('Dealflow centrale'!V2124&lt;&gt;"",I2124&lt;&gt;""),IF(AND('Dealflow centrale'!Q2124='Convalida dati'!$B$17,'Dealflow centrale'!I2124=""),OR('Dealflow centrale'!V2124="",V2124='Convalida dati'!$D$8),"FALSO"))</f>
        <v>1</v>
      </c>
      <c r="E2124" s="57" t="b">
        <f>+IF(OR(T2124='Convalida dati'!$F$4,T2124='Convalida dati'!$F$5,T2124='Convalida dati'!$F$8),OR('Dealflow centrale'!V2124='Convalida dati'!$D$9,V2124='Convalida dati'!$D$6,V2124='Convalida dati'!$D$7),IF(OR('Dealflow centrale'!T2124='Convalida dati'!$F$6,'Dealflow centrale'!T2124='Convalida dati'!$F$7),OR('Dealflow centrale'!V2124='Convalida dati'!$D$10,'Dealflow centrale'!V2124='Convalida dati'!$D$9,'Dealflow centrale'!V2124='Convalida dati'!$D$6),IF(T2124="",OR(V2124="",V2124='Convalida dati'!$D$8),"FALSO")))</f>
        <v>1</v>
      </c>
      <c r="F2124" s="58" t="str">
        <f t="shared" ca="1" si="215"/>
        <v>OK</v>
      </c>
      <c r="G2124" s="66">
        <f t="shared" si="218"/>
        <v>2119</v>
      </c>
      <c r="H2124" s="85">
        <v>44469</v>
      </c>
      <c r="I2124" s="63">
        <v>44469</v>
      </c>
      <c r="J2124" s="292" t="s">
        <v>4495</v>
      </c>
      <c r="K2124" s="76" t="s">
        <v>62</v>
      </c>
      <c r="L2124" s="76" t="s">
        <v>714</v>
      </c>
      <c r="M2124" s="78" t="s">
        <v>103</v>
      </c>
      <c r="N2124" s="64"/>
      <c r="O2124" s="272" t="s">
        <v>4479</v>
      </c>
      <c r="P2124" s="66" t="s">
        <v>169</v>
      </c>
      <c r="Q2124" s="67" t="s">
        <v>170</v>
      </c>
      <c r="R2124" s="384" t="s">
        <v>49</v>
      </c>
      <c r="S2124" s="387" t="str">
        <f>+'EVCA sectoralclassification'!E214</f>
        <v>Systems software</v>
      </c>
      <c r="T2124" s="67" t="s">
        <v>40</v>
      </c>
      <c r="U2124" s="66" t="s">
        <v>935</v>
      </c>
      <c r="V2124" s="444" t="s">
        <v>3912</v>
      </c>
      <c r="W2124" s="469"/>
      <c r="X2124" s="489">
        <v>44475</v>
      </c>
      <c r="Y2124" s="482"/>
      <c r="Z2124" s="74"/>
    </row>
    <row r="2125" spans="2:26" ht="42.45" hidden="1" customHeight="1" x14ac:dyDescent="0.3">
      <c r="B2125" s="56" t="str">
        <f t="shared" ca="1" si="219"/>
        <v>VERO</v>
      </c>
      <c r="C2125" s="57" t="b">
        <f t="shared" si="220"/>
        <v>1</v>
      </c>
      <c r="D2125" s="57" t="b">
        <f>+IF(Q2125='Convalida dati'!$B$16,AND('Dealflow centrale'!V2125&lt;&gt;"",I2125&lt;&gt;""),IF(AND('Dealflow centrale'!Q2125='Convalida dati'!$B$17,'Dealflow centrale'!I2125=""),OR('Dealflow centrale'!V2125="",V2125='Convalida dati'!$D$8),"FALSO"))</f>
        <v>1</v>
      </c>
      <c r="E2125" s="57" t="b">
        <f>+IF(OR(T2125='Convalida dati'!$F$4,T2125='Convalida dati'!$F$5,T2125='Convalida dati'!$F$8),OR('Dealflow centrale'!V2125='Convalida dati'!$D$9,V2125='Convalida dati'!$D$6,V2125='Convalida dati'!$D$7),IF(OR('Dealflow centrale'!T2125='Convalida dati'!$F$6,'Dealflow centrale'!T2125='Convalida dati'!$F$7),OR('Dealflow centrale'!V2125='Convalida dati'!$D$10,'Dealflow centrale'!V2125='Convalida dati'!$D$9,'Dealflow centrale'!V2125='Convalida dati'!$D$6),IF(T2125="",OR(V2125="",V2125='Convalida dati'!$D$8),"FALSO")))</f>
        <v>1</v>
      </c>
      <c r="F2125" s="58" t="str">
        <f t="shared" ca="1" si="215"/>
        <v>OK</v>
      </c>
      <c r="G2125" s="60">
        <f t="shared" si="218"/>
        <v>2120</v>
      </c>
      <c r="H2125" s="84">
        <v>44469</v>
      </c>
      <c r="I2125" s="59">
        <v>44469</v>
      </c>
      <c r="J2125" s="279" t="s">
        <v>4496</v>
      </c>
      <c r="K2125" s="70" t="s">
        <v>62</v>
      </c>
      <c r="L2125" s="70" t="s">
        <v>714</v>
      </c>
      <c r="M2125" s="72" t="s">
        <v>103</v>
      </c>
      <c r="N2125" s="75"/>
      <c r="O2125" s="73" t="s">
        <v>4479</v>
      </c>
      <c r="P2125" s="72" t="s">
        <v>169</v>
      </c>
      <c r="Q2125" s="281" t="s">
        <v>170</v>
      </c>
      <c r="R2125" s="383" t="s">
        <v>49</v>
      </c>
      <c r="S2125" s="388" t="str">
        <f>+'EVCA sectoralclassification'!E214</f>
        <v>Systems software</v>
      </c>
      <c r="T2125" s="61" t="s">
        <v>40</v>
      </c>
      <c r="U2125" s="60" t="s">
        <v>935</v>
      </c>
      <c r="V2125" s="441" t="s">
        <v>3912</v>
      </c>
      <c r="W2125" s="466"/>
      <c r="X2125" s="488">
        <v>44475</v>
      </c>
      <c r="Y2125" s="481"/>
      <c r="Z2125" s="284"/>
    </row>
    <row r="2126" spans="2:26" ht="42.45" hidden="1" customHeight="1" x14ac:dyDescent="0.3">
      <c r="B2126" s="56" t="str">
        <f t="shared" ca="1" si="219"/>
        <v>VERO</v>
      </c>
      <c r="C2126" s="57" t="b">
        <f t="shared" si="220"/>
        <v>1</v>
      </c>
      <c r="D2126" s="57" t="b">
        <f>+IF(Q2126='Convalida dati'!$B$16,AND('Dealflow centrale'!V2126&lt;&gt;"",I2126&lt;&gt;""),IF(AND('Dealflow centrale'!Q2126='Convalida dati'!$B$17,'Dealflow centrale'!I2126=""),OR('Dealflow centrale'!V2126="",V2126='Convalida dati'!$D$8),"FALSO"))</f>
        <v>1</v>
      </c>
      <c r="E2126" s="57" t="b">
        <f>+IF(OR(T2126='Convalida dati'!$F$4,T2126='Convalida dati'!$F$5,T2126='Convalida dati'!$F$8),OR('Dealflow centrale'!V2126='Convalida dati'!$D$9,V2126='Convalida dati'!$D$6,V2126='Convalida dati'!$D$7),IF(OR('Dealflow centrale'!T2126='Convalida dati'!$F$6,'Dealflow centrale'!T2126='Convalida dati'!$F$7),OR('Dealflow centrale'!V2126='Convalida dati'!$D$10,'Dealflow centrale'!V2126='Convalida dati'!$D$9,'Dealflow centrale'!V2126='Convalida dati'!$D$6),IF(T2126="",OR(V2126="",V2126='Convalida dati'!$D$8),"FALSO")))</f>
        <v>1</v>
      </c>
      <c r="F2126" s="58" t="str">
        <f t="shared" ca="1" si="215"/>
        <v>OK</v>
      </c>
      <c r="G2126" s="66">
        <f t="shared" si="218"/>
        <v>2121</v>
      </c>
      <c r="H2126" s="85">
        <v>44469</v>
      </c>
      <c r="I2126" s="63">
        <v>44469</v>
      </c>
      <c r="J2126" s="292" t="s">
        <v>4497</v>
      </c>
      <c r="K2126" s="76" t="s">
        <v>62</v>
      </c>
      <c r="L2126" s="76" t="s">
        <v>714</v>
      </c>
      <c r="M2126" s="78" t="s">
        <v>103</v>
      </c>
      <c r="N2126" s="64"/>
      <c r="O2126" s="272" t="s">
        <v>4479</v>
      </c>
      <c r="P2126" s="66" t="s">
        <v>169</v>
      </c>
      <c r="Q2126" s="67" t="s">
        <v>170</v>
      </c>
      <c r="R2126" s="384" t="s">
        <v>49</v>
      </c>
      <c r="S2126" s="387" t="str">
        <f>+'EVCA sectoralclassification'!E214</f>
        <v>Systems software</v>
      </c>
      <c r="T2126" s="67" t="s">
        <v>40</v>
      </c>
      <c r="U2126" s="66" t="s">
        <v>935</v>
      </c>
      <c r="V2126" s="444" t="s">
        <v>3912</v>
      </c>
      <c r="W2126" s="469"/>
      <c r="X2126" s="489">
        <v>44475</v>
      </c>
      <c r="Y2126" s="482"/>
      <c r="Z2126" s="74"/>
    </row>
    <row r="2127" spans="2:26" ht="42.45" hidden="1" customHeight="1" x14ac:dyDescent="0.3">
      <c r="B2127" s="56" t="str">
        <f t="shared" ca="1" si="219"/>
        <v>VERO</v>
      </c>
      <c r="C2127" s="57" t="b">
        <f t="shared" si="220"/>
        <v>1</v>
      </c>
      <c r="D2127" s="57" t="b">
        <f>+IF(Q2127='Convalida dati'!$B$16,AND('Dealflow centrale'!V2127&lt;&gt;"",I2127&lt;&gt;""),IF(AND('Dealflow centrale'!Q2127='Convalida dati'!$B$17,'Dealflow centrale'!I2127=""),OR('Dealflow centrale'!V2127="",V2127='Convalida dati'!$D$8),"FALSO"))</f>
        <v>1</v>
      </c>
      <c r="E2127" s="57" t="b">
        <f>+IF(OR(T2127='Convalida dati'!$F$4,T2127='Convalida dati'!$F$5,T2127='Convalida dati'!$F$8),OR('Dealflow centrale'!V2127='Convalida dati'!$D$9,V2127='Convalida dati'!$D$6,V2127='Convalida dati'!$D$7),IF(OR('Dealflow centrale'!T2127='Convalida dati'!$F$6,'Dealflow centrale'!T2127='Convalida dati'!$F$7),OR('Dealflow centrale'!V2127='Convalida dati'!$D$10,'Dealflow centrale'!V2127='Convalida dati'!$D$9,'Dealflow centrale'!V2127='Convalida dati'!$D$6),IF(T2127="",OR(V2127="",V2127='Convalida dati'!$D$8),"FALSO")))</f>
        <v>1</v>
      </c>
      <c r="F2127" s="58" t="str">
        <f t="shared" ca="1" si="215"/>
        <v>OK</v>
      </c>
      <c r="G2127" s="60">
        <f t="shared" si="218"/>
        <v>2122</v>
      </c>
      <c r="H2127" s="84">
        <v>44469</v>
      </c>
      <c r="I2127" s="59">
        <v>44469</v>
      </c>
      <c r="J2127" s="279" t="s">
        <v>4498</v>
      </c>
      <c r="K2127" s="70" t="s">
        <v>62</v>
      </c>
      <c r="L2127" s="70" t="s">
        <v>714</v>
      </c>
      <c r="M2127" s="72" t="s">
        <v>103</v>
      </c>
      <c r="N2127" s="75"/>
      <c r="O2127" s="73" t="s">
        <v>4479</v>
      </c>
      <c r="P2127" s="60" t="s">
        <v>169</v>
      </c>
      <c r="Q2127" s="281" t="s">
        <v>170</v>
      </c>
      <c r="R2127" s="383" t="s">
        <v>49</v>
      </c>
      <c r="S2127" s="388" t="str">
        <f>+'EVCA sectoralclassification'!E214</f>
        <v>Systems software</v>
      </c>
      <c r="T2127" s="61" t="s">
        <v>40</v>
      </c>
      <c r="U2127" s="60" t="s">
        <v>935</v>
      </c>
      <c r="V2127" s="441" t="s">
        <v>3912</v>
      </c>
      <c r="W2127" s="466"/>
      <c r="X2127" s="488">
        <v>44475</v>
      </c>
      <c r="Y2127" s="483"/>
      <c r="Z2127" s="80"/>
    </row>
    <row r="2128" spans="2:26" ht="42.45" hidden="1" customHeight="1" x14ac:dyDescent="0.3">
      <c r="B2128" s="56" t="str">
        <f t="shared" ca="1" si="219"/>
        <v>VERO</v>
      </c>
      <c r="C2128" s="57" t="b">
        <f t="shared" si="220"/>
        <v>1</v>
      </c>
      <c r="D2128" s="57" t="b">
        <f>+IF(Q2128='Convalida dati'!$B$16,AND('Dealflow centrale'!V2128&lt;&gt;"",I2128&lt;&gt;""),IF(AND('Dealflow centrale'!Q2128='Convalida dati'!$B$17,'Dealflow centrale'!I2128=""),OR('Dealflow centrale'!V2128="",V2128='Convalida dati'!$D$8),"FALSO"))</f>
        <v>1</v>
      </c>
      <c r="E2128" s="57" t="b">
        <f>+IF(OR(T2128='Convalida dati'!$F$4,T2128='Convalida dati'!$F$5,T2128='Convalida dati'!$F$8),OR('Dealflow centrale'!V2128='Convalida dati'!$D$9,V2128='Convalida dati'!$D$6,V2128='Convalida dati'!$D$7),IF(OR('Dealflow centrale'!T2128='Convalida dati'!$F$6,'Dealflow centrale'!T2128='Convalida dati'!$F$7),OR('Dealflow centrale'!V2128='Convalida dati'!$D$10,'Dealflow centrale'!V2128='Convalida dati'!$D$9,'Dealflow centrale'!V2128='Convalida dati'!$D$6),IF(T2128="",OR(V2128="",V2128='Convalida dati'!$D$8),"FALSO")))</f>
        <v>1</v>
      </c>
      <c r="F2128" s="58" t="str">
        <f t="shared" ca="1" si="215"/>
        <v>OK</v>
      </c>
      <c r="G2128" s="66">
        <f t="shared" si="218"/>
        <v>2123</v>
      </c>
      <c r="H2128" s="85">
        <v>44469</v>
      </c>
      <c r="I2128" s="63">
        <v>44469</v>
      </c>
      <c r="J2128" s="292" t="s">
        <v>4499</v>
      </c>
      <c r="K2128" s="76" t="s">
        <v>62</v>
      </c>
      <c r="L2128" s="76" t="s">
        <v>714</v>
      </c>
      <c r="M2128" s="78" t="s">
        <v>103</v>
      </c>
      <c r="N2128" s="77"/>
      <c r="O2128" s="272" t="s">
        <v>4479</v>
      </c>
      <c r="P2128" s="78" t="s">
        <v>169</v>
      </c>
      <c r="Q2128" s="67" t="s">
        <v>170</v>
      </c>
      <c r="R2128" s="384" t="s">
        <v>49</v>
      </c>
      <c r="S2128" s="387" t="str">
        <f>+'EVCA sectoralclassification'!E214</f>
        <v>Systems software</v>
      </c>
      <c r="T2128" s="67" t="s">
        <v>40</v>
      </c>
      <c r="U2128" s="78" t="s">
        <v>935</v>
      </c>
      <c r="V2128" s="444" t="s">
        <v>3912</v>
      </c>
      <c r="W2128" s="469"/>
      <c r="X2128" s="489">
        <v>44475</v>
      </c>
      <c r="Y2128" s="482"/>
      <c r="Z2128" s="74"/>
    </row>
    <row r="2129" spans="2:26" ht="42.45" hidden="1" customHeight="1" x14ac:dyDescent="0.3">
      <c r="B2129" s="56" t="str">
        <f t="shared" ca="1" si="219"/>
        <v>VERO</v>
      </c>
      <c r="C2129" s="57" t="b">
        <f t="shared" si="220"/>
        <v>1</v>
      </c>
      <c r="D2129" s="57" t="b">
        <f>+IF(Q2129='Convalida dati'!$B$16,AND('Dealflow centrale'!V2129&lt;&gt;"",I2129&lt;&gt;""),IF(AND('Dealflow centrale'!Q2129='Convalida dati'!$B$17,'Dealflow centrale'!I2129=""),OR('Dealflow centrale'!V2129="",V2129='Convalida dati'!$D$8),"FALSO"))</f>
        <v>1</v>
      </c>
      <c r="E2129" s="57" t="b">
        <f>+IF(OR(T2129='Convalida dati'!$F$4,T2129='Convalida dati'!$F$5,T2129='Convalida dati'!$F$8),OR('Dealflow centrale'!V2129='Convalida dati'!$D$9,V2129='Convalida dati'!$D$6,V2129='Convalida dati'!$D$7),IF(OR('Dealflow centrale'!T2129='Convalida dati'!$F$6,'Dealflow centrale'!T2129='Convalida dati'!$F$7),OR('Dealflow centrale'!V2129='Convalida dati'!$D$10,'Dealflow centrale'!V2129='Convalida dati'!$D$9,'Dealflow centrale'!V2129='Convalida dati'!$D$6),IF(T2129="",OR(V2129="",V2129='Convalida dati'!$D$8),"FALSO")))</f>
        <v>1</v>
      </c>
      <c r="F2129" s="58" t="str">
        <f t="shared" ca="1" si="215"/>
        <v>OK</v>
      </c>
      <c r="G2129" s="60">
        <f t="shared" si="218"/>
        <v>2124</v>
      </c>
      <c r="H2129" s="84">
        <v>44469</v>
      </c>
      <c r="I2129" s="59">
        <v>44469</v>
      </c>
      <c r="J2129" s="279" t="s">
        <v>4478</v>
      </c>
      <c r="K2129" s="70" t="s">
        <v>62</v>
      </c>
      <c r="L2129" s="70" t="s">
        <v>714</v>
      </c>
      <c r="M2129" s="72" t="s">
        <v>103</v>
      </c>
      <c r="N2129" s="75"/>
      <c r="O2129" s="73" t="s">
        <v>4479</v>
      </c>
      <c r="P2129" s="60" t="s">
        <v>169</v>
      </c>
      <c r="Q2129" s="61" t="s">
        <v>170</v>
      </c>
      <c r="R2129" s="383" t="s">
        <v>49</v>
      </c>
      <c r="S2129" s="388" t="str">
        <f>+'EVCA sectoralclassification'!E214</f>
        <v>Systems software</v>
      </c>
      <c r="T2129" s="61" t="s">
        <v>40</v>
      </c>
      <c r="U2129" s="60" t="s">
        <v>935</v>
      </c>
      <c r="V2129" s="441" t="s">
        <v>3912</v>
      </c>
      <c r="W2129" s="466"/>
      <c r="X2129" s="488">
        <v>44475</v>
      </c>
      <c r="Y2129" s="483"/>
      <c r="Z2129" s="80"/>
    </row>
    <row r="2130" spans="2:26" ht="42.45" hidden="1" customHeight="1" x14ac:dyDescent="0.3">
      <c r="B2130" s="56" t="str">
        <f t="shared" ca="1" si="219"/>
        <v>VERO</v>
      </c>
      <c r="C2130" s="57" t="b">
        <f t="shared" si="220"/>
        <v>1</v>
      </c>
      <c r="D2130" s="57" t="b">
        <f>+IF(Q2130='Convalida dati'!$B$16,AND('Dealflow centrale'!V2130&lt;&gt;"",I2130&lt;&gt;""),IF(AND('Dealflow centrale'!Q2130='Convalida dati'!$B$17,'Dealflow centrale'!I2130=""),OR('Dealflow centrale'!V2130="",V2130='Convalida dati'!$D$8),"FALSO"))</f>
        <v>1</v>
      </c>
      <c r="E2130" s="57" t="b">
        <f>+IF(OR(T2130='Convalida dati'!$F$4,T2130='Convalida dati'!$F$5,T2130='Convalida dati'!$F$8),OR('Dealflow centrale'!V2130='Convalida dati'!$D$9,V2130='Convalida dati'!$D$6,V2130='Convalida dati'!$D$7),IF(OR('Dealflow centrale'!T2130='Convalida dati'!$F$6,'Dealflow centrale'!T2130='Convalida dati'!$F$7),OR('Dealflow centrale'!V2130='Convalida dati'!$D$10,'Dealflow centrale'!V2130='Convalida dati'!$D$9,'Dealflow centrale'!V2130='Convalida dati'!$D$6),IF(T2130="",OR(V2130="",V2130='Convalida dati'!$D$8),"FALSO")))</f>
        <v>1</v>
      </c>
      <c r="F2130" s="58" t="str">
        <f t="shared" ca="1" si="215"/>
        <v>OK</v>
      </c>
      <c r="G2130" s="66">
        <f t="shared" si="218"/>
        <v>2125</v>
      </c>
      <c r="H2130" s="85">
        <v>44469</v>
      </c>
      <c r="I2130" s="296">
        <v>44469</v>
      </c>
      <c r="J2130" s="292" t="s">
        <v>4500</v>
      </c>
      <c r="K2130" s="76" t="s">
        <v>62</v>
      </c>
      <c r="L2130" s="76" t="s">
        <v>714</v>
      </c>
      <c r="M2130" s="78" t="s">
        <v>103</v>
      </c>
      <c r="N2130" s="77"/>
      <c r="O2130" s="272" t="s">
        <v>4479</v>
      </c>
      <c r="P2130" s="66" t="s">
        <v>169</v>
      </c>
      <c r="Q2130" s="67" t="s">
        <v>170</v>
      </c>
      <c r="R2130" s="384" t="s">
        <v>49</v>
      </c>
      <c r="S2130" s="387" t="str">
        <f>+'EVCA sectoralclassification'!E214</f>
        <v>Systems software</v>
      </c>
      <c r="T2130" s="67" t="s">
        <v>40</v>
      </c>
      <c r="U2130" s="66" t="s">
        <v>935</v>
      </c>
      <c r="V2130" s="444" t="s">
        <v>3912</v>
      </c>
      <c r="W2130" s="469"/>
      <c r="X2130" s="489">
        <v>44475</v>
      </c>
      <c r="Y2130" s="482"/>
      <c r="Z2130" s="74"/>
    </row>
    <row r="2131" spans="2:26" ht="42.45" hidden="1" customHeight="1" x14ac:dyDescent="0.3">
      <c r="B2131" s="56" t="str">
        <f t="shared" ca="1" si="219"/>
        <v>VERO</v>
      </c>
      <c r="C2131" s="57" t="b">
        <f t="shared" si="220"/>
        <v>1</v>
      </c>
      <c r="D2131" s="57" t="b">
        <f>+IF(Q2131='Convalida dati'!$B$16,AND('Dealflow centrale'!V2131&lt;&gt;"",I2131&lt;&gt;""),IF(AND('Dealflow centrale'!Q2131='Convalida dati'!$B$17,'Dealflow centrale'!I2131=""),OR('Dealflow centrale'!V2131="",V2131='Convalida dati'!$D$8),"FALSO"))</f>
        <v>1</v>
      </c>
      <c r="E2131" s="57" t="b">
        <f>+IF(OR(T2131='Convalida dati'!$F$4,T2131='Convalida dati'!$F$5,T2131='Convalida dati'!$F$8),OR('Dealflow centrale'!V2131='Convalida dati'!$D$9,V2131='Convalida dati'!$D$6,V2131='Convalida dati'!$D$7),IF(OR('Dealflow centrale'!T2131='Convalida dati'!$F$6,'Dealflow centrale'!T2131='Convalida dati'!$F$7),OR('Dealflow centrale'!V2131='Convalida dati'!$D$10,'Dealflow centrale'!V2131='Convalida dati'!$D$9,'Dealflow centrale'!V2131='Convalida dati'!$D$6),IF(T2131="",OR(V2131="",V2131='Convalida dati'!$D$8),"FALSO")))</f>
        <v>1</v>
      </c>
      <c r="F2131" s="58" t="str">
        <f t="shared" ca="1" si="215"/>
        <v>OK</v>
      </c>
      <c r="G2131" s="60">
        <f t="shared" si="218"/>
        <v>2126</v>
      </c>
      <c r="H2131" s="84">
        <v>44469</v>
      </c>
      <c r="I2131" s="295">
        <v>44469</v>
      </c>
      <c r="J2131" s="279" t="s">
        <v>4501</v>
      </c>
      <c r="K2131" s="70" t="s">
        <v>62</v>
      </c>
      <c r="L2131" s="70" t="s">
        <v>714</v>
      </c>
      <c r="M2131" s="72" t="s">
        <v>103</v>
      </c>
      <c r="N2131" s="75"/>
      <c r="O2131" s="73" t="s">
        <v>4479</v>
      </c>
      <c r="P2131" s="60" t="s">
        <v>169</v>
      </c>
      <c r="Q2131" s="61" t="s">
        <v>170</v>
      </c>
      <c r="R2131" s="383" t="s">
        <v>49</v>
      </c>
      <c r="S2131" s="388" t="str">
        <f>+'EVCA sectoralclassification'!E214</f>
        <v>Systems software</v>
      </c>
      <c r="T2131" s="61" t="s">
        <v>40</v>
      </c>
      <c r="U2131" s="60" t="s">
        <v>935</v>
      </c>
      <c r="V2131" s="441" t="s">
        <v>3912</v>
      </c>
      <c r="W2131" s="466"/>
      <c r="X2131" s="488">
        <v>44475</v>
      </c>
      <c r="Y2131" s="483"/>
      <c r="Z2131" s="80"/>
    </row>
    <row r="2132" spans="2:26" ht="42.45" hidden="1" customHeight="1" x14ac:dyDescent="0.3">
      <c r="B2132" s="56" t="str">
        <f t="shared" ca="1" si="219"/>
        <v>VERO</v>
      </c>
      <c r="C2132" s="57" t="b">
        <f t="shared" si="220"/>
        <v>1</v>
      </c>
      <c r="D2132" s="57" t="b">
        <f>+IF(Q2132='Convalida dati'!$B$16,AND('Dealflow centrale'!V2132&lt;&gt;"",I2132&lt;&gt;""),IF(AND('Dealflow centrale'!Q2132='Convalida dati'!$B$17,'Dealflow centrale'!I2132=""),OR('Dealflow centrale'!V2132="",V2132='Convalida dati'!$D$8),"FALSO"))</f>
        <v>1</v>
      </c>
      <c r="E2132" s="57" t="b">
        <f>+IF(OR(T2132='Convalida dati'!$F$4,T2132='Convalida dati'!$F$5,T2132='Convalida dati'!$F$8),OR('Dealflow centrale'!V2132='Convalida dati'!$D$9,V2132='Convalida dati'!$D$6,V2132='Convalida dati'!$D$7),IF(OR('Dealflow centrale'!T2132='Convalida dati'!$F$6,'Dealflow centrale'!T2132='Convalida dati'!$F$7),OR('Dealflow centrale'!V2132='Convalida dati'!$D$10,'Dealflow centrale'!V2132='Convalida dati'!$D$9,'Dealflow centrale'!V2132='Convalida dati'!$D$6),IF(T2132="",OR(V2132="",V2132='Convalida dati'!$D$8),"FALSO")))</f>
        <v>1</v>
      </c>
      <c r="F2132" s="58" t="str">
        <f t="shared" ca="1" si="215"/>
        <v>OK</v>
      </c>
      <c r="G2132" s="66">
        <f t="shared" si="218"/>
        <v>2127</v>
      </c>
      <c r="H2132" s="85">
        <v>44469</v>
      </c>
      <c r="I2132" s="63">
        <v>44469</v>
      </c>
      <c r="J2132" s="292" t="s">
        <v>4476</v>
      </c>
      <c r="K2132" s="76" t="s">
        <v>62</v>
      </c>
      <c r="L2132" s="76" t="s">
        <v>714</v>
      </c>
      <c r="M2132" s="78" t="s">
        <v>103</v>
      </c>
      <c r="N2132" s="64"/>
      <c r="O2132" s="272" t="s">
        <v>4479</v>
      </c>
      <c r="P2132" s="66" t="s">
        <v>169</v>
      </c>
      <c r="Q2132" s="67" t="s">
        <v>170</v>
      </c>
      <c r="R2132" s="384" t="s">
        <v>49</v>
      </c>
      <c r="S2132" s="387" t="str">
        <f>+'EVCA sectoralclassification'!E214</f>
        <v>Systems software</v>
      </c>
      <c r="T2132" s="67" t="s">
        <v>40</v>
      </c>
      <c r="U2132" s="66" t="s">
        <v>935</v>
      </c>
      <c r="V2132" s="444" t="s">
        <v>3912</v>
      </c>
      <c r="W2132" s="469"/>
      <c r="X2132" s="489">
        <v>44475</v>
      </c>
      <c r="Y2132" s="482"/>
      <c r="Z2132" s="74"/>
    </row>
    <row r="2133" spans="2:26" ht="42.45" hidden="1" customHeight="1" x14ac:dyDescent="0.3">
      <c r="B2133" s="56" t="str">
        <f t="shared" ca="1" si="219"/>
        <v>VERO</v>
      </c>
      <c r="C2133" s="57" t="b">
        <f t="shared" si="220"/>
        <v>1</v>
      </c>
      <c r="D2133" s="57" t="b">
        <f>+IF(Q2133='Convalida dati'!$B$16,AND('Dealflow centrale'!V2133&lt;&gt;"",I2133&lt;&gt;""),IF(AND('Dealflow centrale'!Q2133='Convalida dati'!$B$17,'Dealflow centrale'!I2133=""),OR('Dealflow centrale'!V2133="",V2133='Convalida dati'!$D$8),"FALSO"))</f>
        <v>1</v>
      </c>
      <c r="E2133" s="57" t="b">
        <f>+IF(OR(T2133='Convalida dati'!$F$4,T2133='Convalida dati'!$F$5,T2133='Convalida dati'!$F$8),OR('Dealflow centrale'!V2133='Convalida dati'!$D$9,V2133='Convalida dati'!$D$6,V2133='Convalida dati'!$D$7),IF(OR('Dealflow centrale'!T2133='Convalida dati'!$F$6,'Dealflow centrale'!T2133='Convalida dati'!$F$7),OR('Dealflow centrale'!V2133='Convalida dati'!$D$10,'Dealflow centrale'!V2133='Convalida dati'!$D$9,'Dealflow centrale'!V2133='Convalida dati'!$D$6),IF(T2133="",OR(V2133="",V2133='Convalida dati'!$D$8),"FALSO")))</f>
        <v>1</v>
      </c>
      <c r="F2133" s="58" t="str">
        <f t="shared" ca="1" si="215"/>
        <v>OK</v>
      </c>
      <c r="G2133" s="60">
        <f t="shared" si="218"/>
        <v>2128</v>
      </c>
      <c r="H2133" s="84">
        <v>44469</v>
      </c>
      <c r="I2133" s="59">
        <v>44469</v>
      </c>
      <c r="J2133" s="279" t="s">
        <v>4502</v>
      </c>
      <c r="K2133" s="70" t="s">
        <v>62</v>
      </c>
      <c r="L2133" s="70" t="s">
        <v>714</v>
      </c>
      <c r="M2133" s="72" t="s">
        <v>103</v>
      </c>
      <c r="N2133" s="75"/>
      <c r="O2133" s="73" t="s">
        <v>4479</v>
      </c>
      <c r="P2133" s="60" t="s">
        <v>169</v>
      </c>
      <c r="Q2133" s="61" t="s">
        <v>170</v>
      </c>
      <c r="R2133" s="383" t="s">
        <v>49</v>
      </c>
      <c r="S2133" s="388" t="str">
        <f>+'EVCA sectoralclassification'!E214</f>
        <v>Systems software</v>
      </c>
      <c r="T2133" s="61" t="s">
        <v>40</v>
      </c>
      <c r="U2133" s="60" t="s">
        <v>935</v>
      </c>
      <c r="V2133" s="441" t="s">
        <v>3912</v>
      </c>
      <c r="W2133" s="466"/>
      <c r="X2133" s="488">
        <v>44475</v>
      </c>
      <c r="Y2133" s="481"/>
      <c r="Z2133" s="284"/>
    </row>
    <row r="2134" spans="2:26" ht="42.45" hidden="1" customHeight="1" x14ac:dyDescent="0.3">
      <c r="B2134" s="56" t="str">
        <f t="shared" ca="1" si="219"/>
        <v>VERO</v>
      </c>
      <c r="C2134" s="57" t="b">
        <f t="shared" si="220"/>
        <v>1</v>
      </c>
      <c r="D2134" s="57" t="b">
        <f>+IF(Q2134='Convalida dati'!$B$16,AND('Dealflow centrale'!V2134&lt;&gt;"",I2134&lt;&gt;""),IF(AND('Dealflow centrale'!Q2134='Convalida dati'!$B$17,'Dealflow centrale'!I2134=""),OR('Dealflow centrale'!V2134="",V2134='Convalida dati'!$D$8),"FALSO"))</f>
        <v>1</v>
      </c>
      <c r="E2134" s="57" t="b">
        <f>+IF(OR(T2134='Convalida dati'!$F$4,T2134='Convalida dati'!$F$5,T2134='Convalida dati'!$F$8),OR('Dealflow centrale'!V2134='Convalida dati'!$D$9,V2134='Convalida dati'!$D$6,V2134='Convalida dati'!$D$7),IF(OR('Dealflow centrale'!T2134='Convalida dati'!$F$6,'Dealflow centrale'!T2134='Convalida dati'!$F$7),OR('Dealflow centrale'!V2134='Convalida dati'!$D$10,'Dealflow centrale'!V2134='Convalida dati'!$D$9,'Dealflow centrale'!V2134='Convalida dati'!$D$6),IF(T2134="",OR(V2134="",V2134='Convalida dati'!$D$8),"FALSO")))</f>
        <v>1</v>
      </c>
      <c r="F2134" s="58" t="str">
        <f t="shared" ca="1" si="215"/>
        <v>OK</v>
      </c>
      <c r="G2134" s="66">
        <f t="shared" si="218"/>
        <v>2129</v>
      </c>
      <c r="H2134" s="85">
        <v>44469</v>
      </c>
      <c r="I2134" s="63">
        <v>44469</v>
      </c>
      <c r="J2134" s="292" t="s">
        <v>4503</v>
      </c>
      <c r="K2134" s="76" t="s">
        <v>62</v>
      </c>
      <c r="L2134" s="76" t="s">
        <v>714</v>
      </c>
      <c r="M2134" s="78" t="s">
        <v>103</v>
      </c>
      <c r="N2134" s="64"/>
      <c r="O2134" s="272" t="s">
        <v>4479</v>
      </c>
      <c r="P2134" s="66" t="s">
        <v>169</v>
      </c>
      <c r="Q2134" s="67" t="s">
        <v>170</v>
      </c>
      <c r="R2134" s="384" t="s">
        <v>49</v>
      </c>
      <c r="S2134" s="387" t="str">
        <f>+'EVCA sectoralclassification'!E214</f>
        <v>Systems software</v>
      </c>
      <c r="T2134" s="67" t="s">
        <v>40</v>
      </c>
      <c r="U2134" s="66" t="s">
        <v>935</v>
      </c>
      <c r="V2134" s="444" t="s">
        <v>3912</v>
      </c>
      <c r="W2134" s="469"/>
      <c r="X2134" s="489">
        <v>44475</v>
      </c>
      <c r="Y2134" s="482"/>
      <c r="Z2134" s="74"/>
    </row>
    <row r="2135" spans="2:26" ht="42.45" hidden="1" customHeight="1" x14ac:dyDescent="0.3">
      <c r="B2135" s="56" t="str">
        <f t="shared" ca="1" si="219"/>
        <v>VERO</v>
      </c>
      <c r="C2135" s="57" t="b">
        <f t="shared" si="220"/>
        <v>1</v>
      </c>
      <c r="D2135" s="57" t="b">
        <f>+IF(Q2135='Convalida dati'!$B$16,AND('Dealflow centrale'!V2135&lt;&gt;"",I2135&lt;&gt;""),IF(AND('Dealflow centrale'!Q2135='Convalida dati'!$B$17,'Dealflow centrale'!I2135=""),OR('Dealflow centrale'!V2135="",V2135='Convalida dati'!$D$8),"FALSO"))</f>
        <v>1</v>
      </c>
      <c r="E2135" s="57" t="b">
        <f>+IF(OR(T2135='Convalida dati'!$F$4,T2135='Convalida dati'!$F$5,T2135='Convalida dati'!$F$8),OR('Dealflow centrale'!V2135='Convalida dati'!$D$9,V2135='Convalida dati'!$D$6,V2135='Convalida dati'!$D$7),IF(OR('Dealflow centrale'!T2135='Convalida dati'!$F$6,'Dealflow centrale'!T2135='Convalida dati'!$F$7),OR('Dealflow centrale'!V2135='Convalida dati'!$D$10,'Dealflow centrale'!V2135='Convalida dati'!$D$9,'Dealflow centrale'!V2135='Convalida dati'!$D$6),IF(T2135="",OR(V2135="",V2135='Convalida dati'!$D$8),"FALSO")))</f>
        <v>1</v>
      </c>
      <c r="F2135" s="58" t="str">
        <f t="shared" ca="1" si="215"/>
        <v>OK</v>
      </c>
      <c r="G2135" s="60">
        <f t="shared" si="218"/>
        <v>2130</v>
      </c>
      <c r="H2135" s="84">
        <v>44469</v>
      </c>
      <c r="I2135" s="59">
        <v>44469</v>
      </c>
      <c r="J2135" s="279" t="s">
        <v>4504</v>
      </c>
      <c r="K2135" s="70" t="s">
        <v>62</v>
      </c>
      <c r="L2135" s="70" t="s">
        <v>714</v>
      </c>
      <c r="M2135" s="72" t="s">
        <v>103</v>
      </c>
      <c r="N2135" s="75"/>
      <c r="O2135" s="73" t="s">
        <v>4479</v>
      </c>
      <c r="P2135" s="60" t="s">
        <v>169</v>
      </c>
      <c r="Q2135" s="61" t="s">
        <v>170</v>
      </c>
      <c r="R2135" s="383" t="s">
        <v>53</v>
      </c>
      <c r="S2135" s="388" t="str">
        <f>+'EVCA sectoralclassification'!E86</f>
        <v>Business and industrial services</v>
      </c>
      <c r="T2135" s="61" t="s">
        <v>40</v>
      </c>
      <c r="U2135" s="60" t="s">
        <v>935</v>
      </c>
      <c r="V2135" s="441" t="s">
        <v>3912</v>
      </c>
      <c r="W2135" s="466"/>
      <c r="X2135" s="488">
        <v>44475</v>
      </c>
      <c r="Y2135" s="481"/>
      <c r="Z2135" s="284"/>
    </row>
    <row r="2136" spans="2:26" ht="42.45" hidden="1" customHeight="1" x14ac:dyDescent="0.3">
      <c r="B2136" s="56" t="str">
        <f t="shared" ca="1" si="219"/>
        <v>VERO</v>
      </c>
      <c r="C2136" s="57" t="b">
        <f t="shared" si="220"/>
        <v>1</v>
      </c>
      <c r="D2136" s="57" t="b">
        <f>+IF(Q2136='Convalida dati'!$B$16,AND('Dealflow centrale'!V2136&lt;&gt;"",I2136&lt;&gt;""),IF(AND('Dealflow centrale'!Q2136='Convalida dati'!$B$17,'Dealflow centrale'!I2136=""),OR('Dealflow centrale'!V2136="",V2136='Convalida dati'!$D$8),"FALSO"))</f>
        <v>1</v>
      </c>
      <c r="E2136" s="57" t="b">
        <f>+IF(OR(T2136='Convalida dati'!$F$4,T2136='Convalida dati'!$F$5,T2136='Convalida dati'!$F$8),OR('Dealflow centrale'!V2136='Convalida dati'!$D$9,V2136='Convalida dati'!$D$6,V2136='Convalida dati'!$D$7),IF(OR('Dealflow centrale'!T2136='Convalida dati'!$F$6,'Dealflow centrale'!T2136='Convalida dati'!$F$7),OR('Dealflow centrale'!V2136='Convalida dati'!$D$10,'Dealflow centrale'!V2136='Convalida dati'!$D$9,'Dealflow centrale'!V2136='Convalida dati'!$D$6),IF(T2136="",OR(V2136="",V2136='Convalida dati'!$D$8),"FALSO")))</f>
        <v>1</v>
      </c>
      <c r="F2136" s="58" t="str">
        <f t="shared" ca="1" si="215"/>
        <v>OK</v>
      </c>
      <c r="G2136" s="66">
        <f t="shared" si="218"/>
        <v>2131</v>
      </c>
      <c r="H2136" s="85">
        <v>44469</v>
      </c>
      <c r="I2136" s="63">
        <v>44469</v>
      </c>
      <c r="J2136" s="292" t="s">
        <v>4505</v>
      </c>
      <c r="K2136" s="76" t="s">
        <v>62</v>
      </c>
      <c r="L2136" s="76" t="s">
        <v>764</v>
      </c>
      <c r="M2136" s="78" t="s">
        <v>103</v>
      </c>
      <c r="N2136" s="64"/>
      <c r="O2136" s="272" t="s">
        <v>4479</v>
      </c>
      <c r="P2136" s="66" t="s">
        <v>169</v>
      </c>
      <c r="Q2136" s="67" t="s">
        <v>170</v>
      </c>
      <c r="R2136" s="384" t="s">
        <v>52</v>
      </c>
      <c r="S2136" s="387" t="str">
        <f>+'EVCA sectoralclassification'!E230</f>
        <v>Medical equipment and related software</v>
      </c>
      <c r="T2136" s="67" t="s">
        <v>40</v>
      </c>
      <c r="U2136" s="78" t="s">
        <v>799</v>
      </c>
      <c r="V2136" s="444" t="s">
        <v>3912</v>
      </c>
      <c r="W2136" s="469"/>
      <c r="X2136" s="489">
        <v>44475</v>
      </c>
      <c r="Y2136" s="482"/>
      <c r="Z2136" s="74"/>
    </row>
    <row r="2137" spans="2:26" ht="42.45" hidden="1" customHeight="1" x14ac:dyDescent="0.3">
      <c r="B2137" s="56" t="str">
        <f t="shared" ca="1" si="219"/>
        <v>VERO</v>
      </c>
      <c r="C2137" s="57" t="b">
        <f t="shared" si="220"/>
        <v>1</v>
      </c>
      <c r="D2137" s="57" t="b">
        <f>+IF(Q2137='Convalida dati'!$B$16,AND('Dealflow centrale'!V2137&lt;&gt;"",I2137&lt;&gt;""),IF(AND('Dealflow centrale'!Q2137='Convalida dati'!$B$17,'Dealflow centrale'!I2137=""),OR('Dealflow centrale'!V2137="",V2137='Convalida dati'!$D$8),"FALSO"))</f>
        <v>1</v>
      </c>
      <c r="E2137" s="57" t="b">
        <f>+IF(OR(T2137='Convalida dati'!$F$4,T2137='Convalida dati'!$F$5,T2137='Convalida dati'!$F$8),OR('Dealflow centrale'!V2137='Convalida dati'!$D$9,V2137='Convalida dati'!$D$6,V2137='Convalida dati'!$D$7),IF(OR('Dealflow centrale'!T2137='Convalida dati'!$F$6,'Dealflow centrale'!T2137='Convalida dati'!$F$7),OR('Dealflow centrale'!V2137='Convalida dati'!$D$10,'Dealflow centrale'!V2137='Convalida dati'!$D$9,'Dealflow centrale'!V2137='Convalida dati'!$D$6),IF(T2137="",OR(V2137="",V2137='Convalida dati'!$D$8),"FALSO")))</f>
        <v>1</v>
      </c>
      <c r="F2137" s="58" t="str">
        <f t="shared" ca="1" si="215"/>
        <v>OK</v>
      </c>
      <c r="G2137" s="60">
        <f t="shared" si="218"/>
        <v>2132</v>
      </c>
      <c r="H2137" s="84">
        <v>44469</v>
      </c>
      <c r="I2137" s="59">
        <v>44469</v>
      </c>
      <c r="J2137" s="279" t="s">
        <v>4506</v>
      </c>
      <c r="K2137" s="70" t="s">
        <v>62</v>
      </c>
      <c r="L2137" s="70" t="s">
        <v>764</v>
      </c>
      <c r="M2137" s="72" t="s">
        <v>103</v>
      </c>
      <c r="N2137" s="75"/>
      <c r="O2137" s="73" t="s">
        <v>4479</v>
      </c>
      <c r="P2137" s="60" t="s">
        <v>169</v>
      </c>
      <c r="Q2137" s="61" t="s">
        <v>170</v>
      </c>
      <c r="R2137" s="385" t="s">
        <v>45</v>
      </c>
      <c r="S2137" s="388" t="str">
        <f>+'EVCA sectoralclassification'!E223</f>
        <v>Biotechnology</v>
      </c>
      <c r="T2137" s="281" t="s">
        <v>40</v>
      </c>
      <c r="U2137" s="60" t="s">
        <v>799</v>
      </c>
      <c r="V2137" s="441" t="s">
        <v>3912</v>
      </c>
      <c r="W2137" s="466"/>
      <c r="X2137" s="488">
        <v>44475</v>
      </c>
      <c r="Y2137" s="481"/>
      <c r="Z2137" s="284"/>
    </row>
    <row r="2138" spans="2:26" ht="42.45" hidden="1" customHeight="1" x14ac:dyDescent="0.3">
      <c r="B2138" s="56" t="str">
        <f t="shared" ca="1" si="219"/>
        <v>VERO</v>
      </c>
      <c r="C2138" s="57" t="b">
        <f t="shared" si="220"/>
        <v>1</v>
      </c>
      <c r="D2138" s="57" t="b">
        <f>+IF(Q2138='Convalida dati'!$B$16,AND('Dealflow centrale'!V2138&lt;&gt;"",I2138&lt;&gt;""),IF(AND('Dealflow centrale'!Q2138='Convalida dati'!$B$17,'Dealflow centrale'!I2138=""),OR('Dealflow centrale'!V2138="",V2138='Convalida dati'!$D$8),"FALSO"))</f>
        <v>1</v>
      </c>
      <c r="E2138" s="57" t="b">
        <f>+IF(OR(T2138='Convalida dati'!$F$4,T2138='Convalida dati'!$F$5,T2138='Convalida dati'!$F$8),OR('Dealflow centrale'!V2138='Convalida dati'!$D$9,V2138='Convalida dati'!$D$6,V2138='Convalida dati'!$D$7),IF(OR('Dealflow centrale'!T2138='Convalida dati'!$F$6,'Dealflow centrale'!T2138='Convalida dati'!$F$7),OR('Dealflow centrale'!V2138='Convalida dati'!$D$10,'Dealflow centrale'!V2138='Convalida dati'!$D$9,'Dealflow centrale'!V2138='Convalida dati'!$D$6),IF(T2138="",OR(V2138="",V2138='Convalida dati'!$D$8),"FALSO")))</f>
        <v>1</v>
      </c>
      <c r="F2138" s="58" t="str">
        <f t="shared" ca="1" si="215"/>
        <v>OK</v>
      </c>
      <c r="G2138" s="66">
        <f t="shared" si="218"/>
        <v>2133</v>
      </c>
      <c r="H2138" s="85">
        <v>44469</v>
      </c>
      <c r="I2138" s="63">
        <v>44469</v>
      </c>
      <c r="J2138" s="292" t="s">
        <v>4507</v>
      </c>
      <c r="K2138" s="76" t="s">
        <v>62</v>
      </c>
      <c r="L2138" s="76" t="s">
        <v>764</v>
      </c>
      <c r="M2138" s="78" t="s">
        <v>103</v>
      </c>
      <c r="N2138" s="64"/>
      <c r="O2138" s="272" t="s">
        <v>4479</v>
      </c>
      <c r="P2138" s="66" t="s">
        <v>169</v>
      </c>
      <c r="Q2138" s="67" t="s">
        <v>170</v>
      </c>
      <c r="R2138" s="384" t="s">
        <v>52</v>
      </c>
      <c r="S2138" s="387" t="str">
        <f>+'EVCA sectoralclassification'!E230</f>
        <v>Medical equipment and related software</v>
      </c>
      <c r="T2138" s="67" t="s">
        <v>40</v>
      </c>
      <c r="U2138" s="66" t="s">
        <v>799</v>
      </c>
      <c r="V2138" s="444" t="s">
        <v>3912</v>
      </c>
      <c r="W2138" s="469"/>
      <c r="X2138" s="489">
        <v>44475</v>
      </c>
      <c r="Y2138" s="482"/>
      <c r="Z2138" s="74"/>
    </row>
    <row r="2139" spans="2:26" ht="42.45" hidden="1" customHeight="1" x14ac:dyDescent="0.3">
      <c r="B2139" s="56" t="str">
        <f t="shared" ca="1" si="219"/>
        <v>VERO</v>
      </c>
      <c r="C2139" s="57" t="b">
        <f t="shared" si="220"/>
        <v>1</v>
      </c>
      <c r="D2139" s="57" t="b">
        <f>+IF(Q2139='Convalida dati'!$B$16,AND('Dealflow centrale'!V2139&lt;&gt;"",I2139&lt;&gt;""),IF(AND('Dealflow centrale'!Q2139='Convalida dati'!$B$17,'Dealflow centrale'!I2139=""),OR('Dealflow centrale'!V2139="",V2139='Convalida dati'!$D$8),"FALSO"))</f>
        <v>1</v>
      </c>
      <c r="E2139" s="57" t="b">
        <f>+IF(OR(T2139='Convalida dati'!$F$4,T2139='Convalida dati'!$F$5,T2139='Convalida dati'!$F$8),OR('Dealflow centrale'!V2139='Convalida dati'!$D$9,V2139='Convalida dati'!$D$6,V2139='Convalida dati'!$D$7),IF(OR('Dealflow centrale'!T2139='Convalida dati'!$F$6,'Dealflow centrale'!T2139='Convalida dati'!$F$7),OR('Dealflow centrale'!V2139='Convalida dati'!$D$10,'Dealflow centrale'!V2139='Convalida dati'!$D$9,'Dealflow centrale'!V2139='Convalida dati'!$D$6),IF(T2139="",OR(V2139="",V2139='Convalida dati'!$D$8),"FALSO")))</f>
        <v>1</v>
      </c>
      <c r="F2139" s="58" t="str">
        <f t="shared" ca="1" si="215"/>
        <v>OK</v>
      </c>
      <c r="G2139" s="60">
        <f t="shared" si="218"/>
        <v>2134</v>
      </c>
      <c r="H2139" s="84">
        <v>44469</v>
      </c>
      <c r="I2139" s="59">
        <v>44469</v>
      </c>
      <c r="J2139" s="279" t="s">
        <v>4508</v>
      </c>
      <c r="K2139" s="70" t="s">
        <v>62</v>
      </c>
      <c r="L2139" s="70" t="s">
        <v>764</v>
      </c>
      <c r="M2139" s="72" t="s">
        <v>103</v>
      </c>
      <c r="N2139" s="75"/>
      <c r="O2139" s="73" t="s">
        <v>4479</v>
      </c>
      <c r="P2139" s="60" t="s">
        <v>169</v>
      </c>
      <c r="Q2139" s="61" t="s">
        <v>170</v>
      </c>
      <c r="R2139" s="383" t="s">
        <v>45</v>
      </c>
      <c r="S2139" s="388" t="str">
        <f>+'EVCA sectoralclassification'!E223</f>
        <v>Biotechnology</v>
      </c>
      <c r="T2139" s="61" t="s">
        <v>40</v>
      </c>
      <c r="U2139" s="60" t="s">
        <v>799</v>
      </c>
      <c r="V2139" s="441" t="s">
        <v>3912</v>
      </c>
      <c r="W2139" s="466"/>
      <c r="X2139" s="488">
        <v>44475</v>
      </c>
      <c r="Y2139" s="481"/>
      <c r="Z2139" s="284"/>
    </row>
    <row r="2140" spans="2:26" ht="42.45" hidden="1" customHeight="1" x14ac:dyDescent="0.3">
      <c r="B2140" s="56" t="str">
        <f t="shared" ca="1" si="219"/>
        <v>VERO</v>
      </c>
      <c r="C2140" s="57" t="b">
        <f t="shared" si="220"/>
        <v>1</v>
      </c>
      <c r="D2140" s="57" t="b">
        <f>+IF(Q2140='Convalida dati'!$B$16,AND('Dealflow centrale'!V2140&lt;&gt;"",I2140&lt;&gt;""),IF(AND('Dealflow centrale'!Q2140='Convalida dati'!$B$17,'Dealflow centrale'!I2140=""),OR('Dealflow centrale'!V2140="",V2140='Convalida dati'!$D$8),"FALSO"))</f>
        <v>1</v>
      </c>
      <c r="E2140" s="57" t="b">
        <f>+IF(OR(T2140='Convalida dati'!$F$4,T2140='Convalida dati'!$F$5,T2140='Convalida dati'!$F$8),OR('Dealflow centrale'!V2140='Convalida dati'!$D$9,V2140='Convalida dati'!$D$6,V2140='Convalida dati'!$D$7),IF(OR('Dealflow centrale'!T2140='Convalida dati'!$F$6,'Dealflow centrale'!T2140='Convalida dati'!$F$7),OR('Dealflow centrale'!V2140='Convalida dati'!$D$10,'Dealflow centrale'!V2140='Convalida dati'!$D$9,'Dealflow centrale'!V2140='Convalida dati'!$D$6),IF(T2140="",OR(V2140="",V2140='Convalida dati'!$D$8),"FALSO")))</f>
        <v>1</v>
      </c>
      <c r="F2140" s="58" t="str">
        <f t="shared" ca="1" si="215"/>
        <v>OK</v>
      </c>
      <c r="G2140" s="66">
        <f t="shared" si="218"/>
        <v>2135</v>
      </c>
      <c r="H2140" s="85">
        <v>44469</v>
      </c>
      <c r="I2140" s="63">
        <v>44469</v>
      </c>
      <c r="J2140" s="292" t="s">
        <v>4509</v>
      </c>
      <c r="K2140" s="76" t="s">
        <v>62</v>
      </c>
      <c r="L2140" s="76" t="s">
        <v>764</v>
      </c>
      <c r="M2140" s="78" t="s">
        <v>103</v>
      </c>
      <c r="N2140" s="64"/>
      <c r="O2140" s="272" t="s">
        <v>4479</v>
      </c>
      <c r="P2140" s="66" t="s">
        <v>169</v>
      </c>
      <c r="Q2140" s="67" t="s">
        <v>170</v>
      </c>
      <c r="R2140" s="384" t="s">
        <v>45</v>
      </c>
      <c r="S2140" s="387" t="str">
        <f>+'EVCA sectoralclassification'!E223</f>
        <v>Biotechnology</v>
      </c>
      <c r="T2140" s="67" t="s">
        <v>40</v>
      </c>
      <c r="U2140" s="66" t="s">
        <v>799</v>
      </c>
      <c r="V2140" s="444" t="s">
        <v>3912</v>
      </c>
      <c r="W2140" s="469"/>
      <c r="X2140" s="489">
        <v>44475</v>
      </c>
      <c r="Y2140" s="482"/>
      <c r="Z2140" s="74"/>
    </row>
    <row r="2141" spans="2:26" ht="42.45" hidden="1" customHeight="1" x14ac:dyDescent="0.3">
      <c r="B2141" s="56" t="str">
        <f t="shared" ca="1" si="219"/>
        <v>VERO</v>
      </c>
      <c r="C2141" s="57" t="b">
        <f t="shared" si="220"/>
        <v>1</v>
      </c>
      <c r="D2141" s="57" t="b">
        <f>+IF(Q2141='Convalida dati'!$B$16,AND('Dealflow centrale'!V2141&lt;&gt;"",I2141&lt;&gt;""),IF(AND('Dealflow centrale'!Q2141='Convalida dati'!$B$17,'Dealflow centrale'!I2141=""),OR('Dealflow centrale'!V2141="",V2141='Convalida dati'!$D$8),"FALSO"))</f>
        <v>1</v>
      </c>
      <c r="E2141" s="57" t="b">
        <f>+IF(OR(T2141='Convalida dati'!$F$4,T2141='Convalida dati'!$F$5,T2141='Convalida dati'!$F$8),OR('Dealflow centrale'!V2141='Convalida dati'!$D$9,V2141='Convalida dati'!$D$6,V2141='Convalida dati'!$D$7),IF(OR('Dealflow centrale'!T2141='Convalida dati'!$F$6,'Dealflow centrale'!T2141='Convalida dati'!$F$7),OR('Dealflow centrale'!V2141='Convalida dati'!$D$10,'Dealflow centrale'!V2141='Convalida dati'!$D$9,'Dealflow centrale'!V2141='Convalida dati'!$D$6),IF(T2141="",OR(V2141="",V2141='Convalida dati'!$D$8),"FALSO")))</f>
        <v>1</v>
      </c>
      <c r="F2141" s="58" t="str">
        <f t="shared" ca="1" si="215"/>
        <v>OK</v>
      </c>
      <c r="G2141" s="60">
        <f t="shared" si="218"/>
        <v>2136</v>
      </c>
      <c r="H2141" s="84">
        <v>44469</v>
      </c>
      <c r="I2141" s="59">
        <v>44469</v>
      </c>
      <c r="J2141" s="279" t="s">
        <v>4510</v>
      </c>
      <c r="K2141" s="70" t="s">
        <v>62</v>
      </c>
      <c r="L2141" s="70" t="s">
        <v>764</v>
      </c>
      <c r="M2141" s="72" t="s">
        <v>103</v>
      </c>
      <c r="N2141" s="75"/>
      <c r="O2141" s="73" t="s">
        <v>4479</v>
      </c>
      <c r="P2141" s="60" t="s">
        <v>169</v>
      </c>
      <c r="Q2141" s="61" t="s">
        <v>170</v>
      </c>
      <c r="R2141" s="383" t="s">
        <v>52</v>
      </c>
      <c r="S2141" s="388" t="str">
        <f>+'EVCA sectoralclassification'!E230</f>
        <v>Medical equipment and related software</v>
      </c>
      <c r="T2141" s="61" t="s">
        <v>40</v>
      </c>
      <c r="U2141" s="60" t="s">
        <v>799</v>
      </c>
      <c r="V2141" s="441" t="s">
        <v>3912</v>
      </c>
      <c r="W2141" s="466"/>
      <c r="X2141" s="488">
        <v>44475</v>
      </c>
      <c r="Y2141" s="481"/>
      <c r="Z2141" s="284"/>
    </row>
    <row r="2142" spans="2:26" ht="42.45" hidden="1" customHeight="1" x14ac:dyDescent="0.3">
      <c r="B2142" s="56" t="str">
        <f t="shared" ca="1" si="219"/>
        <v>VERO</v>
      </c>
      <c r="C2142" s="57" t="b">
        <f t="shared" si="220"/>
        <v>1</v>
      </c>
      <c r="D2142" s="57" t="b">
        <f>+IF(Q2142='Convalida dati'!$B$16,AND('Dealflow centrale'!V2142&lt;&gt;"",I2142&lt;&gt;""),IF(AND('Dealflow centrale'!Q2142='Convalida dati'!$B$17,'Dealflow centrale'!I2142=""),OR('Dealflow centrale'!V2142="",V2142='Convalida dati'!$D$8),"FALSO"))</f>
        <v>1</v>
      </c>
      <c r="E2142" s="57" t="b">
        <f>+IF(OR(T2142='Convalida dati'!$F$4,T2142='Convalida dati'!$F$5,T2142='Convalida dati'!$F$8),OR('Dealflow centrale'!V2142='Convalida dati'!$D$9,V2142='Convalida dati'!$D$6,V2142='Convalida dati'!$D$7),IF(OR('Dealflow centrale'!T2142='Convalida dati'!$F$6,'Dealflow centrale'!T2142='Convalida dati'!$F$7),OR('Dealflow centrale'!V2142='Convalida dati'!$D$10,'Dealflow centrale'!V2142='Convalida dati'!$D$9,'Dealflow centrale'!V2142='Convalida dati'!$D$6),IF(T2142="",OR(V2142="",V2142='Convalida dati'!$D$8),"FALSO")))</f>
        <v>1</v>
      </c>
      <c r="F2142" s="58" t="str">
        <f t="shared" ca="1" si="215"/>
        <v>OK</v>
      </c>
      <c r="G2142" s="66">
        <f t="shared" si="218"/>
        <v>2137</v>
      </c>
      <c r="H2142" s="85">
        <v>44469</v>
      </c>
      <c r="I2142" s="63">
        <v>44469</v>
      </c>
      <c r="J2142" s="292" t="s">
        <v>4511</v>
      </c>
      <c r="K2142" s="76" t="s">
        <v>62</v>
      </c>
      <c r="L2142" s="76" t="s">
        <v>764</v>
      </c>
      <c r="M2142" s="78" t="s">
        <v>103</v>
      </c>
      <c r="N2142" s="64"/>
      <c r="O2142" s="272" t="s">
        <v>4479</v>
      </c>
      <c r="P2142" s="66" t="s">
        <v>169</v>
      </c>
      <c r="Q2142" s="67" t="s">
        <v>170</v>
      </c>
      <c r="R2142" s="384" t="s">
        <v>53</v>
      </c>
      <c r="S2142" s="387" t="str">
        <f>+'EVCA sectoralclassification'!E161</f>
        <v>Consumer services: other</v>
      </c>
      <c r="T2142" s="67" t="s">
        <v>40</v>
      </c>
      <c r="U2142" s="66" t="s">
        <v>799</v>
      </c>
      <c r="V2142" s="444" t="s">
        <v>3912</v>
      </c>
      <c r="W2142" s="469"/>
      <c r="X2142" s="489">
        <v>44475</v>
      </c>
      <c r="Y2142" s="482"/>
      <c r="Z2142" s="74"/>
    </row>
    <row r="2143" spans="2:26" ht="42.45" hidden="1" customHeight="1" x14ac:dyDescent="0.3">
      <c r="B2143" s="56" t="str">
        <f t="shared" ca="1" si="219"/>
        <v>VERO</v>
      </c>
      <c r="C2143" s="57" t="b">
        <f t="shared" si="220"/>
        <v>1</v>
      </c>
      <c r="D2143" s="57" t="b">
        <f>+IF(Q2143='Convalida dati'!$B$16,AND('Dealflow centrale'!V2143&lt;&gt;"",I2143&lt;&gt;""),IF(AND('Dealflow centrale'!Q2143='Convalida dati'!$B$17,'Dealflow centrale'!I2143=""),OR('Dealflow centrale'!V2143="",V2143='Convalida dati'!$D$8),"FALSO"))</f>
        <v>1</v>
      </c>
      <c r="E2143" s="57" t="b">
        <f>+IF(OR(T2143='Convalida dati'!$F$4,T2143='Convalida dati'!$F$5,T2143='Convalida dati'!$F$8),OR('Dealflow centrale'!V2143='Convalida dati'!$D$9,V2143='Convalida dati'!$D$6,V2143='Convalida dati'!$D$7),IF(OR('Dealflow centrale'!T2143='Convalida dati'!$F$6,'Dealflow centrale'!T2143='Convalida dati'!$F$7),OR('Dealflow centrale'!V2143='Convalida dati'!$D$10,'Dealflow centrale'!V2143='Convalida dati'!$D$9,'Dealflow centrale'!V2143='Convalida dati'!$D$6),IF(T2143="",OR(V2143="",V2143='Convalida dati'!$D$8),"FALSO")))</f>
        <v>1</v>
      </c>
      <c r="F2143" s="58" t="str">
        <f t="shared" ca="1" si="215"/>
        <v>OK</v>
      </c>
      <c r="G2143" s="60">
        <f t="shared" si="218"/>
        <v>2138</v>
      </c>
      <c r="H2143" s="84">
        <v>44469</v>
      </c>
      <c r="I2143" s="59">
        <v>44469</v>
      </c>
      <c r="J2143" s="279" t="s">
        <v>4512</v>
      </c>
      <c r="K2143" s="70" t="s">
        <v>62</v>
      </c>
      <c r="L2143" s="70" t="s">
        <v>764</v>
      </c>
      <c r="M2143" s="72" t="s">
        <v>103</v>
      </c>
      <c r="N2143" s="75"/>
      <c r="O2143" s="73" t="s">
        <v>4479</v>
      </c>
      <c r="P2143" s="60" t="s">
        <v>169</v>
      </c>
      <c r="Q2143" s="281" t="s">
        <v>170</v>
      </c>
      <c r="R2143" s="383" t="s">
        <v>52</v>
      </c>
      <c r="S2143" s="388" t="str">
        <f>+'EVCA sectoralclassification'!E230</f>
        <v>Medical equipment and related software</v>
      </c>
      <c r="T2143" s="61" t="s">
        <v>40</v>
      </c>
      <c r="U2143" s="60" t="s">
        <v>799</v>
      </c>
      <c r="V2143" s="441" t="s">
        <v>3912</v>
      </c>
      <c r="W2143" s="466"/>
      <c r="X2143" s="488">
        <v>44475</v>
      </c>
      <c r="Y2143" s="481"/>
      <c r="Z2143" s="284"/>
    </row>
    <row r="2144" spans="2:26" ht="42.45" hidden="1" customHeight="1" x14ac:dyDescent="0.3">
      <c r="B2144" s="56" t="str">
        <f t="shared" ca="1" si="219"/>
        <v>VERO</v>
      </c>
      <c r="C2144" s="57" t="b">
        <f t="shared" si="220"/>
        <v>1</v>
      </c>
      <c r="D2144" s="57" t="b">
        <f>+IF(Q2144='Convalida dati'!$B$16,AND('Dealflow centrale'!V2144&lt;&gt;"",I2144&lt;&gt;""),IF(AND('Dealflow centrale'!Q2144='Convalida dati'!$B$17,'Dealflow centrale'!I2144=""),OR('Dealflow centrale'!V2144="",V2144='Convalida dati'!$D$8),"FALSO"))</f>
        <v>1</v>
      </c>
      <c r="E2144" s="57" t="b">
        <f>+IF(OR(T2144='Convalida dati'!$F$4,T2144='Convalida dati'!$F$5,T2144='Convalida dati'!$F$8),OR('Dealflow centrale'!V2144='Convalida dati'!$D$9,V2144='Convalida dati'!$D$6,V2144='Convalida dati'!$D$7),IF(OR('Dealflow centrale'!T2144='Convalida dati'!$F$6,'Dealflow centrale'!T2144='Convalida dati'!$F$7),OR('Dealflow centrale'!V2144='Convalida dati'!$D$10,'Dealflow centrale'!V2144='Convalida dati'!$D$9,'Dealflow centrale'!V2144='Convalida dati'!$D$6),IF(T2144="",OR(V2144="",V2144='Convalida dati'!$D$8),"FALSO")))</f>
        <v>1</v>
      </c>
      <c r="F2144" s="58" t="str">
        <f t="shared" ca="1" si="215"/>
        <v>OK</v>
      </c>
      <c r="G2144" s="66">
        <f t="shared" si="218"/>
        <v>2139</v>
      </c>
      <c r="H2144" s="85">
        <v>44469</v>
      </c>
      <c r="I2144" s="63">
        <v>44469</v>
      </c>
      <c r="J2144" s="292" t="s">
        <v>4477</v>
      </c>
      <c r="K2144" s="76" t="s">
        <v>62</v>
      </c>
      <c r="L2144" s="76" t="s">
        <v>764</v>
      </c>
      <c r="M2144" s="78" t="s">
        <v>103</v>
      </c>
      <c r="N2144" s="64"/>
      <c r="O2144" s="272" t="s">
        <v>4479</v>
      </c>
      <c r="P2144" s="66" t="s">
        <v>169</v>
      </c>
      <c r="Q2144" s="67" t="s">
        <v>170</v>
      </c>
      <c r="R2144" s="384" t="s">
        <v>52</v>
      </c>
      <c r="S2144" s="387" t="str">
        <f>+'EVCA sectoralclassification'!E230</f>
        <v>Medical equipment and related software</v>
      </c>
      <c r="T2144" s="67" t="s">
        <v>40</v>
      </c>
      <c r="U2144" s="66" t="s">
        <v>799</v>
      </c>
      <c r="V2144" s="444" t="s">
        <v>3912</v>
      </c>
      <c r="W2144" s="469"/>
      <c r="X2144" s="489">
        <v>44475</v>
      </c>
      <c r="Y2144" s="482"/>
      <c r="Z2144" s="74"/>
    </row>
    <row r="2145" spans="2:26" ht="42.45" hidden="1" customHeight="1" x14ac:dyDescent="0.3">
      <c r="B2145" s="56" t="str">
        <f t="shared" ca="1" si="219"/>
        <v>VERO</v>
      </c>
      <c r="C2145" s="57" t="b">
        <f t="shared" si="220"/>
        <v>1</v>
      </c>
      <c r="D2145" s="57" t="b">
        <f>+IF(Q2145='Convalida dati'!$B$16,AND('Dealflow centrale'!V2145&lt;&gt;"",I2145&lt;&gt;""),IF(AND('Dealflow centrale'!Q2145='Convalida dati'!$B$17,'Dealflow centrale'!I2145=""),OR('Dealflow centrale'!V2145="",V2145='Convalida dati'!$D$8),"FALSO"))</f>
        <v>1</v>
      </c>
      <c r="E2145" s="57" t="b">
        <f>+IF(OR(T2145='Convalida dati'!$F$4,T2145='Convalida dati'!$F$5,T2145='Convalida dati'!$F$8),OR('Dealflow centrale'!V2145='Convalida dati'!$D$9,V2145='Convalida dati'!$D$6,V2145='Convalida dati'!$D$7),IF(OR('Dealflow centrale'!T2145='Convalida dati'!$F$6,'Dealflow centrale'!T2145='Convalida dati'!$F$7),OR('Dealflow centrale'!V2145='Convalida dati'!$D$10,'Dealflow centrale'!V2145='Convalida dati'!$D$9,'Dealflow centrale'!V2145='Convalida dati'!$D$6),IF(T2145="",OR(V2145="",V2145='Convalida dati'!$D$8),"FALSO")))</f>
        <v>1</v>
      </c>
      <c r="F2145" s="58" t="str">
        <f t="shared" ca="1" si="215"/>
        <v>OK</v>
      </c>
      <c r="G2145" s="60">
        <f t="shared" si="218"/>
        <v>2140</v>
      </c>
      <c r="H2145" s="84">
        <v>44469</v>
      </c>
      <c r="I2145" s="59">
        <v>44469</v>
      </c>
      <c r="J2145" s="279" t="s">
        <v>4513</v>
      </c>
      <c r="K2145" s="70" t="s">
        <v>62</v>
      </c>
      <c r="L2145" s="70" t="s">
        <v>764</v>
      </c>
      <c r="M2145" s="72" t="s">
        <v>103</v>
      </c>
      <c r="N2145" s="75"/>
      <c r="O2145" s="73" t="s">
        <v>4479</v>
      </c>
      <c r="P2145" s="60" t="s">
        <v>169</v>
      </c>
      <c r="Q2145" s="61" t="s">
        <v>170</v>
      </c>
      <c r="R2145" s="383" t="s">
        <v>52</v>
      </c>
      <c r="S2145" s="388" t="str">
        <f>+'EVCA sectoralclassification'!E231</f>
        <v>Medical devices and supplies</v>
      </c>
      <c r="T2145" s="61" t="s">
        <v>40</v>
      </c>
      <c r="U2145" s="60" t="s">
        <v>799</v>
      </c>
      <c r="V2145" s="441" t="s">
        <v>3912</v>
      </c>
      <c r="W2145" s="466"/>
      <c r="X2145" s="488">
        <v>44475</v>
      </c>
      <c r="Y2145" s="481"/>
      <c r="Z2145" s="284"/>
    </row>
    <row r="2146" spans="2:26" ht="42.45" hidden="1" customHeight="1" x14ac:dyDescent="0.3">
      <c r="B2146" s="56" t="str">
        <f t="shared" ca="1" si="219"/>
        <v>VERO</v>
      </c>
      <c r="C2146" s="57" t="b">
        <f t="shared" si="220"/>
        <v>1</v>
      </c>
      <c r="D2146" s="57" t="b">
        <f>+IF(Q2146='Convalida dati'!$B$16,AND('Dealflow centrale'!V2146&lt;&gt;"",I2146&lt;&gt;""),IF(AND('Dealflow centrale'!Q2146='Convalida dati'!$B$17,'Dealflow centrale'!I2146=""),OR('Dealflow centrale'!V2146="",V2146='Convalida dati'!$D$8),"FALSO"))</f>
        <v>1</v>
      </c>
      <c r="E2146" s="57" t="b">
        <f>+IF(OR(T2146='Convalida dati'!$F$4,T2146='Convalida dati'!$F$5,T2146='Convalida dati'!$F$8),OR('Dealflow centrale'!V2146='Convalida dati'!$D$9,V2146='Convalida dati'!$D$6,V2146='Convalida dati'!$D$7),IF(OR('Dealflow centrale'!T2146='Convalida dati'!$F$6,'Dealflow centrale'!T2146='Convalida dati'!$F$7),OR('Dealflow centrale'!V2146='Convalida dati'!$D$10,'Dealflow centrale'!V2146='Convalida dati'!$D$9,'Dealflow centrale'!V2146='Convalida dati'!$D$6),IF(T2146="",OR(V2146="",V2146='Convalida dati'!$D$8),"FALSO")))</f>
        <v>1</v>
      </c>
      <c r="F2146" s="58" t="str">
        <f t="shared" ca="1" si="215"/>
        <v>OK</v>
      </c>
      <c r="G2146" s="66">
        <f t="shared" si="218"/>
        <v>2141</v>
      </c>
      <c r="H2146" s="85">
        <v>44469</v>
      </c>
      <c r="I2146" s="63">
        <v>44469</v>
      </c>
      <c r="J2146" s="292" t="s">
        <v>4514</v>
      </c>
      <c r="K2146" s="76" t="s">
        <v>62</v>
      </c>
      <c r="L2146" s="76" t="s">
        <v>764</v>
      </c>
      <c r="M2146" s="78" t="s">
        <v>103</v>
      </c>
      <c r="N2146" s="77"/>
      <c r="O2146" s="272" t="s">
        <v>4479</v>
      </c>
      <c r="P2146" s="78" t="s">
        <v>169</v>
      </c>
      <c r="Q2146" s="280" t="s">
        <v>170</v>
      </c>
      <c r="R2146" s="384" t="s">
        <v>52</v>
      </c>
      <c r="S2146" s="387" t="str">
        <f>+'EVCA sectoralclassification'!E231</f>
        <v>Medical devices and supplies</v>
      </c>
      <c r="T2146" s="67" t="s">
        <v>40</v>
      </c>
      <c r="U2146" s="78" t="s">
        <v>799</v>
      </c>
      <c r="V2146" s="444" t="s">
        <v>3912</v>
      </c>
      <c r="W2146" s="469"/>
      <c r="X2146" s="489">
        <v>44475</v>
      </c>
      <c r="Y2146" s="482"/>
      <c r="Z2146" s="74"/>
    </row>
    <row r="2147" spans="2:26" ht="42.45" hidden="1" customHeight="1" x14ac:dyDescent="0.3">
      <c r="B2147" s="56" t="str">
        <f t="shared" ca="1" si="219"/>
        <v>VERO</v>
      </c>
      <c r="C2147" s="57" t="b">
        <f t="shared" si="220"/>
        <v>1</v>
      </c>
      <c r="D2147" s="57" t="b">
        <f>+IF(Q2147='Convalida dati'!$B$16,AND('Dealflow centrale'!V2147&lt;&gt;"",I2147&lt;&gt;""),IF(AND('Dealflow centrale'!Q2147='Convalida dati'!$B$17,'Dealflow centrale'!I2147=""),OR('Dealflow centrale'!V2147="",V2147='Convalida dati'!$D$8),"FALSO"))</f>
        <v>1</v>
      </c>
      <c r="E2147" s="57" t="b">
        <f>+IF(OR(T2147='Convalida dati'!$F$4,T2147='Convalida dati'!$F$5,T2147='Convalida dati'!$F$8),OR('Dealflow centrale'!V2147='Convalida dati'!$D$9,V2147='Convalida dati'!$D$6,V2147='Convalida dati'!$D$7),IF(OR('Dealflow centrale'!T2147='Convalida dati'!$F$6,'Dealflow centrale'!T2147='Convalida dati'!$F$7),OR('Dealflow centrale'!V2147='Convalida dati'!$D$10,'Dealflow centrale'!V2147='Convalida dati'!$D$9,'Dealflow centrale'!V2147='Convalida dati'!$D$6),IF(T2147="",OR(V2147="",V2147='Convalida dati'!$D$8),"FALSO")))</f>
        <v>1</v>
      </c>
      <c r="F2147" s="58" t="str">
        <f t="shared" ca="1" si="215"/>
        <v>OK</v>
      </c>
      <c r="G2147" s="60">
        <f t="shared" si="218"/>
        <v>2142</v>
      </c>
      <c r="H2147" s="84">
        <v>44469</v>
      </c>
      <c r="I2147" s="59">
        <v>44469</v>
      </c>
      <c r="J2147" s="75" t="s">
        <v>4516</v>
      </c>
      <c r="K2147" s="70" t="s">
        <v>62</v>
      </c>
      <c r="L2147" s="70" t="s">
        <v>206</v>
      </c>
      <c r="M2147" s="72" t="s">
        <v>206</v>
      </c>
      <c r="N2147" s="75"/>
      <c r="O2147" s="73" t="s">
        <v>4517</v>
      </c>
      <c r="P2147" s="60" t="s">
        <v>34</v>
      </c>
      <c r="Q2147" s="281" t="s">
        <v>170</v>
      </c>
      <c r="R2147" s="383" t="s">
        <v>46</v>
      </c>
      <c r="S2147" s="388" t="str">
        <f>+'EVCA sectoralclassification'!E162</f>
        <v>Alternative energy</v>
      </c>
      <c r="T2147" s="383" t="s">
        <v>41</v>
      </c>
      <c r="U2147" s="72" t="s">
        <v>218</v>
      </c>
      <c r="V2147" s="434" t="s">
        <v>174</v>
      </c>
      <c r="W2147" s="397"/>
      <c r="X2147" s="488">
        <v>44475</v>
      </c>
      <c r="Y2147" s="481"/>
      <c r="Z2147" s="284"/>
    </row>
    <row r="2148" spans="2:26" ht="42.45" hidden="1" customHeight="1" x14ac:dyDescent="0.3">
      <c r="B2148" s="56" t="str">
        <f t="shared" ca="1" si="219"/>
        <v>VERO</v>
      </c>
      <c r="C2148" s="57" t="b">
        <f t="shared" si="220"/>
        <v>1</v>
      </c>
      <c r="D2148" s="57" t="b">
        <f>+IF(Q2148='Convalida dati'!$B$16,AND('Dealflow centrale'!V2148&lt;&gt;"",I2148&lt;&gt;""),IF(AND('Dealflow centrale'!Q2148='Convalida dati'!$B$17,'Dealflow centrale'!I2148=""),OR('Dealflow centrale'!V2148="",V2148='Convalida dati'!$D$8),"FALSO"))</f>
        <v>1</v>
      </c>
      <c r="E2148" s="57" t="b">
        <f>+IF(OR(T2148='Convalida dati'!$F$4,T2148='Convalida dati'!$F$5,T2148='Convalida dati'!$F$8),OR('Dealflow centrale'!V2148='Convalida dati'!$D$9,V2148='Convalida dati'!$D$6,V2148='Convalida dati'!$D$7),IF(OR('Dealflow centrale'!T2148='Convalida dati'!$F$6,'Dealflow centrale'!T2148='Convalida dati'!$F$7),OR('Dealflow centrale'!V2148='Convalida dati'!$D$10,'Dealflow centrale'!V2148='Convalida dati'!$D$9,'Dealflow centrale'!V2148='Convalida dati'!$D$6),IF(T2148="",OR(V2148="",V2148='Convalida dati'!$D$8),"FALSO")))</f>
        <v>1</v>
      </c>
      <c r="F2148" s="58" t="str">
        <f t="shared" ca="1" si="215"/>
        <v>OK</v>
      </c>
      <c r="G2148" s="66">
        <f t="shared" si="218"/>
        <v>2143</v>
      </c>
      <c r="H2148" s="85">
        <v>44473</v>
      </c>
      <c r="I2148" s="63">
        <v>44473</v>
      </c>
      <c r="J2148" s="292" t="s">
        <v>4520</v>
      </c>
      <c r="K2148" s="76" t="s">
        <v>62</v>
      </c>
      <c r="L2148" s="76" t="s">
        <v>190</v>
      </c>
      <c r="M2148" s="78" t="s">
        <v>99</v>
      </c>
      <c r="N2148" s="64"/>
      <c r="O2148" s="272" t="s">
        <v>4521</v>
      </c>
      <c r="P2148" s="78" t="s">
        <v>34</v>
      </c>
      <c r="Q2148" s="67" t="s">
        <v>170</v>
      </c>
      <c r="R2148" s="384" t="s">
        <v>49</v>
      </c>
      <c r="S2148" s="387" t="str">
        <f>+'EVCA sectoralclassification'!E204</f>
        <v>Consumer electronics</v>
      </c>
      <c r="T2148" s="384" t="s">
        <v>166</v>
      </c>
      <c r="U2148" s="66" t="s">
        <v>218</v>
      </c>
      <c r="V2148" s="432" t="s">
        <v>3913</v>
      </c>
      <c r="W2148" s="465"/>
      <c r="X2148" s="489">
        <v>44475</v>
      </c>
      <c r="Y2148" s="482"/>
      <c r="Z2148" s="74"/>
    </row>
    <row r="2149" spans="2:26" ht="42.45" hidden="1" customHeight="1" x14ac:dyDescent="0.3">
      <c r="B2149" s="56" t="str">
        <f t="shared" ca="1" si="219"/>
        <v>VERO</v>
      </c>
      <c r="C2149" s="57" t="b">
        <f t="shared" si="220"/>
        <v>1</v>
      </c>
      <c r="D2149" s="57" t="b">
        <f>+IF(Q2149='Convalida dati'!$B$16,AND('Dealflow centrale'!V2149&lt;&gt;"",I2149&lt;&gt;""),IF(AND('Dealflow centrale'!Q2149='Convalida dati'!$B$17,'Dealflow centrale'!I2149=""),OR('Dealflow centrale'!V2149="",V2149='Convalida dati'!$D$8),"FALSO"))</f>
        <v>1</v>
      </c>
      <c r="E2149" s="57" t="b">
        <f>+IF(OR(T2149='Convalida dati'!$F$4,T2149='Convalida dati'!$F$5,T2149='Convalida dati'!$F$8),OR('Dealflow centrale'!V2149='Convalida dati'!$D$9,V2149='Convalida dati'!$D$6,V2149='Convalida dati'!$D$7),IF(OR('Dealflow centrale'!T2149='Convalida dati'!$F$6,'Dealflow centrale'!T2149='Convalida dati'!$F$7),OR('Dealflow centrale'!V2149='Convalida dati'!$D$10,'Dealflow centrale'!V2149='Convalida dati'!$D$9,'Dealflow centrale'!V2149='Convalida dati'!$D$6),IF(T2149="",OR(V2149="",V2149='Convalida dati'!$D$8),"FALSO")))</f>
        <v>1</v>
      </c>
      <c r="F2149" s="58" t="str">
        <f t="shared" ca="1" si="215"/>
        <v>OK</v>
      </c>
      <c r="G2149" s="60">
        <f t="shared" si="218"/>
        <v>2144</v>
      </c>
      <c r="H2149" s="84">
        <v>44474</v>
      </c>
      <c r="I2149" s="59">
        <v>44474</v>
      </c>
      <c r="J2149" s="75" t="s">
        <v>4522</v>
      </c>
      <c r="K2149" s="70" t="s">
        <v>62</v>
      </c>
      <c r="L2149" s="70" t="s">
        <v>149</v>
      </c>
      <c r="M2149" s="72" t="s">
        <v>92</v>
      </c>
      <c r="N2149" s="75"/>
      <c r="O2149" s="73" t="s">
        <v>3650</v>
      </c>
      <c r="P2149" s="60" t="s">
        <v>35</v>
      </c>
      <c r="Q2149" s="281" t="s">
        <v>170</v>
      </c>
      <c r="R2149" s="383" t="s">
        <v>48</v>
      </c>
      <c r="S2149" s="388" t="str">
        <f>+'EVCA sectoralclassification'!E199</f>
        <v>Internet technologies</v>
      </c>
      <c r="T2149" s="383" t="s">
        <v>167</v>
      </c>
      <c r="U2149" s="60" t="s">
        <v>218</v>
      </c>
      <c r="V2149" s="425" t="s">
        <v>3913</v>
      </c>
      <c r="W2149" s="461"/>
      <c r="X2149" s="488">
        <v>44475</v>
      </c>
      <c r="Y2149" s="481"/>
      <c r="Z2149" s="284"/>
    </row>
    <row r="2150" spans="2:26" ht="42.45" hidden="1" customHeight="1" x14ac:dyDescent="0.3">
      <c r="B2150" s="56" t="str">
        <f t="shared" ca="1" si="219"/>
        <v>VERO</v>
      </c>
      <c r="C2150" s="57" t="b">
        <f t="shared" si="220"/>
        <v>1</v>
      </c>
      <c r="D2150" s="57" t="b">
        <f>+IF(Q2150='Convalida dati'!$B$16,AND('Dealflow centrale'!V2150&lt;&gt;"",I2150&lt;&gt;""),IF(AND('Dealflow centrale'!Q2150='Convalida dati'!$B$17,'Dealflow centrale'!I2150=""),OR('Dealflow centrale'!V2150="",V2150='Convalida dati'!$D$8),"FALSO"))</f>
        <v>1</v>
      </c>
      <c r="E2150" s="57" t="b">
        <f>+IF(OR(T2150='Convalida dati'!$F$4,T2150='Convalida dati'!$F$5,T2150='Convalida dati'!$F$8),OR('Dealflow centrale'!V2150='Convalida dati'!$D$9,V2150='Convalida dati'!$D$6,V2150='Convalida dati'!$D$7),IF(OR('Dealflow centrale'!T2150='Convalida dati'!$F$6,'Dealflow centrale'!T2150='Convalida dati'!$F$7),OR('Dealflow centrale'!V2150='Convalida dati'!$D$10,'Dealflow centrale'!V2150='Convalida dati'!$D$9,'Dealflow centrale'!V2150='Convalida dati'!$D$6),IF(T2150="",OR(V2150="",V2150='Convalida dati'!$D$8),"FALSO")))</f>
        <v>1</v>
      </c>
      <c r="F2150" s="58" t="str">
        <f t="shared" ca="1" si="215"/>
        <v>OK</v>
      </c>
      <c r="G2150" s="66">
        <f t="shared" si="218"/>
        <v>2145</v>
      </c>
      <c r="H2150" s="85">
        <v>44474</v>
      </c>
      <c r="I2150" s="63">
        <v>44474</v>
      </c>
      <c r="J2150" s="292" t="s">
        <v>4523</v>
      </c>
      <c r="K2150" s="76" t="s">
        <v>62</v>
      </c>
      <c r="L2150" s="76" t="s">
        <v>149</v>
      </c>
      <c r="M2150" s="78" t="s">
        <v>92</v>
      </c>
      <c r="N2150" s="64"/>
      <c r="O2150" s="272" t="s">
        <v>3650</v>
      </c>
      <c r="P2150" s="66" t="s">
        <v>35</v>
      </c>
      <c r="Q2150" s="280" t="s">
        <v>170</v>
      </c>
      <c r="R2150" s="384" t="s">
        <v>53</v>
      </c>
      <c r="S2150" s="387" t="str">
        <f>+'EVCA sectoralclassification'!E135</f>
        <v>Consumer products retailing</v>
      </c>
      <c r="T2150" s="384" t="s">
        <v>167</v>
      </c>
      <c r="U2150" s="66" t="s">
        <v>218</v>
      </c>
      <c r="V2150" s="427" t="s">
        <v>3913</v>
      </c>
      <c r="W2150" s="462"/>
      <c r="X2150" s="489">
        <v>44475</v>
      </c>
      <c r="Y2150" s="482"/>
      <c r="Z2150" s="74"/>
    </row>
    <row r="2151" spans="2:26" ht="42.45" hidden="1" customHeight="1" x14ac:dyDescent="0.3">
      <c r="B2151" s="56" t="str">
        <f t="shared" ca="1" si="219"/>
        <v>VERO</v>
      </c>
      <c r="C2151" s="57" t="b">
        <f t="shared" si="220"/>
        <v>1</v>
      </c>
      <c r="D2151" s="57" t="b">
        <f>+IF(Q2151='Convalida dati'!$B$16,AND('Dealflow centrale'!V2151&lt;&gt;"",I2151&lt;&gt;""),IF(AND('Dealflow centrale'!Q2151='Convalida dati'!$B$17,'Dealflow centrale'!I2151=""),OR('Dealflow centrale'!V2151="",V2151='Convalida dati'!$D$8),"FALSO"))</f>
        <v>1</v>
      </c>
      <c r="E2151" s="57" t="b">
        <f>+IF(OR(T2151='Convalida dati'!$F$4,T2151='Convalida dati'!$F$5,T2151='Convalida dati'!$F$8),OR('Dealflow centrale'!V2151='Convalida dati'!$D$9,V2151='Convalida dati'!$D$6,V2151='Convalida dati'!$D$7),IF(OR('Dealflow centrale'!T2151='Convalida dati'!$F$6,'Dealflow centrale'!T2151='Convalida dati'!$F$7),OR('Dealflow centrale'!V2151='Convalida dati'!$D$10,'Dealflow centrale'!V2151='Convalida dati'!$D$9,'Dealflow centrale'!V2151='Convalida dati'!$D$6),IF(T2151="",OR(V2151="",V2151='Convalida dati'!$D$8),"FALSO")))</f>
        <v>1</v>
      </c>
      <c r="F2151" s="58" t="str">
        <f t="shared" ca="1" si="215"/>
        <v>OK</v>
      </c>
      <c r="G2151" s="60">
        <f t="shared" si="218"/>
        <v>2146</v>
      </c>
      <c r="H2151" s="84">
        <v>44474</v>
      </c>
      <c r="I2151" s="59">
        <v>44474</v>
      </c>
      <c r="J2151" s="75" t="s">
        <v>4524</v>
      </c>
      <c r="K2151" s="70" t="s">
        <v>62</v>
      </c>
      <c r="L2151" s="70" t="s">
        <v>149</v>
      </c>
      <c r="M2151" s="72" t="s">
        <v>92</v>
      </c>
      <c r="N2151" s="75"/>
      <c r="O2151" s="73" t="s">
        <v>3650</v>
      </c>
      <c r="P2151" s="60" t="s">
        <v>35</v>
      </c>
      <c r="Q2151" s="281" t="s">
        <v>170</v>
      </c>
      <c r="R2151" s="385" t="s">
        <v>45</v>
      </c>
      <c r="S2151" s="388" t="str">
        <f>+'EVCA sectoralclassification'!E223</f>
        <v>Biotechnology</v>
      </c>
      <c r="T2151" s="383" t="s">
        <v>41</v>
      </c>
      <c r="U2151" s="60" t="s">
        <v>218</v>
      </c>
      <c r="V2151" s="434" t="s">
        <v>174</v>
      </c>
      <c r="W2151" s="397"/>
      <c r="X2151" s="488">
        <v>44475</v>
      </c>
      <c r="Y2151" s="483" t="s">
        <v>4525</v>
      </c>
      <c r="Z2151" s="80"/>
    </row>
    <row r="2152" spans="2:26" ht="42.45" hidden="1" customHeight="1" x14ac:dyDescent="0.3">
      <c r="B2152" s="56" t="str">
        <f t="shared" ca="1" si="219"/>
        <v>VERO</v>
      </c>
      <c r="C2152" s="57" t="b">
        <f t="shared" si="220"/>
        <v>1</v>
      </c>
      <c r="D2152" s="57" t="b">
        <f>+IF(Q2152='Convalida dati'!$B$16,AND('Dealflow centrale'!V2152&lt;&gt;"",I2152&lt;&gt;""),IF(AND('Dealflow centrale'!Q2152='Convalida dati'!$B$17,'Dealflow centrale'!I2152=""),OR('Dealflow centrale'!V2152="",V2152='Convalida dati'!$D$8),"FALSO"))</f>
        <v>1</v>
      </c>
      <c r="E2152" s="57" t="b">
        <f>+IF(OR(T2152='Convalida dati'!$F$4,T2152='Convalida dati'!$F$5,T2152='Convalida dati'!$F$8),OR('Dealflow centrale'!V2152='Convalida dati'!$D$9,V2152='Convalida dati'!$D$6,V2152='Convalida dati'!$D$7),IF(OR('Dealflow centrale'!T2152='Convalida dati'!$F$6,'Dealflow centrale'!T2152='Convalida dati'!$F$7),OR('Dealflow centrale'!V2152='Convalida dati'!$D$10,'Dealflow centrale'!V2152='Convalida dati'!$D$9,'Dealflow centrale'!V2152='Convalida dati'!$D$6),IF(T2152="",OR(V2152="",V2152='Convalida dati'!$D$8),"FALSO")))</f>
        <v>1</v>
      </c>
      <c r="F2152" s="58" t="str">
        <f t="shared" ca="1" si="215"/>
        <v>OK</v>
      </c>
      <c r="G2152" s="66">
        <f t="shared" si="218"/>
        <v>2147</v>
      </c>
      <c r="H2152" s="85">
        <v>44474</v>
      </c>
      <c r="I2152" s="63">
        <v>44474</v>
      </c>
      <c r="J2152" s="292" t="s">
        <v>4526</v>
      </c>
      <c r="K2152" s="76" t="s">
        <v>62</v>
      </c>
      <c r="L2152" s="76" t="s">
        <v>149</v>
      </c>
      <c r="M2152" s="78" t="s">
        <v>92</v>
      </c>
      <c r="N2152" s="64"/>
      <c r="O2152" s="272" t="s">
        <v>3650</v>
      </c>
      <c r="P2152" s="66" t="s">
        <v>35</v>
      </c>
      <c r="Q2152" s="280" t="s">
        <v>170</v>
      </c>
      <c r="R2152" s="384" t="s">
        <v>48</v>
      </c>
      <c r="S2152" s="387" t="str">
        <f>+'EVCA sectoralclassification'!E199</f>
        <v>Internet technologies</v>
      </c>
      <c r="T2152" s="384" t="s">
        <v>167</v>
      </c>
      <c r="U2152" s="66" t="s">
        <v>218</v>
      </c>
      <c r="V2152" s="427" t="s">
        <v>3913</v>
      </c>
      <c r="W2152" s="462"/>
      <c r="X2152" s="489">
        <v>44475</v>
      </c>
      <c r="Y2152" s="482"/>
      <c r="Z2152" s="74"/>
    </row>
    <row r="2153" spans="2:26" ht="42.45" hidden="1" customHeight="1" x14ac:dyDescent="0.3">
      <c r="B2153" s="56" t="str">
        <f t="shared" ca="1" si="219"/>
        <v>VERO</v>
      </c>
      <c r="C2153" s="57" t="b">
        <f t="shared" si="220"/>
        <v>1</v>
      </c>
      <c r="D2153" s="57" t="b">
        <f>+IF(Q2153='Convalida dati'!$B$16,AND('Dealflow centrale'!V2153&lt;&gt;"",I2153&lt;&gt;""),IF(AND('Dealflow centrale'!Q2153='Convalida dati'!$B$17,'Dealflow centrale'!I2153=""),OR('Dealflow centrale'!V2153="",V2153='Convalida dati'!$D$8),"FALSO"))</f>
        <v>1</v>
      </c>
      <c r="E2153" s="57" t="b">
        <f>+IF(OR(T2153='Convalida dati'!$F$4,T2153='Convalida dati'!$F$5,T2153='Convalida dati'!$F$8),OR('Dealflow centrale'!V2153='Convalida dati'!$D$9,V2153='Convalida dati'!$D$6,V2153='Convalida dati'!$D$7),IF(OR('Dealflow centrale'!T2153='Convalida dati'!$F$6,'Dealflow centrale'!T2153='Convalida dati'!$F$7),OR('Dealflow centrale'!V2153='Convalida dati'!$D$10,'Dealflow centrale'!V2153='Convalida dati'!$D$9,'Dealflow centrale'!V2153='Convalida dati'!$D$6),IF(T2153="",OR(V2153="",V2153='Convalida dati'!$D$8),"FALSO")))</f>
        <v>1</v>
      </c>
      <c r="F2153" s="58" t="str">
        <f t="shared" ca="1" si="215"/>
        <v>OK</v>
      </c>
      <c r="G2153" s="60">
        <f t="shared" si="218"/>
        <v>2148</v>
      </c>
      <c r="H2153" s="84">
        <v>44474</v>
      </c>
      <c r="I2153" s="59">
        <v>44474</v>
      </c>
      <c r="J2153" s="75" t="s">
        <v>4527</v>
      </c>
      <c r="K2153" s="70" t="s">
        <v>62</v>
      </c>
      <c r="L2153" s="70" t="s">
        <v>149</v>
      </c>
      <c r="M2153" s="72" t="s">
        <v>92</v>
      </c>
      <c r="N2153" s="75"/>
      <c r="O2153" s="73" t="s">
        <v>3650</v>
      </c>
      <c r="P2153" s="60" t="s">
        <v>35</v>
      </c>
      <c r="Q2153" s="61" t="s">
        <v>170</v>
      </c>
      <c r="R2153" s="383" t="s">
        <v>48</v>
      </c>
      <c r="S2153" s="388" t="str">
        <f>+'EVCA sectoralclassification'!E199</f>
        <v>Internet technologies</v>
      </c>
      <c r="T2153" s="383" t="s">
        <v>166</v>
      </c>
      <c r="U2153" s="60" t="s">
        <v>218</v>
      </c>
      <c r="V2153" s="425" t="s">
        <v>3913</v>
      </c>
      <c r="W2153" s="461"/>
      <c r="X2153" s="488">
        <v>44475</v>
      </c>
      <c r="Y2153" s="481"/>
      <c r="Z2153" s="284"/>
    </row>
    <row r="2154" spans="2:26" ht="42.45" hidden="1" customHeight="1" x14ac:dyDescent="0.3">
      <c r="B2154" s="56" t="str">
        <f t="shared" ca="1" si="219"/>
        <v>VERO</v>
      </c>
      <c r="C2154" s="57" t="b">
        <f t="shared" si="220"/>
        <v>1</v>
      </c>
      <c r="D2154" s="57" t="b">
        <f>+IF(Q2154='Convalida dati'!$B$16,AND('Dealflow centrale'!V2154&lt;&gt;"",I2154&lt;&gt;""),IF(AND('Dealflow centrale'!Q2154='Convalida dati'!$B$17,'Dealflow centrale'!I2154=""),OR('Dealflow centrale'!V2154="",V2154='Convalida dati'!$D$8),"FALSO"))</f>
        <v>1</v>
      </c>
      <c r="E2154" s="57" t="b">
        <f>+IF(OR(T2154='Convalida dati'!$F$4,T2154='Convalida dati'!$F$5,T2154='Convalida dati'!$F$8),OR('Dealflow centrale'!V2154='Convalida dati'!$D$9,V2154='Convalida dati'!$D$6,V2154='Convalida dati'!$D$7),IF(OR('Dealflow centrale'!T2154='Convalida dati'!$F$6,'Dealflow centrale'!T2154='Convalida dati'!$F$7),OR('Dealflow centrale'!V2154='Convalida dati'!$D$10,'Dealflow centrale'!V2154='Convalida dati'!$D$9,'Dealflow centrale'!V2154='Convalida dati'!$D$6),IF(T2154="",OR(V2154="",V2154='Convalida dati'!$D$8),"FALSO")))</f>
        <v>1</v>
      </c>
      <c r="F2154" s="58" t="str">
        <f t="shared" ca="1" si="215"/>
        <v>OK</v>
      </c>
      <c r="G2154" s="66">
        <f t="shared" si="218"/>
        <v>2149</v>
      </c>
      <c r="H2154" s="85">
        <v>44474</v>
      </c>
      <c r="I2154" s="63">
        <v>44474</v>
      </c>
      <c r="J2154" s="292" t="s">
        <v>4528</v>
      </c>
      <c r="K2154" s="76" t="s">
        <v>62</v>
      </c>
      <c r="L2154" s="76" t="s">
        <v>764</v>
      </c>
      <c r="M2154" s="78" t="s">
        <v>103</v>
      </c>
      <c r="N2154" s="64"/>
      <c r="O2154" s="272" t="s">
        <v>3650</v>
      </c>
      <c r="P2154" s="66" t="s">
        <v>35</v>
      </c>
      <c r="Q2154" s="67" t="s">
        <v>170</v>
      </c>
      <c r="R2154" s="384" t="s">
        <v>48</v>
      </c>
      <c r="S2154" s="387" t="str">
        <f>+'EVCA sectoralclassification'!E200</f>
        <v>Internet technologies</v>
      </c>
      <c r="T2154" s="384" t="s">
        <v>167</v>
      </c>
      <c r="U2154" s="66" t="s">
        <v>218</v>
      </c>
      <c r="V2154" s="427" t="s">
        <v>3913</v>
      </c>
      <c r="W2154" s="462"/>
      <c r="X2154" s="489">
        <v>44475</v>
      </c>
      <c r="Y2154" s="482"/>
      <c r="Z2154" s="74"/>
    </row>
    <row r="2155" spans="2:26" ht="42.45" hidden="1" customHeight="1" x14ac:dyDescent="0.3">
      <c r="B2155" s="56" t="str">
        <f t="shared" ca="1" si="219"/>
        <v>VERO</v>
      </c>
      <c r="C2155" s="57" t="b">
        <f t="shared" si="220"/>
        <v>1</v>
      </c>
      <c r="D2155" s="57" t="b">
        <f>+IF(Q2155='Convalida dati'!$B$16,AND('Dealflow centrale'!V2155&lt;&gt;"",I2155&lt;&gt;""),IF(AND('Dealflow centrale'!Q2155='Convalida dati'!$B$17,'Dealflow centrale'!I2155=""),OR('Dealflow centrale'!V2155="",V2155='Convalida dati'!$D$8),"FALSO"))</f>
        <v>1</v>
      </c>
      <c r="E2155" s="57" t="b">
        <f>+IF(OR(T2155='Convalida dati'!$F$4,T2155='Convalida dati'!$F$5,T2155='Convalida dati'!$F$8),OR('Dealflow centrale'!V2155='Convalida dati'!$D$9,V2155='Convalida dati'!$D$6,V2155='Convalida dati'!$D$7),IF(OR('Dealflow centrale'!T2155='Convalida dati'!$F$6,'Dealflow centrale'!T2155='Convalida dati'!$F$7),OR('Dealflow centrale'!V2155='Convalida dati'!$D$10,'Dealflow centrale'!V2155='Convalida dati'!$D$9,'Dealflow centrale'!V2155='Convalida dati'!$D$6),IF(T2155="",OR(V2155="",V2155='Convalida dati'!$D$8),"FALSO")))</f>
        <v>1</v>
      </c>
      <c r="F2155" s="58" t="str">
        <f t="shared" ref="F2155:F2218" ca="1" si="221">+IF(AND(B2155="VERO",C2155=TRUE,D2155=TRUE,E2155=TRUE),"OK","ERRORE")</f>
        <v>OK</v>
      </c>
      <c r="G2155" s="60">
        <f t="shared" si="218"/>
        <v>2150</v>
      </c>
      <c r="H2155" s="84">
        <v>44474</v>
      </c>
      <c r="I2155" s="59">
        <v>44474</v>
      </c>
      <c r="J2155" s="75" t="s">
        <v>4529</v>
      </c>
      <c r="K2155" s="70" t="s">
        <v>62</v>
      </c>
      <c r="L2155" s="70" t="s">
        <v>149</v>
      </c>
      <c r="M2155" s="72" t="s">
        <v>92</v>
      </c>
      <c r="N2155" s="75"/>
      <c r="O2155" s="73" t="s">
        <v>3650</v>
      </c>
      <c r="P2155" s="72" t="s">
        <v>35</v>
      </c>
      <c r="Q2155" s="61" t="s">
        <v>170</v>
      </c>
      <c r="R2155" s="383" t="s">
        <v>53</v>
      </c>
      <c r="S2155" s="388" t="str">
        <f>+'EVCA sectoralclassification'!E182</f>
        <v>Financial institutions and services</v>
      </c>
      <c r="T2155" s="383" t="s">
        <v>166</v>
      </c>
      <c r="U2155" s="60" t="s">
        <v>218</v>
      </c>
      <c r="V2155" s="425" t="s">
        <v>3913</v>
      </c>
      <c r="W2155" s="461"/>
      <c r="X2155" s="488">
        <v>44475</v>
      </c>
      <c r="Y2155" s="481"/>
      <c r="Z2155" s="284"/>
    </row>
    <row r="2156" spans="2:26" ht="42.45" hidden="1" customHeight="1" x14ac:dyDescent="0.3">
      <c r="B2156" s="56" t="str">
        <f t="shared" ca="1" si="219"/>
        <v>VERO</v>
      </c>
      <c r="C2156" s="57" t="b">
        <f t="shared" si="220"/>
        <v>1</v>
      </c>
      <c r="D2156" s="57" t="b">
        <f>+IF(Q2156='Convalida dati'!$B$16,AND('Dealflow centrale'!V2156&lt;&gt;"",I2156&lt;&gt;""),IF(AND('Dealflow centrale'!Q2156='Convalida dati'!$B$17,'Dealflow centrale'!I2156=""),OR('Dealflow centrale'!V2156="",V2156='Convalida dati'!$D$8),"FALSO"))</f>
        <v>1</v>
      </c>
      <c r="E2156" s="57" t="b">
        <f>+IF(OR(T2156='Convalida dati'!$F$4,T2156='Convalida dati'!$F$5,T2156='Convalida dati'!$F$8),OR('Dealflow centrale'!V2156='Convalida dati'!$D$9,V2156='Convalida dati'!$D$6,V2156='Convalida dati'!$D$7),IF(OR('Dealflow centrale'!T2156='Convalida dati'!$F$6,'Dealflow centrale'!T2156='Convalida dati'!$F$7),OR('Dealflow centrale'!V2156='Convalida dati'!$D$10,'Dealflow centrale'!V2156='Convalida dati'!$D$9,'Dealflow centrale'!V2156='Convalida dati'!$D$6),IF(T2156="",OR(V2156="",V2156='Convalida dati'!$D$8),"FALSO")))</f>
        <v>1</v>
      </c>
      <c r="F2156" s="58" t="str">
        <f t="shared" ca="1" si="221"/>
        <v>OK</v>
      </c>
      <c r="G2156" s="66">
        <f t="shared" si="218"/>
        <v>2151</v>
      </c>
      <c r="H2156" s="85">
        <v>44476</v>
      </c>
      <c r="I2156" s="63">
        <v>44476</v>
      </c>
      <c r="J2156" s="292" t="s">
        <v>4530</v>
      </c>
      <c r="K2156" s="76" t="s">
        <v>62</v>
      </c>
      <c r="L2156" s="76" t="s">
        <v>733</v>
      </c>
      <c r="M2156" s="78" t="s">
        <v>105</v>
      </c>
      <c r="N2156" s="64"/>
      <c r="O2156" s="272" t="s">
        <v>4544</v>
      </c>
      <c r="P2156" s="66" t="s">
        <v>34</v>
      </c>
      <c r="Q2156" s="280" t="s">
        <v>170</v>
      </c>
      <c r="R2156" s="384" t="s">
        <v>49</v>
      </c>
      <c r="S2156" s="387" t="str">
        <f>+'EVCA sectoralclassification'!E214</f>
        <v>Systems software</v>
      </c>
      <c r="T2156" s="384" t="s">
        <v>167</v>
      </c>
      <c r="U2156" s="66" t="s">
        <v>218</v>
      </c>
      <c r="V2156" s="427" t="s">
        <v>3913</v>
      </c>
      <c r="W2156" s="462"/>
      <c r="X2156" s="489">
        <v>44482</v>
      </c>
      <c r="Y2156" s="482"/>
      <c r="Z2156" s="74"/>
    </row>
    <row r="2157" spans="2:26" ht="42.45" hidden="1" customHeight="1" x14ac:dyDescent="0.3">
      <c r="B2157" s="56" t="str">
        <f t="shared" ca="1" si="219"/>
        <v>VERO</v>
      </c>
      <c r="C2157" s="57" t="b">
        <f t="shared" si="220"/>
        <v>1</v>
      </c>
      <c r="D2157" s="57" t="b">
        <f>+IF(Q2157='Convalida dati'!$B$16,AND('Dealflow centrale'!V2157&lt;&gt;"",I2157&lt;&gt;""),IF(AND('Dealflow centrale'!Q2157='Convalida dati'!$B$17,'Dealflow centrale'!I2157=""),OR('Dealflow centrale'!V2157="",V2157='Convalida dati'!$D$8),"FALSO"))</f>
        <v>1</v>
      </c>
      <c r="E2157" s="57" t="b">
        <f>+IF(OR(T2157='Convalida dati'!$F$4,T2157='Convalida dati'!$F$5,T2157='Convalida dati'!$F$8),OR('Dealflow centrale'!V2157='Convalida dati'!$D$9,V2157='Convalida dati'!$D$6,V2157='Convalida dati'!$D$7),IF(OR('Dealflow centrale'!T2157='Convalida dati'!$F$6,'Dealflow centrale'!T2157='Convalida dati'!$F$7),OR('Dealflow centrale'!V2157='Convalida dati'!$D$10,'Dealflow centrale'!V2157='Convalida dati'!$D$9,'Dealflow centrale'!V2157='Convalida dati'!$D$6),IF(T2157="",OR(V2157="",V2157='Convalida dati'!$D$8),"FALSO")))</f>
        <v>1</v>
      </c>
      <c r="F2157" s="58" t="str">
        <f t="shared" ca="1" si="221"/>
        <v>OK</v>
      </c>
      <c r="G2157" s="60">
        <f t="shared" si="218"/>
        <v>2152</v>
      </c>
      <c r="H2157" s="84">
        <v>44476</v>
      </c>
      <c r="I2157" s="59">
        <v>44476</v>
      </c>
      <c r="J2157" s="75" t="s">
        <v>4531</v>
      </c>
      <c r="K2157" s="70" t="s">
        <v>62</v>
      </c>
      <c r="L2157" s="70" t="s">
        <v>192</v>
      </c>
      <c r="M2157" s="72" t="s">
        <v>95</v>
      </c>
      <c r="N2157" s="75"/>
      <c r="O2157" s="73" t="s">
        <v>4545</v>
      </c>
      <c r="P2157" s="60" t="s">
        <v>83</v>
      </c>
      <c r="Q2157" s="61" t="s">
        <v>170</v>
      </c>
      <c r="R2157" s="383" t="s">
        <v>49</v>
      </c>
      <c r="S2157" s="388" t="str">
        <f>+'EVCA sectoralclassification'!E214</f>
        <v>Systems software</v>
      </c>
      <c r="T2157" s="383" t="s">
        <v>166</v>
      </c>
      <c r="U2157" s="60" t="s">
        <v>218</v>
      </c>
      <c r="V2157" s="425" t="s">
        <v>3913</v>
      </c>
      <c r="W2157" s="461"/>
      <c r="X2157" s="488">
        <v>44482</v>
      </c>
      <c r="Y2157" s="481"/>
      <c r="Z2157" s="284"/>
    </row>
    <row r="2158" spans="2:26" ht="42.45" hidden="1" customHeight="1" x14ac:dyDescent="0.3">
      <c r="B2158" s="56" t="str">
        <f t="shared" ca="1" si="219"/>
        <v>VERO</v>
      </c>
      <c r="C2158" s="57" t="b">
        <f t="shared" si="220"/>
        <v>1</v>
      </c>
      <c r="D2158" s="57" t="b">
        <f>+IF(Q2158='Convalida dati'!$B$16,AND('Dealflow centrale'!V2158&lt;&gt;"",I2158&lt;&gt;""),IF(AND('Dealflow centrale'!Q2158='Convalida dati'!$B$17,'Dealflow centrale'!I2158=""),OR('Dealflow centrale'!V2158="",V2158='Convalida dati'!$D$8),"FALSO"))</f>
        <v>1</v>
      </c>
      <c r="E2158" s="57" t="b">
        <f>+IF(OR(T2158='Convalida dati'!$F$4,T2158='Convalida dati'!$F$5,T2158='Convalida dati'!$F$8),OR('Dealflow centrale'!V2158='Convalida dati'!$D$9,V2158='Convalida dati'!$D$6,V2158='Convalida dati'!$D$7),IF(OR('Dealflow centrale'!T2158='Convalida dati'!$F$6,'Dealflow centrale'!T2158='Convalida dati'!$F$7),OR('Dealflow centrale'!V2158='Convalida dati'!$D$10,'Dealflow centrale'!V2158='Convalida dati'!$D$9,'Dealflow centrale'!V2158='Convalida dati'!$D$6),IF(T2158="",OR(V2158="",V2158='Convalida dati'!$D$8),"FALSO")))</f>
        <v>1</v>
      </c>
      <c r="F2158" s="58" t="str">
        <f t="shared" ca="1" si="221"/>
        <v>OK</v>
      </c>
      <c r="G2158" s="66">
        <f t="shared" si="218"/>
        <v>2153</v>
      </c>
      <c r="H2158" s="85">
        <v>44476</v>
      </c>
      <c r="I2158" s="63">
        <v>44476</v>
      </c>
      <c r="J2158" s="292" t="s">
        <v>4532</v>
      </c>
      <c r="K2158" s="76" t="s">
        <v>62</v>
      </c>
      <c r="L2158" s="76" t="s">
        <v>69</v>
      </c>
      <c r="M2158" s="78" t="s">
        <v>70</v>
      </c>
      <c r="N2158" s="64"/>
      <c r="O2158" s="272" t="s">
        <v>4545</v>
      </c>
      <c r="P2158" s="66" t="s">
        <v>83</v>
      </c>
      <c r="Q2158" s="67" t="s">
        <v>170</v>
      </c>
      <c r="R2158" s="382" t="s">
        <v>49</v>
      </c>
      <c r="S2158" s="387" t="str">
        <f>+'EVCA sectoralclassification'!E214</f>
        <v>Systems software</v>
      </c>
      <c r="T2158" s="384" t="s">
        <v>166</v>
      </c>
      <c r="U2158" s="66" t="s">
        <v>218</v>
      </c>
      <c r="V2158" s="427" t="s">
        <v>3913</v>
      </c>
      <c r="W2158" s="462"/>
      <c r="X2158" s="489">
        <v>44482</v>
      </c>
      <c r="Y2158" s="482"/>
      <c r="Z2158" s="74"/>
    </row>
    <row r="2159" spans="2:26" ht="42.45" hidden="1" customHeight="1" x14ac:dyDescent="0.3">
      <c r="B2159" s="56" t="str">
        <f t="shared" ca="1" si="219"/>
        <v>VERO</v>
      </c>
      <c r="C2159" s="57" t="b">
        <f t="shared" si="220"/>
        <v>1</v>
      </c>
      <c r="D2159" s="57" t="b">
        <f>+IF(Q2159='Convalida dati'!$B$16,AND('Dealflow centrale'!V2159&lt;&gt;"",I2159&lt;&gt;""),IF(AND('Dealflow centrale'!Q2159='Convalida dati'!$B$17,'Dealflow centrale'!I2159=""),OR('Dealflow centrale'!V2159="",V2159='Convalida dati'!$D$8),"FALSO"))</f>
        <v>1</v>
      </c>
      <c r="E2159" s="57" t="b">
        <f>+IF(OR(T2159='Convalida dati'!$F$4,T2159='Convalida dati'!$F$5,T2159='Convalida dati'!$F$8),OR('Dealflow centrale'!V2159='Convalida dati'!$D$9,V2159='Convalida dati'!$D$6,V2159='Convalida dati'!$D$7),IF(OR('Dealflow centrale'!T2159='Convalida dati'!$F$6,'Dealflow centrale'!T2159='Convalida dati'!$F$7),OR('Dealflow centrale'!V2159='Convalida dati'!$D$10,'Dealflow centrale'!V2159='Convalida dati'!$D$9,'Dealflow centrale'!V2159='Convalida dati'!$D$6),IF(T2159="",OR(V2159="",V2159='Convalida dati'!$D$8),"FALSO")))</f>
        <v>1</v>
      </c>
      <c r="F2159" s="58" t="str">
        <f t="shared" ca="1" si="221"/>
        <v>OK</v>
      </c>
      <c r="G2159" s="60">
        <f t="shared" si="218"/>
        <v>2154</v>
      </c>
      <c r="H2159" s="84">
        <v>44476</v>
      </c>
      <c r="I2159" s="59">
        <v>44476</v>
      </c>
      <c r="J2159" s="75" t="s">
        <v>4546</v>
      </c>
      <c r="K2159" s="70" t="s">
        <v>62</v>
      </c>
      <c r="L2159" s="70" t="s">
        <v>747</v>
      </c>
      <c r="M2159" s="72" t="s">
        <v>96</v>
      </c>
      <c r="N2159" s="75"/>
      <c r="O2159" s="73" t="s">
        <v>4545</v>
      </c>
      <c r="P2159" s="60" t="s">
        <v>83</v>
      </c>
      <c r="Q2159" s="61" t="s">
        <v>170</v>
      </c>
      <c r="R2159" s="383" t="s">
        <v>48</v>
      </c>
      <c r="S2159" s="388" t="str">
        <f>+'EVCA sectoralclassification'!E200</f>
        <v>Internet technologies</v>
      </c>
      <c r="T2159" s="383" t="s">
        <v>166</v>
      </c>
      <c r="U2159" s="60" t="s">
        <v>218</v>
      </c>
      <c r="V2159" s="425" t="s">
        <v>3913</v>
      </c>
      <c r="W2159" s="461"/>
      <c r="X2159" s="488">
        <v>44482</v>
      </c>
      <c r="Y2159" s="481"/>
      <c r="Z2159" s="284"/>
    </row>
    <row r="2160" spans="2:26" ht="42.45" hidden="1" customHeight="1" x14ac:dyDescent="0.3">
      <c r="B2160" s="56" t="str">
        <f t="shared" ca="1" si="219"/>
        <v>VERO</v>
      </c>
      <c r="C2160" s="57" t="b">
        <f t="shared" si="220"/>
        <v>1</v>
      </c>
      <c r="D2160" s="57" t="b">
        <f>+IF(Q2160='Convalida dati'!$B$16,AND('Dealflow centrale'!V2160&lt;&gt;"",I2160&lt;&gt;""),IF(AND('Dealflow centrale'!Q2160='Convalida dati'!$B$17,'Dealflow centrale'!I2160=""),OR('Dealflow centrale'!V2160="",V2160='Convalida dati'!$D$8),"FALSO"))</f>
        <v>1</v>
      </c>
      <c r="E2160" s="57" t="b">
        <f>+IF(OR(T2160='Convalida dati'!$F$4,T2160='Convalida dati'!$F$5,T2160='Convalida dati'!$F$8),OR('Dealflow centrale'!V2160='Convalida dati'!$D$9,V2160='Convalida dati'!$D$6,V2160='Convalida dati'!$D$7),IF(OR('Dealflow centrale'!T2160='Convalida dati'!$F$6,'Dealflow centrale'!T2160='Convalida dati'!$F$7),OR('Dealflow centrale'!V2160='Convalida dati'!$D$10,'Dealflow centrale'!V2160='Convalida dati'!$D$9,'Dealflow centrale'!V2160='Convalida dati'!$D$6),IF(T2160="",OR(V2160="",V2160='Convalida dati'!$D$8),"FALSO")))</f>
        <v>1</v>
      </c>
      <c r="F2160" s="58" t="str">
        <f t="shared" ca="1" si="221"/>
        <v>OK</v>
      </c>
      <c r="G2160" s="66">
        <f t="shared" si="218"/>
        <v>2155</v>
      </c>
      <c r="H2160" s="85">
        <v>44476</v>
      </c>
      <c r="I2160" s="63">
        <v>44476</v>
      </c>
      <c r="J2160" s="292" t="s">
        <v>4533</v>
      </c>
      <c r="K2160" s="76" t="s">
        <v>62</v>
      </c>
      <c r="L2160" s="76" t="s">
        <v>206</v>
      </c>
      <c r="M2160" s="78" t="s">
        <v>206</v>
      </c>
      <c r="N2160" s="64"/>
      <c r="O2160" s="272" t="s">
        <v>4545</v>
      </c>
      <c r="P2160" s="66" t="s">
        <v>83</v>
      </c>
      <c r="Q2160" s="67" t="s">
        <v>170</v>
      </c>
      <c r="R2160" s="384" t="s">
        <v>53</v>
      </c>
      <c r="S2160" s="387" t="str">
        <f>+'EVCA sectoralclassification'!E180</f>
        <v>Financial institutions and services</v>
      </c>
      <c r="T2160" s="384" t="s">
        <v>41</v>
      </c>
      <c r="U2160" s="66" t="s">
        <v>218</v>
      </c>
      <c r="V2160" s="437" t="s">
        <v>174</v>
      </c>
      <c r="W2160" s="384"/>
      <c r="X2160" s="489">
        <v>44482</v>
      </c>
      <c r="Y2160" s="482"/>
      <c r="Z2160" s="74"/>
    </row>
    <row r="2161" spans="2:26" ht="42.45" hidden="1" customHeight="1" x14ac:dyDescent="0.3">
      <c r="B2161" s="56" t="str">
        <f t="shared" ca="1" si="219"/>
        <v>VERO</v>
      </c>
      <c r="C2161" s="57" t="b">
        <f t="shared" si="220"/>
        <v>1</v>
      </c>
      <c r="D2161" s="57" t="b">
        <f>+IF(Q2161='Convalida dati'!$B$16,AND('Dealflow centrale'!V2161&lt;&gt;"",I2161&lt;&gt;""),IF(AND('Dealflow centrale'!Q2161='Convalida dati'!$B$17,'Dealflow centrale'!I2161=""),OR('Dealflow centrale'!V2161="",V2161='Convalida dati'!$D$8),"FALSO"))</f>
        <v>1</v>
      </c>
      <c r="E2161" s="57" t="b">
        <f>+IF(OR(T2161='Convalida dati'!$F$4,T2161='Convalida dati'!$F$5,T2161='Convalida dati'!$F$8),OR('Dealflow centrale'!V2161='Convalida dati'!$D$9,V2161='Convalida dati'!$D$6,V2161='Convalida dati'!$D$7),IF(OR('Dealflow centrale'!T2161='Convalida dati'!$F$6,'Dealflow centrale'!T2161='Convalida dati'!$F$7),OR('Dealflow centrale'!V2161='Convalida dati'!$D$10,'Dealflow centrale'!V2161='Convalida dati'!$D$9,'Dealflow centrale'!V2161='Convalida dati'!$D$6),IF(T2161="",OR(V2161="",V2161='Convalida dati'!$D$8),"FALSO")))</f>
        <v>1</v>
      </c>
      <c r="F2161" s="58" t="str">
        <f t="shared" ca="1" si="221"/>
        <v>OK</v>
      </c>
      <c r="G2161" s="60">
        <f t="shared" si="218"/>
        <v>2156</v>
      </c>
      <c r="H2161" s="84">
        <v>44476</v>
      </c>
      <c r="I2161" s="59">
        <v>44476</v>
      </c>
      <c r="J2161" s="75" t="s">
        <v>4534</v>
      </c>
      <c r="K2161" s="70" t="s">
        <v>62</v>
      </c>
      <c r="L2161" s="70" t="s">
        <v>231</v>
      </c>
      <c r="M2161" s="72" t="s">
        <v>91</v>
      </c>
      <c r="N2161" s="75"/>
      <c r="O2161" s="73" t="s">
        <v>4545</v>
      </c>
      <c r="P2161" s="60" t="s">
        <v>83</v>
      </c>
      <c r="Q2161" s="61" t="s">
        <v>170</v>
      </c>
      <c r="R2161" s="383" t="s">
        <v>49</v>
      </c>
      <c r="S2161" s="388" t="str">
        <f>+'EVCA sectoralclassification'!E214</f>
        <v>Systems software</v>
      </c>
      <c r="T2161" s="383" t="s">
        <v>166</v>
      </c>
      <c r="U2161" s="60" t="s">
        <v>218</v>
      </c>
      <c r="V2161" s="425" t="s">
        <v>3913</v>
      </c>
      <c r="W2161" s="461"/>
      <c r="X2161" s="488">
        <v>44482</v>
      </c>
      <c r="Y2161" s="481"/>
      <c r="Z2161" s="284"/>
    </row>
    <row r="2162" spans="2:26" ht="42.45" hidden="1" customHeight="1" x14ac:dyDescent="0.3">
      <c r="B2162" s="56" t="str">
        <f t="shared" ca="1" si="219"/>
        <v>VERO</v>
      </c>
      <c r="C2162" s="57" t="b">
        <f t="shared" si="220"/>
        <v>1</v>
      </c>
      <c r="D2162" s="57" t="b">
        <f>+IF(Q2162='Convalida dati'!$B$16,AND('Dealflow centrale'!V2162&lt;&gt;"",I2162&lt;&gt;""),IF(AND('Dealflow centrale'!Q2162='Convalida dati'!$B$17,'Dealflow centrale'!I2162=""),OR('Dealflow centrale'!V2162="",V2162='Convalida dati'!$D$8),"FALSO"))</f>
        <v>1</v>
      </c>
      <c r="E2162" s="57" t="b">
        <f>+IF(OR(T2162='Convalida dati'!$F$4,T2162='Convalida dati'!$F$5,T2162='Convalida dati'!$F$8),OR('Dealflow centrale'!V2162='Convalida dati'!$D$9,V2162='Convalida dati'!$D$6,V2162='Convalida dati'!$D$7),IF(OR('Dealflow centrale'!T2162='Convalida dati'!$F$6,'Dealflow centrale'!T2162='Convalida dati'!$F$7),OR('Dealflow centrale'!V2162='Convalida dati'!$D$10,'Dealflow centrale'!V2162='Convalida dati'!$D$9,'Dealflow centrale'!V2162='Convalida dati'!$D$6),IF(T2162="",OR(V2162="",V2162='Convalida dati'!$D$8),"FALSO")))</f>
        <v>1</v>
      </c>
      <c r="F2162" s="58" t="str">
        <f t="shared" ca="1" si="221"/>
        <v>OK</v>
      </c>
      <c r="G2162" s="66">
        <f t="shared" si="218"/>
        <v>2157</v>
      </c>
      <c r="H2162" s="85">
        <v>44476</v>
      </c>
      <c r="I2162" s="63">
        <v>44476</v>
      </c>
      <c r="J2162" s="292" t="s">
        <v>4535</v>
      </c>
      <c r="K2162" s="76" t="s">
        <v>62</v>
      </c>
      <c r="L2162" s="76" t="s">
        <v>149</v>
      </c>
      <c r="M2162" s="78" t="s">
        <v>92</v>
      </c>
      <c r="N2162" s="64"/>
      <c r="O2162" s="272" t="s">
        <v>4545</v>
      </c>
      <c r="P2162" s="66" t="s">
        <v>83</v>
      </c>
      <c r="Q2162" s="67" t="s">
        <v>170</v>
      </c>
      <c r="R2162" s="384" t="s">
        <v>53</v>
      </c>
      <c r="S2162" s="387" t="str">
        <f>+'EVCA sectoralclassification'!E89</f>
        <v>Business and industrial services</v>
      </c>
      <c r="T2162" s="384" t="s">
        <v>166</v>
      </c>
      <c r="U2162" s="66" t="s">
        <v>218</v>
      </c>
      <c r="V2162" s="427" t="s">
        <v>3913</v>
      </c>
      <c r="W2162" s="462"/>
      <c r="X2162" s="489">
        <v>44482</v>
      </c>
      <c r="Y2162" s="482"/>
      <c r="Z2162" s="74"/>
    </row>
    <row r="2163" spans="2:26" ht="42.45" hidden="1" customHeight="1" x14ac:dyDescent="0.3">
      <c r="B2163" s="56" t="str">
        <f t="shared" ca="1" si="219"/>
        <v>VERO</v>
      </c>
      <c r="C2163" s="57" t="b">
        <f t="shared" si="220"/>
        <v>1</v>
      </c>
      <c r="D2163" s="57" t="b">
        <f>+IF(Q2163='Convalida dati'!$B$16,AND('Dealflow centrale'!V2163&lt;&gt;"",I2163&lt;&gt;""),IF(AND('Dealflow centrale'!Q2163='Convalida dati'!$B$17,'Dealflow centrale'!I2163=""),OR('Dealflow centrale'!V2163="",V2163='Convalida dati'!$D$8),"FALSO"))</f>
        <v>1</v>
      </c>
      <c r="E2163" s="57" t="b">
        <f>+IF(OR(T2163='Convalida dati'!$F$4,T2163='Convalida dati'!$F$5,T2163='Convalida dati'!$F$8),OR('Dealflow centrale'!V2163='Convalida dati'!$D$9,V2163='Convalida dati'!$D$6,V2163='Convalida dati'!$D$7),IF(OR('Dealflow centrale'!T2163='Convalida dati'!$F$6,'Dealflow centrale'!T2163='Convalida dati'!$F$7),OR('Dealflow centrale'!V2163='Convalida dati'!$D$10,'Dealflow centrale'!V2163='Convalida dati'!$D$9,'Dealflow centrale'!V2163='Convalida dati'!$D$6),IF(T2163="",OR(V2163="",V2163='Convalida dati'!$D$8),"FALSO")))</f>
        <v>1</v>
      </c>
      <c r="F2163" s="58" t="str">
        <f t="shared" ca="1" si="221"/>
        <v>OK</v>
      </c>
      <c r="G2163" s="60">
        <f t="shared" si="218"/>
        <v>2158</v>
      </c>
      <c r="H2163" s="84">
        <v>44482</v>
      </c>
      <c r="I2163" s="59">
        <v>44482</v>
      </c>
      <c r="J2163" s="75" t="s">
        <v>4547</v>
      </c>
      <c r="K2163" s="70" t="s">
        <v>62</v>
      </c>
      <c r="L2163" s="70" t="s">
        <v>1193</v>
      </c>
      <c r="M2163" s="72" t="s">
        <v>92</v>
      </c>
      <c r="N2163" s="75"/>
      <c r="O2163" s="73" t="s">
        <v>4548</v>
      </c>
      <c r="P2163" s="60" t="s">
        <v>83</v>
      </c>
      <c r="Q2163" s="61" t="s">
        <v>170</v>
      </c>
      <c r="R2163" s="383" t="s">
        <v>51</v>
      </c>
      <c r="S2163" s="388" t="str">
        <f>+'EVCA sectoralclassification'!E54</f>
        <v>Business and industrial products</v>
      </c>
      <c r="T2163" s="383" t="s">
        <v>41</v>
      </c>
      <c r="U2163" s="60" t="s">
        <v>218</v>
      </c>
      <c r="V2163" s="434" t="s">
        <v>174</v>
      </c>
      <c r="W2163" s="397"/>
      <c r="X2163" s="488">
        <v>44490</v>
      </c>
      <c r="Y2163" s="483" t="s">
        <v>4576</v>
      </c>
      <c r="Z2163" s="80"/>
    </row>
    <row r="2164" spans="2:26" ht="42.45" hidden="1" customHeight="1" x14ac:dyDescent="0.3">
      <c r="B2164" s="56" t="str">
        <f t="shared" ca="1" si="219"/>
        <v>VERO</v>
      </c>
      <c r="C2164" s="57" t="b">
        <f t="shared" si="220"/>
        <v>1</v>
      </c>
      <c r="D2164" s="57" t="b">
        <f>+IF(Q2164='Convalida dati'!$B$16,AND('Dealflow centrale'!V2164&lt;&gt;"",I2164&lt;&gt;""),IF(AND('Dealflow centrale'!Q2164='Convalida dati'!$B$17,'Dealflow centrale'!I2164=""),OR('Dealflow centrale'!V2164="",V2164='Convalida dati'!$D$8),"FALSO"))</f>
        <v>1</v>
      </c>
      <c r="E2164" s="57" t="b">
        <f>+IF(OR(T2164='Convalida dati'!$F$4,T2164='Convalida dati'!$F$5,T2164='Convalida dati'!$F$8),OR('Dealflow centrale'!V2164='Convalida dati'!$D$9,V2164='Convalida dati'!$D$6,V2164='Convalida dati'!$D$7),IF(OR('Dealflow centrale'!T2164='Convalida dati'!$F$6,'Dealflow centrale'!T2164='Convalida dati'!$F$7),OR('Dealflow centrale'!V2164='Convalida dati'!$D$10,'Dealflow centrale'!V2164='Convalida dati'!$D$9,'Dealflow centrale'!V2164='Convalida dati'!$D$6),IF(T2164="",OR(V2164="",V2164='Convalida dati'!$D$8),"FALSO")))</f>
        <v>1</v>
      </c>
      <c r="F2164" s="58" t="str">
        <f t="shared" ca="1" si="221"/>
        <v>OK</v>
      </c>
      <c r="G2164" s="66">
        <f t="shared" ref="G2164:G2227" si="222">+G2163+1</f>
        <v>2159</v>
      </c>
      <c r="H2164" s="85">
        <v>44477</v>
      </c>
      <c r="I2164" s="63">
        <v>44477</v>
      </c>
      <c r="J2164" s="292" t="s">
        <v>4536</v>
      </c>
      <c r="K2164" s="76" t="s">
        <v>62</v>
      </c>
      <c r="L2164" s="76" t="s">
        <v>206</v>
      </c>
      <c r="M2164" s="78" t="s">
        <v>206</v>
      </c>
      <c r="N2164" s="64"/>
      <c r="O2164" s="272" t="s">
        <v>4537</v>
      </c>
      <c r="P2164" s="66" t="s">
        <v>83</v>
      </c>
      <c r="Q2164" s="280" t="s">
        <v>170</v>
      </c>
      <c r="R2164" s="384" t="s">
        <v>49</v>
      </c>
      <c r="S2164" s="387" t="str">
        <f>+'EVCA sectoralclassification'!E214</f>
        <v>Systems software</v>
      </c>
      <c r="T2164" s="384" t="s">
        <v>166</v>
      </c>
      <c r="U2164" s="66" t="s">
        <v>218</v>
      </c>
      <c r="V2164" s="427" t="s">
        <v>3913</v>
      </c>
      <c r="W2164" s="462"/>
      <c r="X2164" s="489">
        <v>44482</v>
      </c>
      <c r="Y2164" s="482"/>
      <c r="Z2164" s="74"/>
    </row>
    <row r="2165" spans="2:26" ht="42.45" hidden="1" customHeight="1" x14ac:dyDescent="0.3">
      <c r="B2165" s="56" t="str">
        <f t="shared" ca="1" si="219"/>
        <v>VERO</v>
      </c>
      <c r="C2165" s="57" t="b">
        <f t="shared" si="220"/>
        <v>1</v>
      </c>
      <c r="D2165" s="57" t="b">
        <f>+IF(Q2165='Convalida dati'!$B$16,AND('Dealflow centrale'!V2165&lt;&gt;"",I2165&lt;&gt;""),IF(AND('Dealflow centrale'!Q2165='Convalida dati'!$B$17,'Dealflow centrale'!I2165=""),OR('Dealflow centrale'!V2165="",V2165='Convalida dati'!$D$8),"FALSO"))</f>
        <v>1</v>
      </c>
      <c r="E2165" s="57" t="b">
        <f>+IF(OR(T2165='Convalida dati'!$F$4,T2165='Convalida dati'!$F$5,T2165='Convalida dati'!$F$8),OR('Dealflow centrale'!V2165='Convalida dati'!$D$9,V2165='Convalida dati'!$D$6,V2165='Convalida dati'!$D$7),IF(OR('Dealflow centrale'!T2165='Convalida dati'!$F$6,'Dealflow centrale'!T2165='Convalida dati'!$F$7),OR('Dealflow centrale'!V2165='Convalida dati'!$D$10,'Dealflow centrale'!V2165='Convalida dati'!$D$9,'Dealflow centrale'!V2165='Convalida dati'!$D$6),IF(T2165="",OR(V2165="",V2165='Convalida dati'!$D$8),"FALSO")))</f>
        <v>1</v>
      </c>
      <c r="F2165" s="58" t="str">
        <f t="shared" ca="1" si="221"/>
        <v>OK</v>
      </c>
      <c r="G2165" s="60">
        <f t="shared" si="222"/>
        <v>2160</v>
      </c>
      <c r="H2165" s="84">
        <v>44480</v>
      </c>
      <c r="I2165" s="59">
        <v>44480</v>
      </c>
      <c r="J2165" s="75" t="s">
        <v>4538</v>
      </c>
      <c r="K2165" s="70" t="s">
        <v>62</v>
      </c>
      <c r="L2165" s="70" t="s">
        <v>149</v>
      </c>
      <c r="M2165" s="72" t="s">
        <v>92</v>
      </c>
      <c r="N2165" s="75"/>
      <c r="O2165" s="73" t="s">
        <v>4539</v>
      </c>
      <c r="P2165" s="60" t="s">
        <v>34</v>
      </c>
      <c r="Q2165" s="61" t="s">
        <v>170</v>
      </c>
      <c r="R2165" s="383" t="s">
        <v>48</v>
      </c>
      <c r="S2165" s="388" t="str">
        <f>+'EVCA sectoralclassification'!E147</f>
        <v>Educational and training products/services</v>
      </c>
      <c r="T2165" s="383" t="s">
        <v>166</v>
      </c>
      <c r="U2165" s="60" t="s">
        <v>218</v>
      </c>
      <c r="V2165" s="425" t="s">
        <v>3913</v>
      </c>
      <c r="W2165" s="461"/>
      <c r="X2165" s="488">
        <v>44482</v>
      </c>
      <c r="Y2165" s="481"/>
      <c r="Z2165" s="284"/>
    </row>
    <row r="2166" spans="2:26" ht="42.45" hidden="1" customHeight="1" x14ac:dyDescent="0.3">
      <c r="B2166" s="56" t="str">
        <f t="shared" ca="1" si="219"/>
        <v>VERO</v>
      </c>
      <c r="C2166" s="57" t="b">
        <f t="shared" si="220"/>
        <v>1</v>
      </c>
      <c r="D2166" s="57" t="b">
        <f>+IF(Q2166='Convalida dati'!$B$16,AND('Dealflow centrale'!V2166&lt;&gt;"",I2166&lt;&gt;""),IF(AND('Dealflow centrale'!Q2166='Convalida dati'!$B$17,'Dealflow centrale'!I2166=""),OR('Dealflow centrale'!V2166="",V2166='Convalida dati'!$D$8),"FALSO"))</f>
        <v>1</v>
      </c>
      <c r="E2166" s="57" t="b">
        <f>+IF(OR(T2166='Convalida dati'!$F$4,T2166='Convalida dati'!$F$5,T2166='Convalida dati'!$F$8),OR('Dealflow centrale'!V2166='Convalida dati'!$D$9,V2166='Convalida dati'!$D$6,V2166='Convalida dati'!$D$7),IF(OR('Dealflow centrale'!T2166='Convalida dati'!$F$6,'Dealflow centrale'!T2166='Convalida dati'!$F$7),OR('Dealflow centrale'!V2166='Convalida dati'!$D$10,'Dealflow centrale'!V2166='Convalida dati'!$D$9,'Dealflow centrale'!V2166='Convalida dati'!$D$6),IF(T2166="",OR(V2166="",V2166='Convalida dati'!$D$8),"FALSO")))</f>
        <v>1</v>
      </c>
      <c r="F2166" s="58" t="str">
        <f t="shared" ca="1" si="221"/>
        <v>OK</v>
      </c>
      <c r="G2166" s="66">
        <f t="shared" si="222"/>
        <v>2161</v>
      </c>
      <c r="H2166" s="85">
        <v>44482</v>
      </c>
      <c r="I2166" s="63">
        <v>44482</v>
      </c>
      <c r="J2166" s="292" t="s">
        <v>4540</v>
      </c>
      <c r="K2166" s="76" t="s">
        <v>62</v>
      </c>
      <c r="L2166" s="76" t="s">
        <v>206</v>
      </c>
      <c r="M2166" s="78" t="s">
        <v>206</v>
      </c>
      <c r="N2166" s="64"/>
      <c r="O2166" s="272" t="s">
        <v>4541</v>
      </c>
      <c r="P2166" s="66" t="s">
        <v>109</v>
      </c>
      <c r="Q2166" s="280" t="s">
        <v>170</v>
      </c>
      <c r="R2166" s="384" t="s">
        <v>49</v>
      </c>
      <c r="S2166" s="387" t="str">
        <f>+'EVCA sectoralclassification'!E214</f>
        <v>Systems software</v>
      </c>
      <c r="T2166" s="384" t="s">
        <v>166</v>
      </c>
      <c r="U2166" s="66" t="s">
        <v>218</v>
      </c>
      <c r="V2166" s="427" t="s">
        <v>3913</v>
      </c>
      <c r="W2166" s="462"/>
      <c r="X2166" s="489">
        <v>44482</v>
      </c>
      <c r="Y2166" s="482"/>
      <c r="Z2166" s="74"/>
    </row>
    <row r="2167" spans="2:26" ht="42.45" hidden="1" customHeight="1" x14ac:dyDescent="0.3">
      <c r="B2167" s="56" t="str">
        <f t="shared" ca="1" si="219"/>
        <v>VERO</v>
      </c>
      <c r="C2167" s="57" t="b">
        <f t="shared" si="220"/>
        <v>1</v>
      </c>
      <c r="D2167" s="57" t="b">
        <f>+IF(Q2167='Convalida dati'!$B$16,AND('Dealflow centrale'!V2167&lt;&gt;"",I2167&lt;&gt;""),IF(AND('Dealflow centrale'!Q2167='Convalida dati'!$B$17,'Dealflow centrale'!I2167=""),OR('Dealflow centrale'!V2167="",V2167='Convalida dati'!$D$8),"FALSO"))</f>
        <v>1</v>
      </c>
      <c r="E2167" s="57" t="b">
        <f>+IF(OR(T2167='Convalida dati'!$F$4,T2167='Convalida dati'!$F$5,T2167='Convalida dati'!$F$8),OR('Dealflow centrale'!V2167='Convalida dati'!$D$9,V2167='Convalida dati'!$D$6,V2167='Convalida dati'!$D$7),IF(OR('Dealflow centrale'!T2167='Convalida dati'!$F$6,'Dealflow centrale'!T2167='Convalida dati'!$F$7),OR('Dealflow centrale'!V2167='Convalida dati'!$D$10,'Dealflow centrale'!V2167='Convalida dati'!$D$9,'Dealflow centrale'!V2167='Convalida dati'!$D$6),IF(T2167="",OR(V2167="",V2167='Convalida dati'!$D$8),"FALSO")))</f>
        <v>1</v>
      </c>
      <c r="F2167" s="58" t="str">
        <f t="shared" ca="1" si="221"/>
        <v>OK</v>
      </c>
      <c r="G2167" s="60">
        <f t="shared" si="222"/>
        <v>2162</v>
      </c>
      <c r="H2167" s="84">
        <v>44481</v>
      </c>
      <c r="I2167" s="59">
        <v>44481</v>
      </c>
      <c r="J2167" s="75" t="s">
        <v>4542</v>
      </c>
      <c r="K2167" s="70" t="s">
        <v>62</v>
      </c>
      <c r="L2167" s="70" t="s">
        <v>192</v>
      </c>
      <c r="M2167" s="72" t="s">
        <v>95</v>
      </c>
      <c r="N2167" s="75"/>
      <c r="O2167" s="73" t="s">
        <v>4543</v>
      </c>
      <c r="P2167" s="60" t="s">
        <v>34</v>
      </c>
      <c r="Q2167" s="61" t="s">
        <v>170</v>
      </c>
      <c r="R2167" s="383" t="s">
        <v>48</v>
      </c>
      <c r="S2167" s="388" t="str">
        <f>+'EVCA sectoralclassification'!E200</f>
        <v>Internet technologies</v>
      </c>
      <c r="T2167" s="385" t="s">
        <v>41</v>
      </c>
      <c r="U2167" s="60" t="s">
        <v>218</v>
      </c>
      <c r="V2167" s="434" t="s">
        <v>174</v>
      </c>
      <c r="W2167" s="397"/>
      <c r="X2167" s="488">
        <v>44482</v>
      </c>
      <c r="Y2167" s="481"/>
      <c r="Z2167" s="284"/>
    </row>
    <row r="2168" spans="2:26" ht="42.45" hidden="1" customHeight="1" x14ac:dyDescent="0.3">
      <c r="B2168" s="56" t="str">
        <f t="shared" ca="1" si="219"/>
        <v>VERO</v>
      </c>
      <c r="C2168" s="57" t="b">
        <f t="shared" si="220"/>
        <v>1</v>
      </c>
      <c r="D2168" s="57" t="b">
        <f>+IF(Q2168='Convalida dati'!$B$16,AND('Dealflow centrale'!V2168&lt;&gt;"",I2168&lt;&gt;""),IF(AND('Dealflow centrale'!Q2168='Convalida dati'!$B$17,'Dealflow centrale'!I2168=""),OR('Dealflow centrale'!V2168="",V2168='Convalida dati'!$D$8),"FALSO"))</f>
        <v>1</v>
      </c>
      <c r="E2168" s="57" t="b">
        <f>+IF(OR(T2168='Convalida dati'!$F$4,T2168='Convalida dati'!$F$5,T2168='Convalida dati'!$F$8),OR('Dealflow centrale'!V2168='Convalida dati'!$D$9,V2168='Convalida dati'!$D$6,V2168='Convalida dati'!$D$7),IF(OR('Dealflow centrale'!T2168='Convalida dati'!$F$6,'Dealflow centrale'!T2168='Convalida dati'!$F$7),OR('Dealflow centrale'!V2168='Convalida dati'!$D$12,'Dealflow centrale'!V2168='Convalida dati'!$D$9,'Dealflow centrale'!V2168='Convalida dati'!$D$6),IF(T2168="",OR(V2168="",V2168='Convalida dati'!$D$8),"FALSO")))</f>
        <v>1</v>
      </c>
      <c r="F2168" s="58" t="str">
        <f t="shared" ca="1" si="221"/>
        <v>OK</v>
      </c>
      <c r="G2168" s="66">
        <f t="shared" si="222"/>
        <v>2163</v>
      </c>
      <c r="H2168" s="85">
        <v>44482</v>
      </c>
      <c r="I2168" s="63">
        <v>44490</v>
      </c>
      <c r="J2168" s="292" t="s">
        <v>4550</v>
      </c>
      <c r="K2168" s="76" t="s">
        <v>62</v>
      </c>
      <c r="L2168" s="76" t="s">
        <v>4551</v>
      </c>
      <c r="M2168" s="78" t="s">
        <v>95</v>
      </c>
      <c r="N2168" s="64"/>
      <c r="O2168" s="272" t="s">
        <v>4549</v>
      </c>
      <c r="P2168" s="78" t="s">
        <v>34</v>
      </c>
      <c r="Q2168" s="280" t="s">
        <v>170</v>
      </c>
      <c r="R2168" s="384" t="s">
        <v>49</v>
      </c>
      <c r="S2168" s="387" t="str">
        <f>+'EVCA sectoralclassification'!E214</f>
        <v>Systems software</v>
      </c>
      <c r="T2168" s="384" t="s">
        <v>166</v>
      </c>
      <c r="U2168" s="66" t="s">
        <v>218</v>
      </c>
      <c r="V2168" s="427" t="s">
        <v>5177</v>
      </c>
      <c r="W2168" s="462"/>
      <c r="X2168" s="489">
        <v>44887</v>
      </c>
      <c r="Y2168" s="482" t="s">
        <v>5337</v>
      </c>
      <c r="Z2168" s="74"/>
    </row>
    <row r="2169" spans="2:26" ht="42.45" hidden="1" customHeight="1" x14ac:dyDescent="0.3">
      <c r="B2169" s="56" t="str">
        <f t="shared" ca="1" si="219"/>
        <v>VERO</v>
      </c>
      <c r="C2169" s="57" t="b">
        <f t="shared" si="220"/>
        <v>1</v>
      </c>
      <c r="D2169" s="57" t="b">
        <f>+IF(Q2169='Convalida dati'!$B$16,AND('Dealflow centrale'!V2169&lt;&gt;"",I2169&lt;&gt;""),IF(AND('Dealflow centrale'!Q2169='Convalida dati'!$B$17,'Dealflow centrale'!I2169=""),OR('Dealflow centrale'!V2169="",V2169='Convalida dati'!$D$8),"FALSO"))</f>
        <v>1</v>
      </c>
      <c r="E2169" s="57" t="b">
        <f>+IF(OR(T2169='Convalida dati'!$F$4,T2169='Convalida dati'!$F$5,T2169='Convalida dati'!$F$8),OR('Dealflow centrale'!V2169='Convalida dati'!$D$9,V2169='Convalida dati'!$D$6,V2169='Convalida dati'!$D$7),IF(OR('Dealflow centrale'!T2169='Convalida dati'!$F$6,'Dealflow centrale'!T2169='Convalida dati'!$F$7),OR('Dealflow centrale'!V2169='Convalida dati'!$D$10,'Dealflow centrale'!V2169='Convalida dati'!$D$9,'Dealflow centrale'!V2169='Convalida dati'!$D$6),IF(T2169="",OR(V2169="",V2169='Convalida dati'!$D$8),"FALSO")))</f>
        <v>1</v>
      </c>
      <c r="F2169" s="58" t="str">
        <f t="shared" ca="1" si="221"/>
        <v>OK</v>
      </c>
      <c r="G2169" s="60">
        <f t="shared" si="222"/>
        <v>2164</v>
      </c>
      <c r="H2169" s="84">
        <v>44483</v>
      </c>
      <c r="I2169" s="59">
        <v>44483</v>
      </c>
      <c r="J2169" s="75" t="s">
        <v>4552</v>
      </c>
      <c r="K2169" s="70" t="s">
        <v>62</v>
      </c>
      <c r="L2169" s="70" t="s">
        <v>149</v>
      </c>
      <c r="M2169" s="72" t="s">
        <v>92</v>
      </c>
      <c r="N2169" s="75" t="s">
        <v>4469</v>
      </c>
      <c r="O2169" s="73"/>
      <c r="P2169" s="72" t="s">
        <v>36</v>
      </c>
      <c r="Q2169" s="281" t="s">
        <v>170</v>
      </c>
      <c r="R2169" s="383" t="s">
        <v>49</v>
      </c>
      <c r="S2169" s="388" t="str">
        <f>+'EVCA sectoralclassification'!E214</f>
        <v>Systems software</v>
      </c>
      <c r="T2169" s="383" t="s">
        <v>166</v>
      </c>
      <c r="U2169" s="60" t="s">
        <v>218</v>
      </c>
      <c r="V2169" s="425" t="s">
        <v>3913</v>
      </c>
      <c r="W2169" s="461"/>
      <c r="X2169" s="488">
        <v>44490</v>
      </c>
      <c r="Y2169" s="481"/>
      <c r="Z2169" s="284"/>
    </row>
    <row r="2170" spans="2:26" ht="42.45" hidden="1" customHeight="1" x14ac:dyDescent="0.3">
      <c r="B2170" s="56" t="str">
        <f t="shared" ca="1" si="219"/>
        <v>VERO</v>
      </c>
      <c r="C2170" s="57" t="b">
        <f t="shared" si="220"/>
        <v>1</v>
      </c>
      <c r="D2170" s="57" t="b">
        <f>+IF(Q2170='Convalida dati'!$B$16,AND('Dealflow centrale'!V2170&lt;&gt;"",I2170&lt;&gt;""),IF(AND('Dealflow centrale'!Q2170='Convalida dati'!$B$17,'Dealflow centrale'!I2170=""),OR('Dealflow centrale'!V2170="",V2170='Convalida dati'!$D$8),"FALSO"))</f>
        <v>1</v>
      </c>
      <c r="E2170" s="57" t="b">
        <f>+IF(OR(T2170='Convalida dati'!$F$4,T2170='Convalida dati'!$F$5,T2170='Convalida dati'!$F$8),OR('Dealflow centrale'!V2170='Convalida dati'!$D$9,V2170='Convalida dati'!$D$6,V2170='Convalida dati'!$D$7),IF(OR('Dealflow centrale'!T2170='Convalida dati'!$F$6,'Dealflow centrale'!T2170='Convalida dati'!$F$7),OR('Dealflow centrale'!V2170='Convalida dati'!$D$10,'Dealflow centrale'!V2170='Convalida dati'!$D$9,'Dealflow centrale'!V2170='Convalida dati'!$D$6),IF(T2170="",OR(V2170="",V2170='Convalida dati'!$D$8),"FALSO")))</f>
        <v>1</v>
      </c>
      <c r="F2170" s="58" t="str">
        <f t="shared" ca="1" si="221"/>
        <v>OK</v>
      </c>
      <c r="G2170" s="66">
        <f t="shared" si="222"/>
        <v>2165</v>
      </c>
      <c r="H2170" s="85">
        <v>44483</v>
      </c>
      <c r="I2170" s="296">
        <v>44483</v>
      </c>
      <c r="J2170" s="292" t="s">
        <v>4554</v>
      </c>
      <c r="K2170" s="76" t="s">
        <v>62</v>
      </c>
      <c r="L2170" s="76" t="s">
        <v>165</v>
      </c>
      <c r="M2170" s="78" t="s">
        <v>90</v>
      </c>
      <c r="N2170" s="64"/>
      <c r="O2170" s="272" t="s">
        <v>4553</v>
      </c>
      <c r="P2170" s="66" t="s">
        <v>34</v>
      </c>
      <c r="Q2170" s="280" t="s">
        <v>170</v>
      </c>
      <c r="R2170" s="384" t="s">
        <v>48</v>
      </c>
      <c r="S2170" s="387" t="str">
        <f>+'EVCA sectoralclassification'!E200</f>
        <v>Internet technologies</v>
      </c>
      <c r="T2170" s="384" t="s">
        <v>41</v>
      </c>
      <c r="U2170" s="66" t="s">
        <v>218</v>
      </c>
      <c r="V2170" s="437" t="s">
        <v>174</v>
      </c>
      <c r="W2170" s="384"/>
      <c r="X2170" s="489">
        <v>44490</v>
      </c>
      <c r="Y2170" s="482"/>
      <c r="Z2170" s="74"/>
    </row>
    <row r="2171" spans="2:26" ht="42.45" hidden="1" customHeight="1" x14ac:dyDescent="0.3">
      <c r="B2171" s="56" t="str">
        <f t="shared" ca="1" si="219"/>
        <v>VERO</v>
      </c>
      <c r="C2171" s="57" t="b">
        <f t="shared" si="220"/>
        <v>1</v>
      </c>
      <c r="D2171" s="57" t="b">
        <f>+IF(Q2171='Convalida dati'!$B$16,AND('Dealflow centrale'!V2171&lt;&gt;"",I2171&lt;&gt;""),IF(AND('Dealflow centrale'!Q2171='Convalida dati'!$B$17,'Dealflow centrale'!I2171=""),OR('Dealflow centrale'!V2171="",V2171='Convalida dati'!$D$8),"FALSO"))</f>
        <v>1</v>
      </c>
      <c r="E2171" s="57" t="b">
        <f>+IF(OR(T2171='Convalida dati'!$F$4,T2171='Convalida dati'!$F$5,T2171='Convalida dati'!$F$8),OR('Dealflow centrale'!V2171='Convalida dati'!$D$9,V2171='Convalida dati'!$D$6,V2171='Convalida dati'!$D$7),IF(OR('Dealflow centrale'!T2171='Convalida dati'!$F$6,'Dealflow centrale'!T2171='Convalida dati'!$F$7),OR('Dealflow centrale'!V2171='Convalida dati'!$D$10,'Dealflow centrale'!V2171='Convalida dati'!$D$9,'Dealflow centrale'!V2171='Convalida dati'!$D$6),IF(T2171="",OR(V2171="",V2171='Convalida dati'!$D$8),"FALSO")))</f>
        <v>1</v>
      </c>
      <c r="F2171" s="58" t="str">
        <f t="shared" ca="1" si="221"/>
        <v>OK</v>
      </c>
      <c r="G2171" s="60">
        <f t="shared" si="222"/>
        <v>2166</v>
      </c>
      <c r="H2171" s="84">
        <v>44483</v>
      </c>
      <c r="I2171" s="59">
        <v>44483</v>
      </c>
      <c r="J2171" s="75" t="s">
        <v>4555</v>
      </c>
      <c r="K2171" s="70" t="s">
        <v>62</v>
      </c>
      <c r="L2171" s="70" t="s">
        <v>149</v>
      </c>
      <c r="M2171" s="72" t="s">
        <v>92</v>
      </c>
      <c r="N2171" s="75"/>
      <c r="O2171" s="73" t="s">
        <v>4556</v>
      </c>
      <c r="P2171" s="60" t="s">
        <v>34</v>
      </c>
      <c r="Q2171" s="61" t="s">
        <v>170</v>
      </c>
      <c r="R2171" s="383" t="s">
        <v>53</v>
      </c>
      <c r="S2171" s="388" t="str">
        <f>+'EVCA sectoralclassification'!E89</f>
        <v>Business and industrial services</v>
      </c>
      <c r="T2171" s="383" t="s">
        <v>166</v>
      </c>
      <c r="U2171" s="60" t="s">
        <v>218</v>
      </c>
      <c r="V2171" s="425" t="s">
        <v>3913</v>
      </c>
      <c r="W2171" s="461"/>
      <c r="X2171" s="488">
        <v>44490</v>
      </c>
      <c r="Y2171" s="481"/>
      <c r="Z2171" s="284"/>
    </row>
    <row r="2172" spans="2:26" ht="42.45" hidden="1" customHeight="1" x14ac:dyDescent="0.3">
      <c r="B2172" s="56" t="str">
        <f t="shared" ca="1" si="219"/>
        <v>VERO</v>
      </c>
      <c r="C2172" s="57" t="b">
        <f t="shared" si="220"/>
        <v>1</v>
      </c>
      <c r="D2172" s="57" t="b">
        <f>+IF(Q2172='Convalida dati'!$B$16,AND('Dealflow centrale'!V2172&lt;&gt;"",I2172&lt;&gt;""),IF(AND('Dealflow centrale'!Q2172='Convalida dati'!$B$17,'Dealflow centrale'!I2172=""),OR('Dealflow centrale'!V2172="",V2172='Convalida dati'!$D$8),"FALSO"))</f>
        <v>1</v>
      </c>
      <c r="E2172" s="57" t="b">
        <f>+IF(OR(T2172='Convalida dati'!$F$4,T2172='Convalida dati'!$F$5,T2172='Convalida dati'!$F$8),OR('Dealflow centrale'!V2172='Convalida dati'!$D$9,V2172='Convalida dati'!$D$6,V2172='Convalida dati'!$D$7),IF(OR('Dealflow centrale'!T2172='Convalida dati'!$F$6,'Dealflow centrale'!T2172='Convalida dati'!$F$7),OR('Dealflow centrale'!V2172='Convalida dati'!$D$10,'Dealflow centrale'!V2172='Convalida dati'!$D$9,'Dealflow centrale'!V2172='Convalida dati'!$D$6),IF(T2172="",OR(V2172="",V2172='Convalida dati'!$D$8),"FALSO")))</f>
        <v>1</v>
      </c>
      <c r="F2172" s="58" t="str">
        <f t="shared" ca="1" si="221"/>
        <v>OK</v>
      </c>
      <c r="G2172" s="66">
        <f t="shared" si="222"/>
        <v>2167</v>
      </c>
      <c r="H2172" s="85">
        <v>44484</v>
      </c>
      <c r="I2172" s="296">
        <f>+H2172</f>
        <v>44484</v>
      </c>
      <c r="J2172" s="292" t="s">
        <v>4557</v>
      </c>
      <c r="K2172" s="76" t="s">
        <v>62</v>
      </c>
      <c r="L2172" s="76" t="s">
        <v>4558</v>
      </c>
      <c r="M2172" s="78" t="s">
        <v>95</v>
      </c>
      <c r="N2172" s="77" t="s">
        <v>111</v>
      </c>
      <c r="O2172" s="272"/>
      <c r="P2172" s="78" t="s">
        <v>36</v>
      </c>
      <c r="Q2172" s="67" t="s">
        <v>170</v>
      </c>
      <c r="R2172" s="384" t="s">
        <v>49</v>
      </c>
      <c r="S2172" s="387" t="str">
        <f>+'EVCA sectoralclassification'!E214</f>
        <v>Systems software</v>
      </c>
      <c r="T2172" s="384" t="s">
        <v>167</v>
      </c>
      <c r="U2172" s="66" t="s">
        <v>218</v>
      </c>
      <c r="V2172" s="427" t="s">
        <v>3913</v>
      </c>
      <c r="W2172" s="462"/>
      <c r="X2172" s="489">
        <v>44490</v>
      </c>
      <c r="Y2172" s="482"/>
      <c r="Z2172" s="74"/>
    </row>
    <row r="2173" spans="2:26" ht="42.45" hidden="1" customHeight="1" x14ac:dyDescent="0.3">
      <c r="B2173" s="56" t="str">
        <f t="shared" ca="1" si="219"/>
        <v>VERO</v>
      </c>
      <c r="C2173" s="57" t="b">
        <f t="shared" si="220"/>
        <v>1</v>
      </c>
      <c r="D2173" s="57" t="b">
        <f>+IF(Q2173='Convalida dati'!$B$16,AND('Dealflow centrale'!V2173&lt;&gt;"",I2173&lt;&gt;""),IF(AND('Dealflow centrale'!Q2173='Convalida dati'!$B$17,'Dealflow centrale'!I2173=""),OR('Dealflow centrale'!V2173="",V2173='Convalida dati'!$D$8),"FALSO"))</f>
        <v>1</v>
      </c>
      <c r="E2173" s="57" t="b">
        <f>+IF(OR(T2173='Convalida dati'!$F$4,T2173='Convalida dati'!$F$5,T2173='Convalida dati'!$F$8),OR('Dealflow centrale'!V2173='Convalida dati'!$D$9,V2173='Convalida dati'!$D$6,V2173='Convalida dati'!$D$7),IF(OR('Dealflow centrale'!T2173='Convalida dati'!$F$6,'Dealflow centrale'!T2173='Convalida dati'!$F$7),OR('Dealflow centrale'!V2173='Convalida dati'!$D$10,'Dealflow centrale'!V2173='Convalida dati'!$D$9,'Dealflow centrale'!V2173='Convalida dati'!$D$6),IF(T2173="",OR(V2173="",V2173='Convalida dati'!$D$8),"FALSO")))</f>
        <v>1</v>
      </c>
      <c r="F2173" s="58" t="str">
        <f t="shared" ca="1" si="221"/>
        <v>OK</v>
      </c>
      <c r="G2173" s="60">
        <f t="shared" si="222"/>
        <v>2168</v>
      </c>
      <c r="H2173" s="84">
        <v>44484</v>
      </c>
      <c r="I2173" s="59">
        <v>44484</v>
      </c>
      <c r="J2173" s="75" t="s">
        <v>4559</v>
      </c>
      <c r="K2173" s="70" t="s">
        <v>62</v>
      </c>
      <c r="L2173" s="70" t="s">
        <v>202</v>
      </c>
      <c r="M2173" s="72" t="s">
        <v>89</v>
      </c>
      <c r="N2173" s="75"/>
      <c r="O2173" s="73" t="s">
        <v>4562</v>
      </c>
      <c r="P2173" s="60" t="s">
        <v>34</v>
      </c>
      <c r="Q2173" s="61" t="s">
        <v>170</v>
      </c>
      <c r="R2173" s="383" t="s">
        <v>53</v>
      </c>
      <c r="S2173" s="388" t="str">
        <f>+'EVCA sectoralclassification'!E147</f>
        <v>Educational and training products/services</v>
      </c>
      <c r="T2173" s="383" t="s">
        <v>41</v>
      </c>
      <c r="U2173" s="60" t="s">
        <v>218</v>
      </c>
      <c r="V2173" s="434" t="s">
        <v>174</v>
      </c>
      <c r="W2173" s="397"/>
      <c r="X2173" s="488">
        <v>44490</v>
      </c>
      <c r="Y2173" s="481"/>
      <c r="Z2173" s="284"/>
    </row>
    <row r="2174" spans="2:26" ht="42.45" hidden="1" customHeight="1" x14ac:dyDescent="0.3">
      <c r="B2174" s="56" t="str">
        <f t="shared" ca="1" si="219"/>
        <v>VERO</v>
      </c>
      <c r="C2174" s="57" t="b">
        <f t="shared" si="220"/>
        <v>1</v>
      </c>
      <c r="D2174" s="57" t="b">
        <f>+IF(Q2174='Convalida dati'!$B$16,AND('Dealflow centrale'!V2174&lt;&gt;"",I2174&lt;&gt;""),IF(AND('Dealflow centrale'!Q2174='Convalida dati'!$B$17,'Dealflow centrale'!I2174=""),OR('Dealflow centrale'!V2174="",V2174='Convalida dati'!$D$8),"FALSO"))</f>
        <v>1</v>
      </c>
      <c r="E2174" s="57" t="b">
        <f>+IF(OR(T2174='Convalida dati'!$F$4,T2174='Convalida dati'!$F$5,T2174='Convalida dati'!$F$8),OR('Dealflow centrale'!V2174='Convalida dati'!$D$9,V2174='Convalida dati'!$D$6,V2174='Convalida dati'!$D$7),IF(OR('Dealflow centrale'!T2174='Convalida dati'!$F$6,'Dealflow centrale'!T2174='Convalida dati'!$F$7),OR('Dealflow centrale'!V2174='Convalida dati'!$D$10,'Dealflow centrale'!V2174='Convalida dati'!$D$9,'Dealflow centrale'!V2174='Convalida dati'!$D$6),IF(T2174="",OR(V2174="",V2174='Convalida dati'!$D$8),"FALSO")))</f>
        <v>1</v>
      </c>
      <c r="F2174" s="58" t="str">
        <f t="shared" ca="1" si="221"/>
        <v>OK</v>
      </c>
      <c r="G2174" s="66">
        <f t="shared" si="222"/>
        <v>2169</v>
      </c>
      <c r="H2174" s="85">
        <v>44486</v>
      </c>
      <c r="I2174" s="63">
        <v>44486</v>
      </c>
      <c r="J2174" s="292" t="s">
        <v>4560</v>
      </c>
      <c r="K2174" s="76" t="s">
        <v>62</v>
      </c>
      <c r="L2174" s="76" t="s">
        <v>149</v>
      </c>
      <c r="M2174" s="78" t="s">
        <v>92</v>
      </c>
      <c r="N2174" s="77" t="s">
        <v>4563</v>
      </c>
      <c r="O2174" s="272"/>
      <c r="P2174" s="78" t="s">
        <v>36</v>
      </c>
      <c r="Q2174" s="280" t="s">
        <v>170</v>
      </c>
      <c r="R2174" s="384" t="s">
        <v>52</v>
      </c>
      <c r="S2174" s="387" t="str">
        <f>+'EVCA sectoralclassification'!E231</f>
        <v>Medical devices and supplies</v>
      </c>
      <c r="T2174" s="384" t="s">
        <v>166</v>
      </c>
      <c r="U2174" s="66" t="s">
        <v>218</v>
      </c>
      <c r="V2174" s="427" t="s">
        <v>3913</v>
      </c>
      <c r="W2174" s="462"/>
      <c r="X2174" s="489">
        <v>44490</v>
      </c>
      <c r="Y2174" s="482"/>
      <c r="Z2174" s="74"/>
    </row>
    <row r="2175" spans="2:26" ht="42.45" hidden="1" customHeight="1" x14ac:dyDescent="0.3">
      <c r="B2175" s="56" t="str">
        <f t="shared" ca="1" si="219"/>
        <v>VERO</v>
      </c>
      <c r="C2175" s="57" t="b">
        <f t="shared" si="220"/>
        <v>1</v>
      </c>
      <c r="D2175" s="57" t="b">
        <f>+IF(Q2175='Convalida dati'!$B$16,AND('Dealflow centrale'!V2175&lt;&gt;"",I2175&lt;&gt;""),IF(AND('Dealflow centrale'!Q2175='Convalida dati'!$B$17,'Dealflow centrale'!I2175=""),OR('Dealflow centrale'!V2175="",V2175='Convalida dati'!$D$8),"FALSO"))</f>
        <v>1</v>
      </c>
      <c r="E2175" s="57" t="b">
        <f>+IF(OR(T2175='Convalida dati'!$F$4,T2175='Convalida dati'!$F$5,T2175='Convalida dati'!$F$8),OR('Dealflow centrale'!V2175='Convalida dati'!$D$9,V2175='Convalida dati'!$D$6,V2175='Convalida dati'!$D$7),IF(OR('Dealflow centrale'!T2175='Convalida dati'!$F$6,'Dealflow centrale'!T2175='Convalida dati'!$F$7),OR('Dealflow centrale'!V2175='Convalida dati'!$D$10,'Dealflow centrale'!V2175='Convalida dati'!$D$9,'Dealflow centrale'!V2175='Convalida dati'!$D$6),IF(T2175="",OR(V2175="",V2175='Convalida dati'!$D$8),"FALSO")))</f>
        <v>1</v>
      </c>
      <c r="F2175" s="58" t="str">
        <f t="shared" ca="1" si="221"/>
        <v>OK</v>
      </c>
      <c r="G2175" s="60">
        <f t="shared" si="222"/>
        <v>2170</v>
      </c>
      <c r="H2175" s="84">
        <v>44488</v>
      </c>
      <c r="I2175" s="59">
        <v>44488</v>
      </c>
      <c r="J2175" s="75" t="s">
        <v>4564</v>
      </c>
      <c r="K2175" s="70" t="s">
        <v>62</v>
      </c>
      <c r="L2175" s="70" t="s">
        <v>236</v>
      </c>
      <c r="M2175" s="72" t="s">
        <v>87</v>
      </c>
      <c r="N2175" s="75"/>
      <c r="O2175" s="73" t="s">
        <v>4565</v>
      </c>
      <c r="P2175" s="60" t="s">
        <v>34</v>
      </c>
      <c r="Q2175" s="61" t="s">
        <v>170</v>
      </c>
      <c r="R2175" s="383" t="s">
        <v>48</v>
      </c>
      <c r="S2175" s="388" t="str">
        <f>+'EVCA sectoralclassification'!E146</f>
        <v>Educational and training products/services</v>
      </c>
      <c r="T2175" s="385" t="s">
        <v>167</v>
      </c>
      <c r="U2175" s="72" t="s">
        <v>218</v>
      </c>
      <c r="V2175" s="425" t="s">
        <v>3913</v>
      </c>
      <c r="W2175" s="461"/>
      <c r="X2175" s="488">
        <v>44490</v>
      </c>
      <c r="Y2175" s="481"/>
      <c r="Z2175" s="284"/>
    </row>
    <row r="2176" spans="2:26" ht="42.45" hidden="1" customHeight="1" x14ac:dyDescent="0.3">
      <c r="B2176" s="56" t="str">
        <f t="shared" ca="1" si="219"/>
        <v>VERO</v>
      </c>
      <c r="C2176" s="57" t="b">
        <f t="shared" si="220"/>
        <v>1</v>
      </c>
      <c r="D2176" s="57" t="b">
        <f>+IF(Q2176='Convalida dati'!$B$16,AND('Dealflow centrale'!V2176&lt;&gt;"",I2176&lt;&gt;""),IF(AND('Dealflow centrale'!Q2176='Convalida dati'!$B$17,'Dealflow centrale'!I2176=""),OR('Dealflow centrale'!V2176="",V2176='Convalida dati'!$D$8),"FALSO"))</f>
        <v>1</v>
      </c>
      <c r="E2176" s="57" t="b">
        <f>+IF(OR(T2176='Convalida dati'!$F$4,T2176='Convalida dati'!$F$5,T2176='Convalida dati'!$F$8),OR('Dealflow centrale'!V2176='Convalida dati'!$D$9,V2176='Convalida dati'!$D$6,V2176='Convalida dati'!$D$7),IF(OR('Dealflow centrale'!T2176='Convalida dati'!$F$6,'Dealflow centrale'!T2176='Convalida dati'!$F$7),OR('Dealflow centrale'!V2176='Convalida dati'!$D$10,'Dealflow centrale'!V2176='Convalida dati'!$D$9,'Dealflow centrale'!V2176='Convalida dati'!$D$6),IF(T2176="",OR(V2176="",V2176='Convalida dati'!$D$8),"FALSO")))</f>
        <v>1</v>
      </c>
      <c r="F2176" s="58" t="str">
        <f t="shared" ca="1" si="221"/>
        <v>OK</v>
      </c>
      <c r="G2176" s="66">
        <f t="shared" si="222"/>
        <v>2171</v>
      </c>
      <c r="H2176" s="85">
        <v>44488</v>
      </c>
      <c r="I2176" s="63">
        <v>44494</v>
      </c>
      <c r="J2176" s="292" t="s">
        <v>4566</v>
      </c>
      <c r="K2176" s="76" t="s">
        <v>62</v>
      </c>
      <c r="L2176" s="76" t="s">
        <v>149</v>
      </c>
      <c r="M2176" s="78" t="s">
        <v>92</v>
      </c>
      <c r="N2176" s="64"/>
      <c r="O2176" s="272" t="s">
        <v>4567</v>
      </c>
      <c r="P2176" s="66" t="s">
        <v>34</v>
      </c>
      <c r="Q2176" s="280" t="s">
        <v>170</v>
      </c>
      <c r="R2176" s="384" t="s">
        <v>47</v>
      </c>
      <c r="S2176" s="387" t="str">
        <f>+'EVCA sectoralclassification'!E127</f>
        <v>Consumer products manufacturing</v>
      </c>
      <c r="T2176" s="382" t="s">
        <v>41</v>
      </c>
      <c r="U2176" s="66" t="s">
        <v>218</v>
      </c>
      <c r="V2176" s="437" t="s">
        <v>174</v>
      </c>
      <c r="W2176" s="384"/>
      <c r="X2176" s="489">
        <v>44496</v>
      </c>
      <c r="Y2176" s="482"/>
      <c r="Z2176" s="74"/>
    </row>
    <row r="2177" spans="2:26" ht="42.45" hidden="1" customHeight="1" x14ac:dyDescent="0.3">
      <c r="B2177" s="56" t="str">
        <f t="shared" ca="1" si="219"/>
        <v>VERO</v>
      </c>
      <c r="C2177" s="57" t="b">
        <f t="shared" si="220"/>
        <v>1</v>
      </c>
      <c r="D2177" s="57" t="b">
        <f>+IF(Q2177='Convalida dati'!$B$16,AND('Dealflow centrale'!V2177&lt;&gt;"",I2177&lt;&gt;""),IF(AND('Dealflow centrale'!Q2177='Convalida dati'!$B$17,'Dealflow centrale'!I2177=""),OR('Dealflow centrale'!V2177="",V2177='Convalida dati'!$D$8),"FALSO"))</f>
        <v>1</v>
      </c>
      <c r="E2177" s="57" t="b">
        <f>+IF(OR(T2177='Convalida dati'!$F$4,T2177='Convalida dati'!$F$5,T2177='Convalida dati'!$F$8),OR('Dealflow centrale'!V2177='Convalida dati'!$D$9,V2177='Convalida dati'!$D$6,V2177='Convalida dati'!$D$7),IF(OR('Dealflow centrale'!T2177='Convalida dati'!$F$6,'Dealflow centrale'!T2177='Convalida dati'!$F$7),OR('Dealflow centrale'!V2177='Convalida dati'!$D$10,'Dealflow centrale'!V2177='Convalida dati'!$D$9,'Dealflow centrale'!V2177='Convalida dati'!$D$6),IF(T2177="",OR(V2177="",V2177='Convalida dati'!$D$8),"FALSO")))</f>
        <v>1</v>
      </c>
      <c r="F2177" s="58" t="str">
        <f t="shared" ca="1" si="221"/>
        <v>OK</v>
      </c>
      <c r="G2177" s="60">
        <f t="shared" si="222"/>
        <v>2172</v>
      </c>
      <c r="H2177" s="84">
        <v>44488</v>
      </c>
      <c r="I2177" s="59">
        <v>44496</v>
      </c>
      <c r="J2177" s="75" t="s">
        <v>4568</v>
      </c>
      <c r="K2177" s="70" t="s">
        <v>62</v>
      </c>
      <c r="L2177" s="70" t="s">
        <v>1246</v>
      </c>
      <c r="M2177" s="72" t="s">
        <v>100</v>
      </c>
      <c r="N2177" s="75"/>
      <c r="O2177" s="73" t="s">
        <v>4569</v>
      </c>
      <c r="P2177" s="72" t="s">
        <v>34</v>
      </c>
      <c r="Q2177" s="281" t="s">
        <v>170</v>
      </c>
      <c r="R2177" s="383" t="s">
        <v>52</v>
      </c>
      <c r="S2177" s="388" t="str">
        <f>+'EVCA sectoralclassification'!E231</f>
        <v>Medical devices and supplies</v>
      </c>
      <c r="T2177" s="383" t="s">
        <v>41</v>
      </c>
      <c r="U2177" s="60" t="s">
        <v>218</v>
      </c>
      <c r="V2177" s="425" t="s">
        <v>174</v>
      </c>
      <c r="W2177" s="461"/>
      <c r="X2177" s="488">
        <v>44503</v>
      </c>
      <c r="Y2177" s="481"/>
      <c r="Z2177" s="284"/>
    </row>
    <row r="2178" spans="2:26" ht="42.45" hidden="1" customHeight="1" x14ac:dyDescent="0.3">
      <c r="B2178" s="56" t="str">
        <f t="shared" ca="1" si="219"/>
        <v>VERO</v>
      </c>
      <c r="C2178" s="57" t="b">
        <f t="shared" si="220"/>
        <v>1</v>
      </c>
      <c r="D2178" s="57" t="b">
        <f>+IF(Q2178='Convalida dati'!$B$16,AND('Dealflow centrale'!V2178&lt;&gt;"",I2178&lt;&gt;""),IF(AND('Dealflow centrale'!Q2178='Convalida dati'!$B$17,'Dealflow centrale'!I2178=""),OR('Dealflow centrale'!V2178="",V2178='Convalida dati'!$D$8),"FALSO"))</f>
        <v>1</v>
      </c>
      <c r="E2178" s="57" t="b">
        <f>+IF(OR(T2178='Convalida dati'!$F$4,T2178='Convalida dati'!$F$5,T2178='Convalida dati'!$F$8),OR('Dealflow centrale'!V2178='Convalida dati'!$D$9,V2178='Convalida dati'!$D$6,V2178='Convalida dati'!$D$7),IF(OR('Dealflow centrale'!T2178='Convalida dati'!$F$6,'Dealflow centrale'!T2178='Convalida dati'!$F$7),OR('Dealflow centrale'!V2178='Convalida dati'!$D$10,'Dealflow centrale'!V2178='Convalida dati'!$D$9,'Dealflow centrale'!V2178='Convalida dati'!$D$6),IF(T2178="",OR(V2178="",V2178='Convalida dati'!$D$8),"FALSO")))</f>
        <v>1</v>
      </c>
      <c r="F2178" s="58" t="str">
        <f t="shared" ca="1" si="221"/>
        <v>OK</v>
      </c>
      <c r="G2178" s="66">
        <f t="shared" si="222"/>
        <v>2173</v>
      </c>
      <c r="H2178" s="85">
        <v>44488</v>
      </c>
      <c r="I2178" s="63">
        <v>44488</v>
      </c>
      <c r="J2178" s="292" t="s">
        <v>4571</v>
      </c>
      <c r="K2178" s="76" t="s">
        <v>62</v>
      </c>
      <c r="L2178" s="76" t="s">
        <v>1865</v>
      </c>
      <c r="M2178" s="78" t="s">
        <v>101</v>
      </c>
      <c r="N2178" s="64"/>
      <c r="O2178" s="272" t="s">
        <v>4570</v>
      </c>
      <c r="P2178" s="66" t="s">
        <v>34</v>
      </c>
      <c r="Q2178" s="67" t="s">
        <v>170</v>
      </c>
      <c r="R2178" s="384" t="s">
        <v>51</v>
      </c>
      <c r="S2178" s="387" t="str">
        <f>+'EVCA sectoralclassification'!E52</f>
        <v>Business and industrial products</v>
      </c>
      <c r="T2178" s="384" t="s">
        <v>41</v>
      </c>
      <c r="U2178" s="66" t="s">
        <v>218</v>
      </c>
      <c r="V2178" s="437" t="s">
        <v>174</v>
      </c>
      <c r="W2178" s="384"/>
      <c r="X2178" s="489">
        <v>44490</v>
      </c>
      <c r="Y2178" s="482"/>
      <c r="Z2178" s="74"/>
    </row>
    <row r="2179" spans="2:26" ht="42.45" hidden="1" customHeight="1" x14ac:dyDescent="0.3">
      <c r="B2179" s="56" t="str">
        <f t="shared" ca="1" si="219"/>
        <v>VERO</v>
      </c>
      <c r="C2179" s="57" t="b">
        <f t="shared" si="220"/>
        <v>1</v>
      </c>
      <c r="D2179" s="57" t="b">
        <f>+IF(Q2179='Convalida dati'!$B$16,AND('Dealflow centrale'!V2179&lt;&gt;"",I2179&lt;&gt;""),IF(AND('Dealflow centrale'!Q2179='Convalida dati'!$B$17,'Dealflow centrale'!I2179=""),OR('Dealflow centrale'!V2179="",V2179='Convalida dati'!$D$8),"FALSO"))</f>
        <v>1</v>
      </c>
      <c r="E2179" s="57" t="b">
        <f>+IF(OR(T2179='Convalida dati'!$F$4,T2179='Convalida dati'!$F$5,T2179='Convalida dati'!$F$8),OR('Dealflow centrale'!V2179='Convalida dati'!$D$9,V2179='Convalida dati'!$D$6,V2179='Convalida dati'!$D$7),IF(OR('Dealflow centrale'!T2179='Convalida dati'!$F$6,'Dealflow centrale'!T2179='Convalida dati'!$F$7),OR('Dealflow centrale'!V2179='Convalida dati'!$D$10,'Dealflow centrale'!V2179='Convalida dati'!$D$9,'Dealflow centrale'!V2179='Convalida dati'!$D$6),IF(T2179="",OR(V2179="",V2179='Convalida dati'!$D$8),"FALSO")))</f>
        <v>1</v>
      </c>
      <c r="F2179" s="58" t="str">
        <f t="shared" ca="1" si="221"/>
        <v>OK</v>
      </c>
      <c r="G2179" s="60">
        <f t="shared" si="222"/>
        <v>2174</v>
      </c>
      <c r="H2179" s="84">
        <v>44488</v>
      </c>
      <c r="I2179" s="59">
        <v>44488</v>
      </c>
      <c r="J2179" s="75" t="s">
        <v>4572</v>
      </c>
      <c r="K2179" s="70" t="s">
        <v>62</v>
      </c>
      <c r="L2179" s="70" t="s">
        <v>165</v>
      </c>
      <c r="M2179" s="72" t="s">
        <v>90</v>
      </c>
      <c r="N2179" s="75"/>
      <c r="O2179" s="73" t="s">
        <v>4573</v>
      </c>
      <c r="P2179" s="60" t="s">
        <v>34</v>
      </c>
      <c r="Q2179" s="281" t="s">
        <v>170</v>
      </c>
      <c r="R2179" s="383" t="s">
        <v>48</v>
      </c>
      <c r="S2179" s="388" t="str">
        <f>+'EVCA sectoralclassification'!E200</f>
        <v>Internet technologies</v>
      </c>
      <c r="T2179" s="383" t="s">
        <v>166</v>
      </c>
      <c r="U2179" s="60" t="s">
        <v>218</v>
      </c>
      <c r="V2179" s="425" t="s">
        <v>3913</v>
      </c>
      <c r="W2179" s="461"/>
      <c r="X2179" s="488">
        <v>44490</v>
      </c>
      <c r="Y2179" s="481"/>
      <c r="Z2179" s="284"/>
    </row>
    <row r="2180" spans="2:26" ht="42.45" hidden="1" customHeight="1" x14ac:dyDescent="0.3">
      <c r="B2180" s="56" t="str">
        <f t="shared" ca="1" si="219"/>
        <v>VERO</v>
      </c>
      <c r="C2180" s="57" t="b">
        <f t="shared" si="220"/>
        <v>1</v>
      </c>
      <c r="D2180" s="57" t="b">
        <f>+IF(Q2180='Convalida dati'!$B$16,AND('Dealflow centrale'!V2180&lt;&gt;"",I2180&lt;&gt;""),IF(AND('Dealflow centrale'!Q2180='Convalida dati'!$B$17,'Dealflow centrale'!I2180=""),OR('Dealflow centrale'!V2180="",V2180='Convalida dati'!$D$8),"FALSO"))</f>
        <v>1</v>
      </c>
      <c r="E2180" s="57" t="b">
        <f>+IF(OR(T2180='Convalida dati'!$F$4,T2180='Convalida dati'!$F$5,T2180='Convalida dati'!$F$8),OR('Dealflow centrale'!V2180='Convalida dati'!$D$9,V2180='Convalida dati'!$D$6,V2180='Convalida dati'!$D$7),IF(OR('Dealflow centrale'!T2180='Convalida dati'!$F$6,'Dealflow centrale'!T2180='Convalida dati'!$F$7),OR('Dealflow centrale'!V2180='Convalida dati'!$D$10,'Dealflow centrale'!V2180='Convalida dati'!$D$9,'Dealflow centrale'!V2180='Convalida dati'!$D$6),IF(T2180="",OR(V2180="",V2180='Convalida dati'!$D$8),"FALSO")))</f>
        <v>1</v>
      </c>
      <c r="F2180" s="58" t="str">
        <f t="shared" ca="1" si="221"/>
        <v>OK</v>
      </c>
      <c r="G2180" s="66">
        <f t="shared" si="222"/>
        <v>2175</v>
      </c>
      <c r="H2180" s="85">
        <v>44489</v>
      </c>
      <c r="I2180" s="63">
        <v>44489</v>
      </c>
      <c r="J2180" s="292" t="s">
        <v>4574</v>
      </c>
      <c r="K2180" s="76" t="s">
        <v>62</v>
      </c>
      <c r="L2180" s="76" t="s">
        <v>4575</v>
      </c>
      <c r="M2180" s="78" t="s">
        <v>99</v>
      </c>
      <c r="N2180" s="64"/>
      <c r="O2180" s="272" t="s">
        <v>3368</v>
      </c>
      <c r="P2180" s="66" t="s">
        <v>35</v>
      </c>
      <c r="Q2180" s="67" t="s">
        <v>170</v>
      </c>
      <c r="R2180" s="384" t="s">
        <v>48</v>
      </c>
      <c r="S2180" s="390" t="str">
        <f>+'EVCA sectoralclassification'!E200</f>
        <v>Internet technologies</v>
      </c>
      <c r="T2180" s="384" t="s">
        <v>166</v>
      </c>
      <c r="U2180" s="78" t="s">
        <v>218</v>
      </c>
      <c r="V2180" s="427" t="s">
        <v>3913</v>
      </c>
      <c r="W2180" s="462"/>
      <c r="X2180" s="489">
        <v>44490</v>
      </c>
      <c r="Y2180" s="482"/>
      <c r="Z2180" s="74"/>
    </row>
    <row r="2181" spans="2:26" ht="42.45" hidden="1" customHeight="1" x14ac:dyDescent="0.3">
      <c r="B2181" s="56" t="str">
        <f t="shared" ref="B2181:B2236" ca="1" si="223">IF(AND(+H2181&lt;=X2181,X2181&lt;=TODAY()),"VERO","FALSO")</f>
        <v>VERO</v>
      </c>
      <c r="C2181" s="57" t="b">
        <f t="shared" ref="C2181:C2236" si="224">+(AND(G2181&lt;&gt;"",H2181&lt;&gt;"",J2181&lt;&gt;"",K2181&lt;&gt;"",L2181&lt;&gt;"",M2181&lt;&gt;"",P2181&lt;&gt;"",Q2181&lt;&gt;""))</f>
        <v>1</v>
      </c>
      <c r="D2181" s="57" t="b">
        <f>+IF(Q2181='Convalida dati'!$B$16,AND('Dealflow centrale'!V2181&lt;&gt;"",I2181&lt;&gt;""),IF(AND('Dealflow centrale'!Q2181='Convalida dati'!$B$17,'Dealflow centrale'!I2181=""),OR('Dealflow centrale'!V2181="",V2181='Convalida dati'!$D$8),"FALSO"))</f>
        <v>1</v>
      </c>
      <c r="E2181" s="57" t="b">
        <f>+IF(OR(T2181='Convalida dati'!$F$4,T2181='Convalida dati'!$F$5,T2181='Convalida dati'!$F$8),OR('Dealflow centrale'!V2181='Convalida dati'!$D$9,V2181='Convalida dati'!$D$6,V2181='Convalida dati'!$D$7),IF(OR('Dealflow centrale'!T2181='Convalida dati'!$F$6,'Dealflow centrale'!T2181='Convalida dati'!$F$7),OR('Dealflow centrale'!V2181='Convalida dati'!$D$10,'Dealflow centrale'!V2181='Convalida dati'!$D$9,'Dealflow centrale'!V2181='Convalida dati'!$D$6),IF(T2181="",OR(V2181="",V2181='Convalida dati'!$D$8),"FALSO")))</f>
        <v>1</v>
      </c>
      <c r="F2181" s="58" t="str">
        <f t="shared" ca="1" si="221"/>
        <v>OK</v>
      </c>
      <c r="G2181" s="60">
        <f t="shared" si="222"/>
        <v>2176</v>
      </c>
      <c r="H2181" s="84">
        <v>44490</v>
      </c>
      <c r="I2181" s="295">
        <v>44490</v>
      </c>
      <c r="J2181" s="75" t="s">
        <v>4578</v>
      </c>
      <c r="K2181" s="70" t="s">
        <v>62</v>
      </c>
      <c r="L2181" s="70" t="s">
        <v>891</v>
      </c>
      <c r="M2181" s="72" t="s">
        <v>100</v>
      </c>
      <c r="N2181" s="75"/>
      <c r="O2181" s="73" t="s">
        <v>4579</v>
      </c>
      <c r="P2181" s="60" t="s">
        <v>35</v>
      </c>
      <c r="Q2181" s="281" t="s">
        <v>170</v>
      </c>
      <c r="R2181" s="383" t="s">
        <v>49</v>
      </c>
      <c r="S2181" s="388" t="str">
        <f>+'EVCA sectoralclassification'!E230</f>
        <v>Medical equipment and related software</v>
      </c>
      <c r="T2181" s="383" t="s">
        <v>166</v>
      </c>
      <c r="U2181" s="60" t="s">
        <v>218</v>
      </c>
      <c r="V2181" s="425" t="s">
        <v>3913</v>
      </c>
      <c r="W2181" s="461"/>
      <c r="X2181" s="488">
        <v>44496</v>
      </c>
      <c r="Y2181" s="483"/>
      <c r="Z2181" s="80"/>
    </row>
    <row r="2182" spans="2:26" ht="42.45" hidden="1" customHeight="1" x14ac:dyDescent="0.3">
      <c r="B2182" s="56" t="str">
        <f t="shared" ca="1" si="223"/>
        <v>VERO</v>
      </c>
      <c r="C2182" s="57" t="b">
        <f t="shared" si="224"/>
        <v>1</v>
      </c>
      <c r="D2182" s="57" t="b">
        <f>+IF(Q2182='Convalida dati'!$B$16,AND('Dealflow centrale'!V2182&lt;&gt;"",I2182&lt;&gt;""),IF(AND('Dealflow centrale'!Q2182='Convalida dati'!$B$17,'Dealflow centrale'!I2182=""),OR('Dealflow centrale'!V2182="",V2182='Convalida dati'!$D$8),"FALSO"))</f>
        <v>1</v>
      </c>
      <c r="E2182" s="57" t="b">
        <f>+IF(OR(T2182='Convalida dati'!$F$4,T2182='Convalida dati'!$F$5,T2182='Convalida dati'!$F$8),OR('Dealflow centrale'!V2182='Convalida dati'!$D$9,V2182='Convalida dati'!$D$6,V2182='Convalida dati'!$D$7),IF(OR('Dealflow centrale'!T2182='Convalida dati'!$F$6,'Dealflow centrale'!T2182='Convalida dati'!$F$7),OR('Dealflow centrale'!V2182='Convalida dati'!$D$10,'Dealflow centrale'!V2182='Convalida dati'!$D$9,'Dealflow centrale'!V2182='Convalida dati'!$D$6),IF(T2182="",OR(V2182="",V2182='Convalida dati'!$D$8),"FALSO")))</f>
        <v>1</v>
      </c>
      <c r="F2182" s="58" t="str">
        <f t="shared" ca="1" si="221"/>
        <v>OK</v>
      </c>
      <c r="G2182" s="66">
        <f t="shared" si="222"/>
        <v>2177</v>
      </c>
      <c r="H2182" s="85">
        <v>44490</v>
      </c>
      <c r="I2182" s="63">
        <v>44490</v>
      </c>
      <c r="J2182" s="292" t="s">
        <v>4580</v>
      </c>
      <c r="K2182" s="76" t="s">
        <v>62</v>
      </c>
      <c r="L2182" s="76" t="s">
        <v>149</v>
      </c>
      <c r="M2182" s="78" t="s">
        <v>92</v>
      </c>
      <c r="N2182" s="64"/>
      <c r="O2182" s="272" t="s">
        <v>4581</v>
      </c>
      <c r="P2182" s="66" t="s">
        <v>83</v>
      </c>
      <c r="Q2182" s="280" t="s">
        <v>170</v>
      </c>
      <c r="R2182" s="384" t="s">
        <v>49</v>
      </c>
      <c r="S2182" s="390" t="str">
        <f>+'EVCA sectoralclassification'!E230</f>
        <v>Medical equipment and related software</v>
      </c>
      <c r="T2182" s="384" t="s">
        <v>166</v>
      </c>
      <c r="U2182" s="78" t="s">
        <v>218</v>
      </c>
      <c r="V2182" s="427" t="s">
        <v>3913</v>
      </c>
      <c r="W2182" s="462"/>
      <c r="X2182" s="489">
        <v>44496</v>
      </c>
      <c r="Y2182" s="482"/>
      <c r="Z2182" s="74"/>
    </row>
    <row r="2183" spans="2:26" ht="42.45" hidden="1" customHeight="1" x14ac:dyDescent="0.3">
      <c r="B2183" s="56" t="str">
        <f t="shared" ca="1" si="223"/>
        <v>VERO</v>
      </c>
      <c r="C2183" s="57" t="b">
        <f t="shared" si="224"/>
        <v>1</v>
      </c>
      <c r="D2183" s="57" t="b">
        <f>+IF(Q2183='Convalida dati'!$B$16,AND('Dealflow centrale'!V2183&lt;&gt;"",I2183&lt;&gt;""),IF(AND('Dealflow centrale'!Q2183='Convalida dati'!$B$17,'Dealflow centrale'!I2183=""),OR('Dealflow centrale'!V2183="",V2183='Convalida dati'!$D$8),"FALSO"))</f>
        <v>1</v>
      </c>
      <c r="E2183" s="57" t="b">
        <f>+IF(OR(T2183='Convalida dati'!$F$4,T2183='Convalida dati'!$F$5,T2183='Convalida dati'!$F$8),OR('Dealflow centrale'!V2183='Convalida dati'!$D$9,V2183='Convalida dati'!$D$6,V2183='Convalida dati'!$D$7),IF(OR('Dealflow centrale'!T2183='Convalida dati'!$F$6,'Dealflow centrale'!T2183='Convalida dati'!$F$7),OR('Dealflow centrale'!V2183='Convalida dati'!$D$10,'Dealflow centrale'!V2183='Convalida dati'!$D$9,'Dealflow centrale'!V2183='Convalida dati'!$D$6),IF(T2183="",OR(V2183="",V2183='Convalida dati'!$D$8),"FALSO")))</f>
        <v>1</v>
      </c>
      <c r="F2183" s="58" t="str">
        <f t="shared" ca="1" si="221"/>
        <v>OK</v>
      </c>
      <c r="G2183" s="60">
        <f t="shared" si="222"/>
        <v>2178</v>
      </c>
      <c r="H2183" s="84">
        <v>44490</v>
      </c>
      <c r="I2183" s="59">
        <v>44490</v>
      </c>
      <c r="J2183" s="75" t="s">
        <v>4583</v>
      </c>
      <c r="K2183" s="70" t="s">
        <v>62</v>
      </c>
      <c r="L2183" s="70" t="s">
        <v>4584</v>
      </c>
      <c r="M2183" s="72" t="s">
        <v>95</v>
      </c>
      <c r="N2183" s="75"/>
      <c r="O2183" s="73" t="s">
        <v>4582</v>
      </c>
      <c r="P2183" s="60" t="s">
        <v>34</v>
      </c>
      <c r="Q2183" s="61" t="s">
        <v>170</v>
      </c>
      <c r="R2183" s="383" t="s">
        <v>49</v>
      </c>
      <c r="S2183" s="388" t="str">
        <f>+'EVCA sectoralclassification'!E230</f>
        <v>Medical equipment and related software</v>
      </c>
      <c r="T2183" s="383" t="s">
        <v>166</v>
      </c>
      <c r="U2183" s="60" t="s">
        <v>218</v>
      </c>
      <c r="V2183" s="425" t="s">
        <v>3913</v>
      </c>
      <c r="W2183" s="461"/>
      <c r="X2183" s="488">
        <v>44496</v>
      </c>
      <c r="Y2183" s="481"/>
      <c r="Z2183" s="284"/>
    </row>
    <row r="2184" spans="2:26" ht="42.45" hidden="1" customHeight="1" x14ac:dyDescent="0.3">
      <c r="B2184" s="56" t="str">
        <f t="shared" ca="1" si="223"/>
        <v>VERO</v>
      </c>
      <c r="C2184" s="57" t="b">
        <f t="shared" si="224"/>
        <v>1</v>
      </c>
      <c r="D2184" s="57" t="b">
        <f>+IF(Q2184='Convalida dati'!$B$16,AND('Dealflow centrale'!V2184&lt;&gt;"",I2184&lt;&gt;""),IF(AND('Dealflow centrale'!Q2184='Convalida dati'!$B$17,'Dealflow centrale'!I2184=""),OR('Dealflow centrale'!V2184="",V2184='Convalida dati'!$D$8),"FALSO"))</f>
        <v>1</v>
      </c>
      <c r="E2184" s="57" t="b">
        <f>+IF(OR(T2184='Convalida dati'!$F$4,T2184='Convalida dati'!$F$5,T2184='Convalida dati'!$F$8),OR('Dealflow centrale'!V2184='Convalida dati'!$D$9,V2184='Convalida dati'!$D$6,V2184='Convalida dati'!$D$7),IF(OR('Dealflow centrale'!T2184='Convalida dati'!$F$6,'Dealflow centrale'!T2184='Convalida dati'!$F$7),OR('Dealflow centrale'!V2184='Convalida dati'!$D$10,'Dealflow centrale'!V2184='Convalida dati'!$D$9,'Dealflow centrale'!V2184='Convalida dati'!$D$6),IF(T2184="",OR(V2184="",V2184='Convalida dati'!$D$8),"FALSO")))</f>
        <v>1</v>
      </c>
      <c r="F2184" s="58" t="str">
        <f t="shared" ca="1" si="221"/>
        <v>OK</v>
      </c>
      <c r="G2184" s="66">
        <f t="shared" si="222"/>
        <v>2179</v>
      </c>
      <c r="H2184" s="273">
        <v>44491</v>
      </c>
      <c r="I2184" s="63">
        <v>44491</v>
      </c>
      <c r="J2184" s="292" t="s">
        <v>4585</v>
      </c>
      <c r="K2184" s="76" t="s">
        <v>62</v>
      </c>
      <c r="L2184" s="76" t="s">
        <v>149</v>
      </c>
      <c r="M2184" s="78" t="s">
        <v>92</v>
      </c>
      <c r="N2184" s="77" t="s">
        <v>111</v>
      </c>
      <c r="O2184" s="272"/>
      <c r="P2184" s="78" t="s">
        <v>36</v>
      </c>
      <c r="Q2184" s="280" t="s">
        <v>170</v>
      </c>
      <c r="R2184" s="384" t="s">
        <v>53</v>
      </c>
      <c r="S2184" s="387" t="str">
        <f>+'EVCA sectoralclassification'!E75</f>
        <v>Business and industrial services</v>
      </c>
      <c r="T2184" s="384" t="s">
        <v>166</v>
      </c>
      <c r="U2184" s="66" t="s">
        <v>218</v>
      </c>
      <c r="V2184" s="427" t="s">
        <v>3913</v>
      </c>
      <c r="W2184" s="462"/>
      <c r="X2184" s="489">
        <v>44496</v>
      </c>
      <c r="Y2184" s="482"/>
      <c r="Z2184" s="74"/>
    </row>
    <row r="2185" spans="2:26" ht="42.45" hidden="1" customHeight="1" x14ac:dyDescent="0.3">
      <c r="B2185" s="56" t="str">
        <f t="shared" ca="1" si="223"/>
        <v>VERO</v>
      </c>
      <c r="C2185" s="57" t="b">
        <f t="shared" si="224"/>
        <v>1</v>
      </c>
      <c r="D2185" s="57" t="b">
        <f>+IF(Q2185='Convalida dati'!$B$16,AND('Dealflow centrale'!V2185&lt;&gt;"",I2185&lt;&gt;""),IF(AND('Dealflow centrale'!Q2185='Convalida dati'!$B$17,'Dealflow centrale'!I2185=""),OR('Dealflow centrale'!V2185="",V2185='Convalida dati'!$D$8),"FALSO"))</f>
        <v>1</v>
      </c>
      <c r="E2185" s="57" t="b">
        <f>+IF(OR(T2185='Convalida dati'!$F$4,T2185='Convalida dati'!$F$5,T2185='Convalida dati'!$F$8),OR('Dealflow centrale'!V2185='Convalida dati'!$D$9,V2185='Convalida dati'!$D$6,V2185='Convalida dati'!$D$7),IF(OR('Dealflow centrale'!T2185='Convalida dati'!$F$6,'Dealflow centrale'!T2185='Convalida dati'!$F$7),OR('Dealflow centrale'!V2185='Convalida dati'!$D$10,'Dealflow centrale'!V2185='Convalida dati'!$D$9,'Dealflow centrale'!V2185='Convalida dati'!$D$6),IF(T2185="",OR(V2185="",V2185='Convalida dati'!$D$8),"FALSO")))</f>
        <v>1</v>
      </c>
      <c r="F2185" s="58" t="str">
        <f t="shared" ca="1" si="221"/>
        <v>OK</v>
      </c>
      <c r="G2185" s="60">
        <f t="shared" si="222"/>
        <v>2180</v>
      </c>
      <c r="H2185" s="84">
        <v>44491</v>
      </c>
      <c r="I2185" s="59">
        <v>44491</v>
      </c>
      <c r="J2185" s="75" t="s">
        <v>4586</v>
      </c>
      <c r="K2185" s="70" t="s">
        <v>62</v>
      </c>
      <c r="L2185" s="70" t="s">
        <v>149</v>
      </c>
      <c r="M2185" s="72" t="s">
        <v>92</v>
      </c>
      <c r="N2185" s="75"/>
      <c r="O2185" s="73" t="s">
        <v>4587</v>
      </c>
      <c r="P2185" s="60" t="s">
        <v>34</v>
      </c>
      <c r="Q2185" s="281" t="s">
        <v>170</v>
      </c>
      <c r="R2185" s="383" t="s">
        <v>48</v>
      </c>
      <c r="S2185" s="388" t="str">
        <f>+'EVCA sectoralclassification'!E200</f>
        <v>Internet technologies</v>
      </c>
      <c r="T2185" s="383" t="s">
        <v>41</v>
      </c>
      <c r="U2185" s="60" t="s">
        <v>218</v>
      </c>
      <c r="V2185" s="434" t="s">
        <v>174</v>
      </c>
      <c r="W2185" s="397"/>
      <c r="X2185" s="488">
        <v>44496</v>
      </c>
      <c r="Y2185" s="481"/>
      <c r="Z2185" s="284"/>
    </row>
    <row r="2186" spans="2:26" ht="42.45" hidden="1" customHeight="1" x14ac:dyDescent="0.3">
      <c r="B2186" s="56" t="str">
        <f t="shared" ca="1" si="223"/>
        <v>VERO</v>
      </c>
      <c r="C2186" s="57" t="b">
        <f t="shared" si="224"/>
        <v>1</v>
      </c>
      <c r="D2186" s="57" t="b">
        <f>+IF(Q2186='Convalida dati'!$B$16,AND('Dealflow centrale'!V2186&lt;&gt;"",I2186&lt;&gt;""),IF(AND('Dealflow centrale'!Q2186='Convalida dati'!$B$17,'Dealflow centrale'!I2186=""),OR('Dealflow centrale'!V2186="",V2186='Convalida dati'!$D$8),"FALSO"))</f>
        <v>1</v>
      </c>
      <c r="E2186" s="57" t="b">
        <f>+IF(OR(T2186='Convalida dati'!$F$4,T2186='Convalida dati'!$F$5,T2186='Convalida dati'!$F$8),OR('Dealflow centrale'!V2186='Convalida dati'!$D$9,V2186='Convalida dati'!$D$6,V2186='Convalida dati'!$D$7),IF(OR('Dealflow centrale'!T2186='Convalida dati'!$F$6,'Dealflow centrale'!T2186='Convalida dati'!$F$7),OR('Dealflow centrale'!V2186='Convalida dati'!$D$10,'Dealflow centrale'!V2186='Convalida dati'!$D$9,'Dealflow centrale'!V2186='Convalida dati'!$D$6),IF(T2186="",OR(V2186="",V2186='Convalida dati'!$D$8),"FALSO")))</f>
        <v>1</v>
      </c>
      <c r="F2186" s="58" t="str">
        <f t="shared" ca="1" si="221"/>
        <v>OK</v>
      </c>
      <c r="G2186" s="66">
        <f t="shared" si="222"/>
        <v>2181</v>
      </c>
      <c r="H2186" s="85">
        <v>44491</v>
      </c>
      <c r="I2186" s="63">
        <v>44491</v>
      </c>
      <c r="J2186" s="292" t="s">
        <v>4588</v>
      </c>
      <c r="K2186" s="76" t="s">
        <v>62</v>
      </c>
      <c r="L2186" s="76" t="s">
        <v>149</v>
      </c>
      <c r="M2186" s="78" t="s">
        <v>92</v>
      </c>
      <c r="N2186" s="77" t="s">
        <v>4469</v>
      </c>
      <c r="O2186" s="272"/>
      <c r="P2186" s="78" t="s">
        <v>36</v>
      </c>
      <c r="Q2186" s="280" t="s">
        <v>170</v>
      </c>
      <c r="R2186" s="384" t="s">
        <v>47</v>
      </c>
      <c r="S2186" s="387" t="str">
        <f>+'EVCA sectoralclassification'!E129</f>
        <v>Consumer products manufacturing</v>
      </c>
      <c r="T2186" s="384" t="s">
        <v>167</v>
      </c>
      <c r="U2186" s="78" t="s">
        <v>218</v>
      </c>
      <c r="V2186" s="427" t="s">
        <v>3913</v>
      </c>
      <c r="W2186" s="462"/>
      <c r="X2186" s="489">
        <v>44496</v>
      </c>
      <c r="Y2186" s="482"/>
      <c r="Z2186" s="74"/>
    </row>
    <row r="2187" spans="2:26" ht="42.45" hidden="1" customHeight="1" x14ac:dyDescent="0.3">
      <c r="B2187" s="56" t="str">
        <f t="shared" ca="1" si="223"/>
        <v>VERO</v>
      </c>
      <c r="C2187" s="57" t="b">
        <f t="shared" si="224"/>
        <v>1</v>
      </c>
      <c r="D2187" s="57" t="b">
        <f>+IF(Q2187='Convalida dati'!$B$16,AND('Dealflow centrale'!V2187&lt;&gt;"",I2187&lt;&gt;""),IF(AND('Dealflow centrale'!Q2187='Convalida dati'!$B$17,'Dealflow centrale'!I2187=""),OR('Dealflow centrale'!V2187="",V2187='Convalida dati'!$D$8),"FALSO"))</f>
        <v>1</v>
      </c>
      <c r="E2187" s="57" t="b">
        <f>+IF(OR(T2187='Convalida dati'!$F$4,T2187='Convalida dati'!$F$5,T2187='Convalida dati'!$F$8),OR('Dealflow centrale'!V2187='Convalida dati'!$D$9,V2187='Convalida dati'!$D$6,V2187='Convalida dati'!$D$7),IF(OR('Dealflow centrale'!T2187='Convalida dati'!$F$6,'Dealflow centrale'!T2187='Convalida dati'!$F$7),OR('Dealflow centrale'!V2187='Convalida dati'!$D$10,'Dealflow centrale'!V2187='Convalida dati'!$D$9,'Dealflow centrale'!V2187='Convalida dati'!$D$6),IF(T2187="",OR(V2187="",V2187='Convalida dati'!$D$8),"FALSO")))</f>
        <v>1</v>
      </c>
      <c r="F2187" s="58" t="str">
        <f t="shared" ca="1" si="221"/>
        <v>OK</v>
      </c>
      <c r="G2187" s="60">
        <f t="shared" si="222"/>
        <v>2182</v>
      </c>
      <c r="H2187" s="84">
        <v>44491</v>
      </c>
      <c r="I2187" s="59">
        <v>44491</v>
      </c>
      <c r="J2187" s="75" t="s">
        <v>4589</v>
      </c>
      <c r="K2187" s="70" t="s">
        <v>62</v>
      </c>
      <c r="L2187" s="70" t="s">
        <v>206</v>
      </c>
      <c r="M2187" s="72" t="s">
        <v>206</v>
      </c>
      <c r="N2187" s="75"/>
      <c r="O2187" s="73" t="s">
        <v>4590</v>
      </c>
      <c r="P2187" s="60" t="s">
        <v>34</v>
      </c>
      <c r="Q2187" s="281" t="s">
        <v>170</v>
      </c>
      <c r="R2187" s="383" t="s">
        <v>45</v>
      </c>
      <c r="S2187" s="388" t="str">
        <f>+'EVCA sectoralclassification'!E179</f>
        <v>Energy: other</v>
      </c>
      <c r="T2187" s="383" t="s">
        <v>41</v>
      </c>
      <c r="U2187" s="72" t="s">
        <v>218</v>
      </c>
      <c r="V2187" s="434" t="s">
        <v>174</v>
      </c>
      <c r="W2187" s="397"/>
      <c r="X2187" s="488">
        <v>44496</v>
      </c>
      <c r="Y2187" s="481"/>
      <c r="Z2187" s="284"/>
    </row>
    <row r="2188" spans="2:26" ht="42.45" hidden="1" customHeight="1" x14ac:dyDescent="0.3">
      <c r="B2188" s="56" t="str">
        <f t="shared" ca="1" si="223"/>
        <v>VERO</v>
      </c>
      <c r="C2188" s="57" t="b">
        <f t="shared" si="224"/>
        <v>1</v>
      </c>
      <c r="D2188" s="57" t="b">
        <f>+IF(Q2188='Convalida dati'!$B$16,AND('Dealflow centrale'!V2188&lt;&gt;"",I2188&lt;&gt;""),IF(AND('Dealflow centrale'!Q2188='Convalida dati'!$B$17,'Dealflow centrale'!I2188=""),OR('Dealflow centrale'!V2188="",V2188='Convalida dati'!$D$8),"FALSO"))</f>
        <v>1</v>
      </c>
      <c r="E2188" s="57" t="b">
        <f>+IF(OR(T2188='Convalida dati'!$F$4,T2188='Convalida dati'!$F$5,T2188='Convalida dati'!$F$8),OR('Dealflow centrale'!V2188='Convalida dati'!$D$9,V2188='Convalida dati'!$D$6,V2188='Convalida dati'!$D$7),IF(OR('Dealflow centrale'!T2188='Convalida dati'!$F$6,'Dealflow centrale'!T2188='Convalida dati'!$F$7),OR('Dealflow centrale'!V2188='Convalida dati'!$D$10,'Dealflow centrale'!V2188='Convalida dati'!$D$9,'Dealflow centrale'!V2188='Convalida dati'!$D$6),IF(T2188="",OR(V2188="",V2188='Convalida dati'!$D$8),"FALSO")))</f>
        <v>1</v>
      </c>
      <c r="F2188" s="58" t="str">
        <f t="shared" ca="1" si="221"/>
        <v>OK</v>
      </c>
      <c r="G2188" s="66">
        <f t="shared" si="222"/>
        <v>2183</v>
      </c>
      <c r="H2188" s="85">
        <v>44494</v>
      </c>
      <c r="I2188" s="63">
        <v>44494</v>
      </c>
      <c r="J2188" s="292" t="s">
        <v>4591</v>
      </c>
      <c r="K2188" s="76" t="s">
        <v>62</v>
      </c>
      <c r="L2188" s="76" t="s">
        <v>149</v>
      </c>
      <c r="M2188" s="78" t="s">
        <v>92</v>
      </c>
      <c r="N2188" s="77" t="s">
        <v>4469</v>
      </c>
      <c r="O2188" s="272"/>
      <c r="P2188" s="78" t="s">
        <v>36</v>
      </c>
      <c r="Q2188" s="280" t="s">
        <v>170</v>
      </c>
      <c r="R2188" s="382" t="s">
        <v>48</v>
      </c>
      <c r="S2188" s="387" t="str">
        <f>+'EVCA sectoralclassification'!E200</f>
        <v>Internet technologies</v>
      </c>
      <c r="T2188" s="384" t="s">
        <v>166</v>
      </c>
      <c r="U2188" s="66" t="s">
        <v>218</v>
      </c>
      <c r="V2188" s="427" t="s">
        <v>3913</v>
      </c>
      <c r="W2188" s="462"/>
      <c r="X2188" s="489">
        <v>44496</v>
      </c>
      <c r="Y2188" s="482"/>
      <c r="Z2188" s="74"/>
    </row>
    <row r="2189" spans="2:26" ht="42.45" hidden="1" customHeight="1" x14ac:dyDescent="0.3">
      <c r="B2189" s="56" t="str">
        <f t="shared" ca="1" si="223"/>
        <v>VERO</v>
      </c>
      <c r="C2189" s="57" t="b">
        <f t="shared" si="224"/>
        <v>1</v>
      </c>
      <c r="D2189" s="57" t="b">
        <f>+IF(Q2189='Convalida dati'!$B$16,AND('Dealflow centrale'!V2189&lt;&gt;"",I2189&lt;&gt;""),IF(AND('Dealflow centrale'!Q2189='Convalida dati'!$B$17,'Dealflow centrale'!I2189=""),OR('Dealflow centrale'!V2189="",V2189='Convalida dati'!$D$8),"FALSO"))</f>
        <v>1</v>
      </c>
      <c r="E2189" s="57" t="b">
        <f>+IF(OR(T2189='Convalida dati'!$F$4,T2189='Convalida dati'!$F$5,T2189='Convalida dati'!$F$8),OR('Dealflow centrale'!V2189='Convalida dati'!$D$9,V2189='Convalida dati'!$D$6,V2189='Convalida dati'!$D$7),IF(OR('Dealflow centrale'!T2189='Convalida dati'!$F$6,'Dealflow centrale'!T2189='Convalida dati'!$F$7),OR('Dealflow centrale'!V2189='Convalida dati'!$D$10,'Dealflow centrale'!V2189='Convalida dati'!$D$9,'Dealflow centrale'!V2189='Convalida dati'!$D$6),IF(T2189="",OR(V2189="",V2189='Convalida dati'!$D$8),"FALSO")))</f>
        <v>1</v>
      </c>
      <c r="F2189" s="58" t="str">
        <f t="shared" ca="1" si="221"/>
        <v>OK</v>
      </c>
      <c r="G2189" s="60">
        <f t="shared" si="222"/>
        <v>2184</v>
      </c>
      <c r="H2189" s="84">
        <v>44494</v>
      </c>
      <c r="I2189" s="59">
        <v>44494</v>
      </c>
      <c r="J2189" s="75" t="s">
        <v>4592</v>
      </c>
      <c r="K2189" s="70" t="s">
        <v>62</v>
      </c>
      <c r="L2189" s="70" t="s">
        <v>165</v>
      </c>
      <c r="M2189" s="72" t="s">
        <v>90</v>
      </c>
      <c r="N2189" s="75" t="s">
        <v>4469</v>
      </c>
      <c r="O2189" s="73"/>
      <c r="P2189" s="72" t="s">
        <v>36</v>
      </c>
      <c r="Q2189" s="281" t="s">
        <v>170</v>
      </c>
      <c r="R2189" s="383" t="s">
        <v>53</v>
      </c>
      <c r="S2189" s="388" t="str">
        <f>+'EVCA sectoralclassification'!E152</f>
        <v>Hospitality, sports and entertainment facilities</v>
      </c>
      <c r="T2189" s="383" t="s">
        <v>166</v>
      </c>
      <c r="U2189" s="60" t="s">
        <v>218</v>
      </c>
      <c r="V2189" s="425" t="s">
        <v>3913</v>
      </c>
      <c r="W2189" s="461"/>
      <c r="X2189" s="488">
        <v>44496</v>
      </c>
      <c r="Y2189" s="481"/>
      <c r="Z2189" s="284"/>
    </row>
    <row r="2190" spans="2:26" ht="42.45" hidden="1" customHeight="1" x14ac:dyDescent="0.3">
      <c r="B2190" s="56" t="str">
        <f t="shared" ca="1" si="223"/>
        <v>VERO</v>
      </c>
      <c r="C2190" s="57" t="b">
        <f t="shared" si="224"/>
        <v>1</v>
      </c>
      <c r="D2190" s="57" t="b">
        <f>+IF(Q2190='Convalida dati'!$B$16,AND('Dealflow centrale'!V2190&lt;&gt;"",I2190&lt;&gt;""),IF(AND('Dealflow centrale'!Q2190='Convalida dati'!$B$17,'Dealflow centrale'!I2190=""),OR('Dealflow centrale'!V2190="",V2190='Convalida dati'!$D$8),"FALSO"))</f>
        <v>1</v>
      </c>
      <c r="E2190" s="57" t="b">
        <f>+IF(OR(T2190='Convalida dati'!$F$4,T2190='Convalida dati'!$F$5,T2190='Convalida dati'!$F$8),OR('Dealflow centrale'!V2190='Convalida dati'!$D$9,V2190='Convalida dati'!$D$6,V2190='Convalida dati'!$D$7),IF(OR('Dealflow centrale'!T2190='Convalida dati'!$F$6,'Dealflow centrale'!T2190='Convalida dati'!$F$7),OR('Dealflow centrale'!V2190='Convalida dati'!$D$10,'Dealflow centrale'!V2190='Convalida dati'!$D$9,'Dealflow centrale'!V2190='Convalida dati'!$D$6),IF(T2190="",OR(V2190="",V2190='Convalida dati'!$D$8),"FALSO")))</f>
        <v>1</v>
      </c>
      <c r="F2190" s="58" t="str">
        <f t="shared" ca="1" si="221"/>
        <v>OK</v>
      </c>
      <c r="G2190" s="66">
        <f t="shared" si="222"/>
        <v>2185</v>
      </c>
      <c r="H2190" s="85">
        <v>44494</v>
      </c>
      <c r="I2190" s="63">
        <v>44494</v>
      </c>
      <c r="J2190" s="292" t="s">
        <v>4594</v>
      </c>
      <c r="K2190" s="76" t="s">
        <v>62</v>
      </c>
      <c r="L2190" s="76" t="s">
        <v>149</v>
      </c>
      <c r="M2190" s="78" t="s">
        <v>92</v>
      </c>
      <c r="N2190" s="77" t="s">
        <v>111</v>
      </c>
      <c r="O2190" s="272"/>
      <c r="P2190" s="78" t="s">
        <v>36</v>
      </c>
      <c r="Q2190" s="67" t="s">
        <v>170</v>
      </c>
      <c r="R2190" s="384" t="s">
        <v>53</v>
      </c>
      <c r="S2190" s="387" t="str">
        <f>+'EVCA sectoralclassification'!E108</f>
        <v>Transportation services</v>
      </c>
      <c r="T2190" s="384" t="s">
        <v>167</v>
      </c>
      <c r="U2190" s="66" t="s">
        <v>218</v>
      </c>
      <c r="V2190" s="427" t="s">
        <v>3913</v>
      </c>
      <c r="W2190" s="462"/>
      <c r="X2190" s="489">
        <v>44496</v>
      </c>
      <c r="Y2190" s="482"/>
      <c r="Z2190" s="74"/>
    </row>
    <row r="2191" spans="2:26" ht="42.45" hidden="1" customHeight="1" x14ac:dyDescent="0.3">
      <c r="B2191" s="56" t="str">
        <f t="shared" ca="1" si="223"/>
        <v>VERO</v>
      </c>
      <c r="C2191" s="57" t="b">
        <f t="shared" si="224"/>
        <v>1</v>
      </c>
      <c r="D2191" s="57" t="b">
        <f>+IF(Q2191='Convalida dati'!$B$16,AND('Dealflow centrale'!V2191&lt;&gt;"",I2191&lt;&gt;""),IF(AND('Dealflow centrale'!Q2191='Convalida dati'!$B$17,'Dealflow centrale'!I2191=""),OR('Dealflow centrale'!V2191="",V2191='Convalida dati'!$D$8),"FALSO"))</f>
        <v>1</v>
      </c>
      <c r="E2191" s="57" t="b">
        <f>+IF(OR(T2191='Convalida dati'!$F$4,T2191='Convalida dati'!$F$5,T2191='Convalida dati'!$F$8),OR('Dealflow centrale'!V2191='Convalida dati'!$D$9,V2191='Convalida dati'!$D$6,V2191='Convalida dati'!$D$7),IF(OR('Dealflow centrale'!T2191='Convalida dati'!$F$6,'Dealflow centrale'!T2191='Convalida dati'!$F$7),OR('Dealflow centrale'!V2191='Convalida dati'!$D$10,'Dealflow centrale'!V2191='Convalida dati'!$D$9,'Dealflow centrale'!V2191='Convalida dati'!$D$6),IF(T2191="",OR(V2191="",V2191='Convalida dati'!$D$8),"FALSO")))</f>
        <v>1</v>
      </c>
      <c r="F2191" s="58" t="str">
        <f t="shared" ca="1" si="221"/>
        <v>OK</v>
      </c>
      <c r="G2191" s="60">
        <f t="shared" si="222"/>
        <v>2186</v>
      </c>
      <c r="H2191" s="84">
        <v>44494</v>
      </c>
      <c r="I2191" s="59">
        <v>44494</v>
      </c>
      <c r="J2191" s="75" t="s">
        <v>4595</v>
      </c>
      <c r="K2191" s="70" t="s">
        <v>62</v>
      </c>
      <c r="L2191" s="70" t="s">
        <v>149</v>
      </c>
      <c r="M2191" s="72" t="s">
        <v>92</v>
      </c>
      <c r="N2191" s="75" t="s">
        <v>184</v>
      </c>
      <c r="O2191" s="73"/>
      <c r="P2191" s="72" t="s">
        <v>36</v>
      </c>
      <c r="Q2191" s="281" t="s">
        <v>170</v>
      </c>
      <c r="R2191" s="383" t="s">
        <v>48</v>
      </c>
      <c r="S2191" s="388" t="str">
        <f>+'EVCA sectoralclassification'!E150</f>
        <v>Hospitality, sports and entertainment facilities</v>
      </c>
      <c r="T2191" s="383" t="s">
        <v>167</v>
      </c>
      <c r="U2191" s="72" t="s">
        <v>218</v>
      </c>
      <c r="V2191" s="425" t="s">
        <v>3913</v>
      </c>
      <c r="W2191" s="461"/>
      <c r="X2191" s="488">
        <v>44496</v>
      </c>
      <c r="Y2191" s="483" t="s">
        <v>4596</v>
      </c>
      <c r="Z2191" s="80"/>
    </row>
    <row r="2192" spans="2:26" ht="42.45" hidden="1" customHeight="1" x14ac:dyDescent="0.3">
      <c r="B2192" s="56" t="str">
        <f t="shared" ca="1" si="223"/>
        <v>VERO</v>
      </c>
      <c r="C2192" s="57" t="b">
        <f t="shared" si="224"/>
        <v>1</v>
      </c>
      <c r="D2192" s="57" t="b">
        <f>+IF(Q2192='Convalida dati'!$B$16,AND('Dealflow centrale'!V2192&lt;&gt;"",I2192&lt;&gt;""),IF(AND('Dealflow centrale'!Q2192='Convalida dati'!$B$17,'Dealflow centrale'!I2192=""),OR('Dealflow centrale'!V2192="",V2192='Convalida dati'!$D$8),"FALSO"))</f>
        <v>1</v>
      </c>
      <c r="E2192" s="57" t="b">
        <f>+IF(OR(T2192='Convalida dati'!$F$4,T2192='Convalida dati'!$F$5,T2192='Convalida dati'!$F$8),OR('Dealflow centrale'!V2192='Convalida dati'!$D$9,V2192='Convalida dati'!$D$6,V2192='Convalida dati'!$D$7),IF(OR('Dealflow centrale'!T2192='Convalida dati'!$F$6,'Dealflow centrale'!T2192='Convalida dati'!$F$7),OR('Dealflow centrale'!V2192='Convalida dati'!$D$10,'Dealflow centrale'!V2192='Convalida dati'!$D$9,'Dealflow centrale'!V2192='Convalida dati'!$D$6),IF(T2192="",OR(V2192="",V2192='Convalida dati'!$D$8),"FALSO")))</f>
        <v>1</v>
      </c>
      <c r="F2192" s="58" t="str">
        <f t="shared" ca="1" si="221"/>
        <v>OK</v>
      </c>
      <c r="G2192" s="66">
        <f t="shared" si="222"/>
        <v>2187</v>
      </c>
      <c r="H2192" s="85">
        <v>44495</v>
      </c>
      <c r="I2192" s="63">
        <v>44495</v>
      </c>
      <c r="J2192" s="292" t="s">
        <v>4597</v>
      </c>
      <c r="K2192" s="76" t="s">
        <v>62</v>
      </c>
      <c r="L2192" s="76" t="s">
        <v>165</v>
      </c>
      <c r="M2192" s="78" t="s">
        <v>90</v>
      </c>
      <c r="N2192" s="64"/>
      <c r="O2192" s="272" t="s">
        <v>4598</v>
      </c>
      <c r="P2192" s="78" t="s">
        <v>34</v>
      </c>
      <c r="Q2192" s="280" t="s">
        <v>170</v>
      </c>
      <c r="R2192" s="384" t="s">
        <v>49</v>
      </c>
      <c r="S2192" s="387" t="str">
        <f>+'EVCA sectoralclassification'!E214</f>
        <v>Systems software</v>
      </c>
      <c r="T2192" s="384" t="s">
        <v>166</v>
      </c>
      <c r="U2192" s="66" t="s">
        <v>218</v>
      </c>
      <c r="V2192" s="427" t="s">
        <v>3913</v>
      </c>
      <c r="W2192" s="462"/>
      <c r="X2192" s="489">
        <v>44496</v>
      </c>
      <c r="Y2192" s="482"/>
      <c r="Z2192" s="74"/>
    </row>
    <row r="2193" spans="2:26" ht="42.45" hidden="1" customHeight="1" x14ac:dyDescent="0.3">
      <c r="B2193" s="56" t="str">
        <f t="shared" ca="1" si="223"/>
        <v>VERO</v>
      </c>
      <c r="C2193" s="57" t="b">
        <f t="shared" si="224"/>
        <v>1</v>
      </c>
      <c r="D2193" s="57" t="b">
        <f>+IF(Q2193='Convalida dati'!$B$16,AND('Dealflow centrale'!V2193&lt;&gt;"",I2193&lt;&gt;""),IF(AND('Dealflow centrale'!Q2193='Convalida dati'!$B$17,'Dealflow centrale'!I2193=""),OR('Dealflow centrale'!V2193="",V2193='Convalida dati'!$D$8),"FALSO"))</f>
        <v>1</v>
      </c>
      <c r="E2193" s="57" t="b">
        <f>+IF(OR(T2193='Convalida dati'!$F$4,T2193='Convalida dati'!$F$5,T2193='Convalida dati'!$F$8),OR('Dealflow centrale'!V2193='Convalida dati'!$D$9,V2193='Convalida dati'!$D$6,V2193='Convalida dati'!$D$7),IF(OR('Dealflow centrale'!T2193='Convalida dati'!$F$6,'Dealflow centrale'!T2193='Convalida dati'!$F$7),OR('Dealflow centrale'!V2193='Convalida dati'!$D$10,'Dealflow centrale'!V2193='Convalida dati'!$D$9,'Dealflow centrale'!V2193='Convalida dati'!$D$6),IF(T2193="",OR(V2193="",V2193='Convalida dati'!$D$8),"FALSO")))</f>
        <v>1</v>
      </c>
      <c r="F2193" s="58" t="str">
        <f t="shared" ca="1" si="221"/>
        <v>OK</v>
      </c>
      <c r="G2193" s="60">
        <f t="shared" si="222"/>
        <v>2188</v>
      </c>
      <c r="H2193" s="84">
        <v>44496</v>
      </c>
      <c r="I2193" s="59">
        <v>44496</v>
      </c>
      <c r="J2193" s="75" t="s">
        <v>4600</v>
      </c>
      <c r="K2193" s="70" t="s">
        <v>62</v>
      </c>
      <c r="L2193" s="70" t="s">
        <v>149</v>
      </c>
      <c r="M2193" s="72" t="s">
        <v>92</v>
      </c>
      <c r="N2193" s="75"/>
      <c r="O2193" s="73" t="s">
        <v>4599</v>
      </c>
      <c r="P2193" s="60" t="s">
        <v>34</v>
      </c>
      <c r="Q2193" s="281" t="s">
        <v>170</v>
      </c>
      <c r="R2193" s="383" t="s">
        <v>49</v>
      </c>
      <c r="S2193" s="388" t="str">
        <f>+'EVCA sectoralclassification'!E214</f>
        <v>Systems software</v>
      </c>
      <c r="T2193" s="383" t="s">
        <v>41</v>
      </c>
      <c r="U2193" s="60" t="s">
        <v>218</v>
      </c>
      <c r="V2193" s="434" t="s">
        <v>174</v>
      </c>
      <c r="W2193" s="397"/>
      <c r="X2193" s="488">
        <v>44496</v>
      </c>
      <c r="Y2193" s="481"/>
      <c r="Z2193" s="284"/>
    </row>
    <row r="2194" spans="2:26" ht="42.45" hidden="1" customHeight="1" x14ac:dyDescent="0.3">
      <c r="B2194" s="56" t="str">
        <f t="shared" ca="1" si="223"/>
        <v>VERO</v>
      </c>
      <c r="C2194" s="57" t="b">
        <f t="shared" si="224"/>
        <v>1</v>
      </c>
      <c r="D2194" s="57" t="b">
        <f>+IF(Q2194='Convalida dati'!$B$16,AND('Dealflow centrale'!V2194&lt;&gt;"",I2194&lt;&gt;""),IF(AND('Dealflow centrale'!Q2194='Convalida dati'!$B$17,'Dealflow centrale'!I2194=""),OR('Dealflow centrale'!V2194="",V2194='Convalida dati'!$D$8),"FALSO"))</f>
        <v>1</v>
      </c>
      <c r="E2194" s="57" t="b">
        <f>+IF(OR(T2194='Convalida dati'!$F$4,T2194='Convalida dati'!$F$5,T2194='Convalida dati'!$F$8),OR('Dealflow centrale'!V2194='Convalida dati'!$D$9,V2194='Convalida dati'!$D$6,V2194='Convalida dati'!$D$7),IF(OR('Dealflow centrale'!T2194='Convalida dati'!$F$6,'Dealflow centrale'!T2194='Convalida dati'!$F$7),OR('Dealflow centrale'!V2194='Convalida dati'!$D$10,'Dealflow centrale'!V2194='Convalida dati'!$D$9,'Dealflow centrale'!V2194='Convalida dati'!$D$6),IF(T2194="",OR(V2194="",V2194='Convalida dati'!$D$8),"FALSO")))</f>
        <v>1</v>
      </c>
      <c r="F2194" s="58" t="str">
        <f t="shared" ca="1" si="221"/>
        <v>OK</v>
      </c>
      <c r="G2194" s="66">
        <f t="shared" si="222"/>
        <v>2189</v>
      </c>
      <c r="H2194" s="85">
        <v>44497</v>
      </c>
      <c r="I2194" s="63">
        <v>44497</v>
      </c>
      <c r="J2194" s="292" t="s">
        <v>4601</v>
      </c>
      <c r="K2194" s="76" t="s">
        <v>62</v>
      </c>
      <c r="L2194" s="76" t="s">
        <v>69</v>
      </c>
      <c r="M2194" s="78" t="s">
        <v>70</v>
      </c>
      <c r="N2194" s="64"/>
      <c r="O2194" s="272" t="s">
        <v>4602</v>
      </c>
      <c r="P2194" s="66" t="s">
        <v>34</v>
      </c>
      <c r="Q2194" s="280" t="s">
        <v>170</v>
      </c>
      <c r="R2194" s="382" t="s">
        <v>49</v>
      </c>
      <c r="S2194" s="387" t="str">
        <f>+'EVCA sectoralclassification'!E203</f>
        <v>Consumer electronics</v>
      </c>
      <c r="T2194" s="384" t="s">
        <v>167</v>
      </c>
      <c r="U2194" s="66" t="s">
        <v>218</v>
      </c>
      <c r="V2194" s="427" t="s">
        <v>3913</v>
      </c>
      <c r="W2194" s="462"/>
      <c r="X2194" s="489">
        <v>44503</v>
      </c>
      <c r="Y2194" s="482"/>
      <c r="Z2194" s="74"/>
    </row>
    <row r="2195" spans="2:26" ht="42.45" hidden="1" customHeight="1" x14ac:dyDescent="0.3">
      <c r="B2195" s="56" t="str">
        <f t="shared" ca="1" si="223"/>
        <v>VERO</v>
      </c>
      <c r="C2195" s="57" t="b">
        <f t="shared" si="224"/>
        <v>1</v>
      </c>
      <c r="D2195" s="57" t="b">
        <f>+IF(Q2195='Convalida dati'!$B$16,AND('Dealflow centrale'!V2195&lt;&gt;"",I2195&lt;&gt;""),IF(AND('Dealflow centrale'!Q2195='Convalida dati'!$B$17,'Dealflow centrale'!I2195=""),OR('Dealflow centrale'!V2195="",V2195='Convalida dati'!$D$8),"FALSO"))</f>
        <v>1</v>
      </c>
      <c r="E2195" s="57" t="b">
        <f>+IF(OR(T2195='Convalida dati'!$F$4,T2195='Convalida dati'!$F$5,T2195='Convalida dati'!$F$8),OR('Dealflow centrale'!V2195='Convalida dati'!$D$9,V2195='Convalida dati'!$D$6,V2195='Convalida dati'!$D$7),IF(OR('Dealflow centrale'!T2195='Convalida dati'!$F$6,'Dealflow centrale'!T2195='Convalida dati'!$F$7),OR('Dealflow centrale'!V2195='Convalida dati'!$D$10,'Dealflow centrale'!V2195='Convalida dati'!$D$9,'Dealflow centrale'!V2195='Convalida dati'!$D$6),IF(T2195="",OR(V2195="",V2195='Convalida dati'!$D$8),"FALSO")))</f>
        <v>1</v>
      </c>
      <c r="F2195" s="58" t="str">
        <f t="shared" ca="1" si="221"/>
        <v>OK</v>
      </c>
      <c r="G2195" s="60">
        <f t="shared" si="222"/>
        <v>2190</v>
      </c>
      <c r="H2195" s="84">
        <v>44497</v>
      </c>
      <c r="I2195" s="59">
        <v>44497</v>
      </c>
      <c r="J2195" s="75" t="s">
        <v>4604</v>
      </c>
      <c r="K2195" s="70" t="s">
        <v>62</v>
      </c>
      <c r="L2195" s="70" t="s">
        <v>192</v>
      </c>
      <c r="M2195" s="72" t="s">
        <v>95</v>
      </c>
      <c r="N2195" s="75"/>
      <c r="O2195" s="73" t="s">
        <v>4603</v>
      </c>
      <c r="P2195" s="60" t="s">
        <v>35</v>
      </c>
      <c r="Q2195" s="281" t="s">
        <v>170</v>
      </c>
      <c r="R2195" s="383" t="s">
        <v>49</v>
      </c>
      <c r="S2195" s="388" t="str">
        <f>+'EVCA sectoralclassification'!E161</f>
        <v>Consumer services: other</v>
      </c>
      <c r="T2195" s="383" t="s">
        <v>41</v>
      </c>
      <c r="U2195" s="60" t="s">
        <v>218</v>
      </c>
      <c r="V2195" s="434" t="s">
        <v>174</v>
      </c>
      <c r="W2195" s="397"/>
      <c r="X2195" s="488">
        <v>44503</v>
      </c>
      <c r="Y2195" s="481"/>
      <c r="Z2195" s="284"/>
    </row>
    <row r="2196" spans="2:26" ht="42.45" hidden="1" customHeight="1" x14ac:dyDescent="0.3">
      <c r="B2196" s="56" t="str">
        <f t="shared" ca="1" si="223"/>
        <v>VERO</v>
      </c>
      <c r="C2196" s="57" t="b">
        <f t="shared" si="224"/>
        <v>1</v>
      </c>
      <c r="D2196" s="57" t="b">
        <f>+IF(Q2196='Convalida dati'!$B$16,AND('Dealflow centrale'!V2196&lt;&gt;"",I2196&lt;&gt;""),IF(AND('Dealflow centrale'!Q2196='Convalida dati'!$B$17,'Dealflow centrale'!I2196=""),OR('Dealflow centrale'!V2196="",V2196='Convalida dati'!$D$8),"FALSO"))</f>
        <v>1</v>
      </c>
      <c r="E2196" s="57" t="b">
        <f>+IF(OR(T2196='Convalida dati'!$F$4,T2196='Convalida dati'!$F$5,T2196='Convalida dati'!$F$8),OR('Dealflow centrale'!V2196='Convalida dati'!$D$9,V2196='Convalida dati'!$D$6,V2196='Convalida dati'!$D$7),IF(OR('Dealflow centrale'!T2196='Convalida dati'!$F$6,'Dealflow centrale'!T2196='Convalida dati'!$F$7),OR('Dealflow centrale'!V2196='Convalida dati'!$D$10,'Dealflow centrale'!V2196='Convalida dati'!$D$9,'Dealflow centrale'!V2196='Convalida dati'!$D$6),IF(T2196="",OR(V2196="",V2196='Convalida dati'!$D$8),"FALSO")))</f>
        <v>1</v>
      </c>
      <c r="F2196" s="58" t="str">
        <f t="shared" ca="1" si="221"/>
        <v>OK</v>
      </c>
      <c r="G2196" s="66">
        <f t="shared" si="222"/>
        <v>2191</v>
      </c>
      <c r="H2196" s="85">
        <v>44497</v>
      </c>
      <c r="I2196" s="63">
        <v>44497</v>
      </c>
      <c r="J2196" s="292" t="s">
        <v>4606</v>
      </c>
      <c r="K2196" s="76" t="s">
        <v>62</v>
      </c>
      <c r="L2196" s="76" t="s">
        <v>149</v>
      </c>
      <c r="M2196" s="78" t="s">
        <v>92</v>
      </c>
      <c r="N2196" s="64"/>
      <c r="O2196" s="272" t="s">
        <v>4605</v>
      </c>
      <c r="P2196" s="78" t="s">
        <v>34</v>
      </c>
      <c r="Q2196" s="280" t="s">
        <v>170</v>
      </c>
      <c r="R2196" s="382" t="s">
        <v>53</v>
      </c>
      <c r="S2196" s="387" t="str">
        <f>+'EVCA sectoralclassification'!E182</f>
        <v>Financial institutions and services</v>
      </c>
      <c r="T2196" s="384" t="s">
        <v>166</v>
      </c>
      <c r="U2196" s="66" t="s">
        <v>218</v>
      </c>
      <c r="V2196" s="427" t="s">
        <v>3913</v>
      </c>
      <c r="W2196" s="462"/>
      <c r="X2196" s="489">
        <v>44503</v>
      </c>
      <c r="Y2196" s="482"/>
      <c r="Z2196" s="74"/>
    </row>
    <row r="2197" spans="2:26" ht="42.45" hidden="1" customHeight="1" x14ac:dyDescent="0.3">
      <c r="B2197" s="56" t="str">
        <f t="shared" ca="1" si="223"/>
        <v>VERO</v>
      </c>
      <c r="C2197" s="57" t="b">
        <f t="shared" si="224"/>
        <v>1</v>
      </c>
      <c r="D2197" s="57" t="b">
        <f>+IF(Q2197='Convalida dati'!$B$16,AND('Dealflow centrale'!V2197&lt;&gt;"",I2197&lt;&gt;""),IF(AND('Dealflow centrale'!Q2197='Convalida dati'!$B$17,'Dealflow centrale'!I2197=""),OR('Dealflow centrale'!V2197="",V2197='Convalida dati'!$D$8),"FALSO"))</f>
        <v>1</v>
      </c>
      <c r="E2197" s="57" t="b">
        <f>+IF(OR(T2197='Convalida dati'!$F$4,T2197='Convalida dati'!$F$5,T2197='Convalida dati'!$F$8),OR('Dealflow centrale'!V2197='Convalida dati'!$D$9,V2197='Convalida dati'!$D$6,V2197='Convalida dati'!$D$7),IF(OR('Dealflow centrale'!T2197='Convalida dati'!$F$6,'Dealflow centrale'!T2197='Convalida dati'!$F$7),OR('Dealflow centrale'!V2197='Convalida dati'!$D$10,'Dealflow centrale'!V2197='Convalida dati'!$D$9,'Dealflow centrale'!V2197='Convalida dati'!$D$6),IF(T2197="",OR(V2197="",V2197='Convalida dati'!$D$8),"FALSO")))</f>
        <v>1</v>
      </c>
      <c r="F2197" s="58" t="str">
        <f t="shared" ca="1" si="221"/>
        <v>OK</v>
      </c>
      <c r="G2197" s="60">
        <f t="shared" si="222"/>
        <v>2192</v>
      </c>
      <c r="H2197" s="84">
        <v>44498</v>
      </c>
      <c r="I2197" s="59">
        <v>44498</v>
      </c>
      <c r="J2197" s="75" t="s">
        <v>4608</v>
      </c>
      <c r="K2197" s="70" t="s">
        <v>62</v>
      </c>
      <c r="L2197" s="70" t="s">
        <v>764</v>
      </c>
      <c r="M2197" s="72" t="s">
        <v>103</v>
      </c>
      <c r="N2197" s="75"/>
      <c r="O2197" s="73" t="s">
        <v>4607</v>
      </c>
      <c r="P2197" s="72" t="s">
        <v>34</v>
      </c>
      <c r="Q2197" s="61" t="s">
        <v>170</v>
      </c>
      <c r="R2197" s="383" t="s">
        <v>49</v>
      </c>
      <c r="S2197" s="388" t="str">
        <f>+'EVCA sectoralclassification'!E214</f>
        <v>Systems software</v>
      </c>
      <c r="T2197" s="383" t="s">
        <v>41</v>
      </c>
      <c r="U2197" s="60" t="s">
        <v>218</v>
      </c>
      <c r="V2197" s="434" t="s">
        <v>174</v>
      </c>
      <c r="W2197" s="397"/>
      <c r="X2197" s="488">
        <v>44503</v>
      </c>
      <c r="Y2197" s="481"/>
      <c r="Z2197" s="284"/>
    </row>
    <row r="2198" spans="2:26" ht="42.45" hidden="1" customHeight="1" x14ac:dyDescent="0.3">
      <c r="B2198" s="56" t="str">
        <f t="shared" ca="1" si="223"/>
        <v>VERO</v>
      </c>
      <c r="C2198" s="57" t="b">
        <f t="shared" si="224"/>
        <v>1</v>
      </c>
      <c r="D2198" s="57" t="b">
        <f>+IF(Q2198='Convalida dati'!$B$16,AND('Dealflow centrale'!V2198&lt;&gt;"",I2198&lt;&gt;""),IF(AND('Dealflow centrale'!Q2198='Convalida dati'!$B$17,'Dealflow centrale'!I2198=""),OR('Dealflow centrale'!V2198="",V2198='Convalida dati'!$D$8),"FALSO"))</f>
        <v>1</v>
      </c>
      <c r="E2198" s="57" t="b">
        <f>+IF(OR(T2198='Convalida dati'!$F$4,T2198='Convalida dati'!$F$5,T2198='Convalida dati'!$F$8),OR('Dealflow centrale'!V2198='Convalida dati'!$D$9,V2198='Convalida dati'!$D$6,V2198='Convalida dati'!$D$7),IF(OR('Dealflow centrale'!T2198='Convalida dati'!$F$6,'Dealflow centrale'!T2198='Convalida dati'!$F$7),OR('Dealflow centrale'!V2198='Convalida dati'!$D$10,'Dealflow centrale'!V2198='Convalida dati'!$D$9,'Dealflow centrale'!V2198='Convalida dati'!$D$6),IF(T2198="",OR(V2198="",V2198='Convalida dati'!$D$8),"FALSO")))</f>
        <v>1</v>
      </c>
      <c r="F2198" s="58" t="str">
        <f t="shared" ca="1" si="221"/>
        <v>OK</v>
      </c>
      <c r="G2198" s="66">
        <f t="shared" si="222"/>
        <v>2193</v>
      </c>
      <c r="H2198" s="85">
        <v>44498</v>
      </c>
      <c r="I2198" s="63">
        <v>44498</v>
      </c>
      <c r="J2198" s="292" t="s">
        <v>4610</v>
      </c>
      <c r="K2198" s="76" t="s">
        <v>62</v>
      </c>
      <c r="L2198" s="76" t="s">
        <v>1581</v>
      </c>
      <c r="M2198" s="78" t="s">
        <v>90</v>
      </c>
      <c r="N2198" s="64"/>
      <c r="O2198" s="272" t="s">
        <v>4609</v>
      </c>
      <c r="P2198" s="78" t="s">
        <v>34</v>
      </c>
      <c r="Q2198" s="280" t="s">
        <v>170</v>
      </c>
      <c r="R2198" s="384" t="s">
        <v>52</v>
      </c>
      <c r="S2198" s="387" t="str">
        <f>+'EVCA sectoralclassification'!E231</f>
        <v>Medical devices and supplies</v>
      </c>
      <c r="T2198" s="384" t="s">
        <v>41</v>
      </c>
      <c r="U2198" s="66" t="s">
        <v>218</v>
      </c>
      <c r="V2198" s="437" t="s">
        <v>174</v>
      </c>
      <c r="W2198" s="384"/>
      <c r="X2198" s="489">
        <v>44503</v>
      </c>
      <c r="Y2198" s="482"/>
      <c r="Z2198" s="74"/>
    </row>
    <row r="2199" spans="2:26" ht="42.45" hidden="1" customHeight="1" x14ac:dyDescent="0.3">
      <c r="B2199" s="56" t="str">
        <f t="shared" ca="1" si="223"/>
        <v>VERO</v>
      </c>
      <c r="C2199" s="57" t="b">
        <f t="shared" si="224"/>
        <v>1</v>
      </c>
      <c r="D2199" s="57" t="b">
        <f>+IF(Q2199='Convalida dati'!$B$16,AND('Dealflow centrale'!V2199&lt;&gt;"",I2199&lt;&gt;""),IF(AND('Dealflow centrale'!Q2199='Convalida dati'!$B$17,'Dealflow centrale'!I2199=""),OR('Dealflow centrale'!V2199="",V2199='Convalida dati'!$D$8),"FALSO"))</f>
        <v>1</v>
      </c>
      <c r="E2199" s="57" t="b">
        <f>+IF(OR(T2199='Convalida dati'!$F$4,T2199='Convalida dati'!$F$5,T2199='Convalida dati'!$F$8),OR('Dealflow centrale'!V2199='Convalida dati'!$D$9,V2199='Convalida dati'!$D$6,V2199='Convalida dati'!$D$7),IF(OR('Dealflow centrale'!T2199='Convalida dati'!$F$6,'Dealflow centrale'!T2199='Convalida dati'!$F$7),OR('Dealflow centrale'!V2199='Convalida dati'!$D$10,'Dealflow centrale'!V2199='Convalida dati'!$D$9,'Dealflow centrale'!V2199='Convalida dati'!$D$6),IF(T2199="",OR(V2199="",V2199='Convalida dati'!$D$8),"FALSO")))</f>
        <v>1</v>
      </c>
      <c r="F2199" s="58" t="str">
        <f t="shared" ca="1" si="221"/>
        <v>OK</v>
      </c>
      <c r="G2199" s="60">
        <f t="shared" si="222"/>
        <v>2194</v>
      </c>
      <c r="H2199" s="84">
        <v>44501</v>
      </c>
      <c r="I2199" s="59">
        <v>44501</v>
      </c>
      <c r="J2199" s="75" t="s">
        <v>4611</v>
      </c>
      <c r="K2199" s="70" t="s">
        <v>62</v>
      </c>
      <c r="L2199" s="70" t="s">
        <v>206</v>
      </c>
      <c r="M2199" s="72" t="s">
        <v>206</v>
      </c>
      <c r="N2199" s="75"/>
      <c r="O2199" s="73" t="s">
        <v>4612</v>
      </c>
      <c r="P2199" s="72" t="s">
        <v>34</v>
      </c>
      <c r="Q2199" s="281" t="s">
        <v>170</v>
      </c>
      <c r="R2199" s="383" t="s">
        <v>49</v>
      </c>
      <c r="S2199" s="388" t="str">
        <f>+'EVCA sectoralclassification'!E214</f>
        <v>Systems software</v>
      </c>
      <c r="T2199" s="383" t="s">
        <v>41</v>
      </c>
      <c r="U2199" s="60" t="s">
        <v>218</v>
      </c>
      <c r="V2199" s="434" t="s">
        <v>174</v>
      </c>
      <c r="W2199" s="397"/>
      <c r="X2199" s="488">
        <v>44503</v>
      </c>
      <c r="Y2199" s="481"/>
      <c r="Z2199" s="284"/>
    </row>
    <row r="2200" spans="2:26" ht="42.45" hidden="1" customHeight="1" x14ac:dyDescent="0.3">
      <c r="B2200" s="56" t="str">
        <f t="shared" ca="1" si="223"/>
        <v>VERO</v>
      </c>
      <c r="C2200" s="57" t="b">
        <f t="shared" si="224"/>
        <v>1</v>
      </c>
      <c r="D2200" s="57" t="b">
        <f>+IF(Q2200='Convalida dati'!$B$16,AND('Dealflow centrale'!V2200&lt;&gt;"",I2200&lt;&gt;""),IF(AND('Dealflow centrale'!Q2200='Convalida dati'!$B$17,'Dealflow centrale'!I2200=""),OR('Dealflow centrale'!V2200="",V2200='Convalida dati'!$D$8),"FALSO"))</f>
        <v>1</v>
      </c>
      <c r="E2200" s="57" t="b">
        <f>+IF(OR(T2200='Convalida dati'!$F$4,T2200='Convalida dati'!$F$5,T2200='Convalida dati'!$F$8),OR('Dealflow centrale'!V2200='Convalida dati'!$D$9,V2200='Convalida dati'!$D$6,V2200='Convalida dati'!$D$7),IF(OR('Dealflow centrale'!T2200='Convalida dati'!$F$6,'Dealflow centrale'!T2200='Convalida dati'!$F$7),OR('Dealflow centrale'!V2200='Convalida dati'!$D$10,'Dealflow centrale'!V2200='Convalida dati'!$D$9,'Dealflow centrale'!V2200='Convalida dati'!$D$6),IF(T2200="",OR(V2200="",V2200='Convalida dati'!$D$8),"FALSO")))</f>
        <v>1</v>
      </c>
      <c r="F2200" s="58" t="str">
        <f t="shared" ca="1" si="221"/>
        <v>OK</v>
      </c>
      <c r="G2200" s="66">
        <f t="shared" si="222"/>
        <v>2195</v>
      </c>
      <c r="H2200" s="85">
        <v>44503</v>
      </c>
      <c r="I2200" s="63">
        <v>44503</v>
      </c>
      <c r="J2200" s="292" t="s">
        <v>4614</v>
      </c>
      <c r="K2200" s="76" t="s">
        <v>62</v>
      </c>
      <c r="L2200" s="76" t="s">
        <v>4615</v>
      </c>
      <c r="M2200" s="78" t="s">
        <v>4616</v>
      </c>
      <c r="N2200" s="64"/>
      <c r="O2200" s="272" t="s">
        <v>4613</v>
      </c>
      <c r="P2200" s="66" t="s">
        <v>35</v>
      </c>
      <c r="Q2200" s="67" t="s">
        <v>170</v>
      </c>
      <c r="R2200" s="384" t="s">
        <v>53</v>
      </c>
      <c r="S2200" s="387" t="str">
        <f>+'EVCA sectoralclassification'!E181</f>
        <v>Financial institutions and services</v>
      </c>
      <c r="T2200" s="384" t="s">
        <v>167</v>
      </c>
      <c r="U2200" s="66" t="s">
        <v>218</v>
      </c>
      <c r="V2200" s="437" t="s">
        <v>174</v>
      </c>
      <c r="W2200" s="384"/>
      <c r="X2200" s="489">
        <v>44503</v>
      </c>
      <c r="Y2200" s="482" t="s">
        <v>4408</v>
      </c>
      <c r="Z2200" s="74"/>
    </row>
    <row r="2201" spans="2:26" ht="42.45" hidden="1" customHeight="1" x14ac:dyDescent="0.3">
      <c r="B2201" s="56" t="str">
        <f t="shared" ca="1" si="223"/>
        <v>VERO</v>
      </c>
      <c r="C2201" s="57" t="b">
        <f t="shared" si="224"/>
        <v>1</v>
      </c>
      <c r="D2201" s="57" t="b">
        <f>+IF(Q2201='Convalida dati'!$B$16,AND('Dealflow centrale'!V2201&lt;&gt;"",I2201&lt;&gt;""),IF(AND('Dealflow centrale'!Q2201='Convalida dati'!$B$17,'Dealflow centrale'!I2201=""),OR('Dealflow centrale'!V2201="",V2201='Convalida dati'!$D$8),"FALSO"))</f>
        <v>1</v>
      </c>
      <c r="E2201" s="57" t="b">
        <f>+IF(OR(T2201='Convalida dati'!$F$4,T2201='Convalida dati'!$F$5,T2201='Convalida dati'!$F$8),OR('Dealflow centrale'!V2201='Convalida dati'!$D$9,V2201='Convalida dati'!$D$6,V2201='Convalida dati'!$D$7),IF(OR('Dealflow centrale'!T2201='Convalida dati'!$F$6,'Dealflow centrale'!T2201='Convalida dati'!$F$7),OR('Dealflow centrale'!V2201='Convalida dati'!$D$10,'Dealflow centrale'!V2201='Convalida dati'!$D$9,'Dealflow centrale'!V2201='Convalida dati'!$D$6),IF(T2201="",OR(V2201="",V2201='Convalida dati'!$D$8),"FALSO")))</f>
        <v>1</v>
      </c>
      <c r="F2201" s="58" t="str">
        <f t="shared" ca="1" si="221"/>
        <v>OK</v>
      </c>
      <c r="G2201" s="60">
        <f t="shared" si="222"/>
        <v>2196</v>
      </c>
      <c r="H2201" s="84">
        <v>44505</v>
      </c>
      <c r="I2201" s="295">
        <v>44505</v>
      </c>
      <c r="J2201" s="279" t="s">
        <v>4617</v>
      </c>
      <c r="K2201" s="70" t="s">
        <v>62</v>
      </c>
      <c r="L2201" s="70" t="s">
        <v>149</v>
      </c>
      <c r="M2201" s="72" t="s">
        <v>92</v>
      </c>
      <c r="N2201" s="75" t="s">
        <v>4469</v>
      </c>
      <c r="O2201" s="73"/>
      <c r="P2201" s="72" t="s">
        <v>36</v>
      </c>
      <c r="Q2201" s="61" t="s">
        <v>170</v>
      </c>
      <c r="R2201" s="383" t="s">
        <v>49</v>
      </c>
      <c r="S2201" s="388" t="str">
        <f>+'EVCA sectoralclassification'!E214</f>
        <v>Systems software</v>
      </c>
      <c r="T2201" s="383" t="s">
        <v>167</v>
      </c>
      <c r="U2201" s="72" t="s">
        <v>218</v>
      </c>
      <c r="V2201" s="425" t="s">
        <v>3913</v>
      </c>
      <c r="W2201" s="461"/>
      <c r="X2201" s="488">
        <v>44510</v>
      </c>
      <c r="Y2201" s="483"/>
      <c r="Z2201" s="80"/>
    </row>
    <row r="2202" spans="2:26" ht="42.45" hidden="1" customHeight="1" x14ac:dyDescent="0.3">
      <c r="B2202" s="56" t="str">
        <f t="shared" ca="1" si="223"/>
        <v>VERO</v>
      </c>
      <c r="C2202" s="57" t="b">
        <f t="shared" si="224"/>
        <v>1</v>
      </c>
      <c r="D2202" s="57" t="b">
        <f>+IF(Q2202='Convalida dati'!$B$16,AND('Dealflow centrale'!V2202&lt;&gt;"",I2202&lt;&gt;""),IF(AND('Dealflow centrale'!Q2202='Convalida dati'!$B$17,'Dealflow centrale'!I2202=""),OR('Dealflow centrale'!V2202="",V2202='Convalida dati'!$D$8),"FALSO"))</f>
        <v>1</v>
      </c>
      <c r="E2202" s="57" t="b">
        <f>+IF(OR(T2202='Convalida dati'!$F$4,T2202='Convalida dati'!$F$5,T2202='Convalida dati'!$F$8),OR('Dealflow centrale'!V2202='Convalida dati'!$D$9,V2202='Convalida dati'!$D$6,V2202='Convalida dati'!$D$7),IF(OR('Dealflow centrale'!T2202='Convalida dati'!$F$6,'Dealflow centrale'!T2202='Convalida dati'!$F$7),OR('Dealflow centrale'!V2202='Convalida dati'!$D$10,'Dealflow centrale'!V2202='Convalida dati'!$D$9,'Dealflow centrale'!V2202='Convalida dati'!$D$6),IF(T2202="",OR(V2202="",V2202='Convalida dati'!$D$8),"FALSO")))</f>
        <v>1</v>
      </c>
      <c r="F2202" s="58" t="str">
        <f t="shared" ca="1" si="221"/>
        <v>OK</v>
      </c>
      <c r="G2202" s="66">
        <f t="shared" si="222"/>
        <v>2197</v>
      </c>
      <c r="H2202" s="85">
        <v>44506</v>
      </c>
      <c r="I2202" s="63">
        <v>44506</v>
      </c>
      <c r="J2202" s="292" t="s">
        <v>4619</v>
      </c>
      <c r="K2202" s="76" t="s">
        <v>62</v>
      </c>
      <c r="L2202" s="76" t="s">
        <v>891</v>
      </c>
      <c r="M2202" s="78" t="s">
        <v>100</v>
      </c>
      <c r="N2202" s="64"/>
      <c r="O2202" s="272" t="s">
        <v>4618</v>
      </c>
      <c r="P2202" s="66" t="s">
        <v>35</v>
      </c>
      <c r="Q2202" s="280" t="s">
        <v>170</v>
      </c>
      <c r="R2202" s="382" t="s">
        <v>49</v>
      </c>
      <c r="S2202" s="390" t="s">
        <v>702</v>
      </c>
      <c r="T2202" s="382" t="s">
        <v>166</v>
      </c>
      <c r="U2202" s="78" t="s">
        <v>218</v>
      </c>
      <c r="V2202" s="427" t="s">
        <v>3913</v>
      </c>
      <c r="W2202" s="462"/>
      <c r="X2202" s="489">
        <v>44510</v>
      </c>
      <c r="Y2202" s="482"/>
      <c r="Z2202" s="74"/>
    </row>
    <row r="2203" spans="2:26" ht="42.45" hidden="1" customHeight="1" x14ac:dyDescent="0.3">
      <c r="B2203" s="56" t="str">
        <f t="shared" ca="1" si="223"/>
        <v>VERO</v>
      </c>
      <c r="C2203" s="57" t="b">
        <f t="shared" si="224"/>
        <v>1</v>
      </c>
      <c r="D2203" s="57" t="b">
        <f>+IF(Q2203='Convalida dati'!$B$16,AND('Dealflow centrale'!V2203&lt;&gt;"",I2203&lt;&gt;""),IF(AND('Dealflow centrale'!Q2203='Convalida dati'!$B$17,'Dealflow centrale'!I2203=""),OR('Dealflow centrale'!V2203="",V2203='Convalida dati'!$D$8),"FALSO"))</f>
        <v>1</v>
      </c>
      <c r="E2203" s="57" t="b">
        <f>+IF(OR(T2203='Convalida dati'!$F$4,T2203='Convalida dati'!$F$5,T2203='Convalida dati'!$F$8),OR('Dealflow centrale'!V2203='Convalida dati'!$D$9,V2203='Convalida dati'!$D$6,V2203='Convalida dati'!$D$7),IF(OR('Dealflow centrale'!T2203='Convalida dati'!$F$6,'Dealflow centrale'!T2203='Convalida dati'!$F$7),OR('Dealflow centrale'!V2203='Convalida dati'!$D$10,'Dealflow centrale'!V2203='Convalida dati'!$D$9,'Dealflow centrale'!V2203='Convalida dati'!$D$6),IF(T2203="",OR(V2203="",V2203='Convalida dati'!$D$8),"FALSO")))</f>
        <v>1</v>
      </c>
      <c r="F2203" s="58" t="str">
        <f t="shared" ca="1" si="221"/>
        <v>OK</v>
      </c>
      <c r="G2203" s="60">
        <f t="shared" si="222"/>
        <v>2198</v>
      </c>
      <c r="H2203" s="84">
        <v>44506</v>
      </c>
      <c r="I2203" s="59">
        <v>44506</v>
      </c>
      <c r="J2203" s="75" t="s">
        <v>4620</v>
      </c>
      <c r="K2203" s="70" t="s">
        <v>64</v>
      </c>
      <c r="L2203" s="70" t="s">
        <v>705</v>
      </c>
      <c r="M2203" s="72" t="s">
        <v>187</v>
      </c>
      <c r="N2203" s="75"/>
      <c r="O2203" s="73" t="s">
        <v>4621</v>
      </c>
      <c r="P2203" s="72" t="s">
        <v>34</v>
      </c>
      <c r="Q2203" s="61" t="s">
        <v>170</v>
      </c>
      <c r="R2203" s="383" t="s">
        <v>49</v>
      </c>
      <c r="S2203" s="388" t="s">
        <v>702</v>
      </c>
      <c r="T2203" s="383" t="s">
        <v>166</v>
      </c>
      <c r="U2203" s="72" t="s">
        <v>218</v>
      </c>
      <c r="V2203" s="425" t="s">
        <v>3913</v>
      </c>
      <c r="W2203" s="461"/>
      <c r="X2203" s="488">
        <v>44510</v>
      </c>
      <c r="Y2203" s="483"/>
      <c r="Z2203" s="80"/>
    </row>
    <row r="2204" spans="2:26" ht="42.45" hidden="1" customHeight="1" x14ac:dyDescent="0.3">
      <c r="B2204" s="56" t="str">
        <f t="shared" ca="1" si="223"/>
        <v>VERO</v>
      </c>
      <c r="C2204" s="57" t="b">
        <f t="shared" si="224"/>
        <v>1</v>
      </c>
      <c r="D2204" s="57" t="b">
        <f>+IF(Q2204='Convalida dati'!$B$16,AND('Dealflow centrale'!V2204&lt;&gt;"",I2204&lt;&gt;""),IF(AND('Dealflow centrale'!Q2204='Convalida dati'!$B$17,'Dealflow centrale'!I2204=""),OR('Dealflow centrale'!V2204="",V2204='Convalida dati'!$D$8),"FALSO"))</f>
        <v>1</v>
      </c>
      <c r="E2204" s="57" t="b">
        <f>+IF(OR(T2204='Convalida dati'!$F$4,T2204='Convalida dati'!$F$5,T2204='Convalida dati'!$F$8),OR('Dealflow centrale'!V2204='Convalida dati'!$D$9,V2204='Convalida dati'!$D$6,V2204='Convalida dati'!$D$7),IF(OR('Dealflow centrale'!T2204='Convalida dati'!$F$6,'Dealflow centrale'!T2204='Convalida dati'!$F$7),OR('Dealflow centrale'!V2204='Convalida dati'!$D$10,'Dealflow centrale'!V2204='Convalida dati'!$D$9,'Dealflow centrale'!V2204='Convalida dati'!$D$6),IF(T2204="",OR(V2204="",V2204='Convalida dati'!$D$8),"FALSO")))</f>
        <v>1</v>
      </c>
      <c r="F2204" s="58" t="str">
        <f t="shared" ca="1" si="221"/>
        <v>OK</v>
      </c>
      <c r="G2204" s="66">
        <f t="shared" si="222"/>
        <v>2199</v>
      </c>
      <c r="H2204" s="85">
        <v>44508</v>
      </c>
      <c r="I2204" s="63">
        <v>44508</v>
      </c>
      <c r="J2204" s="292" t="s">
        <v>4623</v>
      </c>
      <c r="K2204" s="76" t="s">
        <v>62</v>
      </c>
      <c r="L2204" s="76" t="s">
        <v>1008</v>
      </c>
      <c r="M2204" s="78" t="s">
        <v>92</v>
      </c>
      <c r="N2204" s="64"/>
      <c r="O2204" s="272" t="s">
        <v>4622</v>
      </c>
      <c r="P2204" s="78" t="s">
        <v>34</v>
      </c>
      <c r="Q2204" s="280" t="s">
        <v>170</v>
      </c>
      <c r="R2204" s="382" t="s">
        <v>53</v>
      </c>
      <c r="S2204" s="390" t="s">
        <v>649</v>
      </c>
      <c r="T2204" s="382" t="s">
        <v>41</v>
      </c>
      <c r="U2204" s="78" t="s">
        <v>218</v>
      </c>
      <c r="V2204" s="445" t="s">
        <v>174</v>
      </c>
      <c r="W2204" s="396"/>
      <c r="X2204" s="489">
        <v>44510</v>
      </c>
      <c r="Y2204" s="482"/>
      <c r="Z2204" s="74"/>
    </row>
    <row r="2205" spans="2:26" ht="42.45" hidden="1" customHeight="1" x14ac:dyDescent="0.3">
      <c r="B2205" s="56" t="str">
        <f t="shared" ca="1" si="223"/>
        <v>VERO</v>
      </c>
      <c r="C2205" s="57" t="b">
        <f t="shared" si="224"/>
        <v>1</v>
      </c>
      <c r="D2205" s="57" t="b">
        <f>+IF(Q2205='Convalida dati'!$B$16,AND('Dealflow centrale'!V2205&lt;&gt;"",I2205&lt;&gt;""),IF(AND('Dealflow centrale'!Q2205='Convalida dati'!$B$17,'Dealflow centrale'!I2205=""),OR('Dealflow centrale'!V2205="",V2205='Convalida dati'!$D$8),"FALSO"))</f>
        <v>1</v>
      </c>
      <c r="E2205" s="57" t="b">
        <f>+IF(OR(T2205='Convalida dati'!$F$4,T2205='Convalida dati'!$F$5,T2205='Convalida dati'!$F$8),OR('Dealflow centrale'!V2205='Convalida dati'!$D$9,V2205='Convalida dati'!$D$6,V2205='Convalida dati'!$D$7),IF(OR('Dealflow centrale'!T2205='Convalida dati'!$F$6,'Dealflow centrale'!T2205='Convalida dati'!$F$7),OR('Dealflow centrale'!V2205='Convalida dati'!$D$10,'Dealflow centrale'!V2205='Convalida dati'!$D$9,'Dealflow centrale'!V2205='Convalida dati'!$D$6),IF(T2205="",OR(V2205="",V2205='Convalida dati'!$D$8),"FALSO")))</f>
        <v>1</v>
      </c>
      <c r="F2205" s="58" t="str">
        <f t="shared" ca="1" si="221"/>
        <v>OK</v>
      </c>
      <c r="G2205" s="60">
        <f t="shared" si="222"/>
        <v>2200</v>
      </c>
      <c r="H2205" s="84">
        <v>44508</v>
      </c>
      <c r="I2205" s="59">
        <v>44508</v>
      </c>
      <c r="J2205" s="75" t="s">
        <v>4624</v>
      </c>
      <c r="K2205" s="70" t="s">
        <v>62</v>
      </c>
      <c r="L2205" s="70" t="s">
        <v>192</v>
      </c>
      <c r="M2205" s="72" t="s">
        <v>95</v>
      </c>
      <c r="N2205" s="75"/>
      <c r="O2205" s="73" t="s">
        <v>2646</v>
      </c>
      <c r="P2205" s="72" t="s">
        <v>35</v>
      </c>
      <c r="Q2205" s="281" t="s">
        <v>170</v>
      </c>
      <c r="R2205" s="383" t="s">
        <v>53</v>
      </c>
      <c r="S2205" s="388" t="str">
        <f>+'EVCA sectoralclassification'!E180</f>
        <v>Financial institutions and services</v>
      </c>
      <c r="T2205" s="383" t="s">
        <v>167</v>
      </c>
      <c r="U2205" s="60" t="s">
        <v>218</v>
      </c>
      <c r="V2205" s="425" t="s">
        <v>3913</v>
      </c>
      <c r="W2205" s="461"/>
      <c r="X2205" s="488">
        <v>44510</v>
      </c>
      <c r="Y2205" s="481"/>
      <c r="Z2205" s="284"/>
    </row>
    <row r="2206" spans="2:26" ht="42.45" hidden="1" customHeight="1" x14ac:dyDescent="0.3">
      <c r="B2206" s="56" t="str">
        <f t="shared" ca="1" si="223"/>
        <v>VERO</v>
      </c>
      <c r="C2206" s="57" t="b">
        <f t="shared" si="224"/>
        <v>1</v>
      </c>
      <c r="D2206" s="57" t="b">
        <f>+IF(Q2206='Convalida dati'!$B$16,AND('Dealflow centrale'!V2206&lt;&gt;"",I2206&lt;&gt;""),IF(AND('Dealflow centrale'!Q2206='Convalida dati'!$B$17,'Dealflow centrale'!I2206=""),OR('Dealflow centrale'!V2206="",V2206='Convalida dati'!$D$8),"FALSO"))</f>
        <v>1</v>
      </c>
      <c r="E2206" s="57" t="b">
        <f>+IF(OR(T2206='Convalida dati'!$F$4,T2206='Convalida dati'!$F$5,T2206='Convalida dati'!$F$8),OR('Dealflow centrale'!V2206='Convalida dati'!$D$9,V2206='Convalida dati'!$D$6,V2206='Convalida dati'!$D$7),IF(OR('Dealflow centrale'!T2206='Convalida dati'!$F$6,'Dealflow centrale'!T2206='Convalida dati'!$F$7),OR('Dealflow centrale'!V2206='Convalida dati'!$D$10,'Dealflow centrale'!V2206='Convalida dati'!$D$9,'Dealflow centrale'!V2206='Convalida dati'!$D$6),IF(T2206="",OR(V2206="",V2206='Convalida dati'!$D$8),"FALSO")))</f>
        <v>1</v>
      </c>
      <c r="F2206" s="58" t="str">
        <f t="shared" ca="1" si="221"/>
        <v>OK</v>
      </c>
      <c r="G2206" s="66">
        <f t="shared" si="222"/>
        <v>2201</v>
      </c>
      <c r="H2206" s="85">
        <v>44508</v>
      </c>
      <c r="I2206" s="63">
        <f>+H2206</f>
        <v>44508</v>
      </c>
      <c r="J2206" s="292" t="s">
        <v>4625</v>
      </c>
      <c r="K2206" s="76" t="s">
        <v>64</v>
      </c>
      <c r="L2206" s="76" t="s">
        <v>4627</v>
      </c>
      <c r="M2206" s="78" t="s">
        <v>4628</v>
      </c>
      <c r="N2206" s="77"/>
      <c r="O2206" s="272" t="s">
        <v>4626</v>
      </c>
      <c r="P2206" s="78" t="s">
        <v>35</v>
      </c>
      <c r="Q2206" s="280" t="s">
        <v>170</v>
      </c>
      <c r="R2206" s="382" t="s">
        <v>52</v>
      </c>
      <c r="S2206" s="390" t="s">
        <v>681</v>
      </c>
      <c r="T2206" s="382" t="s">
        <v>41</v>
      </c>
      <c r="U2206" s="78" t="s">
        <v>218</v>
      </c>
      <c r="V2206" s="445" t="s">
        <v>174</v>
      </c>
      <c r="W2206" s="396"/>
      <c r="X2206" s="489">
        <v>44510</v>
      </c>
      <c r="Y2206" s="482" t="s">
        <v>4408</v>
      </c>
      <c r="Z2206" s="74"/>
    </row>
    <row r="2207" spans="2:26" ht="42.45" hidden="1" customHeight="1" x14ac:dyDescent="0.3">
      <c r="B2207" s="56" t="str">
        <f t="shared" ca="1" si="223"/>
        <v>VERO</v>
      </c>
      <c r="C2207" s="57" t="b">
        <f t="shared" si="224"/>
        <v>1</v>
      </c>
      <c r="D2207" s="57" t="b">
        <f>+IF(Q2207='Convalida dati'!$B$16,AND('Dealflow centrale'!V2207&lt;&gt;"",I2207&lt;&gt;""),IF(AND('Dealflow centrale'!Q2207='Convalida dati'!$B$17,'Dealflow centrale'!I2207=""),OR('Dealflow centrale'!V2207="",V2207='Convalida dati'!$D$8),"FALSO"))</f>
        <v>1</v>
      </c>
      <c r="E2207" s="57" t="b">
        <f>+IF(OR(T2207='Convalida dati'!$F$4,T2207='Convalida dati'!$F$5,T2207='Convalida dati'!$F$8),OR('Dealflow centrale'!V2207='Convalida dati'!$D$9,V2207='Convalida dati'!$D$6,V2207='Convalida dati'!$D$7),IF(OR('Dealflow centrale'!T2207='Convalida dati'!$F$6,'Dealflow centrale'!T2207='Convalida dati'!$F$7),OR('Dealflow centrale'!V2207='Convalida dati'!$D$10,'Dealflow centrale'!V2207='Convalida dati'!$D$9,'Dealflow centrale'!V2207='Convalida dati'!$D$6),IF(T2207="",OR(V2207="",V2207='Convalida dati'!$D$8),"FALSO")))</f>
        <v>1</v>
      </c>
      <c r="F2207" s="58" t="str">
        <f t="shared" ca="1" si="221"/>
        <v>OK</v>
      </c>
      <c r="G2207" s="60">
        <f t="shared" si="222"/>
        <v>2202</v>
      </c>
      <c r="H2207" s="84">
        <v>44509</v>
      </c>
      <c r="I2207" s="295">
        <v>44509</v>
      </c>
      <c r="J2207" s="279" t="s">
        <v>4629</v>
      </c>
      <c r="K2207" s="70" t="s">
        <v>62</v>
      </c>
      <c r="L2207" s="70" t="s">
        <v>165</v>
      </c>
      <c r="M2207" s="72" t="s">
        <v>90</v>
      </c>
      <c r="N2207" s="75"/>
      <c r="O2207" s="73" t="s">
        <v>4630</v>
      </c>
      <c r="P2207" s="72" t="s">
        <v>37</v>
      </c>
      <c r="Q2207" s="281" t="s">
        <v>170</v>
      </c>
      <c r="R2207" s="62" t="s">
        <v>52</v>
      </c>
      <c r="S2207" s="386" t="str">
        <f>+'EVCA sectoralclassification'!E232</f>
        <v>Medical devices and supplies</v>
      </c>
      <c r="T2207" s="383" t="s">
        <v>41</v>
      </c>
      <c r="U2207" s="72" t="s">
        <v>218</v>
      </c>
      <c r="V2207" s="434" t="s">
        <v>174</v>
      </c>
      <c r="W2207" s="397"/>
      <c r="X2207" s="488">
        <v>44510</v>
      </c>
      <c r="Y2207" s="483"/>
      <c r="Z2207" s="80"/>
    </row>
    <row r="2208" spans="2:26" ht="42.45" hidden="1" customHeight="1" x14ac:dyDescent="0.3">
      <c r="B2208" s="56" t="str">
        <f t="shared" ca="1" si="223"/>
        <v>VERO</v>
      </c>
      <c r="C2208" s="57" t="b">
        <f t="shared" si="224"/>
        <v>1</v>
      </c>
      <c r="D2208" s="57" t="b">
        <f>+IF(Q2208='Convalida dati'!$B$16,AND('Dealflow centrale'!V2208&lt;&gt;"",I2208&lt;&gt;""),IF(AND('Dealflow centrale'!Q2208='Convalida dati'!$B$17,'Dealflow centrale'!I2208=""),OR('Dealflow centrale'!V2208="",V2208='Convalida dati'!$D$8),"FALSO"))</f>
        <v>1</v>
      </c>
      <c r="E2208" s="57" t="b">
        <f>+IF(OR(T2208='Convalida dati'!$F$4,T2208='Convalida dati'!$F$5,T2208='Convalida dati'!$F$8),OR('Dealflow centrale'!V2208='Convalida dati'!$D$9,V2208='Convalida dati'!$D$6,V2208='Convalida dati'!$D$7),IF(OR('Dealflow centrale'!T2208='Convalida dati'!$F$6,'Dealflow centrale'!T2208='Convalida dati'!$F$7),OR('Dealflow centrale'!V2208='Convalida dati'!$D$10,'Dealflow centrale'!V2208='Convalida dati'!$D$9,'Dealflow centrale'!V2208='Convalida dati'!$D$6),IF(T2208="",OR(V2208="",V2208='Convalida dati'!$D$8),"FALSO")))</f>
        <v>1</v>
      </c>
      <c r="F2208" s="58" t="str">
        <f t="shared" ca="1" si="221"/>
        <v>OK</v>
      </c>
      <c r="G2208" s="66">
        <f t="shared" si="222"/>
        <v>2203</v>
      </c>
      <c r="H2208" s="85">
        <v>44509</v>
      </c>
      <c r="I2208" s="63"/>
      <c r="J2208" s="292" t="s">
        <v>4632</v>
      </c>
      <c r="K2208" s="76" t="s">
        <v>62</v>
      </c>
      <c r="L2208" s="76" t="s">
        <v>1209</v>
      </c>
      <c r="M2208" s="78" t="s">
        <v>97</v>
      </c>
      <c r="N2208" s="64"/>
      <c r="O2208" s="272" t="s">
        <v>4631</v>
      </c>
      <c r="P2208" s="78" t="s">
        <v>34</v>
      </c>
      <c r="Q2208" s="280" t="s">
        <v>67</v>
      </c>
      <c r="R2208" s="68"/>
      <c r="S2208" s="387"/>
      <c r="T2208" s="384"/>
      <c r="U2208" s="66"/>
      <c r="V2208" s="423" t="s">
        <v>781</v>
      </c>
      <c r="W2208" s="288"/>
      <c r="X2208" s="489">
        <v>44510</v>
      </c>
      <c r="Y2208" s="482"/>
      <c r="Z2208" s="74"/>
    </row>
    <row r="2209" spans="2:26" ht="42.45" hidden="1" customHeight="1" x14ac:dyDescent="0.3">
      <c r="B2209" s="56" t="str">
        <f t="shared" ca="1" si="223"/>
        <v>VERO</v>
      </c>
      <c r="C2209" s="57" t="b">
        <f t="shared" si="224"/>
        <v>1</v>
      </c>
      <c r="D2209" s="57" t="b">
        <f>+IF(Q2209='Convalida dati'!$B$16,AND('Dealflow centrale'!V2209&lt;&gt;"",I2209&lt;&gt;""),IF(AND('Dealflow centrale'!Q2209='Convalida dati'!$B$17,'Dealflow centrale'!I2209=""),OR('Dealflow centrale'!V2209="",V2209='Convalida dati'!$D$8),"FALSO"))</f>
        <v>1</v>
      </c>
      <c r="E2209" s="57" t="b">
        <f>+IF(OR(T2209='Convalida dati'!$F$4,T2209='Convalida dati'!$F$5,T2209='Convalida dati'!$F$8),OR('Dealflow centrale'!V2209='Convalida dati'!$D$9,V2209='Convalida dati'!$D$6,V2209='Convalida dati'!$D$7),IF(OR('Dealflow centrale'!T2209='Convalida dati'!$F$6,'Dealflow centrale'!T2209='Convalida dati'!$F$7),OR('Dealflow centrale'!V2209='Convalida dati'!$D$10,'Dealflow centrale'!V2209='Convalida dati'!$D$9,'Dealflow centrale'!V2209='Convalida dati'!$D$6),IF(T2209="",OR(V2209="",V2209='Convalida dati'!$D$8),"FALSO")))</f>
        <v>1</v>
      </c>
      <c r="F2209" s="58" t="str">
        <f t="shared" ca="1" si="221"/>
        <v>OK</v>
      </c>
      <c r="G2209" s="60">
        <f t="shared" si="222"/>
        <v>2204</v>
      </c>
      <c r="H2209" s="84">
        <v>44510</v>
      </c>
      <c r="I2209" s="59">
        <v>44510</v>
      </c>
      <c r="J2209" s="279" t="s">
        <v>4634</v>
      </c>
      <c r="K2209" s="70" t="s">
        <v>62</v>
      </c>
      <c r="L2209" s="70" t="s">
        <v>206</v>
      </c>
      <c r="M2209" s="72" t="s">
        <v>206</v>
      </c>
      <c r="N2209" s="75"/>
      <c r="O2209" s="73" t="s">
        <v>4633</v>
      </c>
      <c r="P2209" s="72" t="s">
        <v>35</v>
      </c>
      <c r="Q2209" s="61" t="s">
        <v>170</v>
      </c>
      <c r="R2209" s="62" t="s">
        <v>47</v>
      </c>
      <c r="S2209" s="386" t="str">
        <f>+'EVCA sectoralclassification'!E134</f>
        <v>Consumer products retailing</v>
      </c>
      <c r="T2209" s="383" t="s">
        <v>167</v>
      </c>
      <c r="U2209" s="60" t="s">
        <v>218</v>
      </c>
      <c r="V2209" s="425" t="s">
        <v>3913</v>
      </c>
      <c r="W2209" s="461"/>
      <c r="X2209" s="488">
        <v>44510</v>
      </c>
      <c r="Y2209" s="481"/>
      <c r="Z2209" s="284"/>
    </row>
    <row r="2210" spans="2:26" ht="42.45" hidden="1" customHeight="1" x14ac:dyDescent="0.3">
      <c r="B2210" s="56" t="str">
        <f t="shared" ca="1" si="223"/>
        <v>VERO</v>
      </c>
      <c r="C2210" s="57" t="b">
        <f t="shared" si="224"/>
        <v>1</v>
      </c>
      <c r="D2210" s="57" t="b">
        <f>+IF(Q2210='Convalida dati'!$B$16,AND('Dealflow centrale'!V2210&lt;&gt;"",I2210&lt;&gt;""),IF(AND('Dealflow centrale'!Q2210='Convalida dati'!$B$17,'Dealflow centrale'!I2210=""),OR('Dealflow centrale'!V2210="",V2210='Convalida dati'!$D$8),"FALSO"))</f>
        <v>1</v>
      </c>
      <c r="E2210" s="57" t="b">
        <f>+IF(OR(T2210='Convalida dati'!$F$4,T2210='Convalida dati'!$F$5,T2210='Convalida dati'!$F$8),OR('Dealflow centrale'!V2210='Convalida dati'!$D$9,V2210='Convalida dati'!$D$6,V2210='Convalida dati'!$D$7),IF(OR('Dealflow centrale'!T2210='Convalida dati'!$F$6,'Dealflow centrale'!T2210='Convalida dati'!$F$7),OR('Dealflow centrale'!V2210='Convalida dati'!$D$10,'Dealflow centrale'!V2210='Convalida dati'!$D$9,'Dealflow centrale'!V2210='Convalida dati'!$D$6),IF(T2210="",OR(V2210="",V2210='Convalida dati'!$D$8),"FALSO")))</f>
        <v>1</v>
      </c>
      <c r="F2210" s="58" t="str">
        <f t="shared" ca="1" si="221"/>
        <v>OK</v>
      </c>
      <c r="G2210" s="66">
        <f t="shared" si="222"/>
        <v>2205</v>
      </c>
      <c r="H2210" s="85">
        <v>44510</v>
      </c>
      <c r="I2210" s="63">
        <v>44578</v>
      </c>
      <c r="J2210" s="292" t="s">
        <v>4635</v>
      </c>
      <c r="K2210" s="76" t="s">
        <v>62</v>
      </c>
      <c r="L2210" s="76" t="s">
        <v>149</v>
      </c>
      <c r="M2210" s="78" t="s">
        <v>92</v>
      </c>
      <c r="N2210" s="64"/>
      <c r="O2210" s="272" t="s">
        <v>4636</v>
      </c>
      <c r="P2210" s="78" t="s">
        <v>35</v>
      </c>
      <c r="Q2210" s="280" t="s">
        <v>170</v>
      </c>
      <c r="R2210" s="68" t="s">
        <v>47</v>
      </c>
      <c r="S2210" s="387" t="str">
        <f>+'EVCA sectoralclassification'!E139</f>
        <v>Consumer goods: other</v>
      </c>
      <c r="T2210" s="384" t="s">
        <v>166</v>
      </c>
      <c r="U2210" s="66" t="s">
        <v>218</v>
      </c>
      <c r="V2210" s="427" t="s">
        <v>3913</v>
      </c>
      <c r="W2210" s="462"/>
      <c r="X2210" s="489">
        <v>44580</v>
      </c>
      <c r="Y2210" s="482"/>
      <c r="Z2210" s="74"/>
    </row>
    <row r="2211" spans="2:26" ht="42.45" hidden="1" customHeight="1" x14ac:dyDescent="0.3">
      <c r="B2211" s="56" t="str">
        <f t="shared" ca="1" si="223"/>
        <v>VERO</v>
      </c>
      <c r="C2211" s="57" t="b">
        <f t="shared" si="224"/>
        <v>1</v>
      </c>
      <c r="D2211" s="57" t="b">
        <f>+IF(Q2211='Convalida dati'!$B$16,AND('Dealflow centrale'!V2211&lt;&gt;"",I2211&lt;&gt;""),IF(AND('Dealflow centrale'!Q2211='Convalida dati'!$B$17,'Dealflow centrale'!I2211=""),OR('Dealflow centrale'!V2211="",V2211='Convalida dati'!$D$8),"FALSO"))</f>
        <v>1</v>
      </c>
      <c r="E2211" s="57" t="b">
        <f>+IF(OR(T2211='Convalida dati'!$F$4,T2211='Convalida dati'!$F$5,T2211='Convalida dati'!$F$8),OR('Dealflow centrale'!V2211='Convalida dati'!$D$9,V2211='Convalida dati'!$D$6,V2211='Convalida dati'!$D$7),IF(OR('Dealflow centrale'!T2211='Convalida dati'!$F$6,'Dealflow centrale'!T2211='Convalida dati'!$F$7),OR('Dealflow centrale'!V2211='Convalida dati'!$D$10,'Dealflow centrale'!V2211='Convalida dati'!$D$9,'Dealflow centrale'!V2211='Convalida dati'!$D$6),IF(T2211="",OR(V2211="",V2211='Convalida dati'!$D$8),"FALSO")))</f>
        <v>1</v>
      </c>
      <c r="F2211" s="58" t="str">
        <f t="shared" ca="1" si="221"/>
        <v>OK</v>
      </c>
      <c r="G2211" s="60">
        <f t="shared" si="222"/>
        <v>2206</v>
      </c>
      <c r="H2211" s="84">
        <v>44511</v>
      </c>
      <c r="I2211" s="59">
        <v>44511</v>
      </c>
      <c r="J2211" s="279" t="s">
        <v>4637</v>
      </c>
      <c r="K2211" s="70" t="s">
        <v>62</v>
      </c>
      <c r="L2211" s="70" t="s">
        <v>69</v>
      </c>
      <c r="M2211" s="72" t="s">
        <v>70</v>
      </c>
      <c r="N2211" s="75"/>
      <c r="O2211" s="73" t="s">
        <v>4638</v>
      </c>
      <c r="P2211" s="72" t="s">
        <v>34</v>
      </c>
      <c r="Q2211" s="281" t="s">
        <v>170</v>
      </c>
      <c r="R2211" s="62" t="s">
        <v>49</v>
      </c>
      <c r="S2211" s="386" t="str">
        <f>+'EVCA sectoralclassification'!E214</f>
        <v>Systems software</v>
      </c>
      <c r="T2211" s="383" t="s">
        <v>166</v>
      </c>
      <c r="U2211" s="60" t="s">
        <v>218</v>
      </c>
      <c r="V2211" s="425" t="s">
        <v>3913</v>
      </c>
      <c r="W2211" s="461"/>
      <c r="X2211" s="488">
        <v>44518</v>
      </c>
      <c r="Y2211" s="481"/>
      <c r="Z2211" s="284"/>
    </row>
    <row r="2212" spans="2:26" ht="42.45" hidden="1" customHeight="1" x14ac:dyDescent="0.3">
      <c r="B2212" s="56" t="str">
        <f t="shared" ca="1" si="223"/>
        <v>VERO</v>
      </c>
      <c r="C2212" s="57" t="b">
        <f t="shared" si="224"/>
        <v>1</v>
      </c>
      <c r="D2212" s="57" t="b">
        <f>+IF(Q2212='Convalida dati'!$B$16,AND('Dealflow centrale'!V2212&lt;&gt;"",I2212&lt;&gt;""),IF(AND('Dealflow centrale'!Q2212='Convalida dati'!$B$17,'Dealflow centrale'!I2212=""),OR('Dealflow centrale'!V2212="",V2212='Convalida dati'!$D$8),"FALSO"))</f>
        <v>1</v>
      </c>
      <c r="E2212" s="57" t="b">
        <f>+IF(OR(T2212='Convalida dati'!$F$4,T2212='Convalida dati'!$F$5,T2212='Convalida dati'!$F$8),OR('Dealflow centrale'!V2212='Convalida dati'!$D$9,V2212='Convalida dati'!$D$6,V2212='Convalida dati'!$D$7),IF(OR('Dealflow centrale'!T2212='Convalida dati'!$F$6,'Dealflow centrale'!T2212='Convalida dati'!$F$7),OR('Dealflow centrale'!V2212='Convalida dati'!$D$10,'Dealflow centrale'!V2212='Convalida dati'!$D$9,'Dealflow centrale'!V2212='Convalida dati'!$D$6),IF(T2212="",OR(V2212="",V2212='Convalida dati'!$D$8),"FALSO")))</f>
        <v>1</v>
      </c>
      <c r="F2212" s="58" t="str">
        <f t="shared" ca="1" si="221"/>
        <v>OK</v>
      </c>
      <c r="G2212" s="66">
        <f t="shared" si="222"/>
        <v>2207</v>
      </c>
      <c r="H2212" s="85">
        <v>44514</v>
      </c>
      <c r="I2212" s="63">
        <v>44514</v>
      </c>
      <c r="J2212" s="292" t="s">
        <v>4639</v>
      </c>
      <c r="K2212" s="76" t="s">
        <v>62</v>
      </c>
      <c r="L2212" s="76" t="s">
        <v>165</v>
      </c>
      <c r="M2212" s="78" t="s">
        <v>90</v>
      </c>
      <c r="N2212" s="64"/>
      <c r="O2212" s="272" t="s">
        <v>4640</v>
      </c>
      <c r="P2212" s="66" t="s">
        <v>34</v>
      </c>
      <c r="Q2212" s="280" t="s">
        <v>170</v>
      </c>
      <c r="R2212" s="68" t="s">
        <v>53</v>
      </c>
      <c r="S2212" s="387" t="str">
        <f>+'EVCA sectoralclassification'!E89</f>
        <v>Business and industrial services</v>
      </c>
      <c r="T2212" s="384" t="s">
        <v>41</v>
      </c>
      <c r="U2212" s="66" t="s">
        <v>218</v>
      </c>
      <c r="V2212" s="437" t="s">
        <v>174</v>
      </c>
      <c r="W2212" s="384"/>
      <c r="X2212" s="489">
        <v>44518</v>
      </c>
      <c r="Y2212" s="482"/>
      <c r="Z2212" s="74"/>
    </row>
    <row r="2213" spans="2:26" ht="42.45" hidden="1" customHeight="1" x14ac:dyDescent="0.3">
      <c r="B2213" s="56" t="str">
        <f t="shared" ca="1" si="223"/>
        <v>VERO</v>
      </c>
      <c r="C2213" s="57" t="b">
        <f t="shared" si="224"/>
        <v>1</v>
      </c>
      <c r="D2213" s="57" t="b">
        <f>+IF(Q2213='Convalida dati'!$B$16,AND('Dealflow centrale'!V2213&lt;&gt;"",I2213&lt;&gt;""),IF(AND('Dealflow centrale'!Q2213='Convalida dati'!$B$17,'Dealflow centrale'!I2213=""),OR('Dealflow centrale'!V2213="",V2213='Convalida dati'!$D$8),"FALSO"))</f>
        <v>1</v>
      </c>
      <c r="E2213" s="57" t="b">
        <f>+IF(OR(T2213='Convalida dati'!$F$4,T2213='Convalida dati'!$F$5,T2213='Convalida dati'!$F$8),OR('Dealflow centrale'!V2213='Convalida dati'!$D$9,V2213='Convalida dati'!$D$6,V2213='Convalida dati'!$D$7),IF(OR('Dealflow centrale'!T2213='Convalida dati'!$F$6,'Dealflow centrale'!T2213='Convalida dati'!$F$7),OR('Dealflow centrale'!V2213='Convalida dati'!$D$10,'Dealflow centrale'!V2213='Convalida dati'!$D$9,'Dealflow centrale'!V2213='Convalida dati'!$D$6),IF(T2213="",OR(V2213="",V2213='Convalida dati'!$D$8),"FALSO")))</f>
        <v>1</v>
      </c>
      <c r="F2213" s="58" t="str">
        <f t="shared" ca="1" si="221"/>
        <v>OK</v>
      </c>
      <c r="G2213" s="60">
        <f t="shared" si="222"/>
        <v>2208</v>
      </c>
      <c r="H2213" s="84">
        <v>44514</v>
      </c>
      <c r="I2213" s="295">
        <v>44514</v>
      </c>
      <c r="J2213" s="279" t="s">
        <v>4642</v>
      </c>
      <c r="K2213" s="70" t="s">
        <v>62</v>
      </c>
      <c r="L2213" s="70" t="s">
        <v>206</v>
      </c>
      <c r="M2213" s="72" t="s">
        <v>206</v>
      </c>
      <c r="N2213" s="75"/>
      <c r="O2213" s="73" t="s">
        <v>4641</v>
      </c>
      <c r="P2213" s="60" t="s">
        <v>34</v>
      </c>
      <c r="Q2213" s="61" t="s">
        <v>170</v>
      </c>
      <c r="R2213" s="62" t="s">
        <v>43</v>
      </c>
      <c r="S2213" s="386" t="str">
        <f>+'EVCA sectoralclassification'!E9</f>
        <v>Fishing, hunting and animal husbandry</v>
      </c>
      <c r="T2213" s="383" t="s">
        <v>41</v>
      </c>
      <c r="U2213" s="60" t="s">
        <v>218</v>
      </c>
      <c r="V2213" s="434" t="s">
        <v>174</v>
      </c>
      <c r="W2213" s="397"/>
      <c r="X2213" s="488">
        <v>44518</v>
      </c>
      <c r="Y2213" s="483"/>
      <c r="Z2213" s="80"/>
    </row>
    <row r="2214" spans="2:26" ht="42.45" hidden="1" customHeight="1" x14ac:dyDescent="0.3">
      <c r="B2214" s="56" t="str">
        <f t="shared" ca="1" si="223"/>
        <v>VERO</v>
      </c>
      <c r="C2214" s="57" t="b">
        <f t="shared" si="224"/>
        <v>1</v>
      </c>
      <c r="D2214" s="57" t="b">
        <f>+IF(Q2214='Convalida dati'!$B$16,AND('Dealflow centrale'!V2214&lt;&gt;"",I2214&lt;&gt;""),IF(AND('Dealflow centrale'!Q2214='Convalida dati'!$B$17,'Dealflow centrale'!I2214=""),OR('Dealflow centrale'!V2214="",V2214='Convalida dati'!$D$8),"FALSO"))</f>
        <v>1</v>
      </c>
      <c r="E2214" s="57" t="b">
        <f>+IF(OR(T2214='Convalida dati'!$F$4,T2214='Convalida dati'!$F$5,T2214='Convalida dati'!$F$8),OR('Dealflow centrale'!V2214='Convalida dati'!$D$9,V2214='Convalida dati'!$D$6,V2214='Convalida dati'!$D$7),IF(OR('Dealflow centrale'!T2214='Convalida dati'!$F$6,'Dealflow centrale'!T2214='Convalida dati'!$F$7),OR('Dealflow centrale'!V2214='Convalida dati'!$D$10,'Dealflow centrale'!V2214='Convalida dati'!$D$9,'Dealflow centrale'!V2214='Convalida dati'!$D$6),IF(T2214="",OR(V2214="",V2214='Convalida dati'!$D$8),"FALSO")))</f>
        <v>1</v>
      </c>
      <c r="F2214" s="58" t="str">
        <f t="shared" ca="1" si="221"/>
        <v>OK</v>
      </c>
      <c r="G2214" s="66">
        <f t="shared" si="222"/>
        <v>2209</v>
      </c>
      <c r="H2214" s="85">
        <v>44515</v>
      </c>
      <c r="I2214" s="63">
        <v>44515</v>
      </c>
      <c r="J2214" s="292" t="s">
        <v>4643</v>
      </c>
      <c r="K2214" s="76" t="s">
        <v>62</v>
      </c>
      <c r="L2214" s="76" t="s">
        <v>149</v>
      </c>
      <c r="M2214" s="78" t="s">
        <v>92</v>
      </c>
      <c r="N2214" s="64"/>
      <c r="O2214" s="272" t="s">
        <v>4644</v>
      </c>
      <c r="P2214" s="78" t="s">
        <v>34</v>
      </c>
      <c r="Q2214" s="67" t="s">
        <v>170</v>
      </c>
      <c r="R2214" s="68" t="s">
        <v>49</v>
      </c>
      <c r="S2214" s="387" t="str">
        <f>+'EVCA sectoralclassification'!E182</f>
        <v>Financial institutions and services</v>
      </c>
      <c r="T2214" s="384" t="s">
        <v>41</v>
      </c>
      <c r="U2214" s="66" t="s">
        <v>218</v>
      </c>
      <c r="V2214" s="437" t="s">
        <v>174</v>
      </c>
      <c r="W2214" s="384"/>
      <c r="X2214" s="489">
        <v>44518</v>
      </c>
      <c r="Y2214" s="482"/>
      <c r="Z2214" s="74"/>
    </row>
    <row r="2215" spans="2:26" ht="42.45" hidden="1" customHeight="1" x14ac:dyDescent="0.3">
      <c r="B2215" s="56" t="str">
        <f t="shared" ca="1" si="223"/>
        <v>VERO</v>
      </c>
      <c r="C2215" s="57" t="b">
        <f t="shared" si="224"/>
        <v>1</v>
      </c>
      <c r="D2215" s="57" t="b">
        <f>+IF(Q2215='Convalida dati'!$B$16,AND('Dealflow centrale'!V2215&lt;&gt;"",I2215&lt;&gt;""),IF(AND('Dealflow centrale'!Q2215='Convalida dati'!$B$17,'Dealflow centrale'!I2215=""),OR('Dealflow centrale'!V2215="",V2215='Convalida dati'!$D$8),"FALSO"))</f>
        <v>1</v>
      </c>
      <c r="E2215" s="57" t="b">
        <f>+IF(OR(T2215='Convalida dati'!$F$4,T2215='Convalida dati'!$F$5,T2215='Convalida dati'!$F$8),OR('Dealflow centrale'!V2215='Convalida dati'!$D$9,V2215='Convalida dati'!$D$6,V2215='Convalida dati'!$D$7),IF(OR('Dealflow centrale'!T2215='Convalida dati'!$F$6,'Dealflow centrale'!T2215='Convalida dati'!$F$7),OR('Dealflow centrale'!V2215='Convalida dati'!$D$10,'Dealflow centrale'!V2215='Convalida dati'!$D$9,'Dealflow centrale'!V2215='Convalida dati'!$D$6),IF(T2215="",OR(V2215="",V2215='Convalida dati'!$D$8),"FALSO")))</f>
        <v>1</v>
      </c>
      <c r="F2215" s="58" t="str">
        <f t="shared" ca="1" si="221"/>
        <v>OK</v>
      </c>
      <c r="G2215" s="60">
        <f t="shared" si="222"/>
        <v>2210</v>
      </c>
      <c r="H2215" s="84">
        <v>44515</v>
      </c>
      <c r="I2215" s="59">
        <v>44515</v>
      </c>
      <c r="J2215" s="279" t="s">
        <v>4646</v>
      </c>
      <c r="K2215" s="70" t="s">
        <v>62</v>
      </c>
      <c r="L2215" s="70" t="s">
        <v>802</v>
      </c>
      <c r="M2215" s="72" t="s">
        <v>99</v>
      </c>
      <c r="N2215" s="75"/>
      <c r="O2215" s="73" t="s">
        <v>4645</v>
      </c>
      <c r="P2215" s="72" t="s">
        <v>34</v>
      </c>
      <c r="Q2215" s="281" t="s">
        <v>170</v>
      </c>
      <c r="R2215" s="62" t="s">
        <v>49</v>
      </c>
      <c r="S2215" s="386" t="str">
        <f>+'EVCA sectoralclassification'!E214</f>
        <v>Systems software</v>
      </c>
      <c r="T2215" s="383" t="s">
        <v>41</v>
      </c>
      <c r="U2215" s="60" t="s">
        <v>218</v>
      </c>
      <c r="V2215" s="434" t="s">
        <v>174</v>
      </c>
      <c r="W2215" s="397"/>
      <c r="X2215" s="488">
        <v>44518</v>
      </c>
      <c r="Y2215" s="481"/>
      <c r="Z2215" s="284"/>
    </row>
    <row r="2216" spans="2:26" ht="42.45" hidden="1" customHeight="1" x14ac:dyDescent="0.3">
      <c r="B2216" s="56" t="str">
        <f t="shared" ca="1" si="223"/>
        <v>VERO</v>
      </c>
      <c r="C2216" s="57" t="b">
        <f t="shared" si="224"/>
        <v>1</v>
      </c>
      <c r="D2216" s="57" t="b">
        <f>+IF(Q2216='Convalida dati'!$B$16,AND('Dealflow centrale'!V2216&lt;&gt;"",I2216&lt;&gt;""),IF(AND('Dealflow centrale'!Q2216='Convalida dati'!$B$17,'Dealflow centrale'!I2216=""),OR('Dealflow centrale'!V2216="",V2216='Convalida dati'!$D$8),"FALSO"))</f>
        <v>1</v>
      </c>
      <c r="E2216" s="57" t="b">
        <f>+IF(OR(T2216='Convalida dati'!$F$4,T2216='Convalida dati'!$F$5,T2216='Convalida dati'!$F$8),OR('Dealflow centrale'!V2216='Convalida dati'!$D$9,V2216='Convalida dati'!$D$6,V2216='Convalida dati'!$D$7),IF(OR('Dealflow centrale'!T2216='Convalida dati'!$F$6,'Dealflow centrale'!T2216='Convalida dati'!$F$7),OR('Dealflow centrale'!V2216='Convalida dati'!$D$10,'Dealflow centrale'!V2216='Convalida dati'!$D$9,'Dealflow centrale'!V2216='Convalida dati'!$D$6),IF(T2216="",OR(V2216="",V2216='Convalida dati'!$D$8),"FALSO")))</f>
        <v>1</v>
      </c>
      <c r="F2216" s="58" t="str">
        <f t="shared" ca="1" si="221"/>
        <v>OK</v>
      </c>
      <c r="G2216" s="66">
        <f t="shared" si="222"/>
        <v>2211</v>
      </c>
      <c r="H2216" s="85">
        <v>44515</v>
      </c>
      <c r="I2216" s="63">
        <v>44515</v>
      </c>
      <c r="J2216" s="292" t="s">
        <v>4648</v>
      </c>
      <c r="K2216" s="76" t="s">
        <v>62</v>
      </c>
      <c r="L2216" s="76" t="s">
        <v>714</v>
      </c>
      <c r="M2216" s="78" t="s">
        <v>103</v>
      </c>
      <c r="N2216" s="64"/>
      <c r="O2216" s="272" t="s">
        <v>4647</v>
      </c>
      <c r="P2216" s="66" t="s">
        <v>34</v>
      </c>
      <c r="Q2216" s="67" t="s">
        <v>170</v>
      </c>
      <c r="R2216" s="68" t="s">
        <v>48</v>
      </c>
      <c r="S2216" s="387" t="str">
        <f>+'EVCA sectoralclassification'!E199</f>
        <v>Internet technologies</v>
      </c>
      <c r="T2216" s="384" t="s">
        <v>41</v>
      </c>
      <c r="U2216" s="66" t="s">
        <v>218</v>
      </c>
      <c r="V2216" s="437" t="s">
        <v>174</v>
      </c>
      <c r="W2216" s="384"/>
      <c r="X2216" s="489">
        <v>44518</v>
      </c>
      <c r="Y2216" s="482"/>
      <c r="Z2216" s="74"/>
    </row>
    <row r="2217" spans="2:26" ht="42.45" hidden="1" customHeight="1" x14ac:dyDescent="0.3">
      <c r="B2217" s="56" t="str">
        <f t="shared" ca="1" si="223"/>
        <v>VERO</v>
      </c>
      <c r="C2217" s="57" t="b">
        <f t="shared" si="224"/>
        <v>1</v>
      </c>
      <c r="D2217" s="57" t="b">
        <f>+IF(Q2217='Convalida dati'!$B$16,AND('Dealflow centrale'!V2217&lt;&gt;"",I2217&lt;&gt;""),IF(AND('Dealflow centrale'!Q2217='Convalida dati'!$B$17,'Dealflow centrale'!I2217=""),OR('Dealflow centrale'!V2217="",V2217='Convalida dati'!$D$8),"FALSO"))</f>
        <v>1</v>
      </c>
      <c r="E2217" s="57" t="b">
        <f>+IF(OR(T2217='Convalida dati'!$F$4,T2217='Convalida dati'!$F$5,T2217='Convalida dati'!$F$8),OR('Dealflow centrale'!V2217='Convalida dati'!$D$9,V2217='Convalida dati'!$D$6,V2217='Convalida dati'!$D$7),IF(OR('Dealflow centrale'!T2217='Convalida dati'!$F$6,'Dealflow centrale'!T2217='Convalida dati'!$F$7),OR('Dealflow centrale'!V2217='Convalida dati'!$D$10,'Dealflow centrale'!V2217='Convalida dati'!$D$9,'Dealflow centrale'!V2217='Convalida dati'!$D$6),IF(T2217="",OR(V2217="",V2217='Convalida dati'!$D$8),"FALSO")))</f>
        <v>1</v>
      </c>
      <c r="F2217" s="58" t="str">
        <f t="shared" ca="1" si="221"/>
        <v>OK</v>
      </c>
      <c r="G2217" s="60">
        <f t="shared" si="222"/>
        <v>2212</v>
      </c>
      <c r="H2217" s="84">
        <v>44515</v>
      </c>
      <c r="I2217" s="295">
        <v>44519</v>
      </c>
      <c r="J2217" s="279" t="s">
        <v>4649</v>
      </c>
      <c r="K2217" s="70" t="s">
        <v>62</v>
      </c>
      <c r="L2217" s="70" t="s">
        <v>149</v>
      </c>
      <c r="M2217" s="72" t="s">
        <v>92</v>
      </c>
      <c r="N2217" s="75"/>
      <c r="O2217" s="73" t="s">
        <v>4650</v>
      </c>
      <c r="P2217" s="60" t="s">
        <v>34</v>
      </c>
      <c r="Q2217" s="281" t="s">
        <v>170</v>
      </c>
      <c r="R2217" s="62" t="s">
        <v>47</v>
      </c>
      <c r="S2217" s="389" t="str">
        <f>+'EVCA sectoralclassification'!E143</f>
        <v>Consumer goods: other</v>
      </c>
      <c r="T2217" s="383" t="s">
        <v>166</v>
      </c>
      <c r="U2217" s="60" t="s">
        <v>218</v>
      </c>
      <c r="V2217" s="425" t="s">
        <v>3913</v>
      </c>
      <c r="W2217" s="461"/>
      <c r="X2217" s="488">
        <v>44525</v>
      </c>
      <c r="Y2217" s="483"/>
      <c r="Z2217" s="80"/>
    </row>
    <row r="2218" spans="2:26" ht="42.45" hidden="1" customHeight="1" x14ac:dyDescent="0.3">
      <c r="B2218" s="56" t="str">
        <f t="shared" ca="1" si="223"/>
        <v>VERO</v>
      </c>
      <c r="C2218" s="57" t="b">
        <f t="shared" si="224"/>
        <v>1</v>
      </c>
      <c r="D2218" s="57" t="b">
        <f>+IF(Q2218='Convalida dati'!$B$16,AND('Dealflow centrale'!V2218&lt;&gt;"",I2218&lt;&gt;""),IF(AND('Dealflow centrale'!Q2218='Convalida dati'!$B$17,'Dealflow centrale'!I2218=""),OR('Dealflow centrale'!V2218="",V2218='Convalida dati'!$D$8),"FALSO"))</f>
        <v>1</v>
      </c>
      <c r="E2218" s="57" t="b">
        <f>+IF(OR(T2218='Convalida dati'!$F$4,T2218='Convalida dati'!$F$5,T2218='Convalida dati'!$F$8),OR('Dealflow centrale'!V2218='Convalida dati'!$D$9,V2218='Convalida dati'!$D$6,V2218='Convalida dati'!$D$7),IF(OR('Dealflow centrale'!T2218='Convalida dati'!$F$6,'Dealflow centrale'!T2218='Convalida dati'!$F$7),OR('Dealflow centrale'!V2218='Convalida dati'!$D$10,'Dealflow centrale'!V2218='Convalida dati'!$D$9,'Dealflow centrale'!V2218='Convalida dati'!$D$6),IF(T2218="",OR(V2218="",V2218='Convalida dati'!$D$8),"FALSO")))</f>
        <v>1</v>
      </c>
      <c r="F2218" s="58" t="str">
        <f t="shared" ca="1" si="221"/>
        <v>OK</v>
      </c>
      <c r="G2218" s="66">
        <f t="shared" si="222"/>
        <v>2213</v>
      </c>
      <c r="H2218" s="85">
        <v>44516</v>
      </c>
      <c r="I2218" s="63">
        <v>44516</v>
      </c>
      <c r="J2218" s="292" t="s">
        <v>4651</v>
      </c>
      <c r="K2218" s="76" t="s">
        <v>62</v>
      </c>
      <c r="L2218" s="76" t="s">
        <v>165</v>
      </c>
      <c r="M2218" s="78" t="s">
        <v>90</v>
      </c>
      <c r="N2218" s="64"/>
      <c r="O2218" s="272" t="s">
        <v>4652</v>
      </c>
      <c r="P2218" s="78" t="s">
        <v>35</v>
      </c>
      <c r="Q2218" s="280" t="s">
        <v>170</v>
      </c>
      <c r="R2218" s="382" t="s">
        <v>45</v>
      </c>
      <c r="S2218" s="387" t="str">
        <f>+'EVCA sectoralclassification'!E223</f>
        <v>Biotechnology</v>
      </c>
      <c r="T2218" s="384" t="s">
        <v>41</v>
      </c>
      <c r="U2218" s="66" t="s">
        <v>218</v>
      </c>
      <c r="V2218" s="445" t="s">
        <v>174</v>
      </c>
      <c r="W2218" s="396"/>
      <c r="X2218" s="489">
        <v>44518</v>
      </c>
      <c r="Y2218" s="482"/>
      <c r="Z2218" s="74"/>
    </row>
    <row r="2219" spans="2:26" ht="42.45" hidden="1" customHeight="1" x14ac:dyDescent="0.3">
      <c r="B2219" s="56" t="str">
        <f t="shared" ca="1" si="223"/>
        <v>VERO</v>
      </c>
      <c r="C2219" s="57" t="b">
        <f t="shared" si="224"/>
        <v>1</v>
      </c>
      <c r="D2219" s="57" t="b">
        <f>+IF(Q2219='Convalida dati'!$B$16,AND('Dealflow centrale'!V2219&lt;&gt;"",I2219&lt;&gt;""),IF(AND('Dealflow centrale'!Q2219='Convalida dati'!$B$17,'Dealflow centrale'!I2219=""),OR('Dealflow centrale'!V2219="",V2219='Convalida dati'!$D$8),"FALSO"))</f>
        <v>1</v>
      </c>
      <c r="E2219" s="57" t="b">
        <f>+IF(OR(T2219='Convalida dati'!$F$4,T2219='Convalida dati'!$F$5,T2219='Convalida dati'!$F$8),OR('Dealflow centrale'!V2219='Convalida dati'!$D$9,V2219='Convalida dati'!$D$6,V2219='Convalida dati'!$D$7),IF(OR('Dealflow centrale'!T2219='Convalida dati'!$F$6,'Dealflow centrale'!T2219='Convalida dati'!$F$7),OR('Dealflow centrale'!V2219='Convalida dati'!$D$10,'Dealflow centrale'!V2219='Convalida dati'!$D$9,'Dealflow centrale'!V2219='Convalida dati'!$D$6),IF(T2219="",OR(V2219="",V2219='Convalida dati'!$D$8),"FALSO")))</f>
        <v>1</v>
      </c>
      <c r="F2219" s="58" t="str">
        <f t="shared" ref="F2219:F2267" ca="1" si="225">+IF(AND(B2219="VERO",C2219=TRUE,D2219=TRUE,E2219=TRUE),"OK","ERRORE")</f>
        <v>OK</v>
      </c>
      <c r="G2219" s="60">
        <f t="shared" si="222"/>
        <v>2214</v>
      </c>
      <c r="H2219" s="84">
        <v>44516</v>
      </c>
      <c r="I2219" s="59">
        <v>44516</v>
      </c>
      <c r="J2219" s="75" t="s">
        <v>4653</v>
      </c>
      <c r="K2219" s="70" t="s">
        <v>62</v>
      </c>
      <c r="L2219" s="70" t="s">
        <v>165</v>
      </c>
      <c r="M2219" s="72" t="s">
        <v>90</v>
      </c>
      <c r="N2219" s="75"/>
      <c r="O2219" s="73" t="s">
        <v>4654</v>
      </c>
      <c r="P2219" s="72" t="s">
        <v>35</v>
      </c>
      <c r="Q2219" s="61" t="s">
        <v>170</v>
      </c>
      <c r="R2219" s="383" t="s">
        <v>52</v>
      </c>
      <c r="S2219" s="388" t="str">
        <f>+'EVCA sectoralclassification'!E234</f>
        <v>Healthcare: other</v>
      </c>
      <c r="T2219" s="383" t="s">
        <v>166</v>
      </c>
      <c r="U2219" s="60" t="s">
        <v>218</v>
      </c>
      <c r="V2219" s="425" t="s">
        <v>3913</v>
      </c>
      <c r="W2219" s="461"/>
      <c r="X2219" s="488">
        <v>44518</v>
      </c>
      <c r="Y2219" s="481"/>
      <c r="Z2219" s="284"/>
    </row>
    <row r="2220" spans="2:26" ht="42.45" hidden="1" customHeight="1" x14ac:dyDescent="0.3">
      <c r="B2220" s="56" t="str">
        <f t="shared" ca="1" si="223"/>
        <v>VERO</v>
      </c>
      <c r="C2220" s="57" t="b">
        <f t="shared" si="224"/>
        <v>1</v>
      </c>
      <c r="D2220" s="57" t="b">
        <f>+IF(Q2220='Convalida dati'!$B$16,AND('Dealflow centrale'!V2220&lt;&gt;"",I2220&lt;&gt;""),IF(AND('Dealflow centrale'!Q2220='Convalida dati'!$B$17,'Dealflow centrale'!I2220=""),OR('Dealflow centrale'!V2220="",V2220='Convalida dati'!$D$8),"FALSO"))</f>
        <v>1</v>
      </c>
      <c r="E2220" s="57" t="b">
        <f>+IF(OR(T2220='Convalida dati'!$F$4,T2220='Convalida dati'!$F$5,T2220='Convalida dati'!$F$8),OR('Dealflow centrale'!V2220='Convalida dati'!$D$9,V2220='Convalida dati'!$D$6,V2220='Convalida dati'!$D$7),IF(OR('Dealflow centrale'!T2220='Convalida dati'!$F$6,'Dealflow centrale'!T2220='Convalida dati'!$F$7),OR('Dealflow centrale'!V2220='Convalida dati'!$D$10,'Dealflow centrale'!V2220='Convalida dati'!$D$9,'Dealflow centrale'!V2220='Convalida dati'!$D$6),IF(T2220="",OR(V2220="",V2220='Convalida dati'!$D$8),"FALSO")))</f>
        <v>1</v>
      </c>
      <c r="F2220" s="58" t="str">
        <f t="shared" ca="1" si="225"/>
        <v>OK</v>
      </c>
      <c r="G2220" s="66">
        <f t="shared" si="222"/>
        <v>2215</v>
      </c>
      <c r="H2220" s="85">
        <v>44516</v>
      </c>
      <c r="I2220" s="63">
        <v>44516</v>
      </c>
      <c r="J2220" s="292" t="s">
        <v>4655</v>
      </c>
      <c r="K2220" s="76" t="s">
        <v>62</v>
      </c>
      <c r="L2220" s="76" t="s">
        <v>149</v>
      </c>
      <c r="M2220" s="78" t="s">
        <v>92</v>
      </c>
      <c r="N2220" s="77" t="s">
        <v>4469</v>
      </c>
      <c r="O2220" s="272"/>
      <c r="P2220" s="78" t="s">
        <v>36</v>
      </c>
      <c r="Q2220" s="280" t="s">
        <v>170</v>
      </c>
      <c r="R2220" s="382" t="s">
        <v>48</v>
      </c>
      <c r="S2220" s="387" t="str">
        <f>+'EVCA sectoralclassification'!E200</f>
        <v>Internet technologies</v>
      </c>
      <c r="T2220" s="384" t="s">
        <v>167</v>
      </c>
      <c r="U2220" s="66" t="s">
        <v>218</v>
      </c>
      <c r="V2220" s="427" t="s">
        <v>3913</v>
      </c>
      <c r="W2220" s="462"/>
      <c r="X2220" s="489">
        <v>44518</v>
      </c>
      <c r="Y2220" s="482"/>
      <c r="Z2220" s="74"/>
    </row>
    <row r="2221" spans="2:26" ht="42.45" hidden="1" customHeight="1" x14ac:dyDescent="0.3">
      <c r="B2221" s="56" t="str">
        <f t="shared" ca="1" si="223"/>
        <v>VERO</v>
      </c>
      <c r="C2221" s="57" t="b">
        <f t="shared" si="224"/>
        <v>1</v>
      </c>
      <c r="D2221" s="57" t="b">
        <f>+IF(Q2221='Convalida dati'!$B$16,AND('Dealflow centrale'!V2221&lt;&gt;"",I2221&lt;&gt;""),IF(AND('Dealflow centrale'!Q2221='Convalida dati'!$B$17,'Dealflow centrale'!I2221=""),OR('Dealflow centrale'!V2221="",V2221='Convalida dati'!$D$8),"FALSO"))</f>
        <v>1</v>
      </c>
      <c r="E2221" s="57" t="b">
        <f>+IF(OR(T2221='Convalida dati'!$F$4,T2221='Convalida dati'!$F$5,T2221='Convalida dati'!$F$8),OR('Dealflow centrale'!V2221='Convalida dati'!$D$9,V2221='Convalida dati'!$D$6,V2221='Convalida dati'!$D$7),IF(OR('Dealflow centrale'!T2221='Convalida dati'!$F$6,'Dealflow centrale'!T2221='Convalida dati'!$F$7),OR('Dealflow centrale'!V2221='Convalida dati'!$D$10,'Dealflow centrale'!V2221='Convalida dati'!$D$9,'Dealflow centrale'!V2221='Convalida dati'!$D$6),IF(T2221="",OR(V2221="",V2221='Convalida dati'!$D$8),"FALSO")))</f>
        <v>1</v>
      </c>
      <c r="F2221" s="58" t="str">
        <f t="shared" ca="1" si="225"/>
        <v>OK</v>
      </c>
      <c r="G2221" s="60">
        <f t="shared" si="222"/>
        <v>2216</v>
      </c>
      <c r="H2221" s="84">
        <v>44516</v>
      </c>
      <c r="I2221" s="59">
        <v>44516</v>
      </c>
      <c r="J2221" s="75" t="s">
        <v>4656</v>
      </c>
      <c r="K2221" s="70" t="s">
        <v>62</v>
      </c>
      <c r="L2221" s="70" t="s">
        <v>183</v>
      </c>
      <c r="M2221" s="72" t="s">
        <v>98</v>
      </c>
      <c r="N2221" s="75"/>
      <c r="O2221" s="73" t="s">
        <v>4658</v>
      </c>
      <c r="P2221" s="72" t="s">
        <v>34</v>
      </c>
      <c r="Q2221" s="281" t="s">
        <v>170</v>
      </c>
      <c r="R2221" s="383" t="s">
        <v>53</v>
      </c>
      <c r="S2221" s="388" t="str">
        <f>+'EVCA sectoralclassification'!E106</f>
        <v>Construction</v>
      </c>
      <c r="T2221" s="383" t="s">
        <v>41</v>
      </c>
      <c r="U2221" s="60" t="s">
        <v>218</v>
      </c>
      <c r="V2221" s="434" t="s">
        <v>174</v>
      </c>
      <c r="W2221" s="397"/>
      <c r="X2221" s="488">
        <v>44518</v>
      </c>
      <c r="Y2221" s="481"/>
      <c r="Z2221" s="284"/>
    </row>
    <row r="2222" spans="2:26" ht="42.45" hidden="1" customHeight="1" x14ac:dyDescent="0.3">
      <c r="B2222" s="56" t="str">
        <f t="shared" ca="1" si="223"/>
        <v>VERO</v>
      </c>
      <c r="C2222" s="57" t="b">
        <f t="shared" si="224"/>
        <v>1</v>
      </c>
      <c r="D2222" s="57" t="b">
        <f>+IF(Q2222='Convalida dati'!$B$16,AND('Dealflow centrale'!V2222&lt;&gt;"",I2222&lt;&gt;""),IF(AND('Dealflow centrale'!Q2222='Convalida dati'!$B$17,'Dealflow centrale'!I2222=""),OR('Dealflow centrale'!V2222="",V2222='Convalida dati'!$D$8),"FALSO"))</f>
        <v>1</v>
      </c>
      <c r="E2222" s="57" t="b">
        <f>+IF(OR(T2222='Convalida dati'!$F$4,T2222='Convalida dati'!$F$5,T2222='Convalida dati'!$F$8),OR('Dealflow centrale'!V2222='Convalida dati'!$D$9,V2222='Convalida dati'!$D$6,V2222='Convalida dati'!$D$7),IF(OR('Dealflow centrale'!T2222='Convalida dati'!$F$6,'Dealflow centrale'!T2222='Convalida dati'!$F$7),OR('Dealflow centrale'!V2222='Convalida dati'!$D$10,'Dealflow centrale'!V2222='Convalida dati'!$D$9,'Dealflow centrale'!V2222='Convalida dati'!$D$6),IF(T2222="",OR(V2222="",V2222='Convalida dati'!$D$8),"FALSO")))</f>
        <v>1</v>
      </c>
      <c r="F2222" s="58" t="str">
        <f t="shared" ca="1" si="225"/>
        <v>OK</v>
      </c>
      <c r="G2222" s="66">
        <f t="shared" si="222"/>
        <v>2217</v>
      </c>
      <c r="H2222" s="85">
        <v>44516</v>
      </c>
      <c r="I2222" s="63">
        <v>44516</v>
      </c>
      <c r="J2222" s="292" t="s">
        <v>4657</v>
      </c>
      <c r="K2222" s="76" t="s">
        <v>64</v>
      </c>
      <c r="L2222" s="76" t="s">
        <v>4659</v>
      </c>
      <c r="M2222" s="78" t="s">
        <v>928</v>
      </c>
      <c r="N2222" s="64"/>
      <c r="O2222" s="272" t="s">
        <v>926</v>
      </c>
      <c r="P2222" s="66" t="s">
        <v>34</v>
      </c>
      <c r="Q2222" s="67" t="s">
        <v>170</v>
      </c>
      <c r="R2222" s="384" t="s">
        <v>48</v>
      </c>
      <c r="S2222" s="387" t="str">
        <f>+'EVCA sectoralclassification'!E200</f>
        <v>Internet technologies</v>
      </c>
      <c r="T2222" s="384" t="s">
        <v>166</v>
      </c>
      <c r="U2222" s="66" t="s">
        <v>218</v>
      </c>
      <c r="V2222" s="437" t="s">
        <v>174</v>
      </c>
      <c r="W2222" s="384"/>
      <c r="X2222" s="489">
        <v>44518</v>
      </c>
      <c r="Y2222" s="482" t="s">
        <v>4044</v>
      </c>
      <c r="Z2222" s="74"/>
    </row>
    <row r="2223" spans="2:26" ht="42.45" hidden="1" customHeight="1" x14ac:dyDescent="0.3">
      <c r="B2223" s="56" t="str">
        <f t="shared" ca="1" si="223"/>
        <v>VERO</v>
      </c>
      <c r="C2223" s="57" t="b">
        <f t="shared" si="224"/>
        <v>1</v>
      </c>
      <c r="D2223" s="57" t="b">
        <f>+IF(Q2223='Convalida dati'!$B$16,AND('Dealflow centrale'!V2223&lt;&gt;"",I2223&lt;&gt;""),IF(AND('Dealflow centrale'!Q2223='Convalida dati'!$B$17,'Dealflow centrale'!I2223=""),OR('Dealflow centrale'!V2223="",V2223='Convalida dati'!$D$8),"FALSO"))</f>
        <v>1</v>
      </c>
      <c r="E2223" s="57" t="b">
        <f>+IF(OR(T2223='Convalida dati'!$F$4,T2223='Convalida dati'!$F$5,T2223='Convalida dati'!$F$8),OR('Dealflow centrale'!V2223='Convalida dati'!$D$9,V2223='Convalida dati'!$D$6,V2223='Convalida dati'!$D$7),IF(OR('Dealflow centrale'!T2223='Convalida dati'!$F$6,'Dealflow centrale'!T2223='Convalida dati'!$F$7),OR('Dealflow centrale'!V2223='Convalida dati'!$D$10,'Dealflow centrale'!V2223='Convalida dati'!$D$9,'Dealflow centrale'!V2223='Convalida dati'!$D$6),IF(T2223="",OR(V2223="",V2223='Convalida dati'!$D$8),"FALSO")))</f>
        <v>1</v>
      </c>
      <c r="F2223" s="58" t="str">
        <f t="shared" ca="1" si="225"/>
        <v>OK</v>
      </c>
      <c r="G2223" s="60">
        <f t="shared" si="222"/>
        <v>2218</v>
      </c>
      <c r="H2223" s="84">
        <v>44518</v>
      </c>
      <c r="I2223" s="295">
        <v>44706</v>
      </c>
      <c r="J2223" s="279" t="s">
        <v>4660</v>
      </c>
      <c r="K2223" s="70" t="s">
        <v>62</v>
      </c>
      <c r="L2223" s="70" t="s">
        <v>206</v>
      </c>
      <c r="M2223" s="72" t="s">
        <v>206</v>
      </c>
      <c r="N2223" s="75"/>
      <c r="O2223" s="73" t="s">
        <v>4661</v>
      </c>
      <c r="P2223" s="60" t="s">
        <v>34</v>
      </c>
      <c r="Q2223" s="61" t="s">
        <v>170</v>
      </c>
      <c r="R2223" s="383" t="s">
        <v>48</v>
      </c>
      <c r="S2223" s="388" t="str">
        <f>+'EVCA sectoralclassification'!E199</f>
        <v>Internet technologies</v>
      </c>
      <c r="T2223" s="383" t="s">
        <v>166</v>
      </c>
      <c r="U2223" s="72" t="s">
        <v>218</v>
      </c>
      <c r="V2223" s="425" t="s">
        <v>3913</v>
      </c>
      <c r="W2223" s="461"/>
      <c r="X2223" s="488">
        <v>44712</v>
      </c>
      <c r="Y2223" s="483" t="s">
        <v>5014</v>
      </c>
      <c r="Z2223" s="80"/>
    </row>
    <row r="2224" spans="2:26" ht="42.45" hidden="1" customHeight="1" x14ac:dyDescent="0.3">
      <c r="B2224" s="56" t="str">
        <f t="shared" ca="1" si="223"/>
        <v>VERO</v>
      </c>
      <c r="C2224" s="57" t="b">
        <f t="shared" si="224"/>
        <v>1</v>
      </c>
      <c r="D2224" s="57" t="b">
        <f>+IF(Q2224='Convalida dati'!$B$16,AND('Dealflow centrale'!V2224&lt;&gt;"",I2224&lt;&gt;""),IF(AND('Dealflow centrale'!Q2224='Convalida dati'!$B$17,'Dealflow centrale'!I2224=""),OR('Dealflow centrale'!V2224="",V2224='Convalida dati'!$D$8),"FALSO"))</f>
        <v>1</v>
      </c>
      <c r="E2224" s="57" t="b">
        <f>+IF(OR(T2224='Convalida dati'!$F$4,T2224='Convalida dati'!$F$5,T2224='Convalida dati'!$F$8),OR('Dealflow centrale'!V2224='Convalida dati'!$D$9,V2224='Convalida dati'!$D$6,V2224='Convalida dati'!$D$7),IF(OR('Dealflow centrale'!T2224='Convalida dati'!$F$6,'Dealflow centrale'!T2224='Convalida dati'!$F$7),OR('Dealflow centrale'!V2224='Convalida dati'!$D$10,'Dealflow centrale'!V2224='Convalida dati'!$D$9,'Dealflow centrale'!V2224='Convalida dati'!$D$6),IF(T2224="",OR(V2224="",V2224='Convalida dati'!$D$8),"FALSO")))</f>
        <v>1</v>
      </c>
      <c r="F2224" s="58" t="str">
        <f t="shared" ca="1" si="225"/>
        <v>OK</v>
      </c>
      <c r="G2224" s="66">
        <f t="shared" si="222"/>
        <v>2219</v>
      </c>
      <c r="H2224" s="85">
        <v>44519</v>
      </c>
      <c r="I2224" s="63">
        <v>44519</v>
      </c>
      <c r="J2224" s="292" t="s">
        <v>4662</v>
      </c>
      <c r="K2224" s="76" t="s">
        <v>62</v>
      </c>
      <c r="L2224" s="76" t="s">
        <v>1246</v>
      </c>
      <c r="M2224" s="78" t="s">
        <v>100</v>
      </c>
      <c r="N2224" s="64"/>
      <c r="O2224" s="272" t="s">
        <v>4663</v>
      </c>
      <c r="P2224" s="66" t="s">
        <v>34</v>
      </c>
      <c r="Q2224" s="280" t="s">
        <v>170</v>
      </c>
      <c r="R2224" s="382" t="s">
        <v>49</v>
      </c>
      <c r="S2224" s="390" t="str">
        <f>+'EVCA sectoralclassification'!E204</f>
        <v>Consumer electronics</v>
      </c>
      <c r="T2224" s="382" t="s">
        <v>41</v>
      </c>
      <c r="U2224" s="78" t="s">
        <v>218</v>
      </c>
      <c r="V2224" s="445" t="s">
        <v>174</v>
      </c>
      <c r="W2224" s="396"/>
      <c r="X2224" s="489">
        <v>44525</v>
      </c>
      <c r="Y2224" s="482"/>
      <c r="Z2224" s="74"/>
    </row>
    <row r="2225" spans="2:26" ht="42.45" hidden="1" customHeight="1" x14ac:dyDescent="0.3">
      <c r="B2225" s="56" t="str">
        <f t="shared" ca="1" si="223"/>
        <v>VERO</v>
      </c>
      <c r="C2225" s="57" t="b">
        <f t="shared" si="224"/>
        <v>1</v>
      </c>
      <c r="D2225" s="57" t="b">
        <f>+IF(Q2225='Convalida dati'!$B$16,AND('Dealflow centrale'!V2225&lt;&gt;"",I2225&lt;&gt;""),IF(AND('Dealflow centrale'!Q2225='Convalida dati'!$B$17,'Dealflow centrale'!I2225=""),OR('Dealflow centrale'!V2225="",V2225='Convalida dati'!$D$8),"FALSO"))</f>
        <v>1</v>
      </c>
      <c r="E2225" s="57" t="b">
        <f>+IF(OR(T2225='Convalida dati'!$F$4,T2225='Convalida dati'!$F$5,T2225='Convalida dati'!$F$8),OR('Dealflow centrale'!V2225='Convalida dati'!$D$9,V2225='Convalida dati'!$D$6,V2225='Convalida dati'!$D$7),IF(OR('Dealflow centrale'!T2225='Convalida dati'!$F$6,'Dealflow centrale'!T2225='Convalida dati'!$F$7),OR('Dealflow centrale'!V2225='Convalida dati'!$D$10,'Dealflow centrale'!V2225='Convalida dati'!$D$9,'Dealflow centrale'!V2225='Convalida dati'!$D$6),IF(T2225="",OR(V2225="",V2225='Convalida dati'!$D$8),"FALSO")))</f>
        <v>1</v>
      </c>
      <c r="F2225" s="58" t="str">
        <f t="shared" ca="1" si="225"/>
        <v>OK</v>
      </c>
      <c r="G2225" s="60">
        <f t="shared" si="222"/>
        <v>2220</v>
      </c>
      <c r="H2225" s="84">
        <v>44519</v>
      </c>
      <c r="I2225" s="59">
        <v>44519</v>
      </c>
      <c r="J2225" s="75" t="s">
        <v>4664</v>
      </c>
      <c r="K2225" s="70" t="s">
        <v>62</v>
      </c>
      <c r="L2225" s="70" t="s">
        <v>192</v>
      </c>
      <c r="M2225" s="72" t="s">
        <v>90</v>
      </c>
      <c r="N2225" s="75"/>
      <c r="O2225" s="73" t="s">
        <v>4665</v>
      </c>
      <c r="P2225" s="72" t="s">
        <v>34</v>
      </c>
      <c r="Q2225" s="61" t="s">
        <v>170</v>
      </c>
      <c r="R2225" s="383" t="s">
        <v>46</v>
      </c>
      <c r="S2225" s="388" t="str">
        <f>+'EVCA sectoralclassification'!E179</f>
        <v>Energy: other</v>
      </c>
      <c r="T2225" s="383" t="s">
        <v>41</v>
      </c>
      <c r="U2225" s="72" t="s">
        <v>218</v>
      </c>
      <c r="V2225" s="434" t="s">
        <v>174</v>
      </c>
      <c r="W2225" s="397"/>
      <c r="X2225" s="488">
        <v>44525</v>
      </c>
      <c r="Y2225" s="483"/>
      <c r="Z2225" s="80"/>
    </row>
    <row r="2226" spans="2:26" ht="42.45" hidden="1" customHeight="1" x14ac:dyDescent="0.3">
      <c r="B2226" s="56" t="str">
        <f t="shared" ca="1" si="223"/>
        <v>VERO</v>
      </c>
      <c r="C2226" s="57" t="b">
        <f t="shared" si="224"/>
        <v>1</v>
      </c>
      <c r="D2226" s="57" t="b">
        <f>+IF(Q2226='Convalida dati'!$B$16,AND('Dealflow centrale'!V2226&lt;&gt;"",I2226&lt;&gt;""),IF(AND('Dealflow centrale'!Q2226='Convalida dati'!$B$17,'Dealflow centrale'!I2226=""),OR('Dealflow centrale'!V2226="",V2226='Convalida dati'!$D$8),"FALSO"))</f>
        <v>1</v>
      </c>
      <c r="E2226" s="57" t="b">
        <f>+IF(OR(T2226='Convalida dati'!$F$4,T2226='Convalida dati'!$F$5,T2226='Convalida dati'!$F$8),OR('Dealflow centrale'!V2226='Convalida dati'!$D$9,V2226='Convalida dati'!$D$6,V2226='Convalida dati'!$D$7),IF(OR('Dealflow centrale'!T2226='Convalida dati'!$F$6,'Dealflow centrale'!T2226='Convalida dati'!$F$7),OR('Dealflow centrale'!V2226='Convalida dati'!$D$10,'Dealflow centrale'!V2226='Convalida dati'!$D$9,'Dealflow centrale'!V2226='Convalida dati'!$D$6),IF(T2226="",OR(V2226="",V2226='Convalida dati'!$D$8),"FALSO")))</f>
        <v>1</v>
      </c>
      <c r="F2226" s="58" t="str">
        <f t="shared" ca="1" si="225"/>
        <v>OK</v>
      </c>
      <c r="G2226" s="66">
        <f t="shared" si="222"/>
        <v>2221</v>
      </c>
      <c r="H2226" s="273">
        <v>44522</v>
      </c>
      <c r="I2226" s="63">
        <v>44522</v>
      </c>
      <c r="J2226" s="292" t="s">
        <v>4666</v>
      </c>
      <c r="K2226" s="76" t="s">
        <v>62</v>
      </c>
      <c r="L2226" s="76" t="s">
        <v>149</v>
      </c>
      <c r="M2226" s="78" t="s">
        <v>92</v>
      </c>
      <c r="N2226" s="77" t="s">
        <v>4469</v>
      </c>
      <c r="O2226" s="272"/>
      <c r="P2226" s="78" t="s">
        <v>36</v>
      </c>
      <c r="Q2226" s="280" t="s">
        <v>170</v>
      </c>
      <c r="R2226" s="382" t="s">
        <v>48</v>
      </c>
      <c r="S2226" s="390" t="str">
        <f>+'EVCA sectoralclassification'!E200</f>
        <v>Internet technologies</v>
      </c>
      <c r="T2226" s="382" t="s">
        <v>166</v>
      </c>
      <c r="U2226" s="78" t="s">
        <v>218</v>
      </c>
      <c r="V2226" s="427" t="s">
        <v>3913</v>
      </c>
      <c r="W2226" s="462"/>
      <c r="X2226" s="489">
        <v>44525</v>
      </c>
      <c r="Y2226" s="482"/>
      <c r="Z2226" s="74"/>
    </row>
    <row r="2227" spans="2:26" ht="42.45" hidden="1" customHeight="1" x14ac:dyDescent="0.3">
      <c r="B2227" s="56" t="str">
        <f t="shared" ca="1" si="223"/>
        <v>VERO</v>
      </c>
      <c r="C2227" s="57" t="b">
        <f t="shared" si="224"/>
        <v>1</v>
      </c>
      <c r="D2227" s="57" t="b">
        <f>+IF(Q2227='Convalida dati'!$B$16,AND('Dealflow centrale'!V2227&lt;&gt;"",I2227&lt;&gt;""),IF(AND('Dealflow centrale'!Q2227='Convalida dati'!$B$17,'Dealflow centrale'!I2227=""),OR('Dealflow centrale'!V2227="",V2227='Convalida dati'!$D$8),"FALSO"))</f>
        <v>1</v>
      </c>
      <c r="E2227" s="57" t="b">
        <f>+IF(OR(T2227='Convalida dati'!$F$4,T2227='Convalida dati'!$F$5,T2227='Convalida dati'!$F$8),OR('Dealflow centrale'!V2227='Convalida dati'!$D$9,V2227='Convalida dati'!$D$6,V2227='Convalida dati'!$D$7),IF(OR('Dealflow centrale'!T2227='Convalida dati'!$F$6,'Dealflow centrale'!T2227='Convalida dati'!$F$7),OR('Dealflow centrale'!V2227='Convalida dati'!$D$10,'Dealflow centrale'!V2227='Convalida dati'!$D$9,'Dealflow centrale'!V2227='Convalida dati'!$D$6),IF(T2227="",OR(V2227="",V2227='Convalida dati'!$D$8),"FALSO")))</f>
        <v>1</v>
      </c>
      <c r="F2227" s="58" t="str">
        <f t="shared" ca="1" si="225"/>
        <v>OK</v>
      </c>
      <c r="G2227" s="60">
        <f t="shared" si="222"/>
        <v>2222</v>
      </c>
      <c r="H2227" s="84">
        <v>44522</v>
      </c>
      <c r="I2227" s="59">
        <v>44522</v>
      </c>
      <c r="J2227" s="75" t="s">
        <v>4667</v>
      </c>
      <c r="K2227" s="70" t="s">
        <v>62</v>
      </c>
      <c r="L2227" s="70" t="s">
        <v>891</v>
      </c>
      <c r="M2227" s="72" t="s">
        <v>100</v>
      </c>
      <c r="N2227" s="75"/>
      <c r="O2227" s="73" t="s">
        <v>4541</v>
      </c>
      <c r="P2227" s="72" t="s">
        <v>35</v>
      </c>
      <c r="Q2227" s="281" t="s">
        <v>170</v>
      </c>
      <c r="R2227" s="383" t="s">
        <v>43</v>
      </c>
      <c r="S2227" s="388" t="str">
        <f>+'EVCA sectoralclassification'!E15</f>
        <v>Agriculture: other</v>
      </c>
      <c r="T2227" s="383" t="s">
        <v>41</v>
      </c>
      <c r="U2227" s="60" t="s">
        <v>218</v>
      </c>
      <c r="V2227" s="434" t="s">
        <v>174</v>
      </c>
      <c r="W2227" s="397"/>
      <c r="X2227" s="488">
        <v>44525</v>
      </c>
      <c r="Y2227" s="481"/>
      <c r="Z2227" s="284"/>
    </row>
    <row r="2228" spans="2:26" ht="42.45" hidden="1" customHeight="1" x14ac:dyDescent="0.3">
      <c r="B2228" s="56" t="str">
        <f t="shared" ca="1" si="223"/>
        <v>VERO</v>
      </c>
      <c r="C2228" s="57" t="b">
        <f t="shared" si="224"/>
        <v>1</v>
      </c>
      <c r="D2228" s="57" t="b">
        <f>+IF(Q2228='Convalida dati'!$B$16,AND('Dealflow centrale'!V2228&lt;&gt;"",I2228&lt;&gt;""),IF(AND('Dealflow centrale'!Q2228='Convalida dati'!$B$17,'Dealflow centrale'!I2228=""),OR('Dealflow centrale'!V2228="",V2228='Convalida dati'!$D$8),"FALSO"))</f>
        <v>1</v>
      </c>
      <c r="E2228" s="57" t="b">
        <f>+IF(OR(T2228='Convalida dati'!$F$4,T2228='Convalida dati'!$F$5,T2228='Convalida dati'!$F$8),OR('Dealflow centrale'!V2228='Convalida dati'!$D$9,V2228='Convalida dati'!$D$6,V2228='Convalida dati'!$D$7),IF(OR('Dealflow centrale'!T2228='Convalida dati'!$F$6,'Dealflow centrale'!T2228='Convalida dati'!$F$7),OR('Dealflow centrale'!V2228='Convalida dati'!$D$10,'Dealflow centrale'!V2228='Convalida dati'!$D$9,'Dealflow centrale'!V2228='Convalida dati'!$D$6),IF(T2228="",OR(V2228="",V2228='Convalida dati'!$D$8),"FALSO")))</f>
        <v>1</v>
      </c>
      <c r="F2228" s="58" t="str">
        <f t="shared" ca="1" si="225"/>
        <v>OK</v>
      </c>
      <c r="G2228" s="66">
        <f t="shared" ref="G2228:G2291" si="226">+G2227+1</f>
        <v>2223</v>
      </c>
      <c r="H2228" s="85">
        <v>44522</v>
      </c>
      <c r="I2228" s="63">
        <v>44522</v>
      </c>
      <c r="J2228" s="292" t="s">
        <v>4669</v>
      </c>
      <c r="K2228" s="76" t="s">
        <v>62</v>
      </c>
      <c r="L2228" s="76" t="s">
        <v>206</v>
      </c>
      <c r="M2228" s="78" t="s">
        <v>206</v>
      </c>
      <c r="N2228" s="64"/>
      <c r="O2228" s="272" t="s">
        <v>4668</v>
      </c>
      <c r="P2228" s="78" t="s">
        <v>35</v>
      </c>
      <c r="Q2228" s="280" t="s">
        <v>170</v>
      </c>
      <c r="R2228" s="382" t="s">
        <v>47</v>
      </c>
      <c r="S2228" s="387" t="str">
        <f>+'EVCA sectoralclassification'!E127</f>
        <v>Consumer products manufacturing</v>
      </c>
      <c r="T2228" s="384" t="s">
        <v>147</v>
      </c>
      <c r="U2228" s="66" t="s">
        <v>218</v>
      </c>
      <c r="V2228" s="445" t="s">
        <v>174</v>
      </c>
      <c r="W2228" s="396"/>
      <c r="X2228" s="489">
        <v>44525</v>
      </c>
      <c r="Y2228" s="482"/>
      <c r="Z2228" s="74"/>
    </row>
    <row r="2229" spans="2:26" ht="42.45" hidden="1" customHeight="1" x14ac:dyDescent="0.3">
      <c r="B2229" s="56" t="str">
        <f t="shared" ca="1" si="223"/>
        <v>VERO</v>
      </c>
      <c r="C2229" s="57" t="b">
        <f t="shared" si="224"/>
        <v>1</v>
      </c>
      <c r="D2229" s="57" t="b">
        <f>+IF(Q2229='Convalida dati'!$B$16,AND('Dealflow centrale'!V2229&lt;&gt;"",I2229&lt;&gt;""),IF(AND('Dealflow centrale'!Q2229='Convalida dati'!$B$17,'Dealflow centrale'!I2229=""),OR('Dealflow centrale'!V2229="",V2229='Convalida dati'!$D$8),"FALSO"))</f>
        <v>1</v>
      </c>
      <c r="E2229" s="57" t="b">
        <f>+IF(OR(T2229='Convalida dati'!$F$4,T2229='Convalida dati'!$F$5,T2229='Convalida dati'!$F$8),OR('Dealflow centrale'!V2229='Convalida dati'!$D$9,V2229='Convalida dati'!$D$6,V2229='Convalida dati'!$D$7),IF(OR('Dealflow centrale'!T2229='Convalida dati'!$F$6,'Dealflow centrale'!T2229='Convalida dati'!$F$7),OR('Dealflow centrale'!V2229='Convalida dati'!$D$10,'Dealflow centrale'!V2229='Convalida dati'!$D$9,'Dealflow centrale'!V2229='Convalida dati'!$D$6),IF(T2229="",OR(V2229="",V2229='Convalida dati'!$D$8),"FALSO")))</f>
        <v>1</v>
      </c>
      <c r="F2229" s="58" t="str">
        <f t="shared" ca="1" si="225"/>
        <v>OK</v>
      </c>
      <c r="G2229" s="60">
        <f t="shared" si="226"/>
        <v>2224</v>
      </c>
      <c r="H2229" s="84">
        <v>44522</v>
      </c>
      <c r="I2229" s="59">
        <v>44522</v>
      </c>
      <c r="J2229" s="75" t="s">
        <v>4670</v>
      </c>
      <c r="K2229" s="70" t="s">
        <v>64</v>
      </c>
      <c r="L2229" s="70" t="s">
        <v>1021</v>
      </c>
      <c r="M2229" s="72" t="s">
        <v>214</v>
      </c>
      <c r="N2229" s="75" t="s">
        <v>82</v>
      </c>
      <c r="O2229" s="73"/>
      <c r="P2229" s="72" t="s">
        <v>36</v>
      </c>
      <c r="Q2229" s="61" t="s">
        <v>170</v>
      </c>
      <c r="R2229" s="383" t="s">
        <v>43</v>
      </c>
      <c r="S2229" s="388" t="str">
        <f>+'EVCA sectoralclassification'!E29</f>
        <v>Materials</v>
      </c>
      <c r="T2229" s="383" t="s">
        <v>166</v>
      </c>
      <c r="U2229" s="60" t="s">
        <v>218</v>
      </c>
      <c r="V2229" s="425" t="s">
        <v>3913</v>
      </c>
      <c r="W2229" s="461"/>
      <c r="X2229" s="488">
        <v>44525</v>
      </c>
      <c r="Y2229" s="481"/>
      <c r="Z2229" s="284"/>
    </row>
    <row r="2230" spans="2:26" ht="42.45" hidden="1" customHeight="1" x14ac:dyDescent="0.3">
      <c r="B2230" s="56" t="str">
        <f t="shared" ca="1" si="223"/>
        <v>VERO</v>
      </c>
      <c r="C2230" s="57" t="b">
        <f t="shared" si="224"/>
        <v>1</v>
      </c>
      <c r="D2230" s="57" t="b">
        <f>+IF(Q2230='Convalida dati'!$B$16,AND('Dealflow centrale'!V2230&lt;&gt;"",I2230&lt;&gt;""),IF(AND('Dealflow centrale'!Q2230='Convalida dati'!$B$17,'Dealflow centrale'!I2230=""),OR('Dealflow centrale'!V2230="",V2230='Convalida dati'!$D$8),"FALSO"))</f>
        <v>1</v>
      </c>
      <c r="E2230" s="57" t="b">
        <f>+IF(OR(T2230='Convalida dati'!$F$4,T2230='Convalida dati'!$F$5,T2230='Convalida dati'!$F$8),OR('Dealflow centrale'!V2230='Convalida dati'!$D$9,V2230='Convalida dati'!$D$6,V2230='Convalida dati'!$D$7),IF(OR('Dealflow centrale'!T2230='Convalida dati'!$F$6,'Dealflow centrale'!T2230='Convalida dati'!$F$7),OR('Dealflow centrale'!V2230='Convalida dati'!$D$10,'Dealflow centrale'!V2230='Convalida dati'!$D$9,'Dealflow centrale'!V2230='Convalida dati'!$D$6),IF(T2230="",OR(V2230="",V2230='Convalida dati'!$D$8),"FALSO")))</f>
        <v>1</v>
      </c>
      <c r="F2230" s="58" t="str">
        <f t="shared" ca="1" si="225"/>
        <v>OK</v>
      </c>
      <c r="G2230" s="66">
        <f t="shared" si="226"/>
        <v>2225</v>
      </c>
      <c r="H2230" s="85">
        <v>44522</v>
      </c>
      <c r="I2230" s="63">
        <v>44522</v>
      </c>
      <c r="J2230" s="292" t="s">
        <v>4671</v>
      </c>
      <c r="K2230" s="76" t="s">
        <v>62</v>
      </c>
      <c r="L2230" s="76" t="s">
        <v>1008</v>
      </c>
      <c r="M2230" s="78" t="s">
        <v>92</v>
      </c>
      <c r="N2230" s="64"/>
      <c r="O2230" s="272"/>
      <c r="P2230" s="78" t="s">
        <v>34</v>
      </c>
      <c r="Q2230" s="280" t="s">
        <v>170</v>
      </c>
      <c r="R2230" s="384" t="s">
        <v>49</v>
      </c>
      <c r="S2230" s="387" t="str">
        <f>+'EVCA sectoralclassification'!E214</f>
        <v>Systems software</v>
      </c>
      <c r="T2230" s="384" t="s">
        <v>41</v>
      </c>
      <c r="U2230" s="66" t="s">
        <v>218</v>
      </c>
      <c r="V2230" s="440" t="s">
        <v>174</v>
      </c>
      <c r="W2230" s="382"/>
      <c r="X2230" s="489">
        <v>44525</v>
      </c>
      <c r="Y2230" s="482"/>
      <c r="Z2230" s="74"/>
    </row>
    <row r="2231" spans="2:26" ht="42.45" hidden="1" customHeight="1" x14ac:dyDescent="0.3">
      <c r="B2231" s="56" t="str">
        <f t="shared" ca="1" si="223"/>
        <v>VERO</v>
      </c>
      <c r="C2231" s="57" t="b">
        <f t="shared" si="224"/>
        <v>1</v>
      </c>
      <c r="D2231" s="57" t="b">
        <f>+IF(Q2231='Convalida dati'!$B$16,AND('Dealflow centrale'!V2231&lt;&gt;"",I2231&lt;&gt;""),IF(AND('Dealflow centrale'!Q2231='Convalida dati'!$B$17,'Dealflow centrale'!I2231=""),OR('Dealflow centrale'!V2231="",V2231='Convalida dati'!$D$8),"FALSO"))</f>
        <v>1</v>
      </c>
      <c r="E2231" s="57" t="b">
        <f>+IF(OR(T2231='Convalida dati'!$F$4,T2231='Convalida dati'!$F$5,T2231='Convalida dati'!$F$8),OR('Dealflow centrale'!V2231='Convalida dati'!$D$9,V2231='Convalida dati'!$D$6,V2231='Convalida dati'!$D$7),IF(OR('Dealflow centrale'!T2231='Convalida dati'!$F$6,'Dealflow centrale'!T2231='Convalida dati'!$F$7),OR('Dealflow centrale'!V2231='Convalida dati'!$D$10,'Dealflow centrale'!V2231='Convalida dati'!$D$9,'Dealflow centrale'!V2231='Convalida dati'!$D$6),IF(T2231="",OR(V2231="",V2231='Convalida dati'!$D$8),"FALSO")))</f>
        <v>1</v>
      </c>
      <c r="F2231" s="58" t="str">
        <f t="shared" ca="1" si="225"/>
        <v>OK</v>
      </c>
      <c r="G2231" s="60">
        <f t="shared" si="226"/>
        <v>2226</v>
      </c>
      <c r="H2231" s="84">
        <v>44523</v>
      </c>
      <c r="I2231" s="59">
        <v>44523</v>
      </c>
      <c r="J2231" s="75" t="s">
        <v>4672</v>
      </c>
      <c r="K2231" s="70" t="s">
        <v>62</v>
      </c>
      <c r="L2231" s="70" t="s">
        <v>183</v>
      </c>
      <c r="M2231" s="72" t="s">
        <v>98</v>
      </c>
      <c r="N2231" s="75"/>
      <c r="O2231" s="73" t="s">
        <v>4256</v>
      </c>
      <c r="P2231" s="72" t="s">
        <v>35</v>
      </c>
      <c r="Q2231" s="281" t="s">
        <v>170</v>
      </c>
      <c r="R2231" s="383" t="s">
        <v>43</v>
      </c>
      <c r="S2231" s="388" t="str">
        <f>+'EVCA sectoralclassification'!E15</f>
        <v>Agriculture: other</v>
      </c>
      <c r="T2231" s="383" t="s">
        <v>41</v>
      </c>
      <c r="U2231" s="60" t="s">
        <v>218</v>
      </c>
      <c r="V2231" s="434" t="s">
        <v>174</v>
      </c>
      <c r="W2231" s="397"/>
      <c r="X2231" s="488">
        <v>44525</v>
      </c>
      <c r="Y2231" s="481"/>
      <c r="Z2231" s="284"/>
    </row>
    <row r="2232" spans="2:26" ht="42.45" hidden="1" customHeight="1" x14ac:dyDescent="0.3">
      <c r="B2232" s="56" t="str">
        <f t="shared" ca="1" si="223"/>
        <v>VERO</v>
      </c>
      <c r="C2232" s="57" t="b">
        <f t="shared" si="224"/>
        <v>1</v>
      </c>
      <c r="D2232" s="57" t="b">
        <f>+IF(Q2232='Convalida dati'!$B$16,AND('Dealflow centrale'!V2232&lt;&gt;"",I2232&lt;&gt;""),IF(AND('Dealflow centrale'!Q2232='Convalida dati'!$B$17,'Dealflow centrale'!I2232=""),OR('Dealflow centrale'!V2232="",V2232='Convalida dati'!$D$8),"FALSO"))</f>
        <v>1</v>
      </c>
      <c r="E2232" s="57" t="b">
        <f>+IF(OR(T2232='Convalida dati'!$F$4,T2232='Convalida dati'!$F$5,T2232='Convalida dati'!$F$8),OR('Dealflow centrale'!V2232='Convalida dati'!$D$9,V2232='Convalida dati'!$D$6,V2232='Convalida dati'!$D$7),IF(OR('Dealflow centrale'!T2232='Convalida dati'!$F$6,'Dealflow centrale'!T2232='Convalida dati'!$F$7),OR('Dealflow centrale'!V2232='Convalida dati'!$D$10,'Dealflow centrale'!V2232='Convalida dati'!$D$9,'Dealflow centrale'!V2232='Convalida dati'!$D$6),IF(T2232="",OR(V2232="",V2232='Convalida dati'!$D$8),"FALSO")))</f>
        <v>1</v>
      </c>
      <c r="F2232" s="58" t="str">
        <f t="shared" ca="1" si="225"/>
        <v>OK</v>
      </c>
      <c r="G2232" s="66">
        <f t="shared" si="226"/>
        <v>2227</v>
      </c>
      <c r="H2232" s="85">
        <v>44524</v>
      </c>
      <c r="I2232" s="63">
        <v>44524</v>
      </c>
      <c r="J2232" s="292" t="s">
        <v>4673</v>
      </c>
      <c r="K2232" s="76" t="s">
        <v>62</v>
      </c>
      <c r="L2232" s="76" t="s">
        <v>149</v>
      </c>
      <c r="M2232" s="78" t="s">
        <v>92</v>
      </c>
      <c r="N2232" s="64"/>
      <c r="O2232" s="272" t="s">
        <v>4674</v>
      </c>
      <c r="P2232" s="66" t="s">
        <v>34</v>
      </c>
      <c r="Q2232" s="67" t="s">
        <v>170</v>
      </c>
      <c r="R2232" s="382" t="s">
        <v>47</v>
      </c>
      <c r="S2232" s="387" t="str">
        <f>+'EVCA sectoralclassification'!E144</f>
        <v>Consumer goods: other</v>
      </c>
      <c r="T2232" s="384" t="s">
        <v>166</v>
      </c>
      <c r="U2232" s="66" t="s">
        <v>218</v>
      </c>
      <c r="V2232" s="427" t="s">
        <v>3913</v>
      </c>
      <c r="W2232" s="462"/>
      <c r="X2232" s="489">
        <v>44525</v>
      </c>
      <c r="Y2232" s="482"/>
      <c r="Z2232" s="74"/>
    </row>
    <row r="2233" spans="2:26" ht="42.45" hidden="1" customHeight="1" x14ac:dyDescent="0.3">
      <c r="B2233" s="56" t="str">
        <f t="shared" ca="1" si="223"/>
        <v>VERO</v>
      </c>
      <c r="C2233" s="57" t="b">
        <f t="shared" si="224"/>
        <v>1</v>
      </c>
      <c r="D2233" s="57" t="b">
        <f>+IF(Q2233='Convalida dati'!$B$16,AND('Dealflow centrale'!V2233&lt;&gt;"",I2233&lt;&gt;""),IF(AND('Dealflow centrale'!Q2233='Convalida dati'!$B$17,'Dealflow centrale'!I2233=""),OR('Dealflow centrale'!V2233="",V2233='Convalida dati'!$D$8),"FALSO"))</f>
        <v>1</v>
      </c>
      <c r="E2233" s="57" t="b">
        <f>+IF(OR(T2233='Convalida dati'!$F$4,T2233='Convalida dati'!$F$5,T2233='Convalida dati'!$F$8),OR('Dealflow centrale'!V2233='Convalida dati'!$D$9,V2233='Convalida dati'!$D$6,V2233='Convalida dati'!$D$7),IF(OR('Dealflow centrale'!T2233='Convalida dati'!$F$6,'Dealflow centrale'!T2233='Convalida dati'!$F$7),OR('Dealflow centrale'!V2233='Convalida dati'!$D$10,'Dealflow centrale'!V2233='Convalida dati'!$D$9,'Dealflow centrale'!V2233='Convalida dati'!$D$6),IF(T2233="",OR(V2233="",V2233='Convalida dati'!$D$8),"FALSO")))</f>
        <v>1</v>
      </c>
      <c r="F2233" s="58" t="str">
        <f t="shared" ca="1" si="225"/>
        <v>OK</v>
      </c>
      <c r="G2233" s="60">
        <f t="shared" si="226"/>
        <v>2228</v>
      </c>
      <c r="H2233" s="84">
        <v>44525</v>
      </c>
      <c r="I2233" s="295">
        <v>44525</v>
      </c>
      <c r="J2233" s="279" t="s">
        <v>4675</v>
      </c>
      <c r="K2233" s="70" t="s">
        <v>62</v>
      </c>
      <c r="L2233" s="70" t="s">
        <v>202</v>
      </c>
      <c r="M2233" s="72" t="s">
        <v>89</v>
      </c>
      <c r="N2233" s="75"/>
      <c r="O2233" s="73" t="s">
        <v>2668</v>
      </c>
      <c r="P2233" s="72" t="s">
        <v>35</v>
      </c>
      <c r="Q2233" s="281" t="s">
        <v>170</v>
      </c>
      <c r="R2233" s="383" t="s">
        <v>49</v>
      </c>
      <c r="S2233" s="388" t="str">
        <f>+'EVCA sectoralclassification'!E214</f>
        <v>Systems software</v>
      </c>
      <c r="T2233" s="383" t="s">
        <v>166</v>
      </c>
      <c r="U2233" s="72" t="s">
        <v>218</v>
      </c>
      <c r="V2233" s="425" t="s">
        <v>3913</v>
      </c>
      <c r="W2233" s="461"/>
      <c r="X2233" s="488">
        <v>44525</v>
      </c>
      <c r="Y2233" s="483"/>
      <c r="Z2233" s="80"/>
    </row>
    <row r="2234" spans="2:26" ht="42.45" hidden="1" customHeight="1" x14ac:dyDescent="0.3">
      <c r="B2234" s="56" t="str">
        <f t="shared" ca="1" si="223"/>
        <v>VERO</v>
      </c>
      <c r="C2234" s="57" t="b">
        <f t="shared" si="224"/>
        <v>1</v>
      </c>
      <c r="D2234" s="57" t="b">
        <f>+IF(Q2234='Convalida dati'!$B$16,AND('Dealflow centrale'!V2234&lt;&gt;"",I2234&lt;&gt;""),IF(AND('Dealflow centrale'!Q2234='Convalida dati'!$B$17,'Dealflow centrale'!I2234=""),OR('Dealflow centrale'!V2234="",V2234='Convalida dati'!$D$8),"FALSO"))</f>
        <v>1</v>
      </c>
      <c r="E2234" s="57" t="b">
        <f>+IF(OR(T2234='Convalida dati'!$F$4,T2234='Convalida dati'!$F$5,T2234='Convalida dati'!$F$8),OR('Dealflow centrale'!V2234='Convalida dati'!$D$9,V2234='Convalida dati'!$D$6,V2234='Convalida dati'!$D$7),IF(OR('Dealflow centrale'!T2234='Convalida dati'!$F$6,'Dealflow centrale'!T2234='Convalida dati'!$F$7),OR('Dealflow centrale'!V2234='Convalida dati'!$D$10,'Dealflow centrale'!V2234='Convalida dati'!$D$9,'Dealflow centrale'!V2234='Convalida dati'!$D$6),IF(T2234="",OR(V2234="",V2234='Convalida dati'!$D$8),"FALSO")))</f>
        <v>1</v>
      </c>
      <c r="F2234" s="58" t="str">
        <f t="shared" ca="1" si="225"/>
        <v>OK</v>
      </c>
      <c r="G2234" s="66">
        <f t="shared" si="226"/>
        <v>2229</v>
      </c>
      <c r="H2234" s="85">
        <v>44525</v>
      </c>
      <c r="I2234" s="63">
        <v>44525</v>
      </c>
      <c r="J2234" s="292" t="s">
        <v>4676</v>
      </c>
      <c r="K2234" s="76" t="s">
        <v>62</v>
      </c>
      <c r="L2234" s="76" t="s">
        <v>149</v>
      </c>
      <c r="M2234" s="78" t="s">
        <v>92</v>
      </c>
      <c r="N2234" s="64"/>
      <c r="O2234" s="272" t="s">
        <v>4677</v>
      </c>
      <c r="P2234" s="78" t="s">
        <v>35</v>
      </c>
      <c r="Q2234" s="280" t="s">
        <v>170</v>
      </c>
      <c r="R2234" s="382" t="s">
        <v>48</v>
      </c>
      <c r="S2234" s="390" t="str">
        <f>+'EVCA sectoralclassification'!E200</f>
        <v>Internet technologies</v>
      </c>
      <c r="T2234" s="382" t="s">
        <v>166</v>
      </c>
      <c r="U2234" s="78" t="s">
        <v>218</v>
      </c>
      <c r="V2234" s="427" t="s">
        <v>3913</v>
      </c>
      <c r="W2234" s="462"/>
      <c r="X2234" s="489">
        <v>44525</v>
      </c>
      <c r="Y2234" s="482"/>
      <c r="Z2234" s="74"/>
    </row>
    <row r="2235" spans="2:26" ht="42.45" hidden="1" customHeight="1" x14ac:dyDescent="0.3">
      <c r="B2235" s="56" t="str">
        <f t="shared" ca="1" si="223"/>
        <v>VERO</v>
      </c>
      <c r="C2235" s="57" t="b">
        <f t="shared" si="224"/>
        <v>1</v>
      </c>
      <c r="D2235" s="57" t="b">
        <f>+IF(Q2235='Convalida dati'!$B$16,AND('Dealflow centrale'!V2235&lt;&gt;"",I2235&lt;&gt;""),IF(AND('Dealflow centrale'!Q2235='Convalida dati'!$B$17,'Dealflow centrale'!I2235=""),OR('Dealflow centrale'!V2235="",V2235='Convalida dati'!$D$8),"FALSO"))</f>
        <v>1</v>
      </c>
      <c r="E2235" s="57" t="b">
        <f>+IF(OR(T2235='Convalida dati'!$F$4,T2235='Convalida dati'!$F$5,T2235='Convalida dati'!$F$8),OR('Dealflow centrale'!V2235='Convalida dati'!$D$9,V2235='Convalida dati'!$D$6,V2235='Convalida dati'!$D$7),IF(OR('Dealflow centrale'!T2235='Convalida dati'!$F$6,'Dealflow centrale'!T2235='Convalida dati'!$F$7),OR('Dealflow centrale'!V2235='Convalida dati'!$D$10,'Dealflow centrale'!V2235='Convalida dati'!$D$9,'Dealflow centrale'!V2235='Convalida dati'!$D$6),IF(T2235="",OR(V2235="",V2235='Convalida dati'!$D$8),"FALSO")))</f>
        <v>1</v>
      </c>
      <c r="F2235" s="58" t="str">
        <f t="shared" ca="1" si="225"/>
        <v>OK</v>
      </c>
      <c r="G2235" s="60">
        <f t="shared" si="226"/>
        <v>2230</v>
      </c>
      <c r="H2235" s="84">
        <v>44523</v>
      </c>
      <c r="I2235" s="59">
        <v>44525</v>
      </c>
      <c r="J2235" s="75" t="s">
        <v>4678</v>
      </c>
      <c r="K2235" s="70" t="s">
        <v>64</v>
      </c>
      <c r="L2235" s="70" t="s">
        <v>4680</v>
      </c>
      <c r="M2235" s="72" t="s">
        <v>161</v>
      </c>
      <c r="N2235" s="75"/>
      <c r="O2235" s="73" t="s">
        <v>4679</v>
      </c>
      <c r="P2235" s="72" t="s">
        <v>35</v>
      </c>
      <c r="Q2235" s="61" t="s">
        <v>170</v>
      </c>
      <c r="R2235" s="383" t="s">
        <v>49</v>
      </c>
      <c r="S2235" s="388" t="str">
        <f>+'EVCA sectoralclassification'!E204</f>
        <v>Consumer electronics</v>
      </c>
      <c r="T2235" s="383" t="s">
        <v>41</v>
      </c>
      <c r="U2235" s="72" t="s">
        <v>218</v>
      </c>
      <c r="V2235" s="434" t="s">
        <v>174</v>
      </c>
      <c r="W2235" s="397"/>
      <c r="X2235" s="488">
        <v>44531</v>
      </c>
      <c r="Y2235" s="483" t="s">
        <v>4408</v>
      </c>
      <c r="Z2235" s="80"/>
    </row>
    <row r="2236" spans="2:26" ht="42.45" hidden="1" customHeight="1" x14ac:dyDescent="0.3">
      <c r="B2236" s="56" t="str">
        <f t="shared" ca="1" si="223"/>
        <v>VERO</v>
      </c>
      <c r="C2236" s="57" t="b">
        <f t="shared" si="224"/>
        <v>1</v>
      </c>
      <c r="D2236" s="57" t="b">
        <f>+IF(Q2236='Convalida dati'!$B$16,AND('Dealflow centrale'!V2236&lt;&gt;"",I2236&lt;&gt;""),IF(AND('Dealflow centrale'!Q2236='Convalida dati'!$B$17,'Dealflow centrale'!I2236=""),OR('Dealflow centrale'!V2236="",V2236='Convalida dati'!$D$8),"FALSO"))</f>
        <v>1</v>
      </c>
      <c r="E2236" s="57" t="b">
        <f>+IF(OR(T2236='Convalida dati'!$F$4,T2236='Convalida dati'!$F$5,T2236='Convalida dati'!$F$8),OR('Dealflow centrale'!V2236='Convalida dati'!$D$9,V2236='Convalida dati'!$D$6,V2236='Convalida dati'!$D$7),IF(OR('Dealflow centrale'!T2236='Convalida dati'!$F$6,'Dealflow centrale'!T2236='Convalida dati'!$F$7),OR('Dealflow centrale'!V2236='Convalida dati'!$D$10,'Dealflow centrale'!V2236='Convalida dati'!$D$9,'Dealflow centrale'!V2236='Convalida dati'!$D$6),IF(T2236="",OR(V2236="",V2236='Convalida dati'!$D$8),"FALSO")))</f>
        <v>1</v>
      </c>
      <c r="F2236" s="58" t="str">
        <f t="shared" ca="1" si="225"/>
        <v>OK</v>
      </c>
      <c r="G2236" s="66">
        <f t="shared" si="226"/>
        <v>2231</v>
      </c>
      <c r="H2236" s="85">
        <v>44526</v>
      </c>
      <c r="I2236" s="63">
        <v>44526</v>
      </c>
      <c r="J2236" s="292" t="s">
        <v>4682</v>
      </c>
      <c r="K2236" s="76" t="s">
        <v>64</v>
      </c>
      <c r="L2236" s="76" t="s">
        <v>4684</v>
      </c>
      <c r="M2236" s="78" t="s">
        <v>909</v>
      </c>
      <c r="N2236" s="64"/>
      <c r="O2236" s="272" t="s">
        <v>4681</v>
      </c>
      <c r="P2236" s="78" t="s">
        <v>34</v>
      </c>
      <c r="Q2236" s="280" t="s">
        <v>170</v>
      </c>
      <c r="R2236" s="382" t="s">
        <v>51</v>
      </c>
      <c r="S2236" s="390" t="str">
        <f>+'EVCA sectoralclassification'!E53</f>
        <v>Business and industrial products</v>
      </c>
      <c r="T2236" s="382" t="s">
        <v>41</v>
      </c>
      <c r="U2236" s="78" t="s">
        <v>218</v>
      </c>
      <c r="V2236" s="445" t="s">
        <v>174</v>
      </c>
      <c r="W2236" s="396"/>
      <c r="X2236" s="489">
        <v>44531</v>
      </c>
      <c r="Y2236" s="482" t="s">
        <v>4408</v>
      </c>
      <c r="Z2236" s="74"/>
    </row>
    <row r="2237" spans="2:26" ht="42.45" hidden="1" customHeight="1" x14ac:dyDescent="0.3">
      <c r="B2237" s="56" t="str">
        <f t="shared" ref="B2237:B2267" ca="1" si="227">IF(AND(+H2237&lt;=X2237,X2237&lt;=TODAY()),"VERO","FALSO")</f>
        <v>VERO</v>
      </c>
      <c r="C2237" s="57" t="b">
        <f t="shared" ref="C2237:C2267" si="228">+(AND(G2237&lt;&gt;"",H2237&lt;&gt;"",J2237&lt;&gt;"",K2237&lt;&gt;"",L2237&lt;&gt;"",M2237&lt;&gt;"",P2237&lt;&gt;"",Q2237&lt;&gt;""))</f>
        <v>1</v>
      </c>
      <c r="D2237" s="57" t="b">
        <f>+IF(Q2237='Convalida dati'!$B$16,AND('Dealflow centrale'!V2237&lt;&gt;"",I2237&lt;&gt;""),IF(AND('Dealflow centrale'!Q2237='Convalida dati'!$B$17,'Dealflow centrale'!I2237=""),OR('Dealflow centrale'!V2237="",V2237='Convalida dati'!$D$8),"FALSO"))</f>
        <v>1</v>
      </c>
      <c r="E2237" s="57" t="b">
        <f>+IF(OR(T2237='Convalida dati'!$F$4,T2237='Convalida dati'!$F$5,T2237='Convalida dati'!$F$8),OR('Dealflow centrale'!V2237='Convalida dati'!$D$9,V2237='Convalida dati'!$D$6,V2237='Convalida dati'!$D$7),IF(OR('Dealflow centrale'!T2237='Convalida dati'!$F$6,'Dealflow centrale'!T2237='Convalida dati'!$F$7),OR('Dealflow centrale'!V2237='Convalida dati'!$D$10,'Dealflow centrale'!V2237='Convalida dati'!$D$9,'Dealflow centrale'!V2237='Convalida dati'!$D$6),IF(T2237="",OR(V2237="",V2237='Convalida dati'!$D$8),"FALSO")))</f>
        <v>1</v>
      </c>
      <c r="F2237" s="58" t="str">
        <f t="shared" ca="1" si="225"/>
        <v>OK</v>
      </c>
      <c r="G2237" s="60">
        <f t="shared" si="226"/>
        <v>2232</v>
      </c>
      <c r="H2237" s="84">
        <v>44526</v>
      </c>
      <c r="I2237" s="59">
        <v>44526</v>
      </c>
      <c r="J2237" s="75" t="s">
        <v>4683</v>
      </c>
      <c r="K2237" s="70" t="s">
        <v>62</v>
      </c>
      <c r="L2237" s="70" t="s">
        <v>1865</v>
      </c>
      <c r="M2237" s="72" t="s">
        <v>101</v>
      </c>
      <c r="N2237" s="75"/>
      <c r="O2237" s="73" t="s">
        <v>4681</v>
      </c>
      <c r="P2237" s="72" t="s">
        <v>34</v>
      </c>
      <c r="Q2237" s="281" t="s">
        <v>170</v>
      </c>
      <c r="R2237" s="383" t="s">
        <v>43</v>
      </c>
      <c r="S2237" s="388" t="str">
        <f>+'EVCA sectoralclassification'!E16</f>
        <v>Agriculture: other</v>
      </c>
      <c r="T2237" s="383" t="s">
        <v>41</v>
      </c>
      <c r="U2237" s="60" t="s">
        <v>218</v>
      </c>
      <c r="V2237" s="434" t="s">
        <v>174</v>
      </c>
      <c r="W2237" s="397"/>
      <c r="X2237" s="488">
        <v>44531</v>
      </c>
      <c r="Y2237" s="481"/>
      <c r="Z2237" s="284"/>
    </row>
    <row r="2238" spans="2:26" ht="42.45" hidden="1" customHeight="1" x14ac:dyDescent="0.3">
      <c r="B2238" s="56" t="str">
        <f t="shared" ca="1" si="227"/>
        <v>VERO</v>
      </c>
      <c r="C2238" s="57" t="b">
        <f t="shared" si="228"/>
        <v>1</v>
      </c>
      <c r="D2238" s="57" t="b">
        <f>+IF(Q2238='Convalida dati'!$B$16,AND('Dealflow centrale'!V2238&lt;&gt;"",I2238&lt;&gt;""),IF(AND('Dealflow centrale'!Q2238='Convalida dati'!$B$17,'Dealflow centrale'!I2238=""),OR('Dealflow centrale'!V2238="",V2238='Convalida dati'!$D$8),"FALSO"))</f>
        <v>1</v>
      </c>
      <c r="E2238" s="57" t="b">
        <f>+IF(OR(T2238='Convalida dati'!$F$4,T2238='Convalida dati'!$F$5,T2238='Convalida dati'!$F$8),OR('Dealflow centrale'!V2238='Convalida dati'!$D$9,V2238='Convalida dati'!$D$6,V2238='Convalida dati'!$D$7),IF(OR('Dealflow centrale'!T2238='Convalida dati'!$F$6,'Dealflow centrale'!T2238='Convalida dati'!$F$7),OR('Dealflow centrale'!V2238='Convalida dati'!$D$10,'Dealflow centrale'!V2238='Convalida dati'!$D$9,'Dealflow centrale'!V2238='Convalida dati'!$D$6),IF(T2238="",OR(V2238="",V2238='Convalida dati'!$D$8),"FALSO")))</f>
        <v>1</v>
      </c>
      <c r="F2238" s="58" t="str">
        <f t="shared" ca="1" si="225"/>
        <v>OK</v>
      </c>
      <c r="G2238" s="66">
        <f t="shared" si="226"/>
        <v>2233</v>
      </c>
      <c r="H2238" s="85">
        <v>44526</v>
      </c>
      <c r="I2238" s="63">
        <v>44526</v>
      </c>
      <c r="J2238" s="292" t="s">
        <v>4687</v>
      </c>
      <c r="K2238" s="76" t="s">
        <v>64</v>
      </c>
      <c r="L2238" s="76" t="s">
        <v>4686</v>
      </c>
      <c r="M2238" s="78" t="s">
        <v>4685</v>
      </c>
      <c r="N2238" s="64"/>
      <c r="O2238" s="272"/>
      <c r="P2238" s="78" t="s">
        <v>34</v>
      </c>
      <c r="Q2238" s="280" t="s">
        <v>170</v>
      </c>
      <c r="R2238" s="382" t="s">
        <v>47</v>
      </c>
      <c r="S2238" s="387" t="str">
        <f>+'EVCA sectoralclassification'!E124</f>
        <v>Consumer products manufacturing</v>
      </c>
      <c r="T2238" s="384" t="s">
        <v>167</v>
      </c>
      <c r="U2238" s="66" t="s">
        <v>218</v>
      </c>
      <c r="V2238" s="445" t="s">
        <v>174</v>
      </c>
      <c r="W2238" s="396"/>
      <c r="X2238" s="489">
        <v>44531</v>
      </c>
      <c r="Y2238" s="482" t="s">
        <v>4408</v>
      </c>
      <c r="Z2238" s="74"/>
    </row>
    <row r="2239" spans="2:26" ht="42.45" hidden="1" customHeight="1" x14ac:dyDescent="0.3">
      <c r="B2239" s="56" t="str">
        <f t="shared" ca="1" si="227"/>
        <v>VERO</v>
      </c>
      <c r="C2239" s="57" t="b">
        <f t="shared" si="228"/>
        <v>1</v>
      </c>
      <c r="D2239" s="57" t="b">
        <f>+IF(Q2239='Convalida dati'!$B$16,AND('Dealflow centrale'!V2239&lt;&gt;"",I2239&lt;&gt;""),IF(AND('Dealflow centrale'!Q2239='Convalida dati'!$B$17,'Dealflow centrale'!I2239=""),OR('Dealflow centrale'!V2239="",V2239='Convalida dati'!$D$8),"FALSO"))</f>
        <v>1</v>
      </c>
      <c r="E2239" s="57" t="b">
        <f>+IF(OR(T2239='Convalida dati'!$F$4,T2239='Convalida dati'!$F$5,T2239='Convalida dati'!$F$8),OR('Dealflow centrale'!V2239='Convalida dati'!$D$9,V2239='Convalida dati'!$D$6,V2239='Convalida dati'!$D$7),IF(OR('Dealflow centrale'!T2239='Convalida dati'!$F$6,'Dealflow centrale'!T2239='Convalida dati'!$F$7),OR('Dealflow centrale'!V2239='Convalida dati'!$D$10,'Dealflow centrale'!V2239='Convalida dati'!$D$9,'Dealflow centrale'!V2239='Convalida dati'!$D$6),IF(T2239="",OR(V2239="",V2239='Convalida dati'!$D$8),"FALSO")))</f>
        <v>1</v>
      </c>
      <c r="F2239" s="58" t="str">
        <f t="shared" ca="1" si="225"/>
        <v>OK</v>
      </c>
      <c r="G2239" s="60">
        <f t="shared" si="226"/>
        <v>2234</v>
      </c>
      <c r="H2239" s="84">
        <v>44531</v>
      </c>
      <c r="I2239" s="59">
        <v>44531</v>
      </c>
      <c r="J2239" s="279" t="s">
        <v>4689</v>
      </c>
      <c r="K2239" s="70" t="s">
        <v>64</v>
      </c>
      <c r="L2239" s="70" t="s">
        <v>4690</v>
      </c>
      <c r="M2239" s="72" t="s">
        <v>1132</v>
      </c>
      <c r="N2239" s="75"/>
      <c r="O2239" s="73" t="s">
        <v>4691</v>
      </c>
      <c r="P2239" s="72" t="s">
        <v>34</v>
      </c>
      <c r="Q2239" s="61" t="s">
        <v>170</v>
      </c>
      <c r="R2239" s="383" t="s">
        <v>51</v>
      </c>
      <c r="S2239" s="388" t="str">
        <f>+'EVCA sectoralclassification'!E115</f>
        <v>Means of transport: manufacturing and related</v>
      </c>
      <c r="T2239" s="383" t="s">
        <v>166</v>
      </c>
      <c r="U2239" s="60" t="s">
        <v>218</v>
      </c>
      <c r="V2239" s="434" t="s">
        <v>174</v>
      </c>
      <c r="W2239" s="397"/>
      <c r="X2239" s="488">
        <v>44539</v>
      </c>
      <c r="Y2239" s="483" t="s">
        <v>4408</v>
      </c>
      <c r="Z2239" s="80"/>
    </row>
    <row r="2240" spans="2:26" ht="42.45" hidden="1" customHeight="1" x14ac:dyDescent="0.3">
      <c r="B2240" s="56" t="str">
        <f t="shared" ca="1" si="227"/>
        <v>VERO</v>
      </c>
      <c r="C2240" s="57" t="b">
        <f t="shared" si="228"/>
        <v>1</v>
      </c>
      <c r="D2240" s="57" t="b">
        <f>+IF(Q2240='Convalida dati'!$B$16,AND('Dealflow centrale'!V2240&lt;&gt;"",I2240&lt;&gt;""),IF(AND('Dealflow centrale'!Q2240='Convalida dati'!$B$17,'Dealflow centrale'!I2240=""),OR('Dealflow centrale'!V2240="",V2240='Convalida dati'!$D$8),"FALSO"))</f>
        <v>1</v>
      </c>
      <c r="E2240" s="57" t="b">
        <f>+IF(OR(T2240='Convalida dati'!$F$4,T2240='Convalida dati'!$F$5,T2240='Convalida dati'!$F$8),OR('Dealflow centrale'!V2240='Convalida dati'!$D$9,V2240='Convalida dati'!$D$6,V2240='Convalida dati'!$D$7),IF(OR('Dealflow centrale'!T2240='Convalida dati'!$F$6,'Dealflow centrale'!T2240='Convalida dati'!$F$7),OR('Dealflow centrale'!V2240='Convalida dati'!$D$10,'Dealflow centrale'!V2240='Convalida dati'!$D$9,'Dealflow centrale'!V2240='Convalida dati'!$D$6),IF(T2240="",OR(V2240="",V2240='Convalida dati'!$D$8),"FALSO")))</f>
        <v>1</v>
      </c>
      <c r="F2240" s="58" t="str">
        <f t="shared" ca="1" si="225"/>
        <v>OK</v>
      </c>
      <c r="G2240" s="66">
        <f t="shared" si="226"/>
        <v>2235</v>
      </c>
      <c r="H2240" s="85">
        <v>44531</v>
      </c>
      <c r="I2240" s="63">
        <v>44531</v>
      </c>
      <c r="J2240" s="292" t="s">
        <v>4692</v>
      </c>
      <c r="K2240" s="76" t="s">
        <v>62</v>
      </c>
      <c r="L2240" s="76" t="s">
        <v>206</v>
      </c>
      <c r="M2240" s="78" t="s">
        <v>206</v>
      </c>
      <c r="N2240" s="64"/>
      <c r="O2240" s="272" t="s">
        <v>4693</v>
      </c>
      <c r="P2240" s="78" t="s">
        <v>83</v>
      </c>
      <c r="Q2240" s="280" t="s">
        <v>170</v>
      </c>
      <c r="R2240" s="382" t="s">
        <v>49</v>
      </c>
      <c r="S2240" s="390" t="s">
        <v>702</v>
      </c>
      <c r="T2240" s="382" t="s">
        <v>166</v>
      </c>
      <c r="U2240" s="78" t="s">
        <v>218</v>
      </c>
      <c r="V2240" s="427" t="s">
        <v>3913</v>
      </c>
      <c r="W2240" s="462"/>
      <c r="X2240" s="489">
        <v>44539</v>
      </c>
      <c r="Y2240" s="482"/>
      <c r="Z2240" s="74"/>
    </row>
    <row r="2241" spans="2:26" ht="42.45" hidden="1" customHeight="1" x14ac:dyDescent="0.3">
      <c r="B2241" s="56" t="str">
        <f t="shared" ca="1" si="227"/>
        <v>VERO</v>
      </c>
      <c r="C2241" s="57" t="b">
        <f t="shared" si="228"/>
        <v>1</v>
      </c>
      <c r="D2241" s="57" t="b">
        <f>+IF(Q2241='Convalida dati'!$B$16,AND('Dealflow centrale'!V2241&lt;&gt;"",I2241&lt;&gt;""),IF(AND('Dealflow centrale'!Q2241='Convalida dati'!$B$17,'Dealflow centrale'!I2241=""),OR('Dealflow centrale'!V2241="",V2241='Convalida dati'!$D$8),"FALSO"))</f>
        <v>1</v>
      </c>
      <c r="E2241" s="57" t="b">
        <f>+IF(OR(T2241='Convalida dati'!$F$4,T2241='Convalida dati'!$F$5,T2241='Convalida dati'!$F$8),OR('Dealflow centrale'!V2241='Convalida dati'!$D$9,V2241='Convalida dati'!$D$6,V2241='Convalida dati'!$D$7),IF(OR('Dealflow centrale'!T2241='Convalida dati'!$F$6,'Dealflow centrale'!T2241='Convalida dati'!$F$7),OR('Dealflow centrale'!V2241='Convalida dati'!$D$10,'Dealflow centrale'!V2241='Convalida dati'!$D$9,'Dealflow centrale'!V2241='Convalida dati'!$D$6),IF(T2241="",OR(V2241="",V2241='Convalida dati'!$D$8),"FALSO")))</f>
        <v>1</v>
      </c>
      <c r="F2241" s="58" t="str">
        <f t="shared" ca="1" si="225"/>
        <v>OK</v>
      </c>
      <c r="G2241" s="60">
        <f t="shared" si="226"/>
        <v>2236</v>
      </c>
      <c r="H2241" s="84">
        <v>44532</v>
      </c>
      <c r="I2241" s="59">
        <v>44532</v>
      </c>
      <c r="J2241" s="279" t="s">
        <v>4694</v>
      </c>
      <c r="K2241" s="70" t="s">
        <v>62</v>
      </c>
      <c r="L2241" s="70" t="s">
        <v>149</v>
      </c>
      <c r="M2241" s="72" t="s">
        <v>92</v>
      </c>
      <c r="N2241" s="75"/>
      <c r="O2241" s="73" t="s">
        <v>4695</v>
      </c>
      <c r="P2241" s="72" t="s">
        <v>37</v>
      </c>
      <c r="Q2241" s="61" t="s">
        <v>170</v>
      </c>
      <c r="R2241" s="383" t="s">
        <v>49</v>
      </c>
      <c r="S2241" s="388" t="s">
        <v>702</v>
      </c>
      <c r="T2241" s="383" t="s">
        <v>166</v>
      </c>
      <c r="U2241" s="60" t="s">
        <v>218</v>
      </c>
      <c r="V2241" s="425" t="s">
        <v>3913</v>
      </c>
      <c r="W2241" s="461"/>
      <c r="X2241" s="488">
        <v>44580</v>
      </c>
      <c r="Y2241" s="483"/>
      <c r="Z2241" s="80"/>
    </row>
    <row r="2242" spans="2:26" ht="42.45" hidden="1" customHeight="1" x14ac:dyDescent="0.3">
      <c r="B2242" s="56" t="str">
        <f t="shared" ca="1" si="227"/>
        <v>VERO</v>
      </c>
      <c r="C2242" s="57" t="b">
        <f t="shared" si="228"/>
        <v>1</v>
      </c>
      <c r="D2242" s="57" t="b">
        <f>+IF(Q2242='Convalida dati'!$B$16,AND('Dealflow centrale'!V2242&lt;&gt;"",I2242&lt;&gt;""),IF(AND('Dealflow centrale'!Q2242='Convalida dati'!$B$17,'Dealflow centrale'!I2242=""),OR('Dealflow centrale'!V2242="",V2242='Convalida dati'!$D$8),"FALSO"))</f>
        <v>1</v>
      </c>
      <c r="E2242" s="57" t="b">
        <f>+IF(OR(T2242='Convalida dati'!$F$4,T2242='Convalida dati'!$F$5,T2242='Convalida dati'!$F$8),OR('Dealflow centrale'!V2242='Convalida dati'!$D$9,V2242='Convalida dati'!$D$6,V2242='Convalida dati'!$D$7),IF(OR('Dealflow centrale'!T2242='Convalida dati'!$F$6,'Dealflow centrale'!T2242='Convalida dati'!$F$7),OR('Dealflow centrale'!V2242='Convalida dati'!$D$10,'Dealflow centrale'!V2242='Convalida dati'!$D$9,'Dealflow centrale'!V2242='Convalida dati'!$D$6),IF(T2242="",OR(V2242="",V2242='Convalida dati'!$D$8),"FALSO")))</f>
        <v>1</v>
      </c>
      <c r="F2242" s="58" t="str">
        <f t="shared" ca="1" si="225"/>
        <v>OK</v>
      </c>
      <c r="G2242" s="66">
        <f t="shared" si="226"/>
        <v>2237</v>
      </c>
      <c r="H2242" s="85">
        <v>44533</v>
      </c>
      <c r="I2242" s="63">
        <v>44533</v>
      </c>
      <c r="J2242" s="292" t="s">
        <v>4696</v>
      </c>
      <c r="K2242" s="76" t="s">
        <v>62</v>
      </c>
      <c r="L2242" s="76" t="s">
        <v>802</v>
      </c>
      <c r="M2242" s="78" t="s">
        <v>99</v>
      </c>
      <c r="N2242" s="64"/>
      <c r="O2242" s="272" t="s">
        <v>4697</v>
      </c>
      <c r="P2242" s="66" t="s">
        <v>34</v>
      </c>
      <c r="Q2242" s="280" t="s">
        <v>170</v>
      </c>
      <c r="R2242" s="382" t="s">
        <v>52</v>
      </c>
      <c r="S2242" s="387" t="str">
        <f>+'EVCA sectoralclassification'!E233</f>
        <v>Pharmaceuticals and drug delivery</v>
      </c>
      <c r="T2242" s="384" t="s">
        <v>41</v>
      </c>
      <c r="U2242" s="78" t="s">
        <v>828</v>
      </c>
      <c r="V2242" s="444" t="s">
        <v>3912</v>
      </c>
      <c r="W2242" s="469"/>
      <c r="X2242" s="489">
        <v>44539</v>
      </c>
      <c r="Y2242" s="482"/>
      <c r="Z2242" s="74"/>
    </row>
    <row r="2243" spans="2:26" ht="42.45" hidden="1" customHeight="1" x14ac:dyDescent="0.3">
      <c r="B2243" s="56" t="str">
        <f t="shared" ca="1" si="227"/>
        <v>VERO</v>
      </c>
      <c r="C2243" s="57" t="b">
        <f t="shared" si="228"/>
        <v>1</v>
      </c>
      <c r="D2243" s="57" t="b">
        <f>+IF(Q2243='Convalida dati'!$B$16,AND('Dealflow centrale'!V2243&lt;&gt;"",I2243&lt;&gt;""),IF(AND('Dealflow centrale'!Q2243='Convalida dati'!$B$17,'Dealflow centrale'!I2243=""),OR('Dealflow centrale'!V2243="",V2243='Convalida dati'!$D$8),"FALSO"))</f>
        <v>1</v>
      </c>
      <c r="E2243" s="57" t="b">
        <f>+IF(OR(T2243='Convalida dati'!$F$4,T2243='Convalida dati'!$F$5,T2243='Convalida dati'!$F$8),OR('Dealflow centrale'!V2243='Convalida dati'!$D$9,V2243='Convalida dati'!$D$6,V2243='Convalida dati'!$D$7),IF(OR('Dealflow centrale'!T2243='Convalida dati'!$F$6,'Dealflow centrale'!T2243='Convalida dati'!$F$7),OR('Dealflow centrale'!V2243='Convalida dati'!$D$10,'Dealflow centrale'!V2243='Convalida dati'!$D$9,'Dealflow centrale'!V2243='Convalida dati'!$D$6),IF(T2243="",OR(V2243="",V2243='Convalida dati'!$D$8),"FALSO")))</f>
        <v>1</v>
      </c>
      <c r="F2243" s="58" t="str">
        <f t="shared" ca="1" si="225"/>
        <v>OK</v>
      </c>
      <c r="G2243" s="60">
        <f t="shared" si="226"/>
        <v>2238</v>
      </c>
      <c r="H2243" s="84">
        <v>44533</v>
      </c>
      <c r="I2243" s="295">
        <v>44533</v>
      </c>
      <c r="J2243" s="279" t="s">
        <v>4698</v>
      </c>
      <c r="K2243" s="70" t="s">
        <v>62</v>
      </c>
      <c r="L2243" s="70" t="s">
        <v>714</v>
      </c>
      <c r="M2243" s="72" t="s">
        <v>103</v>
      </c>
      <c r="N2243" s="75"/>
      <c r="O2243" s="73" t="s">
        <v>4699</v>
      </c>
      <c r="P2243" s="60" t="s">
        <v>83</v>
      </c>
      <c r="Q2243" s="61" t="s">
        <v>170</v>
      </c>
      <c r="R2243" s="383" t="s">
        <v>47</v>
      </c>
      <c r="S2243" s="388" t="str">
        <f>+'EVCA sectoralclassification'!E143</f>
        <v>Consumer goods: other</v>
      </c>
      <c r="T2243" s="383" t="s">
        <v>167</v>
      </c>
      <c r="U2243" s="72" t="s">
        <v>218</v>
      </c>
      <c r="V2243" s="425" t="s">
        <v>3913</v>
      </c>
      <c r="W2243" s="461"/>
      <c r="X2243" s="488">
        <v>44539</v>
      </c>
      <c r="Y2243" s="483"/>
      <c r="Z2243" s="80"/>
    </row>
    <row r="2244" spans="2:26" ht="42.45" hidden="1" customHeight="1" x14ac:dyDescent="0.3">
      <c r="B2244" s="56" t="str">
        <f t="shared" ca="1" si="227"/>
        <v>VERO</v>
      </c>
      <c r="C2244" s="57" t="b">
        <f t="shared" si="228"/>
        <v>1</v>
      </c>
      <c r="D2244" s="57" t="b">
        <f>+IF(Q2244='Convalida dati'!$B$16,AND('Dealflow centrale'!V2244&lt;&gt;"",I2244&lt;&gt;""),IF(AND('Dealflow centrale'!Q2244='Convalida dati'!$B$17,'Dealflow centrale'!I2244=""),OR('Dealflow centrale'!V2244="",V2244='Convalida dati'!$D$8),"FALSO"))</f>
        <v>1</v>
      </c>
      <c r="E2244" s="57" t="b">
        <f>+IF(OR(T2244='Convalida dati'!$F$4,T2244='Convalida dati'!$F$5,T2244='Convalida dati'!$F$8),OR('Dealflow centrale'!V2244='Convalida dati'!$D$9,V2244='Convalida dati'!$D$6,V2244='Convalida dati'!$D$7),IF(OR('Dealflow centrale'!T2244='Convalida dati'!$F$6,'Dealflow centrale'!T2244='Convalida dati'!$F$7),OR('Dealflow centrale'!V2244='Convalida dati'!$D$10,'Dealflow centrale'!V2244='Convalida dati'!$D$9,'Dealflow centrale'!V2244='Convalida dati'!$D$6),IF(T2244="",OR(V2244="",V2244='Convalida dati'!$D$8),"FALSO")))</f>
        <v>1</v>
      </c>
      <c r="F2244" s="58" t="str">
        <f t="shared" ca="1" si="225"/>
        <v>OK</v>
      </c>
      <c r="G2244" s="66">
        <f t="shared" si="226"/>
        <v>2239</v>
      </c>
      <c r="H2244" s="85">
        <v>44536</v>
      </c>
      <c r="I2244" s="63">
        <v>44536</v>
      </c>
      <c r="J2244" s="292" t="s">
        <v>4701</v>
      </c>
      <c r="K2244" s="76" t="s">
        <v>62</v>
      </c>
      <c r="L2244" s="76" t="s">
        <v>846</v>
      </c>
      <c r="M2244" s="78" t="s">
        <v>105</v>
      </c>
      <c r="N2244" s="64"/>
      <c r="O2244" s="272" t="s">
        <v>4702</v>
      </c>
      <c r="P2244" s="66" t="s">
        <v>34</v>
      </c>
      <c r="Q2244" s="280" t="s">
        <v>170</v>
      </c>
      <c r="R2244" s="382" t="s">
        <v>49</v>
      </c>
      <c r="S2244" s="390" t="s">
        <v>702</v>
      </c>
      <c r="T2244" s="382" t="s">
        <v>166</v>
      </c>
      <c r="U2244" s="78" t="s">
        <v>218</v>
      </c>
      <c r="V2244" s="427" t="s">
        <v>3913</v>
      </c>
      <c r="W2244" s="462"/>
      <c r="X2244" s="489">
        <v>44539</v>
      </c>
      <c r="Y2244" s="482"/>
      <c r="Z2244" s="74"/>
    </row>
    <row r="2245" spans="2:26" ht="42.45" hidden="1" customHeight="1" x14ac:dyDescent="0.3">
      <c r="B2245" s="56" t="str">
        <f t="shared" ca="1" si="227"/>
        <v>VERO</v>
      </c>
      <c r="C2245" s="57" t="b">
        <f t="shared" si="228"/>
        <v>1</v>
      </c>
      <c r="D2245" s="57" t="b">
        <f>+IF(Q2245='Convalida dati'!$B$16,AND('Dealflow centrale'!V2245&lt;&gt;"",I2245&lt;&gt;""),IF(AND('Dealflow centrale'!Q2245='Convalida dati'!$B$17,'Dealflow centrale'!I2245=""),OR('Dealflow centrale'!V2245="",V2245='Convalida dati'!$D$8),"FALSO"))</f>
        <v>1</v>
      </c>
      <c r="E2245" s="57" t="b">
        <f>+IF(OR(T2245='Convalida dati'!$F$4,T2245='Convalida dati'!$F$5,T2245='Convalida dati'!$F$8),OR('Dealflow centrale'!V2245='Convalida dati'!$D$9,V2245='Convalida dati'!$D$6,V2245='Convalida dati'!$D$7),IF(OR('Dealflow centrale'!T2245='Convalida dati'!$F$6,'Dealflow centrale'!T2245='Convalida dati'!$F$7),OR('Dealflow centrale'!V2245='Convalida dati'!$D$10,'Dealflow centrale'!V2245='Convalida dati'!$D$9,'Dealflow centrale'!V2245='Convalida dati'!$D$6),IF(T2245="",OR(V2245="",V2245='Convalida dati'!$D$8),"FALSO")))</f>
        <v>1</v>
      </c>
      <c r="F2245" s="58" t="str">
        <f t="shared" ca="1" si="225"/>
        <v>OK</v>
      </c>
      <c r="G2245" s="60">
        <f t="shared" si="226"/>
        <v>2240</v>
      </c>
      <c r="H2245" s="84">
        <v>44537</v>
      </c>
      <c r="I2245" s="59">
        <v>44537</v>
      </c>
      <c r="J2245" s="75" t="s">
        <v>4703</v>
      </c>
      <c r="K2245" s="70" t="s">
        <v>62</v>
      </c>
      <c r="L2245" s="70" t="s">
        <v>80</v>
      </c>
      <c r="M2245" s="72" t="s">
        <v>70</v>
      </c>
      <c r="N2245" s="75"/>
      <c r="O2245" s="73" t="s">
        <v>4704</v>
      </c>
      <c r="P2245" s="72" t="s">
        <v>34</v>
      </c>
      <c r="Q2245" s="281" t="s">
        <v>170</v>
      </c>
      <c r="R2245" s="383" t="s">
        <v>53</v>
      </c>
      <c r="S2245" s="388" t="str">
        <f>+'EVCA sectoralclassification'!E150</f>
        <v>Hospitality, sports and entertainment facilities</v>
      </c>
      <c r="T2245" s="383" t="s">
        <v>166</v>
      </c>
      <c r="U2245" s="72" t="s">
        <v>218</v>
      </c>
      <c r="V2245" s="425" t="s">
        <v>3913</v>
      </c>
      <c r="W2245" s="461"/>
      <c r="X2245" s="488">
        <v>44539</v>
      </c>
      <c r="Y2245" s="483"/>
      <c r="Z2245" s="80"/>
    </row>
    <row r="2246" spans="2:26" ht="42.45" hidden="1" customHeight="1" x14ac:dyDescent="0.3">
      <c r="B2246" s="56" t="str">
        <f t="shared" ca="1" si="227"/>
        <v>VERO</v>
      </c>
      <c r="C2246" s="57" t="b">
        <f t="shared" si="228"/>
        <v>1</v>
      </c>
      <c r="D2246" s="57" t="b">
        <f>+IF(Q2246='Convalida dati'!$B$16,AND('Dealflow centrale'!V2246&lt;&gt;"",I2246&lt;&gt;""),IF(AND('Dealflow centrale'!Q2246='Convalida dati'!$B$17,'Dealflow centrale'!I2246=""),OR('Dealflow centrale'!V2246="",V2246='Convalida dati'!$D$8),"FALSO"))</f>
        <v>1</v>
      </c>
      <c r="E2246" s="57" t="b">
        <f>+IF(OR(T2246='Convalida dati'!$F$4,T2246='Convalida dati'!$F$5,T2246='Convalida dati'!$F$8),OR('Dealflow centrale'!V2246='Convalida dati'!$D$9,V2246='Convalida dati'!$D$6,V2246='Convalida dati'!$D$7),IF(OR('Dealflow centrale'!T2246='Convalida dati'!$F$6,'Dealflow centrale'!T2246='Convalida dati'!$F$7),OR('Dealflow centrale'!V2246='Convalida dati'!$D$10,'Dealflow centrale'!V2246='Convalida dati'!$D$9,'Dealflow centrale'!V2246='Convalida dati'!$D$6),IF(T2246="",OR(V2246="",V2246='Convalida dati'!$D$8),"FALSO")))</f>
        <v>1</v>
      </c>
      <c r="F2246" s="58" t="str">
        <f t="shared" ca="1" si="225"/>
        <v>OK</v>
      </c>
      <c r="G2246" s="66">
        <f t="shared" si="226"/>
        <v>2241</v>
      </c>
      <c r="H2246" s="85">
        <v>44537</v>
      </c>
      <c r="I2246" s="63">
        <v>44537</v>
      </c>
      <c r="J2246" s="292" t="s">
        <v>4705</v>
      </c>
      <c r="K2246" s="76" t="s">
        <v>62</v>
      </c>
      <c r="L2246" s="76" t="s">
        <v>149</v>
      </c>
      <c r="M2246" s="78" t="s">
        <v>92</v>
      </c>
      <c r="N2246" s="64"/>
      <c r="O2246" s="272" t="s">
        <v>4706</v>
      </c>
      <c r="P2246" s="78" t="s">
        <v>35</v>
      </c>
      <c r="Q2246" s="280" t="s">
        <v>170</v>
      </c>
      <c r="R2246" s="382" t="s">
        <v>49</v>
      </c>
      <c r="S2246" s="390" t="str">
        <f>+'EVCA sectoralclassification'!E215</f>
        <v>Software: other</v>
      </c>
      <c r="T2246" s="382" t="s">
        <v>166</v>
      </c>
      <c r="U2246" s="78" t="s">
        <v>218</v>
      </c>
      <c r="V2246" s="427" t="s">
        <v>3913</v>
      </c>
      <c r="W2246" s="462"/>
      <c r="X2246" s="489">
        <v>44539</v>
      </c>
      <c r="Y2246" s="482"/>
      <c r="Z2246" s="74"/>
    </row>
    <row r="2247" spans="2:26" ht="42.45" hidden="1" customHeight="1" x14ac:dyDescent="0.3">
      <c r="B2247" s="56" t="str">
        <f t="shared" ca="1" si="227"/>
        <v>VERO</v>
      </c>
      <c r="C2247" s="57" t="b">
        <f t="shared" si="228"/>
        <v>1</v>
      </c>
      <c r="D2247" s="57" t="b">
        <f>+IF(Q2247='Convalida dati'!$B$16,AND('Dealflow centrale'!V2247&lt;&gt;"",I2247&lt;&gt;""),IF(AND('Dealflow centrale'!Q2247='Convalida dati'!$B$17,'Dealflow centrale'!I2247=""),OR('Dealflow centrale'!V2247="",V2247='Convalida dati'!$D$8),"FALSO"))</f>
        <v>1</v>
      </c>
      <c r="E2247" s="57" t="b">
        <f>+IF(OR(T2247='Convalida dati'!$F$4,T2247='Convalida dati'!$F$5,T2247='Convalida dati'!$F$8),OR('Dealflow centrale'!V2247='Convalida dati'!$D$9,V2247='Convalida dati'!$D$6,V2247='Convalida dati'!$D$7),IF(OR('Dealflow centrale'!T2247='Convalida dati'!$F$6,'Dealflow centrale'!T2247='Convalida dati'!$F$7),OR('Dealflow centrale'!V2247='Convalida dati'!$D$10,'Dealflow centrale'!V2247='Convalida dati'!$D$9,'Dealflow centrale'!V2247='Convalida dati'!$D$6),IF(T2247="",OR(V2247="",V2247='Convalida dati'!$D$8),"FALSO")))</f>
        <v>1</v>
      </c>
      <c r="F2247" s="58" t="str">
        <f t="shared" ca="1" si="225"/>
        <v>OK</v>
      </c>
      <c r="G2247" s="60">
        <f t="shared" si="226"/>
        <v>2242</v>
      </c>
      <c r="H2247" s="84">
        <v>44537</v>
      </c>
      <c r="I2247" s="59">
        <v>44537</v>
      </c>
      <c r="J2247" s="75" t="s">
        <v>4707</v>
      </c>
      <c r="K2247" s="70" t="s">
        <v>62</v>
      </c>
      <c r="L2247" s="70" t="s">
        <v>165</v>
      </c>
      <c r="M2247" s="72" t="s">
        <v>90</v>
      </c>
      <c r="N2247" s="75"/>
      <c r="O2247" s="73" t="s">
        <v>4700</v>
      </c>
      <c r="P2247" s="72" t="s">
        <v>35</v>
      </c>
      <c r="Q2247" s="281" t="s">
        <v>170</v>
      </c>
      <c r="R2247" s="383" t="s">
        <v>53</v>
      </c>
      <c r="S2247" s="388" t="str">
        <f>+'EVCA sectoralclassification'!E80</f>
        <v>Business and industrial services</v>
      </c>
      <c r="T2247" s="383" t="s">
        <v>41</v>
      </c>
      <c r="U2247" s="60" t="s">
        <v>218</v>
      </c>
      <c r="V2247" s="434" t="s">
        <v>174</v>
      </c>
      <c r="W2247" s="397"/>
      <c r="X2247" s="488">
        <v>44539</v>
      </c>
      <c r="Y2247" s="483" t="s">
        <v>2218</v>
      </c>
      <c r="Z2247" s="80"/>
    </row>
    <row r="2248" spans="2:26" ht="42.45" hidden="1" customHeight="1" x14ac:dyDescent="0.3">
      <c r="B2248" s="56" t="str">
        <f t="shared" ca="1" si="227"/>
        <v>VERO</v>
      </c>
      <c r="C2248" s="57" t="b">
        <f t="shared" si="228"/>
        <v>1</v>
      </c>
      <c r="D2248" s="57" t="b">
        <f>+IF(Q2248='Convalida dati'!$B$16,AND('Dealflow centrale'!V2248&lt;&gt;"",I2248&lt;&gt;""),IF(AND('Dealflow centrale'!Q2248='Convalida dati'!$B$17,'Dealflow centrale'!I2248=""),OR('Dealflow centrale'!V2248="",V2248='Convalida dati'!$D$8),"FALSO"))</f>
        <v>1</v>
      </c>
      <c r="E2248" s="57" t="b">
        <f>+IF(OR(T2248='Convalida dati'!$F$4,T2248='Convalida dati'!$F$5,T2248='Convalida dati'!$F$8),OR('Dealflow centrale'!V2248='Convalida dati'!$D$9,V2248='Convalida dati'!$D$6,V2248='Convalida dati'!$D$7),IF(OR('Dealflow centrale'!T2248='Convalida dati'!$F$6,'Dealflow centrale'!T2248='Convalida dati'!$F$7),OR('Dealflow centrale'!V2248='Convalida dati'!$D$10,'Dealflow centrale'!V2248='Convalida dati'!$D$9,'Dealflow centrale'!V2248='Convalida dati'!$D$6),IF(T2248="",OR(V2248="",V2248='Convalida dati'!$D$8),"FALSO")))</f>
        <v>1</v>
      </c>
      <c r="F2248" s="58" t="str">
        <f t="shared" ca="1" si="225"/>
        <v>OK</v>
      </c>
      <c r="G2248" s="66">
        <f t="shared" si="226"/>
        <v>2243</v>
      </c>
      <c r="H2248" s="85">
        <v>44539</v>
      </c>
      <c r="I2248" s="63">
        <v>44539</v>
      </c>
      <c r="J2248" s="292" t="s">
        <v>4708</v>
      </c>
      <c r="K2248" s="76" t="s">
        <v>64</v>
      </c>
      <c r="L2248" s="76" t="s">
        <v>1021</v>
      </c>
      <c r="M2248" s="78" t="s">
        <v>214</v>
      </c>
      <c r="N2248" s="64"/>
      <c r="O2248" s="272" t="s">
        <v>4709</v>
      </c>
      <c r="P2248" s="66" t="s">
        <v>34</v>
      </c>
      <c r="Q2248" s="67" t="s">
        <v>170</v>
      </c>
      <c r="R2248" s="384" t="s">
        <v>43</v>
      </c>
      <c r="S2248" s="387" t="str">
        <f>+'EVCA sectoralclassification'!E15</f>
        <v>Agriculture: other</v>
      </c>
      <c r="T2248" s="384" t="s">
        <v>41</v>
      </c>
      <c r="U2248" s="66" t="s">
        <v>218</v>
      </c>
      <c r="V2248" s="437" t="s">
        <v>174</v>
      </c>
      <c r="W2248" s="384"/>
      <c r="X2248" s="489">
        <v>44545</v>
      </c>
      <c r="Y2248" s="482" t="s">
        <v>4408</v>
      </c>
      <c r="Z2248" s="74"/>
    </row>
    <row r="2249" spans="2:26" ht="42.45" hidden="1" customHeight="1" x14ac:dyDescent="0.3">
      <c r="B2249" s="56" t="str">
        <f t="shared" ca="1" si="227"/>
        <v>VERO</v>
      </c>
      <c r="C2249" s="57" t="b">
        <f t="shared" si="228"/>
        <v>1</v>
      </c>
      <c r="D2249" s="57" t="b">
        <f>+IF(Q2249='Convalida dati'!$B$16,AND('Dealflow centrale'!V2249&lt;&gt;"",I2249&lt;&gt;""),IF(AND('Dealflow centrale'!Q2249='Convalida dati'!$B$17,'Dealflow centrale'!I2249=""),OR('Dealflow centrale'!V2249="",V2249='Convalida dati'!$D$8),"FALSO"))</f>
        <v>1</v>
      </c>
      <c r="E2249" s="57" t="b">
        <f>+IF(OR(T2249='Convalida dati'!$F$4,T2249='Convalida dati'!$F$5,T2249='Convalida dati'!$F$8),OR('Dealflow centrale'!V2249='Convalida dati'!$D$9,V2249='Convalida dati'!$D$6,V2249='Convalida dati'!$D$7),IF(OR('Dealflow centrale'!T2249='Convalida dati'!$F$6,'Dealflow centrale'!T2249='Convalida dati'!$F$7),OR('Dealflow centrale'!V2249='Convalida dati'!$D$10,'Dealflow centrale'!V2249='Convalida dati'!$D$9,'Dealflow centrale'!V2249='Convalida dati'!$D$6),IF(T2249="",OR(V2249="",V2249='Convalida dati'!$D$8),"FALSO")))</f>
        <v>1</v>
      </c>
      <c r="F2249" s="58" t="str">
        <f t="shared" ca="1" si="225"/>
        <v>OK</v>
      </c>
      <c r="G2249" s="60">
        <f t="shared" si="226"/>
        <v>2244</v>
      </c>
      <c r="H2249" s="84">
        <v>44539</v>
      </c>
      <c r="I2249" s="295">
        <v>44539</v>
      </c>
      <c r="J2249" s="279" t="s">
        <v>4710</v>
      </c>
      <c r="K2249" s="70" t="s">
        <v>64</v>
      </c>
      <c r="L2249" s="70" t="s">
        <v>4240</v>
      </c>
      <c r="M2249" s="72" t="s">
        <v>1418</v>
      </c>
      <c r="N2249" s="75"/>
      <c r="O2249" s="73" t="s">
        <v>4711</v>
      </c>
      <c r="P2249" s="72" t="s">
        <v>35</v>
      </c>
      <c r="Q2249" s="61" t="s">
        <v>170</v>
      </c>
      <c r="R2249" s="383" t="s">
        <v>53</v>
      </c>
      <c r="S2249" s="388" t="str">
        <f>+'EVCA sectoralclassification'!E87</f>
        <v>Business and industrial services</v>
      </c>
      <c r="T2249" s="383" t="s">
        <v>167</v>
      </c>
      <c r="U2249" s="72" t="s">
        <v>218</v>
      </c>
      <c r="V2249" s="434" t="s">
        <v>174</v>
      </c>
      <c r="W2249" s="397"/>
      <c r="X2249" s="488">
        <v>44545</v>
      </c>
      <c r="Y2249" s="483" t="s">
        <v>4408</v>
      </c>
      <c r="Z2249" s="80"/>
    </row>
    <row r="2250" spans="2:26" ht="42.45" hidden="1" customHeight="1" x14ac:dyDescent="0.3">
      <c r="B2250" s="56" t="str">
        <f t="shared" ca="1" si="227"/>
        <v>VERO</v>
      </c>
      <c r="C2250" s="57" t="b">
        <f t="shared" si="228"/>
        <v>1</v>
      </c>
      <c r="D2250" s="57" t="b">
        <f>+IF(Q2250='Convalida dati'!$B$16,AND('Dealflow centrale'!V2250&lt;&gt;"",I2250&lt;&gt;""),IF(AND('Dealflow centrale'!Q2250='Convalida dati'!$B$17,'Dealflow centrale'!I2250=""),OR('Dealflow centrale'!V2250="",V2250='Convalida dati'!$D$8),"FALSO"))</f>
        <v>1</v>
      </c>
      <c r="E2250" s="57" t="b">
        <f>+IF(OR(T2250='Convalida dati'!$F$4,T2250='Convalida dati'!$F$5,T2250='Convalida dati'!$F$8),OR('Dealflow centrale'!V2250='Convalida dati'!$D$9,V2250='Convalida dati'!$D$6,V2250='Convalida dati'!$D$7),IF(OR('Dealflow centrale'!T2250='Convalida dati'!$F$6,'Dealflow centrale'!T2250='Convalida dati'!$F$7),OR('Dealflow centrale'!V2250='Convalida dati'!$D$10,'Dealflow centrale'!V2250='Convalida dati'!$D$9,'Dealflow centrale'!V2250='Convalida dati'!$D$6),IF(T2250="",OR(V2250="",V2250='Convalida dati'!$D$8),"FALSO")))</f>
        <v>1</v>
      </c>
      <c r="F2250" s="58" t="str">
        <f t="shared" ca="1" si="225"/>
        <v>OK</v>
      </c>
      <c r="G2250" s="66">
        <f t="shared" si="226"/>
        <v>2245</v>
      </c>
      <c r="H2250" s="85">
        <v>44540</v>
      </c>
      <c r="I2250" s="63">
        <v>44540</v>
      </c>
      <c r="J2250" s="292" t="s">
        <v>4712</v>
      </c>
      <c r="K2250" s="76" t="s">
        <v>62</v>
      </c>
      <c r="L2250" s="76" t="s">
        <v>149</v>
      </c>
      <c r="M2250" s="78" t="s">
        <v>92</v>
      </c>
      <c r="N2250" s="64"/>
      <c r="O2250" s="272" t="s">
        <v>4713</v>
      </c>
      <c r="P2250" s="78" t="s">
        <v>35</v>
      </c>
      <c r="Q2250" s="280" t="s">
        <v>170</v>
      </c>
      <c r="R2250" s="382" t="s">
        <v>53</v>
      </c>
      <c r="S2250" s="390" t="str">
        <f>+'EVCA sectoralclassification'!E85</f>
        <v>Business and industrial services</v>
      </c>
      <c r="T2250" s="382" t="s">
        <v>166</v>
      </c>
      <c r="U2250" s="78" t="s">
        <v>218</v>
      </c>
      <c r="V2250" s="427" t="s">
        <v>3913</v>
      </c>
      <c r="W2250" s="462"/>
      <c r="X2250" s="489">
        <v>44545</v>
      </c>
      <c r="Y2250" s="482"/>
      <c r="Z2250" s="74"/>
    </row>
    <row r="2251" spans="2:26" ht="42.45" hidden="1" customHeight="1" x14ac:dyDescent="0.3">
      <c r="B2251" s="56" t="str">
        <f t="shared" ca="1" si="227"/>
        <v>VERO</v>
      </c>
      <c r="C2251" s="57" t="b">
        <f t="shared" si="228"/>
        <v>1</v>
      </c>
      <c r="D2251" s="57" t="b">
        <f>+IF(Q2251='Convalida dati'!$B$16,AND('Dealflow centrale'!V2251&lt;&gt;"",I2251&lt;&gt;""),IF(AND('Dealflow centrale'!Q2251='Convalida dati'!$B$17,'Dealflow centrale'!I2251=""),OR('Dealflow centrale'!V2251="",V2251='Convalida dati'!$D$8),"FALSO"))</f>
        <v>1</v>
      </c>
      <c r="E2251" s="57" t="b">
        <f>+IF(OR(T2251='Convalida dati'!$F$4,T2251='Convalida dati'!$F$5,T2251='Convalida dati'!$F$8),OR('Dealflow centrale'!V2251='Convalida dati'!$D$9,V2251='Convalida dati'!$D$6,V2251='Convalida dati'!$D$7),IF(OR('Dealflow centrale'!T2251='Convalida dati'!$F$6,'Dealflow centrale'!T2251='Convalida dati'!$F$7),OR('Dealflow centrale'!V2251='Convalida dati'!$D$10,'Dealflow centrale'!V2251='Convalida dati'!$D$9,'Dealflow centrale'!V2251='Convalida dati'!$D$6),IF(T2251="",OR(V2251="",V2251='Convalida dati'!$D$8),"FALSO")))</f>
        <v>1</v>
      </c>
      <c r="F2251" s="58" t="str">
        <f t="shared" ca="1" si="225"/>
        <v>OK</v>
      </c>
      <c r="G2251" s="60">
        <f t="shared" si="226"/>
        <v>2246</v>
      </c>
      <c r="H2251" s="84">
        <v>44540</v>
      </c>
      <c r="I2251" s="59">
        <v>44540</v>
      </c>
      <c r="J2251" s="75" t="s">
        <v>4714</v>
      </c>
      <c r="K2251" s="70" t="s">
        <v>62</v>
      </c>
      <c r="L2251" s="70" t="s">
        <v>69</v>
      </c>
      <c r="M2251" s="72" t="s">
        <v>70</v>
      </c>
      <c r="N2251" s="75"/>
      <c r="O2251" s="73" t="s">
        <v>4715</v>
      </c>
      <c r="P2251" s="72" t="s">
        <v>34</v>
      </c>
      <c r="Q2251" s="281" t="s">
        <v>170</v>
      </c>
      <c r="R2251" s="383" t="s">
        <v>53</v>
      </c>
      <c r="S2251" s="388" t="str">
        <f>+'EVCA sectoralclassification'!E89</f>
        <v>Business and industrial services</v>
      </c>
      <c r="T2251" s="383" t="s">
        <v>41</v>
      </c>
      <c r="U2251" s="72" t="s">
        <v>218</v>
      </c>
      <c r="V2251" s="434" t="s">
        <v>174</v>
      </c>
      <c r="W2251" s="397"/>
      <c r="X2251" s="488">
        <v>44545</v>
      </c>
      <c r="Y2251" s="483"/>
      <c r="Z2251" s="80"/>
    </row>
    <row r="2252" spans="2:26" ht="42.45" hidden="1" customHeight="1" x14ac:dyDescent="0.3">
      <c r="B2252" s="56" t="str">
        <f t="shared" ca="1" si="227"/>
        <v>VERO</v>
      </c>
      <c r="C2252" s="57" t="b">
        <f t="shared" si="228"/>
        <v>1</v>
      </c>
      <c r="D2252" s="57" t="b">
        <f>+IF(Q2252='Convalida dati'!$B$16,AND('Dealflow centrale'!V2252&lt;&gt;"",I2252&lt;&gt;""),IF(AND('Dealflow centrale'!Q2252='Convalida dati'!$B$17,'Dealflow centrale'!I2252=""),OR('Dealflow centrale'!V2252="",V2252='Convalida dati'!$D$8),"FALSO"))</f>
        <v>1</v>
      </c>
      <c r="E2252" s="57" t="b">
        <f>+IF(OR(T2252='Convalida dati'!$F$4,T2252='Convalida dati'!$F$5,T2252='Convalida dati'!$F$8),OR('Dealflow centrale'!V2252='Convalida dati'!$D$9,V2252='Convalida dati'!$D$6,V2252='Convalida dati'!$D$7),IF(OR('Dealflow centrale'!T2252='Convalida dati'!$F$6,'Dealflow centrale'!T2252='Convalida dati'!$F$7),OR('Dealflow centrale'!V2252='Convalida dati'!$D$10,'Dealflow centrale'!V2252='Convalida dati'!$D$9,'Dealflow centrale'!V2252='Convalida dati'!$D$6),IF(T2252="",OR(V2252="",V2252='Convalida dati'!$D$8),"FALSO")))</f>
        <v>1</v>
      </c>
      <c r="F2252" s="58" t="str">
        <f t="shared" ca="1" si="225"/>
        <v>OK</v>
      </c>
      <c r="G2252" s="66">
        <f t="shared" si="226"/>
        <v>2247</v>
      </c>
      <c r="H2252" s="85">
        <v>44543</v>
      </c>
      <c r="I2252" s="63">
        <v>44543</v>
      </c>
      <c r="J2252" s="292" t="s">
        <v>4716</v>
      </c>
      <c r="K2252" s="76" t="s">
        <v>62</v>
      </c>
      <c r="L2252" s="76" t="s">
        <v>165</v>
      </c>
      <c r="M2252" s="78" t="s">
        <v>90</v>
      </c>
      <c r="N2252" s="64"/>
      <c r="O2252" s="272" t="s">
        <v>3534</v>
      </c>
      <c r="P2252" s="78" t="s">
        <v>83</v>
      </c>
      <c r="Q2252" s="280" t="s">
        <v>170</v>
      </c>
      <c r="R2252" s="382" t="s">
        <v>47</v>
      </c>
      <c r="S2252" s="390" t="str">
        <f>+'EVCA sectoralclassification'!E133</f>
        <v>Consumer products retailing</v>
      </c>
      <c r="T2252" s="382" t="s">
        <v>167</v>
      </c>
      <c r="U2252" s="78" t="s">
        <v>218</v>
      </c>
      <c r="V2252" s="427" t="s">
        <v>3913</v>
      </c>
      <c r="W2252" s="462"/>
      <c r="X2252" s="489">
        <v>44545</v>
      </c>
      <c r="Y2252" s="482"/>
      <c r="Z2252" s="74"/>
    </row>
    <row r="2253" spans="2:26" ht="42.45" hidden="1" customHeight="1" x14ac:dyDescent="0.3">
      <c r="B2253" s="56" t="str">
        <f t="shared" ca="1" si="227"/>
        <v>VERO</v>
      </c>
      <c r="C2253" s="57" t="b">
        <f t="shared" si="228"/>
        <v>1</v>
      </c>
      <c r="D2253" s="57" t="b">
        <f>+IF(Q2253='Convalida dati'!$B$16,AND('Dealflow centrale'!V2253&lt;&gt;"",I2253&lt;&gt;""),IF(AND('Dealflow centrale'!Q2253='Convalida dati'!$B$17,'Dealflow centrale'!I2253=""),OR('Dealflow centrale'!V2253="",V2253='Convalida dati'!$D$8),"FALSO"))</f>
        <v>1</v>
      </c>
      <c r="E2253" s="57" t="b">
        <f>+IF(OR(T2253='Convalida dati'!$F$4,T2253='Convalida dati'!$F$5,T2253='Convalida dati'!$F$8),OR('Dealflow centrale'!V2253='Convalida dati'!$D$9,V2253='Convalida dati'!$D$6,V2253='Convalida dati'!$D$7),IF(OR('Dealflow centrale'!T2253='Convalida dati'!$F$6,'Dealflow centrale'!T2253='Convalida dati'!$F$7),OR('Dealflow centrale'!V2253='Convalida dati'!$D$10,'Dealflow centrale'!V2253='Convalida dati'!$D$9,'Dealflow centrale'!V2253='Convalida dati'!$D$6),IF(T2253="",OR(V2253="",V2253='Convalida dati'!$D$8),"FALSO")))</f>
        <v>1</v>
      </c>
      <c r="F2253" s="58" t="str">
        <f t="shared" ca="1" si="225"/>
        <v>OK</v>
      </c>
      <c r="G2253" s="60">
        <f t="shared" si="226"/>
        <v>2248</v>
      </c>
      <c r="H2253" s="84">
        <v>44543</v>
      </c>
      <c r="I2253" s="59">
        <v>44543</v>
      </c>
      <c r="J2253" s="75" t="s">
        <v>4717</v>
      </c>
      <c r="K2253" s="70" t="s">
        <v>62</v>
      </c>
      <c r="L2253" s="70" t="s">
        <v>206</v>
      </c>
      <c r="M2253" s="72" t="s">
        <v>206</v>
      </c>
      <c r="N2253" s="75"/>
      <c r="O2253" s="73" t="s">
        <v>4718</v>
      </c>
      <c r="P2253" s="72" t="s">
        <v>34</v>
      </c>
      <c r="Q2253" s="281" t="s">
        <v>170</v>
      </c>
      <c r="R2253" s="383" t="s">
        <v>43</v>
      </c>
      <c r="S2253" s="388" t="str">
        <f>+'EVCA sectoralclassification'!E200</f>
        <v>Internet technologies</v>
      </c>
      <c r="T2253" s="383" t="s">
        <v>41</v>
      </c>
      <c r="U2253" s="60" t="s">
        <v>218</v>
      </c>
      <c r="V2253" s="434" t="s">
        <v>174</v>
      </c>
      <c r="W2253" s="397"/>
      <c r="X2253" s="488">
        <v>44545</v>
      </c>
      <c r="Y2253" s="481"/>
      <c r="Z2253" s="284"/>
    </row>
    <row r="2254" spans="2:26" ht="42.45" hidden="1" customHeight="1" x14ac:dyDescent="0.3">
      <c r="B2254" s="56" t="str">
        <f t="shared" ca="1" si="227"/>
        <v>VERO</v>
      </c>
      <c r="C2254" s="57" t="b">
        <f t="shared" si="228"/>
        <v>1</v>
      </c>
      <c r="D2254" s="57" t="b">
        <f>+IF(Q2254='Convalida dati'!$B$16,AND('Dealflow centrale'!V2254&lt;&gt;"",I2254&lt;&gt;""),IF(AND('Dealflow centrale'!Q2254='Convalida dati'!$B$17,'Dealflow centrale'!I2254=""),OR('Dealflow centrale'!V2254="",V2254='Convalida dati'!$D$8),"FALSO"))</f>
        <v>1</v>
      </c>
      <c r="E2254" s="57" t="b">
        <f>+IF(OR(T2254='Convalida dati'!$F$4,T2254='Convalida dati'!$F$5,T2254='Convalida dati'!$F$8),OR('Dealflow centrale'!V2254='Convalida dati'!$D$9,V2254='Convalida dati'!$D$6,V2254='Convalida dati'!$D$7),IF(OR('Dealflow centrale'!T2254='Convalida dati'!$F$6,'Dealflow centrale'!T2254='Convalida dati'!$F$7),OR('Dealflow centrale'!V2254='Convalida dati'!$D$10,'Dealflow centrale'!V2254='Convalida dati'!$D$9,'Dealflow centrale'!V2254='Convalida dati'!$D$6),IF(T2254="",OR(V2254="",V2254='Convalida dati'!$D$8),"FALSO")))</f>
        <v>1</v>
      </c>
      <c r="F2254" s="58" t="str">
        <f t="shared" ca="1" si="225"/>
        <v>OK</v>
      </c>
      <c r="G2254" s="66">
        <f t="shared" si="226"/>
        <v>2249</v>
      </c>
      <c r="H2254" s="85">
        <v>44543</v>
      </c>
      <c r="I2254" s="63">
        <v>44543</v>
      </c>
      <c r="J2254" s="292" t="s">
        <v>4719</v>
      </c>
      <c r="K2254" s="76" t="s">
        <v>62</v>
      </c>
      <c r="L2254" s="76" t="s">
        <v>165</v>
      </c>
      <c r="M2254" s="78" t="s">
        <v>90</v>
      </c>
      <c r="N2254" s="64"/>
      <c r="O2254" s="272" t="s">
        <v>4720</v>
      </c>
      <c r="P2254" s="66" t="s">
        <v>34</v>
      </c>
      <c r="Q2254" s="67" t="s">
        <v>170</v>
      </c>
      <c r="R2254" s="384" t="s">
        <v>53</v>
      </c>
      <c r="S2254" s="387" t="str">
        <f>+'EVCA sectoralclassification'!E200</f>
        <v>Internet technologies</v>
      </c>
      <c r="T2254" s="384" t="s">
        <v>41</v>
      </c>
      <c r="U2254" s="66" t="s">
        <v>218</v>
      </c>
      <c r="V2254" s="437" t="s">
        <v>174</v>
      </c>
      <c r="W2254" s="384"/>
      <c r="X2254" s="489">
        <v>44545</v>
      </c>
      <c r="Y2254" s="482" t="s">
        <v>2218</v>
      </c>
      <c r="Z2254" s="74"/>
    </row>
    <row r="2255" spans="2:26" ht="42.45" hidden="1" customHeight="1" x14ac:dyDescent="0.3">
      <c r="B2255" s="56" t="str">
        <f t="shared" ca="1" si="227"/>
        <v>VERO</v>
      </c>
      <c r="C2255" s="57" t="b">
        <f t="shared" si="228"/>
        <v>1</v>
      </c>
      <c r="D2255" s="57" t="b">
        <f>+IF(Q2255='Convalida dati'!$B$16,AND('Dealflow centrale'!V2255&lt;&gt;"",I2255&lt;&gt;""),IF(AND('Dealflow centrale'!Q2255='Convalida dati'!$B$17,'Dealflow centrale'!I2255=""),OR('Dealflow centrale'!V2255="",V2255='Convalida dati'!$D$8),"FALSO"))</f>
        <v>1</v>
      </c>
      <c r="E2255" s="57" t="b">
        <f>+IF(OR(T2255='Convalida dati'!$F$4,T2255='Convalida dati'!$F$5,T2255='Convalida dati'!$F$8),OR('Dealflow centrale'!V2255='Convalida dati'!$D$9,V2255='Convalida dati'!$D$6,V2255='Convalida dati'!$D$7),IF(OR('Dealflow centrale'!T2255='Convalida dati'!$F$6,'Dealflow centrale'!T2255='Convalida dati'!$F$7),OR('Dealflow centrale'!V2255='Convalida dati'!$D$10,'Dealflow centrale'!V2255='Convalida dati'!$D$9,'Dealflow centrale'!V2255='Convalida dati'!$D$6),IF(T2255="",OR(V2255="",V2255='Convalida dati'!$D$8),"FALSO")))</f>
        <v>1</v>
      </c>
      <c r="F2255" s="58" t="str">
        <f t="shared" ca="1" si="225"/>
        <v>OK</v>
      </c>
      <c r="G2255" s="60">
        <f t="shared" si="226"/>
        <v>2250</v>
      </c>
      <c r="H2255" s="84">
        <v>44544</v>
      </c>
      <c r="I2255" s="295">
        <v>44544</v>
      </c>
      <c r="J2255" s="279" t="s">
        <v>4721</v>
      </c>
      <c r="K2255" s="70" t="s">
        <v>62</v>
      </c>
      <c r="L2255" s="70" t="s">
        <v>206</v>
      </c>
      <c r="M2255" s="72" t="s">
        <v>206</v>
      </c>
      <c r="N2255" s="75"/>
      <c r="O2255" s="73" t="s">
        <v>4722</v>
      </c>
      <c r="P2255" s="60" t="s">
        <v>34</v>
      </c>
      <c r="Q2255" s="61" t="s">
        <v>170</v>
      </c>
      <c r="R2255" s="383" t="s">
        <v>49</v>
      </c>
      <c r="S2255" s="388" t="str">
        <f>+'EVCA sectoralclassification'!E214</f>
        <v>Systems software</v>
      </c>
      <c r="T2255" s="383" t="s">
        <v>41</v>
      </c>
      <c r="U2255" s="72" t="s">
        <v>218</v>
      </c>
      <c r="V2255" s="434" t="s">
        <v>174</v>
      </c>
      <c r="W2255" s="397"/>
      <c r="X2255" s="488">
        <v>44545</v>
      </c>
      <c r="Y2255" s="483"/>
      <c r="Z2255" s="80"/>
    </row>
    <row r="2256" spans="2:26" ht="42.45" hidden="1" customHeight="1" x14ac:dyDescent="0.3">
      <c r="B2256" s="56" t="str">
        <f t="shared" ca="1" si="227"/>
        <v>VERO</v>
      </c>
      <c r="C2256" s="57" t="b">
        <f t="shared" si="228"/>
        <v>1</v>
      </c>
      <c r="D2256" s="57" t="b">
        <f>+IF(Q2256='Convalida dati'!$B$16,AND('Dealflow centrale'!V2256&lt;&gt;"",I2256&lt;&gt;""),IF(AND('Dealflow centrale'!Q2256='Convalida dati'!$B$17,'Dealflow centrale'!I2256=""),OR('Dealflow centrale'!V2256="",V2256='Convalida dati'!$D$8),"FALSO"))</f>
        <v>1</v>
      </c>
      <c r="E2256" s="57" t="b">
        <f>+IF(OR(T2256='Convalida dati'!$F$4,T2256='Convalida dati'!$F$5,T2256='Convalida dati'!$F$8),OR('Dealflow centrale'!V2256='Convalida dati'!$D$9,V2256='Convalida dati'!$D$6,V2256='Convalida dati'!$D$7),IF(OR('Dealflow centrale'!T2256='Convalida dati'!$F$6,'Dealflow centrale'!T2256='Convalida dati'!$F$7),OR('Dealflow centrale'!V2256='Convalida dati'!$D$10,'Dealflow centrale'!V2256='Convalida dati'!$D$9,'Dealflow centrale'!V2256='Convalida dati'!$D$6),IF(T2256="",OR(V2256="",V2256='Convalida dati'!$D$8),"FALSO")))</f>
        <v>1</v>
      </c>
      <c r="F2256" s="58" t="str">
        <f t="shared" ca="1" si="225"/>
        <v>OK</v>
      </c>
      <c r="G2256" s="66">
        <f t="shared" si="226"/>
        <v>2251</v>
      </c>
      <c r="H2256" s="85">
        <v>44544</v>
      </c>
      <c r="I2256" s="63">
        <v>44544</v>
      </c>
      <c r="J2256" s="292" t="s">
        <v>4723</v>
      </c>
      <c r="K2256" s="76" t="s">
        <v>62</v>
      </c>
      <c r="L2256" s="76" t="s">
        <v>165</v>
      </c>
      <c r="M2256" s="78" t="s">
        <v>90</v>
      </c>
      <c r="N2256" s="64"/>
      <c r="O2256" s="272" t="s">
        <v>4724</v>
      </c>
      <c r="P2256" s="78" t="s">
        <v>169</v>
      </c>
      <c r="Q2256" s="280" t="s">
        <v>170</v>
      </c>
      <c r="R2256" s="382" t="s">
        <v>49</v>
      </c>
      <c r="S2256" s="390" t="str">
        <f>+'EVCA sectoralclassification'!E214</f>
        <v>Systems software</v>
      </c>
      <c r="T2256" s="382" t="s">
        <v>41</v>
      </c>
      <c r="U2256" s="78" t="str">
        <f>+'Convalida dati'!D43</f>
        <v>Università di Roma "La Sapienza"</v>
      </c>
      <c r="V2256" s="444" t="s">
        <v>3912</v>
      </c>
      <c r="W2256" s="469"/>
      <c r="X2256" s="489">
        <v>44545</v>
      </c>
      <c r="Y2256" s="482"/>
      <c r="Z2256" s="74"/>
    </row>
    <row r="2257" spans="2:26" ht="42.45" hidden="1" customHeight="1" x14ac:dyDescent="0.3">
      <c r="B2257" s="56" t="str">
        <f t="shared" ca="1" si="227"/>
        <v>VERO</v>
      </c>
      <c r="C2257" s="57" t="b">
        <f t="shared" si="228"/>
        <v>1</v>
      </c>
      <c r="D2257" s="57" t="b">
        <f>+IF(Q2257='Convalida dati'!$B$16,AND('Dealflow centrale'!V2257&lt;&gt;"",I2257&lt;&gt;""),IF(AND('Dealflow centrale'!Q2257='Convalida dati'!$B$17,'Dealflow centrale'!I2257=""),OR('Dealflow centrale'!V2257="",V2257='Convalida dati'!$D$8),"FALSO"))</f>
        <v>1</v>
      </c>
      <c r="E2257" s="57" t="b">
        <f>+IF(OR(T2257='Convalida dati'!$F$4,T2257='Convalida dati'!$F$5,T2257='Convalida dati'!$F$8),OR('Dealflow centrale'!V2257='Convalida dati'!$D$9,V2257='Convalida dati'!$D$6,V2257='Convalida dati'!$D$7,V2257='Convalida dati'!$D$11),IF(OR('Dealflow centrale'!T2257='Convalida dati'!$F$6,'Dealflow centrale'!T2257='Convalida dati'!$F$7),OR('Dealflow centrale'!V2257='Convalida dati'!$D$12,'Dealflow centrale'!V2257='Convalida dati'!$D$9,'Dealflow centrale'!V2257='Convalida dati'!$D$6),IF(T2257="",OR(V2257="",V2257='Convalida dati'!$D$8),"FALSO")))</f>
        <v>1</v>
      </c>
      <c r="F2257" s="58" t="str">
        <f t="shared" ca="1" si="225"/>
        <v>OK</v>
      </c>
      <c r="G2257" s="60">
        <f t="shared" si="226"/>
        <v>2252</v>
      </c>
      <c r="H2257" s="84">
        <v>44544</v>
      </c>
      <c r="I2257" s="59">
        <v>44544</v>
      </c>
      <c r="J2257" s="75" t="s">
        <v>4725</v>
      </c>
      <c r="K2257" s="70" t="s">
        <v>62</v>
      </c>
      <c r="L2257" s="70" t="s">
        <v>149</v>
      </c>
      <c r="M2257" s="72" t="s">
        <v>92</v>
      </c>
      <c r="N2257" s="75"/>
      <c r="O2257" s="73" t="s">
        <v>4726</v>
      </c>
      <c r="P2257" s="72" t="s">
        <v>34</v>
      </c>
      <c r="Q2257" s="61" t="s">
        <v>170</v>
      </c>
      <c r="R2257" s="383" t="s">
        <v>53</v>
      </c>
      <c r="S2257" s="388" t="str">
        <f>+'EVCA sectoralclassification'!E82</f>
        <v>Business and industrial services</v>
      </c>
      <c r="T2257" s="383" t="s">
        <v>167</v>
      </c>
      <c r="U2257" s="72" t="s">
        <v>218</v>
      </c>
      <c r="V2257" s="425" t="s">
        <v>5177</v>
      </c>
      <c r="W2257" s="461"/>
      <c r="X2257" s="488">
        <v>45546</v>
      </c>
      <c r="Y2257" s="483" t="s">
        <v>6728</v>
      </c>
      <c r="Z2257" s="80"/>
    </row>
    <row r="2258" spans="2:26" ht="42.45" hidden="1" customHeight="1" x14ac:dyDescent="0.3">
      <c r="B2258" s="56" t="str">
        <f t="shared" ca="1" si="227"/>
        <v>VERO</v>
      </c>
      <c r="C2258" s="57" t="b">
        <f t="shared" si="228"/>
        <v>1</v>
      </c>
      <c r="D2258" s="57" t="b">
        <f>+IF(Q2258='Convalida dati'!$B$16,AND('Dealflow centrale'!V2258&lt;&gt;"",I2258&lt;&gt;""),IF(AND('Dealflow centrale'!Q2258='Convalida dati'!$B$17,'Dealflow centrale'!I2258=""),OR('Dealflow centrale'!V2258="",V2258='Convalida dati'!$D$8),"FALSO"))</f>
        <v>1</v>
      </c>
      <c r="E2258" s="57" t="b">
        <f>+IF(OR(T2258='Convalida dati'!$F$4,T2258='Convalida dati'!$F$5,T2258='Convalida dati'!$F$8),OR('Dealflow centrale'!V2258='Convalida dati'!$D$9,V2258='Convalida dati'!$D$6,V2258='Convalida dati'!$D$7),IF(OR('Dealflow centrale'!T2258='Convalida dati'!$F$6,'Dealflow centrale'!T2258='Convalida dati'!$F$7),OR('Dealflow centrale'!V2258='Convalida dati'!$D$10,'Dealflow centrale'!V2258='Convalida dati'!$D$9,'Dealflow centrale'!V2258='Convalida dati'!$D$6),IF(T2258="",OR(V2258="",V2258='Convalida dati'!$D$8),"FALSO")))</f>
        <v>1</v>
      </c>
      <c r="F2258" s="58" t="str">
        <f t="shared" ca="1" si="225"/>
        <v>OK</v>
      </c>
      <c r="G2258" s="66">
        <f t="shared" si="226"/>
        <v>2253</v>
      </c>
      <c r="H2258" s="85">
        <v>44545</v>
      </c>
      <c r="I2258" s="63">
        <v>44545</v>
      </c>
      <c r="J2258" s="292" t="s">
        <v>4727</v>
      </c>
      <c r="K2258" s="76" t="s">
        <v>62</v>
      </c>
      <c r="L2258" s="76" t="s">
        <v>891</v>
      </c>
      <c r="M2258" s="78" t="s">
        <v>100</v>
      </c>
      <c r="N2258" s="64"/>
      <c r="O2258" s="272" t="s">
        <v>4652</v>
      </c>
      <c r="P2258" s="78" t="s">
        <v>34</v>
      </c>
      <c r="Q2258" s="280" t="s">
        <v>170</v>
      </c>
      <c r="R2258" s="382" t="s">
        <v>53</v>
      </c>
      <c r="S2258" s="390" t="str">
        <f>+'EVCA sectoralclassification'!E181</f>
        <v>Financial institutions and services</v>
      </c>
      <c r="T2258" s="382" t="s">
        <v>166</v>
      </c>
      <c r="U2258" s="78" t="s">
        <v>218</v>
      </c>
      <c r="V2258" s="427" t="s">
        <v>3913</v>
      </c>
      <c r="W2258" s="462"/>
      <c r="X2258" s="489">
        <v>44552</v>
      </c>
      <c r="Y2258" s="482"/>
      <c r="Z2258" s="74"/>
    </row>
    <row r="2259" spans="2:26" ht="42.45" hidden="1" customHeight="1" x14ac:dyDescent="0.3">
      <c r="B2259" s="56" t="str">
        <f t="shared" ca="1" si="227"/>
        <v>VERO</v>
      </c>
      <c r="C2259" s="57" t="b">
        <f t="shared" si="228"/>
        <v>1</v>
      </c>
      <c r="D2259" s="57" t="b">
        <f>+IF(Q2259='Convalida dati'!$B$16,AND('Dealflow centrale'!V2259&lt;&gt;"",I2259&lt;&gt;""),IF(AND('Dealflow centrale'!Q2259='Convalida dati'!$B$17,'Dealflow centrale'!I2259=""),OR('Dealflow centrale'!V2259="",V2259='Convalida dati'!$D$8),"FALSO"))</f>
        <v>1</v>
      </c>
      <c r="E2259" s="57" t="b">
        <f>+IF(OR(T2259='Convalida dati'!$F$4,T2259='Convalida dati'!$F$5,T2259='Convalida dati'!$F$8),OR('Dealflow centrale'!V2259='Convalida dati'!$D$9,V2259='Convalida dati'!$D$6,V2259='Convalida dati'!$D$7),IF(OR('Dealflow centrale'!T2259='Convalida dati'!$F$6,'Dealflow centrale'!T2259='Convalida dati'!$F$7),OR('Dealflow centrale'!V2259='Convalida dati'!$D$10,'Dealflow centrale'!V2259='Convalida dati'!$D$9,'Dealflow centrale'!V2259='Convalida dati'!$D$6),IF(T2259="",OR(V2259="",V2259='Convalida dati'!$D$8),"FALSO")))</f>
        <v>1</v>
      </c>
      <c r="F2259" s="58" t="str">
        <f t="shared" ca="1" si="225"/>
        <v>OK</v>
      </c>
      <c r="G2259" s="60">
        <f t="shared" si="226"/>
        <v>2254</v>
      </c>
      <c r="H2259" s="84">
        <v>44545</v>
      </c>
      <c r="I2259" s="59">
        <v>44545</v>
      </c>
      <c r="J2259" s="75" t="s">
        <v>4729</v>
      </c>
      <c r="K2259" s="70" t="s">
        <v>62</v>
      </c>
      <c r="L2259" s="70" t="s">
        <v>165</v>
      </c>
      <c r="M2259" s="72" t="s">
        <v>90</v>
      </c>
      <c r="N2259" s="75"/>
      <c r="O2259" s="73" t="s">
        <v>4730</v>
      </c>
      <c r="P2259" s="72" t="s">
        <v>34</v>
      </c>
      <c r="Q2259" s="281" t="s">
        <v>170</v>
      </c>
      <c r="R2259" s="383" t="s">
        <v>48</v>
      </c>
      <c r="S2259" s="388" t="str">
        <f>+'EVCA sectoralclassification'!E200</f>
        <v>Internet technologies</v>
      </c>
      <c r="T2259" s="383" t="s">
        <v>166</v>
      </c>
      <c r="U2259" s="60" t="s">
        <v>218</v>
      </c>
      <c r="V2259" s="425" t="s">
        <v>3913</v>
      </c>
      <c r="W2259" s="461"/>
      <c r="X2259" s="488">
        <v>44552</v>
      </c>
      <c r="Y2259" s="481"/>
      <c r="Z2259" s="284"/>
    </row>
    <row r="2260" spans="2:26" ht="42.45" hidden="1" customHeight="1" x14ac:dyDescent="0.3">
      <c r="B2260" s="56" t="str">
        <f t="shared" ca="1" si="227"/>
        <v>VERO</v>
      </c>
      <c r="C2260" s="57" t="b">
        <f t="shared" si="228"/>
        <v>1</v>
      </c>
      <c r="D2260" s="57" t="b">
        <f>+IF(Q2260='Convalida dati'!$B$16,AND('Dealflow centrale'!V2260&lt;&gt;"",I2260&lt;&gt;""),IF(AND('Dealflow centrale'!Q2260='Convalida dati'!$B$17,'Dealflow centrale'!I2260=""),OR('Dealflow centrale'!V2260="",V2260='Convalida dati'!$D$8),"FALSO"))</f>
        <v>1</v>
      </c>
      <c r="E2260" s="57" t="b">
        <f>+IF(OR(T2260='Convalida dati'!$F$4,T2260='Convalida dati'!$F$5,T2260='Convalida dati'!$F$8),OR('Dealflow centrale'!V2260='Convalida dati'!$D$9,V2260='Convalida dati'!$D$6,V2260='Convalida dati'!$D$7),IF(OR('Dealflow centrale'!T2260='Convalida dati'!$F$6,'Dealflow centrale'!T2260='Convalida dati'!$F$7),OR('Dealflow centrale'!V2260='Convalida dati'!$D$10,'Dealflow centrale'!V2260='Convalida dati'!$D$9,'Dealflow centrale'!V2260='Convalida dati'!$D$6),IF(T2260="",OR(V2260="",V2260='Convalida dati'!$D$8),"FALSO")))</f>
        <v>1</v>
      </c>
      <c r="F2260" s="58" t="str">
        <f t="shared" ca="1" si="225"/>
        <v>OK</v>
      </c>
      <c r="G2260" s="66">
        <f t="shared" si="226"/>
        <v>2255</v>
      </c>
      <c r="H2260" s="85">
        <v>44551</v>
      </c>
      <c r="I2260" s="63">
        <v>44551</v>
      </c>
      <c r="J2260" s="292" t="s">
        <v>4731</v>
      </c>
      <c r="K2260" s="76" t="s">
        <v>62</v>
      </c>
      <c r="L2260" s="76" t="s">
        <v>149</v>
      </c>
      <c r="M2260" s="78" t="s">
        <v>92</v>
      </c>
      <c r="N2260" s="64"/>
      <c r="O2260" s="272" t="s">
        <v>4732</v>
      </c>
      <c r="P2260" s="66" t="s">
        <v>34</v>
      </c>
      <c r="Q2260" s="280" t="s">
        <v>170</v>
      </c>
      <c r="R2260" s="384" t="s">
        <v>49</v>
      </c>
      <c r="S2260" s="387" t="str">
        <f>+'EVCA sectoralclassification'!E214</f>
        <v>Systems software</v>
      </c>
      <c r="T2260" s="384" t="s">
        <v>41</v>
      </c>
      <c r="U2260" s="66" t="s">
        <v>218</v>
      </c>
      <c r="V2260" s="437" t="s">
        <v>174</v>
      </c>
      <c r="W2260" s="384"/>
      <c r="X2260" s="489">
        <v>44552</v>
      </c>
      <c r="Y2260" s="482"/>
      <c r="Z2260" s="74"/>
    </row>
    <row r="2261" spans="2:26" ht="42.45" hidden="1" customHeight="1" x14ac:dyDescent="0.3">
      <c r="B2261" s="56" t="str">
        <f t="shared" ca="1" si="227"/>
        <v>VERO</v>
      </c>
      <c r="C2261" s="57" t="b">
        <f t="shared" si="228"/>
        <v>1</v>
      </c>
      <c r="D2261" s="57" t="b">
        <f>+IF(Q2261='Convalida dati'!$B$16,AND('Dealflow centrale'!V2261&lt;&gt;"",I2261&lt;&gt;""),IF(AND('Dealflow centrale'!Q2261='Convalida dati'!$B$17,'Dealflow centrale'!I2261=""),OR('Dealflow centrale'!V2261="",V2261='Convalida dati'!$D$8),"FALSO"))</f>
        <v>1</v>
      </c>
      <c r="E2261" s="57" t="b">
        <f>+IF(OR(T2261='Convalida dati'!$F$4,T2261='Convalida dati'!$F$5,T2261='Convalida dati'!$F$8),OR('Dealflow centrale'!V2261='Convalida dati'!$D$9,V2261='Convalida dati'!$D$6,V2261='Convalida dati'!$D$7),IF(OR('Dealflow centrale'!T2261='Convalida dati'!$F$6,'Dealflow centrale'!T2261='Convalida dati'!$F$7),OR('Dealflow centrale'!V2261='Convalida dati'!$D$10,'Dealflow centrale'!V2261='Convalida dati'!$D$9,'Dealflow centrale'!V2261='Convalida dati'!$D$6),IF(T2261="",OR(V2261="",V2261='Convalida dati'!$D$8),"FALSO")))</f>
        <v>1</v>
      </c>
      <c r="F2261" s="58" t="str">
        <f t="shared" ca="1" si="225"/>
        <v>OK</v>
      </c>
      <c r="G2261" s="60">
        <f t="shared" si="226"/>
        <v>2256</v>
      </c>
      <c r="H2261" s="84">
        <v>44553</v>
      </c>
      <c r="I2261" s="295">
        <v>44553</v>
      </c>
      <c r="J2261" s="279" t="s">
        <v>4733</v>
      </c>
      <c r="K2261" s="70" t="s">
        <v>62</v>
      </c>
      <c r="L2261" s="70" t="s">
        <v>764</v>
      </c>
      <c r="M2261" s="72" t="s">
        <v>103</v>
      </c>
      <c r="N2261" s="75"/>
      <c r="O2261" s="73" t="s">
        <v>4738</v>
      </c>
      <c r="P2261" s="72" t="s">
        <v>34</v>
      </c>
      <c r="Q2261" s="61" t="s">
        <v>170</v>
      </c>
      <c r="R2261" s="383" t="s">
        <v>51</v>
      </c>
      <c r="S2261" s="388" t="str">
        <f>+'EVCA sectoralclassification'!E85</f>
        <v>Business and industrial services</v>
      </c>
      <c r="T2261" s="383" t="s">
        <v>41</v>
      </c>
      <c r="U2261" s="72" t="s">
        <v>218</v>
      </c>
      <c r="V2261" s="434" t="s">
        <v>174</v>
      </c>
      <c r="W2261" s="397"/>
      <c r="X2261" s="491">
        <v>44574</v>
      </c>
      <c r="Y2261" s="483"/>
      <c r="Z2261" s="80"/>
    </row>
    <row r="2262" spans="2:26" ht="42.45" hidden="1" customHeight="1" x14ac:dyDescent="0.3">
      <c r="B2262" s="56" t="str">
        <f t="shared" ca="1" si="227"/>
        <v>VERO</v>
      </c>
      <c r="C2262" s="57" t="b">
        <f t="shared" si="228"/>
        <v>1</v>
      </c>
      <c r="D2262" s="57" t="b">
        <f>+IF(Q2262='Convalida dati'!$B$16,AND('Dealflow centrale'!V2262&lt;&gt;"",I2262&lt;&gt;""),IF(AND('Dealflow centrale'!Q2262='Convalida dati'!$B$17,'Dealflow centrale'!I2262=""),OR('Dealflow centrale'!V2262="",V2262='Convalida dati'!$D$8),"FALSO"))</f>
        <v>1</v>
      </c>
      <c r="E2262" s="57" t="b">
        <f>+IF(OR(T2262='Convalida dati'!$F$4,T2262='Convalida dati'!$F$5,T2262='Convalida dati'!$F$8),OR('Dealflow centrale'!V2262='Convalida dati'!$D$9,V2262='Convalida dati'!$D$6,V2262='Convalida dati'!$D$7),IF(OR('Dealflow centrale'!T2262='Convalida dati'!$F$6,'Dealflow centrale'!T2262='Convalida dati'!$F$7),OR('Dealflow centrale'!V2262='Convalida dati'!$D$10,'Dealflow centrale'!V2262='Convalida dati'!$D$9,'Dealflow centrale'!V2262='Convalida dati'!$D$6),IF(T2262="",OR(V2262="",V2262='Convalida dati'!$D$8),"FALSO")))</f>
        <v>1</v>
      </c>
      <c r="F2262" s="58" t="str">
        <f t="shared" ca="1" si="225"/>
        <v>OK</v>
      </c>
      <c r="G2262" s="66">
        <f t="shared" si="226"/>
        <v>2257</v>
      </c>
      <c r="H2262" s="85">
        <v>44558</v>
      </c>
      <c r="I2262" s="63">
        <v>44558</v>
      </c>
      <c r="J2262" s="292" t="s">
        <v>4734</v>
      </c>
      <c r="K2262" s="76" t="s">
        <v>62</v>
      </c>
      <c r="L2262" s="76" t="s">
        <v>149</v>
      </c>
      <c r="M2262" s="78" t="s">
        <v>92</v>
      </c>
      <c r="N2262" s="64"/>
      <c r="O2262" s="272" t="s">
        <v>4737</v>
      </c>
      <c r="P2262" s="78" t="s">
        <v>34</v>
      </c>
      <c r="Q2262" s="280" t="s">
        <v>170</v>
      </c>
      <c r="R2262" s="382" t="s">
        <v>48</v>
      </c>
      <c r="S2262" s="390" t="str">
        <f>+'EVCA sectoralclassification'!E199</f>
        <v>Internet technologies</v>
      </c>
      <c r="T2262" s="382" t="s">
        <v>166</v>
      </c>
      <c r="U2262" s="78" t="s">
        <v>218</v>
      </c>
      <c r="V2262" s="427" t="s">
        <v>3913</v>
      </c>
      <c r="W2262" s="462"/>
      <c r="X2262" s="489">
        <v>44574</v>
      </c>
      <c r="Y2262" s="482"/>
      <c r="Z2262" s="74"/>
    </row>
    <row r="2263" spans="2:26" ht="42.45" hidden="1" customHeight="1" x14ac:dyDescent="0.3">
      <c r="B2263" s="56" t="str">
        <f t="shared" ca="1" si="227"/>
        <v>VERO</v>
      </c>
      <c r="C2263" s="57" t="b">
        <f t="shared" si="228"/>
        <v>1</v>
      </c>
      <c r="D2263" s="57" t="b">
        <f>+IF(Q2263='Convalida dati'!$B$16,AND('Dealflow centrale'!V2263&lt;&gt;"",I2263&lt;&gt;""),IF(AND('Dealflow centrale'!Q2263='Convalida dati'!$B$17,'Dealflow centrale'!I2263=""),OR('Dealflow centrale'!V2263="",V2263='Convalida dati'!$D$8),"FALSO"))</f>
        <v>1</v>
      </c>
      <c r="E2263" s="57" t="b">
        <f>+IF(OR(T2263='Convalida dati'!$F$4,T2263='Convalida dati'!$F$5,T2263='Convalida dati'!$F$8),OR('Dealflow centrale'!V2263='Convalida dati'!$D$9,V2263='Convalida dati'!$D$6,V2263='Convalida dati'!$D$7),IF(OR('Dealflow centrale'!T2263='Convalida dati'!$F$6,'Dealflow centrale'!T2263='Convalida dati'!$F$7),OR('Dealflow centrale'!V2263='Convalida dati'!$D$10,'Dealflow centrale'!V2263='Convalida dati'!$D$9,'Dealflow centrale'!V2263='Convalida dati'!$D$6),IF(T2263="",OR(V2263="",V2263='Convalida dati'!$D$8),"FALSO")))</f>
        <v>1</v>
      </c>
      <c r="F2263" s="58" t="str">
        <f t="shared" ca="1" si="225"/>
        <v>OK</v>
      </c>
      <c r="G2263" s="60">
        <f t="shared" si="226"/>
        <v>2258</v>
      </c>
      <c r="H2263" s="84">
        <v>44565</v>
      </c>
      <c r="I2263" s="59">
        <v>44565</v>
      </c>
      <c r="J2263" s="75" t="s">
        <v>4735</v>
      </c>
      <c r="K2263" s="70" t="s">
        <v>62</v>
      </c>
      <c r="L2263" s="70" t="s">
        <v>149</v>
      </c>
      <c r="M2263" s="72" t="s">
        <v>92</v>
      </c>
      <c r="N2263" s="75"/>
      <c r="O2263" s="73" t="s">
        <v>4736</v>
      </c>
      <c r="P2263" s="72" t="s">
        <v>34</v>
      </c>
      <c r="Q2263" s="61" t="s">
        <v>170</v>
      </c>
      <c r="R2263" s="383" t="s">
        <v>46</v>
      </c>
      <c r="S2263" s="388" t="str">
        <f>+'EVCA sectoralclassification'!E179</f>
        <v>Energy: other</v>
      </c>
      <c r="T2263" s="383" t="s">
        <v>166</v>
      </c>
      <c r="U2263" s="72" t="s">
        <v>218</v>
      </c>
      <c r="V2263" s="425" t="s">
        <v>3913</v>
      </c>
      <c r="W2263" s="461"/>
      <c r="X2263" s="488">
        <v>44574</v>
      </c>
      <c r="Y2263" s="483"/>
      <c r="Z2263" s="80"/>
    </row>
    <row r="2264" spans="2:26" ht="42.45" hidden="1" customHeight="1" x14ac:dyDescent="0.3">
      <c r="B2264" s="56" t="str">
        <f t="shared" ca="1" si="227"/>
        <v>VERO</v>
      </c>
      <c r="C2264" s="57" t="b">
        <f t="shared" si="228"/>
        <v>1</v>
      </c>
      <c r="D2264" s="57" t="b">
        <f>+IF(Q2264='Convalida dati'!$B$16,AND('Dealflow centrale'!V2264&lt;&gt;"",I2264&lt;&gt;""),IF(AND('Dealflow centrale'!Q2264='Convalida dati'!$B$17,'Dealflow centrale'!I2264=""),OR('Dealflow centrale'!V2264="",V2264='Convalida dati'!$D$8),"FALSO"))</f>
        <v>1</v>
      </c>
      <c r="E2264" s="57" t="b">
        <f>+IF(OR(T2264='Convalida dati'!$F$4,T2264='Convalida dati'!$F$5,T2264='Convalida dati'!$F$8),OR('Dealflow centrale'!V2264='Convalida dati'!$D$9,V2264='Convalida dati'!$D$6,V2264='Convalida dati'!$D$7),IF(OR('Dealflow centrale'!T2264='Convalida dati'!$F$6,'Dealflow centrale'!T2264='Convalida dati'!$F$7),OR('Dealflow centrale'!V2264='Convalida dati'!$D$10,'Dealflow centrale'!V2264='Convalida dati'!$D$9,'Dealflow centrale'!V2264='Convalida dati'!$D$6),IF(T2264="",OR(V2264="",V2264='Convalida dati'!$D$8),"FALSO")))</f>
        <v>1</v>
      </c>
      <c r="F2264" s="58" t="str">
        <f t="shared" ca="1" si="225"/>
        <v>OK</v>
      </c>
      <c r="G2264" s="66">
        <f t="shared" si="226"/>
        <v>2259</v>
      </c>
      <c r="H2264" s="85">
        <v>44571</v>
      </c>
      <c r="I2264" s="63">
        <v>44571</v>
      </c>
      <c r="J2264" s="292" t="s">
        <v>4739</v>
      </c>
      <c r="K2264" s="76" t="s">
        <v>62</v>
      </c>
      <c r="L2264" s="76" t="s">
        <v>149</v>
      </c>
      <c r="M2264" s="78" t="s">
        <v>92</v>
      </c>
      <c r="N2264" s="64"/>
      <c r="O2264" s="272" t="s">
        <v>3650</v>
      </c>
      <c r="P2264" s="66" t="s">
        <v>35</v>
      </c>
      <c r="Q2264" s="280" t="s">
        <v>170</v>
      </c>
      <c r="R2264" s="382" t="s">
        <v>53</v>
      </c>
      <c r="S2264" s="390" t="str">
        <f>+'EVCA sectoralclassification'!E133</f>
        <v>Consumer products retailing</v>
      </c>
      <c r="T2264" s="382" t="s">
        <v>167</v>
      </c>
      <c r="U2264" s="78" t="s">
        <v>218</v>
      </c>
      <c r="V2264" s="427" t="s">
        <v>3913</v>
      </c>
      <c r="W2264" s="462"/>
      <c r="X2264" s="489">
        <v>44574</v>
      </c>
      <c r="Y2264" s="482"/>
      <c r="Z2264" s="74"/>
    </row>
    <row r="2265" spans="2:26" ht="42.45" hidden="1" customHeight="1" x14ac:dyDescent="0.3">
      <c r="B2265" s="56" t="str">
        <f t="shared" ca="1" si="227"/>
        <v>VERO</v>
      </c>
      <c r="C2265" s="57" t="b">
        <f t="shared" si="228"/>
        <v>1</v>
      </c>
      <c r="D2265" s="57" t="b">
        <f>+IF(Q2265='Convalida dati'!$B$16,AND('Dealflow centrale'!V2265&lt;&gt;"",I2265&lt;&gt;""),IF(AND('Dealflow centrale'!Q2265='Convalida dati'!$B$17,'Dealflow centrale'!I2265=""),OR('Dealflow centrale'!V2265="",V2265='Convalida dati'!$D$8),"FALSO"))</f>
        <v>1</v>
      </c>
      <c r="E2265" s="57" t="b">
        <f>+IF(OR(T2265='Convalida dati'!$F$4,T2265='Convalida dati'!$F$5,T2265='Convalida dati'!$F$8),OR('Dealflow centrale'!V2265='Convalida dati'!$D$9,V2265='Convalida dati'!$D$6,V2265='Convalida dati'!$D$7),IF(OR('Dealflow centrale'!T2265='Convalida dati'!$F$6,'Dealflow centrale'!T2265='Convalida dati'!$F$7),OR('Dealflow centrale'!V2265='Convalida dati'!$D$10,'Dealflow centrale'!V2265='Convalida dati'!$D$9,'Dealflow centrale'!V2265='Convalida dati'!$D$6),IF(T2265="",OR(V2265="",V2265='Convalida dati'!$D$8),"FALSO")))</f>
        <v>1</v>
      </c>
      <c r="F2265" s="58" t="str">
        <f t="shared" ca="1" si="225"/>
        <v>OK</v>
      </c>
      <c r="G2265" s="60">
        <f t="shared" si="226"/>
        <v>2260</v>
      </c>
      <c r="H2265" s="84">
        <v>44572</v>
      </c>
      <c r="I2265" s="59">
        <v>44572</v>
      </c>
      <c r="J2265" s="75" t="s">
        <v>4740</v>
      </c>
      <c r="K2265" s="70" t="s">
        <v>62</v>
      </c>
      <c r="L2265" s="70" t="s">
        <v>149</v>
      </c>
      <c r="M2265" s="72" t="s">
        <v>92</v>
      </c>
      <c r="N2265" s="75"/>
      <c r="O2265" s="73" t="s">
        <v>2393</v>
      </c>
      <c r="P2265" s="72" t="s">
        <v>83</v>
      </c>
      <c r="Q2265" s="281" t="s">
        <v>170</v>
      </c>
      <c r="R2265" s="383" t="s">
        <v>49</v>
      </c>
      <c r="S2265" s="388" t="str">
        <f>+'EVCA sectoralclassification'!E214</f>
        <v>Systems software</v>
      </c>
      <c r="T2265" s="383" t="s">
        <v>167</v>
      </c>
      <c r="U2265" s="60" t="s">
        <v>218</v>
      </c>
      <c r="V2265" s="425" t="s">
        <v>3913</v>
      </c>
      <c r="W2265" s="461"/>
      <c r="X2265" s="488">
        <v>44574</v>
      </c>
      <c r="Y2265" s="481"/>
      <c r="Z2265" s="284"/>
    </row>
    <row r="2266" spans="2:26" ht="42.45" hidden="1" customHeight="1" x14ac:dyDescent="0.3">
      <c r="B2266" s="56" t="str">
        <f t="shared" ca="1" si="227"/>
        <v>VERO</v>
      </c>
      <c r="C2266" s="57" t="b">
        <f t="shared" si="228"/>
        <v>1</v>
      </c>
      <c r="D2266" s="57" t="b">
        <f>+IF(Q2266='Convalida dati'!$B$16,AND('Dealflow centrale'!V2266&lt;&gt;"",I2266&lt;&gt;""),IF(AND('Dealflow centrale'!Q2266='Convalida dati'!$B$17,'Dealflow centrale'!I2266=""),OR('Dealflow centrale'!V2266="",V2266='Convalida dati'!$D$8),"FALSO"))</f>
        <v>1</v>
      </c>
      <c r="E2266" s="57" t="b">
        <f>+IF(OR(T2266='Convalida dati'!$F$4,T2266='Convalida dati'!$F$5,T2266='Convalida dati'!$F$8),OR('Dealflow centrale'!V2266='Convalida dati'!$D$9,V2266='Convalida dati'!$D$6,V2266='Convalida dati'!$D$7),IF(OR('Dealflow centrale'!T2266='Convalida dati'!$F$6,'Dealflow centrale'!T2266='Convalida dati'!$F$7),OR('Dealflow centrale'!V2266='Convalida dati'!$D$10,'Dealflow centrale'!V2266='Convalida dati'!$D$9,'Dealflow centrale'!V2266='Convalida dati'!$D$6),IF(T2266="",OR(V2266="",V2266='Convalida dati'!$D$8),"FALSO")))</f>
        <v>1</v>
      </c>
      <c r="F2266" s="58" t="str">
        <f t="shared" ca="1" si="225"/>
        <v>OK</v>
      </c>
      <c r="G2266" s="66">
        <f t="shared" si="226"/>
        <v>2261</v>
      </c>
      <c r="H2266" s="85">
        <v>44572</v>
      </c>
      <c r="I2266" s="296"/>
      <c r="J2266" s="292" t="s">
        <v>4741</v>
      </c>
      <c r="K2266" s="76" t="s">
        <v>62</v>
      </c>
      <c r="L2266" s="76" t="s">
        <v>149</v>
      </c>
      <c r="M2266" s="78" t="s">
        <v>92</v>
      </c>
      <c r="N2266" s="64"/>
      <c r="O2266" s="272" t="s">
        <v>4742</v>
      </c>
      <c r="P2266" s="78" t="s">
        <v>34</v>
      </c>
      <c r="Q2266" s="280" t="s">
        <v>67</v>
      </c>
      <c r="R2266" s="384"/>
      <c r="S2266" s="387"/>
      <c r="T2266" s="384"/>
      <c r="U2266" s="66"/>
      <c r="V2266" s="423" t="s">
        <v>781</v>
      </c>
      <c r="W2266" s="288"/>
      <c r="X2266" s="489">
        <v>44574</v>
      </c>
      <c r="Y2266" s="482"/>
      <c r="Z2266" s="74"/>
    </row>
    <row r="2267" spans="2:26" ht="42.45" hidden="1" customHeight="1" x14ac:dyDescent="0.3">
      <c r="B2267" s="56" t="str">
        <f t="shared" ca="1" si="227"/>
        <v>VERO</v>
      </c>
      <c r="C2267" s="57" t="b">
        <f t="shared" si="228"/>
        <v>1</v>
      </c>
      <c r="D2267" s="57" t="b">
        <f>+IF(Q2267='Convalida dati'!$B$16,AND('Dealflow centrale'!V2267&lt;&gt;"",I2267&lt;&gt;""),IF(AND('Dealflow centrale'!Q2267='Convalida dati'!$B$17,'Dealflow centrale'!I2267=""),OR('Dealflow centrale'!V2267="",V2267='Convalida dati'!$D$8),"FALSO"))</f>
        <v>1</v>
      </c>
      <c r="E2267" s="57" t="b">
        <f>+IF(OR(T2267='Convalida dati'!$F$4,T2267='Convalida dati'!$F$5,T2267='Convalida dati'!$F$8),OR('Dealflow centrale'!V2267='Convalida dati'!$D$9,V2267='Convalida dati'!$D$6,V2267='Convalida dati'!$D$7),IF(OR('Dealflow centrale'!T2267='Convalida dati'!$F$6,'Dealflow centrale'!T2267='Convalida dati'!$F$7),OR('Dealflow centrale'!V2267='Convalida dati'!$D$10,'Dealflow centrale'!V2267='Convalida dati'!$D$9,'Dealflow centrale'!V2267='Convalida dati'!$D$6),IF(T2267="",OR(V2267="",V2267='Convalida dati'!$D$8),"FALSO")))</f>
        <v>1</v>
      </c>
      <c r="F2267" s="58" t="str">
        <f t="shared" ca="1" si="225"/>
        <v>OK</v>
      </c>
      <c r="G2267" s="60">
        <f t="shared" si="226"/>
        <v>2262</v>
      </c>
      <c r="H2267" s="84">
        <v>44574</v>
      </c>
      <c r="I2267" s="295">
        <v>44574</v>
      </c>
      <c r="J2267" s="279" t="s">
        <v>4744</v>
      </c>
      <c r="K2267" s="70" t="s">
        <v>64</v>
      </c>
      <c r="L2267" s="70" t="s">
        <v>895</v>
      </c>
      <c r="M2267" s="72" t="s">
        <v>161</v>
      </c>
      <c r="N2267" s="75"/>
      <c r="O2267" s="73" t="s">
        <v>4743</v>
      </c>
      <c r="P2267" s="60" t="s">
        <v>35</v>
      </c>
      <c r="Q2267" s="61" t="s">
        <v>170</v>
      </c>
      <c r="R2267" s="383" t="s">
        <v>45</v>
      </c>
      <c r="S2267" s="388" t="str">
        <f>+'EVCA sectoralclassification'!E223</f>
        <v>Biotechnology</v>
      </c>
      <c r="T2267" s="383" t="s">
        <v>41</v>
      </c>
      <c r="U2267" s="72" t="s">
        <v>218</v>
      </c>
      <c r="V2267" s="434" t="s">
        <v>174</v>
      </c>
      <c r="W2267" s="397"/>
      <c r="X2267" s="488">
        <v>44574</v>
      </c>
      <c r="Y2267" s="483"/>
      <c r="Z2267" s="80"/>
    </row>
    <row r="2268" spans="2:26" ht="42.45" hidden="1" customHeight="1" x14ac:dyDescent="0.3">
      <c r="B2268" s="56" t="str">
        <f t="shared" ref="B2268:B2280" ca="1" si="229">IF(AND(+H2268&lt;=X2268,X2268&lt;=TODAY()),"VERO","FALSO")</f>
        <v>VERO</v>
      </c>
      <c r="C2268" s="57" t="b">
        <f t="shared" ref="C2268:C2280" si="230">+(AND(G2268&lt;&gt;"",H2268&lt;&gt;"",J2268&lt;&gt;"",K2268&lt;&gt;"",L2268&lt;&gt;"",M2268&lt;&gt;"",P2268&lt;&gt;"",Q2268&lt;&gt;""))</f>
        <v>1</v>
      </c>
      <c r="D2268" s="57" t="b">
        <f>+IF(Q2268='Convalida dati'!$B$16,AND('Dealflow centrale'!V2268&lt;&gt;"",I2268&lt;&gt;""),IF(AND('Dealflow centrale'!Q2268='Convalida dati'!$B$17,'Dealflow centrale'!I2268=""),OR('Dealflow centrale'!V2268="",V2268='Convalida dati'!$D$8),"FALSO"))</f>
        <v>1</v>
      </c>
      <c r="E2268" s="57" t="b">
        <f>+IF(OR(T2268='Convalida dati'!$F$4,T2268='Convalida dati'!$F$5,T2268='Convalida dati'!$F$8),OR('Dealflow centrale'!V2268='Convalida dati'!$D$9,V2268='Convalida dati'!$D$6,V2268='Convalida dati'!$D$7),IF(OR('Dealflow centrale'!T2268='Convalida dati'!$F$6,'Dealflow centrale'!T2268='Convalida dati'!$F$7),OR('Dealflow centrale'!V2268='Convalida dati'!$D$10,'Dealflow centrale'!V2268='Convalida dati'!$D$9,'Dealflow centrale'!V2268='Convalida dati'!$D$6),IF(T2268="",OR(V2268="",V2268='Convalida dati'!$D$8),"FALSO")))</f>
        <v>1</v>
      </c>
      <c r="F2268" s="58" t="str">
        <f t="shared" ref="F2268:F2280" ca="1" si="231">+IF(AND(B2268="VERO",C2268=TRUE,D2268=TRUE,E2268=TRUE),"OK","ERRORE")</f>
        <v>OK</v>
      </c>
      <c r="G2268" s="66">
        <f t="shared" si="226"/>
        <v>2263</v>
      </c>
      <c r="H2268" s="85">
        <v>44574</v>
      </c>
      <c r="I2268" s="63">
        <v>44574</v>
      </c>
      <c r="J2268" s="292" t="s">
        <v>4746</v>
      </c>
      <c r="K2268" s="76" t="s">
        <v>62</v>
      </c>
      <c r="L2268" s="76" t="s">
        <v>202</v>
      </c>
      <c r="M2268" s="78" t="s">
        <v>89</v>
      </c>
      <c r="N2268" s="64"/>
      <c r="O2268" s="272" t="s">
        <v>4747</v>
      </c>
      <c r="P2268" s="78" t="s">
        <v>34</v>
      </c>
      <c r="Q2268" s="280" t="s">
        <v>170</v>
      </c>
      <c r="R2268" s="382" t="s">
        <v>49</v>
      </c>
      <c r="S2268" s="390" t="s">
        <v>702</v>
      </c>
      <c r="T2268" s="382" t="s">
        <v>41</v>
      </c>
      <c r="U2268" s="78" t="s">
        <v>887</v>
      </c>
      <c r="V2268" s="444" t="s">
        <v>3912</v>
      </c>
      <c r="W2268" s="469"/>
      <c r="X2268" s="489">
        <v>44580</v>
      </c>
      <c r="Y2268" s="482"/>
      <c r="Z2268" s="74"/>
    </row>
    <row r="2269" spans="2:26" ht="42.45" hidden="1" customHeight="1" x14ac:dyDescent="0.3">
      <c r="B2269" s="56" t="str">
        <f t="shared" ca="1" si="229"/>
        <v>VERO</v>
      </c>
      <c r="C2269" s="57" t="b">
        <f t="shared" si="230"/>
        <v>1</v>
      </c>
      <c r="D2269" s="57" t="b">
        <f>+IF(Q2269='Convalida dati'!$B$16,AND('Dealflow centrale'!V2269&lt;&gt;"",I2269&lt;&gt;""),IF(AND('Dealflow centrale'!Q2269='Convalida dati'!$B$17,'Dealflow centrale'!I2269=""),OR('Dealflow centrale'!V2269="",V2269='Convalida dati'!$D$8),"FALSO"))</f>
        <v>1</v>
      </c>
      <c r="E2269" s="57" t="b">
        <f>+IF(OR(T2269='Convalida dati'!$F$4,T2269='Convalida dati'!$F$5,T2269='Convalida dati'!$F$8),OR('Dealflow centrale'!V2269='Convalida dati'!$D$9,V2269='Convalida dati'!$D$6,V2269='Convalida dati'!$D$7),IF(OR('Dealflow centrale'!T2269='Convalida dati'!$F$6,'Dealflow centrale'!T2269='Convalida dati'!$F$7),OR('Dealflow centrale'!V2269='Convalida dati'!$D$10,'Dealflow centrale'!V2269='Convalida dati'!$D$9,'Dealflow centrale'!V2269='Convalida dati'!$D$6),IF(T2269="",OR(V2269="",V2269='Convalida dati'!$D$8),"FALSO")))</f>
        <v>1</v>
      </c>
      <c r="F2269" s="58" t="str">
        <f t="shared" ca="1" si="231"/>
        <v>OK</v>
      </c>
      <c r="G2269" s="60">
        <f t="shared" si="226"/>
        <v>2264</v>
      </c>
      <c r="H2269" s="84">
        <v>44574</v>
      </c>
      <c r="I2269" s="59">
        <v>44574</v>
      </c>
      <c r="J2269" s="75" t="s">
        <v>4748</v>
      </c>
      <c r="K2269" s="70" t="s">
        <v>62</v>
      </c>
      <c r="L2269" s="70" t="s">
        <v>183</v>
      </c>
      <c r="M2269" s="72" t="s">
        <v>98</v>
      </c>
      <c r="N2269" s="75"/>
      <c r="O2269" s="73" t="s">
        <v>4749</v>
      </c>
      <c r="P2269" s="72" t="s">
        <v>34</v>
      </c>
      <c r="Q2269" s="281" t="s">
        <v>170</v>
      </c>
      <c r="R2269" s="383" t="s">
        <v>52</v>
      </c>
      <c r="S2269" s="388" t="str">
        <f>+'EVCA sectoralclassification'!E234</f>
        <v>Healthcare: other</v>
      </c>
      <c r="T2269" s="383" t="s">
        <v>41</v>
      </c>
      <c r="U2269" s="80" t="s">
        <v>4750</v>
      </c>
      <c r="V2269" s="441" t="s">
        <v>3912</v>
      </c>
      <c r="W2269" s="466"/>
      <c r="X2269" s="488">
        <v>44580</v>
      </c>
      <c r="Y2269" s="483"/>
      <c r="Z2269" s="80"/>
    </row>
    <row r="2270" spans="2:26" ht="42.45" hidden="1" customHeight="1" x14ac:dyDescent="0.3">
      <c r="B2270" s="56" t="str">
        <f t="shared" ca="1" si="229"/>
        <v>VERO</v>
      </c>
      <c r="C2270" s="57" t="b">
        <f t="shared" si="230"/>
        <v>1</v>
      </c>
      <c r="D2270" s="57" t="b">
        <f>+IF(Q2270='Convalida dati'!$B$16,AND('Dealflow centrale'!V2270&lt;&gt;"",I2270&lt;&gt;""),IF(AND('Dealflow centrale'!Q2270='Convalida dati'!$B$17,'Dealflow centrale'!I2270=""),OR('Dealflow centrale'!V2270="",V2270='Convalida dati'!$D$8),"FALSO"))</f>
        <v>1</v>
      </c>
      <c r="E2270" s="57" t="b">
        <f>+IF(OR(T2270='Convalida dati'!$F$4,T2270='Convalida dati'!$F$5,T2270='Convalida dati'!$F$8),OR('Dealflow centrale'!V2270='Convalida dati'!$D$9,V2270='Convalida dati'!$D$6,V2270='Convalida dati'!$D$7),IF(OR('Dealflow centrale'!T2270='Convalida dati'!$F$6,'Dealflow centrale'!T2270='Convalida dati'!$F$7),OR('Dealflow centrale'!V2270='Convalida dati'!$D$10,'Dealflow centrale'!V2270='Convalida dati'!$D$9,'Dealflow centrale'!V2270='Convalida dati'!$D$6),IF(T2270="",OR(V2270="",V2270='Convalida dati'!$D$8),"FALSO")))</f>
        <v>1</v>
      </c>
      <c r="F2270" s="58" t="str">
        <f t="shared" ca="1" si="231"/>
        <v>OK</v>
      </c>
      <c r="G2270" s="66">
        <f t="shared" si="226"/>
        <v>2265</v>
      </c>
      <c r="H2270" s="85">
        <v>44574</v>
      </c>
      <c r="I2270" s="63">
        <v>44574</v>
      </c>
      <c r="J2270" s="292" t="s">
        <v>4751</v>
      </c>
      <c r="K2270" s="76" t="s">
        <v>62</v>
      </c>
      <c r="L2270" s="76" t="s">
        <v>236</v>
      </c>
      <c r="M2270" s="78" t="s">
        <v>87</v>
      </c>
      <c r="N2270" s="77" t="s">
        <v>4563</v>
      </c>
      <c r="O2270" s="272"/>
      <c r="P2270" s="78" t="s">
        <v>36</v>
      </c>
      <c r="Q2270" s="280" t="s">
        <v>170</v>
      </c>
      <c r="R2270" s="382" t="s">
        <v>48</v>
      </c>
      <c r="S2270" s="390" t="str">
        <f>+'EVCA sectoralclassification'!E200</f>
        <v>Internet technologies</v>
      </c>
      <c r="T2270" s="382" t="s">
        <v>166</v>
      </c>
      <c r="U2270" s="78" t="s">
        <v>218</v>
      </c>
      <c r="V2270" s="427" t="s">
        <v>3913</v>
      </c>
      <c r="W2270" s="462"/>
      <c r="X2270" s="489">
        <v>44580</v>
      </c>
      <c r="Y2270" s="482"/>
      <c r="Z2270" s="74"/>
    </row>
    <row r="2271" spans="2:26" ht="42.45" hidden="1" customHeight="1" x14ac:dyDescent="0.3">
      <c r="B2271" s="56" t="str">
        <f t="shared" ca="1" si="229"/>
        <v>VERO</v>
      </c>
      <c r="C2271" s="57" t="b">
        <f t="shared" si="230"/>
        <v>1</v>
      </c>
      <c r="D2271" s="57" t="b">
        <f>+IF(Q2271='Convalida dati'!$B$16,AND('Dealflow centrale'!V2271&lt;&gt;"",I2271&lt;&gt;""),IF(AND('Dealflow centrale'!Q2271='Convalida dati'!$B$17,'Dealflow centrale'!I2271=""),OR('Dealflow centrale'!V2271="",V2271='Convalida dati'!$D$8),"FALSO"))</f>
        <v>1</v>
      </c>
      <c r="E2271" s="57" t="b">
        <f>+IF(OR(T2271='Convalida dati'!$F$4,T2271='Convalida dati'!$F$5,T2271='Convalida dati'!$F$8),OR('Dealflow centrale'!V2271='Convalida dati'!$D$9,V2271='Convalida dati'!$D$6,V2271='Convalida dati'!$D$7),IF(OR('Dealflow centrale'!T2271='Convalida dati'!$F$6,'Dealflow centrale'!T2271='Convalida dati'!$F$7),OR('Dealflow centrale'!V2271='Convalida dati'!$D$10,'Dealflow centrale'!V2271='Convalida dati'!$D$9,'Dealflow centrale'!V2271='Convalida dati'!$D$6),IF(T2271="",OR(V2271="",V2271='Convalida dati'!$D$8),"FALSO")))</f>
        <v>1</v>
      </c>
      <c r="F2271" s="58" t="str">
        <f t="shared" ca="1" si="231"/>
        <v>OK</v>
      </c>
      <c r="G2271" s="60">
        <f t="shared" si="226"/>
        <v>2266</v>
      </c>
      <c r="H2271" s="84">
        <v>44575</v>
      </c>
      <c r="I2271" s="59">
        <v>44575</v>
      </c>
      <c r="J2271" s="75" t="s">
        <v>4752</v>
      </c>
      <c r="K2271" s="70" t="s">
        <v>62</v>
      </c>
      <c r="L2271" s="70" t="s">
        <v>149</v>
      </c>
      <c r="M2271" s="72" t="s">
        <v>92</v>
      </c>
      <c r="N2271" s="75"/>
      <c r="O2271" s="73" t="s">
        <v>4753</v>
      </c>
      <c r="P2271" s="72" t="s">
        <v>37</v>
      </c>
      <c r="Q2271" s="281" t="s">
        <v>170</v>
      </c>
      <c r="R2271" s="383" t="s">
        <v>48</v>
      </c>
      <c r="S2271" s="388" t="str">
        <f>+'EVCA sectoralclassification'!E186</f>
        <v>Broadcasting, publications and content providers</v>
      </c>
      <c r="T2271" s="383" t="s">
        <v>166</v>
      </c>
      <c r="U2271" s="60" t="s">
        <v>218</v>
      </c>
      <c r="V2271" s="425" t="s">
        <v>3913</v>
      </c>
      <c r="W2271" s="461"/>
      <c r="X2271" s="488">
        <v>44580</v>
      </c>
      <c r="Y2271" s="481"/>
      <c r="Z2271" s="284"/>
    </row>
    <row r="2272" spans="2:26" ht="42.45" hidden="1" customHeight="1" x14ac:dyDescent="0.3">
      <c r="B2272" s="56" t="str">
        <f t="shared" ca="1" si="229"/>
        <v>VERO</v>
      </c>
      <c r="C2272" s="57" t="b">
        <f t="shared" si="230"/>
        <v>1</v>
      </c>
      <c r="D2272" s="57" t="b">
        <f>+IF(Q2272='Convalida dati'!$B$16,AND('Dealflow centrale'!V2272&lt;&gt;"",I2272&lt;&gt;""),IF(AND('Dealflow centrale'!Q2272='Convalida dati'!$B$17,'Dealflow centrale'!I2272=""),OR('Dealflow centrale'!V2272="",V2272='Convalida dati'!$D$8),"FALSO"))</f>
        <v>1</v>
      </c>
      <c r="E2272" s="57" t="b">
        <f>+IF(OR(T2272='Convalida dati'!$F$4,T2272='Convalida dati'!$F$5,T2272='Convalida dati'!$F$8),OR('Dealflow centrale'!V2272='Convalida dati'!$D$9,V2272='Convalida dati'!$D$6,V2272='Convalida dati'!$D$7),IF(OR('Dealflow centrale'!T2272='Convalida dati'!$F$6,'Dealflow centrale'!T2272='Convalida dati'!$F$7),OR('Dealflow centrale'!V2272='Convalida dati'!$D$10,'Dealflow centrale'!V2272='Convalida dati'!$D$9,'Dealflow centrale'!V2272='Convalida dati'!$D$6),IF(T2272="",OR(V2272="",V2272='Convalida dati'!$D$8),"FALSO")))</f>
        <v>1</v>
      </c>
      <c r="F2272" s="58" t="str">
        <f t="shared" ca="1" si="231"/>
        <v>OK</v>
      </c>
      <c r="G2272" s="66">
        <f t="shared" si="226"/>
        <v>2267</v>
      </c>
      <c r="H2272" s="85">
        <v>44575</v>
      </c>
      <c r="I2272" s="296">
        <v>44575</v>
      </c>
      <c r="J2272" s="292" t="s">
        <v>4754</v>
      </c>
      <c r="K2272" s="76" t="s">
        <v>64</v>
      </c>
      <c r="L2272" s="76" t="s">
        <v>705</v>
      </c>
      <c r="M2272" s="78" t="s">
        <v>187</v>
      </c>
      <c r="N2272" s="64"/>
      <c r="O2272" s="272" t="s">
        <v>4759</v>
      </c>
      <c r="P2272" s="66" t="s">
        <v>35</v>
      </c>
      <c r="Q2272" s="67" t="s">
        <v>170</v>
      </c>
      <c r="R2272" s="384" t="s">
        <v>49</v>
      </c>
      <c r="S2272" s="387" t="str">
        <f>+'EVCA sectoralclassification'!E214</f>
        <v>Systems software</v>
      </c>
      <c r="T2272" s="384" t="s">
        <v>166</v>
      </c>
      <c r="U2272" s="66" t="s">
        <v>218</v>
      </c>
      <c r="V2272" s="437" t="s">
        <v>174</v>
      </c>
      <c r="W2272" s="384"/>
      <c r="X2272" s="489">
        <v>44580</v>
      </c>
      <c r="Y2272" s="482" t="s">
        <v>4408</v>
      </c>
      <c r="Z2272" s="74"/>
    </row>
    <row r="2273" spans="2:26" ht="42.45" hidden="1" customHeight="1" x14ac:dyDescent="0.3">
      <c r="B2273" s="56" t="str">
        <f t="shared" ca="1" si="229"/>
        <v>VERO</v>
      </c>
      <c r="C2273" s="57" t="b">
        <f t="shared" si="230"/>
        <v>1</v>
      </c>
      <c r="D2273" s="57" t="b">
        <f>+IF(Q2273='Convalida dati'!$B$16,AND('Dealflow centrale'!V2273&lt;&gt;"",I2273&lt;&gt;""),IF(AND('Dealflow centrale'!Q2273='Convalida dati'!$B$17,'Dealflow centrale'!I2273=""),OR('Dealflow centrale'!V2273="",V2273='Convalida dati'!$D$8),"FALSO"))</f>
        <v>1</v>
      </c>
      <c r="E2273" s="57" t="b">
        <f>+IF(OR(T2273='Convalida dati'!$F$4,T2273='Convalida dati'!$F$5,T2273='Convalida dati'!$F$8),OR('Dealflow centrale'!V2273='Convalida dati'!$D$9,V2273='Convalida dati'!$D$6,V2273='Convalida dati'!$D$7),IF(OR('Dealflow centrale'!T2273='Convalida dati'!$F$6,'Dealflow centrale'!T2273='Convalida dati'!$F$7),OR('Dealflow centrale'!V2273='Convalida dati'!$D$10,'Dealflow centrale'!V2273='Convalida dati'!$D$9,'Dealflow centrale'!V2273='Convalida dati'!$D$6),IF(T2273="",OR(V2273="",V2273='Convalida dati'!$D$8),"FALSO")))</f>
        <v>1</v>
      </c>
      <c r="F2273" s="58" t="str">
        <f t="shared" ca="1" si="231"/>
        <v>OK</v>
      </c>
      <c r="G2273" s="60">
        <f t="shared" si="226"/>
        <v>2268</v>
      </c>
      <c r="H2273" s="84">
        <v>44575</v>
      </c>
      <c r="I2273" s="59">
        <v>44575</v>
      </c>
      <c r="J2273" s="279" t="s">
        <v>4755</v>
      </c>
      <c r="K2273" s="70" t="s">
        <v>62</v>
      </c>
      <c r="L2273" s="70" t="s">
        <v>192</v>
      </c>
      <c r="M2273" s="72" t="s">
        <v>95</v>
      </c>
      <c r="N2273" s="75"/>
      <c r="O2273" s="73" t="s">
        <v>4760</v>
      </c>
      <c r="P2273" s="72" t="s">
        <v>35</v>
      </c>
      <c r="Q2273" s="281" t="s">
        <v>170</v>
      </c>
      <c r="R2273" s="383" t="s">
        <v>51</v>
      </c>
      <c r="S2273" s="388" t="str">
        <f>+'EVCA sectoralclassification'!E185</f>
        <v>Broadcasting, publications and content providers</v>
      </c>
      <c r="T2273" s="383" t="s">
        <v>166</v>
      </c>
      <c r="U2273" s="72" t="s">
        <v>218</v>
      </c>
      <c r="V2273" s="425" t="s">
        <v>3913</v>
      </c>
      <c r="W2273" s="461"/>
      <c r="X2273" s="488">
        <v>44580</v>
      </c>
      <c r="Y2273" s="483"/>
      <c r="Z2273" s="80"/>
    </row>
    <row r="2274" spans="2:26" ht="42.45" hidden="1" customHeight="1" x14ac:dyDescent="0.3">
      <c r="B2274" s="56" t="str">
        <f t="shared" ca="1" si="229"/>
        <v>VERO</v>
      </c>
      <c r="C2274" s="57" t="b">
        <f t="shared" si="230"/>
        <v>1</v>
      </c>
      <c r="D2274" s="57" t="b">
        <f>+IF(Q2274='Convalida dati'!$B$16,AND('Dealflow centrale'!V2274&lt;&gt;"",I2274&lt;&gt;""),IF(AND('Dealflow centrale'!Q2274='Convalida dati'!$B$17,'Dealflow centrale'!I2274=""),OR('Dealflow centrale'!V2274="",V2274='Convalida dati'!$D$8),"FALSO"))</f>
        <v>1</v>
      </c>
      <c r="E2274" s="57" t="b">
        <f>+IF(OR(T2274='Convalida dati'!$F$4,T2274='Convalida dati'!$F$5,T2274='Convalida dati'!$F$8),OR('Dealflow centrale'!V2274='Convalida dati'!$D$9,V2274='Convalida dati'!$D$6,V2274='Convalida dati'!$D$7),IF(OR('Dealflow centrale'!T2274='Convalida dati'!$F$6,'Dealflow centrale'!T2274='Convalida dati'!$F$7),OR('Dealflow centrale'!V2274='Convalida dati'!$D$10,'Dealflow centrale'!V2274='Convalida dati'!$D$9,'Dealflow centrale'!V2274='Convalida dati'!$D$6),IF(T2274="",OR(V2274="",V2274='Convalida dati'!$D$8),"FALSO")))</f>
        <v>1</v>
      </c>
      <c r="F2274" s="58" t="str">
        <f t="shared" ca="1" si="231"/>
        <v>OK</v>
      </c>
      <c r="G2274" s="66">
        <f t="shared" si="226"/>
        <v>2269</v>
      </c>
      <c r="H2274" s="85">
        <v>44578</v>
      </c>
      <c r="I2274" s="63">
        <v>44578</v>
      </c>
      <c r="J2274" s="292" t="s">
        <v>4756</v>
      </c>
      <c r="K2274" s="76" t="s">
        <v>64</v>
      </c>
      <c r="L2274" s="76" t="s">
        <v>4757</v>
      </c>
      <c r="M2274" s="78" t="s">
        <v>2600</v>
      </c>
      <c r="N2274" s="64"/>
      <c r="O2274" s="272" t="s">
        <v>4758</v>
      </c>
      <c r="P2274" s="78" t="s">
        <v>34</v>
      </c>
      <c r="Q2274" s="280" t="s">
        <v>170</v>
      </c>
      <c r="R2274" s="382" t="s">
        <v>49</v>
      </c>
      <c r="S2274" s="390" t="s">
        <v>702</v>
      </c>
      <c r="T2274" s="382" t="s">
        <v>41</v>
      </c>
      <c r="U2274" s="78" t="s">
        <v>218</v>
      </c>
      <c r="V2274" s="437" t="s">
        <v>174</v>
      </c>
      <c r="W2274" s="384"/>
      <c r="X2274" s="489">
        <v>44580</v>
      </c>
      <c r="Y2274" s="482" t="s">
        <v>4408</v>
      </c>
      <c r="Z2274" s="74"/>
    </row>
    <row r="2275" spans="2:26" ht="42.45" hidden="1" customHeight="1" x14ac:dyDescent="0.3">
      <c r="B2275" s="56" t="str">
        <f t="shared" ca="1" si="229"/>
        <v>VERO</v>
      </c>
      <c r="C2275" s="57" t="b">
        <f t="shared" si="230"/>
        <v>1</v>
      </c>
      <c r="D2275" s="57" t="b">
        <f>+IF(Q2275='Convalida dati'!$B$16,AND('Dealflow centrale'!V2275&lt;&gt;"",I2275&lt;&gt;""),IF(AND('Dealflow centrale'!Q2275='Convalida dati'!$B$17,'Dealflow centrale'!I2275=""),OR('Dealflow centrale'!V2275="",V2275='Convalida dati'!$D$8),"FALSO"))</f>
        <v>1</v>
      </c>
      <c r="E2275" s="57" t="b">
        <f>+IF(OR(T2275='Convalida dati'!$F$4,T2275='Convalida dati'!$F$5,T2275='Convalida dati'!$F$8),OR('Dealflow centrale'!V2275='Convalida dati'!$D$9,V2275='Convalida dati'!$D$6,V2275='Convalida dati'!$D$7),IF(OR('Dealflow centrale'!T2275='Convalida dati'!$F$6,'Dealflow centrale'!T2275='Convalida dati'!$F$7),OR('Dealflow centrale'!V2275='Convalida dati'!$D$10,'Dealflow centrale'!V2275='Convalida dati'!$D$9,'Dealflow centrale'!V2275='Convalida dati'!$D$6),IF(T2275="",OR(V2275="",V2275='Convalida dati'!$D$8),"FALSO")))</f>
        <v>1</v>
      </c>
      <c r="F2275" s="58" t="str">
        <f t="shared" ca="1" si="231"/>
        <v>OK</v>
      </c>
      <c r="G2275" s="60">
        <f t="shared" si="226"/>
        <v>2270</v>
      </c>
      <c r="H2275" s="84">
        <v>44579</v>
      </c>
      <c r="I2275" s="59">
        <v>44579</v>
      </c>
      <c r="J2275" s="75" t="s">
        <v>4761</v>
      </c>
      <c r="K2275" s="70" t="s">
        <v>62</v>
      </c>
      <c r="L2275" s="70" t="s">
        <v>202</v>
      </c>
      <c r="M2275" s="72" t="s">
        <v>89</v>
      </c>
      <c r="N2275" s="75" t="s">
        <v>82</v>
      </c>
      <c r="O2275" s="73"/>
      <c r="P2275" s="72" t="s">
        <v>36</v>
      </c>
      <c r="Q2275" s="281" t="s">
        <v>170</v>
      </c>
      <c r="R2275" s="383" t="s">
        <v>52</v>
      </c>
      <c r="S2275" s="388" t="str">
        <f>+'EVCA sectoralclassification'!E225</f>
        <v>Healthcare institutions and services</v>
      </c>
      <c r="T2275" s="383" t="s">
        <v>167</v>
      </c>
      <c r="U2275" s="72" t="s">
        <v>218</v>
      </c>
      <c r="V2275" s="425" t="s">
        <v>3913</v>
      </c>
      <c r="W2275" s="461"/>
      <c r="X2275" s="488">
        <v>44580</v>
      </c>
      <c r="Y2275" s="483"/>
      <c r="Z2275" s="80"/>
    </row>
    <row r="2276" spans="2:26" ht="42.45" hidden="1" customHeight="1" x14ac:dyDescent="0.3">
      <c r="B2276" s="56" t="str">
        <f t="shared" ca="1" si="229"/>
        <v>VERO</v>
      </c>
      <c r="C2276" s="57" t="b">
        <f t="shared" si="230"/>
        <v>1</v>
      </c>
      <c r="D2276" s="57" t="b">
        <f>+IF(Q2276='Convalida dati'!$B$16,AND('Dealflow centrale'!V2276&lt;&gt;"",I2276&lt;&gt;""),IF(AND('Dealflow centrale'!Q2276='Convalida dati'!$B$17,'Dealflow centrale'!I2276=""),OR('Dealflow centrale'!V2276="",V2276='Convalida dati'!$D$8),"FALSO"))</f>
        <v>1</v>
      </c>
      <c r="E2276" s="57" t="b">
        <f>+IF(OR(T2276='Convalida dati'!$F$4,T2276='Convalida dati'!$F$5,T2276='Convalida dati'!$F$8),OR('Dealflow centrale'!V2276='Convalida dati'!$D$9,V2276='Convalida dati'!$D$6,V2276='Convalida dati'!$D$7),IF(OR('Dealflow centrale'!T2276='Convalida dati'!$F$6,'Dealflow centrale'!T2276='Convalida dati'!$F$7),OR('Dealflow centrale'!V2276='Convalida dati'!$D$10,'Dealflow centrale'!V2276='Convalida dati'!$D$9,'Dealflow centrale'!V2276='Convalida dati'!$D$6),IF(T2276="",OR(V2276="",V2276='Convalida dati'!$D$8),"FALSO")))</f>
        <v>1</v>
      </c>
      <c r="F2276" s="58" t="str">
        <f t="shared" ca="1" si="231"/>
        <v>OK</v>
      </c>
      <c r="G2276" s="66">
        <f t="shared" si="226"/>
        <v>2271</v>
      </c>
      <c r="H2276" s="85">
        <v>44579</v>
      </c>
      <c r="I2276" s="63">
        <v>44579</v>
      </c>
      <c r="J2276" s="292" t="s">
        <v>4762</v>
      </c>
      <c r="K2276" s="76" t="s">
        <v>62</v>
      </c>
      <c r="L2276" s="76" t="s">
        <v>149</v>
      </c>
      <c r="M2276" s="78" t="s">
        <v>92</v>
      </c>
      <c r="N2276" s="64"/>
      <c r="O2276" s="272" t="s">
        <v>4763</v>
      </c>
      <c r="P2276" s="78" t="s">
        <v>34</v>
      </c>
      <c r="Q2276" s="280" t="s">
        <v>170</v>
      </c>
      <c r="R2276" s="382" t="s">
        <v>49</v>
      </c>
      <c r="S2276" s="390" t="s">
        <v>702</v>
      </c>
      <c r="T2276" s="382" t="s">
        <v>167</v>
      </c>
      <c r="U2276" s="78" t="s">
        <v>218</v>
      </c>
      <c r="V2276" s="427" t="s">
        <v>3913</v>
      </c>
      <c r="W2276" s="462"/>
      <c r="X2276" s="489">
        <v>44580</v>
      </c>
      <c r="Y2276" s="482"/>
      <c r="Z2276" s="74"/>
    </row>
    <row r="2277" spans="2:26" ht="42.45" hidden="1" customHeight="1" x14ac:dyDescent="0.3">
      <c r="B2277" s="56" t="str">
        <f t="shared" ca="1" si="229"/>
        <v>VERO</v>
      </c>
      <c r="C2277" s="57" t="b">
        <f t="shared" si="230"/>
        <v>1</v>
      </c>
      <c r="D2277" s="57" t="b">
        <f>+IF(Q2277='Convalida dati'!$B$16,AND('Dealflow centrale'!V2277&lt;&gt;"",I2277&lt;&gt;""),IF(AND('Dealflow centrale'!Q2277='Convalida dati'!$B$17,'Dealflow centrale'!I2277=""),OR('Dealflow centrale'!V2277="",V2277='Convalida dati'!$D$8),"FALSO"))</f>
        <v>1</v>
      </c>
      <c r="E2277" s="57" t="b">
        <f>+IF(OR(T2277='Convalida dati'!$F$4,T2277='Convalida dati'!$F$5,T2277='Convalida dati'!$F$8),OR('Dealflow centrale'!V2277='Convalida dati'!$D$9,V2277='Convalida dati'!$D$6,V2277='Convalida dati'!$D$7),IF(OR('Dealflow centrale'!T2277='Convalida dati'!$F$6,'Dealflow centrale'!T2277='Convalida dati'!$F$7),OR('Dealflow centrale'!V2277='Convalida dati'!$D$10,'Dealflow centrale'!V2277='Convalida dati'!$D$9,'Dealflow centrale'!V2277='Convalida dati'!$D$6),IF(T2277="",OR(V2277="",V2277='Convalida dati'!$D$8),"FALSO")))</f>
        <v>1</v>
      </c>
      <c r="F2277" s="58" t="str">
        <f t="shared" ca="1" si="231"/>
        <v>OK</v>
      </c>
      <c r="G2277" s="60">
        <f t="shared" si="226"/>
        <v>2272</v>
      </c>
      <c r="H2277" s="84">
        <v>44580</v>
      </c>
      <c r="I2277" s="59">
        <v>44580</v>
      </c>
      <c r="J2277" s="75" t="s">
        <v>4764</v>
      </c>
      <c r="K2277" s="70" t="s">
        <v>62</v>
      </c>
      <c r="L2277" s="70" t="s">
        <v>151</v>
      </c>
      <c r="M2277" s="72" t="s">
        <v>92</v>
      </c>
      <c r="N2277" s="75"/>
      <c r="O2277" s="73" t="s">
        <v>4765</v>
      </c>
      <c r="P2277" s="72" t="s">
        <v>34</v>
      </c>
      <c r="Q2277" s="281" t="s">
        <v>170</v>
      </c>
      <c r="R2277" s="385" t="s">
        <v>49</v>
      </c>
      <c r="S2277" s="388" t="s">
        <v>702</v>
      </c>
      <c r="T2277" s="383" t="s">
        <v>167</v>
      </c>
      <c r="U2277" s="60" t="s">
        <v>218</v>
      </c>
      <c r="V2277" s="425" t="s">
        <v>3913</v>
      </c>
      <c r="W2277" s="461"/>
      <c r="X2277" s="488">
        <v>44580</v>
      </c>
      <c r="Y2277" s="481"/>
      <c r="Z2277" s="284"/>
    </row>
    <row r="2278" spans="2:26" ht="42.45" hidden="1" customHeight="1" x14ac:dyDescent="0.3">
      <c r="B2278" s="56" t="str">
        <f t="shared" ca="1" si="229"/>
        <v>VERO</v>
      </c>
      <c r="C2278" s="57" t="b">
        <f t="shared" si="230"/>
        <v>1</v>
      </c>
      <c r="D2278" s="57" t="b">
        <f>+IF(Q2278='Convalida dati'!$B$16,AND('Dealflow centrale'!V2278&lt;&gt;"",I2278&lt;&gt;""),IF(AND('Dealflow centrale'!Q2278='Convalida dati'!$B$17,'Dealflow centrale'!I2278=""),OR('Dealflow centrale'!V2278="",V2278='Convalida dati'!$D$8),"FALSO"))</f>
        <v>1</v>
      </c>
      <c r="E2278" s="57" t="b">
        <f>+IF(OR(T2278='Convalida dati'!$F$4,T2278='Convalida dati'!$F$5,T2278='Convalida dati'!$F$8),OR('Dealflow centrale'!V2278='Convalida dati'!$D$9,V2278='Convalida dati'!$D$6,V2278='Convalida dati'!$D$7),IF(OR('Dealflow centrale'!T2278='Convalida dati'!$F$6,'Dealflow centrale'!T2278='Convalida dati'!$F$7),OR('Dealflow centrale'!V2278='Convalida dati'!$D$10,'Dealflow centrale'!V2278='Convalida dati'!$D$9,'Dealflow centrale'!V2278='Convalida dati'!$D$6),IF(T2278="",OR(V2278="",V2278='Convalida dati'!$D$8),"FALSO")))</f>
        <v>1</v>
      </c>
      <c r="F2278" s="58" t="str">
        <f t="shared" ca="1" si="231"/>
        <v>OK</v>
      </c>
      <c r="G2278" s="66">
        <f t="shared" si="226"/>
        <v>2273</v>
      </c>
      <c r="H2278" s="85">
        <v>44578</v>
      </c>
      <c r="I2278" s="296">
        <v>44578</v>
      </c>
      <c r="J2278" s="292" t="s">
        <v>4766</v>
      </c>
      <c r="K2278" s="76" t="s">
        <v>62</v>
      </c>
      <c r="L2278" s="76" t="s">
        <v>190</v>
      </c>
      <c r="M2278" s="78" t="s">
        <v>99</v>
      </c>
      <c r="N2278" s="64"/>
      <c r="O2278" s="272" t="s">
        <v>4782</v>
      </c>
      <c r="P2278" s="66" t="s">
        <v>35</v>
      </c>
      <c r="Q2278" s="280" t="s">
        <v>170</v>
      </c>
      <c r="R2278" s="382" t="s">
        <v>49</v>
      </c>
      <c r="S2278" s="387" t="str">
        <f>+'EVCA sectoralclassification'!E214</f>
        <v>Systems software</v>
      </c>
      <c r="T2278" s="384" t="s">
        <v>40</v>
      </c>
      <c r="U2278" s="78" t="s">
        <v>818</v>
      </c>
      <c r="V2278" s="444" t="s">
        <v>3912</v>
      </c>
      <c r="W2278" s="469"/>
      <c r="X2278" s="489">
        <v>44580</v>
      </c>
      <c r="Y2278" s="482"/>
      <c r="Z2278" s="74"/>
    </row>
    <row r="2279" spans="2:26" ht="42.45" hidden="1" customHeight="1" x14ac:dyDescent="0.3">
      <c r="B2279" s="56" t="str">
        <f t="shared" ca="1" si="229"/>
        <v>VERO</v>
      </c>
      <c r="C2279" s="57" t="b">
        <f t="shared" si="230"/>
        <v>1</v>
      </c>
      <c r="D2279" s="57" t="b">
        <f>+IF(Q2279='Convalida dati'!$B$16,AND('Dealflow centrale'!V2279&lt;&gt;"",I2279&lt;&gt;""),IF(AND('Dealflow centrale'!Q2279='Convalida dati'!$B$17,'Dealflow centrale'!I2279=""),OR('Dealflow centrale'!V2279="",V2279='Convalida dati'!$D$8),"FALSO"))</f>
        <v>1</v>
      </c>
      <c r="E2279" s="57" t="b">
        <f>+IF(OR(T2279='Convalida dati'!$F$4,T2279='Convalida dati'!$F$5,T2279='Convalida dati'!$F$8),OR('Dealflow centrale'!V2279='Convalida dati'!$D$9,V2279='Convalida dati'!$D$6,V2279='Convalida dati'!$D$7),IF(OR('Dealflow centrale'!T2279='Convalida dati'!$F$6,'Dealflow centrale'!T2279='Convalida dati'!$F$7),OR('Dealflow centrale'!V2279='Convalida dati'!$D$10,'Dealflow centrale'!V2279='Convalida dati'!$D$9,'Dealflow centrale'!V2279='Convalida dati'!$D$6),IF(T2279="",OR(V2279="",V2279='Convalida dati'!$D$8),"FALSO")))</f>
        <v>1</v>
      </c>
      <c r="F2279" s="58" t="str">
        <f t="shared" ca="1" si="231"/>
        <v>OK</v>
      </c>
      <c r="G2279" s="60">
        <f t="shared" si="226"/>
        <v>2274</v>
      </c>
      <c r="H2279" s="84">
        <v>44578</v>
      </c>
      <c r="I2279" s="295">
        <v>44578</v>
      </c>
      <c r="J2279" s="279" t="s">
        <v>4767</v>
      </c>
      <c r="K2279" s="70" t="s">
        <v>62</v>
      </c>
      <c r="L2279" s="70" t="s">
        <v>802</v>
      </c>
      <c r="M2279" s="72" t="s">
        <v>99</v>
      </c>
      <c r="N2279" s="75"/>
      <c r="O2279" s="73" t="s">
        <v>4782</v>
      </c>
      <c r="P2279" s="60" t="s">
        <v>35</v>
      </c>
      <c r="Q2279" s="61" t="s">
        <v>170</v>
      </c>
      <c r="R2279" s="383" t="s">
        <v>49</v>
      </c>
      <c r="S2279" s="388" t="str">
        <f>+'EVCA sectoralclassification'!E214</f>
        <v>Systems software</v>
      </c>
      <c r="T2279" s="383" t="s">
        <v>40</v>
      </c>
      <c r="U2279" s="72" t="s">
        <v>828</v>
      </c>
      <c r="V2279" s="441" t="s">
        <v>3912</v>
      </c>
      <c r="W2279" s="466"/>
      <c r="X2279" s="488">
        <v>44580</v>
      </c>
      <c r="Y2279" s="483"/>
      <c r="Z2279" s="80"/>
    </row>
    <row r="2280" spans="2:26" ht="42.45" hidden="1" customHeight="1" x14ac:dyDescent="0.3">
      <c r="B2280" s="56" t="str">
        <f t="shared" ca="1" si="229"/>
        <v>VERO</v>
      </c>
      <c r="C2280" s="57" t="b">
        <f t="shared" si="230"/>
        <v>1</v>
      </c>
      <c r="D2280" s="57" t="b">
        <f>+IF(Q2280='Convalida dati'!$B$16,AND('Dealflow centrale'!V2280&lt;&gt;"",I2280&lt;&gt;""),IF(AND('Dealflow centrale'!Q2280='Convalida dati'!$B$17,'Dealflow centrale'!I2280=""),OR('Dealflow centrale'!V2280="",V2280='Convalida dati'!$D$8),"FALSO"))</f>
        <v>1</v>
      </c>
      <c r="E2280" s="57" t="b">
        <f>+IF(OR(T2280='Convalida dati'!$F$4,T2280='Convalida dati'!$F$5,T2280='Convalida dati'!$F$8),OR('Dealflow centrale'!V2280='Convalida dati'!$D$9,V2280='Convalida dati'!$D$6,V2280='Convalida dati'!$D$7),IF(OR('Dealflow centrale'!T2280='Convalida dati'!$F$6,'Dealflow centrale'!T2280='Convalida dati'!$F$7),OR('Dealflow centrale'!V2280='Convalida dati'!$D$10,'Dealflow centrale'!V2280='Convalida dati'!$D$9,'Dealflow centrale'!V2280='Convalida dati'!$D$6),IF(T2280="",OR(V2280="",V2280='Convalida dati'!$D$8),"FALSO")))</f>
        <v>1</v>
      </c>
      <c r="F2280" s="58" t="str">
        <f t="shared" ca="1" si="231"/>
        <v>OK</v>
      </c>
      <c r="G2280" s="66">
        <f t="shared" si="226"/>
        <v>2275</v>
      </c>
      <c r="H2280" s="85">
        <v>44578</v>
      </c>
      <c r="I2280" s="63">
        <v>44578</v>
      </c>
      <c r="J2280" s="292" t="s">
        <v>4768</v>
      </c>
      <c r="K2280" s="76" t="s">
        <v>62</v>
      </c>
      <c r="L2280" s="76" t="s">
        <v>149</v>
      </c>
      <c r="M2280" s="78" t="s">
        <v>92</v>
      </c>
      <c r="N2280" s="64"/>
      <c r="O2280" s="272" t="s">
        <v>4782</v>
      </c>
      <c r="P2280" s="78" t="s">
        <v>35</v>
      </c>
      <c r="Q2280" s="280" t="s">
        <v>170</v>
      </c>
      <c r="R2280" s="382" t="s">
        <v>49</v>
      </c>
      <c r="S2280" s="390" t="str">
        <f>+'EVCA sectoralclassification'!E214</f>
        <v>Systems software</v>
      </c>
      <c r="T2280" s="382" t="s">
        <v>40</v>
      </c>
      <c r="U2280" s="78" t="s">
        <v>1085</v>
      </c>
      <c r="V2280" s="444" t="s">
        <v>3912</v>
      </c>
      <c r="W2280" s="469"/>
      <c r="X2280" s="489">
        <v>44580</v>
      </c>
      <c r="Y2280" s="482"/>
      <c r="Z2280" s="74"/>
    </row>
    <row r="2281" spans="2:26" ht="42.45" hidden="1" customHeight="1" x14ac:dyDescent="0.3">
      <c r="B2281" s="56" t="str">
        <f t="shared" ref="B2281:B2290" ca="1" si="232">IF(AND(+H2281&lt;=X2281,X2281&lt;=TODAY()),"VERO","FALSO")</f>
        <v>VERO</v>
      </c>
      <c r="C2281" s="57" t="b">
        <f t="shared" ref="C2281:C2290" si="233">+(AND(G2281&lt;&gt;"",H2281&lt;&gt;"",J2281&lt;&gt;"",K2281&lt;&gt;"",L2281&lt;&gt;"",M2281&lt;&gt;"",P2281&lt;&gt;"",Q2281&lt;&gt;""))</f>
        <v>1</v>
      </c>
      <c r="D2281" s="57" t="b">
        <f>+IF(Q2281='Convalida dati'!$B$16,AND('Dealflow centrale'!V2281&lt;&gt;"",I2281&lt;&gt;""),IF(AND('Dealflow centrale'!Q2281='Convalida dati'!$B$17,'Dealflow centrale'!I2281=""),OR('Dealflow centrale'!V2281="",V2281='Convalida dati'!$D$8),"FALSO"))</f>
        <v>1</v>
      </c>
      <c r="E2281" s="57" t="b">
        <f>+IF(OR(T2281='Convalida dati'!$F$4,T2281='Convalida dati'!$F$5,T2281='Convalida dati'!$F$8),OR('Dealflow centrale'!V2281='Convalida dati'!$D$9,V2281='Convalida dati'!$D$6,V2281='Convalida dati'!$D$7),IF(OR('Dealflow centrale'!T2281='Convalida dati'!$F$6,'Dealflow centrale'!T2281='Convalida dati'!$F$7),OR('Dealflow centrale'!V2281='Convalida dati'!$D$10,'Dealflow centrale'!V2281='Convalida dati'!$D$9,'Dealflow centrale'!V2281='Convalida dati'!$D$6),IF(T2281="",OR(V2281="",V2281='Convalida dati'!$D$8),"FALSO")))</f>
        <v>1</v>
      </c>
      <c r="F2281" s="58" t="str">
        <f t="shared" ref="F2281:F2290" ca="1" si="234">+IF(AND(B2281="VERO",C2281=TRUE,D2281=TRUE,E2281=TRUE),"OK","ERRORE")</f>
        <v>OK</v>
      </c>
      <c r="G2281" s="60">
        <f t="shared" si="226"/>
        <v>2276</v>
      </c>
      <c r="H2281" s="84">
        <v>44578</v>
      </c>
      <c r="I2281" s="59">
        <v>44578</v>
      </c>
      <c r="J2281" s="75" t="s">
        <v>4769</v>
      </c>
      <c r="K2281" s="70" t="s">
        <v>62</v>
      </c>
      <c r="L2281" s="70" t="s">
        <v>149</v>
      </c>
      <c r="M2281" s="72" t="s">
        <v>92</v>
      </c>
      <c r="N2281" s="75"/>
      <c r="O2281" s="73" t="s">
        <v>4782</v>
      </c>
      <c r="P2281" s="72" t="s">
        <v>35</v>
      </c>
      <c r="Q2281" s="61" t="s">
        <v>170</v>
      </c>
      <c r="R2281" s="383" t="s">
        <v>49</v>
      </c>
      <c r="S2281" s="388" t="str">
        <f>+'EVCA sectoralclassification'!E214</f>
        <v>Systems software</v>
      </c>
      <c r="T2281" s="383" t="s">
        <v>40</v>
      </c>
      <c r="U2281" s="80" t="s">
        <v>837</v>
      </c>
      <c r="V2281" s="441" t="s">
        <v>3912</v>
      </c>
      <c r="W2281" s="466"/>
      <c r="X2281" s="488">
        <v>44580</v>
      </c>
      <c r="Y2281" s="483"/>
      <c r="Z2281" s="80"/>
    </row>
    <row r="2282" spans="2:26" ht="42.45" hidden="1" customHeight="1" x14ac:dyDescent="0.3">
      <c r="B2282" s="56" t="str">
        <f t="shared" ca="1" si="232"/>
        <v>VERO</v>
      </c>
      <c r="C2282" s="57" t="b">
        <f t="shared" si="233"/>
        <v>1</v>
      </c>
      <c r="D2282" s="57" t="b">
        <f>+IF(Q2282='Convalida dati'!$B$16,AND('Dealflow centrale'!V2282&lt;&gt;"",I2282&lt;&gt;""),IF(AND('Dealflow centrale'!Q2282='Convalida dati'!$B$17,'Dealflow centrale'!I2282=""),OR('Dealflow centrale'!V2282="",V2282='Convalida dati'!$D$8),"FALSO"))</f>
        <v>1</v>
      </c>
      <c r="E2282" s="57" t="b">
        <f>+IF(OR(T2282='Convalida dati'!$F$4,T2282='Convalida dati'!$F$5,T2282='Convalida dati'!$F$8),OR('Dealflow centrale'!V2282='Convalida dati'!$D$9,V2282='Convalida dati'!$D$6,V2282='Convalida dati'!$D$7),IF(OR('Dealflow centrale'!T2282='Convalida dati'!$F$6,'Dealflow centrale'!T2282='Convalida dati'!$F$7),OR('Dealflow centrale'!V2282='Convalida dati'!$D$10,'Dealflow centrale'!V2282='Convalida dati'!$D$9,'Dealflow centrale'!V2282='Convalida dati'!$D$6),IF(T2282="",OR(V2282="",V2282='Convalida dati'!$D$8),"FALSO")))</f>
        <v>1</v>
      </c>
      <c r="F2282" s="58" t="str">
        <f t="shared" ca="1" si="234"/>
        <v>OK</v>
      </c>
      <c r="G2282" s="66">
        <f t="shared" si="226"/>
        <v>2277</v>
      </c>
      <c r="H2282" s="85">
        <v>44578</v>
      </c>
      <c r="I2282" s="63">
        <v>44578</v>
      </c>
      <c r="J2282" s="292" t="s">
        <v>4770</v>
      </c>
      <c r="K2282" s="76" t="s">
        <v>62</v>
      </c>
      <c r="L2282" s="76" t="s">
        <v>891</v>
      </c>
      <c r="M2282" s="78" t="s">
        <v>100</v>
      </c>
      <c r="N2282" s="64"/>
      <c r="O2282" s="272" t="s">
        <v>4782</v>
      </c>
      <c r="P2282" s="78" t="s">
        <v>35</v>
      </c>
      <c r="Q2282" s="280" t="s">
        <v>170</v>
      </c>
      <c r="R2282" s="382" t="s">
        <v>49</v>
      </c>
      <c r="S2282" s="390" t="str">
        <f>+'EVCA sectoralclassification'!E214</f>
        <v>Systems software</v>
      </c>
      <c r="T2282" s="382" t="s">
        <v>40</v>
      </c>
      <c r="U2282" s="78" t="s">
        <v>1342</v>
      </c>
      <c r="V2282" s="444" t="s">
        <v>3912</v>
      </c>
      <c r="W2282" s="469"/>
      <c r="X2282" s="489">
        <v>44580</v>
      </c>
      <c r="Y2282" s="482"/>
      <c r="Z2282" s="74"/>
    </row>
    <row r="2283" spans="2:26" ht="42.45" hidden="1" customHeight="1" x14ac:dyDescent="0.3">
      <c r="B2283" s="56" t="str">
        <f t="shared" ca="1" si="232"/>
        <v>VERO</v>
      </c>
      <c r="C2283" s="57" t="b">
        <f t="shared" si="233"/>
        <v>1</v>
      </c>
      <c r="D2283" s="57" t="b">
        <f>+IF(Q2283='Convalida dati'!$B$16,AND('Dealflow centrale'!V2283&lt;&gt;"",I2283&lt;&gt;""),IF(AND('Dealflow centrale'!Q2283='Convalida dati'!$B$17,'Dealflow centrale'!I2283=""),OR('Dealflow centrale'!V2283="",V2283='Convalida dati'!$D$8),"FALSO"))</f>
        <v>1</v>
      </c>
      <c r="E2283" s="57" t="b">
        <f>+IF(OR(T2283='Convalida dati'!$F$4,T2283='Convalida dati'!$F$5,T2283='Convalida dati'!$F$8),OR('Dealflow centrale'!V2283='Convalida dati'!$D$9,V2283='Convalida dati'!$D$6,V2283='Convalida dati'!$D$7),IF(OR('Dealflow centrale'!T2283='Convalida dati'!$F$6,'Dealflow centrale'!T2283='Convalida dati'!$F$7),OR('Dealflow centrale'!V2283='Convalida dati'!$D$10,'Dealflow centrale'!V2283='Convalida dati'!$D$9,'Dealflow centrale'!V2283='Convalida dati'!$D$6),IF(T2283="",OR(V2283="",V2283='Convalida dati'!$D$8),"FALSO")))</f>
        <v>1</v>
      </c>
      <c r="F2283" s="58" t="str">
        <f t="shared" ca="1" si="234"/>
        <v>OK</v>
      </c>
      <c r="G2283" s="60">
        <f t="shared" si="226"/>
        <v>2278</v>
      </c>
      <c r="H2283" s="84">
        <v>44578</v>
      </c>
      <c r="I2283" s="59">
        <v>44578</v>
      </c>
      <c r="J2283" s="75" t="s">
        <v>4771</v>
      </c>
      <c r="K2283" s="70" t="s">
        <v>62</v>
      </c>
      <c r="L2283" s="70" t="s">
        <v>149</v>
      </c>
      <c r="M2283" s="72" t="s">
        <v>92</v>
      </c>
      <c r="N2283" s="75"/>
      <c r="O2283" s="73" t="s">
        <v>4782</v>
      </c>
      <c r="P2283" s="72" t="s">
        <v>35</v>
      </c>
      <c r="Q2283" s="61" t="s">
        <v>170</v>
      </c>
      <c r="R2283" s="383" t="s">
        <v>46</v>
      </c>
      <c r="S2283" s="388" t="str">
        <f>+'EVCA sectoralclassification'!E179</f>
        <v>Energy: other</v>
      </c>
      <c r="T2283" s="383" t="s">
        <v>40</v>
      </c>
      <c r="U2283" s="80" t="s">
        <v>837</v>
      </c>
      <c r="V2283" s="441" t="s">
        <v>3912</v>
      </c>
      <c r="W2283" s="466"/>
      <c r="X2283" s="488">
        <v>44580</v>
      </c>
      <c r="Y2283" s="483"/>
      <c r="Z2283" s="80"/>
    </row>
    <row r="2284" spans="2:26" ht="42.45" hidden="1" customHeight="1" x14ac:dyDescent="0.3">
      <c r="B2284" s="56" t="str">
        <f t="shared" ca="1" si="232"/>
        <v>VERO</v>
      </c>
      <c r="C2284" s="57" t="b">
        <f t="shared" si="233"/>
        <v>1</v>
      </c>
      <c r="D2284" s="57" t="b">
        <f>+IF(Q2284='Convalida dati'!$B$16,AND('Dealflow centrale'!V2284&lt;&gt;"",I2284&lt;&gt;""),IF(AND('Dealflow centrale'!Q2284='Convalida dati'!$B$17,'Dealflow centrale'!I2284=""),OR('Dealflow centrale'!V2284="",V2284='Convalida dati'!$D$8),"FALSO"))</f>
        <v>1</v>
      </c>
      <c r="E2284" s="57" t="b">
        <f>+IF(OR(T2284='Convalida dati'!$F$4,T2284='Convalida dati'!$F$5,T2284='Convalida dati'!$F$8),OR('Dealflow centrale'!V2284='Convalida dati'!$D$9,V2284='Convalida dati'!$D$6,V2284='Convalida dati'!$D$7),IF(OR('Dealflow centrale'!T2284='Convalida dati'!$F$6,'Dealflow centrale'!T2284='Convalida dati'!$F$7),OR('Dealflow centrale'!V2284='Convalida dati'!$D$10,'Dealflow centrale'!V2284='Convalida dati'!$D$9,'Dealflow centrale'!V2284='Convalida dati'!$D$6),IF(T2284="",OR(V2284="",V2284='Convalida dati'!$D$8),"FALSO")))</f>
        <v>1</v>
      </c>
      <c r="F2284" s="58" t="str">
        <f t="shared" ca="1" si="234"/>
        <v>OK</v>
      </c>
      <c r="G2284" s="66">
        <f t="shared" si="226"/>
        <v>2279</v>
      </c>
      <c r="H2284" s="85">
        <v>44578</v>
      </c>
      <c r="I2284" s="63">
        <v>44578</v>
      </c>
      <c r="J2284" s="292" t="s">
        <v>4772</v>
      </c>
      <c r="K2284" s="76" t="s">
        <v>62</v>
      </c>
      <c r="L2284" s="76" t="s">
        <v>149</v>
      </c>
      <c r="M2284" s="78" t="s">
        <v>92</v>
      </c>
      <c r="N2284" s="64"/>
      <c r="O2284" s="272" t="s">
        <v>4782</v>
      </c>
      <c r="P2284" s="78" t="s">
        <v>35</v>
      </c>
      <c r="Q2284" s="280" t="s">
        <v>170</v>
      </c>
      <c r="R2284" s="382" t="s">
        <v>46</v>
      </c>
      <c r="S2284" s="390" t="str">
        <f>+'EVCA sectoralclassification'!E179</f>
        <v>Energy: other</v>
      </c>
      <c r="T2284" s="382" t="s">
        <v>40</v>
      </c>
      <c r="U2284" s="78" t="s">
        <v>1665</v>
      </c>
      <c r="V2284" s="444" t="s">
        <v>3912</v>
      </c>
      <c r="W2284" s="469"/>
      <c r="X2284" s="489">
        <v>44580</v>
      </c>
      <c r="Y2284" s="482"/>
      <c r="Z2284" s="74"/>
    </row>
    <row r="2285" spans="2:26" ht="42.45" hidden="1" customHeight="1" x14ac:dyDescent="0.3">
      <c r="B2285" s="56" t="str">
        <f t="shared" ca="1" si="232"/>
        <v>VERO</v>
      </c>
      <c r="C2285" s="57" t="b">
        <f t="shared" si="233"/>
        <v>1</v>
      </c>
      <c r="D2285" s="57" t="b">
        <f>+IF(Q2285='Convalida dati'!$B$16,AND('Dealflow centrale'!V2285&lt;&gt;"",I2285&lt;&gt;""),IF(AND('Dealflow centrale'!Q2285='Convalida dati'!$B$17,'Dealflow centrale'!I2285=""),OR('Dealflow centrale'!V2285="",V2285='Convalida dati'!$D$8),"FALSO"))</f>
        <v>1</v>
      </c>
      <c r="E2285" s="57" t="b">
        <f>+IF(OR(T2285='Convalida dati'!$F$4,T2285='Convalida dati'!$F$5,T2285='Convalida dati'!$F$8),OR('Dealflow centrale'!V2285='Convalida dati'!$D$9,V2285='Convalida dati'!$D$6,V2285='Convalida dati'!$D$7),IF(OR('Dealflow centrale'!T2285='Convalida dati'!$F$6,'Dealflow centrale'!T2285='Convalida dati'!$F$7),OR('Dealflow centrale'!V2285='Convalida dati'!$D$10,'Dealflow centrale'!V2285='Convalida dati'!$D$9,'Dealflow centrale'!V2285='Convalida dati'!$D$6),IF(T2285="",OR(V2285="",V2285='Convalida dati'!$D$8),"FALSO")))</f>
        <v>1</v>
      </c>
      <c r="F2285" s="58" t="str">
        <f t="shared" ca="1" si="234"/>
        <v>OK</v>
      </c>
      <c r="G2285" s="60">
        <f t="shared" si="226"/>
        <v>2280</v>
      </c>
      <c r="H2285" s="84">
        <v>44578</v>
      </c>
      <c r="I2285" s="59">
        <v>44578</v>
      </c>
      <c r="J2285" s="75" t="s">
        <v>4773</v>
      </c>
      <c r="K2285" s="70" t="s">
        <v>62</v>
      </c>
      <c r="L2285" s="70" t="s">
        <v>202</v>
      </c>
      <c r="M2285" s="72" t="s">
        <v>89</v>
      </c>
      <c r="N2285" s="75"/>
      <c r="O2285" s="73" t="s">
        <v>4782</v>
      </c>
      <c r="P2285" s="72" t="s">
        <v>35</v>
      </c>
      <c r="Q2285" s="281" t="s">
        <v>170</v>
      </c>
      <c r="R2285" s="385" t="s">
        <v>46</v>
      </c>
      <c r="S2285" s="388" t="str">
        <f>+'EVCA sectoralclassification'!E179</f>
        <v>Energy: other</v>
      </c>
      <c r="T2285" s="383" t="s">
        <v>40</v>
      </c>
      <c r="U2285" s="80" t="s">
        <v>887</v>
      </c>
      <c r="V2285" s="441" t="s">
        <v>3912</v>
      </c>
      <c r="W2285" s="466"/>
      <c r="X2285" s="488">
        <v>44580</v>
      </c>
      <c r="Y2285" s="481"/>
      <c r="Z2285" s="284"/>
    </row>
    <row r="2286" spans="2:26" ht="42.45" hidden="1" customHeight="1" x14ac:dyDescent="0.3">
      <c r="B2286" s="56" t="str">
        <f t="shared" ca="1" si="232"/>
        <v>VERO</v>
      </c>
      <c r="C2286" s="57" t="b">
        <f t="shared" si="233"/>
        <v>1</v>
      </c>
      <c r="D2286" s="57" t="b">
        <f>+IF(Q2286='Convalida dati'!$B$16,AND('Dealflow centrale'!V2286&lt;&gt;"",I2286&lt;&gt;""),IF(AND('Dealflow centrale'!Q2286='Convalida dati'!$B$17,'Dealflow centrale'!I2286=""),OR('Dealflow centrale'!V2286="",V2286='Convalida dati'!$D$8),"FALSO"))</f>
        <v>1</v>
      </c>
      <c r="E2286" s="57" t="b">
        <f>+IF(OR(T2286='Convalida dati'!$F$4,T2286='Convalida dati'!$F$5,T2286='Convalida dati'!$F$8),OR('Dealflow centrale'!V2286='Convalida dati'!$D$9,V2286='Convalida dati'!$D$6,V2286='Convalida dati'!$D$7),IF(OR('Dealflow centrale'!T2286='Convalida dati'!$F$6,'Dealflow centrale'!T2286='Convalida dati'!$F$7),OR('Dealflow centrale'!V2286='Convalida dati'!$D$10,'Dealflow centrale'!V2286='Convalida dati'!$D$9,'Dealflow centrale'!V2286='Convalida dati'!$D$6),IF(T2286="",OR(V2286="",V2286='Convalida dati'!$D$8),"FALSO")))</f>
        <v>1</v>
      </c>
      <c r="F2286" s="58" t="str">
        <f t="shared" ca="1" si="234"/>
        <v>OK</v>
      </c>
      <c r="G2286" s="66">
        <f t="shared" si="226"/>
        <v>2281</v>
      </c>
      <c r="H2286" s="85">
        <v>44578</v>
      </c>
      <c r="I2286" s="296">
        <v>44578</v>
      </c>
      <c r="J2286" s="292" t="s">
        <v>4774</v>
      </c>
      <c r="K2286" s="76" t="s">
        <v>62</v>
      </c>
      <c r="L2286" s="76" t="s">
        <v>149</v>
      </c>
      <c r="M2286" s="78" t="s">
        <v>92</v>
      </c>
      <c r="N2286" s="64"/>
      <c r="O2286" s="272" t="s">
        <v>4782</v>
      </c>
      <c r="P2286" s="66" t="s">
        <v>35</v>
      </c>
      <c r="Q2286" s="67" t="s">
        <v>170</v>
      </c>
      <c r="R2286" s="382" t="s">
        <v>45</v>
      </c>
      <c r="S2286" s="387" t="str">
        <f>+'EVCA sectoralclassification'!E223</f>
        <v>Biotechnology</v>
      </c>
      <c r="T2286" s="384" t="s">
        <v>40</v>
      </c>
      <c r="U2286" s="78" t="s">
        <v>4775</v>
      </c>
      <c r="V2286" s="444" t="s">
        <v>3912</v>
      </c>
      <c r="W2286" s="469"/>
      <c r="X2286" s="489">
        <v>44580</v>
      </c>
      <c r="Y2286" s="482"/>
      <c r="Z2286" s="74"/>
    </row>
    <row r="2287" spans="2:26" ht="42.45" hidden="1" customHeight="1" x14ac:dyDescent="0.3">
      <c r="B2287" s="56" t="str">
        <f t="shared" ca="1" si="232"/>
        <v>VERO</v>
      </c>
      <c r="C2287" s="57" t="b">
        <f t="shared" si="233"/>
        <v>1</v>
      </c>
      <c r="D2287" s="57" t="b">
        <f>+IF(Q2287='Convalida dati'!$B$16,AND('Dealflow centrale'!V2287&lt;&gt;"",I2287&lt;&gt;""),IF(AND('Dealflow centrale'!Q2287='Convalida dati'!$B$17,'Dealflow centrale'!I2287=""),OR('Dealflow centrale'!V2287="",V2287='Convalida dati'!$D$8),"FALSO"))</f>
        <v>1</v>
      </c>
      <c r="E2287" s="57" t="b">
        <f>+IF(OR(T2287='Convalida dati'!$F$4,T2287='Convalida dati'!$F$5,T2287='Convalida dati'!$F$8),OR('Dealflow centrale'!V2287='Convalida dati'!$D$9,V2287='Convalida dati'!$D$6,V2287='Convalida dati'!$D$7),IF(OR('Dealflow centrale'!T2287='Convalida dati'!$F$6,'Dealflow centrale'!T2287='Convalida dati'!$F$7),OR('Dealflow centrale'!V2287='Convalida dati'!$D$10,'Dealflow centrale'!V2287='Convalida dati'!$D$9,'Dealflow centrale'!V2287='Convalida dati'!$D$6),IF(T2287="",OR(V2287="",V2287='Convalida dati'!$D$8),"FALSO")))</f>
        <v>1</v>
      </c>
      <c r="F2287" s="58" t="str">
        <f t="shared" ca="1" si="234"/>
        <v>OK</v>
      </c>
      <c r="G2287" s="60">
        <f t="shared" si="226"/>
        <v>2282</v>
      </c>
      <c r="H2287" s="84">
        <v>44578</v>
      </c>
      <c r="I2287" s="295">
        <v>44578</v>
      </c>
      <c r="J2287" s="279" t="s">
        <v>4776</v>
      </c>
      <c r="K2287" s="70" t="s">
        <v>62</v>
      </c>
      <c r="L2287" s="70" t="s">
        <v>149</v>
      </c>
      <c r="M2287" s="72" t="s">
        <v>92</v>
      </c>
      <c r="N2287" s="75"/>
      <c r="O2287" s="73" t="s">
        <v>4782</v>
      </c>
      <c r="P2287" s="60" t="s">
        <v>35</v>
      </c>
      <c r="Q2287" s="61" t="s">
        <v>170</v>
      </c>
      <c r="R2287" s="383" t="s">
        <v>45</v>
      </c>
      <c r="S2287" s="388" t="str">
        <f>+'EVCA sectoralclassification'!E223</f>
        <v>Biotechnology</v>
      </c>
      <c r="T2287" s="383" t="s">
        <v>40</v>
      </c>
      <c r="U2287" s="72" t="s">
        <v>837</v>
      </c>
      <c r="V2287" s="441" t="s">
        <v>3912</v>
      </c>
      <c r="W2287" s="466"/>
      <c r="X2287" s="488">
        <v>44580</v>
      </c>
      <c r="Y2287" s="483"/>
      <c r="Z2287" s="80"/>
    </row>
    <row r="2288" spans="2:26" ht="42.45" hidden="1" customHeight="1" x14ac:dyDescent="0.3">
      <c r="B2288" s="56" t="str">
        <f t="shared" ca="1" si="232"/>
        <v>VERO</v>
      </c>
      <c r="C2288" s="57" t="b">
        <f t="shared" si="233"/>
        <v>1</v>
      </c>
      <c r="D2288" s="57" t="b">
        <f>+IF(Q2288='Convalida dati'!$B$16,AND('Dealflow centrale'!V2288&lt;&gt;"",I2288&lt;&gt;""),IF(AND('Dealflow centrale'!Q2288='Convalida dati'!$B$17,'Dealflow centrale'!I2288=""),OR('Dealflow centrale'!V2288="",V2288='Convalida dati'!$D$8),"FALSO"))</f>
        <v>1</v>
      </c>
      <c r="E2288" s="57" t="b">
        <f>+IF(OR(T2288='Convalida dati'!$F$4,T2288='Convalida dati'!$F$5,T2288='Convalida dati'!$F$8),OR('Dealflow centrale'!V2288='Convalida dati'!$D$9,V2288='Convalida dati'!$D$6,V2288='Convalida dati'!$D$7),IF(OR('Dealflow centrale'!T2288='Convalida dati'!$F$6,'Dealflow centrale'!T2288='Convalida dati'!$F$7),OR('Dealflow centrale'!V2288='Convalida dati'!$D$10,'Dealflow centrale'!V2288='Convalida dati'!$D$9,'Dealflow centrale'!V2288='Convalida dati'!$D$6),IF(T2288="",OR(V2288="",V2288='Convalida dati'!$D$8),"FALSO")))</f>
        <v>1</v>
      </c>
      <c r="F2288" s="58" t="str">
        <f t="shared" ca="1" si="234"/>
        <v>OK</v>
      </c>
      <c r="G2288" s="66">
        <f t="shared" si="226"/>
        <v>2283</v>
      </c>
      <c r="H2288" s="85">
        <v>44578</v>
      </c>
      <c r="I2288" s="63">
        <v>44578</v>
      </c>
      <c r="J2288" s="292" t="s">
        <v>4777</v>
      </c>
      <c r="K2288" s="76" t="s">
        <v>62</v>
      </c>
      <c r="L2288" s="76" t="s">
        <v>202</v>
      </c>
      <c r="M2288" s="78" t="s">
        <v>89</v>
      </c>
      <c r="N2288" s="64"/>
      <c r="O2288" s="272" t="s">
        <v>4782</v>
      </c>
      <c r="P2288" s="78" t="s">
        <v>35</v>
      </c>
      <c r="Q2288" s="280" t="s">
        <v>170</v>
      </c>
      <c r="R2288" s="382" t="s">
        <v>45</v>
      </c>
      <c r="S2288" s="390" t="str">
        <f>+'EVCA sectoralclassification'!E223</f>
        <v>Biotechnology</v>
      </c>
      <c r="T2288" s="382" t="s">
        <v>40</v>
      </c>
      <c r="U2288" s="78" t="s">
        <v>887</v>
      </c>
      <c r="V2288" s="444" t="s">
        <v>3912</v>
      </c>
      <c r="W2288" s="469"/>
      <c r="X2288" s="489">
        <v>44580</v>
      </c>
      <c r="Y2288" s="482"/>
      <c r="Z2288" s="74"/>
    </row>
    <row r="2289" spans="2:26" ht="42.45" hidden="1" customHeight="1" x14ac:dyDescent="0.3">
      <c r="B2289" s="56" t="str">
        <f t="shared" ca="1" si="232"/>
        <v>VERO</v>
      </c>
      <c r="C2289" s="57" t="b">
        <f t="shared" si="233"/>
        <v>1</v>
      </c>
      <c r="D2289" s="57" t="b">
        <f>+IF(Q2289='Convalida dati'!$B$16,AND('Dealflow centrale'!V2289&lt;&gt;"",I2289&lt;&gt;""),IF(AND('Dealflow centrale'!Q2289='Convalida dati'!$B$17,'Dealflow centrale'!I2289=""),OR('Dealflow centrale'!V2289="",V2289='Convalida dati'!$D$8),"FALSO"))</f>
        <v>1</v>
      </c>
      <c r="E2289" s="57" t="b">
        <f>+IF(OR(T2289='Convalida dati'!$F$4,T2289='Convalida dati'!$F$5,T2289='Convalida dati'!$F$8),OR('Dealflow centrale'!V2289='Convalida dati'!$D$9,V2289='Convalida dati'!$D$6,V2289='Convalida dati'!$D$7),IF(OR('Dealflow centrale'!T2289='Convalida dati'!$F$6,'Dealflow centrale'!T2289='Convalida dati'!$F$7),OR('Dealflow centrale'!V2289='Convalida dati'!$D$10,'Dealflow centrale'!V2289='Convalida dati'!$D$9,'Dealflow centrale'!V2289='Convalida dati'!$D$6),IF(T2289="",OR(V2289="",V2289='Convalida dati'!$D$8),"FALSO")))</f>
        <v>1</v>
      </c>
      <c r="F2289" s="58" t="str">
        <f t="shared" ca="1" si="234"/>
        <v>OK</v>
      </c>
      <c r="G2289" s="60">
        <f t="shared" si="226"/>
        <v>2284</v>
      </c>
      <c r="H2289" s="84">
        <v>44578</v>
      </c>
      <c r="I2289" s="59">
        <v>44578</v>
      </c>
      <c r="J2289" s="75" t="s">
        <v>4778</v>
      </c>
      <c r="K2289" s="70" t="s">
        <v>62</v>
      </c>
      <c r="L2289" s="70" t="s">
        <v>149</v>
      </c>
      <c r="M2289" s="72" t="s">
        <v>92</v>
      </c>
      <c r="N2289" s="75"/>
      <c r="O2289" s="73" t="s">
        <v>4782</v>
      </c>
      <c r="P2289" s="72" t="s">
        <v>35</v>
      </c>
      <c r="Q2289" s="61" t="s">
        <v>170</v>
      </c>
      <c r="R2289" s="383" t="s">
        <v>52</v>
      </c>
      <c r="S2289" s="388" t="str">
        <f>+'EVCA sectoralclassification'!E231</f>
        <v>Medical devices and supplies</v>
      </c>
      <c r="T2289" s="383" t="s">
        <v>40</v>
      </c>
      <c r="U2289" s="72" t="s">
        <v>837</v>
      </c>
      <c r="V2289" s="441" t="s">
        <v>3912</v>
      </c>
      <c r="W2289" s="466"/>
      <c r="X2289" s="488">
        <v>44580</v>
      </c>
      <c r="Y2289" s="483"/>
      <c r="Z2289" s="80"/>
    </row>
    <row r="2290" spans="2:26" ht="42.45" hidden="1" customHeight="1" x14ac:dyDescent="0.3">
      <c r="B2290" s="56" t="str">
        <f t="shared" ca="1" si="232"/>
        <v>VERO</v>
      </c>
      <c r="C2290" s="57" t="b">
        <f t="shared" si="233"/>
        <v>1</v>
      </c>
      <c r="D2290" s="57" t="b">
        <f>+IF(Q2290='Convalida dati'!$B$16,AND('Dealflow centrale'!V2290&lt;&gt;"",I2290&lt;&gt;""),IF(AND('Dealflow centrale'!Q2290='Convalida dati'!$B$17,'Dealflow centrale'!I2290=""),OR('Dealflow centrale'!V2290="",V2290='Convalida dati'!$D$8),"FALSO"))</f>
        <v>1</v>
      </c>
      <c r="E2290" s="57" t="b">
        <f>+IF(OR(T2290='Convalida dati'!$F$4,T2290='Convalida dati'!$F$5,T2290='Convalida dati'!$F$8),OR('Dealflow centrale'!V2290='Convalida dati'!$D$9,V2290='Convalida dati'!$D$6,V2290='Convalida dati'!$D$7),IF(OR('Dealflow centrale'!T2290='Convalida dati'!$F$6,'Dealflow centrale'!T2290='Convalida dati'!$F$7),OR('Dealflow centrale'!V2290='Convalida dati'!$D$10,'Dealflow centrale'!V2290='Convalida dati'!$D$9,'Dealflow centrale'!V2290='Convalida dati'!$D$6),IF(T2290="",OR(V2290="",V2290='Convalida dati'!$D$8),"FALSO")))</f>
        <v>1</v>
      </c>
      <c r="F2290" s="58" t="str">
        <f t="shared" ca="1" si="234"/>
        <v>OK</v>
      </c>
      <c r="G2290" s="66">
        <f t="shared" si="226"/>
        <v>2285</v>
      </c>
      <c r="H2290" s="85">
        <v>44578</v>
      </c>
      <c r="I2290" s="63">
        <v>44578</v>
      </c>
      <c r="J2290" s="292" t="s">
        <v>4779</v>
      </c>
      <c r="K2290" s="76" t="s">
        <v>62</v>
      </c>
      <c r="L2290" s="76" t="s">
        <v>149</v>
      </c>
      <c r="M2290" s="78" t="s">
        <v>92</v>
      </c>
      <c r="N2290" s="64"/>
      <c r="O2290" s="272" t="s">
        <v>4782</v>
      </c>
      <c r="P2290" s="78" t="s">
        <v>35</v>
      </c>
      <c r="Q2290" s="280" t="s">
        <v>170</v>
      </c>
      <c r="R2290" s="382" t="s">
        <v>52</v>
      </c>
      <c r="S2290" s="390" t="str">
        <f>+'EVCA sectoralclassification'!E231</f>
        <v>Medical devices and supplies</v>
      </c>
      <c r="T2290" s="382" t="s">
        <v>40</v>
      </c>
      <c r="U2290" s="78" t="s">
        <v>1665</v>
      </c>
      <c r="V2290" s="444" t="s">
        <v>3912</v>
      </c>
      <c r="W2290" s="469"/>
      <c r="X2290" s="489">
        <v>44580</v>
      </c>
      <c r="Y2290" s="482"/>
      <c r="Z2290" s="74"/>
    </row>
    <row r="2291" spans="2:26" ht="42.45" hidden="1" customHeight="1" x14ac:dyDescent="0.3">
      <c r="B2291" s="56" t="str">
        <f t="shared" ref="B2291:B2294" ca="1" si="235">IF(AND(+H2291&lt;=X2291,X2291&lt;=TODAY()),"VERO","FALSO")</f>
        <v>VERO</v>
      </c>
      <c r="C2291" s="57" t="b">
        <f t="shared" ref="C2291:C2294" si="236">+(AND(G2291&lt;&gt;"",H2291&lt;&gt;"",J2291&lt;&gt;"",K2291&lt;&gt;"",L2291&lt;&gt;"",M2291&lt;&gt;"",P2291&lt;&gt;"",Q2291&lt;&gt;""))</f>
        <v>1</v>
      </c>
      <c r="D2291" s="57" t="b">
        <f>+IF(Q2291='Convalida dati'!$B$16,AND('Dealflow centrale'!V2291&lt;&gt;"",I2291&lt;&gt;""),IF(AND('Dealflow centrale'!Q2291='Convalida dati'!$B$17,'Dealflow centrale'!I2291=""),OR('Dealflow centrale'!V2291="",V2291='Convalida dati'!$D$8),"FALSO"))</f>
        <v>1</v>
      </c>
      <c r="E2291" s="57" t="b">
        <f>+IF(OR(T2291='Convalida dati'!$F$4,T2291='Convalida dati'!$F$5,T2291='Convalida dati'!$F$8),OR('Dealflow centrale'!V2291='Convalida dati'!$D$9,V2291='Convalida dati'!$D$6,V2291='Convalida dati'!$D$7),IF(OR('Dealflow centrale'!T2291='Convalida dati'!$F$6,'Dealflow centrale'!T2291='Convalida dati'!$F$7),OR('Dealflow centrale'!V2291='Convalida dati'!$D$10,'Dealflow centrale'!V2291='Convalida dati'!$D$9,'Dealflow centrale'!V2291='Convalida dati'!$D$6),IF(T2291="",OR(V2291="",V2291='Convalida dati'!$D$8),"FALSO")))</f>
        <v>1</v>
      </c>
      <c r="F2291" s="58" t="str">
        <f t="shared" ref="F2291:F2294" ca="1" si="237">+IF(AND(B2291="VERO",C2291=TRUE,D2291=TRUE,E2291=TRUE),"OK","ERRORE")</f>
        <v>OK</v>
      </c>
      <c r="G2291" s="60">
        <f t="shared" si="226"/>
        <v>2286</v>
      </c>
      <c r="H2291" s="84">
        <v>44578</v>
      </c>
      <c r="I2291" s="59">
        <v>44578</v>
      </c>
      <c r="J2291" s="75" t="s">
        <v>4780</v>
      </c>
      <c r="K2291" s="70" t="s">
        <v>62</v>
      </c>
      <c r="L2291" s="70" t="s">
        <v>891</v>
      </c>
      <c r="M2291" s="72" t="s">
        <v>100</v>
      </c>
      <c r="N2291" s="75"/>
      <c r="O2291" s="73" t="s">
        <v>4782</v>
      </c>
      <c r="P2291" s="72" t="s">
        <v>35</v>
      </c>
      <c r="Q2291" s="61" t="s">
        <v>170</v>
      </c>
      <c r="R2291" s="383" t="s">
        <v>52</v>
      </c>
      <c r="S2291" s="388" t="str">
        <f>+'EVCA sectoralclassification'!E231</f>
        <v>Medical devices and supplies</v>
      </c>
      <c r="T2291" s="383" t="s">
        <v>40</v>
      </c>
      <c r="U2291" s="80" t="s">
        <v>1342</v>
      </c>
      <c r="V2291" s="441" t="s">
        <v>3912</v>
      </c>
      <c r="W2291" s="466"/>
      <c r="X2291" s="488">
        <v>44580</v>
      </c>
      <c r="Y2291" s="483"/>
      <c r="Z2291" s="80"/>
    </row>
    <row r="2292" spans="2:26" ht="42.45" hidden="1" customHeight="1" x14ac:dyDescent="0.3">
      <c r="B2292" s="56" t="str">
        <f t="shared" ca="1" si="235"/>
        <v>VERO</v>
      </c>
      <c r="C2292" s="57" t="b">
        <f t="shared" si="236"/>
        <v>1</v>
      </c>
      <c r="D2292" s="57" t="b">
        <f>+IF(Q2292='Convalida dati'!$B$16,AND('Dealflow centrale'!V2292&lt;&gt;"",I2292&lt;&gt;""),IF(AND('Dealflow centrale'!Q2292='Convalida dati'!$B$17,'Dealflow centrale'!I2292=""),OR('Dealflow centrale'!V2292="",V2292='Convalida dati'!$D$8),"FALSO"))</f>
        <v>1</v>
      </c>
      <c r="E2292" s="57" t="b">
        <f>+IF(OR(T2292='Convalida dati'!$F$4,T2292='Convalida dati'!$F$5,T2292='Convalida dati'!$F$8),OR('Dealflow centrale'!V2292='Convalida dati'!$D$9,V2292='Convalida dati'!$D$6,V2292='Convalida dati'!$D$7),IF(OR('Dealflow centrale'!T2292='Convalida dati'!$F$6,'Dealflow centrale'!T2292='Convalida dati'!$F$7),OR('Dealflow centrale'!V2292='Convalida dati'!$D$10,'Dealflow centrale'!V2292='Convalida dati'!$D$9,'Dealflow centrale'!V2292='Convalida dati'!$D$6),IF(T2292="",OR(V2292="",V2292='Convalida dati'!$D$8),"FALSO")))</f>
        <v>1</v>
      </c>
      <c r="F2292" s="58" t="str">
        <f t="shared" ca="1" si="237"/>
        <v>OK</v>
      </c>
      <c r="G2292" s="66">
        <f t="shared" ref="G2292:G2365" si="238">+G2291+1</f>
        <v>2287</v>
      </c>
      <c r="H2292" s="85">
        <v>44578</v>
      </c>
      <c r="I2292" s="63">
        <v>44578</v>
      </c>
      <c r="J2292" s="292" t="s">
        <v>4781</v>
      </c>
      <c r="K2292" s="76" t="s">
        <v>62</v>
      </c>
      <c r="L2292" s="76" t="s">
        <v>149</v>
      </c>
      <c r="M2292" s="78" t="s">
        <v>92</v>
      </c>
      <c r="N2292" s="64"/>
      <c r="O2292" s="272" t="s">
        <v>4782</v>
      </c>
      <c r="P2292" s="78" t="s">
        <v>35</v>
      </c>
      <c r="Q2292" s="280" t="s">
        <v>170</v>
      </c>
      <c r="R2292" s="382" t="s">
        <v>52</v>
      </c>
      <c r="S2292" s="390" t="str">
        <f>+'EVCA sectoralclassification'!E231</f>
        <v>Medical devices and supplies</v>
      </c>
      <c r="T2292" s="382" t="s">
        <v>40</v>
      </c>
      <c r="U2292" s="78" t="s">
        <v>1665</v>
      </c>
      <c r="V2292" s="444" t="s">
        <v>3912</v>
      </c>
      <c r="W2292" s="469"/>
      <c r="X2292" s="489">
        <v>44580</v>
      </c>
      <c r="Y2292" s="482"/>
      <c r="Z2292" s="74"/>
    </row>
    <row r="2293" spans="2:26" ht="42.45" hidden="1" customHeight="1" x14ac:dyDescent="0.3">
      <c r="B2293" s="56" t="str">
        <f t="shared" ca="1" si="235"/>
        <v>VERO</v>
      </c>
      <c r="C2293" s="57" t="b">
        <f t="shared" si="236"/>
        <v>1</v>
      </c>
      <c r="D2293" s="57" t="b">
        <f>+IF(Q2293='Convalida dati'!$B$16,AND('Dealflow centrale'!V2293&lt;&gt;"",I2293&lt;&gt;""),IF(AND('Dealflow centrale'!Q2293='Convalida dati'!$B$17,'Dealflow centrale'!I2293=""),OR('Dealflow centrale'!V2293="",V2293='Convalida dati'!$D$8),"FALSO"))</f>
        <v>1</v>
      </c>
      <c r="E2293" s="57" t="b">
        <f>+IF(OR(T2293='Convalida dati'!$F$4,T2293='Convalida dati'!$F$5,T2293='Convalida dati'!$F$8),OR('Dealflow centrale'!V2293='Convalida dati'!$D$9,V2293='Convalida dati'!$D$6,V2293='Convalida dati'!$D$7),IF(OR('Dealflow centrale'!T2293='Convalida dati'!$F$6,'Dealflow centrale'!T2293='Convalida dati'!$F$7),OR('Dealflow centrale'!V2293='Convalida dati'!$D$10,'Dealflow centrale'!V2293='Convalida dati'!$D$9,'Dealflow centrale'!V2293='Convalida dati'!$D$6),IF(T2293="",OR(V2293="",V2293='Convalida dati'!$D$8),"FALSO")))</f>
        <v>1</v>
      </c>
      <c r="F2293" s="58" t="str">
        <f t="shared" ca="1" si="237"/>
        <v>OK</v>
      </c>
      <c r="G2293" s="60">
        <f t="shared" si="238"/>
        <v>2288</v>
      </c>
      <c r="H2293" s="84">
        <v>44581</v>
      </c>
      <c r="I2293" s="59">
        <v>44581</v>
      </c>
      <c r="J2293" s="75" t="s">
        <v>4784</v>
      </c>
      <c r="K2293" s="70" t="s">
        <v>62</v>
      </c>
      <c r="L2293" s="70" t="s">
        <v>149</v>
      </c>
      <c r="M2293" s="72" t="s">
        <v>92</v>
      </c>
      <c r="N2293" s="75"/>
      <c r="O2293" s="73" t="s">
        <v>4783</v>
      </c>
      <c r="P2293" s="72" t="s">
        <v>35</v>
      </c>
      <c r="Q2293" s="281" t="s">
        <v>170</v>
      </c>
      <c r="R2293" s="383" t="s">
        <v>49</v>
      </c>
      <c r="S2293" s="388" t="str">
        <f>+'EVCA sectoralclassification'!E204</f>
        <v>Consumer electronics</v>
      </c>
      <c r="T2293" s="383" t="s">
        <v>167</v>
      </c>
      <c r="U2293" s="80" t="s">
        <v>218</v>
      </c>
      <c r="V2293" s="425" t="s">
        <v>3913</v>
      </c>
      <c r="W2293" s="461"/>
      <c r="X2293" s="488">
        <v>44588</v>
      </c>
      <c r="Y2293" s="481"/>
      <c r="Z2293" s="284"/>
    </row>
    <row r="2294" spans="2:26" ht="42.45" hidden="1" customHeight="1" x14ac:dyDescent="0.3">
      <c r="B2294" s="56" t="str">
        <f t="shared" ca="1" si="235"/>
        <v>VERO</v>
      </c>
      <c r="C2294" s="57" t="b">
        <f t="shared" si="236"/>
        <v>1</v>
      </c>
      <c r="D2294" s="57" t="b">
        <f>+IF(Q2294='Convalida dati'!$B$16,AND('Dealflow centrale'!V2294&lt;&gt;"",I2294&lt;&gt;""),IF(AND('Dealflow centrale'!Q2294='Convalida dati'!$B$17,'Dealflow centrale'!I2294=""),OR('Dealflow centrale'!V2294="",V2294='Convalida dati'!$D$8),"FALSO"))</f>
        <v>1</v>
      </c>
      <c r="E2294" s="57" t="b">
        <f>+IF(OR(T2294='Convalida dati'!$F$4,T2294='Convalida dati'!$F$5,T2294='Convalida dati'!$F$8),OR('Dealflow centrale'!V2294='Convalida dati'!$D$9,V2294='Convalida dati'!$D$6,V2294='Convalida dati'!$D$7),IF(OR('Dealflow centrale'!T2294='Convalida dati'!$F$6,'Dealflow centrale'!T2294='Convalida dati'!$F$7),OR('Dealflow centrale'!V2294='Convalida dati'!$D$10,'Dealflow centrale'!V2294='Convalida dati'!$D$9,'Dealflow centrale'!V2294='Convalida dati'!$D$6),IF(T2294="",OR(V2294="",V2294='Convalida dati'!$D$8),"FALSO")))</f>
        <v>1</v>
      </c>
      <c r="F2294" s="58" t="str">
        <f t="shared" ca="1" si="237"/>
        <v>OK</v>
      </c>
      <c r="G2294" s="66">
        <f t="shared" si="238"/>
        <v>2289</v>
      </c>
      <c r="H2294" s="85">
        <v>44581</v>
      </c>
      <c r="I2294" s="296">
        <v>44588</v>
      </c>
      <c r="J2294" s="292" t="s">
        <v>4785</v>
      </c>
      <c r="K2294" s="76" t="s">
        <v>62</v>
      </c>
      <c r="L2294" s="76" t="s">
        <v>202</v>
      </c>
      <c r="M2294" s="78" t="s">
        <v>89</v>
      </c>
      <c r="N2294" s="64"/>
      <c r="O2294" s="272" t="s">
        <v>4787</v>
      </c>
      <c r="P2294" s="66" t="s">
        <v>84</v>
      </c>
      <c r="Q2294" s="280" t="s">
        <v>170</v>
      </c>
      <c r="R2294" s="384" t="s">
        <v>47</v>
      </c>
      <c r="S2294" s="387" t="str">
        <f>+'EVCA sectoralclassification'!E63</f>
        <v>Manufacturing: other</v>
      </c>
      <c r="T2294" s="382" t="s">
        <v>41</v>
      </c>
      <c r="U2294" s="78" t="s">
        <v>218</v>
      </c>
      <c r="V2294" s="440" t="s">
        <v>174</v>
      </c>
      <c r="W2294" s="382"/>
      <c r="X2294" s="489">
        <v>44594</v>
      </c>
      <c r="Y2294" s="482"/>
      <c r="Z2294" s="74"/>
    </row>
    <row r="2295" spans="2:26" ht="42.45" hidden="1" customHeight="1" x14ac:dyDescent="0.3">
      <c r="B2295" s="56" t="str">
        <f t="shared" ref="B2295:B2323" ca="1" si="239">IF(AND(+H2295&lt;=X2295,X2295&lt;=TODAY()),"VERO","FALSO")</f>
        <v>VERO</v>
      </c>
      <c r="C2295" s="57" t="b">
        <f t="shared" ref="C2295:C2323" si="240">+(AND(G2295&lt;&gt;"",H2295&lt;&gt;"",J2295&lt;&gt;"",K2295&lt;&gt;"",L2295&lt;&gt;"",M2295&lt;&gt;"",P2295&lt;&gt;"",Q2295&lt;&gt;""))</f>
        <v>1</v>
      </c>
      <c r="D2295" s="57" t="b">
        <f>+IF(Q2295='Convalida dati'!$B$16,AND('Dealflow centrale'!V2295&lt;&gt;"",I2295&lt;&gt;""),IF(AND('Dealflow centrale'!Q2295='Convalida dati'!$B$17,'Dealflow centrale'!I2295=""),OR('Dealflow centrale'!V2295="",V2295='Convalida dati'!$D$8),"FALSO"))</f>
        <v>1</v>
      </c>
      <c r="E2295" s="57" t="b">
        <f>+IF(OR(T2295='Convalida dati'!$F$4,T2295='Convalida dati'!$F$5,T2295='Convalida dati'!$F$8),OR('Dealflow centrale'!V2295='Convalida dati'!$D$9,V2295='Convalida dati'!$D$6,V2295='Convalida dati'!$D$7),IF(OR('Dealflow centrale'!T2295='Convalida dati'!$F$6,'Dealflow centrale'!T2295='Convalida dati'!$F$7),OR('Dealflow centrale'!V2295='Convalida dati'!$D$10,'Dealflow centrale'!V2295='Convalida dati'!$D$9,'Dealflow centrale'!V2295='Convalida dati'!$D$6),IF(T2295="",OR(V2295="",V2295='Convalida dati'!$D$8),"FALSO")))</f>
        <v>1</v>
      </c>
      <c r="F2295" s="58" t="str">
        <f t="shared" ref="F2295:F2323" ca="1" si="241">+IF(AND(B2295="VERO",C2295=TRUE,D2295=TRUE,E2295=TRUE),"OK","ERRORE")</f>
        <v>OK</v>
      </c>
      <c r="G2295" s="60">
        <f t="shared" si="238"/>
        <v>2290</v>
      </c>
      <c r="H2295" s="84">
        <v>44581</v>
      </c>
      <c r="I2295" s="295">
        <v>44588</v>
      </c>
      <c r="J2295" s="279" t="s">
        <v>4786</v>
      </c>
      <c r="K2295" s="70" t="s">
        <v>62</v>
      </c>
      <c r="L2295" s="70" t="s">
        <v>202</v>
      </c>
      <c r="M2295" s="72" t="s">
        <v>89</v>
      </c>
      <c r="N2295" s="75"/>
      <c r="O2295" s="73" t="s">
        <v>4787</v>
      </c>
      <c r="P2295" s="72" t="s">
        <v>84</v>
      </c>
      <c r="Q2295" s="281" t="s">
        <v>170</v>
      </c>
      <c r="R2295" s="383" t="s">
        <v>47</v>
      </c>
      <c r="S2295" s="388" t="str">
        <f>+'EVCA sectoralclassification'!E63</f>
        <v>Manufacturing: other</v>
      </c>
      <c r="T2295" s="383" t="s">
        <v>147</v>
      </c>
      <c r="U2295" s="72" t="s">
        <v>218</v>
      </c>
      <c r="V2295" s="434" t="s">
        <v>174</v>
      </c>
      <c r="W2295" s="397"/>
      <c r="X2295" s="488">
        <v>44594</v>
      </c>
      <c r="Y2295" s="483"/>
      <c r="Z2295" s="80"/>
    </row>
    <row r="2296" spans="2:26" ht="42.45" hidden="1" customHeight="1" x14ac:dyDescent="0.3">
      <c r="B2296" s="56" t="str">
        <f t="shared" ca="1" si="239"/>
        <v>VERO</v>
      </c>
      <c r="C2296" s="57" t="b">
        <f t="shared" si="240"/>
        <v>1</v>
      </c>
      <c r="D2296" s="57" t="b">
        <f>+IF(Q2296='Convalida dati'!$B$16,AND('Dealflow centrale'!V2296&lt;&gt;"",I2296&lt;&gt;""),IF(AND('Dealflow centrale'!Q2296='Convalida dati'!$B$17,'Dealflow centrale'!I2296=""),OR('Dealflow centrale'!V2296="",V2296='Convalida dati'!$D$8),"FALSO"))</f>
        <v>1</v>
      </c>
      <c r="E2296" s="57" t="b">
        <f>+IF(OR(T2296='Convalida dati'!$F$4,T2296='Convalida dati'!$F$5,T2296='Convalida dati'!$F$8),OR('Dealflow centrale'!V2296='Convalida dati'!$D$9,V2296='Convalida dati'!$D$6,V2296='Convalida dati'!$D$7),IF(OR('Dealflow centrale'!T2296='Convalida dati'!$F$6,'Dealflow centrale'!T2296='Convalida dati'!$F$7),OR('Dealflow centrale'!V2296='Convalida dati'!$D$10,'Dealflow centrale'!V2296='Convalida dati'!$D$9,'Dealflow centrale'!V2296='Convalida dati'!$D$6),IF(T2296="",OR(V2296="",V2296='Convalida dati'!$D$8),"FALSO")))</f>
        <v>1</v>
      </c>
      <c r="F2296" s="58" t="str">
        <f t="shared" ca="1" si="241"/>
        <v>OK</v>
      </c>
      <c r="G2296" s="66">
        <f t="shared" si="238"/>
        <v>2291</v>
      </c>
      <c r="H2296" s="85">
        <v>44582</v>
      </c>
      <c r="I2296" s="296">
        <v>44582</v>
      </c>
      <c r="J2296" s="292" t="s">
        <v>4788</v>
      </c>
      <c r="K2296" s="76" t="s">
        <v>62</v>
      </c>
      <c r="L2296" s="76" t="s">
        <v>206</v>
      </c>
      <c r="M2296" s="78" t="s">
        <v>206</v>
      </c>
      <c r="N2296" s="64"/>
      <c r="O2296" s="272" t="s">
        <v>1924</v>
      </c>
      <c r="P2296" s="78" t="s">
        <v>35</v>
      </c>
      <c r="Q2296" s="280" t="s">
        <v>170</v>
      </c>
      <c r="R2296" s="382" t="s">
        <v>49</v>
      </c>
      <c r="S2296" s="390" t="str">
        <f>+'EVCA sectoralclassification'!E214</f>
        <v>Systems software</v>
      </c>
      <c r="T2296" s="382" t="s">
        <v>147</v>
      </c>
      <c r="U2296" s="78" t="s">
        <v>218</v>
      </c>
      <c r="V2296" s="445" t="s">
        <v>174</v>
      </c>
      <c r="W2296" s="396"/>
      <c r="X2296" s="489">
        <v>44588</v>
      </c>
      <c r="Y2296" s="482"/>
      <c r="Z2296" s="74"/>
    </row>
    <row r="2297" spans="2:26" ht="42.45" hidden="1" customHeight="1" x14ac:dyDescent="0.3">
      <c r="B2297" s="56" t="str">
        <f t="shared" ca="1" si="239"/>
        <v>VERO</v>
      </c>
      <c r="C2297" s="57" t="b">
        <f t="shared" si="240"/>
        <v>1</v>
      </c>
      <c r="D2297" s="57" t="b">
        <f>+IF(Q2297='Convalida dati'!$B$16,AND('Dealflow centrale'!V2297&lt;&gt;"",I2297&lt;&gt;""),IF(AND('Dealflow centrale'!Q2297='Convalida dati'!$B$17,'Dealflow centrale'!I2297=""),OR('Dealflow centrale'!V2297="",V2297='Convalida dati'!$D$8),"FALSO"))</f>
        <v>1</v>
      </c>
      <c r="E2297" s="57" t="b">
        <f>+IF(OR(T2297='Convalida dati'!$F$4,T2297='Convalida dati'!$F$5,T2297='Convalida dati'!$F$8),OR('Dealflow centrale'!V2297='Convalida dati'!$D$9,V2297='Convalida dati'!$D$6,V2297='Convalida dati'!$D$7),IF(OR('Dealflow centrale'!T2297='Convalida dati'!$F$6,'Dealflow centrale'!T2297='Convalida dati'!$F$7),OR('Dealflow centrale'!V2297='Convalida dati'!$D$10,'Dealflow centrale'!V2297='Convalida dati'!$D$9,'Dealflow centrale'!V2297='Convalida dati'!$D$6),IF(T2297="",OR(V2297="",V2297='Convalida dati'!$D$8),"FALSO")))</f>
        <v>1</v>
      </c>
      <c r="F2297" s="58" t="str">
        <f t="shared" ca="1" si="241"/>
        <v>OK</v>
      </c>
      <c r="G2297" s="60">
        <f t="shared" si="238"/>
        <v>2292</v>
      </c>
      <c r="H2297" s="84">
        <v>44582</v>
      </c>
      <c r="I2297" s="59">
        <v>44582</v>
      </c>
      <c r="J2297" s="75" t="s">
        <v>4789</v>
      </c>
      <c r="K2297" s="70" t="s">
        <v>62</v>
      </c>
      <c r="L2297" s="70" t="s">
        <v>4802</v>
      </c>
      <c r="M2297" s="72" t="s">
        <v>161</v>
      </c>
      <c r="N2297" s="75"/>
      <c r="O2297" s="73" t="s">
        <v>4790</v>
      </c>
      <c r="P2297" s="72" t="s">
        <v>34</v>
      </c>
      <c r="Q2297" s="61" t="s">
        <v>170</v>
      </c>
      <c r="R2297" s="383" t="s">
        <v>52</v>
      </c>
      <c r="S2297" s="388" t="str">
        <f>+'EVCA sectoralclassification'!E234</f>
        <v>Healthcare: other</v>
      </c>
      <c r="T2297" s="383" t="s">
        <v>41</v>
      </c>
      <c r="U2297" s="80" t="s">
        <v>218</v>
      </c>
      <c r="V2297" s="434" t="s">
        <v>174</v>
      </c>
      <c r="W2297" s="397"/>
      <c r="X2297" s="488">
        <v>44588</v>
      </c>
      <c r="Y2297" s="483" t="s">
        <v>4408</v>
      </c>
      <c r="Z2297" s="80"/>
    </row>
    <row r="2298" spans="2:26" ht="42.45" hidden="1" customHeight="1" x14ac:dyDescent="0.3">
      <c r="B2298" s="56" t="str">
        <f t="shared" ca="1" si="239"/>
        <v>VERO</v>
      </c>
      <c r="C2298" s="57" t="b">
        <f t="shared" si="240"/>
        <v>1</v>
      </c>
      <c r="D2298" s="57" t="b">
        <f>+IF(Q2298='Convalida dati'!$B$16,AND('Dealflow centrale'!V2298&lt;&gt;"",I2298&lt;&gt;""),IF(AND('Dealflow centrale'!Q2298='Convalida dati'!$B$17,'Dealflow centrale'!I2298=""),OR('Dealflow centrale'!V2298="",V2298='Convalida dati'!$D$8),"FALSO"))</f>
        <v>1</v>
      </c>
      <c r="E2298" s="57" t="b">
        <f>+IF(OR(T2298='Convalida dati'!$F$4,T2298='Convalida dati'!$F$5,T2298='Convalida dati'!$F$8),OR('Dealflow centrale'!V2298='Convalida dati'!$D$9,V2298='Convalida dati'!$D$6,V2298='Convalida dati'!$D$7),IF(OR('Dealflow centrale'!T2298='Convalida dati'!$F$6,'Dealflow centrale'!T2298='Convalida dati'!$F$7),OR('Dealflow centrale'!V2298='Convalida dati'!$D$10,'Dealflow centrale'!V2298='Convalida dati'!$D$9,'Dealflow centrale'!V2298='Convalida dati'!$D$6),IF(T2298="",OR(V2298="",V2298='Convalida dati'!$D$8),"FALSO")))</f>
        <v>1</v>
      </c>
      <c r="F2298" s="58" t="str">
        <f t="shared" ca="1" si="241"/>
        <v>OK</v>
      </c>
      <c r="G2298" s="66">
        <f t="shared" si="238"/>
        <v>2293</v>
      </c>
      <c r="H2298" s="85">
        <v>44582</v>
      </c>
      <c r="I2298" s="63">
        <v>44582</v>
      </c>
      <c r="J2298" s="292" t="s">
        <v>4791</v>
      </c>
      <c r="K2298" s="76" t="s">
        <v>62</v>
      </c>
      <c r="L2298" s="76" t="s">
        <v>4804</v>
      </c>
      <c r="M2298" s="78" t="s">
        <v>1978</v>
      </c>
      <c r="N2298" s="64"/>
      <c r="O2298" s="272" t="s">
        <v>4803</v>
      </c>
      <c r="P2298" s="78" t="s">
        <v>35</v>
      </c>
      <c r="Q2298" s="280" t="s">
        <v>170</v>
      </c>
      <c r="R2298" s="382" t="s">
        <v>52</v>
      </c>
      <c r="S2298" s="390" t="str">
        <f>+'EVCA sectoralclassification'!E229</f>
        <v>Medical equipment and related software</v>
      </c>
      <c r="T2298" s="382" t="s">
        <v>166</v>
      </c>
      <c r="U2298" s="78" t="s">
        <v>218</v>
      </c>
      <c r="V2298" s="445" t="s">
        <v>174</v>
      </c>
      <c r="W2298" s="396"/>
      <c r="X2298" s="489">
        <v>44588</v>
      </c>
      <c r="Y2298" s="482" t="s">
        <v>4408</v>
      </c>
      <c r="Z2298" s="74"/>
    </row>
    <row r="2299" spans="2:26" ht="42.45" hidden="1" customHeight="1" x14ac:dyDescent="0.3">
      <c r="B2299" s="56" t="str">
        <f t="shared" ca="1" si="239"/>
        <v>VERO</v>
      </c>
      <c r="C2299" s="57" t="b">
        <f t="shared" si="240"/>
        <v>1</v>
      </c>
      <c r="D2299" s="57" t="b">
        <f>+IF(Q2299='Convalida dati'!$B$16,AND('Dealflow centrale'!V2299&lt;&gt;"",I2299&lt;&gt;""),IF(AND('Dealflow centrale'!Q2299='Convalida dati'!$B$17,'Dealflow centrale'!I2299=""),OR('Dealflow centrale'!V2299="",V2299='Convalida dati'!$D$8),"FALSO"))</f>
        <v>1</v>
      </c>
      <c r="E2299" s="57" t="b">
        <f>+IF(OR(T2299='Convalida dati'!$F$4,T2299='Convalida dati'!$F$5,T2299='Convalida dati'!$F$8),OR('Dealflow centrale'!V2299='Convalida dati'!$D$9,V2299='Convalida dati'!$D$6,V2299='Convalida dati'!$D$7),IF(OR('Dealflow centrale'!T2299='Convalida dati'!$F$6,'Dealflow centrale'!T2299='Convalida dati'!$F$7),OR('Dealflow centrale'!V2299='Convalida dati'!$D$10,'Dealflow centrale'!V2299='Convalida dati'!$D$9,'Dealflow centrale'!V2299='Convalida dati'!$D$6),IF(T2299="",OR(V2299="",V2299='Convalida dati'!$D$8),"FALSO")))</f>
        <v>1</v>
      </c>
      <c r="F2299" s="58" t="str">
        <f t="shared" ca="1" si="241"/>
        <v>OK</v>
      </c>
      <c r="G2299" s="60">
        <f t="shared" si="238"/>
        <v>2294</v>
      </c>
      <c r="H2299" s="84">
        <v>44582</v>
      </c>
      <c r="I2299" s="59">
        <v>44582</v>
      </c>
      <c r="J2299" s="75" t="s">
        <v>4792</v>
      </c>
      <c r="K2299" s="70" t="s">
        <v>62</v>
      </c>
      <c r="L2299" s="70" t="s">
        <v>165</v>
      </c>
      <c r="M2299" s="72" t="s">
        <v>90</v>
      </c>
      <c r="N2299" s="75"/>
      <c r="O2299" s="73" t="s">
        <v>4793</v>
      </c>
      <c r="P2299" s="72" t="s">
        <v>34</v>
      </c>
      <c r="Q2299" s="61" t="s">
        <v>170</v>
      </c>
      <c r="R2299" s="383" t="s">
        <v>46</v>
      </c>
      <c r="S2299" s="388" t="str">
        <f>+'EVCA sectoralclassification'!E177</f>
        <v>Environmental services</v>
      </c>
      <c r="T2299" s="383" t="s">
        <v>41</v>
      </c>
      <c r="U2299" s="80" t="s">
        <v>218</v>
      </c>
      <c r="V2299" s="434" t="s">
        <v>174</v>
      </c>
      <c r="W2299" s="397"/>
      <c r="X2299" s="488">
        <v>44588</v>
      </c>
      <c r="Y2299" s="483"/>
      <c r="Z2299" s="80"/>
    </row>
    <row r="2300" spans="2:26" ht="42.45" hidden="1" customHeight="1" x14ac:dyDescent="0.3">
      <c r="B2300" s="56" t="str">
        <f t="shared" ca="1" si="239"/>
        <v>VERO</v>
      </c>
      <c r="C2300" s="57" t="b">
        <f t="shared" si="240"/>
        <v>1</v>
      </c>
      <c r="D2300" s="57" t="b">
        <f>+IF(Q2300='Convalida dati'!$B$16,AND('Dealflow centrale'!V2300&lt;&gt;"",I2300&lt;&gt;""),IF(AND('Dealflow centrale'!Q2300='Convalida dati'!$B$17,'Dealflow centrale'!I2300=""),OR('Dealflow centrale'!V2300="",V2300='Convalida dati'!$D$8),"FALSO"))</f>
        <v>1</v>
      </c>
      <c r="E2300" s="57" t="b">
        <f>+IF(OR(T2300='Convalida dati'!$F$4,T2300='Convalida dati'!$F$5,T2300='Convalida dati'!$F$8),OR('Dealflow centrale'!V2300='Convalida dati'!$D$9,V2300='Convalida dati'!$D$6,V2300='Convalida dati'!$D$7),IF(OR('Dealflow centrale'!T2300='Convalida dati'!$F$6,'Dealflow centrale'!T2300='Convalida dati'!$F$7),OR('Dealflow centrale'!V2300='Convalida dati'!$D$10,'Dealflow centrale'!V2300='Convalida dati'!$D$9,'Dealflow centrale'!V2300='Convalida dati'!$D$6),IF(T2300="",OR(V2300="",V2300='Convalida dati'!$D$8),"FALSO")))</f>
        <v>1</v>
      </c>
      <c r="F2300" s="58" t="str">
        <f t="shared" ca="1" si="241"/>
        <v>OK</v>
      </c>
      <c r="G2300" s="66">
        <f t="shared" si="238"/>
        <v>2295</v>
      </c>
      <c r="H2300" s="85">
        <v>44585</v>
      </c>
      <c r="I2300" s="63">
        <v>44585</v>
      </c>
      <c r="J2300" s="292" t="s">
        <v>4794</v>
      </c>
      <c r="K2300" s="76" t="s">
        <v>62</v>
      </c>
      <c r="L2300" s="76" t="s">
        <v>206</v>
      </c>
      <c r="M2300" s="78" t="s">
        <v>206</v>
      </c>
      <c r="N2300" s="77" t="s">
        <v>111</v>
      </c>
      <c r="O2300" s="272"/>
      <c r="P2300" s="78" t="s">
        <v>36</v>
      </c>
      <c r="Q2300" s="280" t="s">
        <v>170</v>
      </c>
      <c r="R2300" s="382" t="s">
        <v>49</v>
      </c>
      <c r="S2300" s="390" t="str">
        <f>+'EVCA sectoralclassification'!E197</f>
        <v>Telecom hardware: other</v>
      </c>
      <c r="T2300" s="382" t="s">
        <v>147</v>
      </c>
      <c r="U2300" s="78" t="s">
        <v>218</v>
      </c>
      <c r="V2300" s="445" t="s">
        <v>174</v>
      </c>
      <c r="W2300" s="396"/>
      <c r="X2300" s="489">
        <v>44588</v>
      </c>
      <c r="Y2300" s="482"/>
      <c r="Z2300" s="74"/>
    </row>
    <row r="2301" spans="2:26" ht="42.45" hidden="1" customHeight="1" x14ac:dyDescent="0.3">
      <c r="B2301" s="56" t="str">
        <f t="shared" ca="1" si="239"/>
        <v>VERO</v>
      </c>
      <c r="C2301" s="57" t="b">
        <f t="shared" si="240"/>
        <v>1</v>
      </c>
      <c r="D2301" s="57" t="b">
        <f>+IF(Q2301='Convalida dati'!$B$16,AND('Dealflow centrale'!V2301&lt;&gt;"",I2301&lt;&gt;""),IF(AND('Dealflow centrale'!Q2301='Convalida dati'!$B$17,'Dealflow centrale'!I2301=""),OR('Dealflow centrale'!V2301="",V2301='Convalida dati'!$D$8),"FALSO"))</f>
        <v>1</v>
      </c>
      <c r="E2301" s="57" t="b">
        <f>+IF(OR(T2301='Convalida dati'!$F$4,T2301='Convalida dati'!$F$5,T2301='Convalida dati'!$F$8),OR('Dealflow centrale'!V2301='Convalida dati'!$D$9,V2301='Convalida dati'!$D$6,V2301='Convalida dati'!$D$7),IF(OR('Dealflow centrale'!T2301='Convalida dati'!$F$6,'Dealflow centrale'!T2301='Convalida dati'!$F$7),OR('Dealflow centrale'!V2301='Convalida dati'!$D$12,'Dealflow centrale'!V2301='Convalida dati'!$D$9,'Dealflow centrale'!V2301='Convalida dati'!$D$6),IF(T2301="",OR(V2301="",V2301='Convalida dati'!$D$8),"FALSO")))</f>
        <v>1</v>
      </c>
      <c r="F2301" s="58" t="str">
        <f t="shared" ca="1" si="241"/>
        <v>OK</v>
      </c>
      <c r="G2301" s="60">
        <f t="shared" si="238"/>
        <v>2296</v>
      </c>
      <c r="H2301" s="84">
        <v>44585</v>
      </c>
      <c r="I2301" s="59">
        <v>44585</v>
      </c>
      <c r="J2301" s="75" t="s">
        <v>4796</v>
      </c>
      <c r="K2301" s="70" t="s">
        <v>62</v>
      </c>
      <c r="L2301" s="70" t="s">
        <v>192</v>
      </c>
      <c r="M2301" s="72" t="s">
        <v>95</v>
      </c>
      <c r="N2301" s="75"/>
      <c r="O2301" s="73" t="s">
        <v>4795</v>
      </c>
      <c r="P2301" s="72" t="s">
        <v>34</v>
      </c>
      <c r="Q2301" s="281" t="s">
        <v>170</v>
      </c>
      <c r="R2301" s="383" t="s">
        <v>48</v>
      </c>
      <c r="S2301" s="388" t="str">
        <f>+'EVCA sectoralclassification'!E199</f>
        <v>Internet technologies</v>
      </c>
      <c r="T2301" s="383" t="s">
        <v>166</v>
      </c>
      <c r="U2301" s="80" t="s">
        <v>218</v>
      </c>
      <c r="V2301" s="425" t="s">
        <v>5177</v>
      </c>
      <c r="W2301" s="461"/>
      <c r="X2301" s="488">
        <v>45476</v>
      </c>
      <c r="Y2301" s="483" t="s">
        <v>6567</v>
      </c>
      <c r="Z2301" s="284"/>
    </row>
    <row r="2302" spans="2:26" ht="42.45" hidden="1" customHeight="1" x14ac:dyDescent="0.3">
      <c r="B2302" s="56" t="str">
        <f t="shared" ca="1" si="239"/>
        <v>VERO</v>
      </c>
      <c r="C2302" s="57" t="b">
        <f t="shared" si="240"/>
        <v>1</v>
      </c>
      <c r="D2302" s="57" t="b">
        <f>+IF(Q2302='Convalida dati'!$B$16,AND('Dealflow centrale'!V2302&lt;&gt;"",I2302&lt;&gt;""),IF(AND('Dealflow centrale'!Q2302='Convalida dati'!$B$17,'Dealflow centrale'!I2302=""),OR('Dealflow centrale'!V2302="",V2302='Convalida dati'!$D$8),"FALSO"))</f>
        <v>1</v>
      </c>
      <c r="E2302" s="57" t="b">
        <f>+IF(OR(T2302='Convalida dati'!$F$4,T2302='Convalida dati'!$F$5,T2302='Convalida dati'!$F$8),OR('Dealflow centrale'!V2302='Convalida dati'!$D$9,V2302='Convalida dati'!$D$6,V2302='Convalida dati'!$D$7),IF(OR('Dealflow centrale'!T2302='Convalida dati'!$F$6,'Dealflow centrale'!T2302='Convalida dati'!$F$7),OR('Dealflow centrale'!V2302='Convalida dati'!$D$10,'Dealflow centrale'!V2302='Convalida dati'!$D$9,'Dealflow centrale'!V2302='Convalida dati'!$D$6),IF(T2302="",OR(V2302="",V2302='Convalida dati'!$D$8),"FALSO")))</f>
        <v>1</v>
      </c>
      <c r="F2302" s="58" t="str">
        <f t="shared" ca="1" si="241"/>
        <v>OK</v>
      </c>
      <c r="G2302" s="66">
        <f t="shared" si="238"/>
        <v>2297</v>
      </c>
      <c r="H2302" s="85">
        <v>44585</v>
      </c>
      <c r="I2302" s="296">
        <v>44585</v>
      </c>
      <c r="J2302" s="292" t="s">
        <v>4797</v>
      </c>
      <c r="K2302" s="76" t="s">
        <v>62</v>
      </c>
      <c r="L2302" s="76" t="s">
        <v>165</v>
      </c>
      <c r="M2302" s="78" t="s">
        <v>90</v>
      </c>
      <c r="N2302" s="64"/>
      <c r="O2302" s="272" t="s">
        <v>4798</v>
      </c>
      <c r="P2302" s="66" t="s">
        <v>34</v>
      </c>
      <c r="Q2302" s="67" t="s">
        <v>170</v>
      </c>
      <c r="R2302" s="384" t="s">
        <v>46</v>
      </c>
      <c r="S2302" s="387" t="str">
        <f>+'EVCA sectoralclassification'!E177</f>
        <v>Environmental services</v>
      </c>
      <c r="T2302" s="384" t="s">
        <v>41</v>
      </c>
      <c r="U2302" s="78" t="s">
        <v>218</v>
      </c>
      <c r="V2302" s="437" t="s">
        <v>174</v>
      </c>
      <c r="W2302" s="384"/>
      <c r="X2302" s="489">
        <v>44588</v>
      </c>
      <c r="Y2302" s="482"/>
      <c r="Z2302" s="74"/>
    </row>
    <row r="2303" spans="2:26" ht="42.45" hidden="1" customHeight="1" x14ac:dyDescent="0.3">
      <c r="B2303" s="56" t="str">
        <f t="shared" ca="1" si="239"/>
        <v>VERO</v>
      </c>
      <c r="C2303" s="57" t="b">
        <f t="shared" si="240"/>
        <v>1</v>
      </c>
      <c r="D2303" s="57" t="b">
        <f>+IF(Q2303='Convalida dati'!$B$16,AND('Dealflow centrale'!V2303&lt;&gt;"",I2303&lt;&gt;""),IF(AND('Dealflow centrale'!Q2303='Convalida dati'!$B$17,'Dealflow centrale'!I2303=""),OR('Dealflow centrale'!V2303="",V2303='Convalida dati'!$D$8),"FALSO"))</f>
        <v>1</v>
      </c>
      <c r="E2303" s="57" t="b">
        <f>+IF(OR(T2303='Convalida dati'!$F$4,T2303='Convalida dati'!$F$5,T2303='Convalida dati'!$F$8),OR('Dealflow centrale'!V2303='Convalida dati'!$D$9,V2303='Convalida dati'!$D$6,V2303='Convalida dati'!$D$7),IF(OR('Dealflow centrale'!T2303='Convalida dati'!$F$6,'Dealflow centrale'!T2303='Convalida dati'!$F$7),OR('Dealflow centrale'!V2303='Convalida dati'!$D$10,'Dealflow centrale'!V2303='Convalida dati'!$D$9,'Dealflow centrale'!V2303='Convalida dati'!$D$6),IF(T2303="",OR(V2303="",V2303='Convalida dati'!$D$8),"FALSO")))</f>
        <v>1</v>
      </c>
      <c r="F2303" s="58" t="str">
        <f t="shared" ca="1" si="241"/>
        <v>OK</v>
      </c>
      <c r="G2303" s="60">
        <f t="shared" si="238"/>
        <v>2298</v>
      </c>
      <c r="H2303" s="84">
        <v>44586</v>
      </c>
      <c r="I2303" s="59">
        <v>44586</v>
      </c>
      <c r="J2303" s="75" t="s">
        <v>4799</v>
      </c>
      <c r="K2303" s="70" t="s">
        <v>62</v>
      </c>
      <c r="L2303" s="70" t="s">
        <v>165</v>
      </c>
      <c r="M2303" s="72" t="s">
        <v>90</v>
      </c>
      <c r="N2303" s="75"/>
      <c r="O2303" s="73" t="s">
        <v>4358</v>
      </c>
      <c r="P2303" s="72" t="s">
        <v>35</v>
      </c>
      <c r="Q2303" s="61" t="s">
        <v>170</v>
      </c>
      <c r="R2303" s="383" t="s">
        <v>53</v>
      </c>
      <c r="S2303" s="388" t="str">
        <f>+'EVCA sectoralclassification'!E146</f>
        <v>Educational and training products/services</v>
      </c>
      <c r="T2303" s="383" t="s">
        <v>167</v>
      </c>
      <c r="U2303" s="80" t="s">
        <v>218</v>
      </c>
      <c r="V2303" s="425" t="s">
        <v>3913</v>
      </c>
      <c r="W2303" s="461"/>
      <c r="X2303" s="488">
        <v>44588</v>
      </c>
      <c r="Y2303" s="483"/>
      <c r="Z2303" s="80"/>
    </row>
    <row r="2304" spans="2:26" ht="42.45" hidden="1" customHeight="1" x14ac:dyDescent="0.3">
      <c r="B2304" s="56" t="str">
        <f t="shared" ca="1" si="239"/>
        <v>VERO</v>
      </c>
      <c r="C2304" s="57" t="b">
        <f t="shared" si="240"/>
        <v>1</v>
      </c>
      <c r="D2304" s="57" t="b">
        <f>+IF(Q2304='Convalida dati'!$B$16,AND('Dealflow centrale'!V2304&lt;&gt;"",I2304&lt;&gt;""),IF(AND('Dealflow centrale'!Q2304='Convalida dati'!$B$17,'Dealflow centrale'!I2304=""),OR('Dealflow centrale'!V2304="",V2304='Convalida dati'!$D$8),"FALSO"))</f>
        <v>1</v>
      </c>
      <c r="E2304" s="57" t="b">
        <f>+IF(OR(T2304='Convalida dati'!$F$4,T2304='Convalida dati'!$F$5,T2304='Convalida dati'!$F$8),OR('Dealflow centrale'!V2304='Convalida dati'!$D$9,V2304='Convalida dati'!$D$6,V2304='Convalida dati'!$D$7),IF(OR('Dealflow centrale'!T2304='Convalida dati'!$F$6,'Dealflow centrale'!T2304='Convalida dati'!$F$7),OR('Dealflow centrale'!V2304='Convalida dati'!$D$10,'Dealflow centrale'!V2304='Convalida dati'!$D$9,'Dealflow centrale'!V2304='Convalida dati'!$D$6),IF(T2304="",OR(V2304="",V2304='Convalida dati'!$D$8),"FALSO")))</f>
        <v>1</v>
      </c>
      <c r="F2304" s="58" t="str">
        <f t="shared" ca="1" si="241"/>
        <v>OK</v>
      </c>
      <c r="G2304" s="66">
        <f t="shared" si="238"/>
        <v>2299</v>
      </c>
      <c r="H2304" s="85">
        <v>44587</v>
      </c>
      <c r="I2304" s="63">
        <v>44587</v>
      </c>
      <c r="J2304" s="292" t="s">
        <v>4800</v>
      </c>
      <c r="K2304" s="76" t="s">
        <v>62</v>
      </c>
      <c r="L2304" s="76" t="s">
        <v>149</v>
      </c>
      <c r="M2304" s="78" t="s">
        <v>92</v>
      </c>
      <c r="N2304" s="77" t="s">
        <v>4801</v>
      </c>
      <c r="O2304" s="272"/>
      <c r="P2304" s="78" t="s">
        <v>36</v>
      </c>
      <c r="Q2304" s="280" t="s">
        <v>170</v>
      </c>
      <c r="R2304" s="382" t="s">
        <v>49</v>
      </c>
      <c r="S2304" s="390" t="str">
        <f>+'EVCA sectoralclassification'!E214</f>
        <v>Systems software</v>
      </c>
      <c r="T2304" s="382" t="s">
        <v>166</v>
      </c>
      <c r="U2304" s="78" t="s">
        <v>218</v>
      </c>
      <c r="V2304" s="427" t="s">
        <v>3913</v>
      </c>
      <c r="W2304" s="462"/>
      <c r="X2304" s="489">
        <v>44588</v>
      </c>
      <c r="Y2304" s="482"/>
      <c r="Z2304" s="74"/>
    </row>
    <row r="2305" spans="2:26" ht="42.45" hidden="1" customHeight="1" x14ac:dyDescent="0.3">
      <c r="B2305" s="56" t="str">
        <f t="shared" ca="1" si="239"/>
        <v>VERO</v>
      </c>
      <c r="C2305" s="57" t="b">
        <f t="shared" si="240"/>
        <v>1</v>
      </c>
      <c r="D2305" s="57" t="b">
        <f>+IF(Q2305='Convalida dati'!$B$16,AND('Dealflow centrale'!V2305&lt;&gt;"",I2305&lt;&gt;""),IF(AND('Dealflow centrale'!Q2305='Convalida dati'!$B$17,'Dealflow centrale'!I2305=""),OR('Dealflow centrale'!V2305="",V2305='Convalida dati'!$D$8),"FALSO"))</f>
        <v>1</v>
      </c>
      <c r="E2305" s="57" t="b">
        <f>+IF(OR(T2305='Convalida dati'!$F$4,T2305='Convalida dati'!$F$5,T2305='Convalida dati'!$F$8),OR('Dealflow centrale'!V2305='Convalida dati'!$D$9,V2305='Convalida dati'!$D$6,V2305='Convalida dati'!$D$7),IF(OR('Dealflow centrale'!T2305='Convalida dati'!$F$6,'Dealflow centrale'!T2305='Convalida dati'!$F$7),OR('Dealflow centrale'!V2305='Convalida dati'!$D$10,'Dealflow centrale'!V2305='Convalida dati'!$D$9,'Dealflow centrale'!V2305='Convalida dati'!$D$6),IF(T2305="",OR(V2305="",V2305='Convalida dati'!$D$8),"FALSO")))</f>
        <v>1</v>
      </c>
      <c r="F2305" s="58" t="str">
        <f t="shared" ca="1" si="241"/>
        <v>OK</v>
      </c>
      <c r="G2305" s="60">
        <f t="shared" si="238"/>
        <v>2300</v>
      </c>
      <c r="H2305" s="84">
        <v>44588</v>
      </c>
      <c r="I2305" s="59">
        <f>+H2305</f>
        <v>44588</v>
      </c>
      <c r="J2305" s="75" t="s">
        <v>4805</v>
      </c>
      <c r="K2305" s="70" t="s">
        <v>64</v>
      </c>
      <c r="L2305" s="70" t="s">
        <v>705</v>
      </c>
      <c r="M2305" s="72" t="s">
        <v>187</v>
      </c>
      <c r="N2305" s="75" t="s">
        <v>4469</v>
      </c>
      <c r="O2305" s="73"/>
      <c r="P2305" s="72" t="s">
        <v>36</v>
      </c>
      <c r="Q2305" s="281" t="s">
        <v>170</v>
      </c>
      <c r="R2305" s="385" t="s">
        <v>48</v>
      </c>
      <c r="S2305" s="388" t="str">
        <f>+'EVCA sectoralclassification'!E199</f>
        <v>Internet technologies</v>
      </c>
      <c r="T2305" s="385" t="s">
        <v>166</v>
      </c>
      <c r="U2305" s="80" t="s">
        <v>218</v>
      </c>
      <c r="V2305" s="425" t="s">
        <v>3913</v>
      </c>
      <c r="W2305" s="461"/>
      <c r="X2305" s="488">
        <v>44594</v>
      </c>
      <c r="Y2305" s="483" t="s">
        <v>4818</v>
      </c>
      <c r="Z2305" s="80"/>
    </row>
    <row r="2306" spans="2:26" ht="42.45" hidden="1" customHeight="1" x14ac:dyDescent="0.3">
      <c r="B2306" s="56" t="str">
        <f t="shared" ca="1" si="239"/>
        <v>VERO</v>
      </c>
      <c r="C2306" s="57" t="b">
        <f t="shared" si="240"/>
        <v>1</v>
      </c>
      <c r="D2306" s="57" t="b">
        <f>+IF(Q2306='Convalida dati'!$B$16,AND('Dealflow centrale'!V2306&lt;&gt;"",I2306&lt;&gt;""),IF(AND('Dealflow centrale'!Q2306='Convalida dati'!$B$17,'Dealflow centrale'!I2306=""),OR('Dealflow centrale'!V2306="",V2306='Convalida dati'!$D$8),"FALSO"))</f>
        <v>1</v>
      </c>
      <c r="E2306" s="57" t="b">
        <f>+IF(OR(T2306='Convalida dati'!$F$4,T2306='Convalida dati'!$F$5,T2306='Convalida dati'!$F$8),OR('Dealflow centrale'!V2306='Convalida dati'!$D$9,V2306='Convalida dati'!$D$6,V2306='Convalida dati'!$D$7),IF(OR('Dealflow centrale'!T2306='Convalida dati'!$F$6,'Dealflow centrale'!T2306='Convalida dati'!$F$7),OR('Dealflow centrale'!V2306='Convalida dati'!$D$10,'Dealflow centrale'!V2306='Convalida dati'!$D$9,'Dealflow centrale'!V2306='Convalida dati'!$D$6),IF(T2306="",OR(V2306="",V2306='Convalida dati'!$D$8),"FALSO")))</f>
        <v>1</v>
      </c>
      <c r="F2306" s="58" t="str">
        <f t="shared" ca="1" si="241"/>
        <v>OK</v>
      </c>
      <c r="G2306" s="66">
        <f t="shared" si="238"/>
        <v>2301</v>
      </c>
      <c r="H2306" s="85">
        <v>44587</v>
      </c>
      <c r="I2306" s="296">
        <v>44588</v>
      </c>
      <c r="J2306" s="292" t="s">
        <v>4807</v>
      </c>
      <c r="K2306" s="76" t="s">
        <v>62</v>
      </c>
      <c r="L2306" s="76" t="s">
        <v>165</v>
      </c>
      <c r="M2306" s="78" t="s">
        <v>90</v>
      </c>
      <c r="N2306" s="64"/>
      <c r="O2306" s="272" t="s">
        <v>4806</v>
      </c>
      <c r="P2306" s="78" t="s">
        <v>34</v>
      </c>
      <c r="Q2306" s="280" t="s">
        <v>170</v>
      </c>
      <c r="R2306" s="382" t="s">
        <v>51</v>
      </c>
      <c r="S2306" s="387" t="str">
        <f>+'EVCA sectoralclassification'!E57</f>
        <v>Business and industrial products</v>
      </c>
      <c r="T2306" s="382" t="s">
        <v>41</v>
      </c>
      <c r="U2306" s="78" t="s">
        <v>218</v>
      </c>
      <c r="V2306" s="440" t="s">
        <v>174</v>
      </c>
      <c r="W2306" s="382"/>
      <c r="X2306" s="489">
        <v>44594</v>
      </c>
      <c r="Y2306" s="482"/>
      <c r="Z2306" s="74"/>
    </row>
    <row r="2307" spans="2:26" ht="42.45" hidden="1" customHeight="1" x14ac:dyDescent="0.3">
      <c r="B2307" s="56" t="str">
        <f t="shared" ca="1" si="239"/>
        <v>VERO</v>
      </c>
      <c r="C2307" s="57" t="b">
        <f t="shared" si="240"/>
        <v>1</v>
      </c>
      <c r="D2307" s="57" t="b">
        <f>+IF(Q2307='Convalida dati'!$B$16,AND('Dealflow centrale'!V2307&lt;&gt;"",I2307&lt;&gt;""),IF(AND('Dealflow centrale'!Q2307='Convalida dati'!$B$17,'Dealflow centrale'!I2307=""),OR('Dealflow centrale'!V2307="",V2307='Convalida dati'!$D$8),"FALSO"))</f>
        <v>1</v>
      </c>
      <c r="E2307" s="57" t="b">
        <f>+IF(OR(T2307='Convalida dati'!$F$4,T2307='Convalida dati'!$F$5,T2307='Convalida dati'!$F$8),OR('Dealflow centrale'!V2307='Convalida dati'!$D$9,V2307='Convalida dati'!$D$6,V2307='Convalida dati'!$D$7),IF(OR('Dealflow centrale'!T2307='Convalida dati'!$F$6,'Dealflow centrale'!T2307='Convalida dati'!$F$7),OR('Dealflow centrale'!V2307='Convalida dati'!$D$10,'Dealflow centrale'!V2307='Convalida dati'!$D$9,'Dealflow centrale'!V2307='Convalida dati'!$D$6),IF(T2307="",OR(V2307="",V2307='Convalida dati'!$D$8),"FALSO")))</f>
        <v>1</v>
      </c>
      <c r="F2307" s="58" t="str">
        <f t="shared" ca="1" si="241"/>
        <v>OK</v>
      </c>
      <c r="G2307" s="60">
        <f t="shared" si="238"/>
        <v>2302</v>
      </c>
      <c r="H2307" s="84">
        <v>44588</v>
      </c>
      <c r="I2307" s="295">
        <v>44588</v>
      </c>
      <c r="J2307" s="279" t="s">
        <v>4808</v>
      </c>
      <c r="K2307" s="70" t="s">
        <v>62</v>
      </c>
      <c r="L2307" s="70" t="s">
        <v>165</v>
      </c>
      <c r="M2307" s="72" t="s">
        <v>90</v>
      </c>
      <c r="N2307" s="75"/>
      <c r="O2307" s="73" t="s">
        <v>4810</v>
      </c>
      <c r="P2307" s="72" t="s">
        <v>35</v>
      </c>
      <c r="Q2307" s="281" t="s">
        <v>170</v>
      </c>
      <c r="R2307" s="385" t="s">
        <v>49</v>
      </c>
      <c r="S2307" s="388" t="str">
        <f>+'EVCA sectoralclassification'!E205</f>
        <v>Consumer electronics</v>
      </c>
      <c r="T2307" s="385" t="s">
        <v>166</v>
      </c>
      <c r="U2307" s="72" t="s">
        <v>218</v>
      </c>
      <c r="V2307" s="425" t="s">
        <v>3913</v>
      </c>
      <c r="W2307" s="461"/>
      <c r="X2307" s="488">
        <v>44594</v>
      </c>
      <c r="Y2307" s="483"/>
      <c r="Z2307" s="80"/>
    </row>
    <row r="2308" spans="2:26" ht="42.45" hidden="1" customHeight="1" x14ac:dyDescent="0.3">
      <c r="B2308" s="56" t="str">
        <f t="shared" ca="1" si="239"/>
        <v>VERO</v>
      </c>
      <c r="C2308" s="57" t="b">
        <f t="shared" si="240"/>
        <v>1</v>
      </c>
      <c r="D2308" s="57" t="b">
        <f>+IF(Q2308='Convalida dati'!$B$16,AND('Dealflow centrale'!V2308&lt;&gt;"",I2308&lt;&gt;""),IF(AND('Dealflow centrale'!Q2308='Convalida dati'!$B$17,'Dealflow centrale'!I2308=""),OR('Dealflow centrale'!V2308="",V2308='Convalida dati'!$D$8),"FALSO"))</f>
        <v>1</v>
      </c>
      <c r="E2308" s="57" t="b">
        <f>+IF(OR(T2308='Convalida dati'!$F$4,T2308='Convalida dati'!$F$5,T2308='Convalida dati'!$F$8),OR('Dealflow centrale'!V2308='Convalida dati'!$D$9,V2308='Convalida dati'!$D$6,V2308='Convalida dati'!$D$7),IF(OR('Dealflow centrale'!T2308='Convalida dati'!$F$6,'Dealflow centrale'!T2308='Convalida dati'!$F$7),OR('Dealflow centrale'!V2308='Convalida dati'!$D$10,'Dealflow centrale'!V2308='Convalida dati'!$D$9,'Dealflow centrale'!V2308='Convalida dati'!$D$6),IF(T2308="",OR(V2308="",V2308='Convalida dati'!$D$8),"FALSO")))</f>
        <v>1</v>
      </c>
      <c r="F2308" s="58" t="str">
        <f t="shared" ca="1" si="241"/>
        <v>OK</v>
      </c>
      <c r="G2308" s="66">
        <f t="shared" si="238"/>
        <v>2303</v>
      </c>
      <c r="H2308" s="85">
        <v>44588</v>
      </c>
      <c r="I2308" s="296">
        <v>44588</v>
      </c>
      <c r="J2308" s="292" t="s">
        <v>4809</v>
      </c>
      <c r="K2308" s="76" t="s">
        <v>64</v>
      </c>
      <c r="L2308" s="76" t="s">
        <v>4819</v>
      </c>
      <c r="M2308" s="78" t="s">
        <v>4034</v>
      </c>
      <c r="N2308" s="77" t="s">
        <v>4469</v>
      </c>
      <c r="O2308" s="272"/>
      <c r="P2308" s="78" t="s">
        <v>36</v>
      </c>
      <c r="Q2308" s="280" t="s">
        <v>170</v>
      </c>
      <c r="R2308" s="382" t="s">
        <v>49</v>
      </c>
      <c r="S2308" s="390" t="str">
        <f>+'EVCA sectoralclassification'!E214</f>
        <v>Systems software</v>
      </c>
      <c r="T2308" s="382" t="s">
        <v>166</v>
      </c>
      <c r="U2308" s="78" t="s">
        <v>218</v>
      </c>
      <c r="V2308" s="445" t="s">
        <v>174</v>
      </c>
      <c r="W2308" s="396"/>
      <c r="X2308" s="489">
        <v>44594</v>
      </c>
      <c r="Y2308" s="482" t="s">
        <v>4408</v>
      </c>
      <c r="Z2308" s="74"/>
    </row>
    <row r="2309" spans="2:26" ht="42.45" hidden="1" customHeight="1" x14ac:dyDescent="0.3">
      <c r="B2309" s="56" t="str">
        <f t="shared" ca="1" si="239"/>
        <v>VERO</v>
      </c>
      <c r="C2309" s="57" t="b">
        <f t="shared" si="240"/>
        <v>1</v>
      </c>
      <c r="D2309" s="57" t="b">
        <f>+IF(Q2309='Convalida dati'!$B$16,AND('Dealflow centrale'!V2309&lt;&gt;"",I2309&lt;&gt;""),IF(AND('Dealflow centrale'!Q2309='Convalida dati'!$B$17,'Dealflow centrale'!I2309=""),OR('Dealflow centrale'!V2309="",V2309='Convalida dati'!$D$8),"FALSO"))</f>
        <v>1</v>
      </c>
      <c r="E2309" s="57" t="b">
        <f>+IF(OR(T2309='Convalida dati'!$F$4,T2309='Convalida dati'!$F$5,T2309='Convalida dati'!$F$8),OR('Dealflow centrale'!V2309='Convalida dati'!$D$9,V2309='Convalida dati'!$D$6,V2309='Convalida dati'!$D$7),IF(OR('Dealflow centrale'!T2309='Convalida dati'!$F$6,'Dealflow centrale'!T2309='Convalida dati'!$F$7),OR('Dealflow centrale'!V2309='Convalida dati'!$D$10,'Dealflow centrale'!V2309='Convalida dati'!$D$9,'Dealflow centrale'!V2309='Convalida dati'!$D$6),IF(T2309="",OR(V2309="",V2309='Convalida dati'!$D$8),"FALSO")))</f>
        <v>1</v>
      </c>
      <c r="F2309" s="58" t="str">
        <f t="shared" ca="1" si="241"/>
        <v>OK</v>
      </c>
      <c r="G2309" s="60">
        <f t="shared" si="238"/>
        <v>2304</v>
      </c>
      <c r="H2309" s="84">
        <v>44588</v>
      </c>
      <c r="I2309" s="295">
        <v>44588</v>
      </c>
      <c r="J2309" s="75" t="s">
        <v>3532</v>
      </c>
      <c r="K2309" s="70" t="s">
        <v>62</v>
      </c>
      <c r="L2309" s="70" t="s">
        <v>149</v>
      </c>
      <c r="M2309" s="72" t="s">
        <v>92</v>
      </c>
      <c r="N2309" s="75"/>
      <c r="O2309" s="73" t="s">
        <v>4811</v>
      </c>
      <c r="P2309" s="72" t="s">
        <v>83</v>
      </c>
      <c r="Q2309" s="281" t="s">
        <v>170</v>
      </c>
      <c r="R2309" s="383" t="s">
        <v>53</v>
      </c>
      <c r="S2309" s="388" t="str">
        <f>+'EVCA sectoralclassification'!E181</f>
        <v>Financial institutions and services</v>
      </c>
      <c r="T2309" s="383" t="s">
        <v>167</v>
      </c>
      <c r="U2309" s="80" t="s">
        <v>218</v>
      </c>
      <c r="V2309" s="425" t="s">
        <v>3913</v>
      </c>
      <c r="W2309" s="461"/>
      <c r="X2309" s="488">
        <v>44594</v>
      </c>
      <c r="Y2309" s="483"/>
      <c r="Z2309" s="80"/>
    </row>
    <row r="2310" spans="2:26" ht="42.45" hidden="1" customHeight="1" x14ac:dyDescent="0.3">
      <c r="B2310" s="56" t="str">
        <f t="shared" ca="1" si="239"/>
        <v>VERO</v>
      </c>
      <c r="C2310" s="57" t="b">
        <f t="shared" si="240"/>
        <v>1</v>
      </c>
      <c r="D2310" s="57" t="b">
        <f>+IF(Q2310='Convalida dati'!$B$16,AND('Dealflow centrale'!V2310&lt;&gt;"",I2310&lt;&gt;""),IF(AND('Dealflow centrale'!Q2310='Convalida dati'!$B$17,'Dealflow centrale'!I2310=""),OR('Dealflow centrale'!V2310="",V2310='Convalida dati'!$D$8),"FALSO"))</f>
        <v>1</v>
      </c>
      <c r="E2310" s="57" t="b">
        <f>+IF(OR(T2310='Convalida dati'!$F$4,T2310='Convalida dati'!$F$5,T2310='Convalida dati'!$F$8),OR('Dealflow centrale'!V2310='Convalida dati'!$D$9,V2310='Convalida dati'!$D$6,V2310='Convalida dati'!$D$7),IF(OR('Dealflow centrale'!T2310='Convalida dati'!$F$6,'Dealflow centrale'!T2310='Convalida dati'!$F$7),OR('Dealflow centrale'!V2310='Convalida dati'!$D$10,'Dealflow centrale'!V2310='Convalida dati'!$D$9,'Dealflow centrale'!V2310='Convalida dati'!$D$6),IF(T2310="",OR(V2310="",V2310='Convalida dati'!$D$8),"FALSO")))</f>
        <v>1</v>
      </c>
      <c r="F2310" s="58" t="str">
        <f t="shared" ca="1" si="241"/>
        <v>OK</v>
      </c>
      <c r="G2310" s="66">
        <f t="shared" si="238"/>
        <v>2305</v>
      </c>
      <c r="H2310" s="85">
        <v>44588</v>
      </c>
      <c r="I2310" s="296">
        <v>44588</v>
      </c>
      <c r="J2310" s="292" t="s">
        <v>4812</v>
      </c>
      <c r="K2310" s="76" t="s">
        <v>62</v>
      </c>
      <c r="L2310" s="76" t="s">
        <v>149</v>
      </c>
      <c r="M2310" s="78" t="s">
        <v>92</v>
      </c>
      <c r="N2310" s="77" t="s">
        <v>184</v>
      </c>
      <c r="O2310" s="272"/>
      <c r="P2310" s="78" t="s">
        <v>36</v>
      </c>
      <c r="Q2310" s="280" t="s">
        <v>170</v>
      </c>
      <c r="R2310" s="382" t="s">
        <v>53</v>
      </c>
      <c r="S2310" s="390" t="str">
        <f>+'EVCA sectoralclassification'!E181</f>
        <v>Financial institutions and services</v>
      </c>
      <c r="T2310" s="382" t="s">
        <v>166</v>
      </c>
      <c r="U2310" s="78" t="s">
        <v>218</v>
      </c>
      <c r="V2310" s="427" t="s">
        <v>3913</v>
      </c>
      <c r="W2310" s="462"/>
      <c r="X2310" s="489">
        <v>44594</v>
      </c>
      <c r="Y2310" s="482"/>
      <c r="Z2310" s="74"/>
    </row>
    <row r="2311" spans="2:26" ht="42.45" hidden="1" customHeight="1" x14ac:dyDescent="0.3">
      <c r="B2311" s="56" t="str">
        <f t="shared" ca="1" si="239"/>
        <v>VERO</v>
      </c>
      <c r="C2311" s="57" t="b">
        <f t="shared" si="240"/>
        <v>1</v>
      </c>
      <c r="D2311" s="57" t="b">
        <f>+IF(Q2311='Convalida dati'!$B$16,AND('Dealflow centrale'!V2311&lt;&gt;"",I2311&lt;&gt;""),IF(AND('Dealflow centrale'!Q2311='Convalida dati'!$B$17,'Dealflow centrale'!I2311=""),OR('Dealflow centrale'!V2311="",V2311='Convalida dati'!$D$8),"FALSO"))</f>
        <v>1</v>
      </c>
      <c r="E2311" s="57" t="b">
        <f>+IF(OR(T2311='Convalida dati'!$F$4,T2311='Convalida dati'!$F$5,T2311='Convalida dati'!$F$8),OR('Dealflow centrale'!V2311='Convalida dati'!$D$9,V2311='Convalida dati'!$D$6,V2311='Convalida dati'!$D$7),IF(OR('Dealflow centrale'!T2311='Convalida dati'!$F$6,'Dealflow centrale'!T2311='Convalida dati'!$F$7),OR('Dealflow centrale'!V2311='Convalida dati'!$D$10,'Dealflow centrale'!V2311='Convalida dati'!$D$9,'Dealflow centrale'!V2311='Convalida dati'!$D$6),IF(T2311="",OR(V2311="",V2311='Convalida dati'!$D$8),"FALSO")))</f>
        <v>1</v>
      </c>
      <c r="F2311" s="58" t="str">
        <f t="shared" ca="1" si="241"/>
        <v>OK</v>
      </c>
      <c r="G2311" s="60">
        <f t="shared" si="238"/>
        <v>2306</v>
      </c>
      <c r="H2311" s="84">
        <v>44589</v>
      </c>
      <c r="I2311" s="59">
        <v>44589</v>
      </c>
      <c r="J2311" s="75" t="s">
        <v>4815</v>
      </c>
      <c r="K2311" s="70" t="s">
        <v>64</v>
      </c>
      <c r="L2311" s="70" t="s">
        <v>4218</v>
      </c>
      <c r="M2311" s="72" t="s">
        <v>4219</v>
      </c>
      <c r="N2311" s="75"/>
      <c r="O2311" s="73" t="s">
        <v>4814</v>
      </c>
      <c r="P2311" s="72" t="s">
        <v>34</v>
      </c>
      <c r="Q2311" s="281" t="s">
        <v>170</v>
      </c>
      <c r="R2311" s="385" t="s">
        <v>49</v>
      </c>
      <c r="S2311" s="388" t="str">
        <f>+'EVCA sectoralclassification'!E214</f>
        <v>Systems software</v>
      </c>
      <c r="T2311" s="383" t="s">
        <v>41</v>
      </c>
      <c r="U2311" s="80" t="s">
        <v>218</v>
      </c>
      <c r="V2311" s="434" t="s">
        <v>174</v>
      </c>
      <c r="W2311" s="397"/>
      <c r="X2311" s="488">
        <v>44594</v>
      </c>
      <c r="Y2311" s="483" t="s">
        <v>4408</v>
      </c>
      <c r="Z2311" s="80"/>
    </row>
    <row r="2312" spans="2:26" ht="42.45" hidden="1" customHeight="1" x14ac:dyDescent="0.3">
      <c r="B2312" s="56" t="str">
        <f t="shared" ca="1" si="239"/>
        <v>VERO</v>
      </c>
      <c r="C2312" s="57" t="b">
        <f t="shared" si="240"/>
        <v>1</v>
      </c>
      <c r="D2312" s="57" t="b">
        <f>+IF(Q2312='Convalida dati'!$B$16,AND('Dealflow centrale'!V2312&lt;&gt;"",I2312&lt;&gt;""),IF(AND('Dealflow centrale'!Q2312='Convalida dati'!$B$17,'Dealflow centrale'!I2312=""),OR('Dealflow centrale'!V2312="",V2312='Convalida dati'!$D$8),"FALSO"))</f>
        <v>1</v>
      </c>
      <c r="E2312" s="57" t="b">
        <f>+IF(OR(T2312='Convalida dati'!$F$4,T2312='Convalida dati'!$F$5,T2312='Convalida dati'!$F$8),OR('Dealflow centrale'!V2312='Convalida dati'!$D$9,V2312='Convalida dati'!$D$6,V2312='Convalida dati'!$D$7),IF(OR('Dealflow centrale'!T2312='Convalida dati'!$F$6,'Dealflow centrale'!T2312='Convalida dati'!$F$7),OR('Dealflow centrale'!V2312='Convalida dati'!$D$10,'Dealflow centrale'!V2312='Convalida dati'!$D$9,'Dealflow centrale'!V2312='Convalida dati'!$D$6),IF(T2312="",OR(V2312="",V2312='Convalida dati'!$D$8),"FALSO")))</f>
        <v>1</v>
      </c>
      <c r="F2312" s="58" t="str">
        <f t="shared" ca="1" si="241"/>
        <v>OK</v>
      </c>
      <c r="G2312" s="66">
        <f t="shared" si="238"/>
        <v>2307</v>
      </c>
      <c r="H2312" s="85">
        <v>44593</v>
      </c>
      <c r="I2312" s="63"/>
      <c r="J2312" s="292" t="s">
        <v>4816</v>
      </c>
      <c r="K2312" s="76" t="s">
        <v>62</v>
      </c>
      <c r="L2312" s="76" t="s">
        <v>202</v>
      </c>
      <c r="M2312" s="78" t="s">
        <v>89</v>
      </c>
      <c r="N2312" s="77"/>
      <c r="O2312" s="272" t="s">
        <v>4817</v>
      </c>
      <c r="P2312" s="78" t="s">
        <v>34</v>
      </c>
      <c r="Q2312" s="280" t="s">
        <v>67</v>
      </c>
      <c r="R2312" s="382"/>
      <c r="S2312" s="390"/>
      <c r="T2312" s="382"/>
      <c r="U2312" s="78"/>
      <c r="V2312" s="423" t="s">
        <v>781</v>
      </c>
      <c r="W2312" s="288"/>
      <c r="X2312" s="489">
        <v>44594</v>
      </c>
      <c r="Y2312" s="482"/>
      <c r="Z2312" s="74"/>
    </row>
    <row r="2313" spans="2:26" ht="42.45" hidden="1" customHeight="1" x14ac:dyDescent="0.3">
      <c r="B2313" s="56" t="str">
        <f t="shared" ca="1" si="239"/>
        <v>VERO</v>
      </c>
      <c r="C2313" s="57" t="b">
        <f t="shared" si="240"/>
        <v>1</v>
      </c>
      <c r="D2313" s="57" t="b">
        <f>+IF(Q2313='Convalida dati'!$B$16,AND('Dealflow centrale'!V2313&lt;&gt;"",I2313&lt;&gt;""),IF(AND('Dealflow centrale'!Q2313='Convalida dati'!$B$17,'Dealflow centrale'!I2313=""),OR('Dealflow centrale'!V2313="",V2313='Convalida dati'!$D$8),"FALSO"))</f>
        <v>1</v>
      </c>
      <c r="E2313" s="57" t="b">
        <f>+IF(OR(T2313='Convalida dati'!$F$4,T2313='Convalida dati'!$F$5,T2313='Convalida dati'!$F$8),OR('Dealflow centrale'!V2313='Convalida dati'!$D$9,V2313='Convalida dati'!$D$6,V2313='Convalida dati'!$D$7),IF(OR('Dealflow centrale'!T2313='Convalida dati'!$F$6,'Dealflow centrale'!T2313='Convalida dati'!$F$7),OR('Dealflow centrale'!V2313='Convalida dati'!$D$10,'Dealflow centrale'!V2313='Convalida dati'!$D$9,'Dealflow centrale'!V2313='Convalida dati'!$D$6),IF(T2313="",OR(V2313="",V2313='Convalida dati'!$D$8),"FALSO")))</f>
        <v>1</v>
      </c>
      <c r="F2313" s="58" t="str">
        <f t="shared" ca="1" si="241"/>
        <v>OK</v>
      </c>
      <c r="G2313" s="60">
        <f t="shared" si="238"/>
        <v>2308</v>
      </c>
      <c r="H2313" s="84">
        <v>44594</v>
      </c>
      <c r="I2313" s="59">
        <v>44594</v>
      </c>
      <c r="J2313" s="75" t="s">
        <v>4821</v>
      </c>
      <c r="K2313" s="70" t="s">
        <v>62</v>
      </c>
      <c r="L2313" s="70" t="s">
        <v>165</v>
      </c>
      <c r="M2313" s="72" t="s">
        <v>90</v>
      </c>
      <c r="N2313" s="75"/>
      <c r="O2313" s="73" t="s">
        <v>4820</v>
      </c>
      <c r="P2313" s="72" t="s">
        <v>34</v>
      </c>
      <c r="Q2313" s="281" t="s">
        <v>170</v>
      </c>
      <c r="R2313" s="383" t="s">
        <v>47</v>
      </c>
      <c r="S2313" s="388" t="str">
        <f>+'EVCA sectoralclassification'!E199</f>
        <v>Internet technologies</v>
      </c>
      <c r="T2313" s="385" t="s">
        <v>166</v>
      </c>
      <c r="U2313" s="80" t="s">
        <v>218</v>
      </c>
      <c r="V2313" s="425" t="s">
        <v>3913</v>
      </c>
      <c r="W2313" s="461"/>
      <c r="X2313" s="488">
        <v>44594</v>
      </c>
      <c r="Y2313" s="481"/>
      <c r="Z2313" s="284"/>
    </row>
    <row r="2314" spans="2:26" ht="42.45" hidden="1" customHeight="1" x14ac:dyDescent="0.3">
      <c r="B2314" s="56" t="str">
        <f t="shared" ca="1" si="239"/>
        <v>VERO</v>
      </c>
      <c r="C2314" s="57" t="b">
        <f t="shared" si="240"/>
        <v>1</v>
      </c>
      <c r="D2314" s="57" t="b">
        <f>+IF(Q2314='Convalida dati'!$B$16,AND('Dealflow centrale'!V2314&lt;&gt;"",I2314&lt;&gt;""),IF(AND('Dealflow centrale'!Q2314='Convalida dati'!$B$17,'Dealflow centrale'!I2314=""),OR('Dealflow centrale'!V2314="",V2314='Convalida dati'!$D$8),"FALSO"))</f>
        <v>1</v>
      </c>
      <c r="E2314" s="57" t="b">
        <f>+IF(OR(T2314='Convalida dati'!$F$4,T2314='Convalida dati'!$F$5,T2314='Convalida dati'!$F$8),OR('Dealflow centrale'!V2314='Convalida dati'!$D$9,V2314='Convalida dati'!$D$6,V2314='Convalida dati'!$D$7),IF(OR('Dealflow centrale'!T2314='Convalida dati'!$F$6,'Dealflow centrale'!T2314='Convalida dati'!$F$7),OR('Dealflow centrale'!V2314='Convalida dati'!$D$10,'Dealflow centrale'!V2314='Convalida dati'!$D$9,'Dealflow centrale'!V2314='Convalida dati'!$D$6),IF(T2314="",OR(V2314="",V2314='Convalida dati'!$D$8),"FALSO")))</f>
        <v>1</v>
      </c>
      <c r="F2314" s="58" t="str">
        <f t="shared" ca="1" si="241"/>
        <v>OK</v>
      </c>
      <c r="G2314" s="66">
        <f t="shared" si="238"/>
        <v>2309</v>
      </c>
      <c r="H2314" s="85">
        <v>44596</v>
      </c>
      <c r="I2314" s="63">
        <v>44596</v>
      </c>
      <c r="J2314" s="292" t="s">
        <v>4824</v>
      </c>
      <c r="K2314" s="76" t="s">
        <v>62</v>
      </c>
      <c r="L2314" s="76" t="s">
        <v>149</v>
      </c>
      <c r="M2314" s="78" t="s">
        <v>92</v>
      </c>
      <c r="N2314" s="77"/>
      <c r="O2314" s="272" t="s">
        <v>4825</v>
      </c>
      <c r="P2314" s="78" t="s">
        <v>83</v>
      </c>
      <c r="Q2314" s="280" t="s">
        <v>170</v>
      </c>
      <c r="R2314" s="382" t="s">
        <v>48</v>
      </c>
      <c r="S2314" s="390" t="str">
        <f>+'EVCA sectoralclassification'!E190</f>
        <v>Broadcasting, publications and content providers</v>
      </c>
      <c r="T2314" s="382" t="s">
        <v>166</v>
      </c>
      <c r="U2314" s="78" t="s">
        <v>218</v>
      </c>
      <c r="V2314" s="427" t="s">
        <v>3913</v>
      </c>
      <c r="W2314" s="462"/>
      <c r="X2314" s="489">
        <v>44601</v>
      </c>
      <c r="Y2314" s="482"/>
      <c r="Z2314" s="74"/>
    </row>
    <row r="2315" spans="2:26" ht="42.45" hidden="1" customHeight="1" x14ac:dyDescent="0.3">
      <c r="B2315" s="56" t="str">
        <f t="shared" ca="1" si="239"/>
        <v>VERO</v>
      </c>
      <c r="C2315" s="57" t="b">
        <f t="shared" si="240"/>
        <v>1</v>
      </c>
      <c r="D2315" s="57" t="b">
        <f>+IF(Q2315='Convalida dati'!$B$16,AND('Dealflow centrale'!V2315&lt;&gt;"",I2315&lt;&gt;""),IF(AND('Dealflow centrale'!Q2315='Convalida dati'!$B$17,'Dealflow centrale'!I2315=""),OR('Dealflow centrale'!V2315="",V2315='Convalida dati'!$D$8),"FALSO"))</f>
        <v>1</v>
      </c>
      <c r="E2315" s="57" t="b">
        <f>+IF(OR(T2315='Convalida dati'!$F$4,T2315='Convalida dati'!$F$5,T2315='Convalida dati'!$F$8),OR('Dealflow centrale'!V2315='Convalida dati'!$D$9,V2315='Convalida dati'!$D$6,V2315='Convalida dati'!$D$7),IF(OR('Dealflow centrale'!T2315='Convalida dati'!$F$6,'Dealflow centrale'!T2315='Convalida dati'!$F$7),OR('Dealflow centrale'!V2315='Convalida dati'!$D$10,'Dealflow centrale'!V2315='Convalida dati'!$D$9,'Dealflow centrale'!V2315='Convalida dati'!$D$6),IF(T2315="",OR(V2315="",V2315='Convalida dati'!$D$8),"FALSO")))</f>
        <v>1</v>
      </c>
      <c r="F2315" s="58" t="str">
        <f t="shared" ca="1" si="241"/>
        <v>OK</v>
      </c>
      <c r="G2315" s="60">
        <f t="shared" si="238"/>
        <v>2310</v>
      </c>
      <c r="H2315" s="84">
        <v>44599</v>
      </c>
      <c r="I2315" s="59">
        <v>44599</v>
      </c>
      <c r="J2315" s="75" t="s">
        <v>4826</v>
      </c>
      <c r="K2315" s="70" t="s">
        <v>62</v>
      </c>
      <c r="L2315" s="70" t="s">
        <v>1193</v>
      </c>
      <c r="M2315" s="72" t="s">
        <v>92</v>
      </c>
      <c r="N2315" s="75"/>
      <c r="O2315" s="73" t="s">
        <v>4827</v>
      </c>
      <c r="P2315" s="72" t="s">
        <v>34</v>
      </c>
      <c r="Q2315" s="281" t="s">
        <v>170</v>
      </c>
      <c r="R2315" s="385" t="s">
        <v>48</v>
      </c>
      <c r="S2315" s="388" t="str">
        <f>+'EVCA sectoralclassification'!E200</f>
        <v>Internet technologies</v>
      </c>
      <c r="T2315" s="385" t="s">
        <v>166</v>
      </c>
      <c r="U2315" s="80" t="s">
        <v>218</v>
      </c>
      <c r="V2315" s="425" t="s">
        <v>3913</v>
      </c>
      <c r="W2315" s="461"/>
      <c r="X2315" s="488">
        <v>44601</v>
      </c>
      <c r="Y2315" s="483"/>
      <c r="Z2315" s="80"/>
    </row>
    <row r="2316" spans="2:26" ht="42.45" hidden="1" customHeight="1" x14ac:dyDescent="0.3">
      <c r="B2316" s="56" t="str">
        <f t="shared" ca="1" si="239"/>
        <v>VERO</v>
      </c>
      <c r="C2316" s="57" t="b">
        <f t="shared" si="240"/>
        <v>1</v>
      </c>
      <c r="D2316" s="57" t="b">
        <f>+IF(Q2316='Convalida dati'!$B$16,AND('Dealflow centrale'!V2316&lt;&gt;"",I2316&lt;&gt;""),IF(AND('Dealflow centrale'!Q2316='Convalida dati'!$B$17,'Dealflow centrale'!I2316=""),OR('Dealflow centrale'!V2316="",V2316='Convalida dati'!$D$8),"FALSO"))</f>
        <v>1</v>
      </c>
      <c r="E2316" s="57" t="b">
        <f>+IF(OR(T2316='Convalida dati'!$F$4,T2316='Convalida dati'!$F$5,T2316='Convalida dati'!$F$8),OR('Dealflow centrale'!V2316='Convalida dati'!$D$9,V2316='Convalida dati'!$D$6,V2316='Convalida dati'!$D$7),IF(OR('Dealflow centrale'!T2316='Convalida dati'!$F$6,'Dealflow centrale'!T2316='Convalida dati'!$F$7),OR('Dealflow centrale'!V2316='Convalida dati'!$D$10,'Dealflow centrale'!V2316='Convalida dati'!$D$9,'Dealflow centrale'!V2316='Convalida dati'!$D$6),IF(T2316="",OR(V2316="",V2316='Convalida dati'!$D$8),"FALSO")))</f>
        <v>1</v>
      </c>
      <c r="F2316" s="58" t="str">
        <f t="shared" ca="1" si="241"/>
        <v>OK</v>
      </c>
      <c r="G2316" s="66">
        <f t="shared" si="238"/>
        <v>2311</v>
      </c>
      <c r="H2316" s="85">
        <v>44599</v>
      </c>
      <c r="I2316" s="63">
        <v>44599</v>
      </c>
      <c r="J2316" s="292" t="s">
        <v>4828</v>
      </c>
      <c r="K2316" s="76" t="s">
        <v>62</v>
      </c>
      <c r="L2316" s="76" t="s">
        <v>206</v>
      </c>
      <c r="M2316" s="78" t="s">
        <v>206</v>
      </c>
      <c r="N2316" s="64"/>
      <c r="O2316" s="272" t="s">
        <v>4829</v>
      </c>
      <c r="P2316" s="78" t="s">
        <v>34</v>
      </c>
      <c r="Q2316" s="280" t="s">
        <v>170</v>
      </c>
      <c r="R2316" s="382" t="s">
        <v>48</v>
      </c>
      <c r="S2316" s="387" t="str">
        <f>+'EVCA sectoralclassification'!E200</f>
        <v>Internet technologies</v>
      </c>
      <c r="T2316" s="382" t="s">
        <v>41</v>
      </c>
      <c r="U2316" s="78" t="s">
        <v>218</v>
      </c>
      <c r="V2316" s="440" t="s">
        <v>174</v>
      </c>
      <c r="W2316" s="382"/>
      <c r="X2316" s="489">
        <v>44601</v>
      </c>
      <c r="Y2316" s="482"/>
      <c r="Z2316" s="74"/>
    </row>
    <row r="2317" spans="2:26" ht="42.45" hidden="1" customHeight="1" x14ac:dyDescent="0.3">
      <c r="B2317" s="56" t="str">
        <f t="shared" ca="1" si="239"/>
        <v>VERO</v>
      </c>
      <c r="C2317" s="57" t="b">
        <f t="shared" si="240"/>
        <v>1</v>
      </c>
      <c r="D2317" s="57" t="b">
        <f>+IF(Q2317='Convalida dati'!$B$16,AND('Dealflow centrale'!V2317&lt;&gt;"",I2317&lt;&gt;""),IF(AND('Dealflow centrale'!Q2317='Convalida dati'!$B$17,'Dealflow centrale'!I2317=""),OR('Dealflow centrale'!V2317="",V2317='Convalida dati'!$D$8),"FALSO"))</f>
        <v>1</v>
      </c>
      <c r="E2317" s="57" t="b">
        <f>+IF(OR(T2317='Convalida dati'!$F$4,T2317='Convalida dati'!$F$5,T2317='Convalida dati'!$F$8),OR('Dealflow centrale'!V2317='Convalida dati'!$D$9,V2317='Convalida dati'!$D$6,V2317='Convalida dati'!$D$7),IF(OR('Dealflow centrale'!T2317='Convalida dati'!$F$6,'Dealflow centrale'!T2317='Convalida dati'!$F$7),OR('Dealflow centrale'!V2317='Convalida dati'!$D$10,'Dealflow centrale'!V2317='Convalida dati'!$D$9,'Dealflow centrale'!V2317='Convalida dati'!$D$6),IF(T2317="",OR(V2317="",V2317='Convalida dati'!$D$8),"FALSO")))</f>
        <v>1</v>
      </c>
      <c r="F2317" s="58" t="str">
        <f t="shared" ca="1" si="241"/>
        <v>OK</v>
      </c>
      <c r="G2317" s="60">
        <f t="shared" si="238"/>
        <v>2312</v>
      </c>
      <c r="H2317" s="84">
        <v>44601</v>
      </c>
      <c r="I2317" s="295">
        <v>44601</v>
      </c>
      <c r="J2317" s="279" t="s">
        <v>4831</v>
      </c>
      <c r="K2317" s="70" t="s">
        <v>62</v>
      </c>
      <c r="L2317" s="70" t="s">
        <v>149</v>
      </c>
      <c r="M2317" s="72" t="s">
        <v>92</v>
      </c>
      <c r="N2317" s="75"/>
      <c r="O2317" s="73" t="s">
        <v>4830</v>
      </c>
      <c r="P2317" s="72" t="s">
        <v>34</v>
      </c>
      <c r="Q2317" s="281" t="s">
        <v>170</v>
      </c>
      <c r="R2317" s="385" t="s">
        <v>49</v>
      </c>
      <c r="S2317" s="388" t="str">
        <f>+'EVCA sectoralclassification'!E214</f>
        <v>Systems software</v>
      </c>
      <c r="T2317" s="385" t="s">
        <v>166</v>
      </c>
      <c r="U2317" s="72" t="s">
        <v>218</v>
      </c>
      <c r="V2317" s="425" t="s">
        <v>3913</v>
      </c>
      <c r="W2317" s="461"/>
      <c r="X2317" s="488">
        <v>44601</v>
      </c>
      <c r="Y2317" s="483"/>
      <c r="Z2317" s="80"/>
    </row>
    <row r="2318" spans="2:26" ht="42.45" hidden="1" customHeight="1" x14ac:dyDescent="0.3">
      <c r="B2318" s="56" t="str">
        <f t="shared" ca="1" si="239"/>
        <v>VERO</v>
      </c>
      <c r="C2318" s="57" t="b">
        <f t="shared" si="240"/>
        <v>1</v>
      </c>
      <c r="D2318" s="57" t="b">
        <f>+IF(Q2318='Convalida dati'!$B$16,AND('Dealflow centrale'!V2318&lt;&gt;"",I2318&lt;&gt;""),IF(AND('Dealflow centrale'!Q2318='Convalida dati'!$B$17,'Dealflow centrale'!I2318=""),OR('Dealflow centrale'!V2318="",V2318='Convalida dati'!$D$8),"FALSO"))</f>
        <v>1</v>
      </c>
      <c r="E2318" s="57" t="b">
        <f>+IF(OR(T2318='Convalida dati'!$F$4,T2318='Convalida dati'!$F$5,T2318='Convalida dati'!$F$8),OR('Dealflow centrale'!V2318='Convalida dati'!$D$9,V2318='Convalida dati'!$D$6,V2318='Convalida dati'!$D$7),IF(OR('Dealflow centrale'!T2318='Convalida dati'!$F$6,'Dealflow centrale'!T2318='Convalida dati'!$F$7),OR('Dealflow centrale'!V2318='Convalida dati'!$D$10,'Dealflow centrale'!V2318='Convalida dati'!$D$9,'Dealflow centrale'!V2318='Convalida dati'!$D$6),IF(T2318="",OR(V2318="",V2318='Convalida dati'!$D$8),"FALSO")))</f>
        <v>1</v>
      </c>
      <c r="F2318" s="58" t="str">
        <f t="shared" ca="1" si="241"/>
        <v>OK</v>
      </c>
      <c r="G2318" s="66">
        <f t="shared" si="238"/>
        <v>2313</v>
      </c>
      <c r="H2318" s="85">
        <v>44602</v>
      </c>
      <c r="I2318" s="296">
        <v>44602</v>
      </c>
      <c r="J2318" s="292" t="s">
        <v>4832</v>
      </c>
      <c r="K2318" s="76" t="s">
        <v>62</v>
      </c>
      <c r="L2318" s="76" t="s">
        <v>234</v>
      </c>
      <c r="M2318" s="78" t="s">
        <v>96</v>
      </c>
      <c r="N2318" s="77"/>
      <c r="O2318" s="272" t="s">
        <v>4833</v>
      </c>
      <c r="P2318" s="78" t="s">
        <v>83</v>
      </c>
      <c r="Q2318" s="280" t="s">
        <v>170</v>
      </c>
      <c r="R2318" s="382" t="s">
        <v>49</v>
      </c>
      <c r="S2318" s="390" t="str">
        <f>+'EVCA sectoralclassification'!E214</f>
        <v>Systems software</v>
      </c>
      <c r="T2318" s="382" t="s">
        <v>167</v>
      </c>
      <c r="U2318" s="78" t="s">
        <v>218</v>
      </c>
      <c r="V2318" s="427" t="s">
        <v>3913</v>
      </c>
      <c r="W2318" s="462"/>
      <c r="X2318" s="489">
        <v>44608</v>
      </c>
      <c r="Y2318" s="482"/>
      <c r="Z2318" s="74"/>
    </row>
    <row r="2319" spans="2:26" ht="42.45" hidden="1" customHeight="1" x14ac:dyDescent="0.3">
      <c r="B2319" s="56" t="str">
        <f t="shared" ca="1" si="239"/>
        <v>VERO</v>
      </c>
      <c r="C2319" s="57" t="b">
        <f t="shared" si="240"/>
        <v>1</v>
      </c>
      <c r="D2319" s="57" t="b">
        <f>+IF(Q2319='Convalida dati'!$B$16,AND('Dealflow centrale'!V2319&lt;&gt;"",I2319&lt;&gt;""),IF(AND('Dealflow centrale'!Q2319='Convalida dati'!$B$17,'Dealflow centrale'!I2319=""),OR('Dealflow centrale'!V2319="",V2319='Convalida dati'!$D$8),"FALSO"))</f>
        <v>1</v>
      </c>
      <c r="E2319" s="57" t="b">
        <f>+IF(OR(T2319='Convalida dati'!$F$4,T2319='Convalida dati'!$F$5,T2319='Convalida dati'!$F$8),OR('Dealflow centrale'!V2319='Convalida dati'!$D$9,V2319='Convalida dati'!$D$6,V2319='Convalida dati'!$D$7),IF(OR('Dealflow centrale'!T2319='Convalida dati'!$F$6,'Dealflow centrale'!T2319='Convalida dati'!$F$7),OR('Dealflow centrale'!V2319='Convalida dati'!$D$10,'Dealflow centrale'!V2319='Convalida dati'!$D$9,'Dealflow centrale'!V2319='Convalida dati'!$D$6),IF(T2319="",OR(V2319="",V2319='Convalida dati'!$D$8),"FALSO")))</f>
        <v>1</v>
      </c>
      <c r="F2319" s="58" t="str">
        <f t="shared" ca="1" si="241"/>
        <v>OK</v>
      </c>
      <c r="G2319" s="60">
        <f t="shared" si="238"/>
        <v>2314</v>
      </c>
      <c r="H2319" s="84">
        <v>44606</v>
      </c>
      <c r="I2319" s="295">
        <v>44606</v>
      </c>
      <c r="J2319" s="75" t="s">
        <v>4834</v>
      </c>
      <c r="K2319" s="70" t="s">
        <v>62</v>
      </c>
      <c r="L2319" s="70" t="s">
        <v>1930</v>
      </c>
      <c r="M2319" s="72" t="s">
        <v>90</v>
      </c>
      <c r="N2319" s="75" t="s">
        <v>111</v>
      </c>
      <c r="O2319" s="73"/>
      <c r="P2319" s="72" t="s">
        <v>36</v>
      </c>
      <c r="Q2319" s="281" t="s">
        <v>170</v>
      </c>
      <c r="R2319" s="383" t="s">
        <v>49</v>
      </c>
      <c r="S2319" s="388" t="s">
        <v>702</v>
      </c>
      <c r="T2319" s="383" t="s">
        <v>166</v>
      </c>
      <c r="U2319" s="80" t="s">
        <v>218</v>
      </c>
      <c r="V2319" s="425" t="s">
        <v>3913</v>
      </c>
      <c r="W2319" s="461"/>
      <c r="X2319" s="488">
        <v>44608</v>
      </c>
      <c r="Y2319" s="483"/>
      <c r="Z2319" s="80"/>
    </row>
    <row r="2320" spans="2:26" ht="42.45" hidden="1" customHeight="1" x14ac:dyDescent="0.3">
      <c r="B2320" s="56" t="str">
        <f t="shared" ca="1" si="239"/>
        <v>VERO</v>
      </c>
      <c r="C2320" s="57" t="b">
        <f t="shared" si="240"/>
        <v>1</v>
      </c>
      <c r="D2320" s="57" t="b">
        <f>+IF(Q2320='Convalida dati'!$B$16,AND('Dealflow centrale'!V2320&lt;&gt;"",I2320&lt;&gt;""),IF(AND('Dealflow centrale'!Q2320='Convalida dati'!$B$17,'Dealflow centrale'!I2320=""),OR('Dealflow centrale'!V2320="",V2320='Convalida dati'!$D$8),"FALSO"))</f>
        <v>1</v>
      </c>
      <c r="E2320" s="57" t="b">
        <f>+IF(OR(T2320='Convalida dati'!$F$4,T2320='Convalida dati'!$F$5,T2320='Convalida dati'!$F$8),OR('Dealflow centrale'!V2320='Convalida dati'!$D$9,V2320='Convalida dati'!$D$6,V2320='Convalida dati'!$D$7),IF(OR('Dealflow centrale'!T2320='Convalida dati'!$F$6,'Dealflow centrale'!T2320='Convalida dati'!$F$7),OR('Dealflow centrale'!V2320='Convalida dati'!$D$10,'Dealflow centrale'!V2320='Convalida dati'!$D$9,'Dealflow centrale'!V2320='Convalida dati'!$D$6),IF(T2320="",OR(V2320="",V2320='Convalida dati'!$D$8),"FALSO")))</f>
        <v>1</v>
      </c>
      <c r="F2320" s="58" t="str">
        <f t="shared" ca="1" si="241"/>
        <v>OK</v>
      </c>
      <c r="G2320" s="66">
        <f t="shared" si="238"/>
        <v>2315</v>
      </c>
      <c r="H2320" s="85">
        <v>44608</v>
      </c>
      <c r="I2320" s="296">
        <v>44608</v>
      </c>
      <c r="J2320" s="292" t="s">
        <v>4835</v>
      </c>
      <c r="K2320" s="76" t="s">
        <v>62</v>
      </c>
      <c r="L2320" s="76" t="s">
        <v>149</v>
      </c>
      <c r="M2320" s="78" t="s">
        <v>92</v>
      </c>
      <c r="N2320" s="77"/>
      <c r="O2320" s="272" t="s">
        <v>4836</v>
      </c>
      <c r="P2320" s="78" t="s">
        <v>35</v>
      </c>
      <c r="Q2320" s="280" t="s">
        <v>170</v>
      </c>
      <c r="R2320" s="382" t="s">
        <v>48</v>
      </c>
      <c r="S2320" s="390" t="str">
        <f>+'EVCA sectoralclassification'!E200</f>
        <v>Internet technologies</v>
      </c>
      <c r="T2320" s="382" t="s">
        <v>166</v>
      </c>
      <c r="U2320" s="78" t="s">
        <v>218</v>
      </c>
      <c r="V2320" s="427" t="s">
        <v>3913</v>
      </c>
      <c r="W2320" s="462"/>
      <c r="X2320" s="489">
        <v>44608</v>
      </c>
      <c r="Y2320" s="482"/>
      <c r="Z2320" s="74"/>
    </row>
    <row r="2321" spans="2:26" ht="42.45" hidden="1" customHeight="1" x14ac:dyDescent="0.3">
      <c r="B2321" s="56" t="str">
        <f t="shared" ca="1" si="239"/>
        <v>VERO</v>
      </c>
      <c r="C2321" s="57" t="b">
        <f t="shared" si="240"/>
        <v>1</v>
      </c>
      <c r="D2321" s="57" t="b">
        <f>+IF(Q2321='Convalida dati'!$B$16,AND('Dealflow centrale'!V2321&lt;&gt;"",I2321&lt;&gt;""),IF(AND('Dealflow centrale'!Q2321='Convalida dati'!$B$17,'Dealflow centrale'!I2321=""),OR('Dealflow centrale'!V2321="",V2321='Convalida dati'!$D$8),"FALSO"))</f>
        <v>1</v>
      </c>
      <c r="E2321" s="57" t="b">
        <f>+IF(OR(T2321='Convalida dati'!$F$4,T2321='Convalida dati'!$F$5,T2321='Convalida dati'!$F$8),OR('Dealflow centrale'!V2321='Convalida dati'!$D$9,V2321='Convalida dati'!$D$6,V2321='Convalida dati'!$D$7),IF(OR('Dealflow centrale'!T2321='Convalida dati'!$F$6,'Dealflow centrale'!T2321='Convalida dati'!$F$7),OR('Dealflow centrale'!V2321='Convalida dati'!$D$10,'Dealflow centrale'!V2321='Convalida dati'!$D$9,'Dealflow centrale'!V2321='Convalida dati'!$D$6),IF(T2321="",OR(V2321="",V2321='Convalida dati'!$D$8),"FALSO")))</f>
        <v>1</v>
      </c>
      <c r="F2321" s="58" t="str">
        <f t="shared" ca="1" si="241"/>
        <v>OK</v>
      </c>
      <c r="G2321" s="60">
        <f t="shared" si="238"/>
        <v>2316</v>
      </c>
      <c r="H2321" s="84">
        <v>44609</v>
      </c>
      <c r="I2321" s="59">
        <v>44609</v>
      </c>
      <c r="J2321" s="75" t="s">
        <v>4837</v>
      </c>
      <c r="K2321" s="70" t="s">
        <v>62</v>
      </c>
      <c r="L2321" s="70" t="s">
        <v>720</v>
      </c>
      <c r="M2321" s="72" t="s">
        <v>70</v>
      </c>
      <c r="N2321" s="75" t="s">
        <v>111</v>
      </c>
      <c r="O2321" s="73"/>
      <c r="P2321" s="72" t="s">
        <v>36</v>
      </c>
      <c r="Q2321" s="281" t="s">
        <v>170</v>
      </c>
      <c r="R2321" s="385" t="s">
        <v>48</v>
      </c>
      <c r="S2321" s="388" t="str">
        <f>+'EVCA sectoralclassification'!E199</f>
        <v>Internet technologies</v>
      </c>
      <c r="T2321" s="383" t="s">
        <v>166</v>
      </c>
      <c r="U2321" s="80" t="s">
        <v>218</v>
      </c>
      <c r="V2321" s="425" t="s">
        <v>3913</v>
      </c>
      <c r="W2321" s="461"/>
      <c r="X2321" s="488">
        <v>44615</v>
      </c>
      <c r="Y2321" s="483"/>
      <c r="Z2321" s="80"/>
    </row>
    <row r="2322" spans="2:26" ht="42.45" hidden="1" customHeight="1" x14ac:dyDescent="0.3">
      <c r="B2322" s="56" t="str">
        <f t="shared" ca="1" si="239"/>
        <v>VERO</v>
      </c>
      <c r="C2322" s="57" t="b">
        <f t="shared" si="240"/>
        <v>1</v>
      </c>
      <c r="D2322" s="57" t="b">
        <f>+IF(Q2322='Convalida dati'!$B$16,AND('Dealflow centrale'!V2322&lt;&gt;"",I2322&lt;&gt;""),IF(AND('Dealflow centrale'!Q2322='Convalida dati'!$B$17,'Dealflow centrale'!I2322=""),OR('Dealflow centrale'!V2322="",V2322='Convalida dati'!$D$8),"FALSO"))</f>
        <v>1</v>
      </c>
      <c r="E2322" s="57" t="b">
        <f>+IF(OR(T2322='Convalida dati'!$F$4,T2322='Convalida dati'!$F$5,T2322='Convalida dati'!$F$8),OR('Dealflow centrale'!V2322='Convalida dati'!$D$9,V2322='Convalida dati'!$D$6,V2322='Convalida dati'!$D$7),IF(OR('Dealflow centrale'!T2322='Convalida dati'!$F$6,'Dealflow centrale'!T2322='Convalida dati'!$F$7),OR('Dealflow centrale'!V2322='Convalida dati'!$D$10,'Dealflow centrale'!V2322='Convalida dati'!$D$9,'Dealflow centrale'!V2322='Convalida dati'!$D$6),IF(T2322="",OR(V2322="",V2322='Convalida dati'!$D$8),"FALSO")))</f>
        <v>1</v>
      </c>
      <c r="F2322" s="58" t="str">
        <f t="shared" ca="1" si="241"/>
        <v>OK</v>
      </c>
      <c r="G2322" s="66">
        <f t="shared" si="238"/>
        <v>2317</v>
      </c>
      <c r="H2322" s="85">
        <v>44609</v>
      </c>
      <c r="I2322" s="63">
        <v>44609</v>
      </c>
      <c r="J2322" s="292" t="s">
        <v>4838</v>
      </c>
      <c r="K2322" s="76" t="s">
        <v>62</v>
      </c>
      <c r="L2322" s="76" t="s">
        <v>149</v>
      </c>
      <c r="M2322" s="78" t="s">
        <v>92</v>
      </c>
      <c r="N2322" s="77"/>
      <c r="O2322" s="272" t="s">
        <v>4839</v>
      </c>
      <c r="P2322" s="78" t="s">
        <v>35</v>
      </c>
      <c r="Q2322" s="280" t="s">
        <v>170</v>
      </c>
      <c r="R2322" s="382" t="s">
        <v>49</v>
      </c>
      <c r="S2322" s="390" t="str">
        <f>+'EVCA sectoralclassification'!E181</f>
        <v>Financial institutions and services</v>
      </c>
      <c r="T2322" s="382" t="s">
        <v>167</v>
      </c>
      <c r="U2322" s="78" t="s">
        <v>218</v>
      </c>
      <c r="V2322" s="427" t="s">
        <v>3913</v>
      </c>
      <c r="W2322" s="462"/>
      <c r="X2322" s="489">
        <v>44615</v>
      </c>
      <c r="Y2322" s="482"/>
      <c r="Z2322" s="74"/>
    </row>
    <row r="2323" spans="2:26" ht="42.45" hidden="1" customHeight="1" x14ac:dyDescent="0.3">
      <c r="B2323" s="56" t="str">
        <f t="shared" ca="1" si="239"/>
        <v>VERO</v>
      </c>
      <c r="C2323" s="57" t="b">
        <f t="shared" si="240"/>
        <v>1</v>
      </c>
      <c r="D2323" s="57" t="b">
        <f>+IF(Q2323='Convalida dati'!$B$16,AND('Dealflow centrale'!V2323&lt;&gt;"",I2323&lt;&gt;""),IF(AND('Dealflow centrale'!Q2323='Convalida dati'!$B$17,'Dealflow centrale'!I2323=""),OR('Dealflow centrale'!V2323="",V2323='Convalida dati'!$D$8),"FALSO"))</f>
        <v>1</v>
      </c>
      <c r="E2323" s="57" t="b">
        <f>+IF(OR(T2323='Convalida dati'!$F$4,T2323='Convalida dati'!$F$5,T2323='Convalida dati'!$F$8),OR('Dealflow centrale'!V2323='Convalida dati'!$D$9,V2323='Convalida dati'!$D$6,V2323='Convalida dati'!$D$7),IF(OR('Dealflow centrale'!T2323='Convalida dati'!$F$6,'Dealflow centrale'!T2323='Convalida dati'!$F$7),OR('Dealflow centrale'!V2323='Convalida dati'!$D$10,'Dealflow centrale'!V2323='Convalida dati'!$D$9,'Dealflow centrale'!V2323='Convalida dati'!$D$6),IF(T2323="",OR(V2323="",V2323='Convalida dati'!$D$8),"FALSO")))</f>
        <v>1</v>
      </c>
      <c r="F2323" s="58" t="str">
        <f t="shared" ca="1" si="241"/>
        <v>OK</v>
      </c>
      <c r="G2323" s="60">
        <f t="shared" si="238"/>
        <v>2318</v>
      </c>
      <c r="H2323" s="84">
        <v>44609</v>
      </c>
      <c r="I2323" s="59">
        <v>44609</v>
      </c>
      <c r="J2323" s="75" t="s">
        <v>4841</v>
      </c>
      <c r="K2323" s="70" t="s">
        <v>62</v>
      </c>
      <c r="L2323" s="70" t="s">
        <v>149</v>
      </c>
      <c r="M2323" s="72" t="s">
        <v>92</v>
      </c>
      <c r="N2323" s="75"/>
      <c r="O2323" s="73" t="s">
        <v>4840</v>
      </c>
      <c r="P2323" s="72" t="s">
        <v>34</v>
      </c>
      <c r="Q2323" s="281" t="s">
        <v>170</v>
      </c>
      <c r="R2323" s="383" t="s">
        <v>48</v>
      </c>
      <c r="S2323" s="388" t="str">
        <f>+'EVCA sectoralclassification'!E200</f>
        <v>Internet technologies</v>
      </c>
      <c r="T2323" s="385" t="s">
        <v>166</v>
      </c>
      <c r="U2323" s="80" t="s">
        <v>218</v>
      </c>
      <c r="V2323" s="425" t="s">
        <v>3913</v>
      </c>
      <c r="W2323" s="461"/>
      <c r="X2323" s="488">
        <v>44615</v>
      </c>
      <c r="Y2323" s="481"/>
      <c r="Z2323" s="284"/>
    </row>
    <row r="2324" spans="2:26" ht="42.45" hidden="1" customHeight="1" x14ac:dyDescent="0.3">
      <c r="B2324" s="56" t="str">
        <f t="shared" ref="B2324:B2331" ca="1" si="242">IF(AND(+H2324&lt;=X2324,X2324&lt;=TODAY()),"VERO","FALSO")</f>
        <v>VERO</v>
      </c>
      <c r="C2324" s="57" t="b">
        <f t="shared" ref="C2324:C2331" si="243">+(AND(G2324&lt;&gt;"",H2324&lt;&gt;"",J2324&lt;&gt;"",K2324&lt;&gt;"",L2324&lt;&gt;"",M2324&lt;&gt;"",P2324&lt;&gt;"",Q2324&lt;&gt;""))</f>
        <v>1</v>
      </c>
      <c r="D2324" s="57" t="b">
        <f>+IF(Q2324='Convalida dati'!$B$16,AND('Dealflow centrale'!V2324&lt;&gt;"",I2324&lt;&gt;""),IF(AND('Dealflow centrale'!Q2324='Convalida dati'!$B$17,'Dealflow centrale'!I2324=""),OR('Dealflow centrale'!V2324="",V2324='Convalida dati'!$D$8),"FALSO"))</f>
        <v>1</v>
      </c>
      <c r="E2324" s="57" t="b">
        <f>+IF(OR(T2324='Convalida dati'!$F$4,T2324='Convalida dati'!$F$5,T2324='Convalida dati'!$F$8),OR('Dealflow centrale'!V2324='Convalida dati'!$D$9,V2324='Convalida dati'!$D$6,V2324='Convalida dati'!$D$7),IF(OR('Dealflow centrale'!T2324='Convalida dati'!$F$6,'Dealflow centrale'!T2324='Convalida dati'!$F$7),OR('Dealflow centrale'!V2324='Convalida dati'!$D$10,'Dealflow centrale'!V2324='Convalida dati'!$D$9,'Dealflow centrale'!V2324='Convalida dati'!$D$6),IF(T2324="",OR(V2324="",V2324='Convalida dati'!$D$8),"FALSO")))</f>
        <v>1</v>
      </c>
      <c r="F2324" s="58" t="str">
        <f t="shared" ref="F2324:F2331" ca="1" si="244">+IF(AND(B2324="VERO",C2324=TRUE,D2324=TRUE,E2324=TRUE),"OK","ERRORE")</f>
        <v>OK</v>
      </c>
      <c r="G2324" s="66">
        <f t="shared" si="238"/>
        <v>2319</v>
      </c>
      <c r="H2324" s="85">
        <v>44613</v>
      </c>
      <c r="I2324" s="296">
        <v>44613</v>
      </c>
      <c r="J2324" s="292" t="s">
        <v>4842</v>
      </c>
      <c r="K2324" s="76" t="s">
        <v>64</v>
      </c>
      <c r="L2324" s="76" t="s">
        <v>4856</v>
      </c>
      <c r="M2324" s="78" t="s">
        <v>214</v>
      </c>
      <c r="N2324" s="77"/>
      <c r="O2324" s="272" t="s">
        <v>4843</v>
      </c>
      <c r="P2324" s="78" t="s">
        <v>34</v>
      </c>
      <c r="Q2324" s="280" t="s">
        <v>170</v>
      </c>
      <c r="R2324" s="382" t="s">
        <v>49</v>
      </c>
      <c r="S2324" s="390" t="str">
        <f>+'EVCA sectoralclassification'!E214</f>
        <v>Systems software</v>
      </c>
      <c r="T2324" s="382" t="s">
        <v>41</v>
      </c>
      <c r="U2324" s="78" t="s">
        <v>218</v>
      </c>
      <c r="V2324" s="445" t="s">
        <v>174</v>
      </c>
      <c r="W2324" s="396"/>
      <c r="X2324" s="489">
        <v>44615</v>
      </c>
      <c r="Y2324" s="482" t="s">
        <v>4408</v>
      </c>
      <c r="Z2324" s="74"/>
    </row>
    <row r="2325" spans="2:26" ht="42.45" hidden="1" customHeight="1" x14ac:dyDescent="0.3">
      <c r="B2325" s="56" t="str">
        <f t="shared" ca="1" si="242"/>
        <v>VERO</v>
      </c>
      <c r="C2325" s="57" t="b">
        <f t="shared" si="243"/>
        <v>1</v>
      </c>
      <c r="D2325" s="57" t="b">
        <f>+IF(Q2325='Convalida dati'!$B$16,AND('Dealflow centrale'!V2325&lt;&gt;"",I2325&lt;&gt;""),IF(AND('Dealflow centrale'!Q2325='Convalida dati'!$B$17,'Dealflow centrale'!I2325=""),OR('Dealflow centrale'!V2325="",V2325='Convalida dati'!$D$8),"FALSO"))</f>
        <v>1</v>
      </c>
      <c r="E2325" s="57" t="b">
        <f>+IF(OR(T2325='Convalida dati'!$F$4,T2325='Convalida dati'!$F$5,T2325='Convalida dati'!$F$8),OR('Dealflow centrale'!V2325='Convalida dati'!$D$9,V2325='Convalida dati'!$D$6,V2325='Convalida dati'!$D$7),IF(OR('Dealflow centrale'!T2325='Convalida dati'!$F$6,'Dealflow centrale'!T2325='Convalida dati'!$F$7),OR('Dealflow centrale'!V2325='Convalida dati'!$D$10,'Dealflow centrale'!V2325='Convalida dati'!$D$9,'Dealflow centrale'!V2325='Convalida dati'!$D$6),IF(T2325="",OR(V2325="",V2325='Convalida dati'!$D$8),"FALSO")))</f>
        <v>1</v>
      </c>
      <c r="F2325" s="58" t="str">
        <f t="shared" ca="1" si="244"/>
        <v>OK</v>
      </c>
      <c r="G2325" s="60">
        <f t="shared" si="238"/>
        <v>2320</v>
      </c>
      <c r="H2325" s="84">
        <v>44613</v>
      </c>
      <c r="I2325" s="59">
        <v>44613</v>
      </c>
      <c r="J2325" s="75" t="s">
        <v>4845</v>
      </c>
      <c r="K2325" s="70" t="s">
        <v>62</v>
      </c>
      <c r="L2325" s="70" t="s">
        <v>802</v>
      </c>
      <c r="M2325" s="72" t="s">
        <v>99</v>
      </c>
      <c r="N2325" s="75"/>
      <c r="O2325" s="73" t="s">
        <v>4844</v>
      </c>
      <c r="P2325" s="72" t="s">
        <v>37</v>
      </c>
      <c r="Q2325" s="281" t="s">
        <v>170</v>
      </c>
      <c r="R2325" s="385" t="s">
        <v>49</v>
      </c>
      <c r="S2325" s="388" t="str">
        <f>+'EVCA sectoralclassification'!E214</f>
        <v>Systems software</v>
      </c>
      <c r="T2325" s="385" t="s">
        <v>41</v>
      </c>
      <c r="U2325" s="80" t="s">
        <v>3256</v>
      </c>
      <c r="V2325" s="441" t="s">
        <v>3912</v>
      </c>
      <c r="W2325" s="466"/>
      <c r="X2325" s="488">
        <v>44615</v>
      </c>
      <c r="Y2325" s="483"/>
      <c r="Z2325" s="80"/>
    </row>
    <row r="2326" spans="2:26" ht="42.45" hidden="1" customHeight="1" x14ac:dyDescent="0.3">
      <c r="B2326" s="56" t="str">
        <f t="shared" ca="1" si="242"/>
        <v>VERO</v>
      </c>
      <c r="C2326" s="57" t="b">
        <f t="shared" si="243"/>
        <v>1</v>
      </c>
      <c r="D2326" s="57" t="b">
        <f>+IF(Q2326='Convalida dati'!$B$16,AND('Dealflow centrale'!V2326&lt;&gt;"",I2326&lt;&gt;""),IF(AND('Dealflow centrale'!Q2326='Convalida dati'!$B$17,'Dealflow centrale'!I2326=""),OR('Dealflow centrale'!V2326="",V2326='Convalida dati'!$D$8),"FALSO"))</f>
        <v>1</v>
      </c>
      <c r="E2326" s="57" t="b">
        <f>+IF(OR(T2326='Convalida dati'!$F$4,T2326='Convalida dati'!$F$5,T2326='Convalida dati'!$F$8),OR('Dealflow centrale'!V2326='Convalida dati'!$D$9,V2326='Convalida dati'!$D$6,V2326='Convalida dati'!$D$7),IF(OR('Dealflow centrale'!T2326='Convalida dati'!$F$6,'Dealflow centrale'!T2326='Convalida dati'!$F$7),OR('Dealflow centrale'!V2326='Convalida dati'!$D$10,'Dealflow centrale'!V2326='Convalida dati'!$D$9,'Dealflow centrale'!V2326='Convalida dati'!$D$6),IF(T2326="",OR(V2326="",V2326='Convalida dati'!$D$8),"FALSO")))</f>
        <v>1</v>
      </c>
      <c r="F2326" s="58" t="str">
        <f t="shared" ca="1" si="244"/>
        <v>OK</v>
      </c>
      <c r="G2326" s="66">
        <f t="shared" si="238"/>
        <v>2321</v>
      </c>
      <c r="H2326" s="85">
        <v>44613</v>
      </c>
      <c r="I2326" s="296">
        <v>44613</v>
      </c>
      <c r="J2326" s="292" t="s">
        <v>4846</v>
      </c>
      <c r="K2326" s="76" t="s">
        <v>62</v>
      </c>
      <c r="L2326" s="76" t="s">
        <v>202</v>
      </c>
      <c r="M2326" s="78" t="s">
        <v>89</v>
      </c>
      <c r="N2326" s="64"/>
      <c r="O2326" s="272" t="s">
        <v>4847</v>
      </c>
      <c r="P2326" s="78" t="s">
        <v>37</v>
      </c>
      <c r="Q2326" s="280" t="s">
        <v>170</v>
      </c>
      <c r="R2326" s="382" t="s">
        <v>48</v>
      </c>
      <c r="S2326" s="387" t="str">
        <f>+'EVCA sectoralclassification'!E199</f>
        <v>Internet technologies</v>
      </c>
      <c r="T2326" s="382" t="s">
        <v>166</v>
      </c>
      <c r="U2326" s="78" t="s">
        <v>218</v>
      </c>
      <c r="V2326" s="427" t="s">
        <v>3913</v>
      </c>
      <c r="W2326" s="462"/>
      <c r="X2326" s="489">
        <v>44615</v>
      </c>
      <c r="Y2326" s="482"/>
      <c r="Z2326" s="74"/>
    </row>
    <row r="2327" spans="2:26" ht="42.45" hidden="1" customHeight="1" x14ac:dyDescent="0.3">
      <c r="B2327" s="56" t="str">
        <f t="shared" ca="1" si="242"/>
        <v>VERO</v>
      </c>
      <c r="C2327" s="57" t="b">
        <f t="shared" si="243"/>
        <v>1</v>
      </c>
      <c r="D2327" s="57" t="b">
        <f>+IF(Q2327='Convalida dati'!$B$16,AND('Dealflow centrale'!V2327&lt;&gt;"",I2327&lt;&gt;""),IF(AND('Dealflow centrale'!Q2327='Convalida dati'!$B$17,'Dealflow centrale'!I2327=""),OR('Dealflow centrale'!V2327="",V2327='Convalida dati'!$D$8),"FALSO"))</f>
        <v>1</v>
      </c>
      <c r="E2327" s="57" t="b">
        <f>+IF(OR(T2327='Convalida dati'!$F$4,T2327='Convalida dati'!$F$5,T2327='Convalida dati'!$F$8),OR('Dealflow centrale'!V2327='Convalida dati'!$D$9,V2327='Convalida dati'!$D$6,V2327='Convalida dati'!$D$7),IF(OR('Dealflow centrale'!T2327='Convalida dati'!$F$6,'Dealflow centrale'!T2327='Convalida dati'!$F$7),OR('Dealflow centrale'!V2327='Convalida dati'!$D$10,'Dealflow centrale'!V2327='Convalida dati'!$D$9,'Dealflow centrale'!V2327='Convalida dati'!$D$6),IF(T2327="",OR(V2327="",V2327='Convalida dati'!$D$8),"FALSO")))</f>
        <v>1</v>
      </c>
      <c r="F2327" s="58" t="str">
        <f t="shared" ca="1" si="244"/>
        <v>OK</v>
      </c>
      <c r="G2327" s="60">
        <f t="shared" si="238"/>
        <v>2322</v>
      </c>
      <c r="H2327" s="84">
        <v>44614</v>
      </c>
      <c r="I2327" s="295">
        <v>44614</v>
      </c>
      <c r="J2327" s="279" t="s">
        <v>4849</v>
      </c>
      <c r="K2327" s="70" t="s">
        <v>62</v>
      </c>
      <c r="L2327" s="70" t="s">
        <v>1139</v>
      </c>
      <c r="M2327" s="72" t="s">
        <v>70</v>
      </c>
      <c r="N2327" s="75"/>
      <c r="O2327" s="73" t="s">
        <v>4848</v>
      </c>
      <c r="P2327" s="72" t="s">
        <v>34</v>
      </c>
      <c r="Q2327" s="281" t="s">
        <v>170</v>
      </c>
      <c r="R2327" s="385" t="s">
        <v>49</v>
      </c>
      <c r="S2327" s="388" t="str">
        <f>+'EVCA sectoralclassification'!E214</f>
        <v>Systems software</v>
      </c>
      <c r="T2327" s="385" t="s">
        <v>166</v>
      </c>
      <c r="U2327" s="72" t="s">
        <v>218</v>
      </c>
      <c r="V2327" s="425" t="s">
        <v>3913</v>
      </c>
      <c r="W2327" s="461"/>
      <c r="X2327" s="488">
        <v>44615</v>
      </c>
      <c r="Y2327" s="483"/>
      <c r="Z2327" s="80"/>
    </row>
    <row r="2328" spans="2:26" ht="42.45" hidden="1" customHeight="1" x14ac:dyDescent="0.3">
      <c r="B2328" s="56" t="str">
        <f t="shared" ca="1" si="242"/>
        <v>VERO</v>
      </c>
      <c r="C2328" s="57" t="b">
        <f t="shared" si="243"/>
        <v>1</v>
      </c>
      <c r="D2328" s="57" t="b">
        <f>+IF(Q2328='Convalida dati'!$B$16,AND('Dealflow centrale'!V2328&lt;&gt;"",I2328&lt;&gt;""),IF(AND('Dealflow centrale'!Q2328='Convalida dati'!$B$17,'Dealflow centrale'!I2328=""),OR('Dealflow centrale'!V2328="",V2328='Convalida dati'!$D$8),"FALSO"))</f>
        <v>1</v>
      </c>
      <c r="E2328" s="57" t="b">
        <f>+IF(OR(T2328='Convalida dati'!$F$4,T2328='Convalida dati'!$F$5,T2328='Convalida dati'!$F$8),OR('Dealflow centrale'!V2328='Convalida dati'!$D$9,V2328='Convalida dati'!$D$6,V2328='Convalida dati'!$D$7),IF(OR('Dealflow centrale'!T2328='Convalida dati'!$F$6,'Dealflow centrale'!T2328='Convalida dati'!$F$7),OR('Dealflow centrale'!V2328='Convalida dati'!$D$10,'Dealflow centrale'!V2328='Convalida dati'!$D$9,'Dealflow centrale'!V2328='Convalida dati'!$D$6),IF(T2328="",OR(V2328="",V2328='Convalida dati'!$D$8),"FALSO")))</f>
        <v>1</v>
      </c>
      <c r="F2328" s="58" t="str">
        <f t="shared" ca="1" si="244"/>
        <v>OK</v>
      </c>
      <c r="G2328" s="66">
        <f t="shared" si="238"/>
        <v>2323</v>
      </c>
      <c r="H2328" s="85">
        <v>44614</v>
      </c>
      <c r="I2328" s="296">
        <v>44614</v>
      </c>
      <c r="J2328" s="292" t="s">
        <v>4850</v>
      </c>
      <c r="K2328" s="76" t="s">
        <v>62</v>
      </c>
      <c r="L2328" s="76" t="s">
        <v>3932</v>
      </c>
      <c r="M2328" s="78" t="s">
        <v>99</v>
      </c>
      <c r="N2328" s="64"/>
      <c r="O2328" s="272" t="s">
        <v>4851</v>
      </c>
      <c r="P2328" s="66" t="s">
        <v>34</v>
      </c>
      <c r="Q2328" s="67" t="s">
        <v>170</v>
      </c>
      <c r="R2328" s="384" t="s">
        <v>48</v>
      </c>
      <c r="S2328" s="387" t="str">
        <f>+'EVCA sectoralclassification'!E200</f>
        <v>Internet technologies</v>
      </c>
      <c r="T2328" s="384" t="s">
        <v>166</v>
      </c>
      <c r="U2328" s="66" t="s">
        <v>218</v>
      </c>
      <c r="V2328" s="427" t="s">
        <v>3913</v>
      </c>
      <c r="W2328" s="462"/>
      <c r="X2328" s="489">
        <v>44615</v>
      </c>
      <c r="Y2328" s="482"/>
      <c r="Z2328" s="74"/>
    </row>
    <row r="2329" spans="2:26" ht="42.45" hidden="1" customHeight="1" x14ac:dyDescent="0.3">
      <c r="B2329" s="56" t="str">
        <f t="shared" ca="1" si="242"/>
        <v>VERO</v>
      </c>
      <c r="C2329" s="57" t="b">
        <f t="shared" si="243"/>
        <v>1</v>
      </c>
      <c r="D2329" s="57" t="b">
        <f>+IF(Q2329='Convalida dati'!$B$16,AND('Dealflow centrale'!V2329&lt;&gt;"",I2329&lt;&gt;""),IF(AND('Dealflow centrale'!Q2329='Convalida dati'!$B$17,'Dealflow centrale'!I2329=""),OR('Dealflow centrale'!V2329="",V2329='Convalida dati'!$D$8),"FALSO"))</f>
        <v>1</v>
      </c>
      <c r="E2329" s="57" t="b">
        <f>+IF(OR(T2329='Convalida dati'!$F$4,T2329='Convalida dati'!$F$5,T2329='Convalida dati'!$F$8),OR('Dealflow centrale'!V2329='Convalida dati'!$D$9,V2329='Convalida dati'!$D$6,V2329='Convalida dati'!$D$7),IF(OR('Dealflow centrale'!T2329='Convalida dati'!$F$6,'Dealflow centrale'!T2329='Convalida dati'!$F$7),OR('Dealflow centrale'!V2329='Convalida dati'!$D$10,'Dealflow centrale'!V2329='Convalida dati'!$D$9,'Dealflow centrale'!V2329='Convalida dati'!$D$6),IF(T2329="",OR(V2329="",V2329='Convalida dati'!$D$8),"FALSO")))</f>
        <v>1</v>
      </c>
      <c r="F2329" s="58" t="str">
        <f t="shared" ca="1" si="244"/>
        <v>OK</v>
      </c>
      <c r="G2329" s="60">
        <f t="shared" si="238"/>
        <v>2324</v>
      </c>
      <c r="H2329" s="84">
        <v>44615</v>
      </c>
      <c r="I2329" s="295">
        <v>44615</v>
      </c>
      <c r="J2329" s="279" t="s">
        <v>4852</v>
      </c>
      <c r="K2329" s="70" t="s">
        <v>62</v>
      </c>
      <c r="L2329" s="70" t="s">
        <v>2752</v>
      </c>
      <c r="M2329" s="72" t="s">
        <v>103</v>
      </c>
      <c r="N2329" s="75"/>
      <c r="O2329" s="73" t="s">
        <v>4853</v>
      </c>
      <c r="P2329" s="60" t="s">
        <v>35</v>
      </c>
      <c r="Q2329" s="61" t="s">
        <v>170</v>
      </c>
      <c r="R2329" s="383" t="s">
        <v>43</v>
      </c>
      <c r="S2329" s="388" t="str">
        <f>+'EVCA sectoralclassification'!E138</f>
        <v>Consumer goods: other</v>
      </c>
      <c r="T2329" s="383" t="s">
        <v>166</v>
      </c>
      <c r="U2329" s="72" t="s">
        <v>218</v>
      </c>
      <c r="V2329" s="425" t="s">
        <v>3913</v>
      </c>
      <c r="W2329" s="461"/>
      <c r="X2329" s="488">
        <v>44615</v>
      </c>
      <c r="Y2329" s="483"/>
      <c r="Z2329" s="80"/>
    </row>
    <row r="2330" spans="2:26" ht="42.45" hidden="1" customHeight="1" x14ac:dyDescent="0.3">
      <c r="B2330" s="56" t="str">
        <f t="shared" ca="1" si="242"/>
        <v>VERO</v>
      </c>
      <c r="C2330" s="57" t="b">
        <f t="shared" si="243"/>
        <v>1</v>
      </c>
      <c r="D2330" s="57" t="b">
        <f>+IF(Q2330='Convalida dati'!$B$16,AND('Dealflow centrale'!V2330&lt;&gt;"",I2330&lt;&gt;""),IF(AND('Dealflow centrale'!Q2330='Convalida dati'!$B$17,'Dealflow centrale'!I2330=""),OR('Dealflow centrale'!V2330="",V2330='Convalida dati'!$D$8),"FALSO"))</f>
        <v>1</v>
      </c>
      <c r="E2330" s="57" t="b">
        <f>+IF(OR(T2330='Convalida dati'!$F$4,T2330='Convalida dati'!$F$5,T2330='Convalida dati'!$F$8),OR('Dealflow centrale'!V2330='Convalida dati'!$D$9,V2330='Convalida dati'!$D$6,V2330='Convalida dati'!$D$7),IF(OR('Dealflow centrale'!T2330='Convalida dati'!$F$6,'Dealflow centrale'!T2330='Convalida dati'!$F$7),OR('Dealflow centrale'!V2330='Convalida dati'!$D$10,'Dealflow centrale'!V2330='Convalida dati'!$D$9,'Dealflow centrale'!V2330='Convalida dati'!$D$6),IF(T2330="",OR(V2330="",V2330='Convalida dati'!$D$8),"FALSO")))</f>
        <v>1</v>
      </c>
      <c r="F2330" s="58" t="str">
        <f t="shared" ca="1" si="244"/>
        <v>OK</v>
      </c>
      <c r="G2330" s="66">
        <f t="shared" si="238"/>
        <v>2325</v>
      </c>
      <c r="H2330" s="85">
        <v>44615</v>
      </c>
      <c r="I2330" s="63">
        <v>44615</v>
      </c>
      <c r="J2330" s="292" t="s">
        <v>4854</v>
      </c>
      <c r="K2330" s="76" t="s">
        <v>62</v>
      </c>
      <c r="L2330" s="76" t="s">
        <v>1139</v>
      </c>
      <c r="M2330" s="78" t="s">
        <v>70</v>
      </c>
      <c r="N2330" s="64"/>
      <c r="O2330" s="272" t="s">
        <v>4855</v>
      </c>
      <c r="P2330" s="78" t="s">
        <v>35</v>
      </c>
      <c r="Q2330" s="280" t="s">
        <v>170</v>
      </c>
      <c r="R2330" s="382" t="s">
        <v>53</v>
      </c>
      <c r="S2330" s="390" t="str">
        <f>+'EVCA sectoralclassification'!E144</f>
        <v>Consumer goods: other</v>
      </c>
      <c r="T2330" s="382" t="s">
        <v>167</v>
      </c>
      <c r="U2330" s="78" t="s">
        <v>218</v>
      </c>
      <c r="V2330" s="427" t="s">
        <v>3913</v>
      </c>
      <c r="W2330" s="462"/>
      <c r="X2330" s="489">
        <v>44615</v>
      </c>
      <c r="Y2330" s="482"/>
      <c r="Z2330" s="74"/>
    </row>
    <row r="2331" spans="2:26" ht="42.45" hidden="1" customHeight="1" x14ac:dyDescent="0.3">
      <c r="B2331" s="56" t="str">
        <f t="shared" ca="1" si="242"/>
        <v>VERO</v>
      </c>
      <c r="C2331" s="57" t="b">
        <f t="shared" si="243"/>
        <v>1</v>
      </c>
      <c r="D2331" s="57" t="b">
        <f>+IF(Q2331='Convalida dati'!$B$16,AND('Dealflow centrale'!V2331&lt;&gt;"",I2331&lt;&gt;""),IF(AND('Dealflow centrale'!Q2331='Convalida dati'!$B$17,'Dealflow centrale'!I2331=""),OR('Dealflow centrale'!V2331="",V2331='Convalida dati'!$D$8),"FALSO"))</f>
        <v>1</v>
      </c>
      <c r="E2331" s="57" t="b">
        <f>+IF(OR(T2331='Convalida dati'!$F$4,T2331='Convalida dati'!$F$5,T2331='Convalida dati'!$F$8),OR('Dealflow centrale'!V2331='Convalida dati'!$D$9,V2331='Convalida dati'!$D$6,V2331='Convalida dati'!$D$7),IF(OR('Dealflow centrale'!T2331='Convalida dati'!$F$6,'Dealflow centrale'!T2331='Convalida dati'!$F$7),OR('Dealflow centrale'!V2331='Convalida dati'!$D$10,'Dealflow centrale'!V2331='Convalida dati'!$D$9,'Dealflow centrale'!V2331='Convalida dati'!$D$6),IF(T2331="",OR(V2331="",V2331='Convalida dati'!$D$8),"FALSO")))</f>
        <v>1</v>
      </c>
      <c r="F2331" s="58" t="str">
        <f t="shared" ca="1" si="244"/>
        <v>OK</v>
      </c>
      <c r="G2331" s="60">
        <f t="shared" si="238"/>
        <v>2326</v>
      </c>
      <c r="H2331" s="84">
        <v>44616</v>
      </c>
      <c r="I2331" s="295">
        <v>44616</v>
      </c>
      <c r="J2331" s="279" t="s">
        <v>4858</v>
      </c>
      <c r="K2331" s="70" t="s">
        <v>64</v>
      </c>
      <c r="L2331" s="70" t="s">
        <v>895</v>
      </c>
      <c r="M2331" s="72" t="s">
        <v>161</v>
      </c>
      <c r="N2331" s="75"/>
      <c r="O2331" s="73" t="s">
        <v>4857</v>
      </c>
      <c r="P2331" s="72" t="s">
        <v>34</v>
      </c>
      <c r="Q2331" s="281" t="s">
        <v>170</v>
      </c>
      <c r="R2331" s="385" t="s">
        <v>48</v>
      </c>
      <c r="S2331" s="388" t="str">
        <f>+'EVCA sectoralclassification'!E200</f>
        <v>Internet technologies</v>
      </c>
      <c r="T2331" s="385" t="s">
        <v>41</v>
      </c>
      <c r="U2331" s="72" t="s">
        <v>218</v>
      </c>
      <c r="V2331" s="434" t="s">
        <v>174</v>
      </c>
      <c r="W2331" s="397"/>
      <c r="X2331" s="488">
        <v>44622</v>
      </c>
      <c r="Y2331" s="483" t="s">
        <v>4408</v>
      </c>
      <c r="Z2331" s="80"/>
    </row>
    <row r="2332" spans="2:26" ht="42.45" hidden="1" customHeight="1" x14ac:dyDescent="0.3">
      <c r="B2332" s="56" t="str">
        <f t="shared" ref="B2332:B2333" ca="1" si="245">IF(AND(+H2332&lt;=X2332,X2332&lt;=TODAY()),"VERO","FALSO")</f>
        <v>VERO</v>
      </c>
      <c r="C2332" s="57" t="b">
        <f t="shared" ref="C2332:C2333" si="246">+(AND(G2332&lt;&gt;"",H2332&lt;&gt;"",J2332&lt;&gt;"",K2332&lt;&gt;"",L2332&lt;&gt;"",M2332&lt;&gt;"",P2332&lt;&gt;"",Q2332&lt;&gt;""))</f>
        <v>1</v>
      </c>
      <c r="D2332" s="57" t="b">
        <f>+IF(Q2332='Convalida dati'!$B$16,AND('Dealflow centrale'!V2332&lt;&gt;"",I2332&lt;&gt;""),IF(AND('Dealflow centrale'!Q2332='Convalida dati'!$B$17,'Dealflow centrale'!I2332=""),OR('Dealflow centrale'!V2332="",V2332='Convalida dati'!$D$8),"FALSO"))</f>
        <v>1</v>
      </c>
      <c r="E2332" s="57" t="b">
        <f>+IF(OR(T2332='Convalida dati'!$F$4,T2332='Convalida dati'!$F$5,T2332='Convalida dati'!$F$8),OR('Dealflow centrale'!V2332='Convalida dati'!$D$9,V2332='Convalida dati'!$D$6,V2332='Convalida dati'!$D$7),IF(OR('Dealflow centrale'!T2332='Convalida dati'!$F$6,'Dealflow centrale'!T2332='Convalida dati'!$F$7),OR('Dealflow centrale'!V2332='Convalida dati'!$D$10,'Dealflow centrale'!V2332='Convalida dati'!$D$9,'Dealflow centrale'!V2332='Convalida dati'!$D$6),IF(T2332="",OR(V2332="",V2332='Convalida dati'!$D$8),"FALSO")))</f>
        <v>1</v>
      </c>
      <c r="F2332" s="58" t="str">
        <f t="shared" ref="F2332:F2333" ca="1" si="247">+IF(AND(B2332="VERO",C2332=TRUE,D2332=TRUE,E2332=TRUE),"OK","ERRORE")</f>
        <v>OK</v>
      </c>
      <c r="G2332" s="66">
        <f t="shared" si="238"/>
        <v>2327</v>
      </c>
      <c r="H2332" s="85">
        <v>44616</v>
      </c>
      <c r="I2332" s="296">
        <v>44616</v>
      </c>
      <c r="J2332" s="292" t="s">
        <v>4859</v>
      </c>
      <c r="K2332" s="76" t="s">
        <v>62</v>
      </c>
      <c r="L2332" s="76" t="s">
        <v>149</v>
      </c>
      <c r="M2332" s="78" t="s">
        <v>92</v>
      </c>
      <c r="N2332" s="64"/>
      <c r="O2332" s="272" t="s">
        <v>4860</v>
      </c>
      <c r="P2332" s="66" t="s">
        <v>84</v>
      </c>
      <c r="Q2332" s="67" t="s">
        <v>170</v>
      </c>
      <c r="R2332" s="384" t="s">
        <v>45</v>
      </c>
      <c r="S2332" s="387" t="str">
        <f>+'EVCA sectoralclassification'!E223</f>
        <v>Biotechnology</v>
      </c>
      <c r="T2332" s="384" t="s">
        <v>41</v>
      </c>
      <c r="U2332" s="66" t="s">
        <v>4775</v>
      </c>
      <c r="V2332" s="444" t="s">
        <v>3912</v>
      </c>
      <c r="W2332" s="469"/>
      <c r="X2332" s="489">
        <v>44622</v>
      </c>
      <c r="Y2332" s="482"/>
      <c r="Z2332" s="74"/>
    </row>
    <row r="2333" spans="2:26" ht="42.45" hidden="1" customHeight="1" x14ac:dyDescent="0.3">
      <c r="B2333" s="56" t="str">
        <f t="shared" ca="1" si="245"/>
        <v>VERO</v>
      </c>
      <c r="C2333" s="57" t="b">
        <f t="shared" si="246"/>
        <v>1</v>
      </c>
      <c r="D2333" s="57" t="b">
        <f>+IF(Q2333='Convalida dati'!$B$16,AND('Dealflow centrale'!V2333&lt;&gt;"",I2333&lt;&gt;""),IF(AND('Dealflow centrale'!Q2333='Convalida dati'!$B$17,'Dealflow centrale'!I2333=""),OR('Dealflow centrale'!V2333="",V2333='Convalida dati'!$D$8),"FALSO"))</f>
        <v>1</v>
      </c>
      <c r="E2333" s="57" t="b">
        <f>+IF(OR(T2333='Convalida dati'!$F$4,T2333='Convalida dati'!$F$5,T2333='Convalida dati'!$F$8),OR('Dealflow centrale'!V2333='Convalida dati'!$D$9,V2333='Convalida dati'!$D$6,V2333='Convalida dati'!$D$7),IF(OR('Dealflow centrale'!T2333='Convalida dati'!$F$6,'Dealflow centrale'!T2333='Convalida dati'!$F$7),OR('Dealflow centrale'!V2333='Convalida dati'!$D$10,'Dealflow centrale'!V2333='Convalida dati'!$D$9,'Dealflow centrale'!V2333='Convalida dati'!$D$6),IF(T2333="",OR(V2333="",V2333='Convalida dati'!$D$8),"FALSO")))</f>
        <v>1</v>
      </c>
      <c r="F2333" s="58" t="str">
        <f t="shared" ca="1" si="247"/>
        <v>OK</v>
      </c>
      <c r="G2333" s="60">
        <f t="shared" si="238"/>
        <v>2328</v>
      </c>
      <c r="H2333" s="84">
        <v>44616</v>
      </c>
      <c r="I2333" s="295">
        <v>44616</v>
      </c>
      <c r="J2333" s="279" t="s">
        <v>4861</v>
      </c>
      <c r="K2333" s="70" t="s">
        <v>62</v>
      </c>
      <c r="L2333" s="70" t="s">
        <v>231</v>
      </c>
      <c r="M2333" s="72" t="s">
        <v>91</v>
      </c>
      <c r="N2333" s="75"/>
      <c r="O2333" s="73" t="s">
        <v>4862</v>
      </c>
      <c r="P2333" s="72" t="s">
        <v>35</v>
      </c>
      <c r="Q2333" s="281" t="s">
        <v>170</v>
      </c>
      <c r="R2333" s="385" t="s">
        <v>52</v>
      </c>
      <c r="S2333" s="388" t="str">
        <f>+'EVCA sectoralclassification'!E232</f>
        <v>Medical devices and supplies</v>
      </c>
      <c r="T2333" s="385" t="s">
        <v>41</v>
      </c>
      <c r="U2333" s="72" t="s">
        <v>218</v>
      </c>
      <c r="V2333" s="434" t="s">
        <v>174</v>
      </c>
      <c r="W2333" s="397"/>
      <c r="X2333" s="488">
        <v>44622</v>
      </c>
      <c r="Y2333" s="483"/>
      <c r="Z2333" s="80"/>
    </row>
    <row r="2334" spans="2:26" ht="42.45" hidden="1" customHeight="1" x14ac:dyDescent="0.3">
      <c r="B2334" s="56" t="str">
        <f t="shared" ref="B2334:B2335" ca="1" si="248">IF(AND(+H2334&lt;=X2334,X2334&lt;=TODAY()),"VERO","FALSO")</f>
        <v>VERO</v>
      </c>
      <c r="C2334" s="57" t="b">
        <f t="shared" ref="C2334:C2335" si="249">+(AND(G2334&lt;&gt;"",H2334&lt;&gt;"",J2334&lt;&gt;"",K2334&lt;&gt;"",L2334&lt;&gt;"",M2334&lt;&gt;"",P2334&lt;&gt;"",Q2334&lt;&gt;""))</f>
        <v>1</v>
      </c>
      <c r="D2334" s="57" t="b">
        <f>+IF(Q2334='Convalida dati'!$B$16,AND('Dealflow centrale'!V2334&lt;&gt;"",I2334&lt;&gt;""),IF(AND('Dealflow centrale'!Q2334='Convalida dati'!$B$17,'Dealflow centrale'!I2334=""),OR('Dealflow centrale'!V2334="",V2334='Convalida dati'!$D$8),"FALSO"))</f>
        <v>1</v>
      </c>
      <c r="E2334" s="57" t="b">
        <f>+IF(OR(T2334='Convalida dati'!$F$4,T2334='Convalida dati'!$F$5,T2334='Convalida dati'!$F$8),OR('Dealflow centrale'!V2334='Convalida dati'!$D$9,V2334='Convalida dati'!$D$6,V2334='Convalida dati'!$D$7),IF(OR('Dealflow centrale'!T2334='Convalida dati'!$F$6,'Dealflow centrale'!T2334='Convalida dati'!$F$7),OR('Dealflow centrale'!V2334='Convalida dati'!$D$10,'Dealflow centrale'!V2334='Convalida dati'!$D$9,'Dealflow centrale'!V2334='Convalida dati'!$D$6),IF(T2334="",OR(V2334="",V2334='Convalida dati'!$D$8),"FALSO")))</f>
        <v>1</v>
      </c>
      <c r="F2334" s="58" t="str">
        <f t="shared" ref="F2334:F2335" ca="1" si="250">+IF(AND(B2334="VERO",C2334=TRUE,D2334=TRUE,E2334=TRUE),"OK","ERRORE")</f>
        <v>OK</v>
      </c>
      <c r="G2334" s="66">
        <f t="shared" si="238"/>
        <v>2329</v>
      </c>
      <c r="H2334" s="85">
        <v>44617</v>
      </c>
      <c r="I2334" s="296">
        <f>+H2334</f>
        <v>44617</v>
      </c>
      <c r="J2334" s="292" t="s">
        <v>4863</v>
      </c>
      <c r="K2334" s="76" t="s">
        <v>64</v>
      </c>
      <c r="L2334" s="76" t="s">
        <v>705</v>
      </c>
      <c r="M2334" s="78" t="s">
        <v>187</v>
      </c>
      <c r="N2334" s="64"/>
      <c r="O2334" s="272" t="s">
        <v>4753</v>
      </c>
      <c r="P2334" s="66" t="s">
        <v>34</v>
      </c>
      <c r="Q2334" s="67" t="s">
        <v>170</v>
      </c>
      <c r="R2334" s="384" t="s">
        <v>46</v>
      </c>
      <c r="S2334" s="387" t="str">
        <f>+'EVCA sectoralclassification'!E107</f>
        <v>Construction</v>
      </c>
      <c r="T2334" s="384" t="s">
        <v>167</v>
      </c>
      <c r="U2334" s="66" t="s">
        <v>218</v>
      </c>
      <c r="V2334" s="437" t="s">
        <v>174</v>
      </c>
      <c r="W2334" s="384"/>
      <c r="X2334" s="489">
        <v>44622</v>
      </c>
      <c r="Y2334" s="482" t="s">
        <v>4408</v>
      </c>
      <c r="Z2334" s="74"/>
    </row>
    <row r="2335" spans="2:26" ht="42.45" hidden="1" customHeight="1" x14ac:dyDescent="0.3">
      <c r="B2335" s="56" t="str">
        <f t="shared" ca="1" si="248"/>
        <v>VERO</v>
      </c>
      <c r="C2335" s="57" t="b">
        <f t="shared" si="249"/>
        <v>1</v>
      </c>
      <c r="D2335" s="57" t="b">
        <f>+IF(Q2335='Convalida dati'!$B$16,AND('Dealflow centrale'!V2335&lt;&gt;"",I2335&lt;&gt;""),IF(AND('Dealflow centrale'!Q2335='Convalida dati'!$B$17,'Dealflow centrale'!I2335=""),OR('Dealflow centrale'!V2335="",V2335='Convalida dati'!$D$8),"FALSO"))</f>
        <v>1</v>
      </c>
      <c r="E2335" s="57" t="b">
        <f>+IF(OR(T2335='Convalida dati'!$F$4,T2335='Convalida dati'!$F$5,T2335='Convalida dati'!$F$8),OR('Dealflow centrale'!V2335='Convalida dati'!$D$9,V2335='Convalida dati'!$D$6,V2335='Convalida dati'!$D$7),IF(OR('Dealflow centrale'!T2335='Convalida dati'!$F$6,'Dealflow centrale'!T2335='Convalida dati'!$F$7),OR('Dealflow centrale'!V2335='Convalida dati'!$D$10,'Dealflow centrale'!V2335='Convalida dati'!$D$9,'Dealflow centrale'!V2335='Convalida dati'!$D$6),IF(T2335="",OR(V2335="",V2335='Convalida dati'!$D$8),"FALSO")))</f>
        <v>1</v>
      </c>
      <c r="F2335" s="58" t="str">
        <f t="shared" ca="1" si="250"/>
        <v>OK</v>
      </c>
      <c r="G2335" s="60">
        <f t="shared" si="238"/>
        <v>2330</v>
      </c>
      <c r="H2335" s="84">
        <v>44617</v>
      </c>
      <c r="I2335" s="295">
        <f>+H2335</f>
        <v>44617</v>
      </c>
      <c r="J2335" s="279" t="s">
        <v>4865</v>
      </c>
      <c r="K2335" s="70" t="s">
        <v>62</v>
      </c>
      <c r="L2335" s="70" t="s">
        <v>154</v>
      </c>
      <c r="M2335" s="72" t="s">
        <v>92</v>
      </c>
      <c r="N2335" s="75"/>
      <c r="O2335" s="73" t="s">
        <v>4864</v>
      </c>
      <c r="P2335" s="72" t="s">
        <v>37</v>
      </c>
      <c r="Q2335" s="281" t="s">
        <v>170</v>
      </c>
      <c r="R2335" s="385" t="s">
        <v>45</v>
      </c>
      <c r="S2335" s="388" t="str">
        <f>+'EVCA sectoralclassification'!E223</f>
        <v>Biotechnology</v>
      </c>
      <c r="T2335" s="385" t="s">
        <v>166</v>
      </c>
      <c r="U2335" s="72" t="s">
        <v>2564</v>
      </c>
      <c r="V2335" s="425" t="s">
        <v>3913</v>
      </c>
      <c r="W2335" s="461"/>
      <c r="X2335" s="488">
        <v>44663</v>
      </c>
      <c r="Y2335" s="483" t="s">
        <v>4952</v>
      </c>
      <c r="Z2335" s="80"/>
    </row>
    <row r="2336" spans="2:26" ht="42.45" hidden="1" customHeight="1" x14ac:dyDescent="0.3">
      <c r="B2336" s="56" t="str">
        <f t="shared" ref="B2336:B2365" ca="1" si="251">IF(AND(+H2336&lt;=X2336,X2336&lt;=TODAY()),"VERO","FALSO")</f>
        <v>VERO</v>
      </c>
      <c r="C2336" s="57" t="b">
        <f t="shared" ref="C2336:C2365" si="252">+(AND(G2336&lt;&gt;"",H2336&lt;&gt;"",J2336&lt;&gt;"",K2336&lt;&gt;"",L2336&lt;&gt;"",M2336&lt;&gt;"",P2336&lt;&gt;"",Q2336&lt;&gt;""))</f>
        <v>1</v>
      </c>
      <c r="D2336" s="57" t="b">
        <f>+IF(Q2336='Convalida dati'!$B$16,AND('Dealflow centrale'!V2336&lt;&gt;"",I2336&lt;&gt;""),IF(AND('Dealflow centrale'!Q2336='Convalida dati'!$B$17,'Dealflow centrale'!I2336=""),OR('Dealflow centrale'!V2336="",V2336='Convalida dati'!$D$8),"FALSO"))</f>
        <v>1</v>
      </c>
      <c r="E2336" s="57" t="b">
        <f>+IF(OR(T2336='Convalida dati'!$F$4,T2336='Convalida dati'!$F$5,T2336='Convalida dati'!$F$8),OR('Dealflow centrale'!V2336='Convalida dati'!$D$9,V2336='Convalida dati'!$D$6,V2336='Convalida dati'!$D$7),IF(OR('Dealflow centrale'!T2336='Convalida dati'!$F$6,'Dealflow centrale'!T2336='Convalida dati'!$F$7),OR('Dealflow centrale'!V2336='Convalida dati'!$D$10,'Dealflow centrale'!V2336='Convalida dati'!$D$9,'Dealflow centrale'!V2336='Convalida dati'!$D$6),IF(T2336="",OR(V2336="",V2336='Convalida dati'!$D$8),"FALSO")))</f>
        <v>1</v>
      </c>
      <c r="F2336" s="58" t="str">
        <f t="shared" ref="F2336:F2365" ca="1" si="253">+IF(AND(B2336="VERO",C2336=TRUE,D2336=TRUE,E2336=TRUE),"OK","ERRORE")</f>
        <v>OK</v>
      </c>
      <c r="G2336" s="66">
        <f t="shared" si="238"/>
        <v>2331</v>
      </c>
      <c r="H2336" s="85">
        <v>44617</v>
      </c>
      <c r="I2336" s="296">
        <f>+H2336</f>
        <v>44617</v>
      </c>
      <c r="J2336" s="292" t="s">
        <v>4866</v>
      </c>
      <c r="K2336" s="76" t="s">
        <v>62</v>
      </c>
      <c r="L2336" s="76" t="s">
        <v>207</v>
      </c>
      <c r="M2336" s="78" t="s">
        <v>92</v>
      </c>
      <c r="N2336" s="64"/>
      <c r="O2336" s="272" t="s">
        <v>4867</v>
      </c>
      <c r="P2336" s="78" t="s">
        <v>35</v>
      </c>
      <c r="Q2336" s="67" t="s">
        <v>170</v>
      </c>
      <c r="R2336" s="384" t="s">
        <v>43</v>
      </c>
      <c r="S2336" s="387" t="str">
        <f>+'EVCA sectoralclassification'!E16</f>
        <v>Agriculture: other</v>
      </c>
      <c r="T2336" s="384" t="s">
        <v>167</v>
      </c>
      <c r="U2336" s="66" t="s">
        <v>218</v>
      </c>
      <c r="V2336" s="427" t="s">
        <v>3913</v>
      </c>
      <c r="W2336" s="462"/>
      <c r="X2336" s="489">
        <v>44622</v>
      </c>
      <c r="Y2336" s="482"/>
      <c r="Z2336" s="74"/>
    </row>
    <row r="2337" spans="2:26" ht="42.45" hidden="1" customHeight="1" x14ac:dyDescent="0.3">
      <c r="B2337" s="56" t="str">
        <f t="shared" ca="1" si="251"/>
        <v>VERO</v>
      </c>
      <c r="C2337" s="57" t="b">
        <f t="shared" si="252"/>
        <v>1</v>
      </c>
      <c r="D2337" s="57" t="b">
        <f>+IF(Q2337='Convalida dati'!$B$16,AND('Dealflow centrale'!V2337&lt;&gt;"",I2337&lt;&gt;""),IF(AND('Dealflow centrale'!Q2337='Convalida dati'!$B$17,'Dealflow centrale'!I2337=""),OR('Dealflow centrale'!V2337="",V2337='Convalida dati'!$D$8),"FALSO"))</f>
        <v>1</v>
      </c>
      <c r="E2337" s="57" t="b">
        <f>+IF(OR(T2337='Convalida dati'!$F$4,T2337='Convalida dati'!$F$5,T2337='Convalida dati'!$F$8),OR('Dealflow centrale'!V2337='Convalida dati'!$D$9,V2337='Convalida dati'!$D$6,V2337='Convalida dati'!$D$7),IF(OR('Dealflow centrale'!T2337='Convalida dati'!$F$6,'Dealflow centrale'!T2337='Convalida dati'!$F$7),OR('Dealflow centrale'!V2337='Convalida dati'!$D$10,'Dealflow centrale'!V2337='Convalida dati'!$D$9,'Dealflow centrale'!V2337='Convalida dati'!$D$6),IF(T2337="",OR(V2337="",V2337='Convalida dati'!$D$8),"FALSO")))</f>
        <v>1</v>
      </c>
      <c r="F2337" s="58" t="str">
        <f t="shared" ca="1" si="253"/>
        <v>OK</v>
      </c>
      <c r="G2337" s="60">
        <f t="shared" si="238"/>
        <v>2332</v>
      </c>
      <c r="H2337" s="84">
        <v>44805</v>
      </c>
      <c r="I2337" s="295">
        <v>44805</v>
      </c>
      <c r="J2337" s="279" t="s">
        <v>5173</v>
      </c>
      <c r="K2337" s="70" t="s">
        <v>62</v>
      </c>
      <c r="L2337" s="70" t="s">
        <v>206</v>
      </c>
      <c r="M2337" s="72" t="s">
        <v>206</v>
      </c>
      <c r="N2337" s="75"/>
      <c r="O2337" s="73" t="s">
        <v>1912</v>
      </c>
      <c r="P2337" s="72" t="s">
        <v>35</v>
      </c>
      <c r="Q2337" s="281" t="s">
        <v>170</v>
      </c>
      <c r="R2337" s="385" t="s">
        <v>51</v>
      </c>
      <c r="S2337" s="388" t="s">
        <v>460</v>
      </c>
      <c r="T2337" s="385" t="s">
        <v>166</v>
      </c>
      <c r="U2337" s="72" t="s">
        <v>218</v>
      </c>
      <c r="V2337" s="425" t="s">
        <v>3913</v>
      </c>
      <c r="W2337" s="461"/>
      <c r="X2337" s="488">
        <v>44810</v>
      </c>
      <c r="Y2337" s="483" t="s">
        <v>5176</v>
      </c>
      <c r="Z2337" s="80"/>
    </row>
    <row r="2338" spans="2:26" ht="42.45" hidden="1" customHeight="1" x14ac:dyDescent="0.3">
      <c r="B2338" s="56" t="str">
        <f t="shared" ca="1" si="251"/>
        <v>VERO</v>
      </c>
      <c r="C2338" s="57" t="b">
        <f t="shared" si="252"/>
        <v>1</v>
      </c>
      <c r="D2338" s="57" t="b">
        <f>+IF(Q2338='Convalida dati'!$B$16,AND('Dealflow centrale'!V2338&lt;&gt;"",I2338&lt;&gt;""),IF(AND('Dealflow centrale'!Q2338='Convalida dati'!$B$17,'Dealflow centrale'!I2338=""),OR('Dealflow centrale'!V2338="",V2338='Convalida dati'!$D$8),"FALSO"))</f>
        <v>1</v>
      </c>
      <c r="E2338" s="57" t="b">
        <f>+IF(OR(T2338='Convalida dati'!$F$4,T2338='Convalida dati'!$F$5,T2338='Convalida dati'!$F$8),OR('Dealflow centrale'!V2338='Convalida dati'!$D$9,V2338='Convalida dati'!$D$6,V2338='Convalida dati'!$D$7),IF(OR('Dealflow centrale'!T2338='Convalida dati'!$F$6,'Dealflow centrale'!T2338='Convalida dati'!$F$7),OR('Dealflow centrale'!V2338='Convalida dati'!$D$10,'Dealflow centrale'!V2338='Convalida dati'!$D$9,'Dealflow centrale'!V2338='Convalida dati'!$D$6),IF(T2338="",OR(V2338="",V2338='Convalida dati'!$D$8),"FALSO")))</f>
        <v>1</v>
      </c>
      <c r="F2338" s="58" t="str">
        <f t="shared" ca="1" si="253"/>
        <v>OK</v>
      </c>
      <c r="G2338" s="66">
        <f t="shared" si="238"/>
        <v>2333</v>
      </c>
      <c r="H2338" s="85">
        <v>44620</v>
      </c>
      <c r="I2338" s="296">
        <v>44620</v>
      </c>
      <c r="J2338" s="292" t="s">
        <v>4869</v>
      </c>
      <c r="K2338" s="76" t="s">
        <v>62</v>
      </c>
      <c r="L2338" s="76" t="s">
        <v>3765</v>
      </c>
      <c r="M2338" s="78" t="s">
        <v>909</v>
      </c>
      <c r="N2338" s="64"/>
      <c r="O2338" s="272" t="s">
        <v>4119</v>
      </c>
      <c r="P2338" s="66" t="s">
        <v>35</v>
      </c>
      <c r="Q2338" s="67" t="s">
        <v>170</v>
      </c>
      <c r="R2338" s="384" t="s">
        <v>49</v>
      </c>
      <c r="S2338" s="387" t="str">
        <f>+'EVCA sectoralclassification'!E214</f>
        <v>Systems software</v>
      </c>
      <c r="T2338" s="384" t="s">
        <v>166</v>
      </c>
      <c r="U2338" s="66" t="s">
        <v>218</v>
      </c>
      <c r="V2338" s="427" t="s">
        <v>3913</v>
      </c>
      <c r="W2338" s="462"/>
      <c r="X2338" s="489">
        <v>44622</v>
      </c>
      <c r="Y2338" s="482"/>
      <c r="Z2338" s="74"/>
    </row>
    <row r="2339" spans="2:26" ht="42.45" hidden="1" customHeight="1" x14ac:dyDescent="0.3">
      <c r="B2339" s="56" t="str">
        <f t="shared" ca="1" si="251"/>
        <v>VERO</v>
      </c>
      <c r="C2339" s="57" t="b">
        <f t="shared" si="252"/>
        <v>1</v>
      </c>
      <c r="D2339" s="57" t="b">
        <f>+IF(Q2339='Convalida dati'!$B$16,AND('Dealflow centrale'!V2339&lt;&gt;"",I2339&lt;&gt;""),IF(AND('Dealflow centrale'!Q2339='Convalida dati'!$B$17,'Dealflow centrale'!I2339=""),OR('Dealflow centrale'!V2339="",V2339='Convalida dati'!$D$8),"FALSO"))</f>
        <v>1</v>
      </c>
      <c r="E2339" s="57" t="b">
        <f>+IF(OR(T2339='Convalida dati'!$F$4,T2339='Convalida dati'!$F$5,T2339='Convalida dati'!$F$8),OR('Dealflow centrale'!V2339='Convalida dati'!$D$9,V2339='Convalida dati'!$D$6,V2339='Convalida dati'!$D$7),IF(OR('Dealflow centrale'!T2339='Convalida dati'!$F$6,'Dealflow centrale'!T2339='Convalida dati'!$F$7),OR('Dealflow centrale'!V2339='Convalida dati'!$D$10,'Dealflow centrale'!V2339='Convalida dati'!$D$9,'Dealflow centrale'!V2339='Convalida dati'!$D$6),IF(T2339="",OR(V2339="",V2339='Convalida dati'!$D$8),"FALSO")))</f>
        <v>1</v>
      </c>
      <c r="F2339" s="58" t="str">
        <f t="shared" ca="1" si="253"/>
        <v>OK</v>
      </c>
      <c r="G2339" s="60">
        <f t="shared" si="238"/>
        <v>2334</v>
      </c>
      <c r="H2339" s="84">
        <v>44621</v>
      </c>
      <c r="I2339" s="295">
        <v>44621</v>
      </c>
      <c r="J2339" s="279" t="s">
        <v>4870</v>
      </c>
      <c r="K2339" s="70" t="s">
        <v>62</v>
      </c>
      <c r="L2339" s="70" t="s">
        <v>165</v>
      </c>
      <c r="M2339" s="72" t="s">
        <v>90</v>
      </c>
      <c r="N2339" s="75" t="s">
        <v>184</v>
      </c>
      <c r="O2339" s="73"/>
      <c r="P2339" s="72" t="s">
        <v>36</v>
      </c>
      <c r="Q2339" s="281" t="s">
        <v>170</v>
      </c>
      <c r="R2339" s="385" t="s">
        <v>48</v>
      </c>
      <c r="S2339" s="388" t="str">
        <f>+'EVCA sectoralclassification'!E200</f>
        <v>Internet technologies</v>
      </c>
      <c r="T2339" s="385" t="s">
        <v>166</v>
      </c>
      <c r="U2339" s="72" t="s">
        <v>218</v>
      </c>
      <c r="V2339" s="425" t="s">
        <v>3913</v>
      </c>
      <c r="W2339" s="461"/>
      <c r="X2339" s="488">
        <v>44622</v>
      </c>
      <c r="Y2339" s="483"/>
      <c r="Z2339" s="80"/>
    </row>
    <row r="2340" spans="2:26" ht="42.45" hidden="1" customHeight="1" x14ac:dyDescent="0.3">
      <c r="B2340" s="56" t="str">
        <f t="shared" ca="1" si="251"/>
        <v>VERO</v>
      </c>
      <c r="C2340" s="57" t="b">
        <f t="shared" si="252"/>
        <v>1</v>
      </c>
      <c r="D2340" s="57" t="b">
        <f>+IF(Q2340='Convalida dati'!$B$16,AND('Dealflow centrale'!V2340&lt;&gt;"",I2340&lt;&gt;""),IF(AND('Dealflow centrale'!Q2340='Convalida dati'!$B$17,'Dealflow centrale'!I2340=""),OR('Dealflow centrale'!V2340="",V2340='Convalida dati'!$D$8),"FALSO"))</f>
        <v>1</v>
      </c>
      <c r="E2340" s="57" t="b">
        <f>+IF(OR(T2340='Convalida dati'!$F$4,T2340='Convalida dati'!$F$5,T2340='Convalida dati'!$F$8),OR('Dealflow centrale'!V2340='Convalida dati'!$D$9,V2340='Convalida dati'!$D$6,V2340='Convalida dati'!$D$7),IF(OR('Dealflow centrale'!T2340='Convalida dati'!$F$6,'Dealflow centrale'!T2340='Convalida dati'!$F$7),OR('Dealflow centrale'!V2340='Convalida dati'!$D$10,'Dealflow centrale'!V2340='Convalida dati'!$D$9,'Dealflow centrale'!V2340='Convalida dati'!$D$6),IF(T2340="",OR(V2340="",V2340='Convalida dati'!$D$8),"FALSO")))</f>
        <v>1</v>
      </c>
      <c r="F2340" s="58" t="str">
        <f t="shared" ca="1" si="253"/>
        <v>OK</v>
      </c>
      <c r="G2340" s="66">
        <f t="shared" si="238"/>
        <v>2335</v>
      </c>
      <c r="H2340" s="85">
        <v>44621</v>
      </c>
      <c r="I2340" s="296">
        <v>44621</v>
      </c>
      <c r="J2340" s="292" t="s">
        <v>4871</v>
      </c>
      <c r="K2340" s="76" t="s">
        <v>62</v>
      </c>
      <c r="L2340" s="76" t="s">
        <v>192</v>
      </c>
      <c r="M2340" s="78" t="s">
        <v>95</v>
      </c>
      <c r="N2340" s="64"/>
      <c r="O2340" s="272" t="s">
        <v>4362</v>
      </c>
      <c r="P2340" s="66" t="s">
        <v>34</v>
      </c>
      <c r="Q2340" s="67" t="s">
        <v>170</v>
      </c>
      <c r="R2340" s="384" t="s">
        <v>53</v>
      </c>
      <c r="S2340" s="387" t="str">
        <f>+'EVCA sectoralclassification'!E200</f>
        <v>Internet technologies</v>
      </c>
      <c r="T2340" s="384" t="s">
        <v>167</v>
      </c>
      <c r="U2340" s="66" t="s">
        <v>218</v>
      </c>
      <c r="V2340" s="427" t="s">
        <v>3913</v>
      </c>
      <c r="W2340" s="462"/>
      <c r="X2340" s="489">
        <v>44622</v>
      </c>
      <c r="Y2340" s="482"/>
      <c r="Z2340" s="74"/>
    </row>
    <row r="2341" spans="2:26" ht="42.45" hidden="1" customHeight="1" x14ac:dyDescent="0.3">
      <c r="B2341" s="56" t="str">
        <f t="shared" ca="1" si="251"/>
        <v>VERO</v>
      </c>
      <c r="C2341" s="57" t="b">
        <f t="shared" si="252"/>
        <v>1</v>
      </c>
      <c r="D2341" s="57" t="b">
        <f>+IF(Q2341='Convalida dati'!$B$16,AND('Dealflow centrale'!V2341&lt;&gt;"",I2341&lt;&gt;""),IF(AND('Dealflow centrale'!Q2341='Convalida dati'!$B$17,'Dealflow centrale'!I2341=""),OR('Dealflow centrale'!V2341="",V2341='Convalida dati'!$D$8),"FALSO"))</f>
        <v>1</v>
      </c>
      <c r="E2341" s="57" t="b">
        <f>+IF(OR(T2341='Convalida dati'!$F$4,T2341='Convalida dati'!$F$5,T2341='Convalida dati'!$F$8),OR('Dealflow centrale'!V2341='Convalida dati'!$D$9,V2341='Convalida dati'!$D$6,V2341='Convalida dati'!$D$7),IF(OR('Dealflow centrale'!T2341='Convalida dati'!$F$6,'Dealflow centrale'!T2341='Convalida dati'!$F$7),OR('Dealflow centrale'!V2341='Convalida dati'!$D$10,'Dealflow centrale'!V2341='Convalida dati'!$D$9,'Dealflow centrale'!V2341='Convalida dati'!$D$6),IF(T2341="",OR(V2341="",V2341='Convalida dati'!$D$8),"FALSO")))</f>
        <v>1</v>
      </c>
      <c r="F2341" s="58" t="str">
        <f t="shared" ca="1" si="253"/>
        <v>OK</v>
      </c>
      <c r="G2341" s="60">
        <f t="shared" si="238"/>
        <v>2336</v>
      </c>
      <c r="H2341" s="84">
        <v>44622</v>
      </c>
      <c r="I2341" s="295">
        <v>44622</v>
      </c>
      <c r="J2341" s="279" t="s">
        <v>4872</v>
      </c>
      <c r="K2341" s="70" t="s">
        <v>62</v>
      </c>
      <c r="L2341" s="70" t="s">
        <v>165</v>
      </c>
      <c r="M2341" s="72" t="s">
        <v>90</v>
      </c>
      <c r="N2341" s="75"/>
      <c r="O2341" s="73" t="s">
        <v>3946</v>
      </c>
      <c r="P2341" s="72" t="s">
        <v>35</v>
      </c>
      <c r="Q2341" s="281" t="s">
        <v>170</v>
      </c>
      <c r="R2341" s="385" t="s">
        <v>53</v>
      </c>
      <c r="S2341" s="388" t="str">
        <f>+'EVCA sectoralclassification'!E200</f>
        <v>Internet technologies</v>
      </c>
      <c r="T2341" s="385" t="s">
        <v>167</v>
      </c>
      <c r="U2341" s="72" t="s">
        <v>218</v>
      </c>
      <c r="V2341" s="425" t="s">
        <v>3913</v>
      </c>
      <c r="W2341" s="461"/>
      <c r="X2341" s="488">
        <v>44622</v>
      </c>
      <c r="Y2341" s="483"/>
      <c r="Z2341" s="80"/>
    </row>
    <row r="2342" spans="2:26" ht="42.45" hidden="1" customHeight="1" x14ac:dyDescent="0.3">
      <c r="B2342" s="56" t="str">
        <f t="shared" ca="1" si="251"/>
        <v>VERO</v>
      </c>
      <c r="C2342" s="57" t="b">
        <f t="shared" si="252"/>
        <v>1</v>
      </c>
      <c r="D2342" s="57" t="b">
        <f>+IF(Q2342='Convalida dati'!$B$16,AND('Dealflow centrale'!V2342&lt;&gt;"",I2342&lt;&gt;""),IF(AND('Dealflow centrale'!Q2342='Convalida dati'!$B$17,'Dealflow centrale'!I2342=""),OR('Dealflow centrale'!V2342="",V2342='Convalida dati'!$D$8),"FALSO"))</f>
        <v>1</v>
      </c>
      <c r="E2342" s="57" t="b">
        <f>+IF(OR(T2342='Convalida dati'!$F$4,T2342='Convalida dati'!$F$5,T2342='Convalida dati'!$F$8),OR('Dealflow centrale'!V2342='Convalida dati'!$D$9,V2342='Convalida dati'!$D$6,V2342='Convalida dati'!$D$7),IF(OR('Dealflow centrale'!T2342='Convalida dati'!$F$6,'Dealflow centrale'!T2342='Convalida dati'!$F$7),OR('Dealflow centrale'!V2342='Convalida dati'!$D$10,'Dealflow centrale'!V2342='Convalida dati'!$D$9,'Dealflow centrale'!V2342='Convalida dati'!$D$6),IF(T2342="",OR(V2342="",V2342='Convalida dati'!$D$8),"FALSO")))</f>
        <v>1</v>
      </c>
      <c r="F2342" s="58" t="str">
        <f t="shared" ca="1" si="253"/>
        <v>OK</v>
      </c>
      <c r="G2342" s="66">
        <f t="shared" si="238"/>
        <v>2337</v>
      </c>
      <c r="H2342" s="85">
        <v>44622</v>
      </c>
      <c r="I2342" s="296">
        <v>44622</v>
      </c>
      <c r="J2342" s="292" t="s">
        <v>4873</v>
      </c>
      <c r="K2342" s="76" t="s">
        <v>62</v>
      </c>
      <c r="L2342" s="76" t="s">
        <v>149</v>
      </c>
      <c r="M2342" s="78" t="s">
        <v>92</v>
      </c>
      <c r="N2342" s="64"/>
      <c r="O2342" s="272" t="s">
        <v>4874</v>
      </c>
      <c r="P2342" s="78" t="s">
        <v>37</v>
      </c>
      <c r="Q2342" s="280" t="s">
        <v>170</v>
      </c>
      <c r="R2342" s="384" t="s">
        <v>53</v>
      </c>
      <c r="S2342" s="387" t="str">
        <f>+'EVCA sectoralclassification'!E182</f>
        <v>Financial institutions and services</v>
      </c>
      <c r="T2342" s="384" t="s">
        <v>167</v>
      </c>
      <c r="U2342" s="66" t="s">
        <v>218</v>
      </c>
      <c r="V2342" s="427" t="s">
        <v>3913</v>
      </c>
      <c r="W2342" s="462"/>
      <c r="X2342" s="489">
        <v>44622</v>
      </c>
      <c r="Y2342" s="482"/>
      <c r="Z2342" s="74"/>
    </row>
    <row r="2343" spans="2:26" ht="42.45" hidden="1" customHeight="1" x14ac:dyDescent="0.3">
      <c r="B2343" s="56" t="str">
        <f t="shared" ca="1" si="251"/>
        <v>VERO</v>
      </c>
      <c r="C2343" s="57" t="b">
        <f t="shared" si="252"/>
        <v>1</v>
      </c>
      <c r="D2343" s="57" t="b">
        <f>+IF(Q2343='Convalida dati'!$B$16,AND('Dealflow centrale'!V2343&lt;&gt;"",I2343&lt;&gt;""),IF(AND('Dealflow centrale'!Q2343='Convalida dati'!$B$17,'Dealflow centrale'!I2343=""),OR('Dealflow centrale'!V2343="",V2343='Convalida dati'!$D$8),"FALSO"))</f>
        <v>1</v>
      </c>
      <c r="E2343" s="57" t="b">
        <f>+IF(OR(T2343='Convalida dati'!$F$4,T2343='Convalida dati'!$F$5,T2343='Convalida dati'!$F$8),OR('Dealflow centrale'!V2343='Convalida dati'!$D$9,V2343='Convalida dati'!$D$6,V2343='Convalida dati'!$D$7),IF(OR('Dealflow centrale'!T2343='Convalida dati'!$F$6,'Dealflow centrale'!T2343='Convalida dati'!$F$7),OR('Dealflow centrale'!V2343='Convalida dati'!$D$10,'Dealflow centrale'!V2343='Convalida dati'!$D$9,'Dealflow centrale'!V2343='Convalida dati'!$D$6),IF(T2343="",OR(V2343="",V2343='Convalida dati'!$D$8),"FALSO")))</f>
        <v>1</v>
      </c>
      <c r="F2343" s="58" t="str">
        <f t="shared" ca="1" si="253"/>
        <v>OK</v>
      </c>
      <c r="G2343" s="60">
        <f t="shared" si="238"/>
        <v>2338</v>
      </c>
      <c r="H2343" s="84">
        <v>44622</v>
      </c>
      <c r="I2343" s="295">
        <v>44622</v>
      </c>
      <c r="J2343" s="279" t="s">
        <v>4876</v>
      </c>
      <c r="K2343" s="70" t="s">
        <v>62</v>
      </c>
      <c r="L2343" s="70" t="s">
        <v>4575</v>
      </c>
      <c r="M2343" s="72" t="s">
        <v>99</v>
      </c>
      <c r="N2343" s="75"/>
      <c r="O2343" s="73" t="s">
        <v>4875</v>
      </c>
      <c r="P2343" s="72" t="s">
        <v>37</v>
      </c>
      <c r="Q2343" s="281" t="s">
        <v>170</v>
      </c>
      <c r="R2343" s="385" t="s">
        <v>47</v>
      </c>
      <c r="S2343" s="388" t="str">
        <f>+'EVCA sectoralclassification'!E132</f>
        <v>Consumer products manufacturing</v>
      </c>
      <c r="T2343" s="385" t="s">
        <v>166</v>
      </c>
      <c r="U2343" s="72" t="s">
        <v>218</v>
      </c>
      <c r="V2343" s="425" t="s">
        <v>3913</v>
      </c>
      <c r="W2343" s="461"/>
      <c r="X2343" s="488">
        <v>44627</v>
      </c>
      <c r="Y2343" s="483"/>
      <c r="Z2343" s="80"/>
    </row>
    <row r="2344" spans="2:26" ht="42.45" hidden="1" customHeight="1" x14ac:dyDescent="0.3">
      <c r="B2344" s="56" t="str">
        <f t="shared" ca="1" si="251"/>
        <v>VERO</v>
      </c>
      <c r="C2344" s="57" t="b">
        <f t="shared" si="252"/>
        <v>1</v>
      </c>
      <c r="D2344" s="57" t="b">
        <f>+IF(Q2344='Convalida dati'!$B$16,AND('Dealflow centrale'!V2344&lt;&gt;"",I2344&lt;&gt;""),IF(AND('Dealflow centrale'!Q2344='Convalida dati'!$B$17,'Dealflow centrale'!I2344=""),OR('Dealflow centrale'!V2344="",V2344='Convalida dati'!$D$8),"FALSO"))</f>
        <v>1</v>
      </c>
      <c r="E2344" s="57" t="b">
        <f>+IF(OR(T2344='Convalida dati'!$F$4,T2344='Convalida dati'!$F$5,T2344='Convalida dati'!$F$8),OR('Dealflow centrale'!V2344='Convalida dati'!$D$9,V2344='Convalida dati'!$D$6,V2344='Convalida dati'!$D$7),IF(OR('Dealflow centrale'!T2344='Convalida dati'!$F$6,'Dealflow centrale'!T2344='Convalida dati'!$F$7),OR('Dealflow centrale'!V2344='Convalida dati'!$D$10,'Dealflow centrale'!V2344='Convalida dati'!$D$9,'Dealflow centrale'!V2344='Convalida dati'!$D$6),IF(T2344="",OR(V2344="",V2344='Convalida dati'!$D$8),"FALSO")))</f>
        <v>1</v>
      </c>
      <c r="F2344" s="58" t="str">
        <f t="shared" ca="1" si="253"/>
        <v>OK</v>
      </c>
      <c r="G2344" s="66">
        <f t="shared" si="238"/>
        <v>2339</v>
      </c>
      <c r="H2344" s="85">
        <v>44622</v>
      </c>
      <c r="I2344" s="296">
        <v>44622</v>
      </c>
      <c r="J2344" s="292" t="s">
        <v>4877</v>
      </c>
      <c r="K2344" s="76" t="s">
        <v>62</v>
      </c>
      <c r="L2344" s="76" t="s">
        <v>149</v>
      </c>
      <c r="M2344" s="78" t="s">
        <v>92</v>
      </c>
      <c r="N2344" s="64"/>
      <c r="O2344" s="272" t="s">
        <v>4875</v>
      </c>
      <c r="P2344" s="66" t="s">
        <v>37</v>
      </c>
      <c r="Q2344" s="67" t="s">
        <v>170</v>
      </c>
      <c r="R2344" s="384" t="s">
        <v>47</v>
      </c>
      <c r="S2344" s="387" t="str">
        <f>+'EVCA sectoralclassification'!E140</f>
        <v>Consumer goods: other</v>
      </c>
      <c r="T2344" s="384" t="s">
        <v>166</v>
      </c>
      <c r="U2344" s="66" t="s">
        <v>218</v>
      </c>
      <c r="V2344" s="427" t="s">
        <v>3913</v>
      </c>
      <c r="W2344" s="462"/>
      <c r="X2344" s="489">
        <v>44627</v>
      </c>
      <c r="Y2344" s="482"/>
      <c r="Z2344" s="74"/>
    </row>
    <row r="2345" spans="2:26" ht="42.45" hidden="1" customHeight="1" x14ac:dyDescent="0.3">
      <c r="B2345" s="56" t="str">
        <f t="shared" ca="1" si="251"/>
        <v>VERO</v>
      </c>
      <c r="C2345" s="57" t="b">
        <f t="shared" si="252"/>
        <v>1</v>
      </c>
      <c r="D2345" s="57" t="b">
        <f>+IF(Q2345='Convalida dati'!$B$16,AND('Dealflow centrale'!V2345&lt;&gt;"",I2345&lt;&gt;""),IF(AND('Dealflow centrale'!Q2345='Convalida dati'!$B$17,'Dealflow centrale'!I2345=""),OR('Dealflow centrale'!V2345="",V2345='Convalida dati'!$D$8),"FALSO"))</f>
        <v>1</v>
      </c>
      <c r="E2345" s="57" t="b">
        <f>+IF(OR(T2345='Convalida dati'!$F$4,T2345='Convalida dati'!$F$5,T2345='Convalida dati'!$F$8),OR('Dealflow centrale'!V2345='Convalida dati'!$D$9,V2345='Convalida dati'!$D$6,V2345='Convalida dati'!$D$7),IF(OR('Dealflow centrale'!T2345='Convalida dati'!$F$6,'Dealflow centrale'!T2345='Convalida dati'!$F$7),OR('Dealflow centrale'!V2345='Convalida dati'!$D$10,'Dealflow centrale'!V2345='Convalida dati'!$D$9,'Dealflow centrale'!V2345='Convalida dati'!$D$6),IF(T2345="",OR(V2345="",V2345='Convalida dati'!$D$8),"FALSO")))</f>
        <v>1</v>
      </c>
      <c r="F2345" s="58" t="str">
        <f t="shared" ca="1" si="253"/>
        <v>OK</v>
      </c>
      <c r="G2345" s="60">
        <f t="shared" si="238"/>
        <v>2340</v>
      </c>
      <c r="H2345" s="84">
        <v>44622</v>
      </c>
      <c r="I2345" s="295">
        <v>44622</v>
      </c>
      <c r="J2345" s="279" t="s">
        <v>4879</v>
      </c>
      <c r="K2345" s="70" t="s">
        <v>64</v>
      </c>
      <c r="L2345" s="70" t="s">
        <v>705</v>
      </c>
      <c r="M2345" s="72" t="s">
        <v>187</v>
      </c>
      <c r="N2345" s="75"/>
      <c r="O2345" s="73" t="s">
        <v>4878</v>
      </c>
      <c r="P2345" s="72" t="s">
        <v>37</v>
      </c>
      <c r="Q2345" s="281" t="s">
        <v>170</v>
      </c>
      <c r="R2345" s="385" t="s">
        <v>48</v>
      </c>
      <c r="S2345" s="388" t="str">
        <f>+'EVCA sectoralclassification'!E200</f>
        <v>Internet technologies</v>
      </c>
      <c r="T2345" s="385" t="s">
        <v>166</v>
      </c>
      <c r="U2345" s="72" t="s">
        <v>218</v>
      </c>
      <c r="V2345" s="434" t="s">
        <v>174</v>
      </c>
      <c r="W2345" s="397"/>
      <c r="X2345" s="488">
        <v>44627</v>
      </c>
      <c r="Y2345" s="483" t="s">
        <v>4408</v>
      </c>
      <c r="Z2345" s="80"/>
    </row>
    <row r="2346" spans="2:26" ht="42.45" hidden="1" customHeight="1" x14ac:dyDescent="0.3">
      <c r="B2346" s="56" t="str">
        <f t="shared" ca="1" si="251"/>
        <v>VERO</v>
      </c>
      <c r="C2346" s="57" t="b">
        <f t="shared" si="252"/>
        <v>1</v>
      </c>
      <c r="D2346" s="57" t="b">
        <f>+IF(Q2346='Convalida dati'!$B$16,AND('Dealflow centrale'!V2346&lt;&gt;"",I2346&lt;&gt;""),IF(AND('Dealflow centrale'!Q2346='Convalida dati'!$B$17,'Dealflow centrale'!I2346=""),OR('Dealflow centrale'!V2346="",V2346='Convalida dati'!$D$8),"FALSO"))</f>
        <v>1</v>
      </c>
      <c r="E2346" s="57" t="b">
        <f>+IF(OR(T2346='Convalida dati'!$F$4,T2346='Convalida dati'!$F$5,T2346='Convalida dati'!$F$8),OR('Dealflow centrale'!V2346='Convalida dati'!$D$9,V2346='Convalida dati'!$D$6,V2346='Convalida dati'!$D$7),IF(OR('Dealflow centrale'!T2346='Convalida dati'!$F$6,'Dealflow centrale'!T2346='Convalida dati'!$F$7),OR('Dealflow centrale'!V2346='Convalida dati'!$D$10,'Dealflow centrale'!V2346='Convalida dati'!$D$9,'Dealflow centrale'!V2346='Convalida dati'!$D$6),IF(T2346="",OR(V2346="",V2346='Convalida dati'!$D$8),"FALSO")))</f>
        <v>1</v>
      </c>
      <c r="F2346" s="58" t="str">
        <f t="shared" ca="1" si="253"/>
        <v>OK</v>
      </c>
      <c r="G2346" s="66">
        <f t="shared" si="238"/>
        <v>2341</v>
      </c>
      <c r="H2346" s="85">
        <v>44622</v>
      </c>
      <c r="I2346" s="296">
        <v>44622</v>
      </c>
      <c r="J2346" s="292" t="s">
        <v>4881</v>
      </c>
      <c r="K2346" s="76" t="s">
        <v>62</v>
      </c>
      <c r="L2346" s="76" t="s">
        <v>234</v>
      </c>
      <c r="M2346" s="78" t="s">
        <v>96</v>
      </c>
      <c r="N2346" s="64"/>
      <c r="O2346" s="272" t="s">
        <v>4880</v>
      </c>
      <c r="P2346" s="66" t="s">
        <v>37</v>
      </c>
      <c r="Q2346" s="280" t="s">
        <v>170</v>
      </c>
      <c r="R2346" s="384" t="s">
        <v>48</v>
      </c>
      <c r="S2346" s="387" t="str">
        <f>+'EVCA sectoralclassification'!E200</f>
        <v>Internet technologies</v>
      </c>
      <c r="T2346" s="384" t="s">
        <v>166</v>
      </c>
      <c r="U2346" s="66" t="s">
        <v>218</v>
      </c>
      <c r="V2346" s="427" t="s">
        <v>3913</v>
      </c>
      <c r="W2346" s="462"/>
      <c r="X2346" s="489">
        <v>44627</v>
      </c>
      <c r="Y2346" s="482"/>
      <c r="Z2346" s="74"/>
    </row>
    <row r="2347" spans="2:26" ht="42.45" hidden="1" customHeight="1" x14ac:dyDescent="0.3">
      <c r="B2347" s="56" t="str">
        <f t="shared" ca="1" si="251"/>
        <v>VERO</v>
      </c>
      <c r="C2347" s="57" t="b">
        <f t="shared" si="252"/>
        <v>1</v>
      </c>
      <c r="D2347" s="57" t="b">
        <f>+IF(Q2347='Convalida dati'!$B$16,AND('Dealflow centrale'!V2347&lt;&gt;"",I2347&lt;&gt;""),IF(AND('Dealflow centrale'!Q2347='Convalida dati'!$B$17,'Dealflow centrale'!I2347=""),OR('Dealflow centrale'!V2347="",V2347='Convalida dati'!$D$8),"FALSO"))</f>
        <v>1</v>
      </c>
      <c r="E2347" s="57" t="b">
        <f>+IF(OR(T2347='Convalida dati'!$F$4,T2347='Convalida dati'!$F$5,T2347='Convalida dati'!$F$8),OR('Dealflow centrale'!V2347='Convalida dati'!$D$9,V2347='Convalida dati'!$D$6,V2347='Convalida dati'!$D$7),IF(OR('Dealflow centrale'!T2347='Convalida dati'!$F$6,'Dealflow centrale'!T2347='Convalida dati'!$F$7),OR('Dealflow centrale'!V2347='Convalida dati'!$D$10,'Dealflow centrale'!V2347='Convalida dati'!$D$9,'Dealflow centrale'!V2347='Convalida dati'!$D$6),IF(T2347="",OR(V2347="",V2347='Convalida dati'!$D$8),"FALSO")))</f>
        <v>1</v>
      </c>
      <c r="F2347" s="58" t="str">
        <f t="shared" ca="1" si="253"/>
        <v>OK</v>
      </c>
      <c r="G2347" s="60">
        <f t="shared" si="238"/>
        <v>2342</v>
      </c>
      <c r="H2347" s="84">
        <v>44627</v>
      </c>
      <c r="I2347" s="295">
        <f>+H2347</f>
        <v>44627</v>
      </c>
      <c r="J2347" s="279" t="s">
        <v>4886</v>
      </c>
      <c r="K2347" s="70" t="s">
        <v>62</v>
      </c>
      <c r="L2347" s="70" t="s">
        <v>149</v>
      </c>
      <c r="M2347" s="72" t="s">
        <v>92</v>
      </c>
      <c r="N2347" s="75"/>
      <c r="O2347" s="73" t="s">
        <v>4887</v>
      </c>
      <c r="P2347" s="72" t="s">
        <v>35</v>
      </c>
      <c r="Q2347" s="281" t="s">
        <v>170</v>
      </c>
      <c r="R2347" s="385" t="s">
        <v>48</v>
      </c>
      <c r="S2347" s="388" t="str">
        <f>+'EVCA sectoralclassification'!E189</f>
        <v>Broadcasting, publications and content providers</v>
      </c>
      <c r="T2347" s="385" t="s">
        <v>166</v>
      </c>
      <c r="U2347" s="72" t="s">
        <v>218</v>
      </c>
      <c r="V2347" s="425" t="s">
        <v>3913</v>
      </c>
      <c r="W2347" s="461"/>
      <c r="X2347" s="488">
        <v>44634</v>
      </c>
      <c r="Y2347" s="483"/>
      <c r="Z2347" s="80"/>
    </row>
    <row r="2348" spans="2:26" ht="42.45" hidden="1" customHeight="1" x14ac:dyDescent="0.3">
      <c r="B2348" s="56" t="str">
        <f t="shared" ca="1" si="251"/>
        <v>VERO</v>
      </c>
      <c r="C2348" s="57" t="b">
        <f t="shared" si="252"/>
        <v>1</v>
      </c>
      <c r="D2348" s="57" t="b">
        <f>+IF(Q2348='Convalida dati'!$B$16,AND('Dealflow centrale'!V2348&lt;&gt;"",I2348&lt;&gt;""),IF(AND('Dealflow centrale'!Q2348='Convalida dati'!$B$17,'Dealflow centrale'!I2348=""),OR('Dealflow centrale'!V2348="",V2348='Convalida dati'!$D$8),"FALSO"))</f>
        <v>1</v>
      </c>
      <c r="E2348" s="57" t="b">
        <f>+IF(OR(T2348='Convalida dati'!$F$4,T2348='Convalida dati'!$F$5,T2348='Convalida dati'!$F$8),OR('Dealflow centrale'!V2348='Convalida dati'!$D$9,V2348='Convalida dati'!$D$6,V2348='Convalida dati'!$D$7),IF(OR('Dealflow centrale'!T2348='Convalida dati'!$F$6,'Dealflow centrale'!T2348='Convalida dati'!$F$7),OR('Dealflow centrale'!V2348='Convalida dati'!$D$10,'Dealflow centrale'!V2348='Convalida dati'!$D$9,'Dealflow centrale'!V2348='Convalida dati'!$D$6),IF(T2348="",OR(V2348="",V2348='Convalida dati'!$D$8),"FALSO")))</f>
        <v>1</v>
      </c>
      <c r="F2348" s="58" t="str">
        <f t="shared" ca="1" si="253"/>
        <v>OK</v>
      </c>
      <c r="G2348" s="66">
        <f t="shared" si="238"/>
        <v>2343</v>
      </c>
      <c r="H2348" s="85">
        <v>44622</v>
      </c>
      <c r="I2348" s="296">
        <v>44622</v>
      </c>
      <c r="J2348" s="292" t="s">
        <v>4883</v>
      </c>
      <c r="K2348" s="76" t="s">
        <v>62</v>
      </c>
      <c r="L2348" s="76" t="s">
        <v>149</v>
      </c>
      <c r="M2348" s="78" t="s">
        <v>92</v>
      </c>
      <c r="N2348" s="64"/>
      <c r="O2348" s="272" t="s">
        <v>4882</v>
      </c>
      <c r="P2348" s="66" t="s">
        <v>35</v>
      </c>
      <c r="Q2348" s="67" t="s">
        <v>170</v>
      </c>
      <c r="R2348" s="384" t="s">
        <v>48</v>
      </c>
      <c r="S2348" s="387" t="str">
        <f>+'EVCA sectoralclassification'!E200</f>
        <v>Internet technologies</v>
      </c>
      <c r="T2348" s="384" t="s">
        <v>41</v>
      </c>
      <c r="U2348" s="66" t="s">
        <v>218</v>
      </c>
      <c r="V2348" s="437" t="s">
        <v>174</v>
      </c>
      <c r="W2348" s="384"/>
      <c r="X2348" s="489">
        <v>44627</v>
      </c>
      <c r="Y2348" s="482"/>
      <c r="Z2348" s="74"/>
    </row>
    <row r="2349" spans="2:26" ht="42.45" hidden="1" customHeight="1" x14ac:dyDescent="0.3">
      <c r="B2349" s="56" t="str">
        <f t="shared" ca="1" si="251"/>
        <v>VERO</v>
      </c>
      <c r="C2349" s="57" t="b">
        <f t="shared" si="252"/>
        <v>1</v>
      </c>
      <c r="D2349" s="57" t="b">
        <f>+IF(Q2349='Convalida dati'!$B$16,AND('Dealflow centrale'!V2349&lt;&gt;"",I2349&lt;&gt;""),IF(AND('Dealflow centrale'!Q2349='Convalida dati'!$B$17,'Dealflow centrale'!I2349=""),OR('Dealflow centrale'!V2349="",V2349='Convalida dati'!$D$8),"FALSO"))</f>
        <v>1</v>
      </c>
      <c r="E2349" s="57" t="b">
        <f>+IF(OR(T2349='Convalida dati'!$F$4,T2349='Convalida dati'!$F$5,T2349='Convalida dati'!$F$8),OR('Dealflow centrale'!V2349='Convalida dati'!$D$9,V2349='Convalida dati'!$D$6,V2349='Convalida dati'!$D$7),IF(OR('Dealflow centrale'!T2349='Convalida dati'!$F$6,'Dealflow centrale'!T2349='Convalida dati'!$F$7),OR('Dealflow centrale'!V2349='Convalida dati'!$D$10,'Dealflow centrale'!V2349='Convalida dati'!$D$9,'Dealflow centrale'!V2349='Convalida dati'!$D$6),IF(T2349="",OR(V2349="",V2349='Convalida dati'!$D$8),"FALSO")))</f>
        <v>1</v>
      </c>
      <c r="F2349" s="58" t="str">
        <f t="shared" ca="1" si="253"/>
        <v>OK</v>
      </c>
      <c r="G2349" s="60">
        <f t="shared" si="238"/>
        <v>2344</v>
      </c>
      <c r="H2349" s="84">
        <v>44624</v>
      </c>
      <c r="I2349" s="295">
        <v>44624</v>
      </c>
      <c r="J2349" s="279" t="s">
        <v>4885</v>
      </c>
      <c r="K2349" s="70" t="s">
        <v>62</v>
      </c>
      <c r="L2349" s="70" t="s">
        <v>206</v>
      </c>
      <c r="M2349" s="72" t="s">
        <v>206</v>
      </c>
      <c r="N2349" s="75"/>
      <c r="O2349" s="73" t="s">
        <v>4884</v>
      </c>
      <c r="P2349" s="72" t="s">
        <v>37</v>
      </c>
      <c r="Q2349" s="281" t="s">
        <v>170</v>
      </c>
      <c r="R2349" s="385" t="s">
        <v>49</v>
      </c>
      <c r="S2349" s="388" t="str">
        <f>+'EVCA sectoralclassification'!E214</f>
        <v>Systems software</v>
      </c>
      <c r="T2349" s="385" t="s">
        <v>41</v>
      </c>
      <c r="U2349" s="72" t="s">
        <v>218</v>
      </c>
      <c r="V2349" s="434" t="s">
        <v>174</v>
      </c>
      <c r="W2349" s="397"/>
      <c r="X2349" s="488">
        <v>44627</v>
      </c>
      <c r="Y2349" s="483"/>
      <c r="Z2349" s="80"/>
    </row>
    <row r="2350" spans="2:26" ht="42.45" hidden="1" customHeight="1" x14ac:dyDescent="0.3">
      <c r="B2350" s="56" t="str">
        <f t="shared" ca="1" si="251"/>
        <v>VERO</v>
      </c>
      <c r="C2350" s="57" t="b">
        <f t="shared" si="252"/>
        <v>1</v>
      </c>
      <c r="D2350" s="57" t="b">
        <f>+IF(Q2350='Convalida dati'!$B$16,AND('Dealflow centrale'!V2350&lt;&gt;"",I2350&lt;&gt;""),IF(AND('Dealflow centrale'!Q2350='Convalida dati'!$B$17,'Dealflow centrale'!I2350=""),OR('Dealflow centrale'!V2350="",V2350='Convalida dati'!$D$8),"FALSO"))</f>
        <v>1</v>
      </c>
      <c r="E2350" s="57" t="b">
        <f>+IF(OR(T2350='Convalida dati'!$F$4,T2350='Convalida dati'!$F$5,T2350='Convalida dati'!$F$8),OR('Dealflow centrale'!V2350='Convalida dati'!$D$9,V2350='Convalida dati'!$D$6,V2350='Convalida dati'!$D$7),IF(OR('Dealflow centrale'!T2350='Convalida dati'!$F$6,'Dealflow centrale'!T2350='Convalida dati'!$F$7),OR('Dealflow centrale'!V2350='Convalida dati'!$D$10,'Dealflow centrale'!V2350='Convalida dati'!$D$9,'Dealflow centrale'!V2350='Convalida dati'!$D$6),IF(T2350="",OR(V2350="",V2350='Convalida dati'!$D$8),"FALSO")))</f>
        <v>1</v>
      </c>
      <c r="F2350" s="58" t="str">
        <f t="shared" ca="1" si="253"/>
        <v>OK</v>
      </c>
      <c r="G2350" s="66">
        <f t="shared" si="238"/>
        <v>2345</v>
      </c>
      <c r="H2350" s="85">
        <v>44627</v>
      </c>
      <c r="I2350" s="296">
        <v>44627</v>
      </c>
      <c r="J2350" s="292" t="s">
        <v>4888</v>
      </c>
      <c r="K2350" s="76" t="s">
        <v>62</v>
      </c>
      <c r="L2350" s="76" t="s">
        <v>149</v>
      </c>
      <c r="M2350" s="78" t="s">
        <v>92</v>
      </c>
      <c r="N2350" s="64"/>
      <c r="O2350" s="272" t="s">
        <v>4889</v>
      </c>
      <c r="P2350" s="78" t="s">
        <v>35</v>
      </c>
      <c r="Q2350" s="67" t="s">
        <v>170</v>
      </c>
      <c r="R2350" s="384" t="s">
        <v>48</v>
      </c>
      <c r="S2350" s="387" t="str">
        <f>+'EVCA sectoralclassification'!E199</f>
        <v>Internet technologies</v>
      </c>
      <c r="T2350" s="384" t="s">
        <v>166</v>
      </c>
      <c r="U2350" s="66" t="s">
        <v>218</v>
      </c>
      <c r="V2350" s="427" t="s">
        <v>3913</v>
      </c>
      <c r="W2350" s="462"/>
      <c r="X2350" s="489">
        <v>44634</v>
      </c>
      <c r="Y2350" s="482"/>
      <c r="Z2350" s="74"/>
    </row>
    <row r="2351" spans="2:26" ht="42.45" hidden="1" customHeight="1" x14ac:dyDescent="0.3">
      <c r="B2351" s="56" t="str">
        <f t="shared" ca="1" si="251"/>
        <v>VERO</v>
      </c>
      <c r="C2351" s="57" t="b">
        <f t="shared" si="252"/>
        <v>1</v>
      </c>
      <c r="D2351" s="57" t="b">
        <f>+IF(Q2351='Convalida dati'!$B$16,AND('Dealflow centrale'!V2351&lt;&gt;"",I2351&lt;&gt;""),IF(AND('Dealflow centrale'!Q2351='Convalida dati'!$B$17,'Dealflow centrale'!I2351=""),OR('Dealflow centrale'!V2351="",V2351='Convalida dati'!$D$8),"FALSO"))</f>
        <v>1</v>
      </c>
      <c r="E2351" s="57" t="b">
        <f>+IF(OR(T2351='Convalida dati'!$F$4,T2351='Convalida dati'!$F$5,T2351='Convalida dati'!$F$8),OR('Dealflow centrale'!V2351='Convalida dati'!$D$9,V2351='Convalida dati'!$D$6,V2351='Convalida dati'!$D$7),IF(OR('Dealflow centrale'!T2351='Convalida dati'!$F$6,'Dealflow centrale'!T2351='Convalida dati'!$F$7),OR('Dealflow centrale'!V2351='Convalida dati'!$D$10,'Dealflow centrale'!V2351='Convalida dati'!$D$9,'Dealflow centrale'!V2351='Convalida dati'!$D$6),IF(T2351="",OR(V2351="",V2351='Convalida dati'!$D$8),"FALSO")))</f>
        <v>1</v>
      </c>
      <c r="F2351" s="58" t="str">
        <f t="shared" ca="1" si="253"/>
        <v>OK</v>
      </c>
      <c r="G2351" s="60">
        <f t="shared" si="238"/>
        <v>2346</v>
      </c>
      <c r="H2351" s="84">
        <v>44629</v>
      </c>
      <c r="I2351" s="295">
        <v>44629</v>
      </c>
      <c r="J2351" s="279" t="s">
        <v>4891</v>
      </c>
      <c r="K2351" s="70" t="s">
        <v>62</v>
      </c>
      <c r="L2351" s="70" t="s">
        <v>165</v>
      </c>
      <c r="M2351" s="72" t="s">
        <v>90</v>
      </c>
      <c r="N2351" s="75"/>
      <c r="O2351" s="73" t="s">
        <v>4890</v>
      </c>
      <c r="P2351" s="72" t="s">
        <v>35</v>
      </c>
      <c r="Q2351" s="281" t="s">
        <v>170</v>
      </c>
      <c r="R2351" s="385" t="s">
        <v>53</v>
      </c>
      <c r="S2351" s="388" t="str">
        <f>+'EVCA sectoralclassification'!E181</f>
        <v>Financial institutions and services</v>
      </c>
      <c r="T2351" s="385" t="s">
        <v>166</v>
      </c>
      <c r="U2351" s="72" t="s">
        <v>218</v>
      </c>
      <c r="V2351" s="425" t="s">
        <v>3913</v>
      </c>
      <c r="W2351" s="461"/>
      <c r="X2351" s="488">
        <v>44634</v>
      </c>
      <c r="Y2351" s="483"/>
      <c r="Z2351" s="80"/>
    </row>
    <row r="2352" spans="2:26" ht="42.45" hidden="1" customHeight="1" x14ac:dyDescent="0.3">
      <c r="B2352" s="56" t="str">
        <f t="shared" ca="1" si="251"/>
        <v>VERO</v>
      </c>
      <c r="C2352" s="57" t="b">
        <f t="shared" si="252"/>
        <v>1</v>
      </c>
      <c r="D2352" s="57" t="b">
        <f>+IF(Q2352='Convalida dati'!$B$16,AND('Dealflow centrale'!V2352&lt;&gt;"",I2352&lt;&gt;""),IF(AND('Dealflow centrale'!Q2352='Convalida dati'!$B$17,'Dealflow centrale'!I2352=""),OR('Dealflow centrale'!V2352="",V2352='Convalida dati'!$D$8),"FALSO"))</f>
        <v>1</v>
      </c>
      <c r="E2352" s="57" t="b">
        <f>+IF(OR(T2352='Convalida dati'!$F$4,T2352='Convalida dati'!$F$5,T2352='Convalida dati'!$F$8),OR('Dealflow centrale'!V2352='Convalida dati'!$D$9,V2352='Convalida dati'!$D$6,V2352='Convalida dati'!$D$7),IF(OR('Dealflow centrale'!T2352='Convalida dati'!$F$6,'Dealflow centrale'!T2352='Convalida dati'!$F$7),OR('Dealflow centrale'!V2352='Convalida dati'!$D$10,'Dealflow centrale'!V2352='Convalida dati'!$D$9,'Dealflow centrale'!V2352='Convalida dati'!$D$6),IF(T2352="",OR(V2352="",V2352='Convalida dati'!$D$8),"FALSO")))</f>
        <v>1</v>
      </c>
      <c r="F2352" s="58" t="str">
        <f t="shared" ca="1" si="253"/>
        <v>OK</v>
      </c>
      <c r="G2352" s="66">
        <f t="shared" si="238"/>
        <v>2347</v>
      </c>
      <c r="H2352" s="85">
        <v>44634</v>
      </c>
      <c r="I2352" s="296">
        <v>44634</v>
      </c>
      <c r="J2352" s="292" t="s">
        <v>4893</v>
      </c>
      <c r="K2352" s="76" t="s">
        <v>62</v>
      </c>
      <c r="L2352" s="76" t="s">
        <v>231</v>
      </c>
      <c r="M2352" s="78" t="s">
        <v>91</v>
      </c>
      <c r="N2352" s="64"/>
      <c r="O2352" s="272" t="s">
        <v>4892</v>
      </c>
      <c r="P2352" s="66" t="s">
        <v>35</v>
      </c>
      <c r="Q2352" s="67" t="s">
        <v>170</v>
      </c>
      <c r="R2352" s="384" t="s">
        <v>48</v>
      </c>
      <c r="S2352" s="387" t="str">
        <f>+'EVCA sectoralclassification'!E200</f>
        <v>Internet technologies</v>
      </c>
      <c r="T2352" s="384" t="s">
        <v>166</v>
      </c>
      <c r="U2352" s="66" t="s">
        <v>218</v>
      </c>
      <c r="V2352" s="427" t="s">
        <v>3913</v>
      </c>
      <c r="W2352" s="462"/>
      <c r="X2352" s="489">
        <v>44642</v>
      </c>
      <c r="Y2352" s="482"/>
      <c r="Z2352" s="74"/>
    </row>
    <row r="2353" spans="2:26" ht="42.45" hidden="1" customHeight="1" x14ac:dyDescent="0.3">
      <c r="B2353" s="56" t="str">
        <f t="shared" ca="1" si="251"/>
        <v>VERO</v>
      </c>
      <c r="C2353" s="57" t="b">
        <f t="shared" si="252"/>
        <v>1</v>
      </c>
      <c r="D2353" s="57" t="b">
        <f>+IF(Q2353='Convalida dati'!$B$16,AND('Dealflow centrale'!V2353&lt;&gt;"",I2353&lt;&gt;""),IF(AND('Dealflow centrale'!Q2353='Convalida dati'!$B$17,'Dealflow centrale'!I2353=""),OR('Dealflow centrale'!V2353="",V2353='Convalida dati'!$D$8),"FALSO"))</f>
        <v>1</v>
      </c>
      <c r="E2353" s="57" t="b">
        <f>+IF(OR(T2353='Convalida dati'!$F$4,T2353='Convalida dati'!$F$5,T2353='Convalida dati'!$F$8),OR('Dealflow centrale'!V2353='Convalida dati'!$D$9,V2353='Convalida dati'!$D$6,V2353='Convalida dati'!$D$7),IF(OR('Dealflow centrale'!T2353='Convalida dati'!$F$6,'Dealflow centrale'!T2353='Convalida dati'!$F$7),OR('Dealflow centrale'!V2353='Convalida dati'!$D$10,'Dealflow centrale'!V2353='Convalida dati'!$D$9,'Dealflow centrale'!V2353='Convalida dati'!$D$6),IF(T2353="",OR(V2353="",V2353='Convalida dati'!$D$8),"FALSO")))</f>
        <v>1</v>
      </c>
      <c r="F2353" s="58" t="str">
        <f t="shared" ca="1" si="253"/>
        <v>OK</v>
      </c>
      <c r="G2353" s="60">
        <f t="shared" si="238"/>
        <v>2348</v>
      </c>
      <c r="H2353" s="84">
        <v>44635</v>
      </c>
      <c r="I2353" s="295">
        <v>44635</v>
      </c>
      <c r="J2353" s="279" t="s">
        <v>4894</v>
      </c>
      <c r="K2353" s="70" t="s">
        <v>62</v>
      </c>
      <c r="L2353" s="70" t="s">
        <v>206</v>
      </c>
      <c r="M2353" s="72" t="s">
        <v>206</v>
      </c>
      <c r="N2353" s="75"/>
      <c r="O2353" s="73" t="s">
        <v>4897</v>
      </c>
      <c r="P2353" s="72" t="s">
        <v>34</v>
      </c>
      <c r="Q2353" s="281" t="s">
        <v>170</v>
      </c>
      <c r="R2353" s="385" t="s">
        <v>46</v>
      </c>
      <c r="S2353" s="388" t="str">
        <f>+'EVCA sectoralclassification'!E179</f>
        <v>Energy: other</v>
      </c>
      <c r="T2353" s="385" t="s">
        <v>41</v>
      </c>
      <c r="U2353" s="72" t="s">
        <v>218</v>
      </c>
      <c r="V2353" s="434" t="s">
        <v>174</v>
      </c>
      <c r="W2353" s="397"/>
      <c r="X2353" s="488">
        <v>44642</v>
      </c>
      <c r="Y2353" s="483"/>
      <c r="Z2353" s="80"/>
    </row>
    <row r="2354" spans="2:26" ht="42.45" hidden="1" customHeight="1" x14ac:dyDescent="0.3">
      <c r="B2354" s="56" t="str">
        <f t="shared" ca="1" si="251"/>
        <v>VERO</v>
      </c>
      <c r="C2354" s="57" t="b">
        <f t="shared" si="252"/>
        <v>1</v>
      </c>
      <c r="D2354" s="57" t="b">
        <f>+IF(Q2354='Convalida dati'!$B$16,AND('Dealflow centrale'!V2354&lt;&gt;"",I2354&lt;&gt;""),IF(AND('Dealflow centrale'!Q2354='Convalida dati'!$B$17,'Dealflow centrale'!I2354=""),OR('Dealflow centrale'!V2354="",V2354='Convalida dati'!$D$8),"FALSO"))</f>
        <v>1</v>
      </c>
      <c r="E2354" s="57" t="b">
        <f>+IF(OR(T2354='Convalida dati'!$F$4,T2354='Convalida dati'!$F$5,T2354='Convalida dati'!$F$8),OR('Dealflow centrale'!V2354='Convalida dati'!$D$9,V2354='Convalida dati'!$D$6,V2354='Convalida dati'!$D$7),IF(OR('Dealflow centrale'!T2354='Convalida dati'!$F$6,'Dealflow centrale'!T2354='Convalida dati'!$F$7),OR('Dealflow centrale'!V2354='Convalida dati'!$D$10,'Dealflow centrale'!V2354='Convalida dati'!$D$9,'Dealflow centrale'!V2354='Convalida dati'!$D$6),IF(T2354="",OR(V2354="",V2354='Convalida dati'!$D$8),"FALSO")))</f>
        <v>1</v>
      </c>
      <c r="F2354" s="58" t="str">
        <f t="shared" ca="1" si="253"/>
        <v>OK</v>
      </c>
      <c r="G2354" s="66">
        <f t="shared" si="238"/>
        <v>2349</v>
      </c>
      <c r="H2354" s="85">
        <v>44635</v>
      </c>
      <c r="I2354" s="296">
        <v>44635</v>
      </c>
      <c r="J2354" s="292" t="s">
        <v>4895</v>
      </c>
      <c r="K2354" s="76" t="s">
        <v>62</v>
      </c>
      <c r="L2354" s="76" t="s">
        <v>733</v>
      </c>
      <c r="M2354" s="78" t="s">
        <v>105</v>
      </c>
      <c r="N2354" s="64"/>
      <c r="O2354" s="272" t="s">
        <v>4896</v>
      </c>
      <c r="P2354" s="66" t="s">
        <v>83</v>
      </c>
      <c r="Q2354" s="67" t="s">
        <v>170</v>
      </c>
      <c r="R2354" s="384" t="s">
        <v>49</v>
      </c>
      <c r="S2354" s="387" t="str">
        <f>+'EVCA sectoralclassification'!E214</f>
        <v>Systems software</v>
      </c>
      <c r="T2354" s="384" t="s">
        <v>166</v>
      </c>
      <c r="U2354" s="66" t="s">
        <v>218</v>
      </c>
      <c r="V2354" s="427" t="s">
        <v>3913</v>
      </c>
      <c r="W2354" s="462"/>
      <c r="X2354" s="489">
        <v>44642</v>
      </c>
      <c r="Y2354" s="482"/>
      <c r="Z2354" s="74"/>
    </row>
    <row r="2355" spans="2:26" ht="42.45" hidden="1" customHeight="1" x14ac:dyDescent="0.3">
      <c r="B2355" s="56" t="str">
        <f t="shared" ca="1" si="251"/>
        <v>VERO</v>
      </c>
      <c r="C2355" s="57" t="b">
        <f t="shared" si="252"/>
        <v>1</v>
      </c>
      <c r="D2355" s="57" t="b">
        <f>+IF(Q2355='Convalida dati'!$B$16,AND('Dealflow centrale'!V2355&lt;&gt;"",I2355&lt;&gt;""),IF(AND('Dealflow centrale'!Q2355='Convalida dati'!$B$17,'Dealflow centrale'!I2355=""),OR('Dealflow centrale'!V2355="",V2355='Convalida dati'!$D$8),"FALSO"))</f>
        <v>1</v>
      </c>
      <c r="E2355" s="57" t="b">
        <f>+IF(OR(T2355='Convalida dati'!$F$4,T2355='Convalida dati'!$F$5,T2355='Convalida dati'!$F$8),OR('Dealflow centrale'!V2355='Convalida dati'!$D$9,V2355='Convalida dati'!$D$6,V2355='Convalida dati'!$D$7),IF(OR('Dealflow centrale'!T2355='Convalida dati'!$F$6,'Dealflow centrale'!T2355='Convalida dati'!$F$7),OR('Dealflow centrale'!V2355='Convalida dati'!$D$10,'Dealflow centrale'!V2355='Convalida dati'!$D$9,'Dealflow centrale'!V2355='Convalida dati'!$D$6),IF(T2355="",OR(V2355="",V2355='Convalida dati'!$D$8),"FALSO")))</f>
        <v>1</v>
      </c>
      <c r="F2355" s="58" t="str">
        <f t="shared" ca="1" si="253"/>
        <v>OK</v>
      </c>
      <c r="G2355" s="60">
        <f t="shared" si="238"/>
        <v>2350</v>
      </c>
      <c r="H2355" s="84">
        <v>44635</v>
      </c>
      <c r="I2355" s="295">
        <v>44635</v>
      </c>
      <c r="J2355" s="279" t="s">
        <v>4898</v>
      </c>
      <c r="K2355" s="70" t="s">
        <v>62</v>
      </c>
      <c r="L2355" s="70" t="s">
        <v>1246</v>
      </c>
      <c r="M2355" s="72" t="s">
        <v>100</v>
      </c>
      <c r="N2355" s="75"/>
      <c r="O2355" s="73" t="s">
        <v>4896</v>
      </c>
      <c r="P2355" s="72" t="s">
        <v>83</v>
      </c>
      <c r="Q2355" s="281" t="s">
        <v>170</v>
      </c>
      <c r="R2355" s="385" t="s">
        <v>43</v>
      </c>
      <c r="S2355" s="388" t="str">
        <f>+'EVCA sectoralclassification'!E15</f>
        <v>Agriculture: other</v>
      </c>
      <c r="T2355" s="385" t="s">
        <v>41</v>
      </c>
      <c r="U2355" s="72" t="s">
        <v>218</v>
      </c>
      <c r="V2355" s="434" t="s">
        <v>174</v>
      </c>
      <c r="W2355" s="397"/>
      <c r="X2355" s="488">
        <v>44642</v>
      </c>
      <c r="Y2355" s="483"/>
      <c r="Z2355" s="80"/>
    </row>
    <row r="2356" spans="2:26" ht="42.45" hidden="1" customHeight="1" x14ac:dyDescent="0.3">
      <c r="B2356" s="56" t="str">
        <f t="shared" ca="1" si="251"/>
        <v>VERO</v>
      </c>
      <c r="C2356" s="57" t="b">
        <f t="shared" si="252"/>
        <v>1</v>
      </c>
      <c r="D2356" s="57" t="b">
        <f>+IF(Q2356='Convalida dati'!$B$16,AND('Dealflow centrale'!V2356&lt;&gt;"",I2356&lt;&gt;""),IF(AND('Dealflow centrale'!Q2356='Convalida dati'!$B$17,'Dealflow centrale'!I2356=""),OR('Dealflow centrale'!V2356="",V2356='Convalida dati'!$D$8),"FALSO"))</f>
        <v>1</v>
      </c>
      <c r="E2356" s="57" t="b">
        <f>+IF(OR(T2356='Convalida dati'!$F$4,T2356='Convalida dati'!$F$5,T2356='Convalida dati'!$F$8),OR('Dealflow centrale'!V2356='Convalida dati'!$D$9,V2356='Convalida dati'!$D$6,V2356='Convalida dati'!$D$7),IF(OR('Dealflow centrale'!T2356='Convalida dati'!$F$6,'Dealflow centrale'!T2356='Convalida dati'!$F$7),OR('Dealflow centrale'!V2356='Convalida dati'!$D$10,'Dealflow centrale'!V2356='Convalida dati'!$D$9,'Dealflow centrale'!V2356='Convalida dati'!$D$6),IF(T2356="",OR(V2356="",V2356='Convalida dati'!$D$8),"FALSO")))</f>
        <v>1</v>
      </c>
      <c r="F2356" s="58" t="str">
        <f t="shared" ca="1" si="253"/>
        <v>OK</v>
      </c>
      <c r="G2356" s="66">
        <f t="shared" ref="G2356" si="254">+G2355+1</f>
        <v>2351</v>
      </c>
      <c r="H2356" s="85">
        <v>44636</v>
      </c>
      <c r="I2356" s="296">
        <v>44636</v>
      </c>
      <c r="J2356" s="292" t="s">
        <v>4900</v>
      </c>
      <c r="K2356" s="76" t="s">
        <v>62</v>
      </c>
      <c r="L2356" s="76" t="s">
        <v>714</v>
      </c>
      <c r="M2356" s="78" t="s">
        <v>103</v>
      </c>
      <c r="N2356" s="64"/>
      <c r="O2356" s="272" t="s">
        <v>4899</v>
      </c>
      <c r="P2356" s="66" t="s">
        <v>34</v>
      </c>
      <c r="Q2356" s="67" t="s">
        <v>170</v>
      </c>
      <c r="R2356" s="384" t="s">
        <v>49</v>
      </c>
      <c r="S2356" s="387" t="str">
        <f>+'EVCA sectoralclassification'!E204</f>
        <v>Consumer electronics</v>
      </c>
      <c r="T2356" s="384" t="s">
        <v>41</v>
      </c>
      <c r="U2356" s="66" t="s">
        <v>218</v>
      </c>
      <c r="V2356" s="437" t="s">
        <v>174</v>
      </c>
      <c r="W2356" s="384"/>
      <c r="X2356" s="489">
        <v>44642</v>
      </c>
      <c r="Y2356" s="482"/>
      <c r="Z2356" s="74"/>
    </row>
    <row r="2357" spans="2:26" ht="42.45" hidden="1" customHeight="1" x14ac:dyDescent="0.3">
      <c r="B2357" s="56" t="str">
        <f t="shared" ca="1" si="251"/>
        <v>VERO</v>
      </c>
      <c r="C2357" s="57" t="b">
        <f t="shared" si="252"/>
        <v>1</v>
      </c>
      <c r="D2357" s="57" t="b">
        <f>+IF(Q2357='Convalida dati'!$B$16,AND('Dealflow centrale'!V2357&lt;&gt;"",I2357&lt;&gt;""),IF(AND('Dealflow centrale'!Q2357='Convalida dati'!$B$17,'Dealflow centrale'!I2357=""),OR('Dealflow centrale'!V2357="",V2357='Convalida dati'!$D$8),"FALSO"))</f>
        <v>1</v>
      </c>
      <c r="E2357" s="57" t="b">
        <f>+IF(OR(T2357='Convalida dati'!$F$4,T2357='Convalida dati'!$F$5,T2357='Convalida dati'!$F$8),OR('Dealflow centrale'!V2357='Convalida dati'!$D$9,V2357='Convalida dati'!$D$6,V2357='Convalida dati'!$D$7),IF(OR('Dealflow centrale'!T2357='Convalida dati'!$F$6,'Dealflow centrale'!T2357='Convalida dati'!$F$7),OR('Dealflow centrale'!V2357='Convalida dati'!$D$10,'Dealflow centrale'!V2357='Convalida dati'!$D$9,'Dealflow centrale'!V2357='Convalida dati'!$D$6),IF(T2357="",OR(V2357="",V2357='Convalida dati'!$D$8),"FALSO")))</f>
        <v>1</v>
      </c>
      <c r="F2357" s="58" t="str">
        <f t="shared" ca="1" si="253"/>
        <v>OK</v>
      </c>
      <c r="G2357" s="60">
        <f t="shared" si="238"/>
        <v>2352</v>
      </c>
      <c r="H2357" s="84">
        <v>44637</v>
      </c>
      <c r="I2357" s="295">
        <v>44637</v>
      </c>
      <c r="J2357" s="279" t="s">
        <v>4902</v>
      </c>
      <c r="K2357" s="70" t="s">
        <v>62</v>
      </c>
      <c r="L2357" s="70" t="s">
        <v>165</v>
      </c>
      <c r="M2357" s="72" t="s">
        <v>90</v>
      </c>
      <c r="N2357" s="75"/>
      <c r="O2357" s="73" t="s">
        <v>4901</v>
      </c>
      <c r="P2357" s="72" t="s">
        <v>83</v>
      </c>
      <c r="Q2357" s="281" t="s">
        <v>170</v>
      </c>
      <c r="R2357" s="385" t="s">
        <v>48</v>
      </c>
      <c r="S2357" s="388" t="str">
        <f>+'EVCA sectoralclassification'!E199</f>
        <v>Internet technologies</v>
      </c>
      <c r="T2357" s="385" t="s">
        <v>167</v>
      </c>
      <c r="U2357" s="72" t="s">
        <v>218</v>
      </c>
      <c r="V2357" s="425" t="s">
        <v>3913</v>
      </c>
      <c r="W2357" s="461"/>
      <c r="X2357" s="488">
        <v>44642</v>
      </c>
      <c r="Y2357" s="483"/>
      <c r="Z2357" s="80"/>
    </row>
    <row r="2358" spans="2:26" ht="42.45" hidden="1" customHeight="1" x14ac:dyDescent="0.3">
      <c r="B2358" s="56" t="str">
        <f t="shared" ca="1" si="251"/>
        <v>VERO</v>
      </c>
      <c r="C2358" s="57" t="b">
        <f t="shared" si="252"/>
        <v>1</v>
      </c>
      <c r="D2358" s="57" t="b">
        <f>+IF(Q2358='Convalida dati'!$B$16,AND('Dealflow centrale'!V2358&lt;&gt;"",I2358&lt;&gt;""),IF(AND('Dealflow centrale'!Q2358='Convalida dati'!$B$17,'Dealflow centrale'!I2358=""),OR('Dealflow centrale'!V2358="",V2358='Convalida dati'!$D$8),"FALSO"))</f>
        <v>1</v>
      </c>
      <c r="E2358" s="57" t="b">
        <f>+IF(OR(T2358='Convalida dati'!$F$4,T2358='Convalida dati'!$F$5,T2358='Convalida dati'!$F$8),OR('Dealflow centrale'!V2358='Convalida dati'!$D$9,V2358='Convalida dati'!$D$6,V2358='Convalida dati'!$D$7),IF(OR('Dealflow centrale'!T2358='Convalida dati'!$F$6,'Dealflow centrale'!T2358='Convalida dati'!$F$7),OR('Dealflow centrale'!V2358='Convalida dati'!$D$10,'Dealflow centrale'!V2358='Convalida dati'!$D$9,'Dealflow centrale'!V2358='Convalida dati'!$D$6),IF(T2358="",OR(V2358="",V2358='Convalida dati'!$D$8),"FALSO")))</f>
        <v>1</v>
      </c>
      <c r="F2358" s="58" t="str">
        <f t="shared" ca="1" si="253"/>
        <v>OK</v>
      </c>
      <c r="G2358" s="66">
        <f t="shared" ref="G2358" si="255">+G2357+1</f>
        <v>2353</v>
      </c>
      <c r="H2358" s="85">
        <v>44638</v>
      </c>
      <c r="I2358" s="296">
        <f>+H2358</f>
        <v>44638</v>
      </c>
      <c r="J2358" s="292" t="s">
        <v>4903</v>
      </c>
      <c r="K2358" s="76" t="s">
        <v>64</v>
      </c>
      <c r="L2358" s="76" t="s">
        <v>705</v>
      </c>
      <c r="M2358" s="78" t="s">
        <v>187</v>
      </c>
      <c r="N2358" s="64"/>
      <c r="O2358" s="272" t="s">
        <v>4905</v>
      </c>
      <c r="P2358" s="66" t="s">
        <v>83</v>
      </c>
      <c r="Q2358" s="67" t="s">
        <v>170</v>
      </c>
      <c r="R2358" s="384" t="s">
        <v>47</v>
      </c>
      <c r="S2358" s="387" t="str">
        <f>+'EVCA sectoralclassification'!E142</f>
        <v>Consumer goods: other</v>
      </c>
      <c r="T2358" s="384" t="s">
        <v>167</v>
      </c>
      <c r="U2358" s="66" t="s">
        <v>218</v>
      </c>
      <c r="V2358" s="437" t="s">
        <v>174</v>
      </c>
      <c r="W2358" s="384"/>
      <c r="X2358" s="489">
        <v>44642</v>
      </c>
      <c r="Y2358" s="482"/>
      <c r="Z2358" s="74"/>
    </row>
    <row r="2359" spans="2:26" ht="42.45" hidden="1" customHeight="1" x14ac:dyDescent="0.3">
      <c r="B2359" s="56" t="str">
        <f t="shared" ca="1" si="251"/>
        <v>VERO</v>
      </c>
      <c r="C2359" s="57" t="b">
        <f t="shared" si="252"/>
        <v>1</v>
      </c>
      <c r="D2359" s="57" t="b">
        <f>+IF(Q2359='Convalida dati'!$B$16,AND('Dealflow centrale'!V2359&lt;&gt;"",I2359&lt;&gt;""),IF(AND('Dealflow centrale'!Q2359='Convalida dati'!$B$17,'Dealflow centrale'!I2359=""),OR('Dealflow centrale'!V2359="",V2359='Convalida dati'!$D$8),"FALSO"))</f>
        <v>1</v>
      </c>
      <c r="E2359" s="57" t="b">
        <f>+IF(OR(T2359='Convalida dati'!$F$4,T2359='Convalida dati'!$F$5,T2359='Convalida dati'!$F$8),OR('Dealflow centrale'!V2359='Convalida dati'!$D$9,V2359='Convalida dati'!$D$6,V2359='Convalida dati'!$D$7),IF(OR('Dealflow centrale'!T2359='Convalida dati'!$F$6,'Dealflow centrale'!T2359='Convalida dati'!$F$7),OR('Dealflow centrale'!V2359='Convalida dati'!$D$10,'Dealflow centrale'!V2359='Convalida dati'!$D$9,'Dealflow centrale'!V2359='Convalida dati'!$D$6),IF(T2359="",OR(V2359="",V2359='Convalida dati'!$D$8),"FALSO")))</f>
        <v>1</v>
      </c>
      <c r="F2359" s="58" t="str">
        <f t="shared" ca="1" si="253"/>
        <v>OK</v>
      </c>
      <c r="G2359" s="60">
        <f t="shared" si="238"/>
        <v>2354</v>
      </c>
      <c r="H2359" s="84">
        <v>44641</v>
      </c>
      <c r="I2359" s="295">
        <v>44655</v>
      </c>
      <c r="J2359" s="279" t="s">
        <v>4904</v>
      </c>
      <c r="K2359" s="70" t="s">
        <v>62</v>
      </c>
      <c r="L2359" s="70" t="s">
        <v>206</v>
      </c>
      <c r="M2359" s="72" t="s">
        <v>206</v>
      </c>
      <c r="N2359" s="75"/>
      <c r="O2359" s="73" t="s">
        <v>4906</v>
      </c>
      <c r="P2359" s="72" t="s">
        <v>34</v>
      </c>
      <c r="Q2359" s="281" t="s">
        <v>170</v>
      </c>
      <c r="R2359" s="385" t="s">
        <v>48</v>
      </c>
      <c r="S2359" s="388" t="str">
        <f>+'EVCA sectoralclassification'!E200</f>
        <v>Internet technologies</v>
      </c>
      <c r="T2359" s="385" t="s">
        <v>41</v>
      </c>
      <c r="U2359" s="72" t="s">
        <v>218</v>
      </c>
      <c r="V2359" s="434" t="s">
        <v>174</v>
      </c>
      <c r="W2359" s="397"/>
      <c r="X2359" s="488">
        <v>44656</v>
      </c>
      <c r="Y2359" s="483"/>
      <c r="Z2359" s="80"/>
    </row>
    <row r="2360" spans="2:26" ht="42.45" hidden="1" customHeight="1" x14ac:dyDescent="0.3">
      <c r="B2360" s="56" t="str">
        <f t="shared" ca="1" si="251"/>
        <v>VERO</v>
      </c>
      <c r="C2360" s="57" t="b">
        <f t="shared" si="252"/>
        <v>1</v>
      </c>
      <c r="D2360" s="57" t="b">
        <f>+IF(Q2360='Convalida dati'!$B$16,AND('Dealflow centrale'!V2360&lt;&gt;"",I2360&lt;&gt;""),IF(AND('Dealflow centrale'!Q2360='Convalida dati'!$B$17,'Dealflow centrale'!I2360=""),OR('Dealflow centrale'!V2360="",V2360='Convalida dati'!$D$8),"FALSO"))</f>
        <v>1</v>
      </c>
      <c r="E2360" s="57" t="b">
        <f>+IF(OR(T2360='Convalida dati'!$F$4,T2360='Convalida dati'!$F$5,T2360='Convalida dati'!$F$8),OR('Dealflow centrale'!V2360='Convalida dati'!$D$9,V2360='Convalida dati'!$D$6,V2360='Convalida dati'!$D$7),IF(OR('Dealflow centrale'!T2360='Convalida dati'!$F$6,'Dealflow centrale'!T2360='Convalida dati'!$F$7),OR('Dealflow centrale'!V2360='Convalida dati'!$D$10,'Dealflow centrale'!V2360='Convalida dati'!$D$9,'Dealflow centrale'!V2360='Convalida dati'!$D$6),IF(T2360="",OR(V2360="",V2360='Convalida dati'!$D$8),"FALSO")))</f>
        <v>1</v>
      </c>
      <c r="F2360" s="58" t="str">
        <f t="shared" ca="1" si="253"/>
        <v>OK</v>
      </c>
      <c r="G2360" s="66">
        <f t="shared" ref="G2360" si="256">+G2359+1</f>
        <v>2355</v>
      </c>
      <c r="H2360" s="85">
        <v>44645</v>
      </c>
      <c r="I2360" s="296">
        <v>44645</v>
      </c>
      <c r="J2360" s="292" t="s">
        <v>4907</v>
      </c>
      <c r="K2360" s="76" t="s">
        <v>62</v>
      </c>
      <c r="L2360" s="76" t="s">
        <v>149</v>
      </c>
      <c r="M2360" s="78" t="s">
        <v>92</v>
      </c>
      <c r="N2360" s="64"/>
      <c r="O2360" s="272" t="s">
        <v>4910</v>
      </c>
      <c r="P2360" s="66" t="s">
        <v>35</v>
      </c>
      <c r="Q2360" s="67" t="s">
        <v>170</v>
      </c>
      <c r="R2360" s="384" t="s">
        <v>52</v>
      </c>
      <c r="S2360" s="387" t="str">
        <f>+'EVCA sectoralclassification'!E227</f>
        <v>Healthcare institutions and services</v>
      </c>
      <c r="T2360" s="384" t="s">
        <v>166</v>
      </c>
      <c r="U2360" s="66" t="s">
        <v>218</v>
      </c>
      <c r="V2360" s="427" t="s">
        <v>3913</v>
      </c>
      <c r="W2360" s="462"/>
      <c r="X2360" s="489">
        <v>44649</v>
      </c>
      <c r="Y2360" s="482"/>
      <c r="Z2360" s="74"/>
    </row>
    <row r="2361" spans="2:26" ht="42.45" hidden="1" customHeight="1" x14ac:dyDescent="0.3">
      <c r="B2361" s="56" t="str">
        <f t="shared" ca="1" si="251"/>
        <v>VERO</v>
      </c>
      <c r="C2361" s="57" t="b">
        <f t="shared" si="252"/>
        <v>1</v>
      </c>
      <c r="D2361" s="57" t="b">
        <f>+IF(Q2361='Convalida dati'!$B$16,AND('Dealflow centrale'!V2361&lt;&gt;"",I2361&lt;&gt;""),IF(AND('Dealflow centrale'!Q2361='Convalida dati'!$B$17,'Dealflow centrale'!I2361=""),OR('Dealflow centrale'!V2361="",V2361='Convalida dati'!$D$8),"FALSO"))</f>
        <v>1</v>
      </c>
      <c r="E2361" s="57" t="b">
        <f>+IF(OR(T2361='Convalida dati'!$F$4,T2361='Convalida dati'!$F$5,T2361='Convalida dati'!$F$8),OR('Dealflow centrale'!V2361='Convalida dati'!$D$9,V2361='Convalida dati'!$D$6,V2361='Convalida dati'!$D$7),IF(OR('Dealflow centrale'!T2361='Convalida dati'!$F$6,'Dealflow centrale'!T2361='Convalida dati'!$F$7),OR('Dealflow centrale'!V2361='Convalida dati'!$D$10,'Dealflow centrale'!V2361='Convalida dati'!$D$9,'Dealflow centrale'!V2361='Convalida dati'!$D$6),IF(T2361="",OR(V2361="",V2361='Convalida dati'!$D$8),"FALSO")))</f>
        <v>1</v>
      </c>
      <c r="F2361" s="58" t="str">
        <f t="shared" ca="1" si="253"/>
        <v>OK</v>
      </c>
      <c r="G2361" s="60">
        <f t="shared" si="238"/>
        <v>2356</v>
      </c>
      <c r="H2361" s="84">
        <v>44648</v>
      </c>
      <c r="I2361" s="295">
        <v>44648</v>
      </c>
      <c r="J2361" s="279" t="s">
        <v>4908</v>
      </c>
      <c r="K2361" s="70" t="s">
        <v>62</v>
      </c>
      <c r="L2361" s="70" t="s">
        <v>1077</v>
      </c>
      <c r="M2361" s="72" t="s">
        <v>103</v>
      </c>
      <c r="N2361" s="75"/>
      <c r="O2361" s="73" t="s">
        <v>4909</v>
      </c>
      <c r="P2361" s="72" t="s">
        <v>83</v>
      </c>
      <c r="Q2361" s="281" t="s">
        <v>170</v>
      </c>
      <c r="R2361" s="385" t="s">
        <v>48</v>
      </c>
      <c r="S2361" s="388" t="str">
        <f>+'EVCA sectoralclassification'!E204</f>
        <v>Consumer electronics</v>
      </c>
      <c r="T2361" s="385" t="s">
        <v>167</v>
      </c>
      <c r="U2361" s="72" t="s">
        <v>218</v>
      </c>
      <c r="V2361" s="425" t="s">
        <v>3913</v>
      </c>
      <c r="W2361" s="461"/>
      <c r="X2361" s="488">
        <v>44649</v>
      </c>
      <c r="Y2361" s="483"/>
      <c r="Z2361" s="80"/>
    </row>
    <row r="2362" spans="2:26" ht="42.45" hidden="1" customHeight="1" x14ac:dyDescent="0.3">
      <c r="B2362" s="56" t="str">
        <f t="shared" ca="1" si="251"/>
        <v>VERO</v>
      </c>
      <c r="C2362" s="57" t="b">
        <f t="shared" si="252"/>
        <v>1</v>
      </c>
      <c r="D2362" s="57" t="b">
        <f>+IF(Q2362='Convalida dati'!$B$16,AND('Dealflow centrale'!V2362&lt;&gt;"",I2362&lt;&gt;""),IF(AND('Dealflow centrale'!Q2362='Convalida dati'!$B$17,'Dealflow centrale'!I2362=""),OR('Dealflow centrale'!V2362="",V2362='Convalida dati'!$D$8),"FALSO"))</f>
        <v>1</v>
      </c>
      <c r="E2362" s="57" t="b">
        <f>+IF(OR(T2362='Convalida dati'!$F$4,T2362='Convalida dati'!$F$5,T2362='Convalida dati'!$F$8),OR('Dealflow centrale'!V2362='Convalida dati'!$D$9,V2362='Convalida dati'!$D$6,V2362='Convalida dati'!$D$7),IF(OR('Dealflow centrale'!T2362='Convalida dati'!$F$6,'Dealflow centrale'!T2362='Convalida dati'!$F$7),OR('Dealflow centrale'!V2362='Convalida dati'!$D$10,'Dealflow centrale'!V2362='Convalida dati'!$D$9,'Dealflow centrale'!V2362='Convalida dati'!$D$6),IF(T2362="",OR(V2362="",V2362='Convalida dati'!$D$8),"FALSO")))</f>
        <v>1</v>
      </c>
      <c r="F2362" s="58" t="str">
        <f t="shared" ca="1" si="253"/>
        <v>OK</v>
      </c>
      <c r="G2362" s="66">
        <f t="shared" ref="G2362" si="257">+G2361+1</f>
        <v>2357</v>
      </c>
      <c r="H2362" s="273">
        <v>44650</v>
      </c>
      <c r="I2362" s="296" t="s">
        <v>4921</v>
      </c>
      <c r="J2362" s="292" t="s">
        <v>4911</v>
      </c>
      <c r="K2362" s="76" t="s">
        <v>62</v>
      </c>
      <c r="L2362" s="76" t="s">
        <v>206</v>
      </c>
      <c r="M2362" s="78" t="s">
        <v>206</v>
      </c>
      <c r="N2362" s="64"/>
      <c r="O2362" s="272" t="s">
        <v>4912</v>
      </c>
      <c r="P2362" s="66" t="s">
        <v>34</v>
      </c>
      <c r="Q2362" s="67" t="s">
        <v>170</v>
      </c>
      <c r="R2362" s="384" t="s">
        <v>48</v>
      </c>
      <c r="S2362" s="387" t="str">
        <f>+'EVCA sectoralclassification'!E200</f>
        <v>Internet technologies</v>
      </c>
      <c r="T2362" s="384" t="s">
        <v>41</v>
      </c>
      <c r="U2362" s="66" t="s">
        <v>218</v>
      </c>
      <c r="V2362" s="437" t="s">
        <v>174</v>
      </c>
      <c r="W2362" s="384"/>
      <c r="X2362" s="489">
        <v>44656</v>
      </c>
      <c r="Y2362" s="482"/>
      <c r="Z2362" s="74"/>
    </row>
    <row r="2363" spans="2:26" ht="42.45" hidden="1" customHeight="1" x14ac:dyDescent="0.3">
      <c r="B2363" s="56" t="str">
        <f t="shared" ca="1" si="251"/>
        <v>VERO</v>
      </c>
      <c r="C2363" s="57" t="b">
        <f t="shared" si="252"/>
        <v>1</v>
      </c>
      <c r="D2363" s="57" t="b">
        <f>+IF(Q2363='Convalida dati'!$B$16,AND('Dealflow centrale'!V2363&lt;&gt;"",I2363&lt;&gt;""),IF(AND('Dealflow centrale'!Q2363='Convalida dati'!$B$17,'Dealflow centrale'!I2363=""),OR('Dealflow centrale'!V2363="",V2363='Convalida dati'!$D$8),"FALSO"))</f>
        <v>1</v>
      </c>
      <c r="E2363" s="57" t="b">
        <f>+IF(OR(T2363='Convalida dati'!$F$4,T2363='Convalida dati'!$F$5,T2363='Convalida dati'!$F$8),OR('Dealflow centrale'!V2363='Convalida dati'!$D$9,V2363='Convalida dati'!$D$6,V2363='Convalida dati'!$D$7),IF(OR('Dealflow centrale'!T2363='Convalida dati'!$F$6,'Dealflow centrale'!T2363='Convalida dati'!$F$7),OR('Dealflow centrale'!V2363='Convalida dati'!$D$10,'Dealflow centrale'!V2363='Convalida dati'!$D$9,'Dealflow centrale'!V2363='Convalida dati'!$D$6),IF(T2363="",OR(V2363="",V2363='Convalida dati'!$D$8),"FALSO")))</f>
        <v>1</v>
      </c>
      <c r="F2363" s="58" t="str">
        <f t="shared" ca="1" si="253"/>
        <v>OK</v>
      </c>
      <c r="G2363" s="60">
        <f t="shared" si="238"/>
        <v>2358</v>
      </c>
      <c r="H2363" s="282">
        <v>44650</v>
      </c>
      <c r="I2363" s="295">
        <v>44650</v>
      </c>
      <c r="J2363" s="279" t="s">
        <v>4914</v>
      </c>
      <c r="K2363" s="70" t="s">
        <v>62</v>
      </c>
      <c r="L2363" s="70" t="s">
        <v>206</v>
      </c>
      <c r="M2363" s="72" t="s">
        <v>206</v>
      </c>
      <c r="N2363" s="75"/>
      <c r="O2363" s="73" t="s">
        <v>4913</v>
      </c>
      <c r="P2363" s="72" t="s">
        <v>34</v>
      </c>
      <c r="Q2363" s="281" t="s">
        <v>170</v>
      </c>
      <c r="R2363" s="385" t="s">
        <v>48</v>
      </c>
      <c r="S2363" s="388" t="s">
        <v>614</v>
      </c>
      <c r="T2363" s="385" t="s">
        <v>41</v>
      </c>
      <c r="U2363" s="72" t="s">
        <v>218</v>
      </c>
      <c r="V2363" s="434" t="s">
        <v>174</v>
      </c>
      <c r="W2363" s="397"/>
      <c r="X2363" s="488">
        <v>44656</v>
      </c>
      <c r="Y2363" s="483"/>
      <c r="Z2363" s="80"/>
    </row>
    <row r="2364" spans="2:26" ht="42.45" hidden="1" customHeight="1" x14ac:dyDescent="0.3">
      <c r="B2364" s="56" t="str">
        <f t="shared" ca="1" si="251"/>
        <v>VERO</v>
      </c>
      <c r="C2364" s="57" t="b">
        <f t="shared" si="252"/>
        <v>1</v>
      </c>
      <c r="D2364" s="57" t="b">
        <f>+IF(Q2364='Convalida dati'!$B$16,AND('Dealflow centrale'!V2364&lt;&gt;"",I2364&lt;&gt;""),IF(AND('Dealflow centrale'!Q2364='Convalida dati'!$B$17,'Dealflow centrale'!I2364=""),OR('Dealflow centrale'!V2364="",V2364='Convalida dati'!$D$8),"FALSO"))</f>
        <v>1</v>
      </c>
      <c r="E2364" s="57" t="b">
        <f>+IF(OR(T2364='Convalida dati'!$F$4,T2364='Convalida dati'!$F$5,T2364='Convalida dati'!$F$8),OR('Dealflow centrale'!V2364='Convalida dati'!$D$9,V2364='Convalida dati'!$D$6,V2364='Convalida dati'!$D$7),IF(OR('Dealflow centrale'!T2364='Convalida dati'!$F$6,'Dealflow centrale'!T2364='Convalida dati'!$F$7),OR('Dealflow centrale'!V2364='Convalida dati'!$D$10,'Dealflow centrale'!V2364='Convalida dati'!$D$9,'Dealflow centrale'!V2364='Convalida dati'!$D$6),IF(T2364="",OR(V2364="",V2364='Convalida dati'!$D$8),"FALSO")))</f>
        <v>1</v>
      </c>
      <c r="F2364" s="58" t="str">
        <f t="shared" ca="1" si="253"/>
        <v>OK</v>
      </c>
      <c r="G2364" s="66">
        <f t="shared" ref="G2364" si="258">+G2363+1</f>
        <v>2359</v>
      </c>
      <c r="H2364" s="85">
        <v>44652</v>
      </c>
      <c r="I2364" s="296">
        <v>44652</v>
      </c>
      <c r="J2364" s="292" t="s">
        <v>4915</v>
      </c>
      <c r="K2364" s="76" t="s">
        <v>64</v>
      </c>
      <c r="L2364" s="76" t="s">
        <v>895</v>
      </c>
      <c r="M2364" s="78" t="s">
        <v>161</v>
      </c>
      <c r="N2364" s="64"/>
      <c r="O2364" s="272" t="s">
        <v>4916</v>
      </c>
      <c r="P2364" s="66" t="s">
        <v>84</v>
      </c>
      <c r="Q2364" s="67" t="s">
        <v>170</v>
      </c>
      <c r="R2364" s="384" t="s">
        <v>46</v>
      </c>
      <c r="S2364" s="387" t="str">
        <f>+'EVCA sectoralclassification'!E177</f>
        <v>Environmental services</v>
      </c>
      <c r="T2364" s="384" t="s">
        <v>167</v>
      </c>
      <c r="U2364" s="66" t="s">
        <v>218</v>
      </c>
      <c r="V2364" s="437" t="s">
        <v>174</v>
      </c>
      <c r="W2364" s="384"/>
      <c r="X2364" s="489">
        <v>44656</v>
      </c>
      <c r="Y2364" s="482" t="s">
        <v>4408</v>
      </c>
      <c r="Z2364" s="74"/>
    </row>
    <row r="2365" spans="2:26" ht="42.45" hidden="1" customHeight="1" x14ac:dyDescent="0.3">
      <c r="B2365" s="56" t="str">
        <f t="shared" ca="1" si="251"/>
        <v>VERO</v>
      </c>
      <c r="C2365" s="57" t="b">
        <f t="shared" si="252"/>
        <v>1</v>
      </c>
      <c r="D2365" s="57" t="b">
        <f>+IF(Q2365='Convalida dati'!$B$16,AND('Dealflow centrale'!V2365&lt;&gt;"",I2365&lt;&gt;""),IF(AND('Dealflow centrale'!Q2365='Convalida dati'!$B$17,'Dealflow centrale'!I2365=""),OR('Dealflow centrale'!V2365="",V2365='Convalida dati'!$D$8),"FALSO"))</f>
        <v>1</v>
      </c>
      <c r="E2365" s="57" t="b">
        <f>+IF(OR(T2365='Convalida dati'!$F$4,T2365='Convalida dati'!$F$5,T2365='Convalida dati'!$F$8),OR('Dealflow centrale'!V2365='Convalida dati'!$D$9,V2365='Convalida dati'!$D$6,V2365='Convalida dati'!$D$7),IF(OR('Dealflow centrale'!T2365='Convalida dati'!$F$6,'Dealflow centrale'!T2365='Convalida dati'!$F$7),OR('Dealflow centrale'!V2365='Convalida dati'!$D$10,'Dealflow centrale'!V2365='Convalida dati'!$D$9,'Dealflow centrale'!V2365='Convalida dati'!$D$6),IF(T2365="",OR(V2365="",V2365='Convalida dati'!$D$8),"FALSO")))</f>
        <v>1</v>
      </c>
      <c r="F2365" s="58" t="str">
        <f t="shared" ca="1" si="253"/>
        <v>OK</v>
      </c>
      <c r="G2365" s="60">
        <f t="shared" si="238"/>
        <v>2360</v>
      </c>
      <c r="H2365" s="84">
        <v>44652</v>
      </c>
      <c r="I2365" s="295">
        <v>44652</v>
      </c>
      <c r="J2365" s="279" t="s">
        <v>4918</v>
      </c>
      <c r="K2365" s="70" t="s">
        <v>62</v>
      </c>
      <c r="L2365" s="70" t="s">
        <v>149</v>
      </c>
      <c r="M2365" s="72" t="s">
        <v>92</v>
      </c>
      <c r="N2365" s="75"/>
      <c r="O2365" s="73" t="s">
        <v>4917</v>
      </c>
      <c r="P2365" s="72" t="s">
        <v>84</v>
      </c>
      <c r="Q2365" s="281" t="s">
        <v>170</v>
      </c>
      <c r="R2365" s="385" t="s">
        <v>49</v>
      </c>
      <c r="S2365" s="388" t="str">
        <f>+'EVCA sectoralclassification'!E214</f>
        <v>Systems software</v>
      </c>
      <c r="T2365" s="385" t="s">
        <v>167</v>
      </c>
      <c r="U2365" s="72" t="s">
        <v>218</v>
      </c>
      <c r="V2365" s="425" t="s">
        <v>3913</v>
      </c>
      <c r="W2365" s="461"/>
      <c r="X2365" s="488">
        <v>44656</v>
      </c>
      <c r="Y2365" s="483"/>
      <c r="Z2365" s="80"/>
    </row>
    <row r="2366" spans="2:26" ht="42.45" hidden="1" customHeight="1" x14ac:dyDescent="0.3">
      <c r="B2366" s="56" t="str">
        <f t="shared" ref="B2366:B2369" ca="1" si="259">IF(AND(+H2366&lt;=X2366,X2366&lt;=TODAY()),"VERO","FALSO")</f>
        <v>VERO</v>
      </c>
      <c r="C2366" s="57" t="b">
        <f t="shared" ref="C2366:C2369" si="260">+(AND(G2366&lt;&gt;"",H2366&lt;&gt;"",J2366&lt;&gt;"",K2366&lt;&gt;"",L2366&lt;&gt;"",M2366&lt;&gt;"",P2366&lt;&gt;"",Q2366&lt;&gt;""))</f>
        <v>1</v>
      </c>
      <c r="D2366" s="57" t="b">
        <f>+IF(Q2366='Convalida dati'!$B$16,AND('Dealflow centrale'!V2366&lt;&gt;"",I2366&lt;&gt;""),IF(AND('Dealflow centrale'!Q2366='Convalida dati'!$B$17,'Dealflow centrale'!I2366=""),OR('Dealflow centrale'!V2366="",V2366='Convalida dati'!$D$8),"FALSO"))</f>
        <v>1</v>
      </c>
      <c r="E2366" s="57" t="b">
        <f>+IF(OR(T2366='Convalida dati'!$F$4,T2366='Convalida dati'!$F$5,T2366='Convalida dati'!$F$8),OR('Dealflow centrale'!V2366='Convalida dati'!$D$9,V2366='Convalida dati'!$D$6,V2366='Convalida dati'!$D$7),IF(OR('Dealflow centrale'!T2366='Convalida dati'!$F$6,'Dealflow centrale'!T2366='Convalida dati'!$F$7),OR('Dealflow centrale'!V2366='Convalida dati'!$D$10,'Dealflow centrale'!V2366='Convalida dati'!$D$9,'Dealflow centrale'!V2366='Convalida dati'!$D$6),IF(T2366="",OR(V2366="",V2366='Convalida dati'!$D$8),"FALSO")))</f>
        <v>1</v>
      </c>
      <c r="F2366" s="58" t="str">
        <f t="shared" ref="F2366:F2369" ca="1" si="261">+IF(AND(B2366="VERO",C2366=TRUE,D2366=TRUE,E2366=TRUE),"OK","ERRORE")</f>
        <v>OK</v>
      </c>
      <c r="G2366" s="66">
        <f t="shared" ref="G2366:G2369" si="262">+G2365+1</f>
        <v>2361</v>
      </c>
      <c r="H2366" s="85">
        <v>44655</v>
      </c>
      <c r="I2366" s="296">
        <v>44655</v>
      </c>
      <c r="J2366" s="292" t="s">
        <v>4919</v>
      </c>
      <c r="K2366" s="76" t="s">
        <v>62</v>
      </c>
      <c r="L2366" s="76" t="s">
        <v>192</v>
      </c>
      <c r="M2366" s="78" t="s">
        <v>95</v>
      </c>
      <c r="N2366" s="64"/>
      <c r="O2366" s="272" t="s">
        <v>4920</v>
      </c>
      <c r="P2366" s="66" t="s">
        <v>35</v>
      </c>
      <c r="Q2366" s="67" t="s">
        <v>170</v>
      </c>
      <c r="R2366" s="384" t="s">
        <v>48</v>
      </c>
      <c r="S2366" s="387" t="str">
        <f>+'EVCA sectoralclassification'!E193</f>
        <v>Communications and networking services</v>
      </c>
      <c r="T2366" s="384" t="s">
        <v>166</v>
      </c>
      <c r="U2366" s="66" t="s">
        <v>218</v>
      </c>
      <c r="V2366" s="427" t="s">
        <v>3913</v>
      </c>
      <c r="W2366" s="462"/>
      <c r="X2366" s="489">
        <v>44656</v>
      </c>
      <c r="Y2366" s="482"/>
      <c r="Z2366" s="74"/>
    </row>
    <row r="2367" spans="2:26" ht="42.45" hidden="1" customHeight="1" x14ac:dyDescent="0.3">
      <c r="B2367" s="56" t="str">
        <f t="shared" ca="1" si="259"/>
        <v>VERO</v>
      </c>
      <c r="C2367" s="57" t="b">
        <f t="shared" si="260"/>
        <v>1</v>
      </c>
      <c r="D2367" s="57" t="b">
        <f>+IF(Q2367='Convalida dati'!$B$16,AND('Dealflow centrale'!V2367&lt;&gt;"",I2367&lt;&gt;""),IF(AND('Dealflow centrale'!Q2367='Convalida dati'!$B$17,'Dealflow centrale'!I2367=""),OR('Dealflow centrale'!V2367="",V2367='Convalida dati'!$D$8),"FALSO"))</f>
        <v>1</v>
      </c>
      <c r="E2367" s="57" t="b">
        <f>+IF(OR(T2367='Convalida dati'!$F$4,T2367='Convalida dati'!$F$5,T2367='Convalida dati'!$F$8),OR('Dealflow centrale'!V2367='Convalida dati'!$D$9,V2367='Convalida dati'!$D$6,V2367='Convalida dati'!$D$7),IF(OR('Dealflow centrale'!T2367='Convalida dati'!$F$6,'Dealflow centrale'!T2367='Convalida dati'!$F$7),OR('Dealflow centrale'!V2367='Convalida dati'!$D$10,'Dealflow centrale'!V2367='Convalida dati'!$D$9,'Dealflow centrale'!V2367='Convalida dati'!$D$6),IF(T2367="",OR(V2367="",V2367='Convalida dati'!$D$8),"FALSO")))</f>
        <v>1</v>
      </c>
      <c r="F2367" s="58" t="str">
        <f t="shared" ca="1" si="261"/>
        <v>OK</v>
      </c>
      <c r="G2367" s="60">
        <f t="shared" si="262"/>
        <v>2362</v>
      </c>
      <c r="H2367" s="84">
        <v>44655</v>
      </c>
      <c r="I2367" s="295">
        <v>44655</v>
      </c>
      <c r="J2367" s="279" t="s">
        <v>4922</v>
      </c>
      <c r="K2367" s="70" t="s">
        <v>62</v>
      </c>
      <c r="L2367" s="70" t="s">
        <v>1197</v>
      </c>
      <c r="M2367" s="72" t="s">
        <v>96</v>
      </c>
      <c r="N2367" s="75"/>
      <c r="O2367" s="73" t="s">
        <v>4923</v>
      </c>
      <c r="P2367" s="72" t="s">
        <v>34</v>
      </c>
      <c r="Q2367" s="281" t="s">
        <v>170</v>
      </c>
      <c r="R2367" s="385" t="s">
        <v>48</v>
      </c>
      <c r="S2367" s="388" t="str">
        <f>+'EVCA sectoralclassification'!E200</f>
        <v>Internet technologies</v>
      </c>
      <c r="T2367" s="385" t="s">
        <v>166</v>
      </c>
      <c r="U2367" s="72" t="s">
        <v>218</v>
      </c>
      <c r="V2367" s="425" t="s">
        <v>3913</v>
      </c>
      <c r="W2367" s="461"/>
      <c r="X2367" s="488">
        <v>44656</v>
      </c>
      <c r="Y2367" s="483"/>
      <c r="Z2367" s="80"/>
    </row>
    <row r="2368" spans="2:26" ht="42.45" hidden="1" customHeight="1" x14ac:dyDescent="0.3">
      <c r="B2368" s="56" t="str">
        <f t="shared" ca="1" si="259"/>
        <v>VERO</v>
      </c>
      <c r="C2368" s="57" t="b">
        <f t="shared" si="260"/>
        <v>1</v>
      </c>
      <c r="D2368" s="57" t="b">
        <f>+IF(Q2368='Convalida dati'!$B$16,AND('Dealflow centrale'!V2368&lt;&gt;"",I2368&lt;&gt;""),IF(AND('Dealflow centrale'!Q2368='Convalida dati'!$B$17,'Dealflow centrale'!I2368=""),OR('Dealflow centrale'!V2368="",V2368='Convalida dati'!$D$8),"FALSO"))</f>
        <v>1</v>
      </c>
      <c r="E2368" s="57" t="b">
        <f>+IF(OR(T2368='Convalida dati'!$F$4,T2368='Convalida dati'!$F$5,T2368='Convalida dati'!$F$8),OR('Dealflow centrale'!V2368='Convalida dati'!$D$9,V2368='Convalida dati'!$D$6,V2368='Convalida dati'!$D$7),IF(OR('Dealflow centrale'!T2368='Convalida dati'!$F$6,'Dealflow centrale'!T2368='Convalida dati'!$F$7),OR('Dealflow centrale'!V2368='Convalida dati'!$D$10,'Dealflow centrale'!V2368='Convalida dati'!$D$9,'Dealflow centrale'!V2368='Convalida dati'!$D$6),IF(T2368="",OR(V2368="",V2368='Convalida dati'!$D$8),"FALSO")))</f>
        <v>1</v>
      </c>
      <c r="F2368" s="58" t="str">
        <f t="shared" ca="1" si="261"/>
        <v>OK</v>
      </c>
      <c r="G2368" s="66">
        <f t="shared" si="262"/>
        <v>2363</v>
      </c>
      <c r="H2368" s="85">
        <v>44650</v>
      </c>
      <c r="I2368" s="296">
        <v>44655</v>
      </c>
      <c r="J2368" s="292" t="s">
        <v>4924</v>
      </c>
      <c r="K2368" s="76" t="s">
        <v>62</v>
      </c>
      <c r="L2368" s="76" t="s">
        <v>902</v>
      </c>
      <c r="M2368" s="78" t="s">
        <v>96</v>
      </c>
      <c r="N2368" s="64"/>
      <c r="O2368" s="272" t="s">
        <v>4926</v>
      </c>
      <c r="P2368" s="66" t="s">
        <v>34</v>
      </c>
      <c r="Q2368" s="280" t="s">
        <v>170</v>
      </c>
      <c r="R2368" s="384" t="s">
        <v>52</v>
      </c>
      <c r="S2368" s="387" t="str">
        <f>+'EVCA sectoralclassification'!E230</f>
        <v>Medical equipment and related software</v>
      </c>
      <c r="T2368" s="384" t="s">
        <v>167</v>
      </c>
      <c r="U2368" s="66" t="s">
        <v>218</v>
      </c>
      <c r="V2368" s="427" t="s">
        <v>3913</v>
      </c>
      <c r="W2368" s="462"/>
      <c r="X2368" s="489">
        <v>44656</v>
      </c>
      <c r="Y2368" s="482"/>
      <c r="Z2368" s="74"/>
    </row>
    <row r="2369" spans="2:26" ht="42.45" hidden="1" customHeight="1" x14ac:dyDescent="0.3">
      <c r="B2369" s="56" t="str">
        <f t="shared" ca="1" si="259"/>
        <v>VERO</v>
      </c>
      <c r="C2369" s="57" t="b">
        <f t="shared" si="260"/>
        <v>1</v>
      </c>
      <c r="D2369" s="57" t="b">
        <f>+IF(Q2369='Convalida dati'!$B$16,AND('Dealflow centrale'!V2369&lt;&gt;"",I2369&lt;&gt;""),IF(AND('Dealflow centrale'!Q2369='Convalida dati'!$B$17,'Dealflow centrale'!I2369=""),OR('Dealflow centrale'!V2369="",V2369='Convalida dati'!$D$8),"FALSO"))</f>
        <v>1</v>
      </c>
      <c r="E2369" s="57" t="b">
        <f>+IF(OR(T2369='Convalida dati'!$F$4,T2369='Convalida dati'!$F$5,T2369='Convalida dati'!$F$8),OR('Dealflow centrale'!V2369='Convalida dati'!$D$9,V2369='Convalida dati'!$D$6,V2369='Convalida dati'!$D$7),IF(OR('Dealflow centrale'!T2369='Convalida dati'!$F$6,'Dealflow centrale'!T2369='Convalida dati'!$F$7),OR('Dealflow centrale'!V2369='Convalida dati'!$D$10,'Dealflow centrale'!V2369='Convalida dati'!$D$9,'Dealflow centrale'!V2369='Convalida dati'!$D$6),IF(T2369="",OR(V2369="",V2369='Convalida dati'!$D$8),"FALSO")))</f>
        <v>1</v>
      </c>
      <c r="F2369" s="58" t="str">
        <f t="shared" ca="1" si="261"/>
        <v>OK</v>
      </c>
      <c r="G2369" s="60">
        <f t="shared" si="262"/>
        <v>2364</v>
      </c>
      <c r="H2369" s="84">
        <v>44655</v>
      </c>
      <c r="I2369" s="295">
        <v>44655</v>
      </c>
      <c r="J2369" s="279" t="s">
        <v>4925</v>
      </c>
      <c r="K2369" s="70" t="s">
        <v>62</v>
      </c>
      <c r="L2369" s="70" t="s">
        <v>165</v>
      </c>
      <c r="M2369" s="72" t="s">
        <v>90</v>
      </c>
      <c r="N2369" s="75"/>
      <c r="O2369" s="73" t="s">
        <v>2393</v>
      </c>
      <c r="P2369" s="72" t="s">
        <v>83</v>
      </c>
      <c r="Q2369" s="281" t="s">
        <v>170</v>
      </c>
      <c r="R2369" s="385" t="s">
        <v>49</v>
      </c>
      <c r="S2369" s="388" t="str">
        <f>+'EVCA sectoralclassification'!E214</f>
        <v>Systems software</v>
      </c>
      <c r="T2369" s="385" t="s">
        <v>166</v>
      </c>
      <c r="U2369" s="72" t="s">
        <v>218</v>
      </c>
      <c r="V2369" s="425" t="s">
        <v>3913</v>
      </c>
      <c r="W2369" s="461"/>
      <c r="X2369" s="488">
        <v>44656</v>
      </c>
      <c r="Y2369" s="483"/>
      <c r="Z2369" s="80"/>
    </row>
    <row r="2370" spans="2:26" ht="42.45" hidden="1" customHeight="1" x14ac:dyDescent="0.3">
      <c r="B2370" s="56" t="str">
        <f t="shared" ref="B2370:B2377" ca="1" si="263">IF(AND(+H2370&lt;=X2370,X2370&lt;=TODAY()),"VERO","FALSO")</f>
        <v>VERO</v>
      </c>
      <c r="C2370" s="57" t="b">
        <f t="shared" ref="C2370:C2377" si="264">+(AND(G2370&lt;&gt;"",H2370&lt;&gt;"",J2370&lt;&gt;"",K2370&lt;&gt;"",L2370&lt;&gt;"",M2370&lt;&gt;"",P2370&lt;&gt;"",Q2370&lt;&gt;""))</f>
        <v>1</v>
      </c>
      <c r="D2370" s="57" t="b">
        <f>+IF(Q2370='Convalida dati'!$B$16,AND('Dealflow centrale'!V2370&lt;&gt;"",I2370&lt;&gt;""),IF(AND('Dealflow centrale'!Q2370='Convalida dati'!$B$17,'Dealflow centrale'!I2370=""),OR('Dealflow centrale'!V2370="",V2370='Convalida dati'!$D$8),"FALSO"))</f>
        <v>1</v>
      </c>
      <c r="E2370" s="57" t="b">
        <f>+IF(OR(T2370='Convalida dati'!$F$4,T2370='Convalida dati'!$F$5,T2370='Convalida dati'!$F$8),OR('Dealflow centrale'!V2370='Convalida dati'!$D$9,V2370='Convalida dati'!$D$6,V2370='Convalida dati'!$D$7),IF(OR('Dealflow centrale'!T2370='Convalida dati'!$F$6,'Dealflow centrale'!T2370='Convalida dati'!$F$7),OR('Dealflow centrale'!V2370='Convalida dati'!$D$10,'Dealflow centrale'!V2370='Convalida dati'!$D$9,'Dealflow centrale'!V2370='Convalida dati'!$D$6),IF(T2370="",OR(V2370="",V2370='Convalida dati'!$D$8),"FALSO")))</f>
        <v>1</v>
      </c>
      <c r="F2370" s="58" t="str">
        <f t="shared" ref="F2370:F2377" ca="1" si="265">+IF(AND(B2370="VERO",C2370=TRUE,D2370=TRUE,E2370=TRUE),"OK","ERRORE")</f>
        <v>OK</v>
      </c>
      <c r="G2370" s="66">
        <f t="shared" ref="G2370:G2377" si="266">+G2369+1</f>
        <v>2365</v>
      </c>
      <c r="H2370" s="85">
        <v>44655</v>
      </c>
      <c r="I2370" s="296">
        <v>44655</v>
      </c>
      <c r="J2370" s="292" t="s">
        <v>4927</v>
      </c>
      <c r="K2370" s="76" t="s">
        <v>64</v>
      </c>
      <c r="L2370" s="76" t="s">
        <v>160</v>
      </c>
      <c r="M2370" s="78" t="s">
        <v>161</v>
      </c>
      <c r="N2370" s="64"/>
      <c r="O2370" s="272" t="s">
        <v>4928</v>
      </c>
      <c r="P2370" s="66" t="s">
        <v>35</v>
      </c>
      <c r="Q2370" s="67" t="s">
        <v>170</v>
      </c>
      <c r="R2370" s="384" t="s">
        <v>45</v>
      </c>
      <c r="S2370" s="387" t="str">
        <f>+'EVCA sectoralclassification'!E223</f>
        <v>Biotechnology</v>
      </c>
      <c r="T2370" s="384" t="s">
        <v>167</v>
      </c>
      <c r="U2370" s="66" t="s">
        <v>218</v>
      </c>
      <c r="V2370" s="437" t="s">
        <v>174</v>
      </c>
      <c r="W2370" s="384"/>
      <c r="X2370" s="489">
        <v>44656</v>
      </c>
      <c r="Y2370" s="482" t="s">
        <v>4408</v>
      </c>
      <c r="Z2370" s="74"/>
    </row>
    <row r="2371" spans="2:26" ht="42.45" hidden="1" customHeight="1" x14ac:dyDescent="0.3">
      <c r="B2371" s="56" t="str">
        <f t="shared" ca="1" si="263"/>
        <v>VERO</v>
      </c>
      <c r="C2371" s="57" t="b">
        <f t="shared" si="264"/>
        <v>1</v>
      </c>
      <c r="D2371" s="57" t="b">
        <f>+IF(Q2371='Convalida dati'!$B$16,AND('Dealflow centrale'!V2371&lt;&gt;"",I2371&lt;&gt;""),IF(AND('Dealflow centrale'!Q2371='Convalida dati'!$B$17,'Dealflow centrale'!I2371=""),OR('Dealflow centrale'!V2371="",V2371='Convalida dati'!$D$8),"FALSO"))</f>
        <v>1</v>
      </c>
      <c r="E2371" s="57" t="b">
        <f>+IF(OR(T2371='Convalida dati'!$F$4,T2371='Convalida dati'!$F$5,T2371='Convalida dati'!$F$8),OR('Dealflow centrale'!V2371='Convalida dati'!$D$9,V2371='Convalida dati'!$D$6,V2371='Convalida dati'!$D$7),IF(OR('Dealflow centrale'!T2371='Convalida dati'!$F$6,'Dealflow centrale'!T2371='Convalida dati'!$F$7),OR('Dealflow centrale'!V2371='Convalida dati'!$D$10,'Dealflow centrale'!V2371='Convalida dati'!$D$9,'Dealflow centrale'!V2371='Convalida dati'!$D$6),IF(T2371="",OR(V2371="",V2371='Convalida dati'!$D$8),"FALSO")))</f>
        <v>1</v>
      </c>
      <c r="F2371" s="58" t="str">
        <f t="shared" ca="1" si="265"/>
        <v>OK</v>
      </c>
      <c r="G2371" s="60">
        <f t="shared" si="266"/>
        <v>2366</v>
      </c>
      <c r="H2371" s="84">
        <v>44656</v>
      </c>
      <c r="I2371" s="295">
        <v>44656</v>
      </c>
      <c r="J2371" s="279" t="s">
        <v>4930</v>
      </c>
      <c r="K2371" s="70" t="s">
        <v>62</v>
      </c>
      <c r="L2371" s="70" t="s">
        <v>165</v>
      </c>
      <c r="M2371" s="72" t="s">
        <v>90</v>
      </c>
      <c r="N2371" s="75" t="s">
        <v>4929</v>
      </c>
      <c r="O2371" s="73"/>
      <c r="P2371" s="72" t="s">
        <v>84</v>
      </c>
      <c r="Q2371" s="281" t="s">
        <v>170</v>
      </c>
      <c r="R2371" s="385" t="s">
        <v>49</v>
      </c>
      <c r="S2371" s="388" t="str">
        <f>+'EVCA sectoralclassification'!E182</f>
        <v>Financial institutions and services</v>
      </c>
      <c r="T2371" s="385" t="s">
        <v>166</v>
      </c>
      <c r="U2371" s="72" t="s">
        <v>218</v>
      </c>
      <c r="V2371" s="425" t="s">
        <v>3913</v>
      </c>
      <c r="W2371" s="461"/>
      <c r="X2371" s="488">
        <v>44656</v>
      </c>
      <c r="Y2371" s="483"/>
      <c r="Z2371" s="80"/>
    </row>
    <row r="2372" spans="2:26" ht="42.45" hidden="1" customHeight="1" x14ac:dyDescent="0.3">
      <c r="B2372" s="56" t="str">
        <f t="shared" ca="1" si="263"/>
        <v>VERO</v>
      </c>
      <c r="C2372" s="57" t="b">
        <f t="shared" si="264"/>
        <v>1</v>
      </c>
      <c r="D2372" s="57" t="b">
        <f>+IF(Q2372='Convalida dati'!$B$16,AND('Dealflow centrale'!V2372&lt;&gt;"",I2372&lt;&gt;""),IF(AND('Dealflow centrale'!Q2372='Convalida dati'!$B$17,'Dealflow centrale'!I2372=""),OR('Dealflow centrale'!V2372="",V2372='Convalida dati'!$D$8),"FALSO"))</f>
        <v>1</v>
      </c>
      <c r="E2372" s="57" t="b">
        <f>+IF(OR(T2372='Convalida dati'!$F$4,T2372='Convalida dati'!$F$5,T2372='Convalida dati'!$F$8),OR('Dealflow centrale'!V2372='Convalida dati'!$D$9,V2372='Convalida dati'!$D$6,V2372='Convalida dati'!$D$7),IF(OR('Dealflow centrale'!T2372='Convalida dati'!$F$6,'Dealflow centrale'!T2372='Convalida dati'!$F$7),OR('Dealflow centrale'!V2372='Convalida dati'!$D$10,'Dealflow centrale'!V2372='Convalida dati'!$D$9,'Dealflow centrale'!V2372='Convalida dati'!$D$6),IF(T2372="",OR(V2372="",V2372='Convalida dati'!$D$8),"FALSO")))</f>
        <v>1</v>
      </c>
      <c r="F2372" s="58" t="str">
        <f t="shared" ca="1" si="265"/>
        <v>OK</v>
      </c>
      <c r="G2372" s="66">
        <f t="shared" si="266"/>
        <v>2367</v>
      </c>
      <c r="H2372" s="85">
        <v>44656</v>
      </c>
      <c r="I2372" s="296">
        <v>44656</v>
      </c>
      <c r="J2372" s="292" t="s">
        <v>4931</v>
      </c>
      <c r="K2372" s="76" t="s">
        <v>64</v>
      </c>
      <c r="L2372" s="76" t="s">
        <v>738</v>
      </c>
      <c r="M2372" s="78" t="s">
        <v>739</v>
      </c>
      <c r="N2372" s="77"/>
      <c r="O2372" s="272" t="s">
        <v>4932</v>
      </c>
      <c r="P2372" s="66" t="s">
        <v>35</v>
      </c>
      <c r="Q2372" s="67" t="s">
        <v>170</v>
      </c>
      <c r="R2372" s="384" t="s">
        <v>47</v>
      </c>
      <c r="S2372" s="387" t="str">
        <f>+'EVCA sectoralclassification'!E125</f>
        <v>Consumer products manufacturing</v>
      </c>
      <c r="T2372" s="384" t="s">
        <v>166</v>
      </c>
      <c r="U2372" s="66" t="s">
        <v>218</v>
      </c>
      <c r="V2372" s="437" t="s">
        <v>174</v>
      </c>
      <c r="W2372" s="384"/>
      <c r="X2372" s="489">
        <v>44663</v>
      </c>
      <c r="Y2372" s="482" t="s">
        <v>4408</v>
      </c>
      <c r="Z2372" s="74"/>
    </row>
    <row r="2373" spans="2:26" ht="42.45" hidden="1" customHeight="1" x14ac:dyDescent="0.3">
      <c r="B2373" s="56" t="str">
        <f t="shared" ca="1" si="263"/>
        <v>VERO</v>
      </c>
      <c r="C2373" s="57" t="b">
        <f t="shared" si="264"/>
        <v>1</v>
      </c>
      <c r="D2373" s="57" t="b">
        <f>+IF(Q2373='Convalida dati'!$B$16,AND('Dealflow centrale'!V2373&lt;&gt;"",I2373&lt;&gt;""),IF(AND('Dealflow centrale'!Q2373='Convalida dati'!$B$17,'Dealflow centrale'!I2373=""),OR('Dealflow centrale'!V2373="",V2373='Convalida dati'!$D$8),"FALSO"))</f>
        <v>1</v>
      </c>
      <c r="E2373" s="57" t="b">
        <f>+IF(OR(T2373='Convalida dati'!$F$4,T2373='Convalida dati'!$F$5,T2373='Convalida dati'!$F$8),OR('Dealflow centrale'!V2373='Convalida dati'!$D$9,V2373='Convalida dati'!$D$6,V2373='Convalida dati'!$D$7),IF(OR('Dealflow centrale'!T2373='Convalida dati'!$F$6,'Dealflow centrale'!T2373='Convalida dati'!$F$7),OR('Dealflow centrale'!V2373='Convalida dati'!$D$10,'Dealflow centrale'!V2373='Convalida dati'!$D$9,'Dealflow centrale'!V2373='Convalida dati'!$D$6),IF(T2373="",OR(V2373="",V2373='Convalida dati'!$D$8),"FALSO")))</f>
        <v>1</v>
      </c>
      <c r="F2373" s="58" t="str">
        <f t="shared" ca="1" si="265"/>
        <v>OK</v>
      </c>
      <c r="G2373" s="60">
        <f t="shared" si="266"/>
        <v>2368</v>
      </c>
      <c r="H2373" s="84">
        <v>44657</v>
      </c>
      <c r="I2373" s="295">
        <v>44657</v>
      </c>
      <c r="J2373" s="279" t="s">
        <v>4934</v>
      </c>
      <c r="K2373" s="70" t="s">
        <v>64</v>
      </c>
      <c r="L2373" s="70" t="s">
        <v>4951</v>
      </c>
      <c r="M2373" s="72" t="s">
        <v>909</v>
      </c>
      <c r="N2373" s="75"/>
      <c r="O2373" s="73" t="s">
        <v>4933</v>
      </c>
      <c r="P2373" s="72" t="s">
        <v>34</v>
      </c>
      <c r="Q2373" s="281" t="s">
        <v>170</v>
      </c>
      <c r="R2373" s="385" t="s">
        <v>48</v>
      </c>
      <c r="S2373" s="388" t="str">
        <f>+'EVCA sectoralclassification'!E200</f>
        <v>Internet technologies</v>
      </c>
      <c r="T2373" s="385" t="s">
        <v>167</v>
      </c>
      <c r="U2373" s="72" t="s">
        <v>218</v>
      </c>
      <c r="V2373" s="425" t="s">
        <v>3913</v>
      </c>
      <c r="W2373" s="461"/>
      <c r="X2373" s="488">
        <v>44663</v>
      </c>
      <c r="Y2373" s="483" t="s">
        <v>4953</v>
      </c>
      <c r="Z2373" s="80"/>
    </row>
    <row r="2374" spans="2:26" ht="42.45" hidden="1" customHeight="1" x14ac:dyDescent="0.3">
      <c r="B2374" s="56" t="str">
        <f t="shared" ca="1" si="263"/>
        <v>VERO</v>
      </c>
      <c r="C2374" s="57" t="b">
        <f t="shared" si="264"/>
        <v>1</v>
      </c>
      <c r="D2374" s="57" t="b">
        <f>+IF(Q2374='Convalida dati'!$B$16,AND('Dealflow centrale'!V2374&lt;&gt;"",I2374&lt;&gt;""),IF(AND('Dealflow centrale'!Q2374='Convalida dati'!$B$17,'Dealflow centrale'!I2374=""),OR('Dealflow centrale'!V2374="",V2374='Convalida dati'!$D$8),"FALSO"))</f>
        <v>1</v>
      </c>
      <c r="E2374" s="57" t="b">
        <f>+IF(OR(T2374='Convalida dati'!$F$4,T2374='Convalida dati'!$F$5,T2374='Convalida dati'!$F$8),OR('Dealflow centrale'!V2374='Convalida dati'!$D$9,V2374='Convalida dati'!$D$6,V2374='Convalida dati'!$D$7),IF(OR('Dealflow centrale'!T2374='Convalida dati'!$F$6,'Dealflow centrale'!T2374='Convalida dati'!$F$7),OR('Dealflow centrale'!V2374='Convalida dati'!$D$10,'Dealflow centrale'!V2374='Convalida dati'!$D$9,'Dealflow centrale'!V2374='Convalida dati'!$D$6),IF(T2374="",OR(V2374="",V2374='Convalida dati'!$D$8),"FALSO")))</f>
        <v>1</v>
      </c>
      <c r="F2374" s="58" t="str">
        <f t="shared" ca="1" si="265"/>
        <v>OK</v>
      </c>
      <c r="G2374" s="66">
        <f t="shared" si="266"/>
        <v>2369</v>
      </c>
      <c r="H2374" s="85">
        <v>44657</v>
      </c>
      <c r="I2374" s="296">
        <v>44657</v>
      </c>
      <c r="J2374" s="292" t="s">
        <v>4935</v>
      </c>
      <c r="K2374" s="76" t="s">
        <v>62</v>
      </c>
      <c r="L2374" s="76" t="s">
        <v>165</v>
      </c>
      <c r="M2374" s="78" t="s">
        <v>90</v>
      </c>
      <c r="N2374" s="64"/>
      <c r="O2374" s="272" t="s">
        <v>4936</v>
      </c>
      <c r="P2374" s="66" t="s">
        <v>34</v>
      </c>
      <c r="Q2374" s="67" t="s">
        <v>170</v>
      </c>
      <c r="R2374" s="384" t="s">
        <v>48</v>
      </c>
      <c r="S2374" s="387" t="str">
        <f>+'EVCA sectoralclassification'!E150</f>
        <v>Hospitality, sports and entertainment facilities</v>
      </c>
      <c r="T2374" s="384" t="s">
        <v>41</v>
      </c>
      <c r="U2374" s="66" t="s">
        <v>218</v>
      </c>
      <c r="V2374" s="437" t="s">
        <v>174</v>
      </c>
      <c r="W2374" s="384"/>
      <c r="X2374" s="489">
        <v>44663</v>
      </c>
      <c r="Y2374" s="482"/>
      <c r="Z2374" s="74"/>
    </row>
    <row r="2375" spans="2:26" ht="42.45" hidden="1" customHeight="1" x14ac:dyDescent="0.3">
      <c r="B2375" s="56" t="str">
        <f t="shared" ca="1" si="263"/>
        <v>VERO</v>
      </c>
      <c r="C2375" s="57" t="b">
        <f t="shared" si="264"/>
        <v>1</v>
      </c>
      <c r="D2375" s="57" t="b">
        <f>+IF(Q2375='Convalida dati'!$B$16,AND('Dealflow centrale'!V2375&lt;&gt;"",I2375&lt;&gt;""),IF(AND('Dealflow centrale'!Q2375='Convalida dati'!$B$17,'Dealflow centrale'!I2375=""),OR('Dealflow centrale'!V2375="",V2375='Convalida dati'!$D$8),"FALSO"))</f>
        <v>1</v>
      </c>
      <c r="E2375" s="57" t="b">
        <f>+IF(OR(T2375='Convalida dati'!$F$4,T2375='Convalida dati'!$F$5,T2375='Convalida dati'!$F$8),OR('Dealflow centrale'!V2375='Convalida dati'!$D$9,V2375='Convalida dati'!$D$6,V2375='Convalida dati'!$D$7),IF(OR('Dealflow centrale'!T2375='Convalida dati'!$F$6,'Dealflow centrale'!T2375='Convalida dati'!$F$7),OR('Dealflow centrale'!V2375='Convalida dati'!$D$10,'Dealflow centrale'!V2375='Convalida dati'!$D$9,'Dealflow centrale'!V2375='Convalida dati'!$D$6),IF(T2375="",OR(V2375="",V2375='Convalida dati'!$D$8),"FALSO")))</f>
        <v>1</v>
      </c>
      <c r="F2375" s="58" t="str">
        <f t="shared" ca="1" si="265"/>
        <v>OK</v>
      </c>
      <c r="G2375" s="60">
        <f t="shared" si="266"/>
        <v>2370</v>
      </c>
      <c r="H2375" s="84">
        <v>44657</v>
      </c>
      <c r="I2375" s="295">
        <v>44657</v>
      </c>
      <c r="J2375" s="279" t="s">
        <v>4938</v>
      </c>
      <c r="K2375" s="70" t="s">
        <v>62</v>
      </c>
      <c r="L2375" s="70" t="s">
        <v>206</v>
      </c>
      <c r="M2375" s="72" t="s">
        <v>206</v>
      </c>
      <c r="N2375" s="75"/>
      <c r="O2375" s="73" t="s">
        <v>4937</v>
      </c>
      <c r="P2375" s="72" t="s">
        <v>34</v>
      </c>
      <c r="Q2375" s="281" t="s">
        <v>170</v>
      </c>
      <c r="R2375" s="385" t="s">
        <v>49</v>
      </c>
      <c r="S2375" s="388" t="str">
        <f>+'EVCA sectoralclassification'!E214</f>
        <v>Systems software</v>
      </c>
      <c r="T2375" s="385" t="s">
        <v>41</v>
      </c>
      <c r="U2375" s="72" t="s">
        <v>218</v>
      </c>
      <c r="V2375" s="434" t="s">
        <v>174</v>
      </c>
      <c r="W2375" s="397"/>
      <c r="X2375" s="488">
        <v>44663</v>
      </c>
      <c r="Y2375" s="483"/>
      <c r="Z2375" s="80"/>
    </row>
    <row r="2376" spans="2:26" ht="42.45" hidden="1" customHeight="1" x14ac:dyDescent="0.3">
      <c r="B2376" s="56" t="str">
        <f t="shared" ca="1" si="263"/>
        <v>VERO</v>
      </c>
      <c r="C2376" s="57" t="b">
        <f t="shared" si="264"/>
        <v>1</v>
      </c>
      <c r="D2376" s="57" t="b">
        <f>+IF(Q2376='Convalida dati'!$B$16,AND('Dealflow centrale'!V2376&lt;&gt;"",I2376&lt;&gt;""),IF(AND('Dealflow centrale'!Q2376='Convalida dati'!$B$17,'Dealflow centrale'!I2376=""),OR('Dealflow centrale'!V2376="",V2376='Convalida dati'!$D$8),"FALSO"))</f>
        <v>1</v>
      </c>
      <c r="E2376" s="57" t="b">
        <f>+IF(OR(T2376='Convalida dati'!$F$4,T2376='Convalida dati'!$F$5,T2376='Convalida dati'!$F$8),OR('Dealflow centrale'!V2376='Convalida dati'!$D$9,V2376='Convalida dati'!$D$6,V2376='Convalida dati'!$D$7),IF(OR('Dealflow centrale'!T2376='Convalida dati'!$F$6,'Dealflow centrale'!T2376='Convalida dati'!$F$7),OR('Dealflow centrale'!V2376='Convalida dati'!$D$10,'Dealflow centrale'!V2376='Convalida dati'!$D$9,'Dealflow centrale'!V2376='Convalida dati'!$D$6),IF(T2376="",OR(V2376="",V2376='Convalida dati'!$D$8),"FALSO")))</f>
        <v>1</v>
      </c>
      <c r="F2376" s="58" t="str">
        <f t="shared" ca="1" si="265"/>
        <v>OK</v>
      </c>
      <c r="G2376" s="66">
        <f t="shared" si="266"/>
        <v>2371</v>
      </c>
      <c r="H2376" s="85">
        <v>44658</v>
      </c>
      <c r="I2376" s="296">
        <v>44658</v>
      </c>
      <c r="J2376" s="292" t="s">
        <v>4939</v>
      </c>
      <c r="K2376" s="76" t="s">
        <v>62</v>
      </c>
      <c r="L2376" s="76" t="s">
        <v>236</v>
      </c>
      <c r="M2376" s="78" t="s">
        <v>87</v>
      </c>
      <c r="N2376" s="64"/>
      <c r="O2376" s="272" t="s">
        <v>4940</v>
      </c>
      <c r="P2376" s="66" t="s">
        <v>34</v>
      </c>
      <c r="Q2376" s="280" t="s">
        <v>170</v>
      </c>
      <c r="R2376" s="384" t="s">
        <v>48</v>
      </c>
      <c r="S2376" s="387" t="str">
        <f>+'EVCA sectoralclassification'!E185</f>
        <v>Broadcasting, publications and content providers</v>
      </c>
      <c r="T2376" s="384" t="s">
        <v>41</v>
      </c>
      <c r="U2376" s="66" t="s">
        <v>218</v>
      </c>
      <c r="V2376" s="437" t="s">
        <v>174</v>
      </c>
      <c r="W2376" s="384"/>
      <c r="X2376" s="489">
        <v>44663</v>
      </c>
      <c r="Y2376" s="482"/>
      <c r="Z2376" s="74"/>
    </row>
    <row r="2377" spans="2:26" ht="42.45" hidden="1" customHeight="1" x14ac:dyDescent="0.3">
      <c r="B2377" s="56" t="str">
        <f t="shared" ca="1" si="263"/>
        <v>VERO</v>
      </c>
      <c r="C2377" s="57" t="b">
        <f t="shared" si="264"/>
        <v>1</v>
      </c>
      <c r="D2377" s="57" t="b">
        <f>+IF(Q2377='Convalida dati'!$B$16,AND('Dealflow centrale'!V2377&lt;&gt;"",I2377&lt;&gt;""),IF(AND('Dealflow centrale'!Q2377='Convalida dati'!$B$17,'Dealflow centrale'!I2377=""),OR('Dealflow centrale'!V2377="",V2377='Convalida dati'!$D$8),"FALSO"))</f>
        <v>1</v>
      </c>
      <c r="E2377" s="57" t="b">
        <f>+IF(OR(T2377='Convalida dati'!$F$4,T2377='Convalida dati'!$F$5,T2377='Convalida dati'!$F$8),OR('Dealflow centrale'!V2377='Convalida dati'!$D$9,V2377='Convalida dati'!$D$6,V2377='Convalida dati'!$D$7),IF(OR('Dealflow centrale'!T2377='Convalida dati'!$F$6,'Dealflow centrale'!T2377='Convalida dati'!$F$7),OR('Dealflow centrale'!V2377='Convalida dati'!$D$10,'Dealflow centrale'!V2377='Convalida dati'!$D$9,'Dealflow centrale'!V2377='Convalida dati'!$D$6),IF(T2377="",OR(V2377="",V2377='Convalida dati'!$D$8),"FALSO")))</f>
        <v>1</v>
      </c>
      <c r="F2377" s="58" t="str">
        <f t="shared" ca="1" si="265"/>
        <v>OK</v>
      </c>
      <c r="G2377" s="60">
        <f t="shared" si="266"/>
        <v>2372</v>
      </c>
      <c r="H2377" s="84">
        <v>44658</v>
      </c>
      <c r="I2377" s="295">
        <v>44658</v>
      </c>
      <c r="J2377" s="279" t="s">
        <v>4941</v>
      </c>
      <c r="K2377" s="70" t="s">
        <v>64</v>
      </c>
      <c r="L2377" s="70" t="s">
        <v>3765</v>
      </c>
      <c r="M2377" s="72" t="s">
        <v>909</v>
      </c>
      <c r="N2377" s="75"/>
      <c r="O2377" s="73" t="s">
        <v>4942</v>
      </c>
      <c r="P2377" s="72" t="s">
        <v>37</v>
      </c>
      <c r="Q2377" s="281" t="s">
        <v>170</v>
      </c>
      <c r="R2377" s="385" t="s">
        <v>49</v>
      </c>
      <c r="S2377" s="388" t="str">
        <f>+'EVCA sectoralclassification'!E214</f>
        <v>Systems software</v>
      </c>
      <c r="T2377" s="385" t="s">
        <v>166</v>
      </c>
      <c r="U2377" s="72" t="s">
        <v>218</v>
      </c>
      <c r="V2377" s="434" t="s">
        <v>174</v>
      </c>
      <c r="W2377" s="397"/>
      <c r="X2377" s="488">
        <v>44663</v>
      </c>
      <c r="Y2377" s="483" t="s">
        <v>4408</v>
      </c>
      <c r="Z2377" s="80"/>
    </row>
    <row r="2378" spans="2:26" ht="42.45" hidden="1" customHeight="1" x14ac:dyDescent="0.3">
      <c r="B2378" s="56" t="str">
        <f t="shared" ref="B2378:B2388" ca="1" si="267">IF(AND(+H2378&lt;=X2378,X2378&lt;=TODAY()),"VERO","FALSO")</f>
        <v>VERO</v>
      </c>
      <c r="C2378" s="57" t="b">
        <f t="shared" ref="C2378:C2388" si="268">+(AND(G2378&lt;&gt;"",H2378&lt;&gt;"",J2378&lt;&gt;"",K2378&lt;&gt;"",L2378&lt;&gt;"",M2378&lt;&gt;"",P2378&lt;&gt;"",Q2378&lt;&gt;""))</f>
        <v>1</v>
      </c>
      <c r="D2378" s="57" t="b">
        <f>+IF(Q2378='Convalida dati'!$B$16,AND('Dealflow centrale'!V2378&lt;&gt;"",I2378&lt;&gt;""),IF(AND('Dealflow centrale'!Q2378='Convalida dati'!$B$17,'Dealflow centrale'!I2378=""),OR('Dealflow centrale'!V2378="",V2378='Convalida dati'!$D$8),"FALSO"))</f>
        <v>1</v>
      </c>
      <c r="E2378" s="57" t="b">
        <f>+IF(OR(T2378='Convalida dati'!$F$4,T2378='Convalida dati'!$F$5,T2378='Convalida dati'!$F$8),OR('Dealflow centrale'!V2378='Convalida dati'!$D$9,V2378='Convalida dati'!$D$6,V2378='Convalida dati'!$D$7),IF(OR('Dealflow centrale'!T2378='Convalida dati'!$F$6,'Dealflow centrale'!T2378='Convalida dati'!$F$7),OR('Dealflow centrale'!V2378='Convalida dati'!$D$10,'Dealflow centrale'!V2378='Convalida dati'!$D$9,'Dealflow centrale'!V2378='Convalida dati'!$D$6),IF(T2378="",OR(V2378="",V2378='Convalida dati'!$D$8),"FALSO")))</f>
        <v>1</v>
      </c>
      <c r="F2378" s="58" t="str">
        <f t="shared" ref="F2378:F2388" ca="1" si="269">+IF(AND(B2378="VERO",C2378=TRUE,D2378=TRUE,E2378=TRUE),"OK","ERRORE")</f>
        <v>OK</v>
      </c>
      <c r="G2378" s="66">
        <f t="shared" ref="G2378:G2441" si="270">+G2377+1</f>
        <v>2373</v>
      </c>
      <c r="H2378" s="85">
        <v>44655</v>
      </c>
      <c r="I2378" s="296">
        <f>+I2377</f>
        <v>44658</v>
      </c>
      <c r="J2378" s="292" t="s">
        <v>4943</v>
      </c>
      <c r="K2378" s="76" t="s">
        <v>62</v>
      </c>
      <c r="L2378" s="76" t="s">
        <v>190</v>
      </c>
      <c r="M2378" s="78" t="s">
        <v>99</v>
      </c>
      <c r="N2378" s="64"/>
      <c r="O2378" s="272" t="s">
        <v>4944</v>
      </c>
      <c r="P2378" s="78" t="s">
        <v>34</v>
      </c>
      <c r="Q2378" s="67" t="s">
        <v>170</v>
      </c>
      <c r="R2378" s="384" t="s">
        <v>48</v>
      </c>
      <c r="S2378" s="387" t="str">
        <f>+'EVCA sectoralclassification'!E200</f>
        <v>Internet technologies</v>
      </c>
      <c r="T2378" s="384" t="s">
        <v>41</v>
      </c>
      <c r="U2378" s="66" t="s">
        <v>218</v>
      </c>
      <c r="V2378" s="437" t="s">
        <v>174</v>
      </c>
      <c r="W2378" s="384"/>
      <c r="X2378" s="489">
        <v>44663</v>
      </c>
      <c r="Y2378" s="482"/>
      <c r="Z2378" s="74"/>
    </row>
    <row r="2379" spans="2:26" ht="42.45" hidden="1" customHeight="1" x14ac:dyDescent="0.3">
      <c r="B2379" s="56" t="str">
        <f t="shared" ca="1" si="267"/>
        <v>VERO</v>
      </c>
      <c r="C2379" s="57" t="b">
        <f t="shared" si="268"/>
        <v>1</v>
      </c>
      <c r="D2379" s="57" t="b">
        <f>+IF(Q2379='Convalida dati'!$B$16,AND('Dealflow centrale'!V2379&lt;&gt;"",I2379&lt;&gt;""),IF(AND('Dealflow centrale'!Q2379='Convalida dati'!$B$17,'Dealflow centrale'!I2379=""),OR('Dealflow centrale'!V2379="",V2379='Convalida dati'!$D$8),"FALSO"))</f>
        <v>1</v>
      </c>
      <c r="E2379" s="57" t="b">
        <f>+IF(OR(T2379='Convalida dati'!$F$4,T2379='Convalida dati'!$F$5,T2379='Convalida dati'!$F$8),OR('Dealflow centrale'!V2379='Convalida dati'!$D$9,V2379='Convalida dati'!$D$6,V2379='Convalida dati'!$D$7),IF(OR('Dealflow centrale'!T2379='Convalida dati'!$F$6,'Dealflow centrale'!T2379='Convalida dati'!$F$7),OR('Dealflow centrale'!V2379='Convalida dati'!$D$10,'Dealflow centrale'!V2379='Convalida dati'!$D$9,'Dealflow centrale'!V2379='Convalida dati'!$D$6),IF(T2379="",OR(V2379="",V2379='Convalida dati'!$D$8),"FALSO")))</f>
        <v>1</v>
      </c>
      <c r="F2379" s="58" t="str">
        <f t="shared" ca="1" si="269"/>
        <v>OK</v>
      </c>
      <c r="G2379" s="60">
        <f t="shared" si="270"/>
        <v>2374</v>
      </c>
      <c r="H2379" s="84">
        <v>44659</v>
      </c>
      <c r="I2379" s="295">
        <v>44659</v>
      </c>
      <c r="J2379" s="279" t="s">
        <v>4945</v>
      </c>
      <c r="K2379" s="70" t="s">
        <v>62</v>
      </c>
      <c r="L2379" s="70" t="s">
        <v>206</v>
      </c>
      <c r="M2379" s="72" t="s">
        <v>206</v>
      </c>
      <c r="N2379" s="75"/>
      <c r="O2379" s="73" t="s">
        <v>4946</v>
      </c>
      <c r="P2379" s="72" t="s">
        <v>34</v>
      </c>
      <c r="Q2379" s="281" t="s">
        <v>170</v>
      </c>
      <c r="R2379" s="385" t="s">
        <v>49</v>
      </c>
      <c r="S2379" s="388" t="str">
        <f>+'EVCA sectoralclassification'!E214</f>
        <v>Systems software</v>
      </c>
      <c r="T2379" s="385" t="s">
        <v>41</v>
      </c>
      <c r="U2379" s="72" t="s">
        <v>218</v>
      </c>
      <c r="V2379" s="434" t="s">
        <v>174</v>
      </c>
      <c r="W2379" s="397"/>
      <c r="X2379" s="488">
        <v>44663</v>
      </c>
      <c r="Y2379" s="483"/>
      <c r="Z2379" s="80"/>
    </row>
    <row r="2380" spans="2:26" ht="42.45" hidden="1" customHeight="1" x14ac:dyDescent="0.3">
      <c r="B2380" s="56" t="str">
        <f t="shared" ca="1" si="267"/>
        <v>VERO</v>
      </c>
      <c r="C2380" s="57" t="b">
        <f t="shared" si="268"/>
        <v>1</v>
      </c>
      <c r="D2380" s="57" t="b">
        <f>+IF(Q2380='Convalida dati'!$B$16,AND('Dealflow centrale'!V2380&lt;&gt;"",I2380&lt;&gt;""),IF(AND('Dealflow centrale'!Q2380='Convalida dati'!$B$17,'Dealflow centrale'!I2380=""),OR('Dealflow centrale'!V2380="",V2380='Convalida dati'!$D$8),"FALSO"))</f>
        <v>1</v>
      </c>
      <c r="E2380" s="57" t="b">
        <f>+IF(OR(T2380='Convalida dati'!$F$4,T2380='Convalida dati'!$F$5,T2380='Convalida dati'!$F$8),OR('Dealflow centrale'!V2380='Convalida dati'!$D$9,V2380='Convalida dati'!$D$6,V2380='Convalida dati'!$D$7),IF(OR('Dealflow centrale'!T2380='Convalida dati'!$F$6,'Dealflow centrale'!T2380='Convalida dati'!$F$7),OR('Dealflow centrale'!V2380='Convalida dati'!$D$10,'Dealflow centrale'!V2380='Convalida dati'!$D$9,'Dealflow centrale'!V2380='Convalida dati'!$D$6),IF(T2380="",OR(V2380="",V2380='Convalida dati'!$D$8),"FALSO")))</f>
        <v>1</v>
      </c>
      <c r="F2380" s="58" t="str">
        <f t="shared" ca="1" si="269"/>
        <v>OK</v>
      </c>
      <c r="G2380" s="66">
        <f t="shared" si="270"/>
        <v>2375</v>
      </c>
      <c r="H2380" s="85">
        <v>44660</v>
      </c>
      <c r="I2380" s="296">
        <v>44660</v>
      </c>
      <c r="J2380" s="292" t="s">
        <v>4947</v>
      </c>
      <c r="K2380" s="76" t="s">
        <v>62</v>
      </c>
      <c r="L2380" s="76" t="s">
        <v>2752</v>
      </c>
      <c r="M2380" s="78" t="s">
        <v>103</v>
      </c>
      <c r="N2380" s="64"/>
      <c r="O2380" s="272" t="s">
        <v>4948</v>
      </c>
      <c r="P2380" s="66" t="s">
        <v>34</v>
      </c>
      <c r="Q2380" s="67" t="s">
        <v>170</v>
      </c>
      <c r="R2380" s="384" t="s">
        <v>51</v>
      </c>
      <c r="S2380" s="387" t="str">
        <f>+'EVCA sectoralclassification'!E49</f>
        <v>Business and industrial products</v>
      </c>
      <c r="T2380" s="384" t="s">
        <v>41</v>
      </c>
      <c r="U2380" s="66" t="s">
        <v>218</v>
      </c>
      <c r="V2380" s="437" t="s">
        <v>174</v>
      </c>
      <c r="W2380" s="384"/>
      <c r="X2380" s="489">
        <v>44663</v>
      </c>
      <c r="Y2380" s="482"/>
      <c r="Z2380" s="74"/>
    </row>
    <row r="2381" spans="2:26" ht="42.45" hidden="1" customHeight="1" x14ac:dyDescent="0.3">
      <c r="B2381" s="56" t="str">
        <f t="shared" ca="1" si="267"/>
        <v>VERO</v>
      </c>
      <c r="C2381" s="57" t="b">
        <f t="shared" si="268"/>
        <v>1</v>
      </c>
      <c r="D2381" s="57" t="b">
        <f>+IF(Q2381='Convalida dati'!$B$16,AND('Dealflow centrale'!V2381&lt;&gt;"",I2381&lt;&gt;""),IF(AND('Dealflow centrale'!Q2381='Convalida dati'!$B$17,'Dealflow centrale'!I2381=""),OR('Dealflow centrale'!V2381="",V2381='Convalida dati'!$D$8),"FALSO"))</f>
        <v>1</v>
      </c>
      <c r="E2381" s="57" t="b">
        <f>+IF(OR(T2381='Convalida dati'!$F$4,T2381='Convalida dati'!$F$5,T2381='Convalida dati'!$F$8),OR('Dealflow centrale'!V2381='Convalida dati'!$D$9,V2381='Convalida dati'!$D$6,V2381='Convalida dati'!$D$7),IF(OR('Dealflow centrale'!T2381='Convalida dati'!$F$6,'Dealflow centrale'!T2381='Convalida dati'!$F$7),OR('Dealflow centrale'!V2381='Convalida dati'!$D$10,'Dealflow centrale'!V2381='Convalida dati'!$D$9,'Dealflow centrale'!V2381='Convalida dati'!$D$6),IF(T2381="",OR(V2381="",V2381='Convalida dati'!$D$8),"FALSO")))</f>
        <v>1</v>
      </c>
      <c r="F2381" s="58" t="str">
        <f t="shared" ca="1" si="269"/>
        <v>OK</v>
      </c>
      <c r="G2381" s="60">
        <f t="shared" si="270"/>
        <v>2376</v>
      </c>
      <c r="H2381" s="84">
        <v>44663</v>
      </c>
      <c r="I2381" s="295">
        <v>44663</v>
      </c>
      <c r="J2381" s="279" t="s">
        <v>4949</v>
      </c>
      <c r="K2381" s="70" t="s">
        <v>62</v>
      </c>
      <c r="L2381" s="70" t="s">
        <v>149</v>
      </c>
      <c r="M2381" s="72" t="s">
        <v>92</v>
      </c>
      <c r="N2381" s="75"/>
      <c r="O2381" s="73" t="s">
        <v>4950</v>
      </c>
      <c r="P2381" s="72" t="s">
        <v>35</v>
      </c>
      <c r="Q2381" s="281" t="s">
        <v>170</v>
      </c>
      <c r="R2381" s="385" t="s">
        <v>48</v>
      </c>
      <c r="S2381" s="388" t="str">
        <f>+'EVCA sectoralclassification'!E153</f>
        <v>Hospitality, sports and entertainment facilities</v>
      </c>
      <c r="T2381" s="385" t="s">
        <v>166</v>
      </c>
      <c r="U2381" s="72" t="s">
        <v>218</v>
      </c>
      <c r="V2381" s="434" t="s">
        <v>174</v>
      </c>
      <c r="W2381" s="397"/>
      <c r="X2381" s="488">
        <v>44663</v>
      </c>
      <c r="Y2381" s="483"/>
      <c r="Z2381" s="80"/>
    </row>
    <row r="2382" spans="2:26" ht="42.45" hidden="1" customHeight="1" x14ac:dyDescent="0.3">
      <c r="B2382" s="56" t="str">
        <f t="shared" ca="1" si="267"/>
        <v>VERO</v>
      </c>
      <c r="C2382" s="57" t="b">
        <f t="shared" si="268"/>
        <v>1</v>
      </c>
      <c r="D2382" s="57" t="b">
        <f>+IF(Q2382='Convalida dati'!$B$16,AND('Dealflow centrale'!V2382&lt;&gt;"",I2382&lt;&gt;""),IF(AND('Dealflow centrale'!Q2382='Convalida dati'!$B$17,'Dealflow centrale'!I2382=""),OR('Dealflow centrale'!V2382="",V2382='Convalida dati'!$D$8),"FALSO"))</f>
        <v>1</v>
      </c>
      <c r="E2382" s="57" t="b">
        <f>+IF(OR(T2382='Convalida dati'!$F$4,T2382='Convalida dati'!$F$5,T2382='Convalida dati'!$F$8),OR('Dealflow centrale'!V2382='Convalida dati'!$D$9,V2382='Convalida dati'!$D$6,V2382='Convalida dati'!$D$7),IF(OR('Dealflow centrale'!T2382='Convalida dati'!$F$6,'Dealflow centrale'!T2382='Convalida dati'!$F$7),OR('Dealflow centrale'!V2382='Convalida dati'!$D$10,'Dealflow centrale'!V2382='Convalida dati'!$D$9,'Dealflow centrale'!V2382='Convalida dati'!$D$6),IF(T2382="",OR(V2382="",V2382='Convalida dati'!$D$8),"FALSO")))</f>
        <v>1</v>
      </c>
      <c r="F2382" s="58" t="str">
        <f t="shared" ca="1" si="269"/>
        <v>OK</v>
      </c>
      <c r="G2382" s="66">
        <f t="shared" si="270"/>
        <v>2377</v>
      </c>
      <c r="H2382" s="85">
        <v>44664</v>
      </c>
      <c r="I2382" s="296">
        <v>44664</v>
      </c>
      <c r="J2382" s="292" t="s">
        <v>4954</v>
      </c>
      <c r="K2382" s="76" t="s">
        <v>62</v>
      </c>
      <c r="L2382" s="76" t="s">
        <v>149</v>
      </c>
      <c r="M2382" s="78" t="s">
        <v>92</v>
      </c>
      <c r="N2382" s="64"/>
      <c r="O2382" s="272" t="s">
        <v>4541</v>
      </c>
      <c r="P2382" s="66" t="s">
        <v>37</v>
      </c>
      <c r="Q2382" s="67" t="s">
        <v>170</v>
      </c>
      <c r="R2382" s="384" t="s">
        <v>49</v>
      </c>
      <c r="S2382" s="387" t="str">
        <f>+'EVCA sectoralclassification'!E214</f>
        <v>Systems software</v>
      </c>
      <c r="T2382" s="384" t="s">
        <v>41</v>
      </c>
      <c r="U2382" s="66" t="s">
        <v>218</v>
      </c>
      <c r="V2382" s="437" t="s">
        <v>174</v>
      </c>
      <c r="W2382" s="384"/>
      <c r="X2382" s="489">
        <v>44670</v>
      </c>
      <c r="Y2382" s="482"/>
      <c r="Z2382" s="74"/>
    </row>
    <row r="2383" spans="2:26" ht="42.45" hidden="1" customHeight="1" x14ac:dyDescent="0.3">
      <c r="B2383" s="56" t="str">
        <f t="shared" ca="1" si="267"/>
        <v>VERO</v>
      </c>
      <c r="C2383" s="57" t="b">
        <f t="shared" si="268"/>
        <v>1</v>
      </c>
      <c r="D2383" s="57" t="b">
        <f>+IF(Q2383='Convalida dati'!$B$16,AND('Dealflow centrale'!V2383&lt;&gt;"",I2383&lt;&gt;""),IF(AND('Dealflow centrale'!Q2383='Convalida dati'!$B$17,'Dealflow centrale'!I2383=""),OR('Dealflow centrale'!V2383="",V2383='Convalida dati'!$D$8),"FALSO"))</f>
        <v>1</v>
      </c>
      <c r="E2383" s="57" t="b">
        <f>+IF(OR(T2383='Convalida dati'!$F$4,T2383='Convalida dati'!$F$5,T2383='Convalida dati'!$F$8),OR('Dealflow centrale'!V2383='Convalida dati'!$D$9,V2383='Convalida dati'!$D$6,V2383='Convalida dati'!$D$7),IF(OR('Dealflow centrale'!T2383='Convalida dati'!$F$6,'Dealflow centrale'!T2383='Convalida dati'!$F$7),OR('Dealflow centrale'!V2383='Convalida dati'!$D$10,'Dealflow centrale'!V2383='Convalida dati'!$D$9,'Dealflow centrale'!V2383='Convalida dati'!$D$6),IF(T2383="",OR(V2383="",V2383='Convalida dati'!$D$8),"FALSO")))</f>
        <v>1</v>
      </c>
      <c r="F2383" s="58" t="str">
        <f t="shared" ca="1" si="269"/>
        <v>OK</v>
      </c>
      <c r="G2383" s="60">
        <f t="shared" si="270"/>
        <v>2378</v>
      </c>
      <c r="H2383" s="84">
        <v>44664</v>
      </c>
      <c r="I2383" s="295">
        <v>44664</v>
      </c>
      <c r="J2383" s="279" t="s">
        <v>4955</v>
      </c>
      <c r="K2383" s="70" t="s">
        <v>62</v>
      </c>
      <c r="L2383" s="70" t="s">
        <v>149</v>
      </c>
      <c r="M2383" s="72" t="s">
        <v>92</v>
      </c>
      <c r="N2383" s="75"/>
      <c r="O2383" s="73" t="s">
        <v>4541</v>
      </c>
      <c r="P2383" s="72" t="s">
        <v>37</v>
      </c>
      <c r="Q2383" s="281" t="s">
        <v>170</v>
      </c>
      <c r="R2383" s="385" t="s">
        <v>49</v>
      </c>
      <c r="S2383" s="388" t="str">
        <f>+'EVCA sectoralclassification'!E203</f>
        <v>Consumer electronics</v>
      </c>
      <c r="T2383" s="385" t="s">
        <v>166</v>
      </c>
      <c r="U2383" s="72" t="s">
        <v>218</v>
      </c>
      <c r="V2383" s="425" t="s">
        <v>3913</v>
      </c>
      <c r="W2383" s="461"/>
      <c r="X2383" s="488">
        <v>44670</v>
      </c>
      <c r="Y2383" s="483"/>
      <c r="Z2383" s="80"/>
    </row>
    <row r="2384" spans="2:26" ht="42.45" hidden="1" customHeight="1" x14ac:dyDescent="0.3">
      <c r="B2384" s="56" t="str">
        <f t="shared" ca="1" si="267"/>
        <v>VERO</v>
      </c>
      <c r="C2384" s="57" t="b">
        <f t="shared" si="268"/>
        <v>1</v>
      </c>
      <c r="D2384" s="57" t="b">
        <f>+IF(Q2384='Convalida dati'!$B$16,AND('Dealflow centrale'!V2384&lt;&gt;"",I2384&lt;&gt;""),IF(AND('Dealflow centrale'!Q2384='Convalida dati'!$B$17,'Dealflow centrale'!I2384=""),OR('Dealflow centrale'!V2384="",V2384='Convalida dati'!$D$8),"FALSO"))</f>
        <v>1</v>
      </c>
      <c r="E2384" s="57" t="b">
        <f>+IF(OR(T2384='Convalida dati'!$F$4,T2384='Convalida dati'!$F$5,T2384='Convalida dati'!$F$8),OR('Dealflow centrale'!V2384='Convalida dati'!$D$9,V2384='Convalida dati'!$D$6,V2384='Convalida dati'!$D$7),IF(OR('Dealflow centrale'!T2384='Convalida dati'!$F$6,'Dealflow centrale'!T2384='Convalida dati'!$F$7),OR('Dealflow centrale'!V2384='Convalida dati'!$D$10,'Dealflow centrale'!V2384='Convalida dati'!$D$9,'Dealflow centrale'!V2384='Convalida dati'!$D$6),IF(T2384="",OR(V2384="",V2384='Convalida dati'!$D$8),"FALSO")))</f>
        <v>1</v>
      </c>
      <c r="F2384" s="58" t="str">
        <f t="shared" ca="1" si="269"/>
        <v>OK</v>
      </c>
      <c r="G2384" s="66">
        <f t="shared" si="270"/>
        <v>2379</v>
      </c>
      <c r="H2384" s="85">
        <v>44666</v>
      </c>
      <c r="I2384" s="296">
        <v>44666</v>
      </c>
      <c r="J2384" s="292" t="s">
        <v>4956</v>
      </c>
      <c r="K2384" s="76" t="s">
        <v>62</v>
      </c>
      <c r="L2384" s="76" t="s">
        <v>149</v>
      </c>
      <c r="M2384" s="78" t="s">
        <v>92</v>
      </c>
      <c r="N2384" s="64"/>
      <c r="O2384" s="272" t="s">
        <v>4957</v>
      </c>
      <c r="P2384" s="66" t="s">
        <v>35</v>
      </c>
      <c r="Q2384" s="67" t="s">
        <v>170</v>
      </c>
      <c r="R2384" s="384" t="s">
        <v>49</v>
      </c>
      <c r="S2384" s="387" t="str">
        <f>+'EVCA sectoralclassification'!E214</f>
        <v>Systems software</v>
      </c>
      <c r="T2384" s="384" t="s">
        <v>166</v>
      </c>
      <c r="U2384" s="66" t="s">
        <v>218</v>
      </c>
      <c r="V2384" s="437" t="s">
        <v>3913</v>
      </c>
      <c r="W2384" s="384"/>
      <c r="X2384" s="489">
        <v>44670</v>
      </c>
      <c r="Y2384" s="482"/>
      <c r="Z2384" s="74"/>
    </row>
    <row r="2385" spans="2:26" ht="42.45" hidden="1" customHeight="1" x14ac:dyDescent="0.3">
      <c r="B2385" s="56" t="str">
        <f t="shared" ca="1" si="267"/>
        <v>VERO</v>
      </c>
      <c r="C2385" s="57" t="b">
        <f t="shared" si="268"/>
        <v>1</v>
      </c>
      <c r="D2385" s="57" t="b">
        <f>+IF(Q2385='Convalida dati'!$B$16,AND('Dealflow centrale'!V2385&lt;&gt;"",I2385&lt;&gt;""),IF(AND('Dealflow centrale'!Q2385='Convalida dati'!$B$17,'Dealflow centrale'!I2385=""),OR('Dealflow centrale'!V2385="",V2385='Convalida dati'!$D$8),"FALSO"))</f>
        <v>1</v>
      </c>
      <c r="E2385" s="57" t="b">
        <f>+IF(OR(T2385='Convalida dati'!$F$4,T2385='Convalida dati'!$F$5,T2385='Convalida dati'!$F$8),OR('Dealflow centrale'!V2385='Convalida dati'!$D$9,V2385='Convalida dati'!$D$6,V2385='Convalida dati'!$D$7),IF(OR('Dealflow centrale'!T2385='Convalida dati'!$F$6,'Dealflow centrale'!T2385='Convalida dati'!$F$7),OR('Dealflow centrale'!V2385='Convalida dati'!$D$10,'Dealflow centrale'!V2385='Convalida dati'!$D$9,'Dealflow centrale'!V2385='Convalida dati'!$D$6),IF(T2385="",OR(V2385="",V2385='Convalida dati'!$D$8),"FALSO")))</f>
        <v>1</v>
      </c>
      <c r="F2385" s="58" t="str">
        <f t="shared" ca="1" si="269"/>
        <v>OK</v>
      </c>
      <c r="G2385" s="60">
        <f t="shared" si="270"/>
        <v>2380</v>
      </c>
      <c r="H2385" s="84">
        <v>44670</v>
      </c>
      <c r="I2385" s="295">
        <v>44677</v>
      </c>
      <c r="J2385" s="279" t="s">
        <v>4959</v>
      </c>
      <c r="K2385" s="70" t="s">
        <v>62</v>
      </c>
      <c r="L2385" s="70" t="s">
        <v>80</v>
      </c>
      <c r="M2385" s="72" t="s">
        <v>70</v>
      </c>
      <c r="N2385" s="75"/>
      <c r="O2385" s="73" t="s">
        <v>4958</v>
      </c>
      <c r="P2385" s="72" t="s">
        <v>34</v>
      </c>
      <c r="Q2385" s="281" t="s">
        <v>170</v>
      </c>
      <c r="R2385" s="385" t="s">
        <v>52</v>
      </c>
      <c r="S2385" s="388" t="str">
        <f>+'EVCA sectoralclassification'!E232</f>
        <v>Medical devices and supplies</v>
      </c>
      <c r="T2385" s="385" t="s">
        <v>41</v>
      </c>
      <c r="U2385" s="80" t="s">
        <v>223</v>
      </c>
      <c r="V2385" s="425" t="s">
        <v>3912</v>
      </c>
      <c r="W2385" s="461"/>
      <c r="X2385" s="488">
        <v>44684</v>
      </c>
      <c r="Y2385" s="483"/>
      <c r="Z2385" s="80"/>
    </row>
    <row r="2386" spans="2:26" ht="42.45" hidden="1" customHeight="1" x14ac:dyDescent="0.3">
      <c r="B2386" s="56" t="str">
        <f t="shared" ca="1" si="267"/>
        <v>VERO</v>
      </c>
      <c r="C2386" s="57" t="b">
        <f t="shared" si="268"/>
        <v>1</v>
      </c>
      <c r="D2386" s="57" t="b">
        <f>+IF(Q2386='Convalida dati'!$B$16,AND('Dealflow centrale'!V2386&lt;&gt;"",I2386&lt;&gt;""),IF(AND('Dealflow centrale'!Q2386='Convalida dati'!$B$17,'Dealflow centrale'!I2386=""),OR('Dealflow centrale'!V2386="",V2386='Convalida dati'!$D$8),"FALSO"))</f>
        <v>1</v>
      </c>
      <c r="E2386" s="57" t="b">
        <f>+IF(OR(T2386='Convalida dati'!$F$4,T2386='Convalida dati'!$F$5,T2386='Convalida dati'!$F$8),OR('Dealflow centrale'!V2386='Convalida dati'!$D$9,V2386='Convalida dati'!$D$6,V2386='Convalida dati'!$D$7),IF(OR('Dealflow centrale'!T2386='Convalida dati'!$F$6,'Dealflow centrale'!T2386='Convalida dati'!$F$7),OR('Dealflow centrale'!V2386='Convalida dati'!$D$10,'Dealflow centrale'!V2386='Convalida dati'!$D$9,'Dealflow centrale'!V2386='Convalida dati'!$D$6),IF(T2386="",OR(V2386="",V2386='Convalida dati'!$D$8),"FALSO")))</f>
        <v>1</v>
      </c>
      <c r="F2386" s="58" t="str">
        <f t="shared" ca="1" si="269"/>
        <v>OK</v>
      </c>
      <c r="G2386" s="66">
        <f t="shared" si="270"/>
        <v>2381</v>
      </c>
      <c r="H2386" s="85">
        <v>44670</v>
      </c>
      <c r="I2386" s="296">
        <v>44670</v>
      </c>
      <c r="J2386" s="292" t="s">
        <v>4961</v>
      </c>
      <c r="K2386" s="76" t="s">
        <v>62</v>
      </c>
      <c r="L2386" s="76" t="s">
        <v>192</v>
      </c>
      <c r="M2386" s="78" t="s">
        <v>95</v>
      </c>
      <c r="N2386" s="64"/>
      <c r="O2386" s="272" t="s">
        <v>4960</v>
      </c>
      <c r="P2386" s="66" t="s">
        <v>34</v>
      </c>
      <c r="Q2386" s="280" t="s">
        <v>170</v>
      </c>
      <c r="R2386" s="382" t="s">
        <v>49</v>
      </c>
      <c r="S2386" s="387" t="str">
        <f>+'EVCA sectoralclassification'!E204</f>
        <v>Consumer electronics</v>
      </c>
      <c r="T2386" s="384" t="s">
        <v>41</v>
      </c>
      <c r="U2386" s="66" t="s">
        <v>797</v>
      </c>
      <c r="V2386" s="437" t="s">
        <v>3912</v>
      </c>
      <c r="W2386" s="384"/>
      <c r="X2386" s="489">
        <v>44677</v>
      </c>
      <c r="Y2386" s="482"/>
      <c r="Z2386" s="74"/>
    </row>
    <row r="2387" spans="2:26" ht="42.45" hidden="1" customHeight="1" x14ac:dyDescent="0.3">
      <c r="B2387" s="56" t="str">
        <f t="shared" ca="1" si="267"/>
        <v>VERO</v>
      </c>
      <c r="C2387" s="57" t="b">
        <f t="shared" si="268"/>
        <v>1</v>
      </c>
      <c r="D2387" s="57" t="b">
        <f>+IF(Q2387='Convalida dati'!$B$16,AND('Dealflow centrale'!V2387&lt;&gt;"",I2387&lt;&gt;""),IF(AND('Dealflow centrale'!Q2387='Convalida dati'!$B$17,'Dealflow centrale'!I2387=""),OR('Dealflow centrale'!V2387="",V2387='Convalida dati'!$D$8),"FALSO"))</f>
        <v>1</v>
      </c>
      <c r="E2387" s="57" t="b">
        <f>+IF(OR(T2387='Convalida dati'!$F$4,T2387='Convalida dati'!$F$5,T2387='Convalida dati'!$F$8),OR('Dealflow centrale'!V2387='Convalida dati'!$D$9,V2387='Convalida dati'!$D$6,V2387='Convalida dati'!$D$7),IF(OR('Dealflow centrale'!T2387='Convalida dati'!$F$6,'Dealflow centrale'!T2387='Convalida dati'!$F$7),OR('Dealflow centrale'!V2387='Convalida dati'!$D$10,'Dealflow centrale'!V2387='Convalida dati'!$D$9,'Dealflow centrale'!V2387='Convalida dati'!$D$6),IF(T2387="",OR(V2387="",V2387='Convalida dati'!$D$8),"FALSO")))</f>
        <v>1</v>
      </c>
      <c r="F2387" s="58" t="str">
        <f t="shared" ca="1" si="269"/>
        <v>OK</v>
      </c>
      <c r="G2387" s="60">
        <f t="shared" si="270"/>
        <v>2382</v>
      </c>
      <c r="H2387" s="84">
        <v>44677</v>
      </c>
      <c r="I2387" s="295">
        <v>44677</v>
      </c>
      <c r="J2387" s="279" t="s">
        <v>4962</v>
      </c>
      <c r="K2387" s="70" t="s">
        <v>62</v>
      </c>
      <c r="L2387" s="70" t="s">
        <v>149</v>
      </c>
      <c r="M2387" s="72" t="s">
        <v>92</v>
      </c>
      <c r="N2387" s="75"/>
      <c r="O2387" s="73" t="s">
        <v>4963</v>
      </c>
      <c r="P2387" s="72" t="s">
        <v>34</v>
      </c>
      <c r="Q2387" s="281" t="s">
        <v>170</v>
      </c>
      <c r="R2387" s="385" t="s">
        <v>49</v>
      </c>
      <c r="S2387" s="388" t="str">
        <f>+'EVCA sectoralclassification'!E182</f>
        <v>Financial institutions and services</v>
      </c>
      <c r="T2387" s="385" t="s">
        <v>167</v>
      </c>
      <c r="U2387" s="72" t="s">
        <v>218</v>
      </c>
      <c r="V2387" s="425" t="s">
        <v>3913</v>
      </c>
      <c r="W2387" s="461"/>
      <c r="X2387" s="488">
        <v>44684</v>
      </c>
      <c r="Y2387" s="483"/>
      <c r="Z2387" s="80"/>
    </row>
    <row r="2388" spans="2:26" ht="42.45" hidden="1" customHeight="1" x14ac:dyDescent="0.3">
      <c r="B2388" s="56" t="str">
        <f t="shared" ca="1" si="267"/>
        <v>VERO</v>
      </c>
      <c r="C2388" s="57" t="b">
        <f t="shared" si="268"/>
        <v>1</v>
      </c>
      <c r="D2388" s="57" t="b">
        <f>+IF(Q2388='Convalida dati'!$B$16,AND('Dealflow centrale'!V2388&lt;&gt;"",I2388&lt;&gt;""),IF(AND('Dealflow centrale'!Q2388='Convalida dati'!$B$17,'Dealflow centrale'!I2388=""),OR('Dealflow centrale'!V2388="",V2388='Convalida dati'!$D$8),"FALSO"))</f>
        <v>1</v>
      </c>
      <c r="E2388" s="57" t="b">
        <f>+IF(OR(T2388='Convalida dati'!$F$4,T2388='Convalida dati'!$F$5,T2388='Convalida dati'!$F$8),OR('Dealflow centrale'!V2388='Convalida dati'!$D$9,V2388='Convalida dati'!$D$6,V2388='Convalida dati'!$D$7),IF(OR('Dealflow centrale'!T2388='Convalida dati'!$F$6,'Dealflow centrale'!T2388='Convalida dati'!$F$7),OR('Dealflow centrale'!V2388='Convalida dati'!$D$10,'Dealflow centrale'!V2388='Convalida dati'!$D$9,'Dealflow centrale'!V2388='Convalida dati'!$D$6),IF(T2388="",OR(V2388="",V2388='Convalida dati'!$D$8),"FALSO")))</f>
        <v>1</v>
      </c>
      <c r="F2388" s="58" t="str">
        <f t="shared" ca="1" si="269"/>
        <v>OK</v>
      </c>
      <c r="G2388" s="66">
        <f t="shared" si="270"/>
        <v>2383</v>
      </c>
      <c r="H2388" s="85">
        <v>44677</v>
      </c>
      <c r="I2388" s="296">
        <v>44677</v>
      </c>
      <c r="J2388" s="292" t="s">
        <v>4964</v>
      </c>
      <c r="K2388" s="76" t="s">
        <v>62</v>
      </c>
      <c r="L2388" s="76" t="s">
        <v>1270</v>
      </c>
      <c r="M2388" s="78" t="s">
        <v>92</v>
      </c>
      <c r="N2388" s="77" t="s">
        <v>111</v>
      </c>
      <c r="O2388" s="272"/>
      <c r="P2388" s="78" t="s">
        <v>36</v>
      </c>
      <c r="Q2388" s="67" t="s">
        <v>170</v>
      </c>
      <c r="R2388" s="384" t="s">
        <v>47</v>
      </c>
      <c r="S2388" s="387" t="str">
        <f>+'EVCA sectoralclassification'!E127</f>
        <v>Consumer products manufacturing</v>
      </c>
      <c r="T2388" s="384" t="s">
        <v>166</v>
      </c>
      <c r="U2388" s="66" t="s">
        <v>218</v>
      </c>
      <c r="V2388" s="437" t="s">
        <v>3913</v>
      </c>
      <c r="W2388" s="384"/>
      <c r="X2388" s="489">
        <v>44684</v>
      </c>
      <c r="Y2388" s="482"/>
      <c r="Z2388" s="74"/>
    </row>
    <row r="2389" spans="2:26" ht="42.45" hidden="1" customHeight="1" x14ac:dyDescent="0.3">
      <c r="B2389" s="56" t="str">
        <f t="shared" ref="B2389:B2452" ca="1" si="271">IF(AND(+H2389&lt;=X2389,X2389&lt;=TODAY()),"VERO","FALSO")</f>
        <v>VERO</v>
      </c>
      <c r="C2389" s="57" t="b">
        <f t="shared" ref="C2389:C2452" si="272">+(AND(G2389&lt;&gt;"",H2389&lt;&gt;"",J2389&lt;&gt;"",K2389&lt;&gt;"",L2389&lt;&gt;"",M2389&lt;&gt;"",P2389&lt;&gt;"",Q2389&lt;&gt;""))</f>
        <v>1</v>
      </c>
      <c r="D2389" s="57" t="b">
        <f>+IF(Q2389='Convalida dati'!$B$16,AND('Dealflow centrale'!V2389&lt;&gt;"",I2389&lt;&gt;""),IF(AND('Dealflow centrale'!Q2389='Convalida dati'!$B$17,'Dealflow centrale'!I2389=""),OR('Dealflow centrale'!V2389="",V2389='Convalida dati'!$D$8),"FALSO"))</f>
        <v>1</v>
      </c>
      <c r="E2389" s="57" t="b">
        <f>+IF(OR(T2389='Convalida dati'!$F$4,T2389='Convalida dati'!$F$5,T2389='Convalida dati'!$F$8),OR('Dealflow centrale'!V2389='Convalida dati'!$D$9,V2389='Convalida dati'!$D$6,V2389='Convalida dati'!$D$7),IF(OR('Dealflow centrale'!T2389='Convalida dati'!$F$6,'Dealflow centrale'!T2389='Convalida dati'!$F$7),OR('Dealflow centrale'!V2389='Convalida dati'!$D$10,'Dealflow centrale'!V2389='Convalida dati'!$D$9,'Dealflow centrale'!V2389='Convalida dati'!$D$6),IF(T2389="",OR(V2389="",V2389='Convalida dati'!$D$8),"FALSO")))</f>
        <v>1</v>
      </c>
      <c r="F2389" s="58" t="str">
        <f t="shared" ref="F2389:F2452" ca="1" si="273">+IF(AND(B2389="VERO",C2389=TRUE,D2389=TRUE,E2389=TRUE),"OK","ERRORE")</f>
        <v>OK</v>
      </c>
      <c r="G2389" s="60">
        <f t="shared" si="270"/>
        <v>2384</v>
      </c>
      <c r="H2389" s="84">
        <v>44677</v>
      </c>
      <c r="I2389" s="295">
        <v>44677</v>
      </c>
      <c r="J2389" s="279" t="s">
        <v>4966</v>
      </c>
      <c r="K2389" s="70" t="s">
        <v>62</v>
      </c>
      <c r="L2389" s="70" t="s">
        <v>1248</v>
      </c>
      <c r="M2389" s="72" t="s">
        <v>70</v>
      </c>
      <c r="N2389" s="75"/>
      <c r="O2389" s="73" t="s">
        <v>4965</v>
      </c>
      <c r="P2389" s="72" t="s">
        <v>83</v>
      </c>
      <c r="Q2389" s="281" t="s">
        <v>170</v>
      </c>
      <c r="R2389" s="385" t="s">
        <v>49</v>
      </c>
      <c r="S2389" s="388" t="str">
        <f>+'EVCA sectoralclassification'!E214</f>
        <v>Systems software</v>
      </c>
      <c r="T2389" s="385" t="s">
        <v>167</v>
      </c>
      <c r="U2389" s="72" t="s">
        <v>218</v>
      </c>
      <c r="V2389" s="425" t="s">
        <v>3913</v>
      </c>
      <c r="W2389" s="461"/>
      <c r="X2389" s="488">
        <v>44684</v>
      </c>
      <c r="Y2389" s="483"/>
      <c r="Z2389" s="80"/>
    </row>
    <row r="2390" spans="2:26" ht="42.45" hidden="1" customHeight="1" x14ac:dyDescent="0.3">
      <c r="B2390" s="56" t="str">
        <f t="shared" ca="1" si="271"/>
        <v>VERO</v>
      </c>
      <c r="C2390" s="57" t="b">
        <f t="shared" si="272"/>
        <v>1</v>
      </c>
      <c r="D2390" s="57" t="b">
        <f>+IF(Q2390='Convalida dati'!$B$16,AND('Dealflow centrale'!V2390&lt;&gt;"",I2390&lt;&gt;""),IF(AND('Dealflow centrale'!Q2390='Convalida dati'!$B$17,'Dealflow centrale'!I2390=""),OR('Dealflow centrale'!V2390="",V2390='Convalida dati'!$D$8),"FALSO"))</f>
        <v>1</v>
      </c>
      <c r="E2390" s="57" t="b">
        <f>+IF(OR(T2390='Convalida dati'!$F$4,T2390='Convalida dati'!$F$5,T2390='Convalida dati'!$F$8),OR('Dealflow centrale'!V2390='Convalida dati'!$D$9,V2390='Convalida dati'!$D$6,V2390='Convalida dati'!$D$7),IF(OR('Dealflow centrale'!T2390='Convalida dati'!$F$6,'Dealflow centrale'!T2390='Convalida dati'!$F$7),OR('Dealflow centrale'!V2390='Convalida dati'!$D$10,'Dealflow centrale'!V2390='Convalida dati'!$D$9,'Dealflow centrale'!V2390='Convalida dati'!$D$6),IF(T2390="",OR(V2390="",V2390='Convalida dati'!$D$8),"FALSO")))</f>
        <v>1</v>
      </c>
      <c r="F2390" s="58" t="str">
        <f t="shared" ca="1" si="273"/>
        <v>OK</v>
      </c>
      <c r="G2390" s="66">
        <f t="shared" si="270"/>
        <v>2385</v>
      </c>
      <c r="H2390" s="85">
        <v>44678</v>
      </c>
      <c r="I2390" s="296">
        <v>44678</v>
      </c>
      <c r="J2390" s="292" t="s">
        <v>4967</v>
      </c>
      <c r="K2390" s="76" t="s">
        <v>62</v>
      </c>
      <c r="L2390" s="76" t="s">
        <v>190</v>
      </c>
      <c r="M2390" s="78" t="s">
        <v>99</v>
      </c>
      <c r="N2390" s="64"/>
      <c r="O2390" s="272" t="s">
        <v>4968</v>
      </c>
      <c r="P2390" s="66" t="s">
        <v>34</v>
      </c>
      <c r="Q2390" s="67" t="s">
        <v>170</v>
      </c>
      <c r="R2390" s="384" t="s">
        <v>48</v>
      </c>
      <c r="S2390" s="387" t="str">
        <f>+'EVCA sectoralclassification'!E200</f>
        <v>Internet technologies</v>
      </c>
      <c r="T2390" s="384" t="s">
        <v>166</v>
      </c>
      <c r="U2390" s="66" t="s">
        <v>218</v>
      </c>
      <c r="V2390" s="437" t="s">
        <v>3913</v>
      </c>
      <c r="W2390" s="384"/>
      <c r="X2390" s="489">
        <v>44684</v>
      </c>
      <c r="Y2390" s="482"/>
      <c r="Z2390" s="74"/>
    </row>
    <row r="2391" spans="2:26" ht="42.45" hidden="1" customHeight="1" x14ac:dyDescent="0.3">
      <c r="B2391" s="56" t="str">
        <f t="shared" ca="1" si="271"/>
        <v>VERO</v>
      </c>
      <c r="C2391" s="57" t="b">
        <f t="shared" si="272"/>
        <v>1</v>
      </c>
      <c r="D2391" s="57" t="b">
        <f>+IF(Q2391='Convalida dati'!$B$16,AND('Dealflow centrale'!V2391&lt;&gt;"",I2391&lt;&gt;""),IF(AND('Dealflow centrale'!Q2391='Convalida dati'!$B$17,'Dealflow centrale'!I2391=""),OR('Dealflow centrale'!V2391="",V2391='Convalida dati'!$D$8),"FALSO"))</f>
        <v>1</v>
      </c>
      <c r="E2391" s="57" t="b">
        <f>+IF(OR(T2391='Convalida dati'!$F$4,T2391='Convalida dati'!$F$5,T2391='Convalida dati'!$F$8),OR('Dealflow centrale'!V2391='Convalida dati'!$D$9,V2391='Convalida dati'!$D$6,V2391='Convalida dati'!$D$7),IF(OR('Dealflow centrale'!T2391='Convalida dati'!$F$6,'Dealflow centrale'!T2391='Convalida dati'!$F$7),OR('Dealflow centrale'!V2391='Convalida dati'!$D$10,'Dealflow centrale'!V2391='Convalida dati'!$D$9,'Dealflow centrale'!V2391='Convalida dati'!$D$6),IF(T2391="",OR(V2391="",V2391='Convalida dati'!$D$8),"FALSO")))</f>
        <v>1</v>
      </c>
      <c r="F2391" s="58" t="str">
        <f t="shared" ca="1" si="273"/>
        <v>OK</v>
      </c>
      <c r="G2391" s="60">
        <f t="shared" si="270"/>
        <v>2386</v>
      </c>
      <c r="H2391" s="84">
        <v>44678</v>
      </c>
      <c r="I2391" s="295">
        <v>44678</v>
      </c>
      <c r="J2391" s="279" t="s">
        <v>4970</v>
      </c>
      <c r="K2391" s="70" t="s">
        <v>62</v>
      </c>
      <c r="L2391" s="70" t="s">
        <v>206</v>
      </c>
      <c r="M2391" s="72" t="s">
        <v>206</v>
      </c>
      <c r="N2391" s="75"/>
      <c r="O2391" s="73" t="s">
        <v>4969</v>
      </c>
      <c r="P2391" s="72" t="s">
        <v>34</v>
      </c>
      <c r="Q2391" s="281" t="s">
        <v>170</v>
      </c>
      <c r="R2391" s="385" t="s">
        <v>49</v>
      </c>
      <c r="S2391" s="388" t="str">
        <f>+'EVCA sectoralclassification'!E204</f>
        <v>Consumer electronics</v>
      </c>
      <c r="T2391" s="385" t="s">
        <v>41</v>
      </c>
      <c r="U2391" s="72" t="s">
        <v>218</v>
      </c>
      <c r="V2391" s="434" t="s">
        <v>174</v>
      </c>
      <c r="W2391" s="397"/>
      <c r="X2391" s="488">
        <v>44684</v>
      </c>
      <c r="Y2391" s="483"/>
      <c r="Z2391" s="80"/>
    </row>
    <row r="2392" spans="2:26" ht="42.45" hidden="1" customHeight="1" x14ac:dyDescent="0.3">
      <c r="B2392" s="56" t="str">
        <f t="shared" ca="1" si="271"/>
        <v>VERO</v>
      </c>
      <c r="C2392" s="57" t="b">
        <f t="shared" si="272"/>
        <v>1</v>
      </c>
      <c r="D2392" s="57" t="b">
        <f>+IF(Q2392='Convalida dati'!$B$16,AND('Dealflow centrale'!V2392&lt;&gt;"",I2392&lt;&gt;""),IF(AND('Dealflow centrale'!Q2392='Convalida dati'!$B$17,'Dealflow centrale'!I2392=""),OR('Dealflow centrale'!V2392="",V2392='Convalida dati'!$D$8),"FALSO"))</f>
        <v>1</v>
      </c>
      <c r="E2392" s="57" t="b">
        <f>+IF(OR(T2392='Convalida dati'!$F$4,T2392='Convalida dati'!$F$5,T2392='Convalida dati'!$F$8),OR('Dealflow centrale'!V2392='Convalida dati'!$D$9,V2392='Convalida dati'!$D$6,V2392='Convalida dati'!$D$7),IF(OR('Dealflow centrale'!T2392='Convalida dati'!$F$6,'Dealflow centrale'!T2392='Convalida dati'!$F$7),OR('Dealflow centrale'!V2392='Convalida dati'!$D$10,'Dealflow centrale'!V2392='Convalida dati'!$D$9,'Dealflow centrale'!V2392='Convalida dati'!$D$6),IF(T2392="",OR(V2392="",V2392='Convalida dati'!$D$8),"FALSO")))</f>
        <v>1</v>
      </c>
      <c r="F2392" s="58" t="str">
        <f t="shared" ca="1" si="273"/>
        <v>OK</v>
      </c>
      <c r="G2392" s="66">
        <f t="shared" si="270"/>
        <v>2387</v>
      </c>
      <c r="H2392" s="85">
        <v>44678</v>
      </c>
      <c r="I2392" s="296">
        <v>44678</v>
      </c>
      <c r="J2392" s="292" t="s">
        <v>4971</v>
      </c>
      <c r="K2392" s="76" t="s">
        <v>64</v>
      </c>
      <c r="L2392" s="76" t="s">
        <v>738</v>
      </c>
      <c r="M2392" s="78" t="s">
        <v>739</v>
      </c>
      <c r="N2392" s="64"/>
      <c r="O2392" s="272" t="s">
        <v>4972</v>
      </c>
      <c r="P2392" s="66" t="s">
        <v>35</v>
      </c>
      <c r="Q2392" s="67" t="s">
        <v>170</v>
      </c>
      <c r="R2392" s="384" t="s">
        <v>49</v>
      </c>
      <c r="S2392" s="387" t="str">
        <f>+'EVCA sectoralclassification'!E214</f>
        <v>Systems software</v>
      </c>
      <c r="T2392" s="384" t="s">
        <v>166</v>
      </c>
      <c r="U2392" s="66" t="s">
        <v>218</v>
      </c>
      <c r="V2392" s="445" t="s">
        <v>174</v>
      </c>
      <c r="W2392" s="396"/>
      <c r="X2392" s="489">
        <v>44684</v>
      </c>
      <c r="Y2392" s="482" t="s">
        <v>4408</v>
      </c>
      <c r="Z2392" s="74"/>
    </row>
    <row r="2393" spans="2:26" ht="42.45" hidden="1" customHeight="1" x14ac:dyDescent="0.3">
      <c r="B2393" s="56" t="str">
        <f t="shared" ca="1" si="271"/>
        <v>VERO</v>
      </c>
      <c r="C2393" s="57" t="b">
        <f t="shared" si="272"/>
        <v>1</v>
      </c>
      <c r="D2393" s="57" t="b">
        <f>+IF(Q2393='Convalida dati'!$B$16,AND('Dealflow centrale'!V2393&lt;&gt;"",I2393&lt;&gt;""),IF(AND('Dealflow centrale'!Q2393='Convalida dati'!$B$17,'Dealflow centrale'!I2393=""),OR('Dealflow centrale'!V2393="",V2393='Convalida dati'!$D$8),"FALSO"))</f>
        <v>1</v>
      </c>
      <c r="E2393" s="57" t="b">
        <f>+IF(OR(T2393='Convalida dati'!$F$4,T2393='Convalida dati'!$F$5,T2393='Convalida dati'!$F$8),OR('Dealflow centrale'!V2393='Convalida dati'!$D$9,V2393='Convalida dati'!$D$6,V2393='Convalida dati'!$D$7),IF(OR('Dealflow centrale'!T2393='Convalida dati'!$F$6,'Dealflow centrale'!T2393='Convalida dati'!$F$7),OR('Dealflow centrale'!V2393='Convalida dati'!$D$10,'Dealflow centrale'!V2393='Convalida dati'!$D$9,'Dealflow centrale'!V2393='Convalida dati'!$D$6),IF(T2393="",OR(V2393="",V2393='Convalida dati'!$D$8),"FALSO")))</f>
        <v>1</v>
      </c>
      <c r="F2393" s="58" t="str">
        <f t="shared" ca="1" si="273"/>
        <v>OK</v>
      </c>
      <c r="G2393" s="60">
        <f t="shared" si="270"/>
        <v>2388</v>
      </c>
      <c r="H2393" s="84">
        <v>44679</v>
      </c>
      <c r="I2393" s="295">
        <v>44679</v>
      </c>
      <c r="J2393" s="279" t="s">
        <v>4974</v>
      </c>
      <c r="K2393" s="70" t="s">
        <v>62</v>
      </c>
      <c r="L2393" s="70" t="s">
        <v>165</v>
      </c>
      <c r="M2393" s="72" t="s">
        <v>90</v>
      </c>
      <c r="N2393" s="75"/>
      <c r="O2393" s="73" t="s">
        <v>4973</v>
      </c>
      <c r="P2393" s="72" t="s">
        <v>35</v>
      </c>
      <c r="Q2393" s="281" t="s">
        <v>170</v>
      </c>
      <c r="R2393" s="385" t="s">
        <v>46</v>
      </c>
      <c r="S2393" s="388" t="str">
        <f>+'EVCA sectoralclassification'!E179</f>
        <v>Energy: other</v>
      </c>
      <c r="T2393" s="385" t="s">
        <v>166</v>
      </c>
      <c r="U2393" s="72" t="s">
        <v>218</v>
      </c>
      <c r="V2393" s="425" t="s">
        <v>3913</v>
      </c>
      <c r="W2393" s="461"/>
      <c r="X2393" s="488">
        <v>44684</v>
      </c>
      <c r="Y2393" s="483"/>
      <c r="Z2393" s="80"/>
    </row>
    <row r="2394" spans="2:26" ht="42.45" hidden="1" customHeight="1" x14ac:dyDescent="0.3">
      <c r="B2394" s="56" t="str">
        <f t="shared" ca="1" si="271"/>
        <v>VERO</v>
      </c>
      <c r="C2394" s="57" t="b">
        <f t="shared" si="272"/>
        <v>1</v>
      </c>
      <c r="D2394" s="57" t="b">
        <f>+IF(Q2394='Convalida dati'!$B$16,AND('Dealflow centrale'!V2394&lt;&gt;"",I2394&lt;&gt;""),IF(AND('Dealflow centrale'!Q2394='Convalida dati'!$B$17,'Dealflow centrale'!I2394=""),OR('Dealflow centrale'!V2394="",V2394='Convalida dati'!$D$8),"FALSO"))</f>
        <v>1</v>
      </c>
      <c r="E2394" s="57" t="b">
        <f>+IF(OR(T2394='Convalida dati'!$F$4,T2394='Convalida dati'!$F$5,T2394='Convalida dati'!$F$8),OR('Dealflow centrale'!V2394='Convalida dati'!$D$9,V2394='Convalida dati'!$D$6,V2394='Convalida dati'!$D$7),IF(OR('Dealflow centrale'!T2394='Convalida dati'!$F$6,'Dealflow centrale'!T2394='Convalida dati'!$F$7),OR('Dealflow centrale'!V2394='Convalida dati'!$D$10,'Dealflow centrale'!V2394='Convalida dati'!$D$9,'Dealflow centrale'!V2394='Convalida dati'!$D$6),IF(T2394="",OR(V2394="",V2394='Convalida dati'!$D$8),"FALSO")))</f>
        <v>1</v>
      </c>
      <c r="F2394" s="58" t="str">
        <f t="shared" ca="1" si="273"/>
        <v>OK</v>
      </c>
      <c r="G2394" s="66">
        <f t="shared" si="270"/>
        <v>2389</v>
      </c>
      <c r="H2394" s="85">
        <v>44684</v>
      </c>
      <c r="I2394" s="296">
        <v>44684</v>
      </c>
      <c r="J2394" s="292" t="s">
        <v>4976</v>
      </c>
      <c r="K2394" s="76" t="s">
        <v>62</v>
      </c>
      <c r="L2394" s="76" t="s">
        <v>149</v>
      </c>
      <c r="M2394" s="78" t="s">
        <v>92</v>
      </c>
      <c r="N2394" s="64"/>
      <c r="O2394" s="272" t="s">
        <v>4975</v>
      </c>
      <c r="P2394" s="78" t="s">
        <v>35</v>
      </c>
      <c r="Q2394" s="67" t="s">
        <v>170</v>
      </c>
      <c r="R2394" s="384" t="s">
        <v>49</v>
      </c>
      <c r="S2394" s="387" t="str">
        <f>+'EVCA sectoralclassification'!E214</f>
        <v>Systems software</v>
      </c>
      <c r="T2394" s="384" t="s">
        <v>166</v>
      </c>
      <c r="U2394" s="66" t="s">
        <v>218</v>
      </c>
      <c r="V2394" s="437" t="s">
        <v>3913</v>
      </c>
      <c r="W2394" s="384"/>
      <c r="X2394" s="489">
        <v>44684</v>
      </c>
      <c r="Y2394" s="482"/>
      <c r="Z2394" s="74"/>
    </row>
    <row r="2395" spans="2:26" ht="42.45" hidden="1" customHeight="1" x14ac:dyDescent="0.3">
      <c r="B2395" s="405" t="str">
        <f t="shared" ca="1" si="271"/>
        <v>VERO</v>
      </c>
      <c r="C2395" s="406" t="b">
        <f t="shared" si="272"/>
        <v>1</v>
      </c>
      <c r="D2395" s="406" t="b">
        <f>+IF(Q2395='Convalida dati'!$B$16,AND('Dealflow centrale'!V2395&lt;&gt;"",I2395&lt;&gt;""),IF(AND('Dealflow centrale'!Q2395='Convalida dati'!$B$17,'Dealflow centrale'!I2395=""),OR('Dealflow centrale'!V2395="",V2395='Convalida dati'!$D$8),"FALSO"))</f>
        <v>1</v>
      </c>
      <c r="E2395" s="406" t="b">
        <f>+IF(OR(T2395='Convalida dati'!$F$4,T2395='Convalida dati'!$F$5,T2395='Convalida dati'!$F$8),OR('Dealflow centrale'!V2395='Convalida dati'!$D$9,V2395='Convalida dati'!$D$6,V2395='Convalida dati'!$D$7,V2395='Convalida dati'!$D$11),IF(OR('Dealflow centrale'!T2395='Convalida dati'!$F$6,'Dealflow centrale'!T2395='Convalida dati'!$F$7),OR('Dealflow centrale'!V2395='Convalida dati'!$D$12,'Dealflow centrale'!V2395='Convalida dati'!$D$9,'Dealflow centrale'!V2395='Convalida dati'!$D$6),IF(T2395="",OR(V2395="",V2395='Convalida dati'!$D$8),"FALSO")))</f>
        <v>1</v>
      </c>
      <c r="F2395" s="58" t="str">
        <f t="shared" ca="1" si="273"/>
        <v>OK</v>
      </c>
      <c r="G2395" s="60">
        <f t="shared" si="270"/>
        <v>2390</v>
      </c>
      <c r="H2395" s="84">
        <v>44685</v>
      </c>
      <c r="I2395" s="295">
        <v>44693</v>
      </c>
      <c r="J2395" s="279" t="s">
        <v>4977</v>
      </c>
      <c r="K2395" s="70" t="s">
        <v>62</v>
      </c>
      <c r="L2395" s="70" t="s">
        <v>192</v>
      </c>
      <c r="M2395" s="72" t="s">
        <v>95</v>
      </c>
      <c r="N2395" s="75"/>
      <c r="O2395" s="73" t="s">
        <v>4978</v>
      </c>
      <c r="P2395" s="72" t="s">
        <v>34</v>
      </c>
      <c r="Q2395" s="281" t="s">
        <v>170</v>
      </c>
      <c r="R2395" s="385" t="s">
        <v>46</v>
      </c>
      <c r="S2395" s="388" t="str">
        <f>'EVCA sectoralclassification'!E179</f>
        <v>Energy: other</v>
      </c>
      <c r="T2395" s="385" t="s">
        <v>166</v>
      </c>
      <c r="U2395" s="72" t="s">
        <v>970</v>
      </c>
      <c r="V2395" s="431" t="s">
        <v>5177</v>
      </c>
      <c r="W2395" s="464"/>
      <c r="X2395" s="488">
        <v>45580</v>
      </c>
      <c r="Y2395" s="483" t="s">
        <v>6843</v>
      </c>
      <c r="Z2395" s="80"/>
    </row>
    <row r="2396" spans="2:26" ht="42.45" hidden="1" customHeight="1" x14ac:dyDescent="0.3">
      <c r="B2396" s="56" t="str">
        <f t="shared" ca="1" si="271"/>
        <v>VERO</v>
      </c>
      <c r="C2396" s="57" t="b">
        <f t="shared" si="272"/>
        <v>1</v>
      </c>
      <c r="D2396" s="57" t="b">
        <f>+IF(Q2396='Convalida dati'!$B$16,AND('Dealflow centrale'!V2396&lt;&gt;"",I2396&lt;&gt;""),IF(AND('Dealflow centrale'!Q2396='Convalida dati'!$B$17,'Dealflow centrale'!I2396=""),OR('Dealflow centrale'!V2396="",V2396='Convalida dati'!$D$8),"FALSO"))</f>
        <v>1</v>
      </c>
      <c r="E2396" s="57" t="b">
        <f>+IF(OR(T2396='Convalida dati'!$F$4,T2396='Convalida dati'!$F$5,T2396='Convalida dati'!$F$8),OR('Dealflow centrale'!V2396='Convalida dati'!$D$9,V2396='Convalida dati'!$D$6,V2396='Convalida dati'!$D$7),IF(OR('Dealflow centrale'!T2396='Convalida dati'!$F$6,'Dealflow centrale'!T2396='Convalida dati'!$F$7),OR('Dealflow centrale'!V2396='Convalida dati'!$D$10,'Dealflow centrale'!V2396='Convalida dati'!$D$9,'Dealflow centrale'!V2396='Convalida dati'!$D$6),IF(T2396="",OR(V2396="",V2396='Convalida dati'!$D$8),"FALSO")))</f>
        <v>1</v>
      </c>
      <c r="F2396" s="58" t="str">
        <f t="shared" ca="1" si="273"/>
        <v>OK</v>
      </c>
      <c r="G2396" s="66">
        <f t="shared" si="270"/>
        <v>2391</v>
      </c>
      <c r="H2396" s="85">
        <v>44686</v>
      </c>
      <c r="I2396" s="296">
        <v>44686</v>
      </c>
      <c r="J2396" s="292" t="s">
        <v>4979</v>
      </c>
      <c r="K2396" s="76" t="s">
        <v>62</v>
      </c>
      <c r="L2396" s="76" t="s">
        <v>190</v>
      </c>
      <c r="M2396" s="78" t="s">
        <v>99</v>
      </c>
      <c r="N2396" s="64"/>
      <c r="O2396" s="272" t="s">
        <v>4980</v>
      </c>
      <c r="P2396" s="78" t="s">
        <v>35</v>
      </c>
      <c r="Q2396" s="280" t="s">
        <v>170</v>
      </c>
      <c r="R2396" s="384" t="s">
        <v>49</v>
      </c>
      <c r="S2396" s="387" t="str">
        <f>+'EVCA sectoralclassification'!E214</f>
        <v>Systems software</v>
      </c>
      <c r="T2396" s="384" t="s">
        <v>167</v>
      </c>
      <c r="U2396" s="66" t="s">
        <v>218</v>
      </c>
      <c r="V2396" s="437" t="s">
        <v>3913</v>
      </c>
      <c r="W2396" s="384"/>
      <c r="X2396" s="489">
        <v>44691</v>
      </c>
      <c r="Y2396" s="482"/>
      <c r="Z2396" s="74"/>
    </row>
    <row r="2397" spans="2:26" ht="42.45" hidden="1" customHeight="1" x14ac:dyDescent="0.3">
      <c r="B2397" s="56" t="str">
        <f t="shared" ca="1" si="271"/>
        <v>VERO</v>
      </c>
      <c r="C2397" s="57" t="b">
        <f t="shared" si="272"/>
        <v>1</v>
      </c>
      <c r="D2397" s="57" t="b">
        <f>+IF(Q2397='Convalida dati'!$B$16,AND('Dealflow centrale'!V2397&lt;&gt;"",I2397&lt;&gt;""),IF(AND('Dealflow centrale'!Q2397='Convalida dati'!$B$17,'Dealflow centrale'!I2397=""),OR('Dealflow centrale'!V2397="",V2397='Convalida dati'!$D$8),"FALSO"))</f>
        <v>1</v>
      </c>
      <c r="E2397" s="57" t="b">
        <f>+IF(OR(T2397='Convalida dati'!$F$4,T2397='Convalida dati'!$F$5,T2397='Convalida dati'!$F$8),OR('Dealflow centrale'!V2397='Convalida dati'!$D$9,V2397='Convalida dati'!$D$6,V2397='Convalida dati'!$D$7),IF(OR('Dealflow centrale'!T2397='Convalida dati'!$F$6,'Dealflow centrale'!T2397='Convalida dati'!$F$7),OR('Dealflow centrale'!V2397='Convalida dati'!$D$10,'Dealflow centrale'!V2397='Convalida dati'!$D$9,'Dealflow centrale'!V2397='Convalida dati'!$D$6),IF(T2397="",OR(V2397="",V2397='Convalida dati'!$D$8),"FALSO")))</f>
        <v>1</v>
      </c>
      <c r="F2397" s="58" t="str">
        <f t="shared" ca="1" si="273"/>
        <v>OK</v>
      </c>
      <c r="G2397" s="60">
        <f t="shared" si="270"/>
        <v>2392</v>
      </c>
      <c r="H2397" s="84">
        <v>44690</v>
      </c>
      <c r="I2397" s="295">
        <v>44690</v>
      </c>
      <c r="J2397" s="279" t="s">
        <v>4981</v>
      </c>
      <c r="K2397" s="70" t="s">
        <v>62</v>
      </c>
      <c r="L2397" s="70" t="s">
        <v>149</v>
      </c>
      <c r="M2397" s="72" t="s">
        <v>92</v>
      </c>
      <c r="N2397" s="75"/>
      <c r="O2397" s="73" t="s">
        <v>3910</v>
      </c>
      <c r="P2397" s="72" t="s">
        <v>83</v>
      </c>
      <c r="Q2397" s="281" t="s">
        <v>170</v>
      </c>
      <c r="R2397" s="385" t="s">
        <v>52</v>
      </c>
      <c r="S2397" s="388" t="str">
        <f>+'EVCA sectoralclassification'!E231</f>
        <v>Medical devices and supplies</v>
      </c>
      <c r="T2397" s="385" t="s">
        <v>166</v>
      </c>
      <c r="U2397" s="72" t="s">
        <v>218</v>
      </c>
      <c r="V2397" s="425" t="s">
        <v>3913</v>
      </c>
      <c r="W2397" s="461"/>
      <c r="X2397" s="488">
        <v>44691</v>
      </c>
      <c r="Y2397" s="483"/>
      <c r="Z2397" s="80"/>
    </row>
    <row r="2398" spans="2:26" ht="42.45" hidden="1" customHeight="1" x14ac:dyDescent="0.3">
      <c r="B2398" s="56" t="str">
        <f t="shared" ca="1" si="271"/>
        <v>VERO</v>
      </c>
      <c r="C2398" s="57" t="b">
        <f t="shared" si="272"/>
        <v>1</v>
      </c>
      <c r="D2398" s="57" t="b">
        <f>+IF(Q2398='Convalida dati'!$B$16,AND('Dealflow centrale'!V2398&lt;&gt;"",I2398&lt;&gt;""),IF(AND('Dealflow centrale'!Q2398='Convalida dati'!$B$17,'Dealflow centrale'!I2398=""),OR('Dealflow centrale'!V2398="",V2398='Convalida dati'!$D$8),"FALSO"))</f>
        <v>1</v>
      </c>
      <c r="E2398" s="57" t="b">
        <f>+IF(OR(T2398='Convalida dati'!$F$4,T2398='Convalida dati'!$F$5,T2398='Convalida dati'!$F$8),OR('Dealflow centrale'!V2398='Convalida dati'!$D$9,V2398='Convalida dati'!$D$6,V2398='Convalida dati'!$D$7),IF(OR('Dealflow centrale'!T2398='Convalida dati'!$F$6,'Dealflow centrale'!T2398='Convalida dati'!$F$7),OR('Dealflow centrale'!V2398='Convalida dati'!$D$10,'Dealflow centrale'!V2398='Convalida dati'!$D$9,'Dealflow centrale'!V2398='Convalida dati'!$D$6),IF(T2398="",OR(V2398="",V2398='Convalida dati'!$D$8),"FALSO")))</f>
        <v>1</v>
      </c>
      <c r="F2398" s="58" t="str">
        <f t="shared" ca="1" si="273"/>
        <v>OK</v>
      </c>
      <c r="G2398" s="66">
        <f t="shared" si="270"/>
        <v>2393</v>
      </c>
      <c r="H2398" s="85">
        <v>44686</v>
      </c>
      <c r="I2398" s="296" t="s">
        <v>4983</v>
      </c>
      <c r="J2398" s="292" t="s">
        <v>4982</v>
      </c>
      <c r="K2398" s="76" t="s">
        <v>62</v>
      </c>
      <c r="L2398" s="76" t="s">
        <v>149</v>
      </c>
      <c r="M2398" s="78" t="s">
        <v>92</v>
      </c>
      <c r="N2398" s="64"/>
      <c r="O2398" s="272" t="s">
        <v>4984</v>
      </c>
      <c r="P2398" s="66" t="s">
        <v>35</v>
      </c>
      <c r="Q2398" s="67" t="s">
        <v>170</v>
      </c>
      <c r="R2398" s="384" t="s">
        <v>52</v>
      </c>
      <c r="S2398" s="387" t="str">
        <f>+'EVCA sectoralclassification'!E230</f>
        <v>Medical equipment and related software</v>
      </c>
      <c r="T2398" s="384" t="s">
        <v>167</v>
      </c>
      <c r="U2398" s="66" t="s">
        <v>218</v>
      </c>
      <c r="V2398" s="437" t="s">
        <v>3913</v>
      </c>
      <c r="W2398" s="384"/>
      <c r="X2398" s="489">
        <v>44691</v>
      </c>
      <c r="Y2398" s="482"/>
      <c r="Z2398" s="74"/>
    </row>
    <row r="2399" spans="2:26" ht="42.45" hidden="1" customHeight="1" x14ac:dyDescent="0.3">
      <c r="B2399" s="56" t="str">
        <f t="shared" ca="1" si="271"/>
        <v>VERO</v>
      </c>
      <c r="C2399" s="57" t="b">
        <f t="shared" si="272"/>
        <v>1</v>
      </c>
      <c r="D2399" s="57" t="b">
        <f>+IF(Q2399='Convalida dati'!$B$16,AND('Dealflow centrale'!V2399&lt;&gt;"",I2399&lt;&gt;""),IF(AND('Dealflow centrale'!Q2399='Convalida dati'!$B$17,'Dealflow centrale'!I2399=""),OR('Dealflow centrale'!V2399="",V2399='Convalida dati'!$D$8),"FALSO"))</f>
        <v>1</v>
      </c>
      <c r="E2399" s="57" t="b">
        <f>+IF(OR(T2399='Convalida dati'!$F$4,T2399='Convalida dati'!$F$5,T2399='Convalida dati'!$F$8),OR('Dealflow centrale'!V2399='Convalida dati'!$D$9,V2399='Convalida dati'!$D$6,V2399='Convalida dati'!$D$7),IF(OR('Dealflow centrale'!T2399='Convalida dati'!$F$6,'Dealflow centrale'!T2399='Convalida dati'!$F$7),OR('Dealflow centrale'!V2399='Convalida dati'!$D$10,'Dealflow centrale'!V2399='Convalida dati'!$D$9,'Dealflow centrale'!V2399='Convalida dati'!$D$6),IF(T2399="",OR(V2399="",V2399='Convalida dati'!$D$8),"FALSO")))</f>
        <v>1</v>
      </c>
      <c r="F2399" s="58" t="str">
        <f t="shared" ca="1" si="273"/>
        <v>OK</v>
      </c>
      <c r="G2399" s="60">
        <f t="shared" si="270"/>
        <v>2394</v>
      </c>
      <c r="H2399" s="84">
        <v>44685</v>
      </c>
      <c r="I2399" s="295">
        <v>44685</v>
      </c>
      <c r="J2399" s="279" t="s">
        <v>4985</v>
      </c>
      <c r="K2399" s="70" t="s">
        <v>64</v>
      </c>
      <c r="L2399" s="70" t="s">
        <v>895</v>
      </c>
      <c r="M2399" s="72" t="s">
        <v>161</v>
      </c>
      <c r="N2399" s="75"/>
      <c r="O2399" s="73" t="s">
        <v>4986</v>
      </c>
      <c r="P2399" s="72" t="s">
        <v>34</v>
      </c>
      <c r="Q2399" s="281" t="s">
        <v>170</v>
      </c>
      <c r="R2399" s="385" t="s">
        <v>49</v>
      </c>
      <c r="S2399" s="388" t="str">
        <f>+'EVCA sectoralclassification'!E188</f>
        <v>Broadcasting, publications and content providers</v>
      </c>
      <c r="T2399" s="385" t="s">
        <v>166</v>
      </c>
      <c r="U2399" s="72" t="s">
        <v>218</v>
      </c>
      <c r="V2399" s="434" t="s">
        <v>174</v>
      </c>
      <c r="W2399" s="397"/>
      <c r="X2399" s="488">
        <v>44691</v>
      </c>
      <c r="Y2399" s="483" t="s">
        <v>4408</v>
      </c>
      <c r="Z2399" s="80"/>
    </row>
    <row r="2400" spans="2:26" ht="42.45" hidden="1" customHeight="1" x14ac:dyDescent="0.3">
      <c r="B2400" s="56" t="str">
        <f t="shared" ca="1" si="271"/>
        <v>VERO</v>
      </c>
      <c r="C2400" s="57" t="b">
        <f t="shared" si="272"/>
        <v>1</v>
      </c>
      <c r="D2400" s="57" t="b">
        <f>+IF(Q2400='Convalida dati'!$B$16,AND('Dealflow centrale'!V2400&lt;&gt;"",I2400&lt;&gt;""),IF(AND('Dealflow centrale'!Q2400='Convalida dati'!$B$17,'Dealflow centrale'!I2400=""),OR('Dealflow centrale'!V2400="",V2400='Convalida dati'!$D$8),"FALSO"))</f>
        <v>1</v>
      </c>
      <c r="E2400" s="57" t="b">
        <f>+IF(OR(T2400='Convalida dati'!$F$4,T2400='Convalida dati'!$F$5,T2400='Convalida dati'!$F$8),OR('Dealflow centrale'!V2400='Convalida dati'!$D$9,V2400='Convalida dati'!$D$6,V2400='Convalida dati'!$D$7),IF(OR('Dealflow centrale'!T2400='Convalida dati'!$F$6,'Dealflow centrale'!T2400='Convalida dati'!$F$7),OR('Dealflow centrale'!V2400='Convalida dati'!$D$10,'Dealflow centrale'!V2400='Convalida dati'!$D$9,'Dealflow centrale'!V2400='Convalida dati'!$D$6),IF(T2400="",OR(V2400="",V2400='Convalida dati'!$D$8),"FALSO")))</f>
        <v>1</v>
      </c>
      <c r="F2400" s="58" t="str">
        <f t="shared" ca="1" si="273"/>
        <v>OK</v>
      </c>
      <c r="G2400" s="66">
        <f t="shared" si="270"/>
        <v>2395</v>
      </c>
      <c r="H2400" s="85">
        <v>44693</v>
      </c>
      <c r="I2400" s="296">
        <v>44693</v>
      </c>
      <c r="J2400" s="292" t="s">
        <v>4989</v>
      </c>
      <c r="K2400" s="76" t="s">
        <v>62</v>
      </c>
      <c r="L2400" s="76" t="s">
        <v>149</v>
      </c>
      <c r="M2400" s="78" t="s">
        <v>92</v>
      </c>
      <c r="N2400" s="77" t="s">
        <v>4469</v>
      </c>
      <c r="O2400" s="272"/>
      <c r="P2400" s="78" t="s">
        <v>36</v>
      </c>
      <c r="Q2400" s="67" t="s">
        <v>170</v>
      </c>
      <c r="R2400" s="384" t="s">
        <v>52</v>
      </c>
      <c r="S2400" s="387" t="str">
        <f>+'EVCA sectoralclassification'!E234</f>
        <v>Healthcare: other</v>
      </c>
      <c r="T2400" s="384" t="s">
        <v>166</v>
      </c>
      <c r="U2400" s="66" t="s">
        <v>218</v>
      </c>
      <c r="V2400" s="437" t="s">
        <v>3913</v>
      </c>
      <c r="W2400" s="384"/>
      <c r="X2400" s="489">
        <v>44698</v>
      </c>
      <c r="Y2400" s="482"/>
      <c r="Z2400" s="74"/>
    </row>
    <row r="2401" spans="2:26" ht="42.45" hidden="1" customHeight="1" x14ac:dyDescent="0.3">
      <c r="B2401" s="56" t="str">
        <f t="shared" ca="1" si="271"/>
        <v>VERO</v>
      </c>
      <c r="C2401" s="57" t="b">
        <f t="shared" si="272"/>
        <v>1</v>
      </c>
      <c r="D2401" s="57" t="b">
        <f>+IF(Q2401='Convalida dati'!$B$16,AND('Dealflow centrale'!V2401&lt;&gt;"",I2401&lt;&gt;""),IF(AND('Dealflow centrale'!Q2401='Convalida dati'!$B$17,'Dealflow centrale'!I2401=""),OR('Dealflow centrale'!V2401="",V2401='Convalida dati'!$D$8),"FALSO"))</f>
        <v>1</v>
      </c>
      <c r="E2401" s="57" t="b">
        <f>+IF(OR(T2401='Convalida dati'!$F$4,T2401='Convalida dati'!$F$5,T2401='Convalida dati'!$F$8),OR('Dealflow centrale'!V2401='Convalida dati'!$D$9,V2401='Convalida dati'!$D$6,V2401='Convalida dati'!$D$7),IF(OR('Dealflow centrale'!T2401='Convalida dati'!$F$6,'Dealflow centrale'!T2401='Convalida dati'!$F$7),OR('Dealflow centrale'!V2401='Convalida dati'!$D$10,'Dealflow centrale'!V2401='Convalida dati'!$D$9,'Dealflow centrale'!V2401='Convalida dati'!$D$6),IF(T2401="",OR(V2401="",V2401='Convalida dati'!$D$8),"FALSO")))</f>
        <v>1</v>
      </c>
      <c r="F2401" s="58" t="str">
        <f t="shared" ca="1" si="273"/>
        <v>OK</v>
      </c>
      <c r="G2401" s="60">
        <f t="shared" si="270"/>
        <v>2396</v>
      </c>
      <c r="H2401" s="84">
        <v>44693</v>
      </c>
      <c r="I2401" s="295">
        <v>44693</v>
      </c>
      <c r="J2401" s="279" t="s">
        <v>4990</v>
      </c>
      <c r="K2401" s="70" t="s">
        <v>64</v>
      </c>
      <c r="L2401" s="70" t="s">
        <v>738</v>
      </c>
      <c r="M2401" s="72" t="s">
        <v>739</v>
      </c>
      <c r="N2401" s="75"/>
      <c r="O2401" s="73" t="s">
        <v>4991</v>
      </c>
      <c r="P2401" s="72" t="s">
        <v>34</v>
      </c>
      <c r="Q2401" s="281" t="s">
        <v>170</v>
      </c>
      <c r="R2401" s="385" t="s">
        <v>48</v>
      </c>
      <c r="S2401" s="388" t="str">
        <f>+'EVCA sectoralclassification'!E200</f>
        <v>Internet technologies</v>
      </c>
      <c r="T2401" s="385" t="s">
        <v>41</v>
      </c>
      <c r="U2401" s="72" t="s">
        <v>218</v>
      </c>
      <c r="V2401" s="434" t="s">
        <v>174</v>
      </c>
      <c r="W2401" s="397"/>
      <c r="X2401" s="488">
        <v>44698</v>
      </c>
      <c r="Y2401" s="483"/>
      <c r="Z2401" s="80"/>
    </row>
    <row r="2402" spans="2:26" ht="42.45" hidden="1" customHeight="1" x14ac:dyDescent="0.3">
      <c r="B2402" s="56" t="str">
        <f t="shared" ca="1" si="271"/>
        <v>VERO</v>
      </c>
      <c r="C2402" s="57" t="b">
        <f t="shared" si="272"/>
        <v>1</v>
      </c>
      <c r="D2402" s="57" t="b">
        <f>+IF(Q2402='Convalida dati'!$B$16,AND('Dealflow centrale'!V2402&lt;&gt;"",I2402&lt;&gt;""),IF(AND('Dealflow centrale'!Q2402='Convalida dati'!$B$17,'Dealflow centrale'!I2402=""),OR('Dealflow centrale'!V2402="",V2402='Convalida dati'!$D$8),"FALSO"))</f>
        <v>1</v>
      </c>
      <c r="E2402" s="57" t="b">
        <f>+IF(OR(T2402='Convalida dati'!$F$4,T2402='Convalida dati'!$F$5,T2402='Convalida dati'!$F$8),OR('Dealflow centrale'!V2402='Convalida dati'!$D$9,V2402='Convalida dati'!$D$6,V2402='Convalida dati'!$D$7),IF(OR('Dealflow centrale'!T2402='Convalida dati'!$F$6,'Dealflow centrale'!T2402='Convalida dati'!$F$7),OR('Dealflow centrale'!V2402='Convalida dati'!$D$10,'Dealflow centrale'!V2402='Convalida dati'!$D$9,'Dealflow centrale'!V2402='Convalida dati'!$D$6),IF(T2402="",OR(V2402="",V2402='Convalida dati'!$D$8),"FALSO")))</f>
        <v>1</v>
      </c>
      <c r="F2402" s="58" t="str">
        <f t="shared" ca="1" si="273"/>
        <v>OK</v>
      </c>
      <c r="G2402" s="66">
        <f t="shared" si="270"/>
        <v>2397</v>
      </c>
      <c r="H2402" s="85">
        <v>44698</v>
      </c>
      <c r="I2402" s="296">
        <v>44698</v>
      </c>
      <c r="J2402" s="292" t="s">
        <v>4992</v>
      </c>
      <c r="K2402" s="76" t="s">
        <v>62</v>
      </c>
      <c r="L2402" s="76" t="s">
        <v>206</v>
      </c>
      <c r="M2402" s="78" t="s">
        <v>206</v>
      </c>
      <c r="N2402" s="64"/>
      <c r="O2402" s="272" t="s">
        <v>1912</v>
      </c>
      <c r="P2402" s="66" t="s">
        <v>35</v>
      </c>
      <c r="Q2402" s="67" t="s">
        <v>170</v>
      </c>
      <c r="R2402" s="384" t="s">
        <v>51</v>
      </c>
      <c r="S2402" s="387" t="str">
        <f>+'EVCA sectoralclassification'!E65</f>
        <v>Manufacturing: other</v>
      </c>
      <c r="T2402" s="384" t="s">
        <v>166</v>
      </c>
      <c r="U2402" s="66" t="s">
        <v>218</v>
      </c>
      <c r="V2402" s="437" t="s">
        <v>3913</v>
      </c>
      <c r="W2402" s="384"/>
      <c r="X2402" s="489">
        <v>44698</v>
      </c>
      <c r="Y2402" s="482"/>
      <c r="Z2402" s="74"/>
    </row>
    <row r="2403" spans="2:26" ht="42.45" hidden="1" customHeight="1" x14ac:dyDescent="0.3">
      <c r="B2403" s="56" t="str">
        <f t="shared" ca="1" si="271"/>
        <v>VERO</v>
      </c>
      <c r="C2403" s="57" t="b">
        <f t="shared" si="272"/>
        <v>1</v>
      </c>
      <c r="D2403" s="57" t="b">
        <f>+IF(Q2403='Convalida dati'!$B$16,AND('Dealflow centrale'!V2403&lt;&gt;"",I2403&lt;&gt;""),IF(AND('Dealflow centrale'!Q2403='Convalida dati'!$B$17,'Dealflow centrale'!I2403=""),OR('Dealflow centrale'!V2403="",V2403='Convalida dati'!$D$8),"FALSO"))</f>
        <v>1</v>
      </c>
      <c r="E2403" s="57" t="b">
        <f>+IF(OR(T2403='Convalida dati'!$F$4,T2403='Convalida dati'!$F$5,T2403='Convalida dati'!$F$8),OR('Dealflow centrale'!V2403='Convalida dati'!$D$9,V2403='Convalida dati'!$D$6,V2403='Convalida dati'!$D$7),IF(OR('Dealflow centrale'!T2403='Convalida dati'!$F$6,'Dealflow centrale'!T2403='Convalida dati'!$F$7),OR('Dealflow centrale'!V2403='Convalida dati'!$D$10,'Dealflow centrale'!V2403='Convalida dati'!$D$9,'Dealflow centrale'!V2403='Convalida dati'!$D$6),IF(T2403="",OR(V2403="",V2403='Convalida dati'!$D$8),"FALSO")))</f>
        <v>1</v>
      </c>
      <c r="F2403" s="58" t="str">
        <f t="shared" ca="1" si="273"/>
        <v>OK</v>
      </c>
      <c r="G2403" s="60">
        <f t="shared" si="270"/>
        <v>2398</v>
      </c>
      <c r="H2403" s="84">
        <v>44698</v>
      </c>
      <c r="I2403" s="295">
        <v>44698</v>
      </c>
      <c r="J2403" s="279" t="s">
        <v>4994</v>
      </c>
      <c r="K2403" s="70" t="s">
        <v>62</v>
      </c>
      <c r="L2403" s="70" t="s">
        <v>149</v>
      </c>
      <c r="M2403" s="72" t="s">
        <v>92</v>
      </c>
      <c r="N2403" s="75"/>
      <c r="O2403" s="73" t="s">
        <v>4993</v>
      </c>
      <c r="P2403" s="72" t="s">
        <v>35</v>
      </c>
      <c r="Q2403" s="281" t="s">
        <v>170</v>
      </c>
      <c r="R2403" s="385" t="s">
        <v>52</v>
      </c>
      <c r="S2403" s="388" t="str">
        <f>+'EVCA sectoralclassification'!E232</f>
        <v>Medical devices and supplies</v>
      </c>
      <c r="T2403" s="385" t="s">
        <v>41</v>
      </c>
      <c r="U2403" s="72" t="s">
        <v>218</v>
      </c>
      <c r="V2403" s="434" t="s">
        <v>174</v>
      </c>
      <c r="W2403" s="397"/>
      <c r="X2403" s="488">
        <v>44705</v>
      </c>
      <c r="Y2403" s="483"/>
      <c r="Z2403" s="80"/>
    </row>
    <row r="2404" spans="2:26" ht="42.45" hidden="1" customHeight="1" x14ac:dyDescent="0.3">
      <c r="B2404" s="56" t="str">
        <f t="shared" ca="1" si="271"/>
        <v>VERO</v>
      </c>
      <c r="C2404" s="57" t="b">
        <f t="shared" si="272"/>
        <v>1</v>
      </c>
      <c r="D2404" s="57" t="b">
        <f>+IF(Q2404='Convalida dati'!$B$16,AND('Dealflow centrale'!V2404&lt;&gt;"",I2404&lt;&gt;""),IF(AND('Dealflow centrale'!Q2404='Convalida dati'!$B$17,'Dealflow centrale'!I2404=""),OR('Dealflow centrale'!V2404="",V2404='Convalida dati'!$D$8),"FALSO"))</f>
        <v>1</v>
      </c>
      <c r="E2404" s="57" t="b">
        <f>+IF(OR(T2404='Convalida dati'!$F$4,T2404='Convalida dati'!$F$5,T2404='Convalida dati'!$F$8),OR('Dealflow centrale'!V2404='Convalida dati'!$D$9,V2404='Convalida dati'!$D$6,V2404='Convalida dati'!$D$7),IF(OR('Dealflow centrale'!T2404='Convalida dati'!$F$6,'Dealflow centrale'!T2404='Convalida dati'!$F$7),OR('Dealflow centrale'!V2404='Convalida dati'!$D$10,'Dealflow centrale'!V2404='Convalida dati'!$D$9,'Dealflow centrale'!V2404='Convalida dati'!$D$6),IF(T2404="",OR(V2404="",V2404='Convalida dati'!$D$8),"FALSO")))</f>
        <v>1</v>
      </c>
      <c r="F2404" s="58" t="str">
        <f t="shared" ca="1" si="273"/>
        <v>OK</v>
      </c>
      <c r="G2404" s="66">
        <f t="shared" si="270"/>
        <v>2399</v>
      </c>
      <c r="H2404" s="85">
        <v>44699</v>
      </c>
      <c r="I2404" s="296">
        <v>44699</v>
      </c>
      <c r="J2404" s="292" t="s">
        <v>4995</v>
      </c>
      <c r="K2404" s="76" t="s">
        <v>62</v>
      </c>
      <c r="L2404" s="76" t="s">
        <v>165</v>
      </c>
      <c r="M2404" s="78" t="s">
        <v>90</v>
      </c>
      <c r="N2404" s="77" t="s">
        <v>4469</v>
      </c>
      <c r="O2404" s="272"/>
      <c r="P2404" s="66" t="s">
        <v>36</v>
      </c>
      <c r="Q2404" s="67" t="s">
        <v>170</v>
      </c>
      <c r="R2404" s="384" t="s">
        <v>53</v>
      </c>
      <c r="S2404" s="387" t="str">
        <f>+'EVCA sectoralclassification'!E108</f>
        <v>Transportation services</v>
      </c>
      <c r="T2404" s="384" t="s">
        <v>166</v>
      </c>
      <c r="U2404" s="66" t="s">
        <v>218</v>
      </c>
      <c r="V2404" s="437" t="s">
        <v>3913</v>
      </c>
      <c r="W2404" s="384"/>
      <c r="X2404" s="489">
        <v>44705</v>
      </c>
      <c r="Y2404" s="482"/>
      <c r="Z2404" s="74"/>
    </row>
    <row r="2405" spans="2:26" ht="42.45" hidden="1" customHeight="1" x14ac:dyDescent="0.3">
      <c r="B2405" s="56" t="str">
        <f t="shared" ca="1" si="271"/>
        <v>VERO</v>
      </c>
      <c r="C2405" s="57" t="b">
        <f t="shared" si="272"/>
        <v>1</v>
      </c>
      <c r="D2405" s="57" t="b">
        <f>+IF(Q2405='Convalida dati'!$B$16,AND('Dealflow centrale'!V2405&lt;&gt;"",I2405&lt;&gt;""),IF(AND('Dealflow centrale'!Q2405='Convalida dati'!$B$17,'Dealflow centrale'!I2405=""),OR('Dealflow centrale'!V2405="",V2405='Convalida dati'!$D$8),"FALSO"))</f>
        <v>1</v>
      </c>
      <c r="E2405" s="57" t="b">
        <f>+IF(OR(T2405='Convalida dati'!$F$4,T2405='Convalida dati'!$F$5,T2405='Convalida dati'!$F$8),OR('Dealflow centrale'!V2405='Convalida dati'!$D$9,V2405='Convalida dati'!$D$6,V2405='Convalida dati'!$D$7),IF(OR('Dealflow centrale'!T2405='Convalida dati'!$F$6,'Dealflow centrale'!T2405='Convalida dati'!$F$7),OR('Dealflow centrale'!V2405='Convalida dati'!$D$10,'Dealflow centrale'!V2405='Convalida dati'!$D$9,'Dealflow centrale'!V2405='Convalida dati'!$D$6),IF(T2405="",OR(V2405="",V2405='Convalida dati'!$D$8),"FALSO")))</f>
        <v>1</v>
      </c>
      <c r="F2405" s="58" t="str">
        <f t="shared" ca="1" si="273"/>
        <v>OK</v>
      </c>
      <c r="G2405" s="60">
        <f t="shared" si="270"/>
        <v>2400</v>
      </c>
      <c r="H2405" s="84">
        <v>44699</v>
      </c>
      <c r="I2405" s="295">
        <v>44699</v>
      </c>
      <c r="J2405" s="279" t="s">
        <v>4996</v>
      </c>
      <c r="K2405" s="70" t="s">
        <v>62</v>
      </c>
      <c r="L2405" s="70" t="s">
        <v>231</v>
      </c>
      <c r="M2405" s="72" t="s">
        <v>91</v>
      </c>
      <c r="N2405" s="75" t="s">
        <v>4801</v>
      </c>
      <c r="O2405" s="73"/>
      <c r="P2405" s="72" t="s">
        <v>36</v>
      </c>
      <c r="Q2405" s="281" t="s">
        <v>170</v>
      </c>
      <c r="R2405" s="385" t="s">
        <v>49</v>
      </c>
      <c r="S2405" s="388" t="str">
        <f>+'EVCA sectoralclassification'!E214</f>
        <v>Systems software</v>
      </c>
      <c r="T2405" s="385" t="s">
        <v>167</v>
      </c>
      <c r="U2405" s="72" t="s">
        <v>218</v>
      </c>
      <c r="V2405" s="425" t="s">
        <v>3913</v>
      </c>
      <c r="W2405" s="461"/>
      <c r="X2405" s="488">
        <v>44705</v>
      </c>
      <c r="Y2405" s="483"/>
      <c r="Z2405" s="80"/>
    </row>
    <row r="2406" spans="2:26" ht="42.45" hidden="1" customHeight="1" x14ac:dyDescent="0.3">
      <c r="B2406" s="56" t="str">
        <f t="shared" ca="1" si="271"/>
        <v>VERO</v>
      </c>
      <c r="C2406" s="57" t="b">
        <f t="shared" si="272"/>
        <v>1</v>
      </c>
      <c r="D2406" s="57" t="b">
        <f>+IF(Q2406='Convalida dati'!$B$16,AND('Dealflow centrale'!V2406&lt;&gt;"",I2406&lt;&gt;""),IF(AND('Dealflow centrale'!Q2406='Convalida dati'!$B$17,'Dealflow centrale'!I2406=""),OR('Dealflow centrale'!V2406="",V2406='Convalida dati'!$D$8),"FALSO"))</f>
        <v>1</v>
      </c>
      <c r="E2406" s="406" t="b">
        <f>+IF(OR(T2406='Convalida dati'!$F$4,T2406='Convalida dati'!$F$8),OR('Dealflow centrale'!V2406='Convalida dati'!$D$6,V2406='Convalida dati'!$D$7),IF(OR('Dealflow centrale'!T2406='Convalida dati'!$F$5,'Dealflow centrale'!T2406='Convalida dati'!$F$6,'Dealflow centrale'!T2406='Convalida dati'!$F$7),OR('Dealflow centrale'!V2406='Convalida dati'!$D$12,'Dealflow centrale'!V2406='Convalida dati'!$D$11),IF(T2406="",OR(V2406="",V2406='Convalida dati'!$D$8),"FALSO")))</f>
        <v>1</v>
      </c>
      <c r="F2406" s="58" t="str">
        <f t="shared" ca="1" si="273"/>
        <v>OK</v>
      </c>
      <c r="G2406" s="66">
        <f t="shared" si="270"/>
        <v>2401</v>
      </c>
      <c r="H2406" s="85">
        <v>44699</v>
      </c>
      <c r="I2406" s="296">
        <v>44699</v>
      </c>
      <c r="J2406" s="292" t="s">
        <v>4997</v>
      </c>
      <c r="K2406" s="76" t="s">
        <v>62</v>
      </c>
      <c r="L2406" s="76" t="s">
        <v>773</v>
      </c>
      <c r="M2406" s="78" t="s">
        <v>98</v>
      </c>
      <c r="N2406" s="64"/>
      <c r="O2406" s="272" t="s">
        <v>3968</v>
      </c>
      <c r="P2406" s="66" t="s">
        <v>35</v>
      </c>
      <c r="Q2406" s="67" t="s">
        <v>170</v>
      </c>
      <c r="R2406" s="384" t="s">
        <v>49</v>
      </c>
      <c r="S2406" s="387" t="str">
        <f>+'EVCA sectoralclassification'!E214</f>
        <v>Systems software</v>
      </c>
      <c r="T2406" s="384" t="s">
        <v>166</v>
      </c>
      <c r="U2406" s="66" t="s">
        <v>218</v>
      </c>
      <c r="V2406" s="444" t="s">
        <v>6460</v>
      </c>
      <c r="W2406" s="469"/>
      <c r="X2406" s="489">
        <v>45665</v>
      </c>
      <c r="Y2406" s="482" t="s">
        <v>7071</v>
      </c>
      <c r="Z2406" s="74"/>
    </row>
    <row r="2407" spans="2:26" ht="42.45" hidden="1" customHeight="1" x14ac:dyDescent="0.3">
      <c r="B2407" s="56" t="str">
        <f t="shared" ca="1" si="271"/>
        <v>VERO</v>
      </c>
      <c r="C2407" s="57" t="b">
        <f t="shared" si="272"/>
        <v>1</v>
      </c>
      <c r="D2407" s="57" t="b">
        <f>+IF(Q2407='Convalida dati'!$B$16,AND('Dealflow centrale'!V2407&lt;&gt;"",I2407&lt;&gt;""),IF(AND('Dealflow centrale'!Q2407='Convalida dati'!$B$17,'Dealflow centrale'!I2407=""),OR('Dealflow centrale'!V2407="",V2407='Convalida dati'!$D$8),"FALSO"))</f>
        <v>1</v>
      </c>
      <c r="E2407" s="57" t="b">
        <f>+IF(OR(T2407='Convalida dati'!$F$4,T2407='Convalida dati'!$F$5,T2407='Convalida dati'!$F$8),OR('Dealflow centrale'!V2407='Convalida dati'!$D$9,V2407='Convalida dati'!$D$6,V2407='Convalida dati'!$D$7),IF(OR('Dealflow centrale'!T2407='Convalida dati'!$F$6,'Dealflow centrale'!T2407='Convalida dati'!$F$7),OR('Dealflow centrale'!V2407='Convalida dati'!$D$10,'Dealflow centrale'!V2407='Convalida dati'!$D$9,'Dealflow centrale'!V2407='Convalida dati'!$D$6),IF(T2407="",OR(V2407="",V2407='Convalida dati'!$D$8),"FALSO")))</f>
        <v>1</v>
      </c>
      <c r="F2407" s="58" t="str">
        <f t="shared" ca="1" si="273"/>
        <v>OK</v>
      </c>
      <c r="G2407" s="60">
        <f t="shared" si="270"/>
        <v>2402</v>
      </c>
      <c r="H2407" s="84">
        <v>44699</v>
      </c>
      <c r="I2407" s="295">
        <v>44699</v>
      </c>
      <c r="J2407" s="279" t="s">
        <v>5009</v>
      </c>
      <c r="K2407" s="70" t="s">
        <v>62</v>
      </c>
      <c r="L2407" s="70" t="s">
        <v>149</v>
      </c>
      <c r="M2407" s="72" t="s">
        <v>92</v>
      </c>
      <c r="N2407" s="75"/>
      <c r="O2407" s="73" t="s">
        <v>4998</v>
      </c>
      <c r="P2407" s="72" t="s">
        <v>83</v>
      </c>
      <c r="Q2407" s="281" t="s">
        <v>170</v>
      </c>
      <c r="R2407" s="385" t="s">
        <v>43</v>
      </c>
      <c r="S2407" s="388" t="str">
        <f>+'EVCA sectoralclassification'!E135</f>
        <v>Consumer products retailing</v>
      </c>
      <c r="T2407" s="385" t="s">
        <v>167</v>
      </c>
      <c r="U2407" s="72" t="s">
        <v>218</v>
      </c>
      <c r="V2407" s="425" t="s">
        <v>3913</v>
      </c>
      <c r="W2407" s="461"/>
      <c r="X2407" s="488">
        <v>44705</v>
      </c>
      <c r="Y2407" s="483"/>
      <c r="Z2407" s="80"/>
    </row>
    <row r="2408" spans="2:26" ht="42.45" hidden="1" customHeight="1" x14ac:dyDescent="0.3">
      <c r="B2408" s="56" t="str">
        <f t="shared" ca="1" si="271"/>
        <v>VERO</v>
      </c>
      <c r="C2408" s="57" t="b">
        <f t="shared" si="272"/>
        <v>1</v>
      </c>
      <c r="D2408" s="57" t="b">
        <f>+IF(Q2408='Convalida dati'!$B$16,AND('Dealflow centrale'!V2408&lt;&gt;"",I2408&lt;&gt;""),IF(AND('Dealflow centrale'!Q2408='Convalida dati'!$B$17,'Dealflow centrale'!I2408=""),OR('Dealflow centrale'!V2408="",V2408='Convalida dati'!$D$8),"FALSO"))</f>
        <v>1</v>
      </c>
      <c r="E2408" s="57" t="b">
        <f>+IF(OR(T2408='Convalida dati'!$F$4,T2408='Convalida dati'!$F$5,T2408='Convalida dati'!$F$8),OR('Dealflow centrale'!V2408='Convalida dati'!$D$9,V2408='Convalida dati'!$D$6,V2408='Convalida dati'!$D$7),IF(OR('Dealflow centrale'!T2408='Convalida dati'!$F$6,'Dealflow centrale'!T2408='Convalida dati'!$F$7),OR('Dealflow centrale'!V2408='Convalida dati'!$D$10,'Dealflow centrale'!V2408='Convalida dati'!$D$9,'Dealflow centrale'!V2408='Convalida dati'!$D$6),IF(T2408="",OR(V2408="",V2408='Convalida dati'!$D$8),"FALSO")))</f>
        <v>1</v>
      </c>
      <c r="F2408" s="58" t="str">
        <f t="shared" ca="1" si="273"/>
        <v>OK</v>
      </c>
      <c r="G2408" s="66">
        <f t="shared" si="270"/>
        <v>2403</v>
      </c>
      <c r="H2408" s="85">
        <v>44699</v>
      </c>
      <c r="I2408" s="296">
        <v>44699</v>
      </c>
      <c r="J2408" s="292" t="s">
        <v>4999</v>
      </c>
      <c r="K2408" s="76" t="s">
        <v>62</v>
      </c>
      <c r="L2408" s="76" t="s">
        <v>234</v>
      </c>
      <c r="M2408" s="78" t="s">
        <v>96</v>
      </c>
      <c r="N2408" s="64"/>
      <c r="O2408" s="272" t="s">
        <v>4677</v>
      </c>
      <c r="P2408" s="66" t="s">
        <v>35</v>
      </c>
      <c r="Q2408" s="67" t="s">
        <v>170</v>
      </c>
      <c r="R2408" s="384" t="s">
        <v>48</v>
      </c>
      <c r="S2408" s="387" t="str">
        <f>+'EVCA sectoralclassification'!E189</f>
        <v>Broadcasting, publications and content providers</v>
      </c>
      <c r="T2408" s="384" t="s">
        <v>166</v>
      </c>
      <c r="U2408" s="66" t="s">
        <v>218</v>
      </c>
      <c r="V2408" s="427" t="s">
        <v>3913</v>
      </c>
      <c r="W2408" s="469" t="s">
        <v>6460</v>
      </c>
      <c r="X2408" s="489">
        <v>45692</v>
      </c>
      <c r="Y2408" s="482" t="s">
        <v>7142</v>
      </c>
      <c r="Z2408" s="74"/>
    </row>
    <row r="2409" spans="2:26" ht="42.45" hidden="1" customHeight="1" x14ac:dyDescent="0.3">
      <c r="B2409" s="56" t="str">
        <f t="shared" ca="1" si="271"/>
        <v>VERO</v>
      </c>
      <c r="C2409" s="57" t="b">
        <f t="shared" si="272"/>
        <v>1</v>
      </c>
      <c r="D2409" s="57" t="b">
        <f>+IF(Q2409='Convalida dati'!$B$16,AND('Dealflow centrale'!V2409&lt;&gt;"",I2409&lt;&gt;""),IF(AND('Dealflow centrale'!Q2409='Convalida dati'!$B$17,'Dealflow centrale'!I2409=""),OR('Dealflow centrale'!V2409="",V2409='Convalida dati'!$D$8),"FALSO"))</f>
        <v>1</v>
      </c>
      <c r="E2409" s="57" t="b">
        <f>+IF(OR(T2409='Convalida dati'!$F$4,T2409='Convalida dati'!$F$5,T2409='Convalida dati'!$F$8),OR('Dealflow centrale'!V2409='Convalida dati'!$D$9,V2409='Convalida dati'!$D$6,V2409='Convalida dati'!$D$7),IF(OR('Dealflow centrale'!T2409='Convalida dati'!$F$6,'Dealflow centrale'!T2409='Convalida dati'!$F$7),OR('Dealflow centrale'!V2409='Convalida dati'!$D$10,'Dealflow centrale'!V2409='Convalida dati'!$D$9,'Dealflow centrale'!V2409='Convalida dati'!$D$6),IF(T2409="",OR(V2409="",V2409='Convalida dati'!$D$8),"FALSO")))</f>
        <v>1</v>
      </c>
      <c r="F2409" s="58" t="str">
        <f t="shared" ca="1" si="273"/>
        <v>OK</v>
      </c>
      <c r="G2409" s="60">
        <f t="shared" si="270"/>
        <v>2404</v>
      </c>
      <c r="H2409" s="84">
        <v>44700</v>
      </c>
      <c r="I2409" s="295">
        <v>44700</v>
      </c>
      <c r="J2409" s="279" t="s">
        <v>5000</v>
      </c>
      <c r="K2409" s="70" t="s">
        <v>62</v>
      </c>
      <c r="L2409" s="70" t="s">
        <v>149</v>
      </c>
      <c r="M2409" s="72" t="s">
        <v>92</v>
      </c>
      <c r="N2409" s="75"/>
      <c r="O2409" s="73" t="s">
        <v>5003</v>
      </c>
      <c r="P2409" s="72" t="s">
        <v>35</v>
      </c>
      <c r="Q2409" s="281" t="s">
        <v>170</v>
      </c>
      <c r="R2409" s="385" t="s">
        <v>51</v>
      </c>
      <c r="S2409" s="388" t="str">
        <f>+'EVCA sectoralclassification'!E45</f>
        <v>Business and industrial products</v>
      </c>
      <c r="T2409" s="385" t="s">
        <v>167</v>
      </c>
      <c r="U2409" s="72" t="s">
        <v>218</v>
      </c>
      <c r="V2409" s="425" t="s">
        <v>3913</v>
      </c>
      <c r="W2409" s="461"/>
      <c r="X2409" s="488">
        <v>44705</v>
      </c>
      <c r="Y2409" s="483"/>
      <c r="Z2409" s="80"/>
    </row>
    <row r="2410" spans="2:26" ht="42.45" hidden="1" customHeight="1" x14ac:dyDescent="0.3">
      <c r="B2410" s="56" t="str">
        <f t="shared" ca="1" si="271"/>
        <v>VERO</v>
      </c>
      <c r="C2410" s="57" t="b">
        <f t="shared" si="272"/>
        <v>1</v>
      </c>
      <c r="D2410" s="57" t="b">
        <f>+IF(Q2410='Convalida dati'!$B$16,AND('Dealflow centrale'!V2410&lt;&gt;"",I2410&lt;&gt;""),IF(AND('Dealflow centrale'!Q2410='Convalida dati'!$B$17,'Dealflow centrale'!I2410=""),OR('Dealflow centrale'!V2410="",V2410='Convalida dati'!$D$8),"FALSO"))</f>
        <v>1</v>
      </c>
      <c r="E2410" s="57" t="b">
        <f>+IF(OR(T2410='Convalida dati'!$F$4,T2410='Convalida dati'!$F$5,T2410='Convalida dati'!$F$8),OR('Dealflow centrale'!V2410='Convalida dati'!$D$9,V2410='Convalida dati'!$D$6,V2410='Convalida dati'!$D$7),IF(OR('Dealflow centrale'!T2410='Convalida dati'!$F$6,'Dealflow centrale'!T2410='Convalida dati'!$F$7),OR('Dealflow centrale'!V2410='Convalida dati'!$D$10,'Dealflow centrale'!V2410='Convalida dati'!$D$9,'Dealflow centrale'!V2410='Convalida dati'!$D$6),IF(T2410="",OR(V2410="",V2410='Convalida dati'!$D$8),"FALSO")))</f>
        <v>1</v>
      </c>
      <c r="F2410" s="58" t="str">
        <f t="shared" ca="1" si="273"/>
        <v>OK</v>
      </c>
      <c r="G2410" s="66">
        <f t="shared" si="270"/>
        <v>2405</v>
      </c>
      <c r="H2410" s="85">
        <v>44700</v>
      </c>
      <c r="I2410" s="296">
        <v>44700</v>
      </c>
      <c r="J2410" s="292" t="s">
        <v>5001</v>
      </c>
      <c r="K2410" s="76" t="s">
        <v>62</v>
      </c>
      <c r="L2410" s="76" t="s">
        <v>149</v>
      </c>
      <c r="M2410" s="78" t="s">
        <v>92</v>
      </c>
      <c r="N2410" s="64"/>
      <c r="O2410" s="272" t="s">
        <v>5003</v>
      </c>
      <c r="P2410" s="66" t="s">
        <v>35</v>
      </c>
      <c r="Q2410" s="67" t="s">
        <v>170</v>
      </c>
      <c r="R2410" s="384" t="s">
        <v>49</v>
      </c>
      <c r="S2410" s="387" t="str">
        <f>+'EVCA sectoralclassification'!E59</f>
        <v>Industrial measurement, sensing and control</v>
      </c>
      <c r="T2410" s="384" t="s">
        <v>167</v>
      </c>
      <c r="U2410" s="66" t="s">
        <v>218</v>
      </c>
      <c r="V2410" s="427" t="s">
        <v>3913</v>
      </c>
      <c r="W2410" s="462"/>
      <c r="X2410" s="489">
        <v>44705</v>
      </c>
      <c r="Y2410" s="482"/>
      <c r="Z2410" s="74"/>
    </row>
    <row r="2411" spans="2:26" ht="42.45" hidden="1" customHeight="1" x14ac:dyDescent="0.3">
      <c r="B2411" s="56" t="str">
        <f t="shared" ca="1" si="271"/>
        <v>VERO</v>
      </c>
      <c r="C2411" s="57" t="b">
        <f t="shared" si="272"/>
        <v>1</v>
      </c>
      <c r="D2411" s="57" t="b">
        <f>+IF(Q2411='Convalida dati'!$B$16,AND('Dealflow centrale'!V2411&lt;&gt;"",I2411&lt;&gt;""),IF(AND('Dealflow centrale'!Q2411='Convalida dati'!$B$17,'Dealflow centrale'!I2411=""),OR('Dealflow centrale'!V2411="",V2411='Convalida dati'!$D$8),"FALSO"))</f>
        <v>1</v>
      </c>
      <c r="E2411" s="57" t="b">
        <f>+IF(OR(T2411='Convalida dati'!$F$4,T2411='Convalida dati'!$F$5,T2411='Convalida dati'!$F$8),OR('Dealflow centrale'!V2411='Convalida dati'!$D$9,V2411='Convalida dati'!$D$6,V2411='Convalida dati'!$D$7),IF(OR('Dealflow centrale'!T2411='Convalida dati'!$F$6,'Dealflow centrale'!T2411='Convalida dati'!$F$7),OR('Dealflow centrale'!V2411='Convalida dati'!$D$10,'Dealflow centrale'!V2411='Convalida dati'!$D$9,'Dealflow centrale'!V2411='Convalida dati'!$D$6),IF(T2411="",OR(V2411="",V2411='Convalida dati'!$D$8),"FALSO")))</f>
        <v>1</v>
      </c>
      <c r="F2411" s="58" t="str">
        <f t="shared" ca="1" si="273"/>
        <v>OK</v>
      </c>
      <c r="G2411" s="60">
        <f t="shared" si="270"/>
        <v>2406</v>
      </c>
      <c r="H2411" s="84">
        <v>44700</v>
      </c>
      <c r="I2411" s="295">
        <v>44700</v>
      </c>
      <c r="J2411" s="279" t="s">
        <v>5002</v>
      </c>
      <c r="K2411" s="70" t="s">
        <v>62</v>
      </c>
      <c r="L2411" s="70" t="s">
        <v>149</v>
      </c>
      <c r="M2411" s="72" t="s">
        <v>92</v>
      </c>
      <c r="N2411" s="75"/>
      <c r="O2411" s="73" t="s">
        <v>5003</v>
      </c>
      <c r="P2411" s="72" t="s">
        <v>35</v>
      </c>
      <c r="Q2411" s="281" t="s">
        <v>170</v>
      </c>
      <c r="R2411" s="385" t="s">
        <v>49</v>
      </c>
      <c r="S2411" s="388" t="str">
        <f>+'EVCA sectoralclassification'!E215</f>
        <v>Software: other</v>
      </c>
      <c r="T2411" s="385" t="s">
        <v>166</v>
      </c>
      <c r="U2411" s="72" t="s">
        <v>218</v>
      </c>
      <c r="V2411" s="425" t="s">
        <v>3913</v>
      </c>
      <c r="W2411" s="461"/>
      <c r="X2411" s="488">
        <v>44705</v>
      </c>
      <c r="Y2411" s="483"/>
      <c r="Z2411" s="80"/>
    </row>
    <row r="2412" spans="2:26" ht="42.45" hidden="1" customHeight="1" x14ac:dyDescent="0.3">
      <c r="B2412" s="56" t="str">
        <f t="shared" ca="1" si="271"/>
        <v>VERO</v>
      </c>
      <c r="C2412" s="57" t="b">
        <f t="shared" si="272"/>
        <v>1</v>
      </c>
      <c r="D2412" s="57" t="b">
        <f>+IF(Q2412='Convalida dati'!$B$16,AND('Dealflow centrale'!V2412&lt;&gt;"",I2412&lt;&gt;""),IF(AND('Dealflow centrale'!Q2412='Convalida dati'!$B$17,'Dealflow centrale'!I2412=""),OR('Dealflow centrale'!V2412="",V2412='Convalida dati'!$D$8),"FALSO"))</f>
        <v>1</v>
      </c>
      <c r="E2412" s="57" t="b">
        <f>+IF(OR(T2412='Convalida dati'!$F$4,T2412='Convalida dati'!$F$5,T2412='Convalida dati'!$F$8),OR('Dealflow centrale'!V2412='Convalida dati'!$D$9,V2412='Convalida dati'!$D$6,V2412='Convalida dati'!$D$7),IF(OR('Dealflow centrale'!T2412='Convalida dati'!$F$6,'Dealflow centrale'!T2412='Convalida dati'!$F$7),OR('Dealflow centrale'!V2412='Convalida dati'!$D$10,'Dealflow centrale'!V2412='Convalida dati'!$D$9,'Dealflow centrale'!V2412='Convalida dati'!$D$6),IF(T2412="",OR(V2412="",V2412='Convalida dati'!$D$8),"FALSO")))</f>
        <v>1</v>
      </c>
      <c r="F2412" s="58" t="str">
        <f t="shared" ca="1" si="273"/>
        <v>OK</v>
      </c>
      <c r="G2412" s="66">
        <f t="shared" si="270"/>
        <v>2407</v>
      </c>
      <c r="H2412" s="85">
        <v>44701</v>
      </c>
      <c r="I2412" s="296">
        <v>44701</v>
      </c>
      <c r="J2412" s="292" t="s">
        <v>5035</v>
      </c>
      <c r="K2412" s="76" t="s">
        <v>62</v>
      </c>
      <c r="L2412" s="76" t="s">
        <v>149</v>
      </c>
      <c r="M2412" s="78" t="s">
        <v>92</v>
      </c>
      <c r="N2412" s="64"/>
      <c r="O2412" s="272" t="s">
        <v>5005</v>
      </c>
      <c r="P2412" s="66" t="s">
        <v>35</v>
      </c>
      <c r="Q2412" s="67" t="s">
        <v>170</v>
      </c>
      <c r="R2412" s="384" t="s">
        <v>49</v>
      </c>
      <c r="S2412" s="387" t="str">
        <f>+'EVCA sectoralclassification'!E181</f>
        <v>Financial institutions and services</v>
      </c>
      <c r="T2412" s="384" t="s">
        <v>167</v>
      </c>
      <c r="U2412" s="66" t="s">
        <v>218</v>
      </c>
      <c r="V2412" s="427" t="s">
        <v>3913</v>
      </c>
      <c r="W2412" s="462"/>
      <c r="X2412" s="489">
        <v>44705</v>
      </c>
      <c r="Y2412" s="482"/>
      <c r="Z2412" s="74"/>
    </row>
    <row r="2413" spans="2:26" ht="42.45" hidden="1" customHeight="1" x14ac:dyDescent="0.3">
      <c r="B2413" s="56" t="str">
        <f t="shared" ca="1" si="271"/>
        <v>VERO</v>
      </c>
      <c r="C2413" s="57" t="b">
        <f t="shared" si="272"/>
        <v>1</v>
      </c>
      <c r="D2413" s="57" t="b">
        <f>+IF(Q2413='Convalida dati'!$B$16,AND('Dealflow centrale'!V2413&lt;&gt;"",I2413&lt;&gt;""),IF(AND('Dealflow centrale'!Q2413='Convalida dati'!$B$17,'Dealflow centrale'!I2413=""),OR('Dealflow centrale'!V2413="",V2413='Convalida dati'!$D$8),"FALSO"))</f>
        <v>1</v>
      </c>
      <c r="E2413" s="57" t="b">
        <f>+IF(OR(T2413='Convalida dati'!$F$4,T2413='Convalida dati'!$F$5,T2413='Convalida dati'!$F$8),OR('Dealflow centrale'!V2413='Convalida dati'!$D$9,V2413='Convalida dati'!$D$6,V2413='Convalida dati'!$D$7),IF(OR('Dealflow centrale'!T2413='Convalida dati'!$F$6,'Dealflow centrale'!T2413='Convalida dati'!$F$7),OR('Dealflow centrale'!V2413='Convalida dati'!$D$10,'Dealflow centrale'!V2413='Convalida dati'!$D$9,'Dealflow centrale'!V2413='Convalida dati'!$D$6),IF(T2413="",OR(V2413="",V2413='Convalida dati'!$D$8),"FALSO")))</f>
        <v>1</v>
      </c>
      <c r="F2413" s="58" t="str">
        <f t="shared" ca="1" si="273"/>
        <v>OK</v>
      </c>
      <c r="G2413" s="60">
        <f t="shared" si="270"/>
        <v>2408</v>
      </c>
      <c r="H2413" s="84">
        <v>44701</v>
      </c>
      <c r="I2413" s="295">
        <v>44701</v>
      </c>
      <c r="J2413" s="279" t="s">
        <v>5006</v>
      </c>
      <c r="K2413" s="70" t="s">
        <v>62</v>
      </c>
      <c r="L2413" s="70" t="s">
        <v>149</v>
      </c>
      <c r="M2413" s="72" t="s">
        <v>92</v>
      </c>
      <c r="N2413" s="75" t="s">
        <v>4469</v>
      </c>
      <c r="O2413" s="73"/>
      <c r="P2413" s="72" t="s">
        <v>36</v>
      </c>
      <c r="Q2413" s="281" t="s">
        <v>170</v>
      </c>
      <c r="R2413" s="385" t="s">
        <v>49</v>
      </c>
      <c r="S2413" s="388" t="str">
        <f>+'EVCA sectoralclassification'!E213</f>
        <v>End-user software</v>
      </c>
      <c r="T2413" s="385" t="s">
        <v>167</v>
      </c>
      <c r="U2413" s="72" t="s">
        <v>218</v>
      </c>
      <c r="V2413" s="425" t="s">
        <v>3913</v>
      </c>
      <c r="W2413" s="461"/>
      <c r="X2413" s="488">
        <v>44705</v>
      </c>
      <c r="Y2413" s="483"/>
      <c r="Z2413" s="80"/>
    </row>
    <row r="2414" spans="2:26" ht="42.45" hidden="1" customHeight="1" x14ac:dyDescent="0.3">
      <c r="B2414" s="56" t="str">
        <f t="shared" ca="1" si="271"/>
        <v>VERO</v>
      </c>
      <c r="C2414" s="57" t="b">
        <f t="shared" si="272"/>
        <v>1</v>
      </c>
      <c r="D2414" s="57" t="b">
        <f>+IF(Q2414='Convalida dati'!$B$16,AND('Dealflow centrale'!V2414&lt;&gt;"",I2414&lt;&gt;""),IF(AND('Dealflow centrale'!Q2414='Convalida dati'!$B$17,'Dealflow centrale'!I2414=""),OR('Dealflow centrale'!V2414="",V2414='Convalida dati'!$D$8),"FALSO"))</f>
        <v>1</v>
      </c>
      <c r="E2414" s="57" t="b">
        <f>+IF(OR(T2414='Convalida dati'!$F$4,T2414='Convalida dati'!$F$5,T2414='Convalida dati'!$F$8),OR('Dealflow centrale'!V2414='Convalida dati'!$D$9,V2414='Convalida dati'!$D$6,V2414='Convalida dati'!$D$7),IF(OR('Dealflow centrale'!T2414='Convalida dati'!$F$6,'Dealflow centrale'!T2414='Convalida dati'!$F$7),OR('Dealflow centrale'!V2414='Convalida dati'!$D$10,'Dealflow centrale'!V2414='Convalida dati'!$D$9,'Dealflow centrale'!V2414='Convalida dati'!$D$6),IF(T2414="",OR(V2414="",V2414='Convalida dati'!$D$8),"FALSO")))</f>
        <v>1</v>
      </c>
      <c r="F2414" s="58" t="str">
        <f t="shared" ca="1" si="273"/>
        <v>OK</v>
      </c>
      <c r="G2414" s="66">
        <f t="shared" si="270"/>
        <v>2409</v>
      </c>
      <c r="H2414" s="85">
        <v>44704</v>
      </c>
      <c r="I2414" s="296">
        <v>44704</v>
      </c>
      <c r="J2414" s="292" t="s">
        <v>5007</v>
      </c>
      <c r="K2414" s="76" t="s">
        <v>62</v>
      </c>
      <c r="L2414" s="76" t="s">
        <v>149</v>
      </c>
      <c r="M2414" s="78" t="s">
        <v>92</v>
      </c>
      <c r="N2414" s="77"/>
      <c r="O2414" s="272" t="s">
        <v>5008</v>
      </c>
      <c r="P2414" s="66" t="s">
        <v>35</v>
      </c>
      <c r="Q2414" s="280" t="s">
        <v>170</v>
      </c>
      <c r="R2414" s="384" t="s">
        <v>49</v>
      </c>
      <c r="S2414" s="387" t="str">
        <f>+'EVCA sectoralclassification'!E215</f>
        <v>Software: other</v>
      </c>
      <c r="T2414" s="384" t="s">
        <v>167</v>
      </c>
      <c r="U2414" s="66" t="s">
        <v>218</v>
      </c>
      <c r="V2414" s="437" t="s">
        <v>3913</v>
      </c>
      <c r="W2414" s="384"/>
      <c r="X2414" s="489">
        <v>44705</v>
      </c>
      <c r="Y2414" s="482"/>
      <c r="Z2414" s="74"/>
    </row>
    <row r="2415" spans="2:26" ht="42.45" hidden="1" customHeight="1" x14ac:dyDescent="0.3">
      <c r="B2415" s="56" t="str">
        <f t="shared" ca="1" si="271"/>
        <v>VERO</v>
      </c>
      <c r="C2415" s="57" t="b">
        <f t="shared" si="272"/>
        <v>1</v>
      </c>
      <c r="D2415" s="57" t="b">
        <f>+IF(Q2415='Convalida dati'!$B$16,AND('Dealflow centrale'!V2415&lt;&gt;"",I2415&lt;&gt;""),IF(AND('Dealflow centrale'!Q2415='Convalida dati'!$B$17,'Dealflow centrale'!I2415=""),OR('Dealflow centrale'!V2415="",V2415='Convalida dati'!$D$8),"FALSO"))</f>
        <v>1</v>
      </c>
      <c r="E2415" s="57" t="b">
        <f>+IF(OR(T2415='Convalida dati'!$F$4,T2415='Convalida dati'!$F$5,T2415='Convalida dati'!$F$8),OR('Dealflow centrale'!V2415='Convalida dati'!$D$9,V2415='Convalida dati'!$D$6,V2415='Convalida dati'!$D$7),IF(OR('Dealflow centrale'!T2415='Convalida dati'!$F$6,'Dealflow centrale'!T2415='Convalida dati'!$F$7),OR('Dealflow centrale'!V2415='Convalida dati'!$D$10,'Dealflow centrale'!V2415='Convalida dati'!$D$9,'Dealflow centrale'!V2415='Convalida dati'!$D$6),IF(T2415="",OR(V2415="",V2415='Convalida dati'!$D$8),"FALSO")))</f>
        <v>1</v>
      </c>
      <c r="F2415" s="58" t="str">
        <f t="shared" ca="1" si="273"/>
        <v>OK</v>
      </c>
      <c r="G2415" s="60">
        <f t="shared" si="270"/>
        <v>2410</v>
      </c>
      <c r="H2415" s="84">
        <v>44706</v>
      </c>
      <c r="I2415" s="295">
        <v>44706</v>
      </c>
      <c r="J2415" s="279" t="s">
        <v>5010</v>
      </c>
      <c r="K2415" s="70" t="s">
        <v>62</v>
      </c>
      <c r="L2415" s="70" t="s">
        <v>149</v>
      </c>
      <c r="M2415" s="72" t="s">
        <v>92</v>
      </c>
      <c r="N2415" s="75"/>
      <c r="O2415" s="73" t="s">
        <v>4868</v>
      </c>
      <c r="P2415" s="72" t="s">
        <v>34</v>
      </c>
      <c r="Q2415" s="281" t="s">
        <v>170</v>
      </c>
      <c r="R2415" s="385" t="s">
        <v>47</v>
      </c>
      <c r="S2415" s="388" t="str">
        <f>+'EVCA sectoralclassification'!E133</f>
        <v>Consumer products retailing</v>
      </c>
      <c r="T2415" s="385" t="s">
        <v>166</v>
      </c>
      <c r="U2415" s="72" t="s">
        <v>218</v>
      </c>
      <c r="V2415" s="425" t="s">
        <v>3913</v>
      </c>
      <c r="W2415" s="461"/>
      <c r="X2415" s="488">
        <v>44712</v>
      </c>
      <c r="Y2415" s="483"/>
      <c r="Z2415" s="80"/>
    </row>
    <row r="2416" spans="2:26" ht="42.45" hidden="1" customHeight="1" x14ac:dyDescent="0.3">
      <c r="B2416" s="56" t="str">
        <f t="shared" ca="1" si="271"/>
        <v>VERO</v>
      </c>
      <c r="C2416" s="57" t="b">
        <f t="shared" si="272"/>
        <v>1</v>
      </c>
      <c r="D2416" s="57" t="b">
        <f>+IF(Q2416='Convalida dati'!$B$16,AND('Dealflow centrale'!V2416&lt;&gt;"",I2416&lt;&gt;""),IF(AND('Dealflow centrale'!Q2416='Convalida dati'!$B$17,'Dealflow centrale'!I2416=""),OR('Dealflow centrale'!V2416="",V2416='Convalida dati'!$D$8),"FALSO"))</f>
        <v>1</v>
      </c>
      <c r="E2416" s="57" t="b">
        <f>+IF(OR(T2416='Convalida dati'!$F$4,T2416='Convalida dati'!$F$5,T2416='Convalida dati'!$F$8),OR('Dealflow centrale'!V2416='Convalida dati'!$D$9,V2416='Convalida dati'!$D$6,V2416='Convalida dati'!$D$7),IF(OR('Dealflow centrale'!T2416='Convalida dati'!$F$6,'Dealflow centrale'!T2416='Convalida dati'!$F$7),OR('Dealflow centrale'!V2416='Convalida dati'!$D$10,'Dealflow centrale'!V2416='Convalida dati'!$D$9,'Dealflow centrale'!V2416='Convalida dati'!$D$6),IF(T2416="",OR(V2416="",V2416='Convalida dati'!$D$8),"FALSO")))</f>
        <v>1</v>
      </c>
      <c r="F2416" s="58" t="str">
        <f t="shared" ca="1" si="273"/>
        <v>OK</v>
      </c>
      <c r="G2416" s="66">
        <f t="shared" si="270"/>
        <v>2411</v>
      </c>
      <c r="H2416" s="85">
        <v>44707</v>
      </c>
      <c r="I2416" s="296">
        <v>44707</v>
      </c>
      <c r="J2416" s="292" t="s">
        <v>5016</v>
      </c>
      <c r="K2416" s="76" t="s">
        <v>62</v>
      </c>
      <c r="L2416" s="76" t="s">
        <v>149</v>
      </c>
      <c r="M2416" s="78" t="s">
        <v>92</v>
      </c>
      <c r="N2416" s="64"/>
      <c r="O2416" s="272" t="s">
        <v>5011</v>
      </c>
      <c r="P2416" s="78" t="s">
        <v>34</v>
      </c>
      <c r="Q2416" s="280" t="s">
        <v>170</v>
      </c>
      <c r="R2416" s="384" t="s">
        <v>48</v>
      </c>
      <c r="S2416" s="387" t="str">
        <f>+'EVCA sectoralclassification'!E200</f>
        <v>Internet technologies</v>
      </c>
      <c r="T2416" s="384" t="s">
        <v>167</v>
      </c>
      <c r="U2416" s="66" t="s">
        <v>218</v>
      </c>
      <c r="V2416" s="440" t="s">
        <v>3913</v>
      </c>
      <c r="W2416" s="382"/>
      <c r="X2416" s="489">
        <v>44712</v>
      </c>
      <c r="Y2416" s="482"/>
      <c r="Z2416" s="74"/>
    </row>
    <row r="2417" spans="2:26" ht="42.45" hidden="1" customHeight="1" x14ac:dyDescent="0.3">
      <c r="B2417" s="56" t="str">
        <f t="shared" ca="1" si="271"/>
        <v>VERO</v>
      </c>
      <c r="C2417" s="57" t="b">
        <f t="shared" si="272"/>
        <v>1</v>
      </c>
      <c r="D2417" s="57" t="b">
        <f>+IF(Q2417='Convalida dati'!$B$16,AND('Dealflow centrale'!V2417&lt;&gt;"",I2417&lt;&gt;""),IF(AND('Dealflow centrale'!Q2417='Convalida dati'!$B$17,'Dealflow centrale'!I2417=""),OR('Dealflow centrale'!V2417="",V2417='Convalida dati'!$D$8),"FALSO"))</f>
        <v>1</v>
      </c>
      <c r="E2417" s="57" t="b">
        <f>+IF(OR(T2417='Convalida dati'!$F$4,T2417='Convalida dati'!$F$5,T2417='Convalida dati'!$F$8),OR('Dealflow centrale'!V2417='Convalida dati'!$D$9,V2417='Convalida dati'!$D$6,V2417='Convalida dati'!$D$7),IF(OR('Dealflow centrale'!T2417='Convalida dati'!$F$6,'Dealflow centrale'!T2417='Convalida dati'!$F$7),OR('Dealflow centrale'!V2417='Convalida dati'!$D$10,'Dealflow centrale'!V2417='Convalida dati'!$D$9,'Dealflow centrale'!V2417='Convalida dati'!$D$6),IF(T2417="",OR(V2417="",V2417='Convalida dati'!$D$8),"FALSO")))</f>
        <v>1</v>
      </c>
      <c r="F2417" s="58" t="str">
        <f t="shared" ca="1" si="273"/>
        <v>OK</v>
      </c>
      <c r="G2417" s="60">
        <f t="shared" si="270"/>
        <v>2412</v>
      </c>
      <c r="H2417" s="84">
        <v>44711</v>
      </c>
      <c r="I2417" s="295">
        <v>44711</v>
      </c>
      <c r="J2417" s="279" t="s">
        <v>5012</v>
      </c>
      <c r="K2417" s="70" t="s">
        <v>62</v>
      </c>
      <c r="L2417" s="70" t="s">
        <v>149</v>
      </c>
      <c r="M2417" s="72" t="s">
        <v>92</v>
      </c>
      <c r="N2417" s="75"/>
      <c r="O2417" s="73" t="s">
        <v>5013</v>
      </c>
      <c r="P2417" s="72" t="s">
        <v>34</v>
      </c>
      <c r="Q2417" s="281" t="s">
        <v>170</v>
      </c>
      <c r="R2417" s="385" t="s">
        <v>47</v>
      </c>
      <c r="S2417" s="388" t="str">
        <f>+'EVCA sectoralclassification'!E120</f>
        <v>Consumer products manufacturing</v>
      </c>
      <c r="T2417" s="385" t="s">
        <v>166</v>
      </c>
      <c r="U2417" s="72" t="s">
        <v>218</v>
      </c>
      <c r="V2417" s="425" t="s">
        <v>3913</v>
      </c>
      <c r="W2417" s="461"/>
      <c r="X2417" s="488">
        <v>44712</v>
      </c>
      <c r="Y2417" s="483"/>
      <c r="Z2417" s="80"/>
    </row>
    <row r="2418" spans="2:26" ht="42.45" hidden="1" customHeight="1" x14ac:dyDescent="0.3">
      <c r="B2418" s="56" t="str">
        <f t="shared" ca="1" si="271"/>
        <v>VERO</v>
      </c>
      <c r="C2418" s="57" t="b">
        <f t="shared" si="272"/>
        <v>1</v>
      </c>
      <c r="D2418" s="57" t="b">
        <f>+IF(Q2418='Convalida dati'!$B$16,AND('Dealflow centrale'!V2418&lt;&gt;"",I2418&lt;&gt;""),IF(AND('Dealflow centrale'!Q2418='Convalida dati'!$B$17,'Dealflow centrale'!I2418=""),OR('Dealflow centrale'!V2418="",V2418='Convalida dati'!$D$8),"FALSO"))</f>
        <v>1</v>
      </c>
      <c r="E2418" s="57" t="b">
        <f>+IF(OR(T2418='Convalida dati'!$F$4,T2418='Convalida dati'!$F$5,T2418='Convalida dati'!$F$8),OR('Dealflow centrale'!V2418='Convalida dati'!$D$9,V2418='Convalida dati'!$D$6,V2418='Convalida dati'!$D$7),IF(OR('Dealflow centrale'!T2418='Convalida dati'!$F$6,'Dealflow centrale'!T2418='Convalida dati'!$F$7),OR('Dealflow centrale'!V2418='Convalida dati'!$D$10,'Dealflow centrale'!V2418='Convalida dati'!$D$9,'Dealflow centrale'!V2418='Convalida dati'!$D$6),IF(T2418="",OR(V2418="",V2418='Convalida dati'!$D$8),"FALSO")))</f>
        <v>1</v>
      </c>
      <c r="F2418" s="58" t="str">
        <f t="shared" ca="1" si="273"/>
        <v>OK</v>
      </c>
      <c r="G2418" s="66">
        <f t="shared" si="270"/>
        <v>2413</v>
      </c>
      <c r="H2418" s="85">
        <v>44712</v>
      </c>
      <c r="I2418" s="296">
        <v>44712</v>
      </c>
      <c r="J2418" s="292" t="s">
        <v>5017</v>
      </c>
      <c r="K2418" s="76" t="s">
        <v>62</v>
      </c>
      <c r="L2418" s="76" t="s">
        <v>206</v>
      </c>
      <c r="M2418" s="78" t="s">
        <v>206</v>
      </c>
      <c r="N2418" s="64"/>
      <c r="O2418" s="272" t="s">
        <v>5022</v>
      </c>
      <c r="P2418" s="66" t="s">
        <v>35</v>
      </c>
      <c r="Q2418" s="67" t="s">
        <v>170</v>
      </c>
      <c r="R2418" s="384" t="s">
        <v>46</v>
      </c>
      <c r="S2418" s="387" t="str">
        <f>+'EVCA sectoralclassification'!E179</f>
        <v>Energy: other</v>
      </c>
      <c r="T2418" s="384" t="s">
        <v>41</v>
      </c>
      <c r="U2418" s="66" t="s">
        <v>218</v>
      </c>
      <c r="V2418" s="437" t="s">
        <v>174</v>
      </c>
      <c r="W2418" s="384"/>
      <c r="X2418" s="489">
        <v>44719</v>
      </c>
      <c r="Y2418" s="482"/>
      <c r="Z2418" s="74"/>
    </row>
    <row r="2419" spans="2:26" ht="42.45" hidden="1" customHeight="1" x14ac:dyDescent="0.3">
      <c r="B2419" s="56" t="str">
        <f t="shared" ca="1" si="271"/>
        <v>VERO</v>
      </c>
      <c r="C2419" s="57" t="b">
        <f t="shared" si="272"/>
        <v>1</v>
      </c>
      <c r="D2419" s="57" t="b">
        <f>+IF(Q2419='Convalida dati'!$B$16,AND('Dealflow centrale'!V2419&lt;&gt;"",I2419&lt;&gt;""),IF(AND('Dealflow centrale'!Q2419='Convalida dati'!$B$17,'Dealflow centrale'!I2419=""),OR('Dealflow centrale'!V2419="",V2419='Convalida dati'!$D$8),"FALSO"))</f>
        <v>1</v>
      </c>
      <c r="E2419" s="57" t="b">
        <f>+IF(OR(T2419='Convalida dati'!$F$4,T2419='Convalida dati'!$F$5,T2419='Convalida dati'!$F$8),OR('Dealflow centrale'!V2419='Convalida dati'!$D$9,V2419='Convalida dati'!$D$6,V2419='Convalida dati'!$D$7),IF(OR('Dealflow centrale'!T2419='Convalida dati'!$F$6,'Dealflow centrale'!T2419='Convalida dati'!$F$7),OR('Dealflow centrale'!V2419='Convalida dati'!$D$10,'Dealflow centrale'!V2419='Convalida dati'!$D$9,'Dealflow centrale'!V2419='Convalida dati'!$D$6),IF(T2419="",OR(V2419="",V2419='Convalida dati'!$D$8),"FALSO")))</f>
        <v>1</v>
      </c>
      <c r="F2419" s="58" t="str">
        <f t="shared" ca="1" si="273"/>
        <v>OK</v>
      </c>
      <c r="G2419" s="60">
        <f t="shared" si="270"/>
        <v>2414</v>
      </c>
      <c r="H2419" s="84">
        <v>44713</v>
      </c>
      <c r="I2419" s="295">
        <v>44713</v>
      </c>
      <c r="J2419" s="279" t="s">
        <v>5019</v>
      </c>
      <c r="K2419" s="70" t="s">
        <v>62</v>
      </c>
      <c r="L2419" s="70" t="s">
        <v>206</v>
      </c>
      <c r="M2419" s="72" t="s">
        <v>206</v>
      </c>
      <c r="N2419" s="75"/>
      <c r="O2419" s="73" t="s">
        <v>5018</v>
      </c>
      <c r="P2419" s="72" t="s">
        <v>34</v>
      </c>
      <c r="Q2419" s="281" t="s">
        <v>170</v>
      </c>
      <c r="R2419" s="385" t="s">
        <v>51</v>
      </c>
      <c r="S2419" s="388" t="str">
        <f>+'EVCA sectoralclassification'!E49</f>
        <v>Business and industrial products</v>
      </c>
      <c r="T2419" s="385" t="s">
        <v>41</v>
      </c>
      <c r="U2419" s="72" t="s">
        <v>218</v>
      </c>
      <c r="V2419" s="434" t="s">
        <v>174</v>
      </c>
      <c r="W2419" s="397"/>
      <c r="X2419" s="488">
        <v>44719</v>
      </c>
      <c r="Y2419" s="483"/>
      <c r="Z2419" s="80"/>
    </row>
    <row r="2420" spans="2:26" ht="42.45" hidden="1" customHeight="1" x14ac:dyDescent="0.3">
      <c r="B2420" s="56" t="str">
        <f t="shared" ca="1" si="271"/>
        <v>VERO</v>
      </c>
      <c r="C2420" s="57" t="b">
        <f t="shared" si="272"/>
        <v>1</v>
      </c>
      <c r="D2420" s="57" t="b">
        <f>+IF(Q2420='Convalida dati'!$B$16,AND('Dealflow centrale'!V2420&lt;&gt;"",I2420&lt;&gt;""),IF(AND('Dealflow centrale'!Q2420='Convalida dati'!$B$17,'Dealflow centrale'!I2420=""),OR('Dealflow centrale'!V2420="",V2420='Convalida dati'!$D$8),"FALSO"))</f>
        <v>1</v>
      </c>
      <c r="E2420" s="57" t="b">
        <f>+IF(OR(T2420='Convalida dati'!$F$4,T2420='Convalida dati'!$F$5,T2420='Convalida dati'!$F$8),OR('Dealflow centrale'!V2420='Convalida dati'!$D$9,V2420='Convalida dati'!$D$6,V2420='Convalida dati'!$D$7),IF(OR('Dealflow centrale'!T2420='Convalida dati'!$F$6,'Dealflow centrale'!T2420='Convalida dati'!$F$7),OR('Dealflow centrale'!V2420='Convalida dati'!$D$10,'Dealflow centrale'!V2420='Convalida dati'!$D$9,'Dealflow centrale'!V2420='Convalida dati'!$D$6),IF(T2420="",OR(V2420="",V2420='Convalida dati'!$D$8),"FALSO")))</f>
        <v>1</v>
      </c>
      <c r="F2420" s="58" t="str">
        <f t="shared" ca="1" si="273"/>
        <v>OK</v>
      </c>
      <c r="G2420" s="66">
        <f t="shared" si="270"/>
        <v>2415</v>
      </c>
      <c r="H2420" s="85">
        <v>44718</v>
      </c>
      <c r="I2420" s="296">
        <v>44718</v>
      </c>
      <c r="J2420" s="292" t="s">
        <v>5020</v>
      </c>
      <c r="K2420" s="76" t="s">
        <v>62</v>
      </c>
      <c r="L2420" s="76" t="s">
        <v>149</v>
      </c>
      <c r="M2420" s="78" t="s">
        <v>92</v>
      </c>
      <c r="N2420" s="77" t="s">
        <v>4469</v>
      </c>
      <c r="O2420" s="272"/>
      <c r="P2420" s="66" t="s">
        <v>36</v>
      </c>
      <c r="Q2420" s="67" t="s">
        <v>170</v>
      </c>
      <c r="R2420" s="384" t="s">
        <v>53</v>
      </c>
      <c r="S2420" s="387" t="str">
        <f>+'EVCA sectoralclassification'!E78</f>
        <v>Business and industrial services</v>
      </c>
      <c r="T2420" s="384" t="s">
        <v>167</v>
      </c>
      <c r="U2420" s="66" t="s">
        <v>218</v>
      </c>
      <c r="V2420" s="440" t="s">
        <v>3913</v>
      </c>
      <c r="W2420" s="382"/>
      <c r="X2420" s="489">
        <v>44719</v>
      </c>
      <c r="Y2420" s="482"/>
      <c r="Z2420" s="74"/>
    </row>
    <row r="2421" spans="2:26" ht="42.45" hidden="1" customHeight="1" x14ac:dyDescent="0.3">
      <c r="B2421" s="56" t="str">
        <f t="shared" ca="1" si="271"/>
        <v>VERO</v>
      </c>
      <c r="C2421" s="57" t="b">
        <f t="shared" si="272"/>
        <v>1</v>
      </c>
      <c r="D2421" s="57" t="b">
        <f>+IF(Q2421='Convalida dati'!$B$16,AND('Dealflow centrale'!V2421&lt;&gt;"",I2421&lt;&gt;""),IF(AND('Dealflow centrale'!Q2421='Convalida dati'!$B$17,'Dealflow centrale'!I2421=""),OR('Dealflow centrale'!V2421="",V2421='Convalida dati'!$D$8),"FALSO"))</f>
        <v>1</v>
      </c>
      <c r="E2421" s="57" t="b">
        <f>+IF(OR(T2421='Convalida dati'!$F$4,T2421='Convalida dati'!$F$5,T2421='Convalida dati'!$F$8),OR('Dealflow centrale'!V2421='Convalida dati'!$D$9,V2421='Convalida dati'!$D$6,V2421='Convalida dati'!$D$7),IF(OR('Dealflow centrale'!T2421='Convalida dati'!$F$6,'Dealflow centrale'!T2421='Convalida dati'!$F$7),OR('Dealflow centrale'!V2421='Convalida dati'!$D$10,'Dealflow centrale'!V2421='Convalida dati'!$D$9,'Dealflow centrale'!V2421='Convalida dati'!$D$6),IF(T2421="",OR(V2421="",V2421='Convalida dati'!$D$8),"FALSO")))</f>
        <v>1</v>
      </c>
      <c r="F2421" s="58" t="str">
        <f t="shared" ca="1" si="273"/>
        <v>OK</v>
      </c>
      <c r="G2421" s="60">
        <f t="shared" si="270"/>
        <v>2416</v>
      </c>
      <c r="H2421" s="84">
        <v>44718</v>
      </c>
      <c r="I2421" s="295">
        <v>44718</v>
      </c>
      <c r="J2421" s="279" t="s">
        <v>5021</v>
      </c>
      <c r="K2421" s="70" t="s">
        <v>62</v>
      </c>
      <c r="L2421" s="70" t="s">
        <v>149</v>
      </c>
      <c r="M2421" s="72" t="s">
        <v>92</v>
      </c>
      <c r="N2421" s="75" t="s">
        <v>4469</v>
      </c>
      <c r="O2421" s="73"/>
      <c r="P2421" s="72" t="s">
        <v>36</v>
      </c>
      <c r="Q2421" s="281" t="s">
        <v>170</v>
      </c>
      <c r="R2421" s="385" t="s">
        <v>53</v>
      </c>
      <c r="S2421" s="388" t="str">
        <f>+'EVCA sectoralclassification'!E161</f>
        <v>Consumer services: other</v>
      </c>
      <c r="T2421" s="385" t="s">
        <v>167</v>
      </c>
      <c r="U2421" s="72" t="s">
        <v>218</v>
      </c>
      <c r="V2421" s="425" t="s">
        <v>3913</v>
      </c>
      <c r="W2421" s="461"/>
      <c r="X2421" s="488">
        <v>44719</v>
      </c>
      <c r="Y2421" s="483"/>
      <c r="Z2421" s="80"/>
    </row>
    <row r="2422" spans="2:26" ht="42.45" hidden="1" customHeight="1" x14ac:dyDescent="0.3">
      <c r="B2422" s="56" t="str">
        <f t="shared" ca="1" si="271"/>
        <v>VERO</v>
      </c>
      <c r="C2422" s="57" t="b">
        <f t="shared" si="272"/>
        <v>1</v>
      </c>
      <c r="D2422" s="57" t="b">
        <f>+IF(Q2422='Convalida dati'!$B$16,AND('Dealflow centrale'!V2422&lt;&gt;"",I2422&lt;&gt;""),IF(AND('Dealflow centrale'!Q2422='Convalida dati'!$B$17,'Dealflow centrale'!I2422=""),OR('Dealflow centrale'!V2422="",V2422='Convalida dati'!$D$8),"FALSO"))</f>
        <v>1</v>
      </c>
      <c r="E2422" s="57" t="b">
        <f>+IF(OR(T2422='Convalida dati'!$F$4,T2422='Convalida dati'!$F$5,T2422='Convalida dati'!$F$8),OR('Dealflow centrale'!V2422='Convalida dati'!$D$9,V2422='Convalida dati'!$D$6,V2422='Convalida dati'!$D$7),IF(OR('Dealflow centrale'!T2422='Convalida dati'!$F$6,'Dealflow centrale'!T2422='Convalida dati'!$F$7),OR('Dealflow centrale'!V2422='Convalida dati'!$D$10,'Dealflow centrale'!V2422='Convalida dati'!$D$9,'Dealflow centrale'!V2422='Convalida dati'!$D$6),IF(T2422="",OR(V2422="",V2422='Convalida dati'!$D$8),"FALSO")))</f>
        <v>1</v>
      </c>
      <c r="F2422" s="58" t="str">
        <f t="shared" ca="1" si="273"/>
        <v>OK</v>
      </c>
      <c r="G2422" s="66">
        <f t="shared" si="270"/>
        <v>2417</v>
      </c>
      <c r="H2422" s="85">
        <v>44719</v>
      </c>
      <c r="I2422" s="296">
        <v>44719</v>
      </c>
      <c r="J2422" s="292" t="s">
        <v>5023</v>
      </c>
      <c r="K2422" s="76" t="s">
        <v>62</v>
      </c>
      <c r="L2422" s="76" t="s">
        <v>2824</v>
      </c>
      <c r="M2422" s="78" t="s">
        <v>88</v>
      </c>
      <c r="N2422" s="64"/>
      <c r="O2422" s="272" t="s">
        <v>5025</v>
      </c>
      <c r="P2422" s="66" t="s">
        <v>37</v>
      </c>
      <c r="Q2422" s="67" t="s">
        <v>170</v>
      </c>
      <c r="R2422" s="384" t="s">
        <v>43</v>
      </c>
      <c r="S2422" s="387" t="str">
        <f>+'EVCA sectoralclassification'!E15</f>
        <v>Agriculture: other</v>
      </c>
      <c r="T2422" s="384" t="s">
        <v>41</v>
      </c>
      <c r="U2422" s="66" t="s">
        <v>218</v>
      </c>
      <c r="V2422" s="437" t="s">
        <v>174</v>
      </c>
      <c r="W2422" s="384"/>
      <c r="X2422" s="489">
        <v>44726</v>
      </c>
      <c r="Y2422" s="482"/>
      <c r="Z2422" s="74"/>
    </row>
    <row r="2423" spans="2:26" ht="42.45" hidden="1" customHeight="1" x14ac:dyDescent="0.3">
      <c r="B2423" s="56" t="str">
        <f t="shared" ca="1" si="271"/>
        <v>VERO</v>
      </c>
      <c r="C2423" s="57" t="b">
        <f t="shared" si="272"/>
        <v>1</v>
      </c>
      <c r="D2423" s="57" t="b">
        <f>+IF(Q2423='Convalida dati'!$B$16,AND('Dealflow centrale'!V2423&lt;&gt;"",I2423&lt;&gt;""),IF(AND('Dealflow centrale'!Q2423='Convalida dati'!$B$17,'Dealflow centrale'!I2423=""),OR('Dealflow centrale'!V2423="",V2423='Convalida dati'!$D$8),"FALSO"))</f>
        <v>1</v>
      </c>
      <c r="E2423" s="57" t="b">
        <f>+IF(OR(T2423='Convalida dati'!$F$4,T2423='Convalida dati'!$F$5,T2423='Convalida dati'!$F$8),OR('Dealflow centrale'!V2423='Convalida dati'!$D$9,V2423='Convalida dati'!$D$6,V2423='Convalida dati'!$D$7),IF(OR('Dealflow centrale'!T2423='Convalida dati'!$F$6,'Dealflow centrale'!T2423='Convalida dati'!$F$7),OR('Dealflow centrale'!V2423='Convalida dati'!$D$10,'Dealflow centrale'!V2423='Convalida dati'!$D$9,'Dealflow centrale'!V2423='Convalida dati'!$D$6),IF(T2423="",OR(V2423="",V2423='Convalida dati'!$D$8),"FALSO")))</f>
        <v>1</v>
      </c>
      <c r="F2423" s="58" t="str">
        <f t="shared" ca="1" si="273"/>
        <v>OK</v>
      </c>
      <c r="G2423" s="60">
        <f t="shared" si="270"/>
        <v>2418</v>
      </c>
      <c r="H2423" s="84">
        <v>44719</v>
      </c>
      <c r="I2423" s="295">
        <v>44719</v>
      </c>
      <c r="J2423" s="279" t="s">
        <v>5024</v>
      </c>
      <c r="K2423" s="70" t="s">
        <v>62</v>
      </c>
      <c r="L2423" s="70" t="s">
        <v>202</v>
      </c>
      <c r="M2423" s="72" t="s">
        <v>89</v>
      </c>
      <c r="N2423" s="75"/>
      <c r="O2423" s="73" t="s">
        <v>5025</v>
      </c>
      <c r="P2423" s="72" t="s">
        <v>37</v>
      </c>
      <c r="Q2423" s="281" t="s">
        <v>170</v>
      </c>
      <c r="R2423" s="385" t="s">
        <v>46</v>
      </c>
      <c r="S2423" s="388" t="str">
        <f>+'EVCA sectoralclassification'!E162</f>
        <v>Alternative energy</v>
      </c>
      <c r="T2423" s="385" t="s">
        <v>41</v>
      </c>
      <c r="U2423" s="72" t="s">
        <v>218</v>
      </c>
      <c r="V2423" s="434" t="s">
        <v>174</v>
      </c>
      <c r="W2423" s="397"/>
      <c r="X2423" s="488">
        <v>44726</v>
      </c>
      <c r="Y2423" s="483"/>
      <c r="Z2423" s="80"/>
    </row>
    <row r="2424" spans="2:26" ht="42.45" hidden="1" customHeight="1" x14ac:dyDescent="0.3">
      <c r="B2424" s="56" t="str">
        <f t="shared" ca="1" si="271"/>
        <v>VERO</v>
      </c>
      <c r="C2424" s="57" t="b">
        <f t="shared" si="272"/>
        <v>1</v>
      </c>
      <c r="D2424" s="57" t="b">
        <f>+IF(Q2424='Convalida dati'!$B$16,AND('Dealflow centrale'!V2424&lt;&gt;"",I2424&lt;&gt;""),IF(AND('Dealflow centrale'!Q2424='Convalida dati'!$B$17,'Dealflow centrale'!I2424=""),OR('Dealflow centrale'!V2424="",V2424='Convalida dati'!$D$8),"FALSO"))</f>
        <v>1</v>
      </c>
      <c r="E2424" s="57" t="b">
        <f>+IF(OR(T2424='Convalida dati'!$F$4,T2424='Convalida dati'!$F$5,T2424='Convalida dati'!$F$8),OR('Dealflow centrale'!V2424='Convalida dati'!$D$9,V2424='Convalida dati'!$D$6,V2424='Convalida dati'!$D$7),IF(OR('Dealflow centrale'!T2424='Convalida dati'!$F$6,'Dealflow centrale'!T2424='Convalida dati'!$F$7),OR('Dealflow centrale'!V2424='Convalida dati'!$D$10,'Dealflow centrale'!V2424='Convalida dati'!$D$9,'Dealflow centrale'!V2424='Convalida dati'!$D$6),IF(T2424="",OR(V2424="",V2424='Convalida dati'!$D$8),"FALSO")))</f>
        <v>1</v>
      </c>
      <c r="F2424" s="58" t="str">
        <f t="shared" ca="1" si="273"/>
        <v>OK</v>
      </c>
      <c r="G2424" s="66">
        <f t="shared" si="270"/>
        <v>2419</v>
      </c>
      <c r="H2424" s="85">
        <v>44719</v>
      </c>
      <c r="I2424" s="296">
        <v>44719</v>
      </c>
      <c r="J2424" s="292" t="s">
        <v>5026</v>
      </c>
      <c r="K2424" s="76" t="s">
        <v>62</v>
      </c>
      <c r="L2424" s="76" t="s">
        <v>206</v>
      </c>
      <c r="M2424" s="78" t="s">
        <v>206</v>
      </c>
      <c r="N2424" s="64"/>
      <c r="O2424" s="272" t="s">
        <v>5027</v>
      </c>
      <c r="P2424" s="66" t="s">
        <v>34</v>
      </c>
      <c r="Q2424" s="280" t="s">
        <v>170</v>
      </c>
      <c r="R2424" s="384" t="s">
        <v>49</v>
      </c>
      <c r="S2424" s="387" t="str">
        <f>+'EVCA sectoralclassification'!E214</f>
        <v>Systems software</v>
      </c>
      <c r="T2424" s="384" t="s">
        <v>41</v>
      </c>
      <c r="U2424" s="66" t="s">
        <v>218</v>
      </c>
      <c r="V2424" s="437" t="s">
        <v>174</v>
      </c>
      <c r="W2424" s="384"/>
      <c r="X2424" s="489">
        <v>44726</v>
      </c>
      <c r="Y2424" s="482"/>
      <c r="Z2424" s="74"/>
    </row>
    <row r="2425" spans="2:26" ht="42.45" hidden="1" customHeight="1" x14ac:dyDescent="0.3">
      <c r="B2425" s="56" t="str">
        <f t="shared" ca="1" si="271"/>
        <v>VERO</v>
      </c>
      <c r="C2425" s="57" t="b">
        <f t="shared" si="272"/>
        <v>1</v>
      </c>
      <c r="D2425" s="57" t="b">
        <f>+IF(Q2425='Convalida dati'!$B$16,AND('Dealflow centrale'!V2425&lt;&gt;"",I2425&lt;&gt;""),IF(AND('Dealflow centrale'!Q2425='Convalida dati'!$B$17,'Dealflow centrale'!I2425=""),OR('Dealflow centrale'!V2425="",V2425='Convalida dati'!$D$8),"FALSO"))</f>
        <v>1</v>
      </c>
      <c r="E2425" s="57" t="b">
        <f>+IF(OR(T2425='Convalida dati'!$F$4,T2425='Convalida dati'!$F$5,T2425='Convalida dati'!$F$8),OR('Dealflow centrale'!V2425='Convalida dati'!$D$9,V2425='Convalida dati'!$D$6,V2425='Convalida dati'!$D$7),IF(OR('Dealflow centrale'!T2425='Convalida dati'!$F$6,'Dealflow centrale'!T2425='Convalida dati'!$F$7),OR('Dealflow centrale'!V2425='Convalida dati'!$D$10,'Dealflow centrale'!V2425='Convalida dati'!$D$9,'Dealflow centrale'!V2425='Convalida dati'!$D$6),IF(T2425="",OR(V2425="",V2425='Convalida dati'!$D$8),"FALSO")))</f>
        <v>1</v>
      </c>
      <c r="F2425" s="58" t="str">
        <f t="shared" ca="1" si="273"/>
        <v>OK</v>
      </c>
      <c r="G2425" s="60">
        <f t="shared" si="270"/>
        <v>2420</v>
      </c>
      <c r="H2425" s="84">
        <v>44720</v>
      </c>
      <c r="I2425" s="295">
        <v>44720</v>
      </c>
      <c r="J2425" s="279" t="s">
        <v>5028</v>
      </c>
      <c r="K2425" s="70" t="s">
        <v>62</v>
      </c>
      <c r="L2425" s="70" t="s">
        <v>165</v>
      </c>
      <c r="M2425" s="72" t="s">
        <v>90</v>
      </c>
      <c r="N2425" s="75"/>
      <c r="O2425" s="73" t="s">
        <v>5129</v>
      </c>
      <c r="P2425" s="72" t="s">
        <v>83</v>
      </c>
      <c r="Q2425" s="281" t="s">
        <v>170</v>
      </c>
      <c r="R2425" s="385" t="s">
        <v>53</v>
      </c>
      <c r="S2425" s="388" t="str">
        <f>+'EVCA sectoralclassification'!E145</f>
        <v>Educational and training products/services</v>
      </c>
      <c r="T2425" s="385" t="s">
        <v>166</v>
      </c>
      <c r="U2425" s="72" t="s">
        <v>218</v>
      </c>
      <c r="V2425" s="425" t="s">
        <v>3913</v>
      </c>
      <c r="W2425" s="461"/>
      <c r="X2425" s="488">
        <v>44726</v>
      </c>
      <c r="Y2425" s="483"/>
      <c r="Z2425" s="80"/>
    </row>
    <row r="2426" spans="2:26" ht="42.45" hidden="1" customHeight="1" x14ac:dyDescent="0.3">
      <c r="B2426" s="56" t="str">
        <f t="shared" ca="1" si="271"/>
        <v>VERO</v>
      </c>
      <c r="C2426" s="57" t="b">
        <f t="shared" si="272"/>
        <v>1</v>
      </c>
      <c r="D2426" s="57" t="b">
        <f>+IF(Q2426='Convalida dati'!$B$16,AND('Dealflow centrale'!V2426&lt;&gt;"",I2426&lt;&gt;""),IF(AND('Dealflow centrale'!Q2426='Convalida dati'!$B$17,'Dealflow centrale'!I2426=""),OR('Dealflow centrale'!V2426="",V2426='Convalida dati'!$D$8),"FALSO"))</f>
        <v>1</v>
      </c>
      <c r="E2426" s="57" t="b">
        <f>+IF(OR(T2426='Convalida dati'!$F$4,T2426='Convalida dati'!$F$5,T2426='Convalida dati'!$F$8),OR('Dealflow centrale'!V2426='Convalida dati'!$D$9,V2426='Convalida dati'!$D$6,V2426='Convalida dati'!$D$7),IF(OR('Dealflow centrale'!T2426='Convalida dati'!$F$6,'Dealflow centrale'!T2426='Convalida dati'!$F$7),OR('Dealflow centrale'!V2426='Convalida dati'!$D$10,'Dealflow centrale'!V2426='Convalida dati'!$D$9,'Dealflow centrale'!V2426='Convalida dati'!$D$6),IF(T2426="",OR(V2426="",V2426='Convalida dati'!$D$8),"FALSO")))</f>
        <v>1</v>
      </c>
      <c r="F2426" s="58" t="str">
        <f t="shared" ca="1" si="273"/>
        <v>OK</v>
      </c>
      <c r="G2426" s="66">
        <f t="shared" si="270"/>
        <v>2421</v>
      </c>
      <c r="H2426" s="85">
        <v>44721</v>
      </c>
      <c r="I2426" s="296">
        <v>44721</v>
      </c>
      <c r="J2426" s="292" t="s">
        <v>5036</v>
      </c>
      <c r="K2426" s="76" t="s">
        <v>62</v>
      </c>
      <c r="L2426" s="76" t="s">
        <v>149</v>
      </c>
      <c r="M2426" s="78" t="s">
        <v>92</v>
      </c>
      <c r="N2426" s="64"/>
      <c r="O2426" s="272" t="s">
        <v>5029</v>
      </c>
      <c r="P2426" s="78" t="s">
        <v>5030</v>
      </c>
      <c r="Q2426" s="67" t="s">
        <v>170</v>
      </c>
      <c r="R2426" s="384" t="s">
        <v>49</v>
      </c>
      <c r="S2426" s="387" t="str">
        <f>+'EVCA sectoralclassification'!E181</f>
        <v>Financial institutions and services</v>
      </c>
      <c r="T2426" s="384" t="s">
        <v>166</v>
      </c>
      <c r="U2426" s="66" t="s">
        <v>218</v>
      </c>
      <c r="V2426" s="437" t="s">
        <v>3913</v>
      </c>
      <c r="W2426" s="384"/>
      <c r="X2426" s="489">
        <v>44726</v>
      </c>
      <c r="Y2426" s="482"/>
      <c r="Z2426" s="74"/>
    </row>
    <row r="2427" spans="2:26" ht="42.45" hidden="1" customHeight="1" x14ac:dyDescent="0.3">
      <c r="B2427" s="56" t="str">
        <f t="shared" ca="1" si="271"/>
        <v>VERO</v>
      </c>
      <c r="C2427" s="57" t="b">
        <f t="shared" si="272"/>
        <v>1</v>
      </c>
      <c r="D2427" s="57" t="b">
        <f>+IF(Q2427='Convalida dati'!$B$16,AND('Dealflow centrale'!V2427&lt;&gt;"",I2427&lt;&gt;""),IF(AND('Dealflow centrale'!Q2427='Convalida dati'!$B$17,'Dealflow centrale'!I2427=""),OR('Dealflow centrale'!V2427="",V2427='Convalida dati'!$D$8),"FALSO"))</f>
        <v>1</v>
      </c>
      <c r="E2427" s="57" t="b">
        <f>+IF(OR(T2427='Convalida dati'!$F$4,T2427='Convalida dati'!$F$5,T2427='Convalida dati'!$F$8),OR('Dealflow centrale'!V2427='Convalida dati'!$D$9,V2427='Convalida dati'!$D$6,V2427='Convalida dati'!$D$7),IF(OR('Dealflow centrale'!T2427='Convalida dati'!$F$6,'Dealflow centrale'!T2427='Convalida dati'!$F$7),OR('Dealflow centrale'!V2427='Convalida dati'!$D$10,'Dealflow centrale'!V2427='Convalida dati'!$D$9,'Dealflow centrale'!V2427='Convalida dati'!$D$6),IF(T2427="",OR(V2427="",V2427='Convalida dati'!$D$8),"FALSO")))</f>
        <v>1</v>
      </c>
      <c r="F2427" s="58" t="str">
        <f t="shared" ca="1" si="273"/>
        <v>OK</v>
      </c>
      <c r="G2427" s="60">
        <f t="shared" si="270"/>
        <v>2422</v>
      </c>
      <c r="H2427" s="84">
        <v>44722</v>
      </c>
      <c r="I2427" s="295">
        <v>44722</v>
      </c>
      <c r="J2427" s="279" t="s">
        <v>5031</v>
      </c>
      <c r="K2427" s="70" t="s">
        <v>62</v>
      </c>
      <c r="L2427" s="70" t="s">
        <v>192</v>
      </c>
      <c r="M2427" s="72" t="s">
        <v>95</v>
      </c>
      <c r="N2427" s="75"/>
      <c r="O2427" s="73" t="s">
        <v>5032</v>
      </c>
      <c r="P2427" s="72" t="s">
        <v>34</v>
      </c>
      <c r="Q2427" s="281" t="s">
        <v>170</v>
      </c>
      <c r="R2427" s="385" t="s">
        <v>53</v>
      </c>
      <c r="S2427" s="388" t="str">
        <f>+'EVCA sectoralclassification'!E225</f>
        <v>Healthcare institutions and services</v>
      </c>
      <c r="T2427" s="385" t="s">
        <v>166</v>
      </c>
      <c r="U2427" s="72" t="s">
        <v>218</v>
      </c>
      <c r="V2427" s="425" t="s">
        <v>3913</v>
      </c>
      <c r="W2427" s="461"/>
      <c r="X2427" s="488">
        <v>44726</v>
      </c>
      <c r="Y2427" s="483"/>
      <c r="Z2427" s="80"/>
    </row>
    <row r="2428" spans="2:26" ht="42.45" hidden="1" customHeight="1" x14ac:dyDescent="0.3">
      <c r="B2428" s="56" t="str">
        <f t="shared" ca="1" si="271"/>
        <v>VERO</v>
      </c>
      <c r="C2428" s="57" t="b">
        <f t="shared" si="272"/>
        <v>1</v>
      </c>
      <c r="D2428" s="57" t="b">
        <f>+IF(Q2428='Convalida dati'!$B$16,AND('Dealflow centrale'!V2428&lt;&gt;"",I2428&lt;&gt;""),IF(AND('Dealflow centrale'!Q2428='Convalida dati'!$B$17,'Dealflow centrale'!I2428=""),OR('Dealflow centrale'!V2428="",V2428='Convalida dati'!$D$8),"FALSO"))</f>
        <v>1</v>
      </c>
      <c r="E2428" s="57" t="b">
        <f>+IF(OR(T2428='Convalida dati'!$F$4,T2428='Convalida dati'!$F$5,T2428='Convalida dati'!$F$8),OR('Dealflow centrale'!V2428='Convalida dati'!$D$9,V2428='Convalida dati'!$D$6,V2428='Convalida dati'!$D$7),IF(OR('Dealflow centrale'!T2428='Convalida dati'!$F$6,'Dealflow centrale'!T2428='Convalida dati'!$F$7),OR('Dealflow centrale'!V2428='Convalida dati'!$D$10,'Dealflow centrale'!V2428='Convalida dati'!$D$9,'Dealflow centrale'!V2428='Convalida dati'!$D$6),IF(T2428="",OR(V2428="",V2428='Convalida dati'!$D$8),"FALSO")))</f>
        <v>1</v>
      </c>
      <c r="F2428" s="58" t="str">
        <f t="shared" ca="1" si="273"/>
        <v>OK</v>
      </c>
      <c r="G2428" s="66">
        <f t="shared" si="270"/>
        <v>2423</v>
      </c>
      <c r="H2428" s="85">
        <v>44723</v>
      </c>
      <c r="I2428" s="296">
        <v>44723</v>
      </c>
      <c r="J2428" s="292" t="s">
        <v>5033</v>
      </c>
      <c r="K2428" s="76" t="s">
        <v>62</v>
      </c>
      <c r="L2428" s="76" t="s">
        <v>149</v>
      </c>
      <c r="M2428" s="78" t="s">
        <v>92</v>
      </c>
      <c r="N2428" s="64"/>
      <c r="O2428" s="272" t="s">
        <v>5037</v>
      </c>
      <c r="P2428" s="78" t="s">
        <v>34</v>
      </c>
      <c r="Q2428" s="280" t="s">
        <v>170</v>
      </c>
      <c r="R2428" s="384" t="s">
        <v>48</v>
      </c>
      <c r="S2428" s="387" t="str">
        <f>+'EVCA sectoralclassification'!E214</f>
        <v>Systems software</v>
      </c>
      <c r="T2428" s="384" t="s">
        <v>41</v>
      </c>
      <c r="U2428" s="66" t="s">
        <v>218</v>
      </c>
      <c r="V2428" s="437" t="s">
        <v>174</v>
      </c>
      <c r="W2428" s="384"/>
      <c r="X2428" s="489">
        <v>44726</v>
      </c>
      <c r="Y2428" s="482"/>
      <c r="Z2428" s="74"/>
    </row>
    <row r="2429" spans="2:26" ht="42.45" hidden="1" customHeight="1" x14ac:dyDescent="0.3">
      <c r="B2429" s="56" t="str">
        <f t="shared" ca="1" si="271"/>
        <v>VERO</v>
      </c>
      <c r="C2429" s="57" t="b">
        <f t="shared" si="272"/>
        <v>1</v>
      </c>
      <c r="D2429" s="57" t="b">
        <f>+IF(Q2429='Convalida dati'!$B$16,AND('Dealflow centrale'!V2429&lt;&gt;"",I2429&lt;&gt;""),IF(AND('Dealflow centrale'!Q2429='Convalida dati'!$B$17,'Dealflow centrale'!I2429=""),OR('Dealflow centrale'!V2429="",V2429='Convalida dati'!$D$8),"FALSO"))</f>
        <v>1</v>
      </c>
      <c r="E2429" s="57" t="b">
        <f>+IF(OR(T2429='Convalida dati'!$F$4,T2429='Convalida dati'!$F$5,T2429='Convalida dati'!$F$8),OR('Dealflow centrale'!V2429='Convalida dati'!$D$9,V2429='Convalida dati'!$D$6,V2429='Convalida dati'!$D$7),IF(OR('Dealflow centrale'!T2429='Convalida dati'!$F$6,'Dealflow centrale'!T2429='Convalida dati'!$F$7),OR('Dealflow centrale'!V2429='Convalida dati'!$D$10,'Dealflow centrale'!V2429='Convalida dati'!$D$9,'Dealflow centrale'!V2429='Convalida dati'!$D$6),IF(T2429="",OR(V2429="",V2429='Convalida dati'!$D$8),"FALSO")))</f>
        <v>1</v>
      </c>
      <c r="F2429" s="58" t="str">
        <f t="shared" ca="1" si="273"/>
        <v>OK</v>
      </c>
      <c r="G2429" s="60">
        <f t="shared" si="270"/>
        <v>2424</v>
      </c>
      <c r="H2429" s="84">
        <v>44725</v>
      </c>
      <c r="I2429" s="295">
        <v>44725</v>
      </c>
      <c r="J2429" s="279" t="s">
        <v>5034</v>
      </c>
      <c r="K2429" s="70" t="s">
        <v>62</v>
      </c>
      <c r="L2429" s="70" t="s">
        <v>165</v>
      </c>
      <c r="M2429" s="72" t="s">
        <v>90</v>
      </c>
      <c r="N2429" s="75"/>
      <c r="O2429" s="73" t="s">
        <v>5038</v>
      </c>
      <c r="P2429" s="72" t="s">
        <v>37</v>
      </c>
      <c r="Q2429" s="281" t="s">
        <v>170</v>
      </c>
      <c r="R2429" s="385" t="s">
        <v>49</v>
      </c>
      <c r="S2429" s="388" t="str">
        <f>+'EVCA sectoralclassification'!E183</f>
        <v>Financial institutions and services</v>
      </c>
      <c r="T2429" s="385" t="s">
        <v>166</v>
      </c>
      <c r="U2429" s="72" t="s">
        <v>218</v>
      </c>
      <c r="V2429" s="425" t="s">
        <v>3913</v>
      </c>
      <c r="W2429" s="461"/>
      <c r="X2429" s="488">
        <v>44726</v>
      </c>
      <c r="Y2429" s="483"/>
      <c r="Z2429" s="80"/>
    </row>
    <row r="2430" spans="2:26" ht="42.45" hidden="1" customHeight="1" x14ac:dyDescent="0.3">
      <c r="B2430" s="56" t="str">
        <f t="shared" ca="1" si="271"/>
        <v>VERO</v>
      </c>
      <c r="C2430" s="57" t="b">
        <f t="shared" si="272"/>
        <v>1</v>
      </c>
      <c r="D2430" s="57" t="b">
        <f>+IF(Q2430='Convalida dati'!$B$16,AND('Dealflow centrale'!V2430&lt;&gt;"",I2430&lt;&gt;""),IF(AND('Dealflow centrale'!Q2430='Convalida dati'!$B$17,'Dealflow centrale'!I2430=""),OR('Dealflow centrale'!V2430="",V2430='Convalida dati'!$D$8),"FALSO"))</f>
        <v>1</v>
      </c>
      <c r="E2430" s="57" t="b">
        <f>+IF(OR(T2430='Convalida dati'!$F$4,T2430='Convalida dati'!$F$5,T2430='Convalida dati'!$F$8),OR('Dealflow centrale'!V2430='Convalida dati'!$D$9,V2430='Convalida dati'!$D$6,V2430='Convalida dati'!$D$7),IF(OR('Dealflow centrale'!T2430='Convalida dati'!$F$6,'Dealflow centrale'!T2430='Convalida dati'!$F$7),OR('Dealflow centrale'!V2430='Convalida dati'!$D$10,'Dealflow centrale'!V2430='Convalida dati'!$D$9,'Dealflow centrale'!V2430='Convalida dati'!$D$6),IF(T2430="",OR(V2430="",V2430='Convalida dati'!$D$8),"FALSO")))</f>
        <v>1</v>
      </c>
      <c r="F2430" s="58" t="str">
        <f t="shared" ca="1" si="273"/>
        <v>OK</v>
      </c>
      <c r="G2430" s="66">
        <f t="shared" si="270"/>
        <v>2425</v>
      </c>
      <c r="H2430" s="85">
        <v>44726</v>
      </c>
      <c r="I2430" s="296">
        <v>44726</v>
      </c>
      <c r="J2430" s="292" t="s">
        <v>5039</v>
      </c>
      <c r="K2430" s="76" t="s">
        <v>62</v>
      </c>
      <c r="L2430" s="76" t="s">
        <v>149</v>
      </c>
      <c r="M2430" s="78" t="s">
        <v>92</v>
      </c>
      <c r="N2430" s="64"/>
      <c r="O2430" s="272" t="s">
        <v>5040</v>
      </c>
      <c r="P2430" s="66" t="s">
        <v>34</v>
      </c>
      <c r="Q2430" s="280" t="s">
        <v>170</v>
      </c>
      <c r="R2430" s="384" t="s">
        <v>46</v>
      </c>
      <c r="S2430" s="387" t="str">
        <f>+'EVCA sectoralclassification'!E179</f>
        <v>Energy: other</v>
      </c>
      <c r="T2430" s="384" t="s">
        <v>41</v>
      </c>
      <c r="U2430" s="66" t="s">
        <v>218</v>
      </c>
      <c r="V2430" s="437" t="s">
        <v>174</v>
      </c>
      <c r="W2430" s="384"/>
      <c r="X2430" s="489">
        <v>44733</v>
      </c>
      <c r="Y2430" s="482"/>
      <c r="Z2430" s="74"/>
    </row>
    <row r="2431" spans="2:26" ht="42.45" hidden="1" customHeight="1" x14ac:dyDescent="0.3">
      <c r="B2431" s="56" t="str">
        <f t="shared" ca="1" si="271"/>
        <v>VERO</v>
      </c>
      <c r="C2431" s="57" t="b">
        <f t="shared" si="272"/>
        <v>1</v>
      </c>
      <c r="D2431" s="57" t="b">
        <f>+IF(Q2431='Convalida dati'!$B$16,AND('Dealflow centrale'!V2431&lt;&gt;"",I2431&lt;&gt;""),IF(AND('Dealflow centrale'!Q2431='Convalida dati'!$B$17,'Dealflow centrale'!I2431=""),OR('Dealflow centrale'!V2431="",V2431='Convalida dati'!$D$8),"FALSO"))</f>
        <v>1</v>
      </c>
      <c r="E2431" s="57" t="b">
        <f>+IF(OR(T2431='Convalida dati'!$F$4,T2431='Convalida dati'!$F$5,T2431='Convalida dati'!$F$8),OR('Dealflow centrale'!V2431='Convalida dati'!$D$9,V2431='Convalida dati'!$D$6,V2431='Convalida dati'!$D$7),IF(OR('Dealflow centrale'!T2431='Convalida dati'!$F$6,'Dealflow centrale'!T2431='Convalida dati'!$F$7),OR('Dealflow centrale'!V2431='Convalida dati'!$D$10,'Dealflow centrale'!V2431='Convalida dati'!$D$9,'Dealflow centrale'!V2431='Convalida dati'!$D$6),IF(T2431="",OR(V2431="",V2431='Convalida dati'!$D$8),"FALSO")))</f>
        <v>1</v>
      </c>
      <c r="F2431" s="58" t="str">
        <f t="shared" ca="1" si="273"/>
        <v>OK</v>
      </c>
      <c r="G2431" s="60">
        <f t="shared" si="270"/>
        <v>2426</v>
      </c>
      <c r="H2431" s="84">
        <v>44726</v>
      </c>
      <c r="I2431" s="295">
        <v>44726</v>
      </c>
      <c r="J2431" s="279" t="s">
        <v>5041</v>
      </c>
      <c r="K2431" s="70" t="s">
        <v>62</v>
      </c>
      <c r="L2431" s="70" t="s">
        <v>206</v>
      </c>
      <c r="M2431" s="72" t="s">
        <v>206</v>
      </c>
      <c r="N2431" s="75"/>
      <c r="O2431" s="73" t="s">
        <v>5042</v>
      </c>
      <c r="P2431" s="72" t="s">
        <v>34</v>
      </c>
      <c r="Q2431" s="281" t="s">
        <v>170</v>
      </c>
      <c r="R2431" s="385" t="s">
        <v>53</v>
      </c>
      <c r="S2431" s="388" t="str">
        <f>+'EVCA sectoralclassification'!E161</f>
        <v>Consumer services: other</v>
      </c>
      <c r="T2431" s="385" t="s">
        <v>41</v>
      </c>
      <c r="U2431" s="72" t="s">
        <v>218</v>
      </c>
      <c r="V2431" s="434" t="s">
        <v>174</v>
      </c>
      <c r="W2431" s="397"/>
      <c r="X2431" s="488">
        <v>44733</v>
      </c>
      <c r="Y2431" s="483"/>
      <c r="Z2431" s="80"/>
    </row>
    <row r="2432" spans="2:26" ht="42.45" hidden="1" customHeight="1" x14ac:dyDescent="0.3">
      <c r="B2432" s="56" t="str">
        <f t="shared" ca="1" si="271"/>
        <v>VERO</v>
      </c>
      <c r="C2432" s="57" t="b">
        <f t="shared" si="272"/>
        <v>1</v>
      </c>
      <c r="D2432" s="57" t="b">
        <f>+IF(Q2432='Convalida dati'!$B$16,AND('Dealflow centrale'!V2432&lt;&gt;"",I2432&lt;&gt;""),IF(AND('Dealflow centrale'!Q2432='Convalida dati'!$B$17,'Dealflow centrale'!I2432=""),OR('Dealflow centrale'!V2432="",V2432='Convalida dati'!$D$8),"FALSO"))</f>
        <v>1</v>
      </c>
      <c r="E2432" s="57" t="b">
        <f>+IF(OR(T2432='Convalida dati'!$F$4,T2432='Convalida dati'!$F$5,T2432='Convalida dati'!$F$8),OR('Dealflow centrale'!V2432='Convalida dati'!$D$9,V2432='Convalida dati'!$D$6,V2432='Convalida dati'!$D$7),IF(OR('Dealflow centrale'!T2432='Convalida dati'!$F$6,'Dealflow centrale'!T2432='Convalida dati'!$F$7),OR('Dealflow centrale'!V2432='Convalida dati'!$D$10,'Dealflow centrale'!V2432='Convalida dati'!$D$9,'Dealflow centrale'!V2432='Convalida dati'!$D$6),IF(T2432="",OR(V2432="",V2432='Convalida dati'!$D$8),"FALSO")))</f>
        <v>1</v>
      </c>
      <c r="F2432" s="58" t="str">
        <f t="shared" ca="1" si="273"/>
        <v>OK</v>
      </c>
      <c r="G2432" s="66">
        <f t="shared" si="270"/>
        <v>2427</v>
      </c>
      <c r="H2432" s="85">
        <v>44727</v>
      </c>
      <c r="I2432" s="296">
        <v>44727</v>
      </c>
      <c r="J2432" s="292" t="s">
        <v>5043</v>
      </c>
      <c r="K2432" s="76" t="s">
        <v>62</v>
      </c>
      <c r="L2432" s="76" t="s">
        <v>206</v>
      </c>
      <c r="M2432" s="78" t="s">
        <v>206</v>
      </c>
      <c r="N2432" s="64"/>
      <c r="O2432" s="272" t="s">
        <v>4020</v>
      </c>
      <c r="P2432" s="78" t="s">
        <v>35</v>
      </c>
      <c r="Q2432" s="67" t="s">
        <v>170</v>
      </c>
      <c r="R2432" s="384" t="s">
        <v>51</v>
      </c>
      <c r="S2432" s="387" t="str">
        <f>+'EVCA sectoralclassification'!E52</f>
        <v>Business and industrial products</v>
      </c>
      <c r="T2432" s="384" t="s">
        <v>41</v>
      </c>
      <c r="U2432" s="78" t="s">
        <v>218</v>
      </c>
      <c r="V2432" s="437" t="s">
        <v>174</v>
      </c>
      <c r="W2432" s="384"/>
      <c r="X2432" s="489">
        <v>44733</v>
      </c>
      <c r="Y2432" s="482"/>
      <c r="Z2432" s="74"/>
    </row>
    <row r="2433" spans="2:26" ht="42.45" hidden="1" customHeight="1" x14ac:dyDescent="0.3">
      <c r="B2433" s="56" t="str">
        <f t="shared" ca="1" si="271"/>
        <v>VERO</v>
      </c>
      <c r="C2433" s="57" t="b">
        <f t="shared" si="272"/>
        <v>1</v>
      </c>
      <c r="D2433" s="57" t="b">
        <f>+IF(Q2433='Convalida dati'!$B$16,AND('Dealflow centrale'!V2433&lt;&gt;"",I2433&lt;&gt;""),IF(AND('Dealflow centrale'!Q2433='Convalida dati'!$B$17,'Dealflow centrale'!I2433=""),OR('Dealflow centrale'!V2433="",V2433='Convalida dati'!$D$8),"FALSO"))</f>
        <v>1</v>
      </c>
      <c r="E2433" s="57" t="b">
        <f>+IF(OR(T2433='Convalida dati'!$F$4,T2433='Convalida dati'!$F$5,T2433='Convalida dati'!$F$8),OR('Dealflow centrale'!V2433='Convalida dati'!$D$9,V2433='Convalida dati'!$D$6,V2433='Convalida dati'!$D$7),IF(OR('Dealflow centrale'!T2433='Convalida dati'!$F$6,'Dealflow centrale'!T2433='Convalida dati'!$F$7),OR('Dealflow centrale'!V2433='Convalida dati'!$D$10,'Dealflow centrale'!V2433='Convalida dati'!$D$9,'Dealflow centrale'!V2433='Convalida dati'!$D$6),IF(T2433="",OR(V2433="",V2433='Convalida dati'!$D$8),"FALSO")))</f>
        <v>1</v>
      </c>
      <c r="F2433" s="58" t="str">
        <f t="shared" ca="1" si="273"/>
        <v>OK</v>
      </c>
      <c r="G2433" s="60">
        <f t="shared" si="270"/>
        <v>2428</v>
      </c>
      <c r="H2433" s="84">
        <v>44727</v>
      </c>
      <c r="I2433" s="295">
        <v>44727</v>
      </c>
      <c r="J2433" s="279" t="s">
        <v>5044</v>
      </c>
      <c r="K2433" s="70" t="s">
        <v>62</v>
      </c>
      <c r="L2433" s="70" t="s">
        <v>206</v>
      </c>
      <c r="M2433" s="72" t="s">
        <v>206</v>
      </c>
      <c r="N2433" s="75"/>
      <c r="O2433" s="73" t="s">
        <v>5045</v>
      </c>
      <c r="P2433" s="72" t="s">
        <v>34</v>
      </c>
      <c r="Q2433" s="281" t="s">
        <v>170</v>
      </c>
      <c r="R2433" s="385" t="s">
        <v>53</v>
      </c>
      <c r="S2433" s="388" t="str">
        <f>+'EVCA sectoralclassification'!E149</f>
        <v>Hospitality, sports and entertainment facilities</v>
      </c>
      <c r="T2433" s="385" t="s">
        <v>41</v>
      </c>
      <c r="U2433" s="72" t="s">
        <v>218</v>
      </c>
      <c r="V2433" s="434" t="s">
        <v>174</v>
      </c>
      <c r="W2433" s="397"/>
      <c r="X2433" s="488">
        <v>44733</v>
      </c>
      <c r="Y2433" s="483"/>
      <c r="Z2433" s="80"/>
    </row>
    <row r="2434" spans="2:26" ht="42.45" hidden="1" customHeight="1" x14ac:dyDescent="0.3">
      <c r="B2434" s="56" t="str">
        <f t="shared" ca="1" si="271"/>
        <v>VERO</v>
      </c>
      <c r="C2434" s="57" t="b">
        <f t="shared" si="272"/>
        <v>1</v>
      </c>
      <c r="D2434" s="57" t="b">
        <f>+IF(Q2434='Convalida dati'!$B$16,AND('Dealflow centrale'!V2434&lt;&gt;"",I2434&lt;&gt;""),IF(AND('Dealflow centrale'!Q2434='Convalida dati'!$B$17,'Dealflow centrale'!I2434=""),OR('Dealflow centrale'!V2434="",V2434='Convalida dati'!$D$8),"FALSO"))</f>
        <v>1</v>
      </c>
      <c r="E2434" s="57" t="b">
        <f>+IF(OR(T2434='Convalida dati'!$F$4,T2434='Convalida dati'!$F$5,T2434='Convalida dati'!$F$8),OR('Dealflow centrale'!V2434='Convalida dati'!$D$9,V2434='Convalida dati'!$D$6,V2434='Convalida dati'!$D$7,V2434='Convalida dati'!$D$11),IF(OR('Dealflow centrale'!T2434='Convalida dati'!$F$6,'Dealflow centrale'!T2434='Convalida dati'!$F$7),OR('Dealflow centrale'!V2434='Convalida dati'!$D$10,'Dealflow centrale'!V2434='Convalida dati'!$D$9,'Dealflow centrale'!V2434='Convalida dati'!$D$6),IF(T2434="",OR(V2434="",V2434='Convalida dati'!$D$8),"FALSO")))</f>
        <v>1</v>
      </c>
      <c r="F2434" s="58" t="str">
        <f t="shared" ca="1" si="273"/>
        <v>OK</v>
      </c>
      <c r="G2434" s="66">
        <f t="shared" si="270"/>
        <v>2429</v>
      </c>
      <c r="H2434" s="85">
        <v>44728</v>
      </c>
      <c r="I2434" s="296">
        <v>44728</v>
      </c>
      <c r="J2434" s="292" t="s">
        <v>5049</v>
      </c>
      <c r="K2434" s="76" t="s">
        <v>62</v>
      </c>
      <c r="L2434" s="76" t="s">
        <v>792</v>
      </c>
      <c r="M2434" s="78" t="s">
        <v>89</v>
      </c>
      <c r="N2434" s="64"/>
      <c r="O2434" s="272" t="s">
        <v>5046</v>
      </c>
      <c r="P2434" s="66" t="s">
        <v>84</v>
      </c>
      <c r="Q2434" s="280" t="s">
        <v>170</v>
      </c>
      <c r="R2434" s="384" t="s">
        <v>43</v>
      </c>
      <c r="S2434" s="387" t="str">
        <f>+'EVCA sectoralclassification'!E15</f>
        <v>Agriculture: other</v>
      </c>
      <c r="T2434" s="384" t="s">
        <v>41</v>
      </c>
      <c r="U2434" s="66" t="s">
        <v>218</v>
      </c>
      <c r="V2434" s="445" t="s">
        <v>174</v>
      </c>
      <c r="W2434" s="396"/>
      <c r="X2434" s="489">
        <v>44733</v>
      </c>
      <c r="Y2434" s="482"/>
      <c r="Z2434" s="74"/>
    </row>
    <row r="2435" spans="2:26" ht="42.45" hidden="1" customHeight="1" x14ac:dyDescent="0.3">
      <c r="B2435" s="56" t="str">
        <f t="shared" ca="1" si="271"/>
        <v>VERO</v>
      </c>
      <c r="C2435" s="57" t="b">
        <f t="shared" si="272"/>
        <v>1</v>
      </c>
      <c r="D2435" s="57" t="b">
        <f>+IF(Q2435='Convalida dati'!$B$16,AND('Dealflow centrale'!V2435&lt;&gt;"",I2435&lt;&gt;""),IF(AND('Dealflow centrale'!Q2435='Convalida dati'!$B$17,'Dealflow centrale'!I2435=""),OR('Dealflow centrale'!V2435="",V2435='Convalida dati'!$D$8),"FALSO"))</f>
        <v>1</v>
      </c>
      <c r="E2435" s="57" t="b">
        <f>+IF(OR(T2435='Convalida dati'!$F$4,T2435='Convalida dati'!$F$5,T2435='Convalida dati'!$F$8),OR('Dealflow centrale'!V2435='Convalida dati'!$D$9,V2435='Convalida dati'!$D$6,V2435='Convalida dati'!$D$7,V2435='Convalida dati'!$D$11),IF(OR('Dealflow centrale'!T2435='Convalida dati'!$F$6,'Dealflow centrale'!T2435='Convalida dati'!$F$7),OR('Dealflow centrale'!V2435='Convalida dati'!$D$10,'Dealflow centrale'!V2435='Convalida dati'!$D$9,'Dealflow centrale'!V2435='Convalida dati'!$D$6),IF(T2435="",OR(V2435="",V2435='Convalida dati'!$D$8),"FALSO")))</f>
        <v>1</v>
      </c>
      <c r="F2435" s="58" t="str">
        <f t="shared" ca="1" si="273"/>
        <v>OK</v>
      </c>
      <c r="G2435" s="60">
        <f t="shared" si="270"/>
        <v>2430</v>
      </c>
      <c r="H2435" s="84">
        <v>44728</v>
      </c>
      <c r="I2435" s="295">
        <v>44728</v>
      </c>
      <c r="J2435" s="279" t="s">
        <v>5047</v>
      </c>
      <c r="K2435" s="70" t="s">
        <v>62</v>
      </c>
      <c r="L2435" s="70" t="s">
        <v>192</v>
      </c>
      <c r="M2435" s="72" t="s">
        <v>95</v>
      </c>
      <c r="N2435" s="75"/>
      <c r="O2435" s="73" t="s">
        <v>5048</v>
      </c>
      <c r="P2435" s="72" t="s">
        <v>83</v>
      </c>
      <c r="Q2435" s="281" t="s">
        <v>170</v>
      </c>
      <c r="R2435" s="385" t="s">
        <v>49</v>
      </c>
      <c r="S2435" s="388" t="str">
        <f>+'EVCA sectoralclassification'!E214</f>
        <v>Systems software</v>
      </c>
      <c r="T2435" s="385" t="s">
        <v>166</v>
      </c>
      <c r="U2435" s="72" t="s">
        <v>218</v>
      </c>
      <c r="V2435" s="425" t="s">
        <v>3913</v>
      </c>
      <c r="W2435" s="461"/>
      <c r="X2435" s="488">
        <v>44733</v>
      </c>
      <c r="Y2435" s="483"/>
      <c r="Z2435" s="80"/>
    </row>
    <row r="2436" spans="2:26" ht="42.45" hidden="1" customHeight="1" x14ac:dyDescent="0.3">
      <c r="B2436" s="56" t="str">
        <f t="shared" ca="1" si="271"/>
        <v>VERO</v>
      </c>
      <c r="C2436" s="57" t="b">
        <f t="shared" si="272"/>
        <v>1</v>
      </c>
      <c r="D2436" s="57" t="b">
        <f>+IF(Q2436='Convalida dati'!$B$16,AND('Dealflow centrale'!V2436&lt;&gt;"",I2436&lt;&gt;""),IF(AND('Dealflow centrale'!Q2436='Convalida dati'!$B$17,'Dealflow centrale'!I2436=""),OR('Dealflow centrale'!V2436="",V2436='Convalida dati'!$D$8),"FALSO"))</f>
        <v>1</v>
      </c>
      <c r="E2436" s="57" t="b">
        <f>+IF(OR(T2436='Convalida dati'!$F$4,T2436='Convalida dati'!$F$5,T2436='Convalida dati'!$F$8),OR('Dealflow centrale'!V2436='Convalida dati'!$D$9,V2436='Convalida dati'!$D$6,V2436='Convalida dati'!$D$7,V2436='Convalida dati'!$D$11),IF(OR('Dealflow centrale'!T2436='Convalida dati'!$F$6,'Dealflow centrale'!T2436='Convalida dati'!$F$7),OR('Dealflow centrale'!V2436='Convalida dati'!$D$10,'Dealflow centrale'!V2436='Convalida dati'!$D$9,'Dealflow centrale'!V2436='Convalida dati'!$D$6),IF(T2436="",OR(V2436="",V2436='Convalida dati'!$D$8),"FALSO")))</f>
        <v>1</v>
      </c>
      <c r="F2436" s="58" t="str">
        <f t="shared" ca="1" si="273"/>
        <v>OK</v>
      </c>
      <c r="G2436" s="66">
        <f t="shared" si="270"/>
        <v>2431</v>
      </c>
      <c r="H2436" s="85">
        <v>44732</v>
      </c>
      <c r="I2436" s="296">
        <v>44732</v>
      </c>
      <c r="J2436" s="292" t="s">
        <v>5052</v>
      </c>
      <c r="K2436" s="76" t="s">
        <v>62</v>
      </c>
      <c r="L2436" s="76" t="s">
        <v>149</v>
      </c>
      <c r="M2436" s="78" t="s">
        <v>92</v>
      </c>
      <c r="N2436" s="64"/>
      <c r="O2436" s="272" t="s">
        <v>5050</v>
      </c>
      <c r="P2436" s="66" t="s">
        <v>35</v>
      </c>
      <c r="Q2436" s="67" t="s">
        <v>170</v>
      </c>
      <c r="R2436" s="384" t="s">
        <v>52</v>
      </c>
      <c r="S2436" s="387" t="str">
        <f>+'EVCA sectoralclassification'!E225</f>
        <v>Healthcare institutions and services</v>
      </c>
      <c r="T2436" s="384" t="s">
        <v>167</v>
      </c>
      <c r="U2436" s="66" t="s">
        <v>218</v>
      </c>
      <c r="V2436" s="446" t="s">
        <v>3913</v>
      </c>
      <c r="W2436" s="470"/>
      <c r="X2436" s="489">
        <v>44733</v>
      </c>
      <c r="Y2436" s="482"/>
      <c r="Z2436" s="74"/>
    </row>
    <row r="2437" spans="2:26" ht="42.45" hidden="1" customHeight="1" x14ac:dyDescent="0.3">
      <c r="B2437" s="56" t="str">
        <f t="shared" ca="1" si="271"/>
        <v>VERO</v>
      </c>
      <c r="C2437" s="57" t="b">
        <f t="shared" si="272"/>
        <v>1</v>
      </c>
      <c r="D2437" s="57" t="b">
        <f>+IF(Q2437='Convalida dati'!$B$16,AND('Dealflow centrale'!V2437&lt;&gt;"",I2437&lt;&gt;""),IF(AND('Dealflow centrale'!Q2437='Convalida dati'!$B$17,'Dealflow centrale'!I2437=""),OR('Dealflow centrale'!V2437="",V2437='Convalida dati'!$D$8),"FALSO"))</f>
        <v>1</v>
      </c>
      <c r="E2437" s="57" t="b">
        <f>+IF(OR(T2437='Convalida dati'!$F$4,T2437='Convalida dati'!$F$5,T2437='Convalida dati'!$F$8),OR('Dealflow centrale'!V2437='Convalida dati'!$D$9,V2437='Convalida dati'!$D$6,V2437='Convalida dati'!$D$7,V2437='Convalida dati'!$D$11),IF(OR('Dealflow centrale'!T2437='Convalida dati'!$F$6,'Dealflow centrale'!T2437='Convalida dati'!$F$7),OR('Dealflow centrale'!V2437='Convalida dati'!$D$10,'Dealflow centrale'!V2437='Convalida dati'!$D$9,'Dealflow centrale'!V2437='Convalida dati'!$D$6),IF(T2437="",OR(V2437="",V2437='Convalida dati'!$D$8),"FALSO")))</f>
        <v>1</v>
      </c>
      <c r="F2437" s="58" t="str">
        <f t="shared" ca="1" si="273"/>
        <v>OK</v>
      </c>
      <c r="G2437" s="60">
        <f t="shared" si="270"/>
        <v>2432</v>
      </c>
      <c r="H2437" s="84">
        <v>44733</v>
      </c>
      <c r="I2437" s="295">
        <v>44733</v>
      </c>
      <c r="J2437" s="279" t="s">
        <v>5053</v>
      </c>
      <c r="K2437" s="70" t="s">
        <v>62</v>
      </c>
      <c r="L2437" s="70" t="s">
        <v>151</v>
      </c>
      <c r="M2437" s="72" t="s">
        <v>92</v>
      </c>
      <c r="N2437" s="75"/>
      <c r="O2437" s="73" t="s">
        <v>5051</v>
      </c>
      <c r="P2437" s="72" t="s">
        <v>35</v>
      </c>
      <c r="Q2437" s="281" t="s">
        <v>170</v>
      </c>
      <c r="R2437" s="385" t="s">
        <v>49</v>
      </c>
      <c r="S2437" s="388" t="str">
        <f>+'EVCA sectoralclassification'!E214</f>
        <v>Systems software</v>
      </c>
      <c r="T2437" s="385" t="s">
        <v>167</v>
      </c>
      <c r="U2437" s="72" t="s">
        <v>218</v>
      </c>
      <c r="V2437" s="425" t="s">
        <v>3913</v>
      </c>
      <c r="W2437" s="461"/>
      <c r="X2437" s="488">
        <v>44733</v>
      </c>
      <c r="Y2437" s="483"/>
      <c r="Z2437" s="80"/>
    </row>
    <row r="2438" spans="2:26" ht="42.45" hidden="1" customHeight="1" x14ac:dyDescent="0.3">
      <c r="B2438" s="56" t="str">
        <f t="shared" ca="1" si="271"/>
        <v>VERO</v>
      </c>
      <c r="C2438" s="57" t="b">
        <f t="shared" si="272"/>
        <v>1</v>
      </c>
      <c r="D2438" s="57" t="b">
        <f>+IF(Q2438='Convalida dati'!$B$16,AND('Dealflow centrale'!V2438&lt;&gt;"",I2438&lt;&gt;""),IF(AND('Dealflow centrale'!Q2438='Convalida dati'!$B$17,'Dealflow centrale'!I2438=""),OR('Dealflow centrale'!V2438="",V2438='Convalida dati'!$D$8),"FALSO"))</f>
        <v>1</v>
      </c>
      <c r="E2438" s="57" t="b">
        <f>+IF(OR(T2438='Convalida dati'!$F$4,T2438='Convalida dati'!$F$5,T2438='Convalida dati'!$F$8),OR('Dealflow centrale'!V2438='Convalida dati'!$D$9,V2438='Convalida dati'!$D$6,V2438='Convalida dati'!$D$7,V2438='Convalida dati'!$D$11),IF(OR('Dealflow centrale'!T2438='Convalida dati'!$F$6,'Dealflow centrale'!T2438='Convalida dati'!$F$7),OR('Dealflow centrale'!V2438='Convalida dati'!$D$10,'Dealflow centrale'!V2438='Convalida dati'!$D$9,'Dealflow centrale'!V2438='Convalida dati'!$D$6),IF(T2438="",OR(V2438="",V2438='Convalida dati'!$D$8),"FALSO")))</f>
        <v>1</v>
      </c>
      <c r="F2438" s="58" t="str">
        <f t="shared" ca="1" si="273"/>
        <v>OK</v>
      </c>
      <c r="G2438" s="66">
        <f t="shared" si="270"/>
        <v>2433</v>
      </c>
      <c r="H2438" s="85">
        <v>44734</v>
      </c>
      <c r="I2438" s="296">
        <v>44734</v>
      </c>
      <c r="J2438" s="292" t="s">
        <v>5054</v>
      </c>
      <c r="K2438" s="76" t="s">
        <v>62</v>
      </c>
      <c r="L2438" s="76" t="s">
        <v>206</v>
      </c>
      <c r="M2438" s="78" t="s">
        <v>206</v>
      </c>
      <c r="N2438" s="64"/>
      <c r="O2438" s="272" t="s">
        <v>5081</v>
      </c>
      <c r="P2438" s="66" t="s">
        <v>83</v>
      </c>
      <c r="Q2438" s="67" t="s">
        <v>170</v>
      </c>
      <c r="R2438" s="384" t="s">
        <v>49</v>
      </c>
      <c r="S2438" s="387" t="str">
        <f>+'EVCA sectoralclassification'!E214</f>
        <v>Systems software</v>
      </c>
      <c r="T2438" s="384" t="s">
        <v>41</v>
      </c>
      <c r="U2438" s="66" t="s">
        <v>218</v>
      </c>
      <c r="V2438" s="437" t="s">
        <v>174</v>
      </c>
      <c r="W2438" s="384"/>
      <c r="X2438" s="489">
        <v>44739</v>
      </c>
      <c r="Y2438" s="482"/>
      <c r="Z2438" s="74"/>
    </row>
    <row r="2439" spans="2:26" ht="42.45" hidden="1" customHeight="1" x14ac:dyDescent="0.3">
      <c r="B2439" s="56" t="str">
        <f t="shared" ca="1" si="271"/>
        <v>VERO</v>
      </c>
      <c r="C2439" s="57" t="b">
        <f t="shared" si="272"/>
        <v>1</v>
      </c>
      <c r="D2439" s="57" t="b">
        <f>+IF(Q2439='Convalida dati'!$B$16,AND('Dealflow centrale'!V2439&lt;&gt;"",I2439&lt;&gt;""),IF(AND('Dealflow centrale'!Q2439='Convalida dati'!$B$17,'Dealflow centrale'!I2439=""),OR('Dealflow centrale'!V2439="",V2439='Convalida dati'!$D$8),"FALSO"))</f>
        <v>1</v>
      </c>
      <c r="E2439" s="57" t="b">
        <f>+IF(OR(T2439='Convalida dati'!$F$4,T2439='Convalida dati'!$F$5,T2439='Convalida dati'!$F$8),OR('Dealflow centrale'!V2439='Convalida dati'!$D$9,V2439='Convalida dati'!$D$6,V2439='Convalida dati'!$D$7,V2439='Convalida dati'!$D$11),IF(OR('Dealflow centrale'!T2439='Convalida dati'!$F$6,'Dealflow centrale'!T2439='Convalida dati'!$F$7),OR('Dealflow centrale'!V2439='Convalida dati'!$D$10,'Dealflow centrale'!V2439='Convalida dati'!$D$9,'Dealflow centrale'!V2439='Convalida dati'!$D$6),IF(T2439="",OR(V2439="",V2439='Convalida dati'!$D$8),"FALSO")))</f>
        <v>1</v>
      </c>
      <c r="F2439" s="58" t="str">
        <f t="shared" ca="1" si="273"/>
        <v>OK</v>
      </c>
      <c r="G2439" s="60">
        <f t="shared" si="270"/>
        <v>2434</v>
      </c>
      <c r="H2439" s="84">
        <v>44735</v>
      </c>
      <c r="I2439" s="295">
        <v>44735</v>
      </c>
      <c r="J2439" s="279" t="s">
        <v>5055</v>
      </c>
      <c r="K2439" s="70" t="s">
        <v>62</v>
      </c>
      <c r="L2439" s="70" t="s">
        <v>149</v>
      </c>
      <c r="M2439" s="72" t="s">
        <v>92</v>
      </c>
      <c r="N2439" s="75" t="s">
        <v>4469</v>
      </c>
      <c r="O2439" s="73"/>
      <c r="P2439" s="72" t="s">
        <v>36</v>
      </c>
      <c r="Q2439" s="281" t="s">
        <v>170</v>
      </c>
      <c r="R2439" s="385" t="s">
        <v>52</v>
      </c>
      <c r="S2439" s="388" t="str">
        <f>+'EVCA sectoralclassification'!E230</f>
        <v>Medical equipment and related software</v>
      </c>
      <c r="T2439" s="385" t="s">
        <v>166</v>
      </c>
      <c r="U2439" s="72" t="s">
        <v>218</v>
      </c>
      <c r="V2439" s="425" t="s">
        <v>3913</v>
      </c>
      <c r="W2439" s="461"/>
      <c r="X2439" s="488">
        <v>44739</v>
      </c>
      <c r="Y2439" s="483"/>
      <c r="Z2439" s="80"/>
    </row>
    <row r="2440" spans="2:26" ht="42.45" hidden="1" customHeight="1" x14ac:dyDescent="0.3">
      <c r="B2440" s="56" t="str">
        <f t="shared" ca="1" si="271"/>
        <v>VERO</v>
      </c>
      <c r="C2440" s="57" t="b">
        <f t="shared" si="272"/>
        <v>1</v>
      </c>
      <c r="D2440" s="57" t="b">
        <f>+IF(Q2440='Convalida dati'!$B$16,AND('Dealflow centrale'!V2440&lt;&gt;"",I2440&lt;&gt;""),IF(AND('Dealflow centrale'!Q2440='Convalida dati'!$B$17,'Dealflow centrale'!I2440=""),OR('Dealflow centrale'!V2440="",V2440='Convalida dati'!$D$8),"FALSO"))</f>
        <v>1</v>
      </c>
      <c r="E2440" s="57" t="b">
        <f>+IF(OR(T2440='Convalida dati'!$F$4,T2440='Convalida dati'!$F$5,T2440='Convalida dati'!$F$8),OR('Dealflow centrale'!V2440='Convalida dati'!$D$9,V2440='Convalida dati'!$D$6,V2440='Convalida dati'!$D$7,V2440='Convalida dati'!$D$11),IF(OR('Dealflow centrale'!T2440='Convalida dati'!$F$6,'Dealflow centrale'!T2440='Convalida dati'!$F$7),OR('Dealflow centrale'!V2440='Convalida dati'!$D$10,'Dealflow centrale'!V2440='Convalida dati'!$D$9,'Dealflow centrale'!V2440='Convalida dati'!$D$6),IF(T2440="",OR(V2440="",V2440='Convalida dati'!$D$8),"FALSO")))</f>
        <v>1</v>
      </c>
      <c r="F2440" s="58" t="str">
        <f t="shared" ca="1" si="273"/>
        <v>OK</v>
      </c>
      <c r="G2440" s="66">
        <f t="shared" si="270"/>
        <v>2435</v>
      </c>
      <c r="H2440" s="85">
        <v>44735</v>
      </c>
      <c r="I2440" s="296">
        <v>44735</v>
      </c>
      <c r="J2440" s="292" t="s">
        <v>5056</v>
      </c>
      <c r="K2440" s="76" t="s">
        <v>62</v>
      </c>
      <c r="L2440" s="76" t="s">
        <v>206</v>
      </c>
      <c r="M2440" s="78" t="s">
        <v>206</v>
      </c>
      <c r="N2440" s="64"/>
      <c r="O2440" s="272" t="s">
        <v>5059</v>
      </c>
      <c r="P2440" s="78" t="s">
        <v>34</v>
      </c>
      <c r="Q2440" s="67" t="s">
        <v>170</v>
      </c>
      <c r="R2440" s="384" t="s">
        <v>46</v>
      </c>
      <c r="S2440" s="387" t="str">
        <f>+'EVCA sectoralclassification'!E179</f>
        <v>Energy: other</v>
      </c>
      <c r="T2440" s="384" t="s">
        <v>41</v>
      </c>
      <c r="U2440" s="66" t="s">
        <v>218</v>
      </c>
      <c r="V2440" s="445" t="s">
        <v>174</v>
      </c>
      <c r="W2440" s="396"/>
      <c r="X2440" s="489">
        <v>44739</v>
      </c>
      <c r="Y2440" s="482"/>
      <c r="Z2440" s="74"/>
    </row>
    <row r="2441" spans="2:26" ht="42.45" hidden="1" customHeight="1" x14ac:dyDescent="0.3">
      <c r="B2441" s="56" t="str">
        <f t="shared" ca="1" si="271"/>
        <v>VERO</v>
      </c>
      <c r="C2441" s="57" t="b">
        <f t="shared" si="272"/>
        <v>1</v>
      </c>
      <c r="D2441" s="57" t="b">
        <f>+IF(Q2441='Convalida dati'!$B$16,AND('Dealflow centrale'!V2441&lt;&gt;"",I2441&lt;&gt;""),IF(AND('Dealflow centrale'!Q2441='Convalida dati'!$B$17,'Dealflow centrale'!I2441=""),OR('Dealflow centrale'!V2441="",V2441='Convalida dati'!$D$8),"FALSO"))</f>
        <v>1</v>
      </c>
      <c r="E2441" s="57" t="b">
        <f>+IF(OR(T2441='Convalida dati'!$F$4,T2441='Convalida dati'!$F$5,T2441='Convalida dati'!$F$8),OR('Dealflow centrale'!V2441='Convalida dati'!$D$9,V2441='Convalida dati'!$D$6,V2441='Convalida dati'!$D$7,V2441='Convalida dati'!$D$11),IF(OR('Dealflow centrale'!T2441='Convalida dati'!$F$6,'Dealflow centrale'!T2441='Convalida dati'!$F$7),OR('Dealflow centrale'!V2441='Convalida dati'!$D$10,'Dealflow centrale'!V2441='Convalida dati'!$D$9,'Dealflow centrale'!V2441='Convalida dati'!$D$6),IF(T2441="",OR(V2441="",V2441='Convalida dati'!$D$8),"FALSO")))</f>
        <v>1</v>
      </c>
      <c r="F2441" s="58" t="str">
        <f t="shared" ca="1" si="273"/>
        <v>OK</v>
      </c>
      <c r="G2441" s="60">
        <f t="shared" si="270"/>
        <v>2436</v>
      </c>
      <c r="H2441" s="84">
        <v>44735</v>
      </c>
      <c r="I2441" s="295">
        <v>44735</v>
      </c>
      <c r="J2441" s="279" t="s">
        <v>5057</v>
      </c>
      <c r="K2441" s="70" t="s">
        <v>62</v>
      </c>
      <c r="L2441" s="70" t="s">
        <v>149</v>
      </c>
      <c r="M2441" s="72" t="s">
        <v>92</v>
      </c>
      <c r="N2441" s="75"/>
      <c r="O2441" s="73" t="s">
        <v>5058</v>
      </c>
      <c r="P2441" s="72" t="s">
        <v>34</v>
      </c>
      <c r="Q2441" s="281" t="s">
        <v>170</v>
      </c>
      <c r="R2441" s="385" t="s">
        <v>48</v>
      </c>
      <c r="S2441" s="388" t="str">
        <f>+'EVCA sectoralclassification'!E200</f>
        <v>Internet technologies</v>
      </c>
      <c r="T2441" s="385" t="s">
        <v>41</v>
      </c>
      <c r="U2441" s="72" t="s">
        <v>218</v>
      </c>
      <c r="V2441" s="434" t="s">
        <v>174</v>
      </c>
      <c r="W2441" s="397"/>
      <c r="X2441" s="488">
        <v>44739</v>
      </c>
      <c r="Y2441" s="483"/>
      <c r="Z2441" s="80"/>
    </row>
    <row r="2442" spans="2:26" ht="42.45" hidden="1" customHeight="1" x14ac:dyDescent="0.3">
      <c r="B2442" s="56" t="str">
        <f t="shared" ca="1" si="271"/>
        <v>VERO</v>
      </c>
      <c r="C2442" s="57" t="b">
        <f t="shared" si="272"/>
        <v>1</v>
      </c>
      <c r="D2442" s="57" t="b">
        <f>+IF(Q2442='Convalida dati'!$B$16,AND('Dealflow centrale'!V2442&lt;&gt;"",I2442&lt;&gt;""),IF(AND('Dealflow centrale'!Q2442='Convalida dati'!$B$17,'Dealflow centrale'!I2442=""),OR('Dealflow centrale'!V2442="",V2442='Convalida dati'!$D$8),"FALSO"))</f>
        <v>1</v>
      </c>
      <c r="E2442" s="57" t="b">
        <f>+IF(OR(T2442='Convalida dati'!$F$4,T2442='Convalida dati'!$F$5,T2442='Convalida dati'!$F$8),OR('Dealflow centrale'!V2442='Convalida dati'!$D$9,V2442='Convalida dati'!$D$6,V2442='Convalida dati'!$D$7,V2442='Convalida dati'!$D$11),IF(OR('Dealflow centrale'!T2442='Convalida dati'!$F$6,'Dealflow centrale'!T2442='Convalida dati'!$F$7),OR('Dealflow centrale'!V2442='Convalida dati'!$D$10,'Dealflow centrale'!V2442='Convalida dati'!$D$9,'Dealflow centrale'!V2442='Convalida dati'!$D$6),IF(T2442="",OR(V2442="",V2442='Convalida dati'!$D$8),"FALSO")))</f>
        <v>1</v>
      </c>
      <c r="F2442" s="58" t="str">
        <f t="shared" ca="1" si="273"/>
        <v>OK</v>
      </c>
      <c r="G2442" s="66">
        <f t="shared" ref="G2442:G2505" si="274">+G2441+1</f>
        <v>2437</v>
      </c>
      <c r="H2442" s="85">
        <v>44736</v>
      </c>
      <c r="I2442" s="296">
        <v>44736</v>
      </c>
      <c r="J2442" s="292" t="s">
        <v>5061</v>
      </c>
      <c r="K2442" s="76" t="s">
        <v>62</v>
      </c>
      <c r="L2442" s="76" t="s">
        <v>76</v>
      </c>
      <c r="M2442" s="78" t="s">
        <v>77</v>
      </c>
      <c r="N2442" s="64"/>
      <c r="O2442" s="272" t="s">
        <v>5060</v>
      </c>
      <c r="P2442" s="66" t="s">
        <v>34</v>
      </c>
      <c r="Q2442" s="67" t="s">
        <v>170</v>
      </c>
      <c r="R2442" s="384" t="s">
        <v>49</v>
      </c>
      <c r="S2442" s="387" t="str">
        <f>+'EVCA sectoralclassification'!E214</f>
        <v>Systems software</v>
      </c>
      <c r="T2442" s="384" t="s">
        <v>41</v>
      </c>
      <c r="U2442" s="78" t="s">
        <v>224</v>
      </c>
      <c r="V2442" s="437" t="s">
        <v>3912</v>
      </c>
      <c r="W2442" s="384"/>
      <c r="X2442" s="489">
        <v>44739</v>
      </c>
      <c r="Y2442" s="482"/>
      <c r="Z2442" s="74"/>
    </row>
    <row r="2443" spans="2:26" ht="42.45" hidden="1" customHeight="1" x14ac:dyDescent="0.3">
      <c r="B2443" s="56" t="str">
        <f t="shared" ca="1" si="271"/>
        <v>VERO</v>
      </c>
      <c r="C2443" s="57" t="b">
        <f t="shared" si="272"/>
        <v>1</v>
      </c>
      <c r="D2443" s="57" t="b">
        <f>+IF(Q2443='Convalida dati'!$B$16,AND('Dealflow centrale'!V2443&lt;&gt;"",I2443&lt;&gt;""),IF(AND('Dealflow centrale'!Q2443='Convalida dati'!$B$17,'Dealflow centrale'!I2443=""),OR('Dealflow centrale'!V2443="",V2443='Convalida dati'!$D$8),"FALSO"))</f>
        <v>1</v>
      </c>
      <c r="E2443" s="57" t="b">
        <f>+IF(OR(T2443='Convalida dati'!$F$4,T2443='Convalida dati'!$F$5,T2443='Convalida dati'!$F$8),OR('Dealflow centrale'!V2443='Convalida dati'!$D$9,V2443='Convalida dati'!$D$6,V2443='Convalida dati'!$D$7,V2443='Convalida dati'!$D$11),IF(OR('Dealflow centrale'!T2443='Convalida dati'!$F$6,'Dealflow centrale'!T2443='Convalida dati'!$F$7),OR('Dealflow centrale'!V2443='Convalida dati'!$D$10,'Dealflow centrale'!V2443='Convalida dati'!$D$9,'Dealflow centrale'!V2443='Convalida dati'!$D$6),IF(T2443="",OR(V2443="",V2443='Convalida dati'!$D$8),"FALSO")))</f>
        <v>1</v>
      </c>
      <c r="F2443" s="58" t="str">
        <f t="shared" ca="1" si="273"/>
        <v>OK</v>
      </c>
      <c r="G2443" s="60">
        <f t="shared" si="274"/>
        <v>2438</v>
      </c>
      <c r="H2443" s="84">
        <v>44736</v>
      </c>
      <c r="I2443" s="295">
        <v>44736</v>
      </c>
      <c r="J2443" s="279" t="s">
        <v>5062</v>
      </c>
      <c r="K2443" s="70" t="s">
        <v>62</v>
      </c>
      <c r="L2443" s="70" t="s">
        <v>149</v>
      </c>
      <c r="M2443" s="72" t="s">
        <v>92</v>
      </c>
      <c r="N2443" s="75" t="s">
        <v>4469</v>
      </c>
      <c r="O2443" s="73"/>
      <c r="P2443" s="72" t="s">
        <v>36</v>
      </c>
      <c r="Q2443" s="281" t="s">
        <v>170</v>
      </c>
      <c r="R2443" s="385" t="s">
        <v>48</v>
      </c>
      <c r="S2443" s="388" t="str">
        <f>+'EVCA sectoralclassification'!E193</f>
        <v>Communications and networking services</v>
      </c>
      <c r="T2443" s="385" t="s">
        <v>167</v>
      </c>
      <c r="U2443" s="72" t="s">
        <v>218</v>
      </c>
      <c r="V2443" s="425" t="s">
        <v>3913</v>
      </c>
      <c r="W2443" s="461"/>
      <c r="X2443" s="488">
        <v>44739</v>
      </c>
      <c r="Y2443" s="483"/>
      <c r="Z2443" s="80"/>
    </row>
    <row r="2444" spans="2:26" ht="42.45" hidden="1" customHeight="1" x14ac:dyDescent="0.3">
      <c r="B2444" s="56" t="str">
        <f t="shared" ca="1" si="271"/>
        <v>VERO</v>
      </c>
      <c r="C2444" s="57" t="b">
        <f t="shared" si="272"/>
        <v>1</v>
      </c>
      <c r="D2444" s="57" t="b">
        <f>+IF(Q2444='Convalida dati'!$B$16,AND('Dealflow centrale'!V2444&lt;&gt;"",I2444&lt;&gt;""),IF(AND('Dealflow centrale'!Q2444='Convalida dati'!$B$17,'Dealflow centrale'!I2444=""),OR('Dealflow centrale'!V2444="",V2444='Convalida dati'!$D$8),"FALSO"))</f>
        <v>1</v>
      </c>
      <c r="E2444" s="57" t="b">
        <f>+IF(OR(T2444='Convalida dati'!$F$4,T2444='Convalida dati'!$F$5,T2444='Convalida dati'!$F$8),OR('Dealflow centrale'!V2444='Convalida dati'!$D$9,V2444='Convalida dati'!$D$6,V2444='Convalida dati'!$D$7,V2444='Convalida dati'!$D$11),IF(OR('Dealflow centrale'!T2444='Convalida dati'!$F$6,'Dealflow centrale'!T2444='Convalida dati'!$F$7),OR('Dealflow centrale'!V2444='Convalida dati'!$D$10,'Dealflow centrale'!V2444='Convalida dati'!$D$9,'Dealflow centrale'!V2444='Convalida dati'!$D$6),IF(T2444="",OR(V2444="",V2444='Convalida dati'!$D$8),"FALSO")))</f>
        <v>1</v>
      </c>
      <c r="F2444" s="58" t="str">
        <f t="shared" ca="1" si="273"/>
        <v>OK</v>
      </c>
      <c r="G2444" s="66">
        <f t="shared" si="274"/>
        <v>2439</v>
      </c>
      <c r="H2444" s="85">
        <v>44739</v>
      </c>
      <c r="I2444" s="296">
        <v>44739</v>
      </c>
      <c r="J2444" s="292" t="s">
        <v>5063</v>
      </c>
      <c r="K2444" s="76" t="s">
        <v>62</v>
      </c>
      <c r="L2444" s="76" t="s">
        <v>5064</v>
      </c>
      <c r="M2444" s="78" t="s">
        <v>97</v>
      </c>
      <c r="N2444" s="64"/>
      <c r="O2444" s="272" t="s">
        <v>5065</v>
      </c>
      <c r="P2444" s="66" t="s">
        <v>83</v>
      </c>
      <c r="Q2444" s="67" t="s">
        <v>170</v>
      </c>
      <c r="R2444" s="384" t="s">
        <v>53</v>
      </c>
      <c r="S2444" s="387" t="str">
        <f>+'EVCA sectoralclassification'!E181</f>
        <v>Financial institutions and services</v>
      </c>
      <c r="T2444" s="384" t="s">
        <v>167</v>
      </c>
      <c r="U2444" s="66" t="s">
        <v>218</v>
      </c>
      <c r="V2444" s="427" t="s">
        <v>3913</v>
      </c>
      <c r="W2444" s="462"/>
      <c r="X2444" s="489">
        <v>44747</v>
      </c>
      <c r="Y2444" s="482"/>
      <c r="Z2444" s="74"/>
    </row>
    <row r="2445" spans="2:26" ht="42.45" hidden="1" customHeight="1" x14ac:dyDescent="0.3">
      <c r="B2445" s="56" t="str">
        <f t="shared" ca="1" si="271"/>
        <v>VERO</v>
      </c>
      <c r="C2445" s="57" t="b">
        <f t="shared" si="272"/>
        <v>1</v>
      </c>
      <c r="D2445" s="57" t="b">
        <f>+IF(Q2445='Convalida dati'!$B$16,AND('Dealflow centrale'!V2445&lt;&gt;"",I2445&lt;&gt;""),IF(AND('Dealflow centrale'!Q2445='Convalida dati'!$B$17,'Dealflow centrale'!I2445=""),OR('Dealflow centrale'!V2445="",V2445='Convalida dati'!$D$8),"FALSO"))</f>
        <v>1</v>
      </c>
      <c r="E2445" s="57" t="b">
        <f>+IF(OR(T2445='Convalida dati'!$F$4,T2445='Convalida dati'!$F$5,T2445='Convalida dati'!$F$8),OR('Dealflow centrale'!V2445='Convalida dati'!$D$9,V2445='Convalida dati'!$D$6,V2445='Convalida dati'!$D$7,V2445='Convalida dati'!$D$11),IF(OR('Dealflow centrale'!T2445='Convalida dati'!$F$6,'Dealflow centrale'!T2445='Convalida dati'!$F$7),OR('Dealflow centrale'!V2445='Convalida dati'!$D$10,'Dealflow centrale'!V2445='Convalida dati'!$D$9,'Dealflow centrale'!V2445='Convalida dati'!$D$6),IF(T2445="",OR(V2445="",V2445='Convalida dati'!$D$8),"FALSO")))</f>
        <v>1</v>
      </c>
      <c r="F2445" s="58" t="str">
        <f t="shared" ca="1" si="273"/>
        <v>OK</v>
      </c>
      <c r="G2445" s="60">
        <f t="shared" si="274"/>
        <v>2440</v>
      </c>
      <c r="H2445" s="84">
        <v>44739</v>
      </c>
      <c r="I2445" s="295">
        <v>44739</v>
      </c>
      <c r="J2445" s="279" t="s">
        <v>5066</v>
      </c>
      <c r="K2445" s="70" t="s">
        <v>64</v>
      </c>
      <c r="L2445" s="70" t="s">
        <v>892</v>
      </c>
      <c r="M2445" s="72" t="s">
        <v>878</v>
      </c>
      <c r="N2445" s="75"/>
      <c r="O2445" s="73" t="s">
        <v>5067</v>
      </c>
      <c r="P2445" s="72" t="s">
        <v>34</v>
      </c>
      <c r="Q2445" s="281" t="s">
        <v>170</v>
      </c>
      <c r="R2445" s="385" t="s">
        <v>49</v>
      </c>
      <c r="S2445" s="388" t="str">
        <f>+'EVCA sectoralclassification'!E214</f>
        <v>Systems software</v>
      </c>
      <c r="T2445" s="385" t="s">
        <v>166</v>
      </c>
      <c r="U2445" s="72" t="s">
        <v>218</v>
      </c>
      <c r="V2445" s="434" t="s">
        <v>174</v>
      </c>
      <c r="W2445" s="397"/>
      <c r="X2445" s="488">
        <v>44747</v>
      </c>
      <c r="Y2445" s="483" t="s">
        <v>4408</v>
      </c>
      <c r="Z2445" s="80"/>
    </row>
    <row r="2446" spans="2:26" ht="42.45" hidden="1" customHeight="1" x14ac:dyDescent="0.3">
      <c r="B2446" s="56" t="str">
        <f t="shared" ca="1" si="271"/>
        <v>VERO</v>
      </c>
      <c r="C2446" s="57" t="b">
        <f t="shared" si="272"/>
        <v>1</v>
      </c>
      <c r="D2446" s="57" t="b">
        <f>+IF(Q2446='Convalida dati'!$B$16,AND('Dealflow centrale'!V2446&lt;&gt;"",I2446&lt;&gt;""),IF(AND('Dealflow centrale'!Q2446='Convalida dati'!$B$17,'Dealflow centrale'!I2446=""),OR('Dealflow centrale'!V2446="",V2446='Convalida dati'!$D$8),"FALSO"))</f>
        <v>1</v>
      </c>
      <c r="E2446" s="57" t="b">
        <f>+IF(OR(T2446='Convalida dati'!$F$4,T2446='Convalida dati'!$F$5,T2446='Convalida dati'!$F$8),OR('Dealflow centrale'!V2446='Convalida dati'!$D$9,V2446='Convalida dati'!$D$6,V2446='Convalida dati'!$D$7,V2446='Convalida dati'!$D$11),IF(OR('Dealflow centrale'!T2446='Convalida dati'!$F$6,'Dealflow centrale'!T2446='Convalida dati'!$F$7),OR('Dealflow centrale'!V2446='Convalida dati'!$D$10,'Dealflow centrale'!V2446='Convalida dati'!$D$9,'Dealflow centrale'!V2446='Convalida dati'!$D$6),IF(T2446="",OR(V2446="",V2446='Convalida dati'!$D$8),"FALSO")))</f>
        <v>1</v>
      </c>
      <c r="F2446" s="58" t="str">
        <f t="shared" ca="1" si="273"/>
        <v>OK</v>
      </c>
      <c r="G2446" s="66">
        <f t="shared" si="274"/>
        <v>2441</v>
      </c>
      <c r="H2446" s="85">
        <v>44741</v>
      </c>
      <c r="I2446" s="296">
        <v>44741</v>
      </c>
      <c r="J2446" s="292" t="s">
        <v>5082</v>
      </c>
      <c r="K2446" s="76" t="s">
        <v>62</v>
      </c>
      <c r="L2446" s="76" t="s">
        <v>151</v>
      </c>
      <c r="M2446" s="78" t="s">
        <v>92</v>
      </c>
      <c r="N2446" s="77"/>
      <c r="O2446" s="272" t="s">
        <v>5077</v>
      </c>
      <c r="P2446" s="78" t="s">
        <v>83</v>
      </c>
      <c r="Q2446" s="67" t="s">
        <v>170</v>
      </c>
      <c r="R2446" s="384" t="s">
        <v>49</v>
      </c>
      <c r="S2446" s="387" t="str">
        <f>+'EVCA sectoralclassification'!E214</f>
        <v>Systems software</v>
      </c>
      <c r="T2446" s="384" t="s">
        <v>166</v>
      </c>
      <c r="U2446" s="66" t="s">
        <v>218</v>
      </c>
      <c r="V2446" s="437" t="s">
        <v>3913</v>
      </c>
      <c r="W2446" s="384"/>
      <c r="X2446" s="489">
        <v>44747</v>
      </c>
      <c r="Y2446" s="482"/>
      <c r="Z2446" s="74"/>
    </row>
    <row r="2447" spans="2:26" ht="42.45" hidden="1" customHeight="1" x14ac:dyDescent="0.3">
      <c r="B2447" s="56" t="str">
        <f t="shared" ca="1" si="271"/>
        <v>VERO</v>
      </c>
      <c r="C2447" s="57" t="b">
        <f t="shared" si="272"/>
        <v>1</v>
      </c>
      <c r="D2447" s="57" t="b">
        <f>+IF(Q2447='Convalida dati'!$B$16,AND('Dealflow centrale'!V2447&lt;&gt;"",I2447&lt;&gt;""),IF(AND('Dealflow centrale'!Q2447='Convalida dati'!$B$17,'Dealflow centrale'!I2447=""),OR('Dealflow centrale'!V2447="",V2447='Convalida dati'!$D$8),"FALSO"))</f>
        <v>1</v>
      </c>
      <c r="E2447" s="57" t="b">
        <f>+IF(OR(T2447='Convalida dati'!$F$4,T2447='Convalida dati'!$F$5,T2447='Convalida dati'!$F$8),OR('Dealflow centrale'!V2447='Convalida dati'!$D$9,V2447='Convalida dati'!$D$6,V2447='Convalida dati'!$D$7,V2447='Convalida dati'!$D$11),IF(OR('Dealflow centrale'!T2447='Convalida dati'!$F$6,'Dealflow centrale'!T2447='Convalida dati'!$F$7),OR('Dealflow centrale'!V2447='Convalida dati'!$D$10,'Dealflow centrale'!V2447='Convalida dati'!$D$9,'Dealflow centrale'!V2447='Convalida dati'!$D$6),IF(T2447="",OR(V2447="",V2447='Convalida dati'!$D$8),"FALSO")))</f>
        <v>1</v>
      </c>
      <c r="F2447" s="58" t="str">
        <f t="shared" ca="1" si="273"/>
        <v>OK</v>
      </c>
      <c r="G2447" s="60">
        <f t="shared" si="274"/>
        <v>2442</v>
      </c>
      <c r="H2447" s="84">
        <v>44741</v>
      </c>
      <c r="I2447" s="295">
        <v>44741</v>
      </c>
      <c r="J2447" s="279" t="s">
        <v>5068</v>
      </c>
      <c r="K2447" s="70" t="s">
        <v>62</v>
      </c>
      <c r="L2447" s="70" t="s">
        <v>149</v>
      </c>
      <c r="M2447" s="72" t="s">
        <v>92</v>
      </c>
      <c r="N2447" s="75" t="s">
        <v>4469</v>
      </c>
      <c r="O2447" s="73"/>
      <c r="P2447" s="72" t="s">
        <v>36</v>
      </c>
      <c r="Q2447" s="281" t="s">
        <v>170</v>
      </c>
      <c r="R2447" s="385" t="s">
        <v>49</v>
      </c>
      <c r="S2447" s="388" t="str">
        <f>+'EVCA sectoralclassification'!E214</f>
        <v>Systems software</v>
      </c>
      <c r="T2447" s="385" t="s">
        <v>167</v>
      </c>
      <c r="U2447" s="72" t="s">
        <v>218</v>
      </c>
      <c r="V2447" s="425" t="s">
        <v>3913</v>
      </c>
      <c r="W2447" s="461"/>
      <c r="X2447" s="488">
        <v>44747</v>
      </c>
      <c r="Y2447" s="483"/>
      <c r="Z2447" s="80"/>
    </row>
    <row r="2448" spans="2:26" ht="42.45" hidden="1" customHeight="1" x14ac:dyDescent="0.3">
      <c r="B2448" s="56" t="str">
        <f t="shared" ca="1" si="271"/>
        <v>VERO</v>
      </c>
      <c r="C2448" s="57" t="b">
        <f t="shared" si="272"/>
        <v>1</v>
      </c>
      <c r="D2448" s="57" t="b">
        <f>+IF(Q2448='Convalida dati'!$B$16,AND('Dealflow centrale'!V2448&lt;&gt;"",I2448&lt;&gt;""),IF(AND('Dealflow centrale'!Q2448='Convalida dati'!$B$17,'Dealflow centrale'!I2448=""),OR('Dealflow centrale'!V2448="",V2448='Convalida dati'!$D$8),"FALSO"))</f>
        <v>1</v>
      </c>
      <c r="E2448" s="57" t="b">
        <f>+IF(OR(T2448='Convalida dati'!$F$4,T2448='Convalida dati'!$F$5,T2448='Convalida dati'!$F$8),OR('Dealflow centrale'!V2448='Convalida dati'!$D$9,V2448='Convalida dati'!$D$6,V2448='Convalida dati'!$D$7,V2448='Convalida dati'!$D$11),IF(OR('Dealflow centrale'!T2448='Convalida dati'!$F$6,'Dealflow centrale'!T2448='Convalida dati'!$F$7),OR('Dealflow centrale'!V2448='Convalida dati'!$D$10,'Dealflow centrale'!V2448='Convalida dati'!$D$9,'Dealflow centrale'!V2448='Convalida dati'!$D$6),IF(T2448="",OR(V2448="",V2448='Convalida dati'!$D$8),"FALSO")))</f>
        <v>1</v>
      </c>
      <c r="F2448" s="58" t="str">
        <f t="shared" ca="1" si="273"/>
        <v>OK</v>
      </c>
      <c r="G2448" s="66">
        <f t="shared" si="274"/>
        <v>2443</v>
      </c>
      <c r="H2448" s="85">
        <v>44741</v>
      </c>
      <c r="I2448" s="296">
        <v>44741</v>
      </c>
      <c r="J2448" s="292" t="s">
        <v>5070</v>
      </c>
      <c r="K2448" s="76" t="s">
        <v>64</v>
      </c>
      <c r="L2448" s="76" t="s">
        <v>5078</v>
      </c>
      <c r="M2448" s="78" t="s">
        <v>5079</v>
      </c>
      <c r="N2448" s="64"/>
      <c r="O2448" s="272" t="s">
        <v>5069</v>
      </c>
      <c r="P2448" s="66" t="s">
        <v>34</v>
      </c>
      <c r="Q2448" s="67" t="s">
        <v>170</v>
      </c>
      <c r="R2448" s="384" t="s">
        <v>49</v>
      </c>
      <c r="S2448" s="387" t="str">
        <f>+'EVCA sectoralclassification'!E215</f>
        <v>Software: other</v>
      </c>
      <c r="T2448" s="384" t="s">
        <v>167</v>
      </c>
      <c r="U2448" s="66" t="s">
        <v>218</v>
      </c>
      <c r="V2448" s="437" t="s">
        <v>3913</v>
      </c>
      <c r="W2448" s="384"/>
      <c r="X2448" s="489">
        <v>44747</v>
      </c>
      <c r="Y2448" s="482" t="s">
        <v>5080</v>
      </c>
      <c r="Z2448" s="74"/>
    </row>
    <row r="2449" spans="2:26" ht="42.45" hidden="1" customHeight="1" x14ac:dyDescent="0.3">
      <c r="B2449" s="56" t="str">
        <f t="shared" ca="1" si="271"/>
        <v>VERO</v>
      </c>
      <c r="C2449" s="57" t="b">
        <f t="shared" si="272"/>
        <v>1</v>
      </c>
      <c r="D2449" s="57" t="b">
        <f>+IF(Q2449='Convalida dati'!$B$16,AND('Dealflow centrale'!V2449&lt;&gt;"",I2449&lt;&gt;""),IF(AND('Dealflow centrale'!Q2449='Convalida dati'!$B$17,'Dealflow centrale'!I2449=""),OR('Dealflow centrale'!V2449="",V2449='Convalida dati'!$D$8),"FALSO"))</f>
        <v>1</v>
      </c>
      <c r="E2449" s="57" t="b">
        <f>+IF(OR(T2449='Convalida dati'!$F$4,T2449='Convalida dati'!$F$5,T2449='Convalida dati'!$F$8),OR('Dealflow centrale'!V2449='Convalida dati'!$D$9,V2449='Convalida dati'!$D$6,V2449='Convalida dati'!$D$7,V2449='Convalida dati'!$D$11),IF(OR('Dealflow centrale'!T2449='Convalida dati'!$F$6,'Dealflow centrale'!T2449='Convalida dati'!$F$7),OR('Dealflow centrale'!V2449='Convalida dati'!$D$10,'Dealflow centrale'!V2449='Convalida dati'!$D$9,'Dealflow centrale'!V2449='Convalida dati'!$D$6),IF(T2449="",OR(V2449="",V2449='Convalida dati'!$D$8),"FALSO")))</f>
        <v>1</v>
      </c>
      <c r="F2449" s="58" t="str">
        <f t="shared" ca="1" si="273"/>
        <v>OK</v>
      </c>
      <c r="G2449" s="60">
        <f t="shared" si="274"/>
        <v>2444</v>
      </c>
      <c r="H2449" s="84">
        <v>44742</v>
      </c>
      <c r="I2449" s="295">
        <v>44742</v>
      </c>
      <c r="J2449" s="279" t="s">
        <v>5071</v>
      </c>
      <c r="K2449" s="70" t="s">
        <v>62</v>
      </c>
      <c r="L2449" s="70" t="s">
        <v>149</v>
      </c>
      <c r="M2449" s="72" t="s">
        <v>92</v>
      </c>
      <c r="N2449" s="75"/>
      <c r="O2449" s="73" t="s">
        <v>5072</v>
      </c>
      <c r="P2449" s="72" t="s">
        <v>34</v>
      </c>
      <c r="Q2449" s="281" t="s">
        <v>170</v>
      </c>
      <c r="R2449" s="385" t="s">
        <v>53</v>
      </c>
      <c r="S2449" s="388" t="str">
        <f>+'EVCA sectoralclassification'!E183</f>
        <v>Financial institutions and services</v>
      </c>
      <c r="T2449" s="385" t="s">
        <v>167</v>
      </c>
      <c r="U2449" s="72" t="s">
        <v>218</v>
      </c>
      <c r="V2449" s="425" t="s">
        <v>3913</v>
      </c>
      <c r="W2449" s="461"/>
      <c r="X2449" s="488">
        <v>44747</v>
      </c>
      <c r="Y2449" s="483"/>
      <c r="Z2449" s="80"/>
    </row>
    <row r="2450" spans="2:26" ht="42.45" hidden="1" customHeight="1" x14ac:dyDescent="0.3">
      <c r="B2450" s="56" t="str">
        <f t="shared" ca="1" si="271"/>
        <v>VERO</v>
      </c>
      <c r="C2450" s="57" t="b">
        <f t="shared" si="272"/>
        <v>1</v>
      </c>
      <c r="D2450" s="57" t="b">
        <f>+IF(Q2450='Convalida dati'!$B$16,AND('Dealflow centrale'!V2450&lt;&gt;"",I2450&lt;&gt;""),IF(AND('Dealflow centrale'!Q2450='Convalida dati'!$B$17,'Dealflow centrale'!I2450=""),OR('Dealflow centrale'!V2450="",V2450='Convalida dati'!$D$8),"FALSO"))</f>
        <v>1</v>
      </c>
      <c r="E2450" s="57" t="b">
        <f>+IF(OR(T2450='Convalida dati'!$F$4,T2450='Convalida dati'!$F$5,T2450='Convalida dati'!$F$8),OR('Dealflow centrale'!V2450='Convalida dati'!$D$9,V2450='Convalida dati'!$D$6,V2450='Convalida dati'!$D$7,V2450='Convalida dati'!$D$11),IF(OR('Dealflow centrale'!T2450='Convalida dati'!$F$6,'Dealflow centrale'!T2450='Convalida dati'!$F$7),OR('Dealflow centrale'!V2450='Convalida dati'!$D$10,'Dealflow centrale'!V2450='Convalida dati'!$D$9,'Dealflow centrale'!V2450='Convalida dati'!$D$6),IF(T2450="",OR(V2450="",V2450='Convalida dati'!$D$8),"FALSO")))</f>
        <v>1</v>
      </c>
      <c r="F2450" s="58" t="str">
        <f t="shared" ca="1" si="273"/>
        <v>OK</v>
      </c>
      <c r="G2450" s="66">
        <f t="shared" si="274"/>
        <v>2445</v>
      </c>
      <c r="H2450" s="85">
        <v>44742</v>
      </c>
      <c r="I2450" s="296">
        <v>44742</v>
      </c>
      <c r="J2450" s="292" t="s">
        <v>5073</v>
      </c>
      <c r="K2450" s="76" t="s">
        <v>62</v>
      </c>
      <c r="L2450" s="76" t="s">
        <v>149</v>
      </c>
      <c r="M2450" s="78" t="s">
        <v>92</v>
      </c>
      <c r="N2450" s="64"/>
      <c r="O2450" s="272" t="s">
        <v>5074</v>
      </c>
      <c r="P2450" s="66" t="s">
        <v>34</v>
      </c>
      <c r="Q2450" s="67" t="s">
        <v>170</v>
      </c>
      <c r="R2450" s="384" t="s">
        <v>49</v>
      </c>
      <c r="S2450" s="387" t="str">
        <f>+'EVCA sectoralclassification'!E60</f>
        <v>Industrial measurement, sensing and control</v>
      </c>
      <c r="T2450" s="384" t="s">
        <v>41</v>
      </c>
      <c r="U2450" s="66" t="s">
        <v>218</v>
      </c>
      <c r="V2450" s="437" t="s">
        <v>174</v>
      </c>
      <c r="W2450" s="384"/>
      <c r="X2450" s="489">
        <v>44747</v>
      </c>
      <c r="Y2450" s="482"/>
      <c r="Z2450" s="74"/>
    </row>
    <row r="2451" spans="2:26" ht="42.45" hidden="1" customHeight="1" x14ac:dyDescent="0.3">
      <c r="B2451" s="56" t="str">
        <f t="shared" ca="1" si="271"/>
        <v>VERO</v>
      </c>
      <c r="C2451" s="57" t="b">
        <f t="shared" si="272"/>
        <v>1</v>
      </c>
      <c r="D2451" s="57" t="b">
        <f>+IF(Q2451='Convalida dati'!$B$16,AND('Dealflow centrale'!V2451&lt;&gt;"",I2451&lt;&gt;""),IF(AND('Dealflow centrale'!Q2451='Convalida dati'!$B$17,'Dealflow centrale'!I2451=""),OR('Dealflow centrale'!V2451="",V2451='Convalida dati'!$D$8),"FALSO"))</f>
        <v>1</v>
      </c>
      <c r="E2451" s="57" t="b">
        <f>+IF(OR(T2451='Convalida dati'!$F$4,T2451='Convalida dati'!$F$5,T2451='Convalida dati'!$F$8),OR('Dealflow centrale'!V2451='Convalida dati'!$D$9,V2451='Convalida dati'!$D$6,V2451='Convalida dati'!$D$7,V2451='Convalida dati'!$D$11),IF(OR('Dealflow centrale'!T2451='Convalida dati'!$F$6,'Dealflow centrale'!T2451='Convalida dati'!$F$7),OR('Dealflow centrale'!V2451='Convalida dati'!$D$10,'Dealflow centrale'!V2451='Convalida dati'!$D$9,'Dealflow centrale'!V2451='Convalida dati'!$D$6),IF(T2451="",OR(V2451="",V2451='Convalida dati'!$D$8),"FALSO")))</f>
        <v>1</v>
      </c>
      <c r="F2451" s="58" t="str">
        <f t="shared" ca="1" si="273"/>
        <v>OK</v>
      </c>
      <c r="G2451" s="60">
        <f t="shared" si="274"/>
        <v>2446</v>
      </c>
      <c r="H2451" s="84">
        <v>44743</v>
      </c>
      <c r="I2451" s="295">
        <v>44743</v>
      </c>
      <c r="J2451" s="279" t="s">
        <v>5075</v>
      </c>
      <c r="K2451" s="70" t="s">
        <v>62</v>
      </c>
      <c r="L2451" s="70" t="s">
        <v>149</v>
      </c>
      <c r="M2451" s="72" t="s">
        <v>92</v>
      </c>
      <c r="N2451" s="75"/>
      <c r="O2451" s="73" t="s">
        <v>5076</v>
      </c>
      <c r="P2451" s="72" t="s">
        <v>34</v>
      </c>
      <c r="Q2451" s="281" t="s">
        <v>170</v>
      </c>
      <c r="R2451" s="385" t="s">
        <v>52</v>
      </c>
      <c r="S2451" s="388" t="str">
        <f>+'EVCA sectoralclassification'!E230</f>
        <v>Medical equipment and related software</v>
      </c>
      <c r="T2451" s="385" t="s">
        <v>166</v>
      </c>
      <c r="U2451" s="72" t="s">
        <v>218</v>
      </c>
      <c r="V2451" s="425" t="s">
        <v>3913</v>
      </c>
      <c r="W2451" s="461"/>
      <c r="X2451" s="488">
        <v>44747</v>
      </c>
      <c r="Y2451" s="483"/>
      <c r="Z2451" s="80"/>
    </row>
    <row r="2452" spans="2:26" ht="42.45" hidden="1" customHeight="1" x14ac:dyDescent="0.3">
      <c r="B2452" s="56" t="str">
        <f t="shared" ca="1" si="271"/>
        <v>VERO</v>
      </c>
      <c r="C2452" s="57" t="b">
        <f t="shared" si="272"/>
        <v>1</v>
      </c>
      <c r="D2452" s="57" t="b">
        <f>+IF(Q2452='Convalida dati'!$B$16,AND('Dealflow centrale'!V2452&lt;&gt;"",I2452&lt;&gt;""),IF(AND('Dealflow centrale'!Q2452='Convalida dati'!$B$17,'Dealflow centrale'!I2452=""),OR('Dealflow centrale'!V2452="",V2452='Convalida dati'!$D$8),"FALSO"))</f>
        <v>1</v>
      </c>
      <c r="E2452" s="57" t="b">
        <f>+IF(OR(T2452='Convalida dati'!$F$4,T2452='Convalida dati'!$F$5,T2452='Convalida dati'!$F$8),OR('Dealflow centrale'!V2452='Convalida dati'!$D$9,V2452='Convalida dati'!$D$6,V2452='Convalida dati'!$D$7,V2452='Convalida dati'!$D$11),IF(OR('Dealflow centrale'!T2452='Convalida dati'!$F$6,'Dealflow centrale'!T2452='Convalida dati'!$F$7),OR('Dealflow centrale'!V2452='Convalida dati'!$D$10,'Dealflow centrale'!V2452='Convalida dati'!$D$9,'Dealflow centrale'!V2452='Convalida dati'!$D$6),IF(T2452="",OR(V2452="",V2452='Convalida dati'!$D$8),"FALSO")))</f>
        <v>1</v>
      </c>
      <c r="F2452" s="58" t="str">
        <f t="shared" ca="1" si="273"/>
        <v>OK</v>
      </c>
      <c r="G2452" s="66">
        <f t="shared" si="274"/>
        <v>2447</v>
      </c>
      <c r="H2452" s="85">
        <v>44747</v>
      </c>
      <c r="I2452" s="296">
        <v>44747</v>
      </c>
      <c r="J2452" s="292" t="s">
        <v>5084</v>
      </c>
      <c r="K2452" s="76" t="s">
        <v>62</v>
      </c>
      <c r="L2452" s="76" t="s">
        <v>69</v>
      </c>
      <c r="M2452" s="78" t="s">
        <v>70</v>
      </c>
      <c r="N2452" s="64"/>
      <c r="O2452" s="272" t="s">
        <v>5083</v>
      </c>
      <c r="P2452" s="66" t="s">
        <v>34</v>
      </c>
      <c r="Q2452" s="67" t="s">
        <v>170</v>
      </c>
      <c r="R2452" s="384" t="s">
        <v>49</v>
      </c>
      <c r="S2452" s="387" t="str">
        <f>+'EVCA sectoralclassification'!E214</f>
        <v>Systems software</v>
      </c>
      <c r="T2452" s="384" t="s">
        <v>166</v>
      </c>
      <c r="U2452" s="66" t="s">
        <v>218</v>
      </c>
      <c r="V2452" s="437" t="s">
        <v>3913</v>
      </c>
      <c r="W2452" s="384"/>
      <c r="X2452" s="489">
        <v>44753</v>
      </c>
      <c r="Y2452" s="482"/>
      <c r="Z2452" s="74"/>
    </row>
    <row r="2453" spans="2:26" ht="42.45" hidden="1" customHeight="1" x14ac:dyDescent="0.3">
      <c r="B2453" s="56" t="str">
        <f t="shared" ref="B2453:B2516" ca="1" si="275">IF(AND(+H2453&lt;=X2453,X2453&lt;=TODAY()),"VERO","FALSO")</f>
        <v>VERO</v>
      </c>
      <c r="C2453" s="57" t="b">
        <f t="shared" ref="C2453:C2516" si="276">+(AND(G2453&lt;&gt;"",H2453&lt;&gt;"",J2453&lt;&gt;"",K2453&lt;&gt;"",L2453&lt;&gt;"",M2453&lt;&gt;"",P2453&lt;&gt;"",Q2453&lt;&gt;""))</f>
        <v>1</v>
      </c>
      <c r="D2453" s="57" t="b">
        <f>+IF(Q2453='Convalida dati'!$B$16,AND('Dealflow centrale'!V2453&lt;&gt;"",I2453&lt;&gt;""),IF(AND('Dealflow centrale'!Q2453='Convalida dati'!$B$17,'Dealflow centrale'!I2453=""),OR('Dealflow centrale'!V2453="",V2453='Convalida dati'!$D$8),"FALSO"))</f>
        <v>1</v>
      </c>
      <c r="E2453" s="57" t="b">
        <f>+IF(OR(T2453='Convalida dati'!$F$4,T2453='Convalida dati'!$F$5,T2453='Convalida dati'!$F$8),OR('Dealflow centrale'!V2453='Convalida dati'!$D$9,V2453='Convalida dati'!$D$6,V2453='Convalida dati'!$D$7,V2453='Convalida dati'!$D$11),IF(OR('Dealflow centrale'!T2453='Convalida dati'!$F$6,'Dealflow centrale'!T2453='Convalida dati'!$F$7),OR('Dealflow centrale'!V2453='Convalida dati'!$D$10,'Dealflow centrale'!V2453='Convalida dati'!$D$9,'Dealflow centrale'!V2453='Convalida dati'!$D$6),IF(T2453="",OR(V2453="",V2453='Convalida dati'!$D$8),"FALSO")))</f>
        <v>1</v>
      </c>
      <c r="F2453" s="58" t="str">
        <f t="shared" ref="F2453:F2516" ca="1" si="277">+IF(AND(B2453="VERO",C2453=TRUE,D2453=TRUE,E2453=TRUE),"OK","ERRORE")</f>
        <v>OK</v>
      </c>
      <c r="G2453" s="60">
        <f t="shared" si="274"/>
        <v>2448</v>
      </c>
      <c r="H2453" s="84">
        <v>44747</v>
      </c>
      <c r="I2453" s="295">
        <v>44747</v>
      </c>
      <c r="J2453" s="279" t="s">
        <v>5085</v>
      </c>
      <c r="K2453" s="70" t="s">
        <v>64</v>
      </c>
      <c r="L2453" s="70" t="s">
        <v>705</v>
      </c>
      <c r="M2453" s="72" t="s">
        <v>187</v>
      </c>
      <c r="N2453" s="75"/>
      <c r="O2453" s="73" t="s">
        <v>3329</v>
      </c>
      <c r="P2453" s="72" t="s">
        <v>35</v>
      </c>
      <c r="Q2453" s="281" t="s">
        <v>170</v>
      </c>
      <c r="R2453" s="385" t="s">
        <v>49</v>
      </c>
      <c r="S2453" s="388" t="str">
        <f>+'EVCA sectoralclassification'!E214</f>
        <v>Systems software</v>
      </c>
      <c r="T2453" s="385" t="s">
        <v>166</v>
      </c>
      <c r="U2453" s="72" t="s">
        <v>218</v>
      </c>
      <c r="V2453" s="425" t="s">
        <v>3913</v>
      </c>
      <c r="W2453" s="461"/>
      <c r="X2453" s="488">
        <v>44753</v>
      </c>
      <c r="Y2453" s="483" t="s">
        <v>5094</v>
      </c>
      <c r="Z2453" s="80"/>
    </row>
    <row r="2454" spans="2:26" ht="42.45" hidden="1" customHeight="1" x14ac:dyDescent="0.3">
      <c r="B2454" s="56" t="str">
        <f t="shared" ca="1" si="275"/>
        <v>VERO</v>
      </c>
      <c r="C2454" s="57" t="b">
        <f t="shared" si="276"/>
        <v>1</v>
      </c>
      <c r="D2454" s="57" t="b">
        <f>+IF(Q2454='Convalida dati'!$B$16,AND('Dealflow centrale'!V2454&lt;&gt;"",I2454&lt;&gt;""),IF(AND('Dealflow centrale'!Q2454='Convalida dati'!$B$17,'Dealflow centrale'!I2454=""),OR('Dealflow centrale'!V2454="",V2454='Convalida dati'!$D$8),"FALSO"))</f>
        <v>1</v>
      </c>
      <c r="E2454" s="57" t="b">
        <f>+IF(OR(T2454='Convalida dati'!$F$4,T2454='Convalida dati'!$F$5,T2454='Convalida dati'!$F$8),OR('Dealflow centrale'!V2454='Convalida dati'!$D$9,V2454='Convalida dati'!$D$6,V2454='Convalida dati'!$D$7,V2454='Convalida dati'!$D$11),IF(OR('Dealflow centrale'!T2454='Convalida dati'!$F$6,'Dealflow centrale'!T2454='Convalida dati'!$F$7),OR('Dealflow centrale'!V2454='Convalida dati'!$D$10,'Dealflow centrale'!V2454='Convalida dati'!$D$9,'Dealflow centrale'!V2454='Convalida dati'!$D$6),IF(T2454="",OR(V2454="",V2454='Convalida dati'!$D$8),"FALSO")))</f>
        <v>1</v>
      </c>
      <c r="F2454" s="58" t="str">
        <f t="shared" ca="1" si="277"/>
        <v>OK</v>
      </c>
      <c r="G2454" s="66">
        <f t="shared" si="274"/>
        <v>2449</v>
      </c>
      <c r="H2454" s="85">
        <v>44747</v>
      </c>
      <c r="I2454" s="296">
        <v>44747</v>
      </c>
      <c r="J2454" s="292" t="s">
        <v>5095</v>
      </c>
      <c r="K2454" s="76" t="s">
        <v>64</v>
      </c>
      <c r="L2454" s="76" t="s">
        <v>705</v>
      </c>
      <c r="M2454" s="78" t="s">
        <v>187</v>
      </c>
      <c r="N2454" s="64"/>
      <c r="O2454" s="272" t="s">
        <v>5086</v>
      </c>
      <c r="P2454" s="66" t="s">
        <v>35</v>
      </c>
      <c r="Q2454" s="67" t="s">
        <v>170</v>
      </c>
      <c r="R2454" s="384" t="s">
        <v>49</v>
      </c>
      <c r="S2454" s="387" t="str">
        <f>+'EVCA sectoralclassification'!E214</f>
        <v>Systems software</v>
      </c>
      <c r="T2454" s="384" t="s">
        <v>166</v>
      </c>
      <c r="U2454" s="66" t="s">
        <v>218</v>
      </c>
      <c r="V2454" s="437" t="s">
        <v>3913</v>
      </c>
      <c r="W2454" s="384"/>
      <c r="X2454" s="489">
        <v>44753</v>
      </c>
      <c r="Y2454" s="482" t="s">
        <v>5094</v>
      </c>
      <c r="Z2454" s="74"/>
    </row>
    <row r="2455" spans="2:26" ht="42.45" hidden="1" customHeight="1" x14ac:dyDescent="0.3">
      <c r="B2455" s="56" t="str">
        <f t="shared" ca="1" si="275"/>
        <v>VERO</v>
      </c>
      <c r="C2455" s="57" t="b">
        <f t="shared" si="276"/>
        <v>1</v>
      </c>
      <c r="D2455" s="57" t="b">
        <f>+IF(Q2455='Convalida dati'!$B$16,AND('Dealflow centrale'!V2455&lt;&gt;"",I2455&lt;&gt;""),IF(AND('Dealflow centrale'!Q2455='Convalida dati'!$B$17,'Dealflow centrale'!I2455=""),OR('Dealflow centrale'!V2455="",V2455='Convalida dati'!$D$8),"FALSO"))</f>
        <v>1</v>
      </c>
      <c r="E2455" s="57" t="b">
        <f>+IF(OR(T2455='Convalida dati'!$F$4,T2455='Convalida dati'!$F$5,T2455='Convalida dati'!$F$8),OR('Dealflow centrale'!V2455='Convalida dati'!$D$9,V2455='Convalida dati'!$D$6,V2455='Convalida dati'!$D$7,V2455='Convalida dati'!$D$11),IF(OR('Dealflow centrale'!T2455='Convalida dati'!$F$6,'Dealflow centrale'!T2455='Convalida dati'!$F$7),OR('Dealflow centrale'!V2455='Convalida dati'!$D$10,'Dealflow centrale'!V2455='Convalida dati'!$D$9,'Dealflow centrale'!V2455='Convalida dati'!$D$6),IF(T2455="",OR(V2455="",V2455='Convalida dati'!$D$8),"FALSO")))</f>
        <v>1</v>
      </c>
      <c r="F2455" s="58" t="str">
        <f t="shared" ca="1" si="277"/>
        <v>OK</v>
      </c>
      <c r="G2455" s="60">
        <f t="shared" si="274"/>
        <v>2450</v>
      </c>
      <c r="H2455" s="84">
        <v>44748</v>
      </c>
      <c r="I2455" s="295">
        <v>44748</v>
      </c>
      <c r="J2455" s="279" t="s">
        <v>5087</v>
      </c>
      <c r="K2455" s="70" t="s">
        <v>64</v>
      </c>
      <c r="L2455" s="70" t="s">
        <v>5096</v>
      </c>
      <c r="M2455" s="72" t="s">
        <v>4219</v>
      </c>
      <c r="N2455" s="75"/>
      <c r="O2455" s="73" t="s">
        <v>5088</v>
      </c>
      <c r="P2455" s="72" t="s">
        <v>34</v>
      </c>
      <c r="Q2455" s="281" t="s">
        <v>170</v>
      </c>
      <c r="R2455" s="385" t="s">
        <v>49</v>
      </c>
      <c r="S2455" s="388" t="str">
        <f>+'EVCA sectoralclassification'!E214</f>
        <v>Systems software</v>
      </c>
      <c r="T2455" s="385" t="s">
        <v>166</v>
      </c>
      <c r="U2455" s="72" t="s">
        <v>218</v>
      </c>
      <c r="V2455" s="434" t="s">
        <v>174</v>
      </c>
      <c r="W2455" s="397"/>
      <c r="X2455" s="488">
        <v>44753</v>
      </c>
      <c r="Y2455" s="483" t="s">
        <v>4408</v>
      </c>
      <c r="Z2455" s="80"/>
    </row>
    <row r="2456" spans="2:26" ht="42.45" hidden="1" customHeight="1" x14ac:dyDescent="0.3">
      <c r="B2456" s="56" t="str">
        <f t="shared" ca="1" si="275"/>
        <v>VERO</v>
      </c>
      <c r="C2456" s="57" t="b">
        <f t="shared" si="276"/>
        <v>1</v>
      </c>
      <c r="D2456" s="57" t="b">
        <f>+IF(Q2456='Convalida dati'!$B$16,AND('Dealflow centrale'!V2456&lt;&gt;"",I2456&lt;&gt;""),IF(AND('Dealflow centrale'!Q2456='Convalida dati'!$B$17,'Dealflow centrale'!I2456=""),OR('Dealflow centrale'!V2456="",V2456='Convalida dati'!$D$8),"FALSO"))</f>
        <v>1</v>
      </c>
      <c r="E2456" s="57" t="b">
        <f>+IF(OR(T2456='Convalida dati'!$F$4,T2456='Convalida dati'!$F$5,T2456='Convalida dati'!$F$8),OR('Dealflow centrale'!V2456='Convalida dati'!$D$9,V2456='Convalida dati'!$D$6,V2456='Convalida dati'!$D$7,V2456='Convalida dati'!$D$11),IF(OR('Dealflow centrale'!T2456='Convalida dati'!$F$6,'Dealflow centrale'!T2456='Convalida dati'!$F$7),OR('Dealflow centrale'!V2456='Convalida dati'!$D$10,'Dealflow centrale'!V2456='Convalida dati'!$D$9,'Dealflow centrale'!V2456='Convalida dati'!$D$6),IF(T2456="",OR(V2456="",V2456='Convalida dati'!$D$8),"FALSO")))</f>
        <v>1</v>
      </c>
      <c r="F2456" s="58" t="str">
        <f t="shared" ca="1" si="277"/>
        <v>OK</v>
      </c>
      <c r="G2456" s="66">
        <f t="shared" si="274"/>
        <v>2451</v>
      </c>
      <c r="H2456" s="85">
        <v>44748</v>
      </c>
      <c r="I2456" s="296">
        <v>44748</v>
      </c>
      <c r="J2456" s="292" t="s">
        <v>5090</v>
      </c>
      <c r="K2456" s="76" t="s">
        <v>62</v>
      </c>
      <c r="L2456" s="76" t="s">
        <v>2752</v>
      </c>
      <c r="M2456" s="78" t="s">
        <v>103</v>
      </c>
      <c r="N2456" s="64"/>
      <c r="O2456" s="272" t="s">
        <v>5089</v>
      </c>
      <c r="P2456" s="66" t="s">
        <v>84</v>
      </c>
      <c r="Q2456" s="67" t="s">
        <v>170</v>
      </c>
      <c r="R2456" s="384" t="s">
        <v>45</v>
      </c>
      <c r="S2456" s="387" t="str">
        <f>+'EVCA sectoralclassification'!E223</f>
        <v>Biotechnology</v>
      </c>
      <c r="T2456" s="384" t="s">
        <v>41</v>
      </c>
      <c r="U2456" s="66" t="s">
        <v>218</v>
      </c>
      <c r="V2456" s="437" t="s">
        <v>174</v>
      </c>
      <c r="W2456" s="384"/>
      <c r="X2456" s="489">
        <v>44753</v>
      </c>
      <c r="Y2456" s="482"/>
      <c r="Z2456" s="74"/>
    </row>
    <row r="2457" spans="2:26" ht="42.45" hidden="1" customHeight="1" x14ac:dyDescent="0.3">
      <c r="B2457" s="56" t="str">
        <f t="shared" ca="1" si="275"/>
        <v>VERO</v>
      </c>
      <c r="C2457" s="57" t="b">
        <f t="shared" si="276"/>
        <v>1</v>
      </c>
      <c r="D2457" s="57" t="b">
        <f>+IF(Q2457='Convalida dati'!$B$16,AND('Dealflow centrale'!V2457&lt;&gt;"",I2457&lt;&gt;""),IF(AND('Dealflow centrale'!Q2457='Convalida dati'!$B$17,'Dealflow centrale'!I2457=""),OR('Dealflow centrale'!V2457="",V2457='Convalida dati'!$D$8),"FALSO"))</f>
        <v>1</v>
      </c>
      <c r="E2457" s="57" t="b">
        <f>+IF(OR(T2457='Convalida dati'!$F$4,T2457='Convalida dati'!$F$5,T2457='Convalida dati'!$F$8),OR('Dealflow centrale'!V2457='Convalida dati'!$D$9,V2457='Convalida dati'!$D$6,V2457='Convalida dati'!$D$7,V2457='Convalida dati'!$D$11),IF(OR('Dealflow centrale'!T2457='Convalida dati'!$F$6,'Dealflow centrale'!T2457='Convalida dati'!$F$7),OR('Dealflow centrale'!V2457='Convalida dati'!$D$10,'Dealflow centrale'!V2457='Convalida dati'!$D$9,'Dealflow centrale'!V2457='Convalida dati'!$D$6),IF(T2457="",OR(V2457="",V2457='Convalida dati'!$D$8),"FALSO")))</f>
        <v>1</v>
      </c>
      <c r="F2457" s="58" t="str">
        <f t="shared" ca="1" si="277"/>
        <v>OK</v>
      </c>
      <c r="G2457" s="60">
        <f t="shared" si="274"/>
        <v>2452</v>
      </c>
      <c r="H2457" s="84">
        <v>44750</v>
      </c>
      <c r="I2457" s="295">
        <v>44750</v>
      </c>
      <c r="J2457" s="279" t="s">
        <v>5091</v>
      </c>
      <c r="K2457" s="70" t="s">
        <v>62</v>
      </c>
      <c r="L2457" s="70" t="s">
        <v>1008</v>
      </c>
      <c r="M2457" s="72" t="s">
        <v>92</v>
      </c>
      <c r="N2457" s="75"/>
      <c r="O2457" s="73" t="s">
        <v>5092</v>
      </c>
      <c r="P2457" s="72" t="s">
        <v>83</v>
      </c>
      <c r="Q2457" s="281" t="s">
        <v>170</v>
      </c>
      <c r="R2457" s="385" t="s">
        <v>53</v>
      </c>
      <c r="S2457" s="388" t="str">
        <f>+'EVCA sectoralclassification'!E152</f>
        <v>Hospitality, sports and entertainment facilities</v>
      </c>
      <c r="T2457" s="385" t="s">
        <v>167</v>
      </c>
      <c r="U2457" s="72" t="s">
        <v>218</v>
      </c>
      <c r="V2457" s="425" t="s">
        <v>3913</v>
      </c>
      <c r="W2457" s="461"/>
      <c r="X2457" s="488">
        <v>44753</v>
      </c>
      <c r="Y2457" s="483"/>
      <c r="Z2457" s="80"/>
    </row>
    <row r="2458" spans="2:26" ht="42.45" hidden="1" customHeight="1" x14ac:dyDescent="0.3">
      <c r="B2458" s="56" t="str">
        <f t="shared" ca="1" si="275"/>
        <v>VERO</v>
      </c>
      <c r="C2458" s="57" t="b">
        <f t="shared" si="276"/>
        <v>1</v>
      </c>
      <c r="D2458" s="57" t="b">
        <f>+IF(Q2458='Convalida dati'!$B$16,AND('Dealflow centrale'!V2458&lt;&gt;"",I2458&lt;&gt;""),IF(AND('Dealflow centrale'!Q2458='Convalida dati'!$B$17,'Dealflow centrale'!I2458=""),OR('Dealflow centrale'!V2458="",V2458='Convalida dati'!$D$8),"FALSO"))</f>
        <v>1</v>
      </c>
      <c r="E2458" s="57" t="b">
        <f>+IF(OR(T2458='Convalida dati'!$F$4,T2458='Convalida dati'!$F$5,T2458='Convalida dati'!$F$8),OR('Dealflow centrale'!V2458='Convalida dati'!$D$9,V2458='Convalida dati'!$D$6,V2458='Convalida dati'!$D$7,V2458='Convalida dati'!$D$11),IF(OR('Dealflow centrale'!T2458='Convalida dati'!$F$6,'Dealflow centrale'!T2458='Convalida dati'!$F$7),OR('Dealflow centrale'!V2458='Convalida dati'!$D$10,'Dealflow centrale'!V2458='Convalida dati'!$D$9,'Dealflow centrale'!V2458='Convalida dati'!$D$6),IF(T2458="",OR(V2458="",V2458='Convalida dati'!$D$8),"FALSO")))</f>
        <v>1</v>
      </c>
      <c r="F2458" s="58" t="str">
        <f t="shared" ca="1" si="277"/>
        <v>OK</v>
      </c>
      <c r="G2458" s="66">
        <f t="shared" si="274"/>
        <v>2453</v>
      </c>
      <c r="H2458" s="85">
        <v>44750</v>
      </c>
      <c r="I2458" s="296">
        <v>44750</v>
      </c>
      <c r="J2458" s="292" t="s">
        <v>5093</v>
      </c>
      <c r="K2458" s="76" t="s">
        <v>62</v>
      </c>
      <c r="L2458" s="76" t="s">
        <v>1866</v>
      </c>
      <c r="M2458" s="78" t="s">
        <v>77</v>
      </c>
      <c r="N2458" s="64"/>
      <c r="O2458" s="272" t="s">
        <v>5098</v>
      </c>
      <c r="P2458" s="66" t="s">
        <v>34</v>
      </c>
      <c r="Q2458" s="67" t="s">
        <v>170</v>
      </c>
      <c r="R2458" s="384" t="s">
        <v>45</v>
      </c>
      <c r="S2458" s="387" t="str">
        <f>+'EVCA sectoralclassification'!E224</f>
        <v>Drug development technologies</v>
      </c>
      <c r="T2458" s="384" t="s">
        <v>41</v>
      </c>
      <c r="U2458" s="66" t="s">
        <v>5097</v>
      </c>
      <c r="V2458" s="437" t="s">
        <v>3912</v>
      </c>
      <c r="W2458" s="384"/>
      <c r="X2458" s="489">
        <v>44753</v>
      </c>
      <c r="Y2458" s="482"/>
      <c r="Z2458" s="74"/>
    </row>
    <row r="2459" spans="2:26" ht="42.45" hidden="1" customHeight="1" x14ac:dyDescent="0.3">
      <c r="B2459" s="56" t="str">
        <f t="shared" ca="1" si="275"/>
        <v>VERO</v>
      </c>
      <c r="C2459" s="57" t="b">
        <f t="shared" si="276"/>
        <v>1</v>
      </c>
      <c r="D2459" s="57" t="b">
        <f>+IF(Q2459='Convalida dati'!$B$16,AND('Dealflow centrale'!V2459&lt;&gt;"",I2459&lt;&gt;""),IF(AND('Dealflow centrale'!Q2459='Convalida dati'!$B$17,'Dealflow centrale'!I2459=""),OR('Dealflow centrale'!V2459="",V2459='Convalida dati'!$D$8),"FALSO"))</f>
        <v>1</v>
      </c>
      <c r="E2459" s="57" t="b">
        <f>+IF(OR(T2459='Convalida dati'!$F$4,T2459='Convalida dati'!$F$5,T2459='Convalida dati'!$F$8),OR('Dealflow centrale'!V2459='Convalida dati'!$D$9,V2459='Convalida dati'!$D$6,V2459='Convalida dati'!$D$7,V2459='Convalida dati'!$D$11),IF(OR('Dealflow centrale'!T2459='Convalida dati'!$F$6,'Dealflow centrale'!T2459='Convalida dati'!$F$7),OR('Dealflow centrale'!V2459='Convalida dati'!$D$10,'Dealflow centrale'!V2459='Convalida dati'!$D$9,'Dealflow centrale'!V2459='Convalida dati'!$D$6),IF(T2459="",OR(V2459="",V2459='Convalida dati'!$D$8),"FALSO")))</f>
        <v>1</v>
      </c>
      <c r="F2459" s="58" t="str">
        <f t="shared" ca="1" si="277"/>
        <v>OK</v>
      </c>
      <c r="G2459" s="60">
        <f t="shared" si="274"/>
        <v>2454</v>
      </c>
      <c r="H2459" s="84">
        <v>44753</v>
      </c>
      <c r="I2459" s="295">
        <v>44753</v>
      </c>
      <c r="J2459" s="279" t="s">
        <v>5100</v>
      </c>
      <c r="K2459" s="70" t="s">
        <v>62</v>
      </c>
      <c r="L2459" s="70" t="s">
        <v>1421</v>
      </c>
      <c r="M2459" s="72" t="s">
        <v>89</v>
      </c>
      <c r="N2459" s="75"/>
      <c r="O2459" s="73" t="s">
        <v>5099</v>
      </c>
      <c r="P2459" s="72" t="s">
        <v>34</v>
      </c>
      <c r="Q2459" s="281" t="s">
        <v>170</v>
      </c>
      <c r="R2459" s="385" t="s">
        <v>48</v>
      </c>
      <c r="S2459" s="388" t="str">
        <f>+'EVCA sectoralclassification'!E200</f>
        <v>Internet technologies</v>
      </c>
      <c r="T2459" s="385" t="s">
        <v>166</v>
      </c>
      <c r="U2459" s="72" t="s">
        <v>218</v>
      </c>
      <c r="V2459" s="425" t="s">
        <v>3913</v>
      </c>
      <c r="W2459" s="461"/>
      <c r="X2459" s="488">
        <v>44761</v>
      </c>
      <c r="Y2459" s="483"/>
      <c r="Z2459" s="80"/>
    </row>
    <row r="2460" spans="2:26" ht="42.45" hidden="1" customHeight="1" x14ac:dyDescent="0.3">
      <c r="B2460" s="56" t="str">
        <f t="shared" ca="1" si="275"/>
        <v>VERO</v>
      </c>
      <c r="C2460" s="57" t="b">
        <f t="shared" si="276"/>
        <v>1</v>
      </c>
      <c r="D2460" s="57" t="b">
        <f>+IF(Q2460='Convalida dati'!$B$16,AND('Dealflow centrale'!V2460&lt;&gt;"",I2460&lt;&gt;""),IF(AND('Dealflow centrale'!Q2460='Convalida dati'!$B$17,'Dealflow centrale'!I2460=""),OR('Dealflow centrale'!V2460="",V2460='Convalida dati'!$D$8),"FALSO"))</f>
        <v>1</v>
      </c>
      <c r="E2460" s="57" t="b">
        <f>+IF(OR(T2460='Convalida dati'!$F$4,T2460='Convalida dati'!$F$5,T2460='Convalida dati'!$F$8),OR('Dealflow centrale'!V2460='Convalida dati'!$D$9,V2460='Convalida dati'!$D$6,V2460='Convalida dati'!$D$7,V2460='Convalida dati'!$D$11),IF(OR('Dealflow centrale'!T2460='Convalida dati'!$F$6,'Dealflow centrale'!T2460='Convalida dati'!$F$7),OR('Dealflow centrale'!V2460='Convalida dati'!$D$10,'Dealflow centrale'!V2460='Convalida dati'!$D$9,'Dealflow centrale'!V2460='Convalida dati'!$D$6),IF(T2460="",OR(V2460="",V2460='Convalida dati'!$D$8),"FALSO")))</f>
        <v>1</v>
      </c>
      <c r="F2460" s="58" t="str">
        <f t="shared" ca="1" si="277"/>
        <v>OK</v>
      </c>
      <c r="G2460" s="66">
        <f t="shared" si="274"/>
        <v>2455</v>
      </c>
      <c r="H2460" s="85">
        <v>44754</v>
      </c>
      <c r="I2460" s="296">
        <v>44754</v>
      </c>
      <c r="J2460" s="292" t="s">
        <v>5102</v>
      </c>
      <c r="K2460" s="76" t="s">
        <v>62</v>
      </c>
      <c r="L2460" s="76" t="s">
        <v>149</v>
      </c>
      <c r="M2460" s="78" t="s">
        <v>92</v>
      </c>
      <c r="N2460" s="64"/>
      <c r="O2460" s="272" t="s">
        <v>5101</v>
      </c>
      <c r="P2460" s="66" t="s">
        <v>35</v>
      </c>
      <c r="Q2460" s="67" t="s">
        <v>170</v>
      </c>
      <c r="R2460" s="384" t="s">
        <v>48</v>
      </c>
      <c r="S2460" s="387" t="str">
        <f>+'EVCA sectoralclassification'!E200</f>
        <v>Internet technologies</v>
      </c>
      <c r="T2460" s="384" t="s">
        <v>166</v>
      </c>
      <c r="U2460" s="66" t="s">
        <v>218</v>
      </c>
      <c r="V2460" s="437" t="s">
        <v>3913</v>
      </c>
      <c r="W2460" s="384"/>
      <c r="X2460" s="489">
        <v>44761</v>
      </c>
      <c r="Y2460" s="482"/>
      <c r="Z2460" s="74"/>
    </row>
    <row r="2461" spans="2:26" ht="42.45" hidden="1" customHeight="1" x14ac:dyDescent="0.3">
      <c r="B2461" s="56" t="str">
        <f t="shared" ca="1" si="275"/>
        <v>VERO</v>
      </c>
      <c r="C2461" s="57" t="b">
        <f t="shared" si="276"/>
        <v>1</v>
      </c>
      <c r="D2461" s="57" t="b">
        <f>+IF(Q2461='Convalida dati'!$B$16,AND('Dealflow centrale'!V2461&lt;&gt;"",I2461&lt;&gt;""),IF(AND('Dealflow centrale'!Q2461='Convalida dati'!$B$17,'Dealflow centrale'!I2461=""),OR('Dealflow centrale'!V2461="",V2461='Convalida dati'!$D$8),"FALSO"))</f>
        <v>1</v>
      </c>
      <c r="E2461" s="57" t="b">
        <f>+IF(OR(T2461='Convalida dati'!$F$4,T2461='Convalida dati'!$F$5,T2461='Convalida dati'!$F$8),OR('Dealflow centrale'!V2461='Convalida dati'!$D$9,V2461='Convalida dati'!$D$6,V2461='Convalida dati'!$D$7,V2461='Convalida dati'!$D$11),IF(OR('Dealflow centrale'!T2461='Convalida dati'!$F$6,'Dealflow centrale'!T2461='Convalida dati'!$F$7),OR('Dealflow centrale'!V2461='Convalida dati'!$D$10,'Dealflow centrale'!V2461='Convalida dati'!$D$9,'Dealflow centrale'!V2461='Convalida dati'!$D$6),IF(T2461="",OR(V2461="",V2461='Convalida dati'!$D$8),"FALSO")))</f>
        <v>1</v>
      </c>
      <c r="F2461" s="58" t="str">
        <f t="shared" ca="1" si="277"/>
        <v>OK</v>
      </c>
      <c r="G2461" s="60">
        <f t="shared" si="274"/>
        <v>2456</v>
      </c>
      <c r="H2461" s="84">
        <v>44754</v>
      </c>
      <c r="I2461" s="295">
        <v>44754</v>
      </c>
      <c r="J2461" s="279" t="s">
        <v>5103</v>
      </c>
      <c r="K2461" s="70" t="s">
        <v>62</v>
      </c>
      <c r="L2461" s="70" t="s">
        <v>149</v>
      </c>
      <c r="M2461" s="72" t="s">
        <v>92</v>
      </c>
      <c r="N2461" s="75"/>
      <c r="O2461" s="73" t="s">
        <v>5106</v>
      </c>
      <c r="P2461" s="72" t="s">
        <v>34</v>
      </c>
      <c r="Q2461" s="281" t="s">
        <v>170</v>
      </c>
      <c r="R2461" s="385" t="s">
        <v>47</v>
      </c>
      <c r="S2461" s="388" t="str">
        <f>+'EVCA sectoralclassification'!E118</f>
        <v>Consumer products manufacturing</v>
      </c>
      <c r="T2461" s="385" t="s">
        <v>166</v>
      </c>
      <c r="U2461" s="72" t="s">
        <v>218</v>
      </c>
      <c r="V2461" s="425" t="s">
        <v>3913</v>
      </c>
      <c r="W2461" s="461"/>
      <c r="X2461" s="488">
        <v>44761</v>
      </c>
      <c r="Y2461" s="483"/>
      <c r="Z2461" s="80"/>
    </row>
    <row r="2462" spans="2:26" ht="42.45" hidden="1" customHeight="1" x14ac:dyDescent="0.3">
      <c r="B2462" s="56" t="str">
        <f t="shared" ca="1" si="275"/>
        <v>VERO</v>
      </c>
      <c r="C2462" s="57" t="b">
        <f t="shared" si="276"/>
        <v>1</v>
      </c>
      <c r="D2462" s="57" t="b">
        <f>+IF(Q2462='Convalida dati'!$B$16,AND('Dealflow centrale'!V2462&lt;&gt;"",I2462&lt;&gt;""),IF(AND('Dealflow centrale'!Q2462='Convalida dati'!$B$17,'Dealflow centrale'!I2462=""),OR('Dealflow centrale'!V2462="",V2462='Convalida dati'!$D$8),"FALSO"))</f>
        <v>1</v>
      </c>
      <c r="E2462" s="57" t="b">
        <f>+IF(OR(T2462='Convalida dati'!$F$4,T2462='Convalida dati'!$F$5,T2462='Convalida dati'!$F$8),OR('Dealflow centrale'!V2462='Convalida dati'!$D$9,V2462='Convalida dati'!$D$6,V2462='Convalida dati'!$D$7,V2462='Convalida dati'!$D$11),IF(OR('Dealflow centrale'!T2462='Convalida dati'!$F$6,'Dealflow centrale'!T2462='Convalida dati'!$F$7),OR('Dealflow centrale'!V2462='Convalida dati'!$D$10,'Dealflow centrale'!V2462='Convalida dati'!$D$9,'Dealflow centrale'!V2462='Convalida dati'!$D$6),IF(T2462="",OR(V2462="",V2462='Convalida dati'!$D$8),"FALSO")))</f>
        <v>1</v>
      </c>
      <c r="F2462" s="58" t="str">
        <f t="shared" ca="1" si="277"/>
        <v>OK</v>
      </c>
      <c r="G2462" s="66">
        <f t="shared" si="274"/>
        <v>2457</v>
      </c>
      <c r="H2462" s="85">
        <v>44754</v>
      </c>
      <c r="I2462" s="296">
        <v>44754</v>
      </c>
      <c r="J2462" s="292" t="s">
        <v>5104</v>
      </c>
      <c r="K2462" s="76" t="s">
        <v>62</v>
      </c>
      <c r="L2462" s="76" t="s">
        <v>149</v>
      </c>
      <c r="M2462" s="78" t="s">
        <v>92</v>
      </c>
      <c r="N2462" s="64"/>
      <c r="O2462" s="272" t="s">
        <v>5105</v>
      </c>
      <c r="P2462" s="66" t="s">
        <v>35</v>
      </c>
      <c r="Q2462" s="280" t="s">
        <v>170</v>
      </c>
      <c r="R2462" s="384" t="s">
        <v>45</v>
      </c>
      <c r="S2462" s="387" t="str">
        <f>+'EVCA sectoralclassification'!E223</f>
        <v>Biotechnology</v>
      </c>
      <c r="T2462" s="384" t="s">
        <v>41</v>
      </c>
      <c r="U2462" s="66" t="s">
        <v>218</v>
      </c>
      <c r="V2462" s="437" t="s">
        <v>174</v>
      </c>
      <c r="W2462" s="384"/>
      <c r="X2462" s="489">
        <v>44761</v>
      </c>
      <c r="Y2462" s="482"/>
      <c r="Z2462" s="74"/>
    </row>
    <row r="2463" spans="2:26" ht="42.45" hidden="1" customHeight="1" x14ac:dyDescent="0.3">
      <c r="B2463" s="56" t="str">
        <f t="shared" ca="1" si="275"/>
        <v>VERO</v>
      </c>
      <c r="C2463" s="57" t="b">
        <f t="shared" si="276"/>
        <v>1</v>
      </c>
      <c r="D2463" s="57" t="b">
        <f>+IF(Q2463='Convalida dati'!$B$16,AND('Dealflow centrale'!V2463&lt;&gt;"",I2463&lt;&gt;""),IF(AND('Dealflow centrale'!Q2463='Convalida dati'!$B$17,'Dealflow centrale'!I2463=""),OR('Dealflow centrale'!V2463="",V2463='Convalida dati'!$D$8),"FALSO"))</f>
        <v>1</v>
      </c>
      <c r="E2463" s="57" t="b">
        <f>+IF(OR(T2463='Convalida dati'!$F$4,T2463='Convalida dati'!$F$5,T2463='Convalida dati'!$F$8),OR('Dealflow centrale'!V2463='Convalida dati'!$D$9,V2463='Convalida dati'!$D$6,V2463='Convalida dati'!$D$7,V2463='Convalida dati'!$D$11),IF(OR('Dealflow centrale'!T2463='Convalida dati'!$F$6,'Dealflow centrale'!T2463='Convalida dati'!$F$7),OR('Dealflow centrale'!V2463='Convalida dati'!$D$10,'Dealflow centrale'!V2463='Convalida dati'!$D$9,'Dealflow centrale'!V2463='Convalida dati'!$D$6),IF(T2463="",OR(V2463="",V2463='Convalida dati'!$D$8),"FALSO")))</f>
        <v>1</v>
      </c>
      <c r="F2463" s="58" t="str">
        <f t="shared" ca="1" si="277"/>
        <v>OK</v>
      </c>
      <c r="G2463" s="60">
        <f t="shared" si="274"/>
        <v>2458</v>
      </c>
      <c r="H2463" s="84">
        <v>44754</v>
      </c>
      <c r="I2463" s="295">
        <v>44754</v>
      </c>
      <c r="J2463" s="279" t="s">
        <v>5108</v>
      </c>
      <c r="K2463" s="70" t="s">
        <v>64</v>
      </c>
      <c r="L2463" s="70" t="s">
        <v>2184</v>
      </c>
      <c r="M2463" s="72" t="s">
        <v>909</v>
      </c>
      <c r="N2463" s="75"/>
      <c r="O2463" s="73" t="s">
        <v>5107</v>
      </c>
      <c r="P2463" s="72" t="s">
        <v>34</v>
      </c>
      <c r="Q2463" s="281" t="s">
        <v>170</v>
      </c>
      <c r="R2463" s="385" t="s">
        <v>49</v>
      </c>
      <c r="S2463" s="388" t="str">
        <f>+'EVCA sectoralclassification'!E214</f>
        <v>Systems software</v>
      </c>
      <c r="T2463" s="385" t="s">
        <v>166</v>
      </c>
      <c r="U2463" s="72" t="s">
        <v>218</v>
      </c>
      <c r="V2463" s="434" t="s">
        <v>174</v>
      </c>
      <c r="W2463" s="397"/>
      <c r="X2463" s="488">
        <v>44761</v>
      </c>
      <c r="Y2463" s="483"/>
      <c r="Z2463" s="80"/>
    </row>
    <row r="2464" spans="2:26" ht="42.45" hidden="1" customHeight="1" x14ac:dyDescent="0.3">
      <c r="B2464" s="56" t="str">
        <f t="shared" ca="1" si="275"/>
        <v>VERO</v>
      </c>
      <c r="C2464" s="57" t="b">
        <f t="shared" si="276"/>
        <v>1</v>
      </c>
      <c r="D2464" s="57" t="b">
        <f>+IF(Q2464='Convalida dati'!$B$16,AND('Dealflow centrale'!V2464&lt;&gt;"",I2464&lt;&gt;""),IF(AND('Dealflow centrale'!Q2464='Convalida dati'!$B$17,'Dealflow centrale'!I2464=""),OR('Dealflow centrale'!V2464="",V2464='Convalida dati'!$D$8),"FALSO"))</f>
        <v>1</v>
      </c>
      <c r="E2464" s="57" t="b">
        <f>+IF(OR(T2464='Convalida dati'!$F$4,T2464='Convalida dati'!$F$5,T2464='Convalida dati'!$F$8),OR('Dealflow centrale'!V2464='Convalida dati'!$D$9,V2464='Convalida dati'!$D$6,V2464='Convalida dati'!$D$7,V2464='Convalida dati'!$D$11),IF(OR('Dealflow centrale'!T2464='Convalida dati'!$F$6,'Dealflow centrale'!T2464='Convalida dati'!$F$7),OR('Dealflow centrale'!V2464='Convalida dati'!$D$10,'Dealflow centrale'!V2464='Convalida dati'!$D$9,'Dealflow centrale'!V2464='Convalida dati'!$D$6),IF(T2464="",OR(V2464="",V2464='Convalida dati'!$D$8),"FALSO")))</f>
        <v>1</v>
      </c>
      <c r="F2464" s="58" t="str">
        <f t="shared" ca="1" si="277"/>
        <v>OK</v>
      </c>
      <c r="G2464" s="66">
        <f t="shared" si="274"/>
        <v>2459</v>
      </c>
      <c r="H2464" s="85">
        <v>44754</v>
      </c>
      <c r="I2464" s="296">
        <v>44754</v>
      </c>
      <c r="J2464" s="292" t="s">
        <v>5109</v>
      </c>
      <c r="K2464" s="76" t="s">
        <v>62</v>
      </c>
      <c r="L2464" s="76" t="s">
        <v>206</v>
      </c>
      <c r="M2464" s="78" t="s">
        <v>206</v>
      </c>
      <c r="N2464" s="64"/>
      <c r="O2464" s="272" t="s">
        <v>4441</v>
      </c>
      <c r="P2464" s="66" t="s">
        <v>34</v>
      </c>
      <c r="Q2464" s="67" t="s">
        <v>170</v>
      </c>
      <c r="R2464" s="384" t="s">
        <v>43</v>
      </c>
      <c r="S2464" s="387" t="str">
        <f>+'EVCA sectoralclassification'!E16</f>
        <v>Agriculture: other</v>
      </c>
      <c r="T2464" s="384" t="s">
        <v>40</v>
      </c>
      <c r="U2464" s="66" t="s">
        <v>218</v>
      </c>
      <c r="V2464" s="437" t="s">
        <v>174</v>
      </c>
      <c r="W2464" s="384"/>
      <c r="X2464" s="489">
        <v>44761</v>
      </c>
      <c r="Y2464" s="482"/>
      <c r="Z2464" s="74"/>
    </row>
    <row r="2465" spans="2:26" ht="42.45" hidden="1" customHeight="1" x14ac:dyDescent="0.3">
      <c r="B2465" s="56" t="str">
        <f t="shared" ca="1" si="275"/>
        <v>VERO</v>
      </c>
      <c r="C2465" s="57" t="b">
        <f t="shared" si="276"/>
        <v>1</v>
      </c>
      <c r="D2465" s="57" t="b">
        <f>+IF(Q2465='Convalida dati'!$B$16,AND('Dealflow centrale'!V2465&lt;&gt;"",I2465&lt;&gt;""),IF(AND('Dealflow centrale'!Q2465='Convalida dati'!$B$17,'Dealflow centrale'!I2465=""),OR('Dealflow centrale'!V2465="",V2465='Convalida dati'!$D$8),"FALSO"))</f>
        <v>1</v>
      </c>
      <c r="E2465" s="57" t="b">
        <f>+IF(OR(T2465='Convalida dati'!$F$4,T2465='Convalida dati'!$F$5,T2465='Convalida dati'!$F$8),OR('Dealflow centrale'!V2465='Convalida dati'!$D$9,V2465='Convalida dati'!$D$6,V2465='Convalida dati'!$D$7,V2465='Convalida dati'!$D$11),IF(OR('Dealflow centrale'!T2465='Convalida dati'!$F$6,'Dealflow centrale'!T2465='Convalida dati'!$F$7),OR('Dealflow centrale'!V2465='Convalida dati'!$D$10,'Dealflow centrale'!V2465='Convalida dati'!$D$9,'Dealflow centrale'!V2465='Convalida dati'!$D$6),IF(T2465="",OR(V2465="",V2465='Convalida dati'!$D$8),"FALSO")))</f>
        <v>1</v>
      </c>
      <c r="F2465" s="58" t="str">
        <f t="shared" ca="1" si="277"/>
        <v>OK</v>
      </c>
      <c r="G2465" s="60">
        <f t="shared" si="274"/>
        <v>2460</v>
      </c>
      <c r="H2465" s="84">
        <v>44755</v>
      </c>
      <c r="I2465" s="295">
        <v>44755</v>
      </c>
      <c r="J2465" s="279" t="s">
        <v>5113</v>
      </c>
      <c r="K2465" s="70" t="s">
        <v>62</v>
      </c>
      <c r="L2465" s="70" t="s">
        <v>1523</v>
      </c>
      <c r="M2465" s="72" t="s">
        <v>93</v>
      </c>
      <c r="N2465" s="75"/>
      <c r="O2465" s="73" t="s">
        <v>5110</v>
      </c>
      <c r="P2465" s="72" t="s">
        <v>37</v>
      </c>
      <c r="Q2465" s="281" t="s">
        <v>170</v>
      </c>
      <c r="R2465" s="385" t="s">
        <v>49</v>
      </c>
      <c r="S2465" s="388" t="str">
        <f>+'EVCA sectoralclassification'!E214</f>
        <v>Systems software</v>
      </c>
      <c r="T2465" s="385" t="s">
        <v>166</v>
      </c>
      <c r="U2465" s="72" t="s">
        <v>218</v>
      </c>
      <c r="V2465" s="425" t="s">
        <v>3913</v>
      </c>
      <c r="W2465" s="461"/>
      <c r="X2465" s="488">
        <v>44761</v>
      </c>
      <c r="Y2465" s="483"/>
      <c r="Z2465" s="80"/>
    </row>
    <row r="2466" spans="2:26" ht="42.45" hidden="1" customHeight="1" x14ac:dyDescent="0.3">
      <c r="B2466" s="56" t="str">
        <f t="shared" ca="1" si="275"/>
        <v>VERO</v>
      </c>
      <c r="C2466" s="57" t="b">
        <f t="shared" si="276"/>
        <v>1</v>
      </c>
      <c r="D2466" s="57" t="b">
        <f>+IF(Q2466='Convalida dati'!$B$16,AND('Dealflow centrale'!V2466&lt;&gt;"",I2466&lt;&gt;""),IF(AND('Dealflow centrale'!Q2466='Convalida dati'!$B$17,'Dealflow centrale'!I2466=""),OR('Dealflow centrale'!V2466="",V2466='Convalida dati'!$D$8),"FALSO"))</f>
        <v>1</v>
      </c>
      <c r="E2466" s="57" t="b">
        <f>+IF(OR(T2466='Convalida dati'!$F$4,T2466='Convalida dati'!$F$5,T2466='Convalida dati'!$F$8),OR('Dealflow centrale'!V2466='Convalida dati'!$D$9,V2466='Convalida dati'!$D$6,V2466='Convalida dati'!$D$7,V2466='Convalida dati'!$D$11),IF(OR('Dealflow centrale'!T2466='Convalida dati'!$F$6,'Dealflow centrale'!T2466='Convalida dati'!$F$7),OR('Dealflow centrale'!V2466='Convalida dati'!$D$10,'Dealflow centrale'!V2466='Convalida dati'!$D$9,'Dealflow centrale'!V2466='Convalida dati'!$D$6),IF(T2466="",OR(V2466="",V2466='Convalida dati'!$D$8),"FALSO")))</f>
        <v>1</v>
      </c>
      <c r="F2466" s="58" t="str">
        <f t="shared" ca="1" si="277"/>
        <v>OK</v>
      </c>
      <c r="G2466" s="66">
        <f t="shared" si="274"/>
        <v>2461</v>
      </c>
      <c r="H2466" s="85">
        <v>44755</v>
      </c>
      <c r="I2466" s="296">
        <v>44755</v>
      </c>
      <c r="J2466" s="292" t="s">
        <v>5114</v>
      </c>
      <c r="K2466" s="76" t="s">
        <v>62</v>
      </c>
      <c r="L2466" s="76" t="s">
        <v>165</v>
      </c>
      <c r="M2466" s="78" t="s">
        <v>90</v>
      </c>
      <c r="N2466" s="64"/>
      <c r="O2466" s="272" t="s">
        <v>5110</v>
      </c>
      <c r="P2466" s="66" t="s">
        <v>37</v>
      </c>
      <c r="Q2466" s="67" t="s">
        <v>170</v>
      </c>
      <c r="R2466" s="384" t="s">
        <v>49</v>
      </c>
      <c r="S2466" s="387" t="str">
        <f>+'EVCA sectoralclassification'!E214</f>
        <v>Systems software</v>
      </c>
      <c r="T2466" s="384" t="s">
        <v>166</v>
      </c>
      <c r="U2466" s="66" t="s">
        <v>218</v>
      </c>
      <c r="V2466" s="437" t="s">
        <v>3913</v>
      </c>
      <c r="W2466" s="384"/>
      <c r="X2466" s="489">
        <v>44761</v>
      </c>
      <c r="Y2466" s="482"/>
      <c r="Z2466" s="74"/>
    </row>
    <row r="2467" spans="2:26" ht="42.45" hidden="1" customHeight="1" x14ac:dyDescent="0.3">
      <c r="B2467" s="56" t="str">
        <f t="shared" ca="1" si="275"/>
        <v>VERO</v>
      </c>
      <c r="C2467" s="57" t="b">
        <f t="shared" si="276"/>
        <v>1</v>
      </c>
      <c r="D2467" s="57" t="b">
        <f>+IF(Q2467='Convalida dati'!$B$16,AND('Dealflow centrale'!V2467&lt;&gt;"",I2467&lt;&gt;""),IF(AND('Dealflow centrale'!Q2467='Convalida dati'!$B$17,'Dealflow centrale'!I2467=""),OR('Dealflow centrale'!V2467="",V2467='Convalida dati'!$D$8),"FALSO"))</f>
        <v>1</v>
      </c>
      <c r="E2467" s="57" t="b">
        <f>+IF(OR(T2467='Convalida dati'!$F$4,T2467='Convalida dati'!$F$5,T2467='Convalida dati'!$F$8),OR('Dealflow centrale'!V2467='Convalida dati'!$D$9,V2467='Convalida dati'!$D$6,V2467='Convalida dati'!$D$7,V2467='Convalida dati'!$D$11),IF(OR('Dealflow centrale'!T2467='Convalida dati'!$F$6,'Dealflow centrale'!T2467='Convalida dati'!$F$7),OR('Dealflow centrale'!V2467='Convalida dati'!$D$10,'Dealflow centrale'!V2467='Convalida dati'!$D$9,'Dealflow centrale'!V2467='Convalida dati'!$D$6),IF(T2467="",OR(V2467="",V2467='Convalida dati'!$D$8),"FALSO")))</f>
        <v>1</v>
      </c>
      <c r="F2467" s="58" t="str">
        <f t="shared" ca="1" si="277"/>
        <v>OK</v>
      </c>
      <c r="G2467" s="60">
        <f t="shared" si="274"/>
        <v>2462</v>
      </c>
      <c r="H2467" s="84">
        <v>44755</v>
      </c>
      <c r="I2467" s="295">
        <v>44755</v>
      </c>
      <c r="J2467" s="279" t="s">
        <v>5115</v>
      </c>
      <c r="K2467" s="70" t="s">
        <v>62</v>
      </c>
      <c r="L2467" s="70" t="s">
        <v>1998</v>
      </c>
      <c r="M2467" s="72" t="s">
        <v>94</v>
      </c>
      <c r="N2467" s="75"/>
      <c r="O2467" s="73" t="s">
        <v>5110</v>
      </c>
      <c r="P2467" s="72" t="s">
        <v>37</v>
      </c>
      <c r="Q2467" s="281" t="s">
        <v>170</v>
      </c>
      <c r="R2467" s="385" t="s">
        <v>48</v>
      </c>
      <c r="S2467" s="388" t="str">
        <f>+'EVCA sectoralclassification'!E200</f>
        <v>Internet technologies</v>
      </c>
      <c r="T2467" s="385" t="s">
        <v>166</v>
      </c>
      <c r="U2467" s="72" t="s">
        <v>218</v>
      </c>
      <c r="V2467" s="425" t="s">
        <v>3913</v>
      </c>
      <c r="W2467" s="461"/>
      <c r="X2467" s="488">
        <v>44761</v>
      </c>
      <c r="Y2467" s="483"/>
      <c r="Z2467" s="80"/>
    </row>
    <row r="2468" spans="2:26" ht="42.45" hidden="1" customHeight="1" x14ac:dyDescent="0.3">
      <c r="B2468" s="56" t="str">
        <f t="shared" ca="1" si="275"/>
        <v>VERO</v>
      </c>
      <c r="C2468" s="57" t="b">
        <f t="shared" si="276"/>
        <v>1</v>
      </c>
      <c r="D2468" s="57" t="b">
        <f>+IF(Q2468='Convalida dati'!$B$16,AND('Dealflow centrale'!V2468&lt;&gt;"",I2468&lt;&gt;""),IF(AND('Dealflow centrale'!Q2468='Convalida dati'!$B$17,'Dealflow centrale'!I2468=""),OR('Dealflow centrale'!V2468="",V2468='Convalida dati'!$D$8),"FALSO"))</f>
        <v>1</v>
      </c>
      <c r="E2468" s="57" t="b">
        <f>+IF(OR(T2468='Convalida dati'!$F$4,T2468='Convalida dati'!$F$5,T2468='Convalida dati'!$F$8),OR('Dealflow centrale'!V2468='Convalida dati'!$D$9,V2468='Convalida dati'!$D$6,V2468='Convalida dati'!$D$7,V2468='Convalida dati'!$D$11),IF(OR('Dealflow centrale'!T2468='Convalida dati'!$F$6,'Dealflow centrale'!T2468='Convalida dati'!$F$7),OR('Dealflow centrale'!V2468='Convalida dati'!$D$10,'Dealflow centrale'!V2468='Convalida dati'!$D$9,'Dealflow centrale'!V2468='Convalida dati'!$D$6),IF(T2468="",OR(V2468="",V2468='Convalida dati'!$D$8),"FALSO")))</f>
        <v>1</v>
      </c>
      <c r="F2468" s="58" t="str">
        <f t="shared" ca="1" si="277"/>
        <v>OK</v>
      </c>
      <c r="G2468" s="66">
        <f t="shared" si="274"/>
        <v>2463</v>
      </c>
      <c r="H2468" s="85">
        <v>44755</v>
      </c>
      <c r="I2468" s="296">
        <v>44755</v>
      </c>
      <c r="J2468" s="292" t="s">
        <v>5111</v>
      </c>
      <c r="K2468" s="76" t="s">
        <v>62</v>
      </c>
      <c r="L2468" s="76" t="s">
        <v>149</v>
      </c>
      <c r="M2468" s="78" t="s">
        <v>92</v>
      </c>
      <c r="N2468" s="64"/>
      <c r="O2468" s="272" t="s">
        <v>5112</v>
      </c>
      <c r="P2468" s="66" t="s">
        <v>34</v>
      </c>
      <c r="Q2468" s="67" t="s">
        <v>170</v>
      </c>
      <c r="R2468" s="384" t="s">
        <v>47</v>
      </c>
      <c r="S2468" s="387" t="str">
        <f>+'EVCA sectoralclassification'!E139</f>
        <v>Consumer goods: other</v>
      </c>
      <c r="T2468" s="384" t="s">
        <v>166</v>
      </c>
      <c r="U2468" s="66" t="s">
        <v>218</v>
      </c>
      <c r="V2468" s="440" t="s">
        <v>3913</v>
      </c>
      <c r="W2468" s="382"/>
      <c r="X2468" s="489">
        <v>44761</v>
      </c>
      <c r="Y2468" s="482"/>
      <c r="Z2468" s="74"/>
    </row>
    <row r="2469" spans="2:26" ht="42.45" hidden="1" customHeight="1" x14ac:dyDescent="0.3">
      <c r="B2469" s="56" t="str">
        <f t="shared" ca="1" si="275"/>
        <v>VERO</v>
      </c>
      <c r="C2469" s="57" t="b">
        <f t="shared" si="276"/>
        <v>1</v>
      </c>
      <c r="D2469" s="57" t="b">
        <f>+IF(Q2469='Convalida dati'!$B$16,AND('Dealflow centrale'!V2469&lt;&gt;"",I2469&lt;&gt;""),IF(AND('Dealflow centrale'!Q2469='Convalida dati'!$B$17,'Dealflow centrale'!I2469=""),OR('Dealflow centrale'!V2469="",V2469='Convalida dati'!$D$8),"FALSO"))</f>
        <v>1</v>
      </c>
      <c r="E2469" s="57" t="b">
        <f>+IF(OR(T2469='Convalida dati'!$F$4,T2469='Convalida dati'!$F$5,T2469='Convalida dati'!$F$8),OR('Dealflow centrale'!V2469='Convalida dati'!$D$9,V2469='Convalida dati'!$D$6,V2469='Convalida dati'!$D$7,V2469='Convalida dati'!$D$11),IF(OR('Dealflow centrale'!T2469='Convalida dati'!$F$6,'Dealflow centrale'!T2469='Convalida dati'!$F$7),OR('Dealflow centrale'!V2469='Convalida dati'!$D$10,'Dealflow centrale'!V2469='Convalida dati'!$D$9,'Dealflow centrale'!V2469='Convalida dati'!$D$6),IF(T2469="",OR(V2469="",V2469='Convalida dati'!$D$8),"FALSO")))</f>
        <v>1</v>
      </c>
      <c r="F2469" s="58" t="str">
        <f t="shared" ca="1" si="277"/>
        <v>OK</v>
      </c>
      <c r="G2469" s="60">
        <f t="shared" si="274"/>
        <v>2464</v>
      </c>
      <c r="H2469" s="84">
        <v>44756</v>
      </c>
      <c r="I2469" s="295">
        <v>44756</v>
      </c>
      <c r="J2469" s="279" t="s">
        <v>5117</v>
      </c>
      <c r="K2469" s="70" t="s">
        <v>62</v>
      </c>
      <c r="L2469" s="70" t="s">
        <v>149</v>
      </c>
      <c r="M2469" s="72" t="s">
        <v>92</v>
      </c>
      <c r="N2469" s="75"/>
      <c r="O2469" s="73" t="s">
        <v>5116</v>
      </c>
      <c r="P2469" s="72" t="s">
        <v>83</v>
      </c>
      <c r="Q2469" s="281" t="s">
        <v>170</v>
      </c>
      <c r="R2469" s="385" t="s">
        <v>51</v>
      </c>
      <c r="S2469" s="388" t="str">
        <f>+'EVCA sectoralclassification'!E47</f>
        <v>Business and industrial products</v>
      </c>
      <c r="T2469" s="385" t="s">
        <v>166</v>
      </c>
      <c r="U2469" s="72" t="s">
        <v>797</v>
      </c>
      <c r="V2469" s="425" t="s">
        <v>3913</v>
      </c>
      <c r="W2469" s="461"/>
      <c r="X2469" s="488">
        <v>44767</v>
      </c>
      <c r="Y2469" s="483" t="s">
        <v>5131</v>
      </c>
      <c r="Z2469" s="80"/>
    </row>
    <row r="2470" spans="2:26" ht="42.45" hidden="1" customHeight="1" x14ac:dyDescent="0.3">
      <c r="B2470" s="56" t="str">
        <f t="shared" ca="1" si="275"/>
        <v>VERO</v>
      </c>
      <c r="C2470" s="57" t="b">
        <f t="shared" si="276"/>
        <v>1</v>
      </c>
      <c r="D2470" s="57" t="b">
        <f>+IF(Q2470='Convalida dati'!$B$16,AND('Dealflow centrale'!V2470&lt;&gt;"",I2470&lt;&gt;""),IF(AND('Dealflow centrale'!Q2470='Convalida dati'!$B$17,'Dealflow centrale'!I2470=""),OR('Dealflow centrale'!V2470="",V2470='Convalida dati'!$D$8),"FALSO"))</f>
        <v>1</v>
      </c>
      <c r="E2470" s="57" t="b">
        <f>+IF(OR(T2470='Convalida dati'!$F$4,T2470='Convalida dati'!$F$5,T2470='Convalida dati'!$F$8),OR('Dealflow centrale'!V2470='Convalida dati'!$D$9,V2470='Convalida dati'!$D$6,V2470='Convalida dati'!$D$7,V2470='Convalida dati'!$D$11),IF(OR('Dealflow centrale'!T2470='Convalida dati'!$F$6,'Dealflow centrale'!T2470='Convalida dati'!$F$7),OR('Dealflow centrale'!V2470='Convalida dati'!$D$10,'Dealflow centrale'!V2470='Convalida dati'!$D$9,'Dealflow centrale'!V2470='Convalida dati'!$D$6),IF(T2470="",OR(V2470="",V2470='Convalida dati'!$D$8),"FALSO")))</f>
        <v>1</v>
      </c>
      <c r="F2470" s="58" t="str">
        <f t="shared" ca="1" si="277"/>
        <v>OK</v>
      </c>
      <c r="G2470" s="66">
        <f t="shared" si="274"/>
        <v>2465</v>
      </c>
      <c r="H2470" s="85">
        <v>44756</v>
      </c>
      <c r="I2470" s="296">
        <v>44756</v>
      </c>
      <c r="J2470" s="292" t="s">
        <v>5119</v>
      </c>
      <c r="K2470" s="76" t="s">
        <v>62</v>
      </c>
      <c r="L2470" s="76" t="s">
        <v>231</v>
      </c>
      <c r="M2470" s="78" t="s">
        <v>91</v>
      </c>
      <c r="N2470" s="64"/>
      <c r="O2470" s="272" t="s">
        <v>5118</v>
      </c>
      <c r="P2470" s="66" t="s">
        <v>84</v>
      </c>
      <c r="Q2470" s="67" t="s">
        <v>170</v>
      </c>
      <c r="R2470" s="384" t="s">
        <v>52</v>
      </c>
      <c r="S2470" s="387" t="str">
        <f>+'EVCA sectoralclassification'!E231</f>
        <v>Medical devices and supplies</v>
      </c>
      <c r="T2470" s="384" t="s">
        <v>166</v>
      </c>
      <c r="U2470" s="66" t="s">
        <v>230</v>
      </c>
      <c r="V2470" s="437" t="s">
        <v>3913</v>
      </c>
      <c r="W2470" s="384"/>
      <c r="X2470" s="489">
        <v>44767</v>
      </c>
      <c r="Y2470" s="482" t="s">
        <v>5131</v>
      </c>
      <c r="Z2470" s="74"/>
    </row>
    <row r="2471" spans="2:26" ht="42.45" hidden="1" customHeight="1" x14ac:dyDescent="0.3">
      <c r="B2471" s="56" t="str">
        <f t="shared" ca="1" si="275"/>
        <v>VERO</v>
      </c>
      <c r="C2471" s="57" t="b">
        <f t="shared" si="276"/>
        <v>1</v>
      </c>
      <c r="D2471" s="57" t="b">
        <f>+IF(Q2471='Convalida dati'!$B$16,AND('Dealflow centrale'!V2471&lt;&gt;"",I2471&lt;&gt;""),IF(AND('Dealflow centrale'!Q2471='Convalida dati'!$B$17,'Dealflow centrale'!I2471=""),OR('Dealflow centrale'!V2471="",V2471='Convalida dati'!$D$8),"FALSO"))</f>
        <v>1</v>
      </c>
      <c r="E2471" s="57" t="b">
        <f>+IF(OR(T2471='Convalida dati'!$F$4,T2471='Convalida dati'!$F$5,T2471='Convalida dati'!$F$8),OR('Dealflow centrale'!V2471='Convalida dati'!$D$9,V2471='Convalida dati'!$D$6,V2471='Convalida dati'!$D$7,V2471='Convalida dati'!$D$11),IF(OR('Dealflow centrale'!T2471='Convalida dati'!$F$6,'Dealflow centrale'!T2471='Convalida dati'!$F$7),OR('Dealflow centrale'!V2471='Convalida dati'!$D$10,'Dealflow centrale'!V2471='Convalida dati'!$D$9,'Dealflow centrale'!V2471='Convalida dati'!$D$6),IF(T2471="",OR(V2471="",V2471='Convalida dati'!$D$8),"FALSO")))</f>
        <v>1</v>
      </c>
      <c r="F2471" s="58" t="str">
        <f t="shared" ca="1" si="277"/>
        <v>OK</v>
      </c>
      <c r="G2471" s="60">
        <f t="shared" si="274"/>
        <v>2466</v>
      </c>
      <c r="H2471" s="84">
        <v>44756</v>
      </c>
      <c r="I2471" s="295">
        <v>44756</v>
      </c>
      <c r="J2471" s="279" t="s">
        <v>5120</v>
      </c>
      <c r="K2471" s="70" t="s">
        <v>62</v>
      </c>
      <c r="L2471" s="70" t="s">
        <v>165</v>
      </c>
      <c r="M2471" s="72" t="s">
        <v>90</v>
      </c>
      <c r="N2471" s="75" t="s">
        <v>184</v>
      </c>
      <c r="O2471" s="73"/>
      <c r="P2471" s="72" t="s">
        <v>36</v>
      </c>
      <c r="Q2471" s="281" t="s">
        <v>170</v>
      </c>
      <c r="R2471" s="385" t="s">
        <v>53</v>
      </c>
      <c r="S2471" s="388" t="str">
        <f>+'EVCA sectoralclassification'!E89</f>
        <v>Business and industrial services</v>
      </c>
      <c r="T2471" s="385" t="s">
        <v>166</v>
      </c>
      <c r="U2471" s="72" t="s">
        <v>218</v>
      </c>
      <c r="V2471" s="425" t="s">
        <v>3913</v>
      </c>
      <c r="W2471" s="461"/>
      <c r="X2471" s="488">
        <v>44761</v>
      </c>
      <c r="Y2471" s="483"/>
      <c r="Z2471" s="80"/>
    </row>
    <row r="2472" spans="2:26" ht="42.45" hidden="1" customHeight="1" x14ac:dyDescent="0.3">
      <c r="B2472" s="56" t="str">
        <f t="shared" ca="1" si="275"/>
        <v>VERO</v>
      </c>
      <c r="C2472" s="57" t="b">
        <f t="shared" si="276"/>
        <v>1</v>
      </c>
      <c r="D2472" s="57" t="b">
        <f>+IF(Q2472='Convalida dati'!$B$16,AND('Dealflow centrale'!V2472&lt;&gt;"",I2472&lt;&gt;""),IF(AND('Dealflow centrale'!Q2472='Convalida dati'!$B$17,'Dealflow centrale'!I2472=""),OR('Dealflow centrale'!V2472="",V2472='Convalida dati'!$D$8),"FALSO"))</f>
        <v>1</v>
      </c>
      <c r="E2472" s="57" t="b">
        <f>+IF(OR(T2472='Convalida dati'!$F$4,T2472='Convalida dati'!$F$5,T2472='Convalida dati'!$F$8),OR('Dealflow centrale'!V2472='Convalida dati'!$D$9,V2472='Convalida dati'!$D$6,V2472='Convalida dati'!$D$7,V2472='Convalida dati'!$D$11),IF(OR('Dealflow centrale'!T2472='Convalida dati'!$F$6,'Dealflow centrale'!T2472='Convalida dati'!$F$7),OR('Dealflow centrale'!V2472='Convalida dati'!$D$10,'Dealflow centrale'!V2472='Convalida dati'!$D$9,'Dealflow centrale'!V2472='Convalida dati'!$D$6),IF(T2472="",OR(V2472="",V2472='Convalida dati'!$D$8),"FALSO")))</f>
        <v>1</v>
      </c>
      <c r="F2472" s="58" t="str">
        <f t="shared" ca="1" si="277"/>
        <v>OK</v>
      </c>
      <c r="G2472" s="66">
        <f t="shared" si="274"/>
        <v>2467</v>
      </c>
      <c r="H2472" s="85">
        <v>44756</v>
      </c>
      <c r="I2472" s="296">
        <v>44756</v>
      </c>
      <c r="J2472" s="292" t="s">
        <v>5121</v>
      </c>
      <c r="K2472" s="76" t="s">
        <v>62</v>
      </c>
      <c r="L2472" s="76" t="s">
        <v>1239</v>
      </c>
      <c r="M2472" s="78" t="s">
        <v>70</v>
      </c>
      <c r="N2472" s="64"/>
      <c r="O2472" s="272" t="s">
        <v>5124</v>
      </c>
      <c r="P2472" s="66" t="s">
        <v>35</v>
      </c>
      <c r="Q2472" s="67" t="s">
        <v>170</v>
      </c>
      <c r="R2472" s="384" t="s">
        <v>49</v>
      </c>
      <c r="S2472" s="387" t="str">
        <f>+'EVCA sectoralclassification'!E214</f>
        <v>Systems software</v>
      </c>
      <c r="T2472" s="384" t="s">
        <v>41</v>
      </c>
      <c r="U2472" s="66" t="s">
        <v>218</v>
      </c>
      <c r="V2472" s="437" t="s">
        <v>174</v>
      </c>
      <c r="W2472" s="384"/>
      <c r="X2472" s="489">
        <v>44761</v>
      </c>
      <c r="Y2472" s="482"/>
      <c r="Z2472" s="74"/>
    </row>
    <row r="2473" spans="2:26" ht="42.45" hidden="1" customHeight="1" x14ac:dyDescent="0.3">
      <c r="B2473" s="56" t="str">
        <f t="shared" ca="1" si="275"/>
        <v>VERO</v>
      </c>
      <c r="C2473" s="57" t="b">
        <f t="shared" si="276"/>
        <v>1</v>
      </c>
      <c r="D2473" s="57" t="b">
        <f>+IF(Q2473='Convalida dati'!$B$16,AND('Dealflow centrale'!V2473&lt;&gt;"",I2473&lt;&gt;""),IF(AND('Dealflow centrale'!Q2473='Convalida dati'!$B$17,'Dealflow centrale'!I2473=""),OR('Dealflow centrale'!V2473="",V2473='Convalida dati'!$D$8),"FALSO"))</f>
        <v>1</v>
      </c>
      <c r="E2473" s="57" t="b">
        <f>+IF(OR(T2473='Convalida dati'!$F$4,T2473='Convalida dati'!$F$5,T2473='Convalida dati'!$F$8),OR('Dealflow centrale'!V2473='Convalida dati'!$D$9,V2473='Convalida dati'!$D$6,V2473='Convalida dati'!$D$7,V2473='Convalida dati'!$D$11),IF(OR('Dealflow centrale'!T2473='Convalida dati'!$F$6,'Dealflow centrale'!T2473='Convalida dati'!$F$7),OR('Dealflow centrale'!V2473='Convalida dati'!$D$10,'Dealflow centrale'!V2473='Convalida dati'!$D$9,'Dealflow centrale'!V2473='Convalida dati'!$D$6),IF(T2473="",OR(V2473="",V2473='Convalida dati'!$D$8),"FALSO")))</f>
        <v>1</v>
      </c>
      <c r="F2473" s="58" t="str">
        <f t="shared" ca="1" si="277"/>
        <v>OK</v>
      </c>
      <c r="G2473" s="60">
        <f t="shared" si="274"/>
        <v>2468</v>
      </c>
      <c r="H2473" s="84">
        <v>44756</v>
      </c>
      <c r="I2473" s="295">
        <v>44756</v>
      </c>
      <c r="J2473" s="279" t="s">
        <v>5122</v>
      </c>
      <c r="K2473" s="70" t="s">
        <v>62</v>
      </c>
      <c r="L2473" s="70" t="s">
        <v>80</v>
      </c>
      <c r="M2473" s="72" t="s">
        <v>70</v>
      </c>
      <c r="N2473" s="75"/>
      <c r="O2473" s="73" t="s">
        <v>5124</v>
      </c>
      <c r="P2473" s="72" t="s">
        <v>35</v>
      </c>
      <c r="Q2473" s="281" t="s">
        <v>170</v>
      </c>
      <c r="R2473" s="385" t="s">
        <v>44</v>
      </c>
      <c r="S2473" s="388" t="str">
        <f>+'EVCA sectoralclassification'!E68</f>
        <v>Manufacturing: other</v>
      </c>
      <c r="T2473" s="385" t="s">
        <v>41</v>
      </c>
      <c r="U2473" s="72" t="s">
        <v>218</v>
      </c>
      <c r="V2473" s="434" t="s">
        <v>174</v>
      </c>
      <c r="W2473" s="397"/>
      <c r="X2473" s="488">
        <v>44761</v>
      </c>
      <c r="Y2473" s="483"/>
      <c r="Z2473" s="80"/>
    </row>
    <row r="2474" spans="2:26" ht="42.45" hidden="1" customHeight="1" x14ac:dyDescent="0.3">
      <c r="B2474" s="56" t="str">
        <f t="shared" ca="1" si="275"/>
        <v>VERO</v>
      </c>
      <c r="C2474" s="57" t="b">
        <f t="shared" si="276"/>
        <v>1</v>
      </c>
      <c r="D2474" s="57" t="b">
        <f>+IF(Q2474='Convalida dati'!$B$16,AND('Dealflow centrale'!V2474&lt;&gt;"",I2474&lt;&gt;""),IF(AND('Dealflow centrale'!Q2474='Convalida dati'!$B$17,'Dealflow centrale'!I2474=""),OR('Dealflow centrale'!V2474="",V2474='Convalida dati'!$D$8),"FALSO"))</f>
        <v>1</v>
      </c>
      <c r="E2474" s="57" t="b">
        <f>+IF(OR(T2474='Convalida dati'!$F$4,T2474='Convalida dati'!$F$5,T2474='Convalida dati'!$F$8),OR('Dealflow centrale'!V2474='Convalida dati'!$D$9,V2474='Convalida dati'!$D$6,V2474='Convalida dati'!$D$7,V2474='Convalida dati'!$D$11),IF(OR('Dealflow centrale'!T2474='Convalida dati'!$F$6,'Dealflow centrale'!T2474='Convalida dati'!$F$7),OR('Dealflow centrale'!V2474='Convalida dati'!$D$10,'Dealflow centrale'!V2474='Convalida dati'!$D$9,'Dealflow centrale'!V2474='Convalida dati'!$D$6),IF(T2474="",OR(V2474="",V2474='Convalida dati'!$D$8),"FALSO")))</f>
        <v>1</v>
      </c>
      <c r="F2474" s="58" t="str">
        <f t="shared" ca="1" si="277"/>
        <v>OK</v>
      </c>
      <c r="G2474" s="66">
        <f t="shared" si="274"/>
        <v>2469</v>
      </c>
      <c r="H2474" s="85">
        <v>44756</v>
      </c>
      <c r="I2474" s="296">
        <v>44756</v>
      </c>
      <c r="J2474" s="292" t="s">
        <v>5123</v>
      </c>
      <c r="K2474" s="76" t="s">
        <v>62</v>
      </c>
      <c r="L2474" s="76" t="s">
        <v>149</v>
      </c>
      <c r="M2474" s="78" t="s">
        <v>92</v>
      </c>
      <c r="N2474" s="64"/>
      <c r="O2474" s="272" t="s">
        <v>5124</v>
      </c>
      <c r="P2474" s="66" t="s">
        <v>35</v>
      </c>
      <c r="Q2474" s="67" t="s">
        <v>170</v>
      </c>
      <c r="R2474" s="384" t="s">
        <v>53</v>
      </c>
      <c r="S2474" s="387" t="str">
        <f>+'EVCA sectoralclassification'!E109</f>
        <v>Transportation services</v>
      </c>
      <c r="T2474" s="384" t="s">
        <v>166</v>
      </c>
      <c r="U2474" s="66" t="s">
        <v>218</v>
      </c>
      <c r="V2474" s="437" t="s">
        <v>3913</v>
      </c>
      <c r="W2474" s="384"/>
      <c r="X2474" s="489">
        <v>44761</v>
      </c>
      <c r="Y2474" s="482"/>
      <c r="Z2474" s="74"/>
    </row>
    <row r="2475" spans="2:26" ht="42.45" hidden="1" customHeight="1" x14ac:dyDescent="0.3">
      <c r="B2475" s="56" t="str">
        <f t="shared" ca="1" si="275"/>
        <v>VERO</v>
      </c>
      <c r="C2475" s="57" t="b">
        <f t="shared" si="276"/>
        <v>1</v>
      </c>
      <c r="D2475" s="57" t="b">
        <f>+IF(Q2475='Convalida dati'!$B$16,AND('Dealflow centrale'!V2475&lt;&gt;"",I2475&lt;&gt;""),IF(AND('Dealflow centrale'!Q2475='Convalida dati'!$B$17,'Dealflow centrale'!I2475=""),OR('Dealflow centrale'!V2475="",V2475='Convalida dati'!$D$8),"FALSO"))</f>
        <v>1</v>
      </c>
      <c r="E2475" s="57" t="b">
        <f>+IF(OR(T2475='Convalida dati'!$F$4,T2475='Convalida dati'!$F$5,T2475='Convalida dati'!$F$8),OR('Dealflow centrale'!V2475='Convalida dati'!$D$9,V2475='Convalida dati'!$D$6,V2475='Convalida dati'!$D$7,V2475='Convalida dati'!$D$11),IF(OR('Dealflow centrale'!T2475='Convalida dati'!$F$6,'Dealflow centrale'!T2475='Convalida dati'!$F$7),OR('Dealflow centrale'!V2475='Convalida dati'!$D$10,'Dealflow centrale'!V2475='Convalida dati'!$D$9,'Dealflow centrale'!V2475='Convalida dati'!$D$6),IF(T2475="",OR(V2475="",V2475='Convalida dati'!$D$8),"FALSO")))</f>
        <v>1</v>
      </c>
      <c r="F2475" s="58" t="str">
        <f t="shared" ca="1" si="277"/>
        <v>OK</v>
      </c>
      <c r="G2475" s="60">
        <f t="shared" si="274"/>
        <v>2470</v>
      </c>
      <c r="H2475" s="84">
        <v>44757</v>
      </c>
      <c r="I2475" s="295">
        <v>44757</v>
      </c>
      <c r="J2475" s="279" t="s">
        <v>5125</v>
      </c>
      <c r="K2475" s="70" t="s">
        <v>62</v>
      </c>
      <c r="L2475" s="70" t="s">
        <v>1270</v>
      </c>
      <c r="M2475" s="72" t="s">
        <v>92</v>
      </c>
      <c r="N2475" s="75"/>
      <c r="O2475" s="73" t="s">
        <v>5126</v>
      </c>
      <c r="P2475" s="72" t="s">
        <v>35</v>
      </c>
      <c r="Q2475" s="281" t="s">
        <v>170</v>
      </c>
      <c r="R2475" s="385" t="s">
        <v>53</v>
      </c>
      <c r="S2475" s="388" t="str">
        <f>+'EVCA sectoralclassification'!E150</f>
        <v>Hospitality, sports and entertainment facilities</v>
      </c>
      <c r="T2475" s="385" t="s">
        <v>167</v>
      </c>
      <c r="U2475" s="72" t="s">
        <v>218</v>
      </c>
      <c r="V2475" s="425" t="s">
        <v>3913</v>
      </c>
      <c r="W2475" s="461"/>
      <c r="X2475" s="488">
        <v>44761</v>
      </c>
      <c r="Y2475" s="483"/>
      <c r="Z2475" s="80"/>
    </row>
    <row r="2476" spans="2:26" ht="42.45" hidden="1" customHeight="1" x14ac:dyDescent="0.3">
      <c r="B2476" s="56" t="str">
        <f t="shared" ca="1" si="275"/>
        <v>VERO</v>
      </c>
      <c r="C2476" s="57" t="b">
        <f t="shared" si="276"/>
        <v>1</v>
      </c>
      <c r="D2476" s="57" t="b">
        <f>+IF(Q2476='Convalida dati'!$B$16,AND('Dealflow centrale'!V2476&lt;&gt;"",I2476&lt;&gt;""),IF(AND('Dealflow centrale'!Q2476='Convalida dati'!$B$17,'Dealflow centrale'!I2476=""),OR('Dealflow centrale'!V2476="",V2476='Convalida dati'!$D$8),"FALSO"))</f>
        <v>1</v>
      </c>
      <c r="E2476" s="57" t="b">
        <f>+IF(OR(T2476='Convalida dati'!$F$4,T2476='Convalida dati'!$F$5,T2476='Convalida dati'!$F$8),OR('Dealflow centrale'!V2476='Convalida dati'!$D$9,V2476='Convalida dati'!$D$6,V2476='Convalida dati'!$D$7,V2476='Convalida dati'!$D$11),IF(OR('Dealflow centrale'!T2476='Convalida dati'!$F$6,'Dealflow centrale'!T2476='Convalida dati'!$F$7),OR('Dealflow centrale'!V2476='Convalida dati'!$D$10,'Dealflow centrale'!V2476='Convalida dati'!$D$9,'Dealflow centrale'!V2476='Convalida dati'!$D$6),IF(T2476="",OR(V2476="",V2476='Convalida dati'!$D$8),"FALSO")))</f>
        <v>1</v>
      </c>
      <c r="F2476" s="58" t="str">
        <f t="shared" ca="1" si="277"/>
        <v>OK</v>
      </c>
      <c r="G2476" s="66">
        <f t="shared" si="274"/>
        <v>2471</v>
      </c>
      <c r="H2476" s="85">
        <v>44757</v>
      </c>
      <c r="I2476" s="296">
        <v>44757</v>
      </c>
      <c r="J2476" s="292" t="s">
        <v>5127</v>
      </c>
      <c r="K2476" s="76" t="s">
        <v>62</v>
      </c>
      <c r="L2476" s="76" t="s">
        <v>1372</v>
      </c>
      <c r="M2476" s="78" t="s">
        <v>98</v>
      </c>
      <c r="N2476" s="64"/>
      <c r="O2476" s="272" t="s">
        <v>5128</v>
      </c>
      <c r="P2476" s="66" t="s">
        <v>34</v>
      </c>
      <c r="Q2476" s="67" t="s">
        <v>170</v>
      </c>
      <c r="R2476" s="384" t="s">
        <v>47</v>
      </c>
      <c r="S2476" s="387" t="str">
        <f>+'EVCA sectoralclassification'!E129</f>
        <v>Consumer products manufacturing</v>
      </c>
      <c r="T2476" s="384" t="s">
        <v>166</v>
      </c>
      <c r="U2476" s="66" t="s">
        <v>218</v>
      </c>
      <c r="V2476" s="437" t="s">
        <v>3913</v>
      </c>
      <c r="W2476" s="384"/>
      <c r="X2476" s="489">
        <v>44761</v>
      </c>
      <c r="Y2476" s="482"/>
      <c r="Z2476" s="74"/>
    </row>
    <row r="2477" spans="2:26" ht="42.45" hidden="1" customHeight="1" x14ac:dyDescent="0.3">
      <c r="B2477" s="56" t="str">
        <f t="shared" ca="1" si="275"/>
        <v>VERO</v>
      </c>
      <c r="C2477" s="57" t="b">
        <f t="shared" si="276"/>
        <v>1</v>
      </c>
      <c r="D2477" s="57" t="b">
        <f>+IF(Q2477='Convalida dati'!$B$16,AND('Dealflow centrale'!V2477&lt;&gt;"",I2477&lt;&gt;""),IF(AND('Dealflow centrale'!Q2477='Convalida dati'!$B$17,'Dealflow centrale'!I2477=""),OR('Dealflow centrale'!V2477="",V2477='Convalida dati'!$D$8),"FALSO"))</f>
        <v>1</v>
      </c>
      <c r="E2477" s="57" t="b">
        <f>+IF(OR(T2477='Convalida dati'!$F$4,T2477='Convalida dati'!$F$5,T2477='Convalida dati'!$F$8),OR('Dealflow centrale'!V2477='Convalida dati'!$D$9,V2477='Convalida dati'!$D$6,V2477='Convalida dati'!$D$7,V2477='Convalida dati'!$D$11),IF(OR('Dealflow centrale'!T2477='Convalida dati'!$F$6,'Dealflow centrale'!T2477='Convalida dati'!$F$7),OR('Dealflow centrale'!V2477='Convalida dati'!$D$10,'Dealflow centrale'!V2477='Convalida dati'!$D$9,'Dealflow centrale'!V2477='Convalida dati'!$D$6),IF(T2477="",OR(V2477="",V2477='Convalida dati'!$D$8),"FALSO")))</f>
        <v>1</v>
      </c>
      <c r="F2477" s="58" t="str">
        <f t="shared" ca="1" si="277"/>
        <v>OK</v>
      </c>
      <c r="G2477" s="60">
        <f t="shared" si="274"/>
        <v>2472</v>
      </c>
      <c r="H2477" s="84">
        <v>44762</v>
      </c>
      <c r="I2477" s="295">
        <v>44762</v>
      </c>
      <c r="J2477" s="279" t="s">
        <v>5130</v>
      </c>
      <c r="K2477" s="70" t="s">
        <v>62</v>
      </c>
      <c r="L2477" s="70" t="s">
        <v>149</v>
      </c>
      <c r="M2477" s="72" t="s">
        <v>92</v>
      </c>
      <c r="N2477" s="75" t="s">
        <v>82</v>
      </c>
      <c r="O2477" s="73"/>
      <c r="P2477" s="72" t="s">
        <v>36</v>
      </c>
      <c r="Q2477" s="281" t="s">
        <v>170</v>
      </c>
      <c r="R2477" s="385" t="s">
        <v>48</v>
      </c>
      <c r="S2477" s="388" t="str">
        <f>+'EVCA sectoralclassification'!E199</f>
        <v>Internet technologies</v>
      </c>
      <c r="T2477" s="385" t="s">
        <v>166</v>
      </c>
      <c r="U2477" s="72" t="s">
        <v>218</v>
      </c>
      <c r="V2477" s="425" t="s">
        <v>3913</v>
      </c>
      <c r="W2477" s="461"/>
      <c r="X2477" s="488">
        <v>44767</v>
      </c>
      <c r="Y2477" s="483"/>
      <c r="Z2477" s="80"/>
    </row>
    <row r="2478" spans="2:26" ht="42.45" hidden="1" customHeight="1" x14ac:dyDescent="0.3">
      <c r="B2478" s="56" t="str">
        <f t="shared" ca="1" si="275"/>
        <v>VERO</v>
      </c>
      <c r="C2478" s="57" t="b">
        <f t="shared" si="276"/>
        <v>1</v>
      </c>
      <c r="D2478" s="57" t="b">
        <f>+IF(Q2478='Convalida dati'!$B$16,AND('Dealflow centrale'!V2478&lt;&gt;"",I2478&lt;&gt;""),IF(AND('Dealflow centrale'!Q2478='Convalida dati'!$B$17,'Dealflow centrale'!I2478=""),OR('Dealflow centrale'!V2478="",V2478='Convalida dati'!$D$8),"FALSO"))</f>
        <v>1</v>
      </c>
      <c r="E2478" s="57" t="b">
        <f>+IF(OR(T2478='Convalida dati'!$F$4,T2478='Convalida dati'!$F$5,T2478='Convalida dati'!$F$8),OR('Dealflow centrale'!V2478='Convalida dati'!$D$9,V2478='Convalida dati'!$D$6,V2478='Convalida dati'!$D$7,V2478='Convalida dati'!$D$11),IF(OR('Dealflow centrale'!T2478='Convalida dati'!$F$6,'Dealflow centrale'!T2478='Convalida dati'!$F$7),OR('Dealflow centrale'!V2478='Convalida dati'!$D$10,'Dealflow centrale'!V2478='Convalida dati'!$D$9,'Dealflow centrale'!V2478='Convalida dati'!$D$6),IF(T2478="",OR(V2478="",V2478='Convalida dati'!$D$8),"FALSO")))</f>
        <v>1</v>
      </c>
      <c r="F2478" s="58" t="str">
        <f t="shared" ca="1" si="277"/>
        <v>OK</v>
      </c>
      <c r="G2478" s="66">
        <f t="shared" si="274"/>
        <v>2473</v>
      </c>
      <c r="H2478" s="85">
        <v>44762</v>
      </c>
      <c r="I2478" s="296">
        <v>44762</v>
      </c>
      <c r="J2478" s="292" t="s">
        <v>5132</v>
      </c>
      <c r="K2478" s="76" t="s">
        <v>62</v>
      </c>
      <c r="L2478" s="76" t="s">
        <v>149</v>
      </c>
      <c r="M2478" s="78" t="s">
        <v>92</v>
      </c>
      <c r="N2478" s="64"/>
      <c r="O2478" s="272" t="s">
        <v>5133</v>
      </c>
      <c r="P2478" s="66" t="s">
        <v>34</v>
      </c>
      <c r="Q2478" s="67" t="s">
        <v>170</v>
      </c>
      <c r="R2478" s="384" t="s">
        <v>48</v>
      </c>
      <c r="S2478" s="387" t="str">
        <f>+'EVCA sectoralclassification'!E199</f>
        <v>Internet technologies</v>
      </c>
      <c r="T2478" s="384" t="s">
        <v>166</v>
      </c>
      <c r="U2478" s="66" t="s">
        <v>218</v>
      </c>
      <c r="V2478" s="437" t="s">
        <v>3913</v>
      </c>
      <c r="W2478" s="384"/>
      <c r="X2478" s="489">
        <v>44767</v>
      </c>
      <c r="Y2478" s="482"/>
      <c r="Z2478" s="74"/>
    </row>
    <row r="2479" spans="2:26" ht="42.45" hidden="1" customHeight="1" x14ac:dyDescent="0.3">
      <c r="B2479" s="56" t="str">
        <f t="shared" ca="1" si="275"/>
        <v>VERO</v>
      </c>
      <c r="C2479" s="57" t="b">
        <f t="shared" si="276"/>
        <v>1</v>
      </c>
      <c r="D2479" s="57" t="b">
        <f>+IF(Q2479='Convalida dati'!$B$16,AND('Dealflow centrale'!V2479&lt;&gt;"",I2479&lt;&gt;""),IF(AND('Dealflow centrale'!Q2479='Convalida dati'!$B$17,'Dealflow centrale'!I2479=""),OR('Dealflow centrale'!V2479="",V2479='Convalida dati'!$D$8),"FALSO"))</f>
        <v>1</v>
      </c>
      <c r="E2479" s="57" t="b">
        <f>+IF(OR(T2479='Convalida dati'!$F$4,T2479='Convalida dati'!$F$5,T2479='Convalida dati'!$F$8),OR('Dealflow centrale'!V2479='Convalida dati'!$D$9,V2479='Convalida dati'!$D$6,V2479='Convalida dati'!$D$7,V2479='Convalida dati'!$D$11),IF(OR('Dealflow centrale'!T2479='Convalida dati'!$F$6,'Dealflow centrale'!T2479='Convalida dati'!$F$7),OR('Dealflow centrale'!V2479='Convalida dati'!$D$10,'Dealflow centrale'!V2479='Convalida dati'!$D$9,'Dealflow centrale'!V2479='Convalida dati'!$D$6),IF(T2479="",OR(V2479="",V2479='Convalida dati'!$D$8),"FALSO")))</f>
        <v>1</v>
      </c>
      <c r="F2479" s="58" t="str">
        <f t="shared" ca="1" si="277"/>
        <v>OK</v>
      </c>
      <c r="G2479" s="60">
        <f t="shared" si="274"/>
        <v>2474</v>
      </c>
      <c r="H2479" s="84">
        <v>44763</v>
      </c>
      <c r="I2479" s="295">
        <v>44763</v>
      </c>
      <c r="J2479" s="279" t="s">
        <v>5134</v>
      </c>
      <c r="K2479" s="70" t="s">
        <v>62</v>
      </c>
      <c r="L2479" s="70" t="s">
        <v>149</v>
      </c>
      <c r="M2479" s="72" t="s">
        <v>92</v>
      </c>
      <c r="N2479" s="75" t="s">
        <v>111</v>
      </c>
      <c r="O2479" s="73"/>
      <c r="P2479" s="72" t="s">
        <v>36</v>
      </c>
      <c r="Q2479" s="281" t="s">
        <v>170</v>
      </c>
      <c r="R2479" s="385" t="s">
        <v>52</v>
      </c>
      <c r="S2479" s="388" t="str">
        <f>+'EVCA sectoralclassification'!E234</f>
        <v>Healthcare: other</v>
      </c>
      <c r="T2479" s="385" t="s">
        <v>166</v>
      </c>
      <c r="U2479" s="72" t="s">
        <v>218</v>
      </c>
      <c r="V2479" s="425" t="s">
        <v>3913</v>
      </c>
      <c r="W2479" s="461"/>
      <c r="X2479" s="488">
        <v>44767</v>
      </c>
      <c r="Y2479" s="483"/>
      <c r="Z2479" s="80"/>
    </row>
    <row r="2480" spans="2:26" ht="42.45" hidden="1" customHeight="1" x14ac:dyDescent="0.3">
      <c r="B2480" s="56" t="str">
        <f t="shared" ca="1" si="275"/>
        <v>VERO</v>
      </c>
      <c r="C2480" s="57" t="b">
        <f t="shared" si="276"/>
        <v>1</v>
      </c>
      <c r="D2480" s="57" t="b">
        <f>+IF(Q2480='Convalida dati'!$B$16,AND('Dealflow centrale'!V2480&lt;&gt;"",I2480&lt;&gt;""),IF(AND('Dealflow centrale'!Q2480='Convalida dati'!$B$17,'Dealflow centrale'!I2480=""),OR('Dealflow centrale'!V2480="",V2480='Convalida dati'!$D$8),"FALSO"))</f>
        <v>1</v>
      </c>
      <c r="E2480" s="57" t="b">
        <f>+IF(OR(T2480='Convalida dati'!$F$4,T2480='Convalida dati'!$F$5,T2480='Convalida dati'!$F$8),OR('Dealflow centrale'!V2480='Convalida dati'!$D$9,V2480='Convalida dati'!$D$6,V2480='Convalida dati'!$D$7,V2480='Convalida dati'!$D$11),IF(OR('Dealflow centrale'!T2480='Convalida dati'!$F$6,'Dealflow centrale'!T2480='Convalida dati'!$F$7),OR('Dealflow centrale'!V2480='Convalida dati'!$D$10,'Dealflow centrale'!V2480='Convalida dati'!$D$9,'Dealflow centrale'!V2480='Convalida dati'!$D$6),IF(T2480="",OR(V2480="",V2480='Convalida dati'!$D$8),"FALSO")))</f>
        <v>1</v>
      </c>
      <c r="F2480" s="58" t="str">
        <f t="shared" ca="1" si="277"/>
        <v>OK</v>
      </c>
      <c r="G2480" s="66">
        <f t="shared" si="274"/>
        <v>2475</v>
      </c>
      <c r="H2480" s="85">
        <v>44763</v>
      </c>
      <c r="I2480" s="296">
        <v>44763</v>
      </c>
      <c r="J2480" s="292" t="s">
        <v>5135</v>
      </c>
      <c r="K2480" s="76" t="s">
        <v>62</v>
      </c>
      <c r="L2480" s="76" t="s">
        <v>149</v>
      </c>
      <c r="M2480" s="78" t="s">
        <v>92</v>
      </c>
      <c r="N2480" s="64"/>
      <c r="O2480" s="272" t="s">
        <v>5136</v>
      </c>
      <c r="P2480" s="66" t="s">
        <v>34</v>
      </c>
      <c r="Q2480" s="67" t="s">
        <v>170</v>
      </c>
      <c r="R2480" s="384" t="s">
        <v>48</v>
      </c>
      <c r="S2480" s="387" t="str">
        <f>+'EVCA sectoralclassification'!E199</f>
        <v>Internet technologies</v>
      </c>
      <c r="T2480" s="384" t="s">
        <v>166</v>
      </c>
      <c r="U2480" s="66" t="s">
        <v>218</v>
      </c>
      <c r="V2480" s="437" t="s">
        <v>3913</v>
      </c>
      <c r="W2480" s="384"/>
      <c r="X2480" s="489">
        <v>44767</v>
      </c>
      <c r="Y2480" s="482"/>
      <c r="Z2480" s="74"/>
    </row>
    <row r="2481" spans="2:26" ht="42.45" hidden="1" customHeight="1" x14ac:dyDescent="0.3">
      <c r="B2481" s="56" t="str">
        <f t="shared" ca="1" si="275"/>
        <v>VERO</v>
      </c>
      <c r="C2481" s="57" t="b">
        <f t="shared" si="276"/>
        <v>1</v>
      </c>
      <c r="D2481" s="57" t="b">
        <f>+IF(Q2481='Convalida dati'!$B$16,AND('Dealflow centrale'!V2481&lt;&gt;"",I2481&lt;&gt;""),IF(AND('Dealflow centrale'!Q2481='Convalida dati'!$B$17,'Dealflow centrale'!I2481=""),OR('Dealflow centrale'!V2481="",V2481='Convalida dati'!$D$8),"FALSO"))</f>
        <v>1</v>
      </c>
      <c r="E2481" s="57" t="b">
        <f>+IF(OR(T2481='Convalida dati'!$F$4,T2481='Convalida dati'!$F$5,T2481='Convalida dati'!$F$8),OR('Dealflow centrale'!V2481='Convalida dati'!$D$9,V2481='Convalida dati'!$D$6,V2481='Convalida dati'!$D$7,V2481='Convalida dati'!$D$11),IF(OR('Dealflow centrale'!T2481='Convalida dati'!$F$6,'Dealflow centrale'!T2481='Convalida dati'!$F$7),OR('Dealflow centrale'!V2481='Convalida dati'!$D$10,'Dealflow centrale'!V2481='Convalida dati'!$D$9,'Dealflow centrale'!V2481='Convalida dati'!$D$6),IF(T2481="",OR(V2481="",V2481='Convalida dati'!$D$8),"FALSO")))</f>
        <v>1</v>
      </c>
      <c r="F2481" s="58" t="str">
        <f t="shared" ca="1" si="277"/>
        <v>OK</v>
      </c>
      <c r="G2481" s="60">
        <f t="shared" si="274"/>
        <v>2476</v>
      </c>
      <c r="H2481" s="84">
        <v>44764</v>
      </c>
      <c r="I2481" s="295">
        <v>44764</v>
      </c>
      <c r="J2481" s="279" t="s">
        <v>5137</v>
      </c>
      <c r="K2481" s="70" t="s">
        <v>64</v>
      </c>
      <c r="L2481" s="70" t="s">
        <v>705</v>
      </c>
      <c r="M2481" s="72" t="s">
        <v>187</v>
      </c>
      <c r="N2481" s="75"/>
      <c r="O2481" s="73" t="s">
        <v>5138</v>
      </c>
      <c r="P2481" s="72" t="s">
        <v>34</v>
      </c>
      <c r="Q2481" s="281" t="s">
        <v>170</v>
      </c>
      <c r="R2481" s="385" t="s">
        <v>53</v>
      </c>
      <c r="S2481" s="388" t="str">
        <f>+'EVCA sectoralclassification'!E214</f>
        <v>Systems software</v>
      </c>
      <c r="T2481" s="385" t="s">
        <v>41</v>
      </c>
      <c r="U2481" s="72" t="s">
        <v>218</v>
      </c>
      <c r="V2481" s="434" t="s">
        <v>174</v>
      </c>
      <c r="W2481" s="397"/>
      <c r="X2481" s="488">
        <v>44767</v>
      </c>
      <c r="Y2481" s="483"/>
      <c r="Z2481" s="80"/>
    </row>
    <row r="2482" spans="2:26" ht="42.45" hidden="1" customHeight="1" x14ac:dyDescent="0.3">
      <c r="B2482" s="56" t="str">
        <f t="shared" ca="1" si="275"/>
        <v>VERO</v>
      </c>
      <c r="C2482" s="57" t="b">
        <f t="shared" si="276"/>
        <v>1</v>
      </c>
      <c r="D2482" s="57" t="b">
        <f>+IF(Q2482='Convalida dati'!$B$16,AND('Dealflow centrale'!V2482&lt;&gt;"",I2482&lt;&gt;""),IF(AND('Dealflow centrale'!Q2482='Convalida dati'!$B$17,'Dealflow centrale'!I2482=""),OR('Dealflow centrale'!V2482="",V2482='Convalida dati'!$D$8),"FALSO"))</f>
        <v>1</v>
      </c>
      <c r="E2482" s="57" t="b">
        <f>+IF(OR(T2482='Convalida dati'!$F$4,T2482='Convalida dati'!$F$5,T2482='Convalida dati'!$F$8),OR('Dealflow centrale'!V2482='Convalida dati'!$D$9,V2482='Convalida dati'!$D$6,V2482='Convalida dati'!$D$7,V2482='Convalida dati'!$D$11),IF(OR('Dealflow centrale'!T2482='Convalida dati'!$F$6,'Dealflow centrale'!T2482='Convalida dati'!$F$7),OR('Dealflow centrale'!V2482='Convalida dati'!$D$10,'Dealflow centrale'!V2482='Convalida dati'!$D$9,'Dealflow centrale'!V2482='Convalida dati'!$D$6),IF(T2482="",OR(V2482="",V2482='Convalida dati'!$D$8),"FALSO")))</f>
        <v>1</v>
      </c>
      <c r="F2482" s="58" t="str">
        <f t="shared" ca="1" si="277"/>
        <v>OK</v>
      </c>
      <c r="G2482" s="66">
        <f t="shared" si="274"/>
        <v>2477</v>
      </c>
      <c r="H2482" s="85">
        <v>44764</v>
      </c>
      <c r="I2482" s="296">
        <v>44764</v>
      </c>
      <c r="J2482" s="292" t="s">
        <v>5139</v>
      </c>
      <c r="K2482" s="76" t="s">
        <v>62</v>
      </c>
      <c r="L2482" s="76" t="s">
        <v>149</v>
      </c>
      <c r="M2482" s="78" t="s">
        <v>92</v>
      </c>
      <c r="N2482" s="64"/>
      <c r="O2482" s="272" t="s">
        <v>5140</v>
      </c>
      <c r="P2482" s="66" t="s">
        <v>34</v>
      </c>
      <c r="Q2482" s="67" t="s">
        <v>170</v>
      </c>
      <c r="R2482" s="384" t="s">
        <v>53</v>
      </c>
      <c r="S2482" s="387" t="str">
        <f>+'EVCA sectoralclassification'!E150</f>
        <v>Hospitality, sports and entertainment facilities</v>
      </c>
      <c r="T2482" s="384" t="s">
        <v>166</v>
      </c>
      <c r="U2482" s="66" t="s">
        <v>218</v>
      </c>
      <c r="V2482" s="437" t="s">
        <v>3913</v>
      </c>
      <c r="W2482" s="384"/>
      <c r="X2482" s="489">
        <v>44767</v>
      </c>
      <c r="Y2482" s="482"/>
      <c r="Z2482" s="74"/>
    </row>
    <row r="2483" spans="2:26" ht="42.45" hidden="1" customHeight="1" x14ac:dyDescent="0.3">
      <c r="B2483" s="56" t="str">
        <f t="shared" ca="1" si="275"/>
        <v>VERO</v>
      </c>
      <c r="C2483" s="57" t="b">
        <f t="shared" si="276"/>
        <v>1</v>
      </c>
      <c r="D2483" s="57" t="b">
        <f>+IF(Q2483='Convalida dati'!$B$16,AND('Dealflow centrale'!V2483&lt;&gt;"",I2483&lt;&gt;""),IF(AND('Dealflow centrale'!Q2483='Convalida dati'!$B$17,'Dealflow centrale'!I2483=""),OR('Dealflow centrale'!V2483="",V2483='Convalida dati'!$D$8),"FALSO"))</f>
        <v>1</v>
      </c>
      <c r="E2483" s="57" t="b">
        <f>+IF(OR(T2483='Convalida dati'!$F$4,T2483='Convalida dati'!$F$5,T2483='Convalida dati'!$F$8),OR('Dealflow centrale'!V2483='Convalida dati'!$D$9,V2483='Convalida dati'!$D$6,V2483='Convalida dati'!$D$7,V2483='Convalida dati'!$D$11),IF(OR('Dealflow centrale'!T2483='Convalida dati'!$F$6,'Dealflow centrale'!T2483='Convalida dati'!$F$7),OR('Dealflow centrale'!V2483='Convalida dati'!$D$10,'Dealflow centrale'!V2483='Convalida dati'!$D$9,'Dealflow centrale'!V2483='Convalida dati'!$D$6),IF(T2483="",OR(V2483="",V2483='Convalida dati'!$D$8),"FALSO")))</f>
        <v>1</v>
      </c>
      <c r="F2483" s="58" t="str">
        <f t="shared" ca="1" si="277"/>
        <v>OK</v>
      </c>
      <c r="G2483" s="60">
        <f t="shared" si="274"/>
        <v>2478</v>
      </c>
      <c r="H2483" s="84">
        <v>44764</v>
      </c>
      <c r="I2483" s="295">
        <v>44764</v>
      </c>
      <c r="J2483" s="279" t="s">
        <v>5141</v>
      </c>
      <c r="K2483" s="70" t="s">
        <v>62</v>
      </c>
      <c r="L2483" s="70" t="s">
        <v>720</v>
      </c>
      <c r="M2483" s="72" t="s">
        <v>70</v>
      </c>
      <c r="N2483" s="75" t="s">
        <v>184</v>
      </c>
      <c r="O2483" s="73"/>
      <c r="P2483" s="72" t="s">
        <v>36</v>
      </c>
      <c r="Q2483" s="281" t="s">
        <v>170</v>
      </c>
      <c r="R2483" s="385" t="s">
        <v>48</v>
      </c>
      <c r="S2483" s="388" t="str">
        <f>+'EVCA sectoralclassification'!E200</f>
        <v>Internet technologies</v>
      </c>
      <c r="T2483" s="385" t="s">
        <v>167</v>
      </c>
      <c r="U2483" s="72" t="s">
        <v>218</v>
      </c>
      <c r="V2483" s="425" t="s">
        <v>3913</v>
      </c>
      <c r="W2483" s="461"/>
      <c r="X2483" s="488">
        <v>44767</v>
      </c>
      <c r="Y2483" s="483"/>
      <c r="Z2483" s="80"/>
    </row>
    <row r="2484" spans="2:26" ht="42.45" hidden="1" customHeight="1" x14ac:dyDescent="0.3">
      <c r="B2484" s="56" t="str">
        <f t="shared" ca="1" si="275"/>
        <v>VERO</v>
      </c>
      <c r="C2484" s="57" t="b">
        <f t="shared" si="276"/>
        <v>1</v>
      </c>
      <c r="D2484" s="57" t="b">
        <f>+IF(Q2484='Convalida dati'!$B$16,AND('Dealflow centrale'!V2484&lt;&gt;"",I2484&lt;&gt;""),IF(AND('Dealflow centrale'!Q2484='Convalida dati'!$B$17,'Dealflow centrale'!I2484=""),OR('Dealflow centrale'!V2484="",V2484='Convalida dati'!$D$8),"FALSO"))</f>
        <v>1</v>
      </c>
      <c r="E2484" s="57" t="b">
        <f>+IF(OR(T2484='Convalida dati'!$F$4,T2484='Convalida dati'!$F$5,T2484='Convalida dati'!$F$8),OR('Dealflow centrale'!V2484='Convalida dati'!$D$9,V2484='Convalida dati'!$D$6,V2484='Convalida dati'!$D$7,V2484='Convalida dati'!$D$11),IF(OR('Dealflow centrale'!T2484='Convalida dati'!$F$6,'Dealflow centrale'!T2484='Convalida dati'!$F$7),OR('Dealflow centrale'!V2484='Convalida dati'!$D$10,'Dealflow centrale'!V2484='Convalida dati'!$D$9,'Dealflow centrale'!V2484='Convalida dati'!$D$6),IF(T2484="",OR(V2484="",V2484='Convalida dati'!$D$8),"FALSO")))</f>
        <v>1</v>
      </c>
      <c r="F2484" s="58" t="str">
        <f t="shared" ca="1" si="277"/>
        <v>OK</v>
      </c>
      <c r="G2484" s="66">
        <f t="shared" si="274"/>
        <v>2479</v>
      </c>
      <c r="H2484" s="85">
        <v>44764</v>
      </c>
      <c r="I2484" s="296">
        <v>44764</v>
      </c>
      <c r="J2484" s="292" t="s">
        <v>5143</v>
      </c>
      <c r="K2484" s="76" t="s">
        <v>62</v>
      </c>
      <c r="L2484" s="76" t="s">
        <v>2276</v>
      </c>
      <c r="M2484" s="78" t="s">
        <v>95</v>
      </c>
      <c r="N2484" s="64"/>
      <c r="O2484" s="272" t="s">
        <v>5142</v>
      </c>
      <c r="P2484" s="66" t="s">
        <v>34</v>
      </c>
      <c r="Q2484" s="67" t="s">
        <v>170</v>
      </c>
      <c r="R2484" s="384" t="s">
        <v>47</v>
      </c>
      <c r="S2484" s="387" t="str">
        <f>+'EVCA sectoralclassification'!E140</f>
        <v>Consumer goods: other</v>
      </c>
      <c r="T2484" s="384" t="s">
        <v>166</v>
      </c>
      <c r="U2484" s="66" t="s">
        <v>218</v>
      </c>
      <c r="V2484" s="437" t="s">
        <v>3913</v>
      </c>
      <c r="W2484" s="384"/>
      <c r="X2484" s="489">
        <v>44767</v>
      </c>
      <c r="Y2484" s="482"/>
      <c r="Z2484" s="74"/>
    </row>
    <row r="2485" spans="2:26" ht="42.45" hidden="1" customHeight="1" x14ac:dyDescent="0.3">
      <c r="B2485" s="56" t="str">
        <f t="shared" ca="1" si="275"/>
        <v>VERO</v>
      </c>
      <c r="C2485" s="57" t="b">
        <f t="shared" si="276"/>
        <v>1</v>
      </c>
      <c r="D2485" s="57" t="b">
        <f>+IF(Q2485='Convalida dati'!$B$16,AND('Dealflow centrale'!V2485&lt;&gt;"",I2485&lt;&gt;""),IF(AND('Dealflow centrale'!Q2485='Convalida dati'!$B$17,'Dealflow centrale'!I2485=""),OR('Dealflow centrale'!V2485="",V2485='Convalida dati'!$D$8),"FALSO"))</f>
        <v>1</v>
      </c>
      <c r="E2485" s="57" t="b">
        <f>+IF(OR(T2485='Convalida dati'!$F$4,T2485='Convalida dati'!$F$5,T2485='Convalida dati'!$F$8),OR('Dealflow centrale'!V2485='Convalida dati'!$D$9,V2485='Convalida dati'!$D$6,V2485='Convalida dati'!$D$7,V2485='Convalida dati'!$D$11),IF(OR('Dealflow centrale'!T2485='Convalida dati'!$F$6,'Dealflow centrale'!T2485='Convalida dati'!$F$7),OR('Dealflow centrale'!V2485='Convalida dati'!$D$10,'Dealflow centrale'!V2485='Convalida dati'!$D$9,'Dealflow centrale'!V2485='Convalida dati'!$D$6),IF(T2485="",OR(V2485="",V2485='Convalida dati'!$D$8),"FALSO")))</f>
        <v>1</v>
      </c>
      <c r="F2485" s="58" t="str">
        <f t="shared" ca="1" si="277"/>
        <v>OK</v>
      </c>
      <c r="G2485" s="60">
        <f t="shared" si="274"/>
        <v>2480</v>
      </c>
      <c r="H2485" s="84">
        <v>44768</v>
      </c>
      <c r="I2485" s="295">
        <v>44768</v>
      </c>
      <c r="J2485" s="279" t="s">
        <v>5146</v>
      </c>
      <c r="K2485" s="70" t="s">
        <v>62</v>
      </c>
      <c r="L2485" s="70" t="s">
        <v>206</v>
      </c>
      <c r="M2485" s="72" t="s">
        <v>206</v>
      </c>
      <c r="N2485" s="75"/>
      <c r="O2485" s="73" t="s">
        <v>5145</v>
      </c>
      <c r="P2485" s="72" t="s">
        <v>34</v>
      </c>
      <c r="Q2485" s="281" t="s">
        <v>170</v>
      </c>
      <c r="R2485" s="385" t="s">
        <v>48</v>
      </c>
      <c r="S2485" s="388" t="str">
        <f>+'EVCA sectoralclassification'!E199</f>
        <v>Internet technologies</v>
      </c>
      <c r="T2485" s="385" t="s">
        <v>41</v>
      </c>
      <c r="U2485" s="72" t="s">
        <v>218</v>
      </c>
      <c r="V2485" s="434" t="s">
        <v>174</v>
      </c>
      <c r="W2485" s="397"/>
      <c r="X2485" s="488">
        <v>44775</v>
      </c>
      <c r="Y2485" s="483"/>
      <c r="Z2485" s="80"/>
    </row>
    <row r="2486" spans="2:26" ht="42.45" hidden="1" customHeight="1" x14ac:dyDescent="0.3">
      <c r="B2486" s="56" t="str">
        <f t="shared" ca="1" si="275"/>
        <v>VERO</v>
      </c>
      <c r="C2486" s="57" t="b">
        <f t="shared" si="276"/>
        <v>1</v>
      </c>
      <c r="D2486" s="57" t="b">
        <f>+IF(Q2486='Convalida dati'!$B$16,AND('Dealflow centrale'!V2486&lt;&gt;"",I2486&lt;&gt;""),IF(AND('Dealflow centrale'!Q2486='Convalida dati'!$B$17,'Dealflow centrale'!I2486=""),OR('Dealflow centrale'!V2486="",V2486='Convalida dati'!$D$8),"FALSO"))</f>
        <v>1</v>
      </c>
      <c r="E2486" s="57" t="b">
        <f>+IF(OR(T2486='Convalida dati'!$F$4,T2486='Convalida dati'!$F$5,T2486='Convalida dati'!$F$8),OR('Dealflow centrale'!V2486='Convalida dati'!$D$9,V2486='Convalida dati'!$D$6,V2486='Convalida dati'!$D$7,V2486='Convalida dati'!$D$11),IF(OR('Dealflow centrale'!T2486='Convalida dati'!$F$6,'Dealflow centrale'!T2486='Convalida dati'!$F$7),OR('Dealflow centrale'!V2486='Convalida dati'!$D$10,'Dealflow centrale'!V2486='Convalida dati'!$D$9,'Dealflow centrale'!V2486='Convalida dati'!$D$6),IF(T2486="",OR(V2486="",V2486='Convalida dati'!$D$8),"FALSO")))</f>
        <v>1</v>
      </c>
      <c r="F2486" s="58" t="str">
        <f t="shared" ca="1" si="277"/>
        <v>OK</v>
      </c>
      <c r="G2486" s="66">
        <f t="shared" si="274"/>
        <v>2481</v>
      </c>
      <c r="H2486" s="85">
        <v>44768</v>
      </c>
      <c r="I2486" s="296">
        <v>44768</v>
      </c>
      <c r="J2486" s="292" t="s">
        <v>5148</v>
      </c>
      <c r="K2486" s="76" t="s">
        <v>62</v>
      </c>
      <c r="L2486" s="76" t="s">
        <v>1087</v>
      </c>
      <c r="M2486" s="78" t="s">
        <v>92</v>
      </c>
      <c r="N2486" s="64"/>
      <c r="O2486" s="272" t="s">
        <v>5147</v>
      </c>
      <c r="P2486" s="66" t="s">
        <v>83</v>
      </c>
      <c r="Q2486" s="67" t="s">
        <v>170</v>
      </c>
      <c r="R2486" s="384" t="s">
        <v>50</v>
      </c>
      <c r="S2486" s="387" t="str">
        <f>+'EVCA sectoralclassification'!E61</f>
        <v>Industrial measurement, sensing and control</v>
      </c>
      <c r="T2486" s="384" t="s">
        <v>167</v>
      </c>
      <c r="U2486" s="66" t="s">
        <v>218</v>
      </c>
      <c r="V2486" s="440" t="s">
        <v>3913</v>
      </c>
      <c r="W2486" s="382"/>
      <c r="X2486" s="489">
        <v>44775</v>
      </c>
      <c r="Y2486" s="482"/>
      <c r="Z2486" s="74"/>
    </row>
    <row r="2487" spans="2:26" ht="42.45" hidden="1" customHeight="1" x14ac:dyDescent="0.3">
      <c r="B2487" s="56" t="str">
        <f t="shared" ca="1" si="275"/>
        <v>VERO</v>
      </c>
      <c r="C2487" s="57" t="b">
        <f t="shared" si="276"/>
        <v>1</v>
      </c>
      <c r="D2487" s="57" t="b">
        <f>+IF(Q2487='Convalida dati'!$B$16,AND('Dealflow centrale'!V2487&lt;&gt;"",I2487&lt;&gt;""),IF(AND('Dealflow centrale'!Q2487='Convalida dati'!$B$17,'Dealflow centrale'!I2487=""),OR('Dealflow centrale'!V2487="",V2487='Convalida dati'!$D$8),"FALSO"))</f>
        <v>1</v>
      </c>
      <c r="E2487" s="57" t="b">
        <f>+IF(OR(T2487='Convalida dati'!$F$4,T2487='Convalida dati'!$F$5,T2487='Convalida dati'!$F$8),OR('Dealflow centrale'!V2487='Convalida dati'!$D$9,V2487='Convalida dati'!$D$6,V2487='Convalida dati'!$D$7,V2487='Convalida dati'!$D$11),IF(OR('Dealflow centrale'!T2487='Convalida dati'!$F$6,'Dealflow centrale'!T2487='Convalida dati'!$F$7),OR('Dealflow centrale'!V2487='Convalida dati'!$D$10,'Dealflow centrale'!V2487='Convalida dati'!$D$9,'Dealflow centrale'!V2487='Convalida dati'!$D$6),IF(T2487="",OR(V2487="",V2487='Convalida dati'!$D$8),"FALSO")))</f>
        <v>1</v>
      </c>
      <c r="F2487" s="58" t="str">
        <f t="shared" ca="1" si="277"/>
        <v>OK</v>
      </c>
      <c r="G2487" s="60">
        <f t="shared" si="274"/>
        <v>2482</v>
      </c>
      <c r="H2487" s="84">
        <v>44768</v>
      </c>
      <c r="I2487" s="295">
        <v>44768</v>
      </c>
      <c r="J2487" s="279" t="s">
        <v>5150</v>
      </c>
      <c r="K2487" s="70" t="s">
        <v>62</v>
      </c>
      <c r="L2487" s="70" t="s">
        <v>149</v>
      </c>
      <c r="M2487" s="72" t="s">
        <v>92</v>
      </c>
      <c r="N2487" s="75"/>
      <c r="O2487" s="73" t="s">
        <v>5149</v>
      </c>
      <c r="P2487" s="72" t="s">
        <v>37</v>
      </c>
      <c r="Q2487" s="281" t="s">
        <v>170</v>
      </c>
      <c r="R2487" s="385" t="s">
        <v>53</v>
      </c>
      <c r="S2487" s="388" t="str">
        <f>+'EVCA sectoralclassification'!E73</f>
        <v>Business and industrial services</v>
      </c>
      <c r="T2487" s="385" t="s">
        <v>166</v>
      </c>
      <c r="U2487" s="72" t="s">
        <v>218</v>
      </c>
      <c r="V2487" s="425" t="s">
        <v>3913</v>
      </c>
      <c r="W2487" s="461"/>
      <c r="X2487" s="488">
        <v>44775</v>
      </c>
      <c r="Y2487" s="483"/>
      <c r="Z2487" s="80"/>
    </row>
    <row r="2488" spans="2:26" ht="42.45" hidden="1" customHeight="1" x14ac:dyDescent="0.3">
      <c r="B2488" s="56" t="str">
        <f t="shared" ca="1" si="275"/>
        <v>VERO</v>
      </c>
      <c r="C2488" s="57" t="b">
        <f t="shared" si="276"/>
        <v>1</v>
      </c>
      <c r="D2488" s="57" t="b">
        <f>+IF(Q2488='Convalida dati'!$B$16,AND('Dealflow centrale'!V2488&lt;&gt;"",I2488&lt;&gt;""),IF(AND('Dealflow centrale'!Q2488='Convalida dati'!$B$17,'Dealflow centrale'!I2488=""),OR('Dealflow centrale'!V2488="",V2488='Convalida dati'!$D$8),"FALSO"))</f>
        <v>1</v>
      </c>
      <c r="E2488" s="57" t="b">
        <f>+IF(OR(T2488='Convalida dati'!$F$4,T2488='Convalida dati'!$F$5,T2488='Convalida dati'!$F$8),OR('Dealflow centrale'!V2488='Convalida dati'!$D$9,V2488='Convalida dati'!$D$6,V2488='Convalida dati'!$D$7,V2488='Convalida dati'!$D$11),IF(OR('Dealflow centrale'!T2488='Convalida dati'!$F$6,'Dealflow centrale'!T2488='Convalida dati'!$F$7),OR('Dealflow centrale'!V2488='Convalida dati'!$D$10,'Dealflow centrale'!V2488='Convalida dati'!$D$9,'Dealflow centrale'!V2488='Convalida dati'!$D$6),IF(T2488="",OR(V2488="",V2488='Convalida dati'!$D$8),"FALSO")))</f>
        <v>1</v>
      </c>
      <c r="F2488" s="58" t="str">
        <f t="shared" ca="1" si="277"/>
        <v>OK</v>
      </c>
      <c r="G2488" s="66">
        <f t="shared" si="274"/>
        <v>2483</v>
      </c>
      <c r="H2488" s="85">
        <v>44768</v>
      </c>
      <c r="I2488" s="296">
        <v>44768</v>
      </c>
      <c r="J2488" s="292" t="s">
        <v>5151</v>
      </c>
      <c r="K2488" s="76" t="s">
        <v>64</v>
      </c>
      <c r="L2488" s="76" t="s">
        <v>895</v>
      </c>
      <c r="M2488" s="78" t="s">
        <v>161</v>
      </c>
      <c r="N2488" s="64"/>
      <c r="O2488" s="272" t="s">
        <v>5152</v>
      </c>
      <c r="P2488" s="66" t="s">
        <v>83</v>
      </c>
      <c r="Q2488" s="67" t="s">
        <v>170</v>
      </c>
      <c r="R2488" s="384" t="s">
        <v>52</v>
      </c>
      <c r="S2488" s="387" t="str">
        <f>+'EVCA sectoralclassification'!E232</f>
        <v>Medical devices and supplies</v>
      </c>
      <c r="T2488" s="384" t="s">
        <v>41</v>
      </c>
      <c r="U2488" s="66" t="s">
        <v>218</v>
      </c>
      <c r="V2488" s="437" t="s">
        <v>174</v>
      </c>
      <c r="W2488" s="384"/>
      <c r="X2488" s="489">
        <v>44775</v>
      </c>
      <c r="Y2488" s="482"/>
      <c r="Z2488" s="74"/>
    </row>
    <row r="2489" spans="2:26" ht="42.45" hidden="1" customHeight="1" x14ac:dyDescent="0.3">
      <c r="B2489" s="56" t="str">
        <f t="shared" ca="1" si="275"/>
        <v>VERO</v>
      </c>
      <c r="C2489" s="57" t="b">
        <f t="shared" si="276"/>
        <v>1</v>
      </c>
      <c r="D2489" s="57" t="b">
        <f>+IF(Q2489='Convalida dati'!$B$16,AND('Dealflow centrale'!V2489&lt;&gt;"",I2489&lt;&gt;""),IF(AND('Dealflow centrale'!Q2489='Convalida dati'!$B$17,'Dealflow centrale'!I2489=""),OR('Dealflow centrale'!V2489="",V2489='Convalida dati'!$D$8),"FALSO"))</f>
        <v>1</v>
      </c>
      <c r="E2489" s="57" t="b">
        <f>+IF(OR(T2489='Convalida dati'!$F$4,T2489='Convalida dati'!$F$5,T2489='Convalida dati'!$F$8),OR('Dealflow centrale'!V2489='Convalida dati'!$D$9,V2489='Convalida dati'!$D$6,V2489='Convalida dati'!$D$7,V2489='Convalida dati'!$D$11),IF(OR('Dealflow centrale'!T2489='Convalida dati'!$F$6,'Dealflow centrale'!T2489='Convalida dati'!$F$7),OR('Dealflow centrale'!V2489='Convalida dati'!$D$10,'Dealflow centrale'!V2489='Convalida dati'!$D$9,'Dealflow centrale'!V2489='Convalida dati'!$D$6),IF(T2489="",OR(V2489="",V2489='Convalida dati'!$D$8),"FALSO")))</f>
        <v>1</v>
      </c>
      <c r="F2489" s="58" t="str">
        <f t="shared" ca="1" si="277"/>
        <v>OK</v>
      </c>
      <c r="G2489" s="60">
        <f t="shared" si="274"/>
        <v>2484</v>
      </c>
      <c r="H2489" s="84">
        <v>44771</v>
      </c>
      <c r="I2489" s="295">
        <v>44771</v>
      </c>
      <c r="J2489" s="279" t="s">
        <v>5154</v>
      </c>
      <c r="K2489" s="70" t="s">
        <v>62</v>
      </c>
      <c r="L2489" s="70" t="s">
        <v>149</v>
      </c>
      <c r="M2489" s="72" t="s">
        <v>92</v>
      </c>
      <c r="N2489" s="75" t="s">
        <v>5153</v>
      </c>
      <c r="O2489" s="73"/>
      <c r="P2489" s="72" t="s">
        <v>36</v>
      </c>
      <c r="Q2489" s="281" t="s">
        <v>170</v>
      </c>
      <c r="R2489" s="385" t="s">
        <v>53</v>
      </c>
      <c r="S2489" s="388" t="str">
        <f>+'EVCA sectoralclassification'!E146</f>
        <v>Educational and training products/services</v>
      </c>
      <c r="T2489" s="385" t="s">
        <v>166</v>
      </c>
      <c r="U2489" s="72" t="s">
        <v>218</v>
      </c>
      <c r="V2489" s="425" t="s">
        <v>3913</v>
      </c>
      <c r="W2489" s="461"/>
      <c r="X2489" s="488">
        <v>44775</v>
      </c>
      <c r="Y2489" s="483"/>
      <c r="Z2489" s="80"/>
    </row>
    <row r="2490" spans="2:26" ht="42.45" hidden="1" customHeight="1" x14ac:dyDescent="0.3">
      <c r="B2490" s="56" t="str">
        <f t="shared" ca="1" si="275"/>
        <v>VERO</v>
      </c>
      <c r="C2490" s="57" t="b">
        <f t="shared" si="276"/>
        <v>1</v>
      </c>
      <c r="D2490" s="57" t="b">
        <f>+IF(Q2490='Convalida dati'!$B$16,AND('Dealflow centrale'!V2490&lt;&gt;"",I2490&lt;&gt;""),IF(AND('Dealflow centrale'!Q2490='Convalida dati'!$B$17,'Dealflow centrale'!I2490=""),OR('Dealflow centrale'!V2490="",V2490='Convalida dati'!$D$8),"FALSO"))</f>
        <v>1</v>
      </c>
      <c r="E2490" s="57" t="b">
        <f>+IF(OR(T2490='Convalida dati'!$F$4,T2490='Convalida dati'!$F$5,T2490='Convalida dati'!$F$8),OR('Dealflow centrale'!V2490='Convalida dati'!$D$9,V2490='Convalida dati'!$D$6,V2490='Convalida dati'!$D$7,V2490='Convalida dati'!$D$11),IF(OR('Dealflow centrale'!T2490='Convalida dati'!$F$6,'Dealflow centrale'!T2490='Convalida dati'!$F$7),OR('Dealflow centrale'!V2490='Convalida dati'!$D$10,'Dealflow centrale'!V2490='Convalida dati'!$D$9,'Dealflow centrale'!V2490='Convalida dati'!$D$6),IF(T2490="",OR(V2490="",V2490='Convalida dati'!$D$8),"FALSO")))</f>
        <v>1</v>
      </c>
      <c r="F2490" s="58" t="str">
        <f t="shared" ca="1" si="277"/>
        <v>OK</v>
      </c>
      <c r="G2490" s="66">
        <f t="shared" si="274"/>
        <v>2485</v>
      </c>
      <c r="H2490" s="85">
        <v>44774</v>
      </c>
      <c r="I2490" s="296">
        <v>44776</v>
      </c>
      <c r="J2490" s="292" t="s">
        <v>5155</v>
      </c>
      <c r="K2490" s="76" t="s">
        <v>62</v>
      </c>
      <c r="L2490" s="76" t="s">
        <v>206</v>
      </c>
      <c r="M2490" s="78" t="s">
        <v>206</v>
      </c>
      <c r="N2490" s="77" t="s">
        <v>4469</v>
      </c>
      <c r="O2490" s="272"/>
      <c r="P2490" s="78" t="s">
        <v>36</v>
      </c>
      <c r="Q2490" s="280" t="s">
        <v>170</v>
      </c>
      <c r="R2490" s="384" t="s">
        <v>49</v>
      </c>
      <c r="S2490" s="387" t="str">
        <f>+'EVCA sectoralclassification'!E214</f>
        <v>Systems software</v>
      </c>
      <c r="T2490" s="384" t="s">
        <v>166</v>
      </c>
      <c r="U2490" s="66" t="s">
        <v>218</v>
      </c>
      <c r="V2490" s="437" t="s">
        <v>3913</v>
      </c>
      <c r="W2490" s="384"/>
      <c r="X2490" s="489">
        <v>44810</v>
      </c>
      <c r="Y2490" s="482"/>
      <c r="Z2490" s="74"/>
    </row>
    <row r="2491" spans="2:26" ht="42.45" hidden="1" customHeight="1" x14ac:dyDescent="0.3">
      <c r="B2491" s="56" t="str">
        <f t="shared" ca="1" si="275"/>
        <v>VERO</v>
      </c>
      <c r="C2491" s="57" t="b">
        <f t="shared" si="276"/>
        <v>1</v>
      </c>
      <c r="D2491" s="57" t="b">
        <f>+IF(Q2491='Convalida dati'!$B$16,AND('Dealflow centrale'!V2491&lt;&gt;"",I2491&lt;&gt;""),IF(AND('Dealflow centrale'!Q2491='Convalida dati'!$B$17,'Dealflow centrale'!I2491=""),OR('Dealflow centrale'!V2491="",V2491='Convalida dati'!$D$8),"FALSO"))</f>
        <v>1</v>
      </c>
      <c r="E2491" s="57" t="b">
        <f>+IF(OR(T2491='Convalida dati'!$F$4,T2491='Convalida dati'!$F$5,T2491='Convalida dati'!$F$8),OR('Dealflow centrale'!V2491='Convalida dati'!$D$9,V2491='Convalida dati'!$D$6,V2491='Convalida dati'!$D$7,V2491='Convalida dati'!$D$11),IF(OR('Dealflow centrale'!T2491='Convalida dati'!$F$6,'Dealflow centrale'!T2491='Convalida dati'!$F$7),OR('Dealflow centrale'!V2491='Convalida dati'!$D$10,'Dealflow centrale'!V2491='Convalida dati'!$D$9,'Dealflow centrale'!V2491='Convalida dati'!$D$6),IF(T2491="",OR(V2491="",V2491='Convalida dati'!$D$8),"FALSO")))</f>
        <v>1</v>
      </c>
      <c r="F2491" s="58" t="str">
        <f t="shared" ca="1" si="277"/>
        <v>OK</v>
      </c>
      <c r="G2491" s="60">
        <f t="shared" si="274"/>
        <v>2486</v>
      </c>
      <c r="H2491" s="84">
        <v>44775</v>
      </c>
      <c r="I2491" s="295">
        <v>44775</v>
      </c>
      <c r="J2491" s="279" t="s">
        <v>5156</v>
      </c>
      <c r="K2491" s="70" t="s">
        <v>62</v>
      </c>
      <c r="L2491" s="70" t="s">
        <v>1421</v>
      </c>
      <c r="M2491" s="72" t="s">
        <v>89</v>
      </c>
      <c r="N2491" s="75"/>
      <c r="O2491" s="73" t="s">
        <v>1931</v>
      </c>
      <c r="P2491" s="72" t="s">
        <v>35</v>
      </c>
      <c r="Q2491" s="281" t="s">
        <v>170</v>
      </c>
      <c r="R2491" s="385" t="s">
        <v>49</v>
      </c>
      <c r="S2491" s="388" t="str">
        <f>+'EVCA sectoralclassification'!E214</f>
        <v>Systems software</v>
      </c>
      <c r="T2491" s="385" t="s">
        <v>41</v>
      </c>
      <c r="U2491" s="72" t="s">
        <v>218</v>
      </c>
      <c r="V2491" s="434" t="s">
        <v>174</v>
      </c>
      <c r="W2491" s="397"/>
      <c r="X2491" s="488">
        <v>44810</v>
      </c>
      <c r="Y2491" s="483"/>
      <c r="Z2491" s="80"/>
    </row>
    <row r="2492" spans="2:26" ht="42.45" hidden="1" customHeight="1" x14ac:dyDescent="0.3">
      <c r="B2492" s="56" t="str">
        <f t="shared" ca="1" si="275"/>
        <v>VERO</v>
      </c>
      <c r="C2492" s="57" t="b">
        <f t="shared" si="276"/>
        <v>1</v>
      </c>
      <c r="D2492" s="57" t="b">
        <f>+IF(Q2492='Convalida dati'!$B$16,AND('Dealflow centrale'!V2492&lt;&gt;"",I2492&lt;&gt;""),IF(AND('Dealflow centrale'!Q2492='Convalida dati'!$B$17,'Dealflow centrale'!I2492=""),OR('Dealflow centrale'!V2492="",V2492='Convalida dati'!$D$8),"FALSO"))</f>
        <v>1</v>
      </c>
      <c r="E2492" s="57" t="b">
        <f>+IF(OR(T2492='Convalida dati'!$F$4,T2492='Convalida dati'!$F$5,T2492='Convalida dati'!$F$8),OR('Dealflow centrale'!V2492='Convalida dati'!$D$9,V2492='Convalida dati'!$D$6,V2492='Convalida dati'!$D$7),IF(OR('Dealflow centrale'!T2492='Convalida dati'!$F$6,'Dealflow centrale'!T2492='Convalida dati'!$F$7),OR('Dealflow centrale'!V2492='Convalida dati'!$D$10,'Dealflow centrale'!V2492='Convalida dati'!$D$9,'Dealflow centrale'!V2492='Convalida dati'!$D$6),IF(T2492="",OR(V2492="",V2492='Convalida dati'!$D$8),"FALSO")))</f>
        <v>1</v>
      </c>
      <c r="F2492" s="58" t="str">
        <f t="shared" ca="1" si="277"/>
        <v>OK</v>
      </c>
      <c r="G2492" s="66">
        <f t="shared" si="274"/>
        <v>2487</v>
      </c>
      <c r="H2492" s="85">
        <v>44776</v>
      </c>
      <c r="I2492" s="296">
        <v>44776</v>
      </c>
      <c r="J2492" s="292" t="s">
        <v>5157</v>
      </c>
      <c r="K2492" s="76" t="s">
        <v>62</v>
      </c>
      <c r="L2492" s="76" t="s">
        <v>1008</v>
      </c>
      <c r="M2492" s="78" t="s">
        <v>92</v>
      </c>
      <c r="N2492" s="64"/>
      <c r="O2492" s="272" t="s">
        <v>5158</v>
      </c>
      <c r="P2492" s="66" t="s">
        <v>83</v>
      </c>
      <c r="Q2492" s="67" t="s">
        <v>170</v>
      </c>
      <c r="R2492" s="384" t="s">
        <v>47</v>
      </c>
      <c r="S2492" s="387" t="str">
        <f>+'EVCA sectoralclassification'!E124</f>
        <v>Consumer products manufacturing</v>
      </c>
      <c r="T2492" s="384" t="s">
        <v>167</v>
      </c>
      <c r="U2492" s="66" t="s">
        <v>218</v>
      </c>
      <c r="V2492" s="437" t="s">
        <v>3913</v>
      </c>
      <c r="W2492" s="384"/>
      <c r="X2492" s="489">
        <v>44810</v>
      </c>
      <c r="Y2492" s="482"/>
      <c r="Z2492" s="74"/>
    </row>
    <row r="2493" spans="2:26" ht="42.45" hidden="1" customHeight="1" x14ac:dyDescent="0.3">
      <c r="B2493" s="56" t="str">
        <f t="shared" ca="1" si="275"/>
        <v>VERO</v>
      </c>
      <c r="C2493" s="57" t="b">
        <f t="shared" si="276"/>
        <v>1</v>
      </c>
      <c r="D2493" s="57" t="b">
        <f>+IF(Q2493='Convalida dati'!$B$16,AND('Dealflow centrale'!V2493&lt;&gt;"",I2493&lt;&gt;""),IF(AND('Dealflow centrale'!Q2493='Convalida dati'!$B$17,'Dealflow centrale'!I2493=""),OR('Dealflow centrale'!V2493="",V2493='Convalida dati'!$D$8),"FALSO"))</f>
        <v>1</v>
      </c>
      <c r="E2493" s="57" t="b">
        <f>+IF(OR(T2493='Convalida dati'!$F$4,T2493='Convalida dati'!$F$5,T2493='Convalida dati'!$F$8),OR('Dealflow centrale'!V2493='Convalida dati'!$D$9,V2493='Convalida dati'!$D$6,V2493='Convalida dati'!$D$7),IF(OR('Dealflow centrale'!T2493='Convalida dati'!$F$6,'Dealflow centrale'!T2493='Convalida dati'!$F$7),OR('Dealflow centrale'!V2493='Convalida dati'!$D$10,'Dealflow centrale'!V2493='Convalida dati'!$D$9,'Dealflow centrale'!V2493='Convalida dati'!$D$6),IF(T2493="",OR(V2493="",V2493='Convalida dati'!$D$8),"FALSO")))</f>
        <v>1</v>
      </c>
      <c r="F2493" s="58" t="str">
        <f t="shared" ca="1" si="277"/>
        <v>OK</v>
      </c>
      <c r="G2493" s="60">
        <f t="shared" si="274"/>
        <v>2488</v>
      </c>
      <c r="H2493" s="84">
        <v>44777</v>
      </c>
      <c r="I2493" s="295">
        <v>44777</v>
      </c>
      <c r="J2493" s="279" t="s">
        <v>5160</v>
      </c>
      <c r="K2493" s="70" t="s">
        <v>62</v>
      </c>
      <c r="L2493" s="70" t="s">
        <v>1197</v>
      </c>
      <c r="M2493" s="72" t="s">
        <v>96</v>
      </c>
      <c r="N2493" s="75"/>
      <c r="O2493" s="73" t="s">
        <v>5159</v>
      </c>
      <c r="P2493" s="72" t="s">
        <v>35</v>
      </c>
      <c r="Q2493" s="281" t="s">
        <v>170</v>
      </c>
      <c r="R2493" s="385" t="s">
        <v>48</v>
      </c>
      <c r="S2493" s="388" t="str">
        <f>+'EVCA sectoralclassification'!E200</f>
        <v>Internet technologies</v>
      </c>
      <c r="T2493" s="385" t="s">
        <v>166</v>
      </c>
      <c r="U2493" s="72" t="s">
        <v>218</v>
      </c>
      <c r="V2493" s="434" t="s">
        <v>3913</v>
      </c>
      <c r="W2493" s="397"/>
      <c r="X2493" s="488">
        <v>44810</v>
      </c>
      <c r="Y2493" s="483"/>
      <c r="Z2493" s="80"/>
    </row>
    <row r="2494" spans="2:26" ht="42.45" hidden="1" customHeight="1" x14ac:dyDescent="0.3">
      <c r="B2494" s="56" t="str">
        <f t="shared" ca="1" si="275"/>
        <v>VERO</v>
      </c>
      <c r="C2494" s="57" t="b">
        <f t="shared" si="276"/>
        <v>1</v>
      </c>
      <c r="D2494" s="57" t="b">
        <f>+IF(Q2494='Convalida dati'!$B$16,AND('Dealflow centrale'!V2494&lt;&gt;"",I2494&lt;&gt;""),IF(AND('Dealflow centrale'!Q2494='Convalida dati'!$B$17,'Dealflow centrale'!I2494=""),OR('Dealflow centrale'!V2494="",V2494='Convalida dati'!$D$8),"FALSO"))</f>
        <v>1</v>
      </c>
      <c r="E2494" s="57" t="b">
        <f>+IF(OR(T2494='Convalida dati'!$F$4,T2494='Convalida dati'!$F$5,T2494='Convalida dati'!$F$8),OR('Dealflow centrale'!V2494='Convalida dati'!$D$9,V2494='Convalida dati'!$D$6,V2494='Convalida dati'!$D$7),IF(OR('Dealflow centrale'!T2494='Convalida dati'!$F$6,'Dealflow centrale'!T2494='Convalida dati'!$F$7),OR('Dealflow centrale'!V2494='Convalida dati'!$D$10,'Dealflow centrale'!V2494='Convalida dati'!$D$9,'Dealflow centrale'!V2494='Convalida dati'!$D$6),IF(T2494="",OR(V2494="",V2494='Convalida dati'!$D$8),"FALSO")))</f>
        <v>1</v>
      </c>
      <c r="F2494" s="58" t="str">
        <f t="shared" ca="1" si="277"/>
        <v>OK</v>
      </c>
      <c r="G2494" s="66">
        <f t="shared" si="274"/>
        <v>2489</v>
      </c>
      <c r="H2494" s="85">
        <v>44782</v>
      </c>
      <c r="I2494" s="296">
        <v>44782</v>
      </c>
      <c r="J2494" s="292" t="s">
        <v>5161</v>
      </c>
      <c r="K2494" s="76" t="s">
        <v>62</v>
      </c>
      <c r="L2494" s="76" t="s">
        <v>151</v>
      </c>
      <c r="M2494" s="78" t="s">
        <v>92</v>
      </c>
      <c r="N2494" s="64"/>
      <c r="O2494" s="272" t="s">
        <v>5162</v>
      </c>
      <c r="P2494" s="78" t="s">
        <v>37</v>
      </c>
      <c r="Q2494" s="280" t="s">
        <v>170</v>
      </c>
      <c r="R2494" s="384" t="s">
        <v>47</v>
      </c>
      <c r="S2494" s="387" t="str">
        <f>+'EVCA sectoralclassification'!E120</f>
        <v>Consumer products manufacturing</v>
      </c>
      <c r="T2494" s="384" t="s">
        <v>166</v>
      </c>
      <c r="U2494" s="66" t="s">
        <v>218</v>
      </c>
      <c r="V2494" s="437" t="s">
        <v>3913</v>
      </c>
      <c r="W2494" s="384"/>
      <c r="X2494" s="489">
        <v>44810</v>
      </c>
      <c r="Y2494" s="482"/>
      <c r="Z2494" s="74"/>
    </row>
    <row r="2495" spans="2:26" ht="42.45" hidden="1" customHeight="1" x14ac:dyDescent="0.3">
      <c r="B2495" s="56" t="str">
        <f t="shared" ca="1" si="275"/>
        <v>VERO</v>
      </c>
      <c r="C2495" s="57" t="b">
        <f t="shared" si="276"/>
        <v>1</v>
      </c>
      <c r="D2495" s="57" t="b">
        <f>+IF(Q2495='Convalida dati'!$B$16,AND('Dealflow centrale'!V2495&lt;&gt;"",I2495&lt;&gt;""),IF(AND('Dealflow centrale'!Q2495='Convalida dati'!$B$17,'Dealflow centrale'!I2495=""),OR('Dealflow centrale'!V2495="",V2495='Convalida dati'!$D$8),"FALSO"))</f>
        <v>1</v>
      </c>
      <c r="E2495" s="57" t="b">
        <f>+IF(OR(T2495='Convalida dati'!$F$4,T2495='Convalida dati'!$F$5,T2495='Convalida dati'!$F$8),OR('Dealflow centrale'!V2495='Convalida dati'!$D$9,V2495='Convalida dati'!$D$6,V2495='Convalida dati'!$D$7),IF(OR('Dealflow centrale'!T2495='Convalida dati'!$F$6,'Dealflow centrale'!T2495='Convalida dati'!$F$7),OR('Dealflow centrale'!V2495='Convalida dati'!$D$10,'Dealflow centrale'!V2495='Convalida dati'!$D$9,'Dealflow centrale'!V2495='Convalida dati'!$D$6),IF(T2495="",OR(V2495="",V2495='Convalida dati'!$D$8),"FALSO")))</f>
        <v>1</v>
      </c>
      <c r="F2495" s="58" t="str">
        <f t="shared" ca="1" si="277"/>
        <v>OK</v>
      </c>
      <c r="G2495" s="60">
        <f t="shared" si="274"/>
        <v>2490</v>
      </c>
      <c r="H2495" s="84">
        <v>44784</v>
      </c>
      <c r="I2495" s="295">
        <v>44784</v>
      </c>
      <c r="J2495" s="279" t="s">
        <v>5163</v>
      </c>
      <c r="K2495" s="70" t="s">
        <v>64</v>
      </c>
      <c r="L2495" s="70" t="s">
        <v>5164</v>
      </c>
      <c r="M2495" s="72" t="s">
        <v>909</v>
      </c>
      <c r="N2495" s="75"/>
      <c r="O2495" s="73" t="s">
        <v>5165</v>
      </c>
      <c r="P2495" s="72" t="s">
        <v>34</v>
      </c>
      <c r="Q2495" s="281" t="s">
        <v>170</v>
      </c>
      <c r="R2495" s="385" t="s">
        <v>49</v>
      </c>
      <c r="S2495" s="388" t="str">
        <f>+'EVCA sectoralclassification'!E214</f>
        <v>Systems software</v>
      </c>
      <c r="T2495" s="385" t="s">
        <v>41</v>
      </c>
      <c r="U2495" s="72" t="s">
        <v>218</v>
      </c>
      <c r="V2495" s="434" t="s">
        <v>174</v>
      </c>
      <c r="W2495" s="397"/>
      <c r="X2495" s="488">
        <v>44810</v>
      </c>
      <c r="Y2495" s="483"/>
      <c r="Z2495" s="80"/>
    </row>
    <row r="2496" spans="2:26" ht="42.45" hidden="1" customHeight="1" x14ac:dyDescent="0.3">
      <c r="B2496" s="56" t="str">
        <f t="shared" ca="1" si="275"/>
        <v>VERO</v>
      </c>
      <c r="C2496" s="57" t="b">
        <f t="shared" si="276"/>
        <v>1</v>
      </c>
      <c r="D2496" s="57" t="b">
        <f>+IF(Q2496='Convalida dati'!$B$16,AND('Dealflow centrale'!V2496&lt;&gt;"",I2496&lt;&gt;""),IF(AND('Dealflow centrale'!Q2496='Convalida dati'!$B$17,'Dealflow centrale'!I2496=""),OR('Dealflow centrale'!V2496="",V2496='Convalida dati'!$D$8),"FALSO"))</f>
        <v>1</v>
      </c>
      <c r="E2496" s="57" t="b">
        <f>+IF(OR(T2496='Convalida dati'!$F$4,T2496='Convalida dati'!$F$5,T2496='Convalida dati'!$F$8),OR('Dealflow centrale'!V2496='Convalida dati'!$D$9,V2496='Convalida dati'!$D$6,V2496='Convalida dati'!$D$7),IF(OR('Dealflow centrale'!T2496='Convalida dati'!$F$6,'Dealflow centrale'!T2496='Convalida dati'!$F$7),OR('Dealflow centrale'!V2496='Convalida dati'!$D$10,'Dealflow centrale'!V2496='Convalida dati'!$D$9,'Dealflow centrale'!V2496='Convalida dati'!$D$6),IF(T2496="",OR(V2496="",V2496='Convalida dati'!$D$8),"FALSO")))</f>
        <v>1</v>
      </c>
      <c r="F2496" s="58" t="str">
        <f t="shared" ca="1" si="277"/>
        <v>OK</v>
      </c>
      <c r="G2496" s="66">
        <f t="shared" si="274"/>
        <v>2491</v>
      </c>
      <c r="H2496" s="85">
        <v>44795</v>
      </c>
      <c r="I2496" s="296">
        <v>44795</v>
      </c>
      <c r="J2496" s="292" t="s">
        <v>5167</v>
      </c>
      <c r="K2496" s="76" t="s">
        <v>62</v>
      </c>
      <c r="L2496" s="76" t="s">
        <v>183</v>
      </c>
      <c r="M2496" s="78" t="s">
        <v>98</v>
      </c>
      <c r="N2496" s="64"/>
      <c r="O2496" s="272" t="s">
        <v>5166</v>
      </c>
      <c r="P2496" s="78" t="s">
        <v>34</v>
      </c>
      <c r="Q2496" s="67" t="s">
        <v>170</v>
      </c>
      <c r="R2496" s="384" t="s">
        <v>53</v>
      </c>
      <c r="S2496" s="387" t="str">
        <f>+'EVCA sectoralclassification'!E146</f>
        <v>Educational and training products/services</v>
      </c>
      <c r="T2496" s="384" t="s">
        <v>167</v>
      </c>
      <c r="U2496" s="66" t="s">
        <v>218</v>
      </c>
      <c r="V2496" s="437" t="s">
        <v>3913</v>
      </c>
      <c r="W2496" s="384"/>
      <c r="X2496" s="489">
        <v>44810</v>
      </c>
      <c r="Y2496" s="482"/>
      <c r="Z2496" s="74"/>
    </row>
    <row r="2497" spans="2:26" ht="42.45" hidden="1" customHeight="1" x14ac:dyDescent="0.3">
      <c r="B2497" s="56" t="str">
        <f t="shared" ca="1" si="275"/>
        <v>VERO</v>
      </c>
      <c r="C2497" s="57" t="b">
        <f t="shared" si="276"/>
        <v>1</v>
      </c>
      <c r="D2497" s="57" t="b">
        <f>+IF(Q2497='Convalida dati'!$B$16,AND('Dealflow centrale'!V2497&lt;&gt;"",I2497&lt;&gt;""),IF(AND('Dealflow centrale'!Q2497='Convalida dati'!$B$17,'Dealflow centrale'!I2497=""),OR('Dealflow centrale'!V2497="",V2497='Convalida dati'!$D$8),"FALSO"))</f>
        <v>1</v>
      </c>
      <c r="E2497" s="57" t="b">
        <f>+IF(OR(T2497='Convalida dati'!$F$4,T2497='Convalida dati'!$F$5,T2497='Convalida dati'!$F$8),OR('Dealflow centrale'!V2497='Convalida dati'!$D$9,V2497='Convalida dati'!$D$6,V2497='Convalida dati'!$D$7),IF(OR('Dealflow centrale'!T2497='Convalida dati'!$F$6,'Dealflow centrale'!T2497='Convalida dati'!$F$7),OR('Dealflow centrale'!V2497='Convalida dati'!$D$10,'Dealflow centrale'!V2497='Convalida dati'!$D$9,'Dealflow centrale'!V2497='Convalida dati'!$D$6),IF(T2497="",OR(V2497="",V2497='Convalida dati'!$D$8),"FALSO")))</f>
        <v>1</v>
      </c>
      <c r="F2497" s="58" t="str">
        <f t="shared" ca="1" si="277"/>
        <v>OK</v>
      </c>
      <c r="G2497" s="60">
        <f t="shared" si="274"/>
        <v>2492</v>
      </c>
      <c r="H2497" s="84">
        <v>44800</v>
      </c>
      <c r="I2497" s="295">
        <v>44800</v>
      </c>
      <c r="J2497" s="279" t="s">
        <v>5168</v>
      </c>
      <c r="K2497" s="70" t="s">
        <v>62</v>
      </c>
      <c r="L2497" s="70" t="s">
        <v>231</v>
      </c>
      <c r="M2497" s="72" t="s">
        <v>91</v>
      </c>
      <c r="N2497" s="75"/>
      <c r="O2497" s="73" t="s">
        <v>5169</v>
      </c>
      <c r="P2497" s="72" t="s">
        <v>34</v>
      </c>
      <c r="Q2497" s="281" t="s">
        <v>170</v>
      </c>
      <c r="R2497" s="385" t="s">
        <v>53</v>
      </c>
      <c r="S2497" s="388" t="str">
        <f>+'EVCA sectoralclassification'!E150</f>
        <v>Hospitality, sports and entertainment facilities</v>
      </c>
      <c r="T2497" s="385" t="s">
        <v>166</v>
      </c>
      <c r="U2497" s="72" t="s">
        <v>218</v>
      </c>
      <c r="V2497" s="434" t="s">
        <v>3913</v>
      </c>
      <c r="W2497" s="397"/>
      <c r="X2497" s="488">
        <v>44810</v>
      </c>
      <c r="Y2497" s="483"/>
      <c r="Z2497" s="80"/>
    </row>
    <row r="2498" spans="2:26" ht="42.45" hidden="1" customHeight="1" x14ac:dyDescent="0.3">
      <c r="B2498" s="56" t="str">
        <f t="shared" ca="1" si="275"/>
        <v>VERO</v>
      </c>
      <c r="C2498" s="57" t="b">
        <f t="shared" si="276"/>
        <v>1</v>
      </c>
      <c r="D2498" s="57" t="b">
        <f>+IF(Q2498='Convalida dati'!$B$16,AND('Dealflow centrale'!V2498&lt;&gt;"",I2498&lt;&gt;""),IF(AND('Dealflow centrale'!Q2498='Convalida dati'!$B$17,'Dealflow centrale'!I2498=""),OR('Dealflow centrale'!V2498="",V2498='Convalida dati'!$D$8),"FALSO"))</f>
        <v>1</v>
      </c>
      <c r="E2498" s="57" t="b">
        <f>+IF(OR(T2498='Convalida dati'!$F$4,T2498='Convalida dati'!$F$5,T2498='Convalida dati'!$F$8),OR('Dealflow centrale'!V2498='Convalida dati'!$D$9,V2498='Convalida dati'!$D$6,V2498='Convalida dati'!$D$7),IF(OR('Dealflow centrale'!T2498='Convalida dati'!$F$6,'Dealflow centrale'!T2498='Convalida dati'!$F$7),OR('Dealflow centrale'!V2498='Convalida dati'!$D$10,'Dealflow centrale'!V2498='Convalida dati'!$D$9,'Dealflow centrale'!V2498='Convalida dati'!$D$6),IF(T2498="",OR(V2498="",V2498='Convalida dati'!$D$8),"FALSO")))</f>
        <v>1</v>
      </c>
      <c r="F2498" s="58" t="str">
        <f t="shared" ca="1" si="277"/>
        <v>OK</v>
      </c>
      <c r="G2498" s="66">
        <f t="shared" si="274"/>
        <v>2493</v>
      </c>
      <c r="H2498" s="85">
        <v>44801</v>
      </c>
      <c r="I2498" s="296">
        <v>44801</v>
      </c>
      <c r="J2498" s="292" t="s">
        <v>5171</v>
      </c>
      <c r="K2498" s="76" t="s">
        <v>64</v>
      </c>
      <c r="L2498" s="76" t="s">
        <v>705</v>
      </c>
      <c r="M2498" s="78" t="s">
        <v>187</v>
      </c>
      <c r="N2498" s="64"/>
      <c r="O2498" s="272" t="s">
        <v>5170</v>
      </c>
      <c r="P2498" s="78" t="s">
        <v>34</v>
      </c>
      <c r="Q2498" s="280" t="s">
        <v>170</v>
      </c>
      <c r="R2498" s="384" t="s">
        <v>53</v>
      </c>
      <c r="S2498" s="387" t="str">
        <f>+'EVCA sectoralclassification'!E180</f>
        <v>Financial institutions and services</v>
      </c>
      <c r="T2498" s="384" t="s">
        <v>41</v>
      </c>
      <c r="U2498" s="66" t="s">
        <v>218</v>
      </c>
      <c r="V2498" s="437" t="s">
        <v>174</v>
      </c>
      <c r="W2498" s="384"/>
      <c r="X2498" s="489">
        <v>44810</v>
      </c>
      <c r="Y2498" s="482"/>
      <c r="Z2498" s="74"/>
    </row>
    <row r="2499" spans="2:26" ht="42.45" hidden="1" customHeight="1" x14ac:dyDescent="0.3">
      <c r="B2499" s="56" t="str">
        <f t="shared" ca="1" si="275"/>
        <v>VERO</v>
      </c>
      <c r="C2499" s="57" t="b">
        <f t="shared" si="276"/>
        <v>1</v>
      </c>
      <c r="D2499" s="57" t="b">
        <f>+IF(Q2499='Convalida dati'!$B$16,AND('Dealflow centrale'!V2499&lt;&gt;"",I2499&lt;&gt;""),IF(AND('Dealflow centrale'!Q2499='Convalida dati'!$B$17,'Dealflow centrale'!I2499=""),OR('Dealflow centrale'!V2499="",V2499='Convalida dati'!$D$8),"FALSO"))</f>
        <v>1</v>
      </c>
      <c r="E2499" s="57" t="b">
        <f>+IF(OR(T2499='Convalida dati'!$F$4,T2499='Convalida dati'!$F$5,T2499='Convalida dati'!$F$8),OR('Dealflow centrale'!V2499='Convalida dati'!$D$9,V2499='Convalida dati'!$D$6,V2499='Convalida dati'!$D$7),IF(OR('Dealflow centrale'!T2499='Convalida dati'!$F$6,'Dealflow centrale'!T2499='Convalida dati'!$F$7),OR('Dealflow centrale'!V2499='Convalida dati'!$D$10,'Dealflow centrale'!V2499='Convalida dati'!$D$9,'Dealflow centrale'!V2499='Convalida dati'!$D$6),IF(T2499="",OR(V2499="",V2499='Convalida dati'!$D$8),"FALSO")))</f>
        <v>1</v>
      </c>
      <c r="F2499" s="58" t="str">
        <f t="shared" ca="1" si="277"/>
        <v>OK</v>
      </c>
      <c r="G2499" s="60">
        <f t="shared" si="274"/>
        <v>2494</v>
      </c>
      <c r="H2499" s="84">
        <v>44805</v>
      </c>
      <c r="I2499" s="295">
        <v>44805</v>
      </c>
      <c r="J2499" s="279" t="s">
        <v>5175</v>
      </c>
      <c r="K2499" s="70" t="s">
        <v>62</v>
      </c>
      <c r="L2499" s="70" t="s">
        <v>1523</v>
      </c>
      <c r="M2499" s="72" t="s">
        <v>93</v>
      </c>
      <c r="N2499" s="75"/>
      <c r="O2499" s="73" t="s">
        <v>5174</v>
      </c>
      <c r="P2499" s="72" t="s">
        <v>37</v>
      </c>
      <c r="Q2499" s="281" t="s">
        <v>170</v>
      </c>
      <c r="R2499" s="385" t="s">
        <v>49</v>
      </c>
      <c r="S2499" s="388" t="s">
        <v>702</v>
      </c>
      <c r="T2499" s="385" t="s">
        <v>166</v>
      </c>
      <c r="U2499" s="72" t="s">
        <v>218</v>
      </c>
      <c r="V2499" s="425" t="s">
        <v>3913</v>
      </c>
      <c r="W2499" s="461"/>
      <c r="X2499" s="488">
        <v>44810</v>
      </c>
      <c r="Y2499" s="483"/>
      <c r="Z2499" s="80"/>
    </row>
    <row r="2500" spans="2:26" ht="42.45" hidden="1" customHeight="1" x14ac:dyDescent="0.3">
      <c r="B2500" s="56" t="str">
        <f t="shared" ca="1" si="275"/>
        <v>VERO</v>
      </c>
      <c r="C2500" s="57" t="b">
        <f t="shared" si="276"/>
        <v>1</v>
      </c>
      <c r="D2500" s="57" t="b">
        <f>+IF(Q2500='Convalida dati'!$B$16,AND('Dealflow centrale'!V2500&lt;&gt;"",I2500&lt;&gt;""),IF(AND('Dealflow centrale'!Q2500='Convalida dati'!$B$17,'Dealflow centrale'!I2500=""),OR('Dealflow centrale'!V2500="",V2500='Convalida dati'!$D$8),"FALSO"))</f>
        <v>1</v>
      </c>
      <c r="E2500" s="57" t="b">
        <f>+IF(OR(T2500='Convalida dati'!$F$4,T2500='Convalida dati'!$F$5,T2500='Convalida dati'!$F$8),OR('Dealflow centrale'!V2500='Convalida dati'!$D$9,V2500='Convalida dati'!$D$6,V2500='Convalida dati'!$D$7),IF(OR('Dealflow centrale'!T2500='Convalida dati'!$F$6,'Dealflow centrale'!T2500='Convalida dati'!$F$7),OR('Dealflow centrale'!V2500='Convalida dati'!$D$12,'Dealflow centrale'!V2500='Convalida dati'!$D$9,'Dealflow centrale'!V2500='Convalida dati'!$D$6),IF(T2500="",OR(V2500="",V2500='Convalida dati'!$D$8),"FALSO")))</f>
        <v>1</v>
      </c>
      <c r="F2500" s="58" t="str">
        <f t="shared" ca="1" si="277"/>
        <v>OK</v>
      </c>
      <c r="G2500" s="66">
        <f t="shared" si="274"/>
        <v>2495</v>
      </c>
      <c r="H2500" s="85">
        <v>44812</v>
      </c>
      <c r="I2500" s="296">
        <v>44812</v>
      </c>
      <c r="J2500" s="292" t="s">
        <v>5179</v>
      </c>
      <c r="K2500" s="76" t="s">
        <v>62</v>
      </c>
      <c r="L2500" s="76" t="s">
        <v>206</v>
      </c>
      <c r="M2500" s="78" t="s">
        <v>206</v>
      </c>
      <c r="N2500" s="64"/>
      <c r="O2500" s="272" t="s">
        <v>5178</v>
      </c>
      <c r="P2500" s="66" t="s">
        <v>35</v>
      </c>
      <c r="Q2500" s="280" t="s">
        <v>170</v>
      </c>
      <c r="R2500" s="384" t="s">
        <v>51</v>
      </c>
      <c r="S2500" s="387" t="str">
        <f>+'EVCA sectoralclassification'!E52</f>
        <v>Business and industrial products</v>
      </c>
      <c r="T2500" s="384" t="s">
        <v>147</v>
      </c>
      <c r="U2500" s="66" t="s">
        <v>218</v>
      </c>
      <c r="V2500" s="445" t="s">
        <v>174</v>
      </c>
      <c r="W2500" s="396"/>
      <c r="X2500" s="489">
        <v>44817</v>
      </c>
      <c r="Y2500" s="482"/>
      <c r="Z2500" s="74"/>
    </row>
    <row r="2501" spans="2:26" ht="42.45" hidden="1" customHeight="1" x14ac:dyDescent="0.3">
      <c r="B2501" s="56" t="str">
        <f t="shared" ca="1" si="275"/>
        <v>VERO</v>
      </c>
      <c r="C2501" s="57" t="b">
        <f t="shared" si="276"/>
        <v>1</v>
      </c>
      <c r="D2501" s="57" t="b">
        <f>+IF(Q2501='Convalida dati'!$B$16,AND('Dealflow centrale'!V2501&lt;&gt;"",I2501&lt;&gt;""),IF(AND('Dealflow centrale'!Q2501='Convalida dati'!$B$17,'Dealflow centrale'!I2501=""),OR('Dealflow centrale'!V2501="",V2501='Convalida dati'!$D$8),"FALSO"))</f>
        <v>1</v>
      </c>
      <c r="E2501" s="57" t="b">
        <f>+IF(OR(T2501='Convalida dati'!$F$4,T2501='Convalida dati'!$F$5,T2501='Convalida dati'!$F$8),OR('Dealflow centrale'!V2501='Convalida dati'!$D$9,V2501='Convalida dati'!$D$6,V2501='Convalida dati'!$D$7),IF(OR('Dealflow centrale'!T2501='Convalida dati'!$F$6,'Dealflow centrale'!T2501='Convalida dati'!$F$7),OR('Dealflow centrale'!V2501='Convalida dati'!$D$12,'Dealflow centrale'!V2501='Convalida dati'!$D$9,'Dealflow centrale'!V2501='Convalida dati'!$D$6),IF(T2501="",OR(V2501="",V2501='Convalida dati'!$D$8),"FALSO")))</f>
        <v>1</v>
      </c>
      <c r="F2501" s="58" t="str">
        <f t="shared" ca="1" si="277"/>
        <v>OK</v>
      </c>
      <c r="G2501" s="60">
        <f t="shared" si="274"/>
        <v>2496</v>
      </c>
      <c r="H2501" s="84">
        <v>44812</v>
      </c>
      <c r="I2501" s="295">
        <v>44812</v>
      </c>
      <c r="J2501" s="279" t="s">
        <v>5181</v>
      </c>
      <c r="K2501" s="70" t="s">
        <v>62</v>
      </c>
      <c r="L2501" s="70" t="s">
        <v>234</v>
      </c>
      <c r="M2501" s="72" t="s">
        <v>96</v>
      </c>
      <c r="N2501" s="75"/>
      <c r="O2501" s="73" t="s">
        <v>5180</v>
      </c>
      <c r="P2501" s="72" t="s">
        <v>83</v>
      </c>
      <c r="Q2501" s="281" t="s">
        <v>170</v>
      </c>
      <c r="R2501" s="385" t="s">
        <v>53</v>
      </c>
      <c r="S2501" s="388" t="str">
        <f>+'EVCA sectoralclassification'!E89</f>
        <v>Business and industrial services</v>
      </c>
      <c r="T2501" s="385" t="s">
        <v>166</v>
      </c>
      <c r="U2501" s="72" t="s">
        <v>218</v>
      </c>
      <c r="V2501" s="425" t="s">
        <v>5177</v>
      </c>
      <c r="W2501" s="461"/>
      <c r="X2501" s="488">
        <v>44817</v>
      </c>
      <c r="Y2501" s="483"/>
      <c r="Z2501" s="80"/>
    </row>
    <row r="2502" spans="2:26" ht="42.45" hidden="1" customHeight="1" x14ac:dyDescent="0.3">
      <c r="B2502" s="56" t="str">
        <f t="shared" ca="1" si="275"/>
        <v>VERO</v>
      </c>
      <c r="C2502" s="57" t="b">
        <f t="shared" si="276"/>
        <v>1</v>
      </c>
      <c r="D2502" s="57" t="b">
        <f>+IF(Q2502='Convalida dati'!$B$16,AND('Dealflow centrale'!V2502&lt;&gt;"",I2502&lt;&gt;""),IF(AND('Dealflow centrale'!Q2502='Convalida dati'!$B$17,'Dealflow centrale'!I2502=""),OR('Dealflow centrale'!V2502="",V2502='Convalida dati'!$D$8),"FALSO"))</f>
        <v>1</v>
      </c>
      <c r="E2502" s="57" t="b">
        <f>+IF(OR(T2502='Convalida dati'!$F$4,T2502='Convalida dati'!$F$5,T2502='Convalida dati'!$F$8),OR('Dealflow centrale'!V2502='Convalida dati'!$D$9,V2502='Convalida dati'!$D$6,V2502='Convalida dati'!$D$7),IF(OR('Dealflow centrale'!T2502='Convalida dati'!$F$6,'Dealflow centrale'!T2502='Convalida dati'!$F$7),OR('Dealflow centrale'!V2502='Convalida dati'!$D$12,'Dealflow centrale'!V2502='Convalida dati'!$D$9,'Dealflow centrale'!V2502='Convalida dati'!$D$6),IF(T2502="",OR(V2502="",V2502='Convalida dati'!$D$8),"FALSO")))</f>
        <v>1</v>
      </c>
      <c r="F2502" s="58" t="str">
        <f t="shared" ca="1" si="277"/>
        <v>OK</v>
      </c>
      <c r="G2502" s="66">
        <f t="shared" si="274"/>
        <v>2497</v>
      </c>
      <c r="H2502" s="85">
        <v>44813</v>
      </c>
      <c r="I2502" s="296">
        <v>44813</v>
      </c>
      <c r="J2502" s="292" t="s">
        <v>5182</v>
      </c>
      <c r="K2502" s="76" t="s">
        <v>62</v>
      </c>
      <c r="L2502" s="76" t="s">
        <v>149</v>
      </c>
      <c r="M2502" s="78" t="s">
        <v>92</v>
      </c>
      <c r="N2502" s="77" t="s">
        <v>4469</v>
      </c>
      <c r="O2502" s="272"/>
      <c r="P2502" s="78" t="s">
        <v>36</v>
      </c>
      <c r="Q2502" s="280" t="s">
        <v>170</v>
      </c>
      <c r="R2502" s="384" t="s">
        <v>47</v>
      </c>
      <c r="S2502" s="387" t="str">
        <f>+'EVCA sectoralclassification'!E121</f>
        <v>Consumer products manufacturing</v>
      </c>
      <c r="T2502" s="384" t="s">
        <v>166</v>
      </c>
      <c r="U2502" s="78" t="s">
        <v>218</v>
      </c>
      <c r="V2502" s="427" t="s">
        <v>5177</v>
      </c>
      <c r="W2502" s="462"/>
      <c r="X2502" s="489">
        <v>44817</v>
      </c>
      <c r="Y2502" s="482"/>
      <c r="Z2502" s="74"/>
    </row>
    <row r="2503" spans="2:26" ht="42.45" hidden="1" customHeight="1" x14ac:dyDescent="0.3">
      <c r="B2503" s="56" t="str">
        <f t="shared" ca="1" si="275"/>
        <v>VERO</v>
      </c>
      <c r="C2503" s="57" t="b">
        <f t="shared" si="276"/>
        <v>1</v>
      </c>
      <c r="D2503" s="57" t="b">
        <f>+IF(Q2503='Convalida dati'!$B$16,AND('Dealflow centrale'!V2503&lt;&gt;"",I2503&lt;&gt;""),IF(AND('Dealflow centrale'!Q2503='Convalida dati'!$B$17,'Dealflow centrale'!I2503=""),OR('Dealflow centrale'!V2503="",V2503='Convalida dati'!$D$8),"FALSO"))</f>
        <v>1</v>
      </c>
      <c r="E2503" s="57" t="b">
        <f>+IF(OR(T2503='Convalida dati'!$F$4,T2503='Convalida dati'!$F$5,T2503='Convalida dati'!$F$8),OR('Dealflow centrale'!V2503='Convalida dati'!$D$9,V2503='Convalida dati'!$D$6,V2503='Convalida dati'!$D$7),IF(OR('Dealflow centrale'!T2503='Convalida dati'!$F$6,'Dealflow centrale'!T2503='Convalida dati'!$F$7),OR('Dealflow centrale'!V2503='Convalida dati'!$D$12,'Dealflow centrale'!V2503='Convalida dati'!$D$9,'Dealflow centrale'!V2503='Convalida dati'!$D$6),IF(T2503="",OR(V2503="",V2503='Convalida dati'!$D$8),"FALSO")))</f>
        <v>1</v>
      </c>
      <c r="F2503" s="58" t="str">
        <f t="shared" ca="1" si="277"/>
        <v>OK</v>
      </c>
      <c r="G2503" s="60">
        <f t="shared" si="274"/>
        <v>2498</v>
      </c>
      <c r="H2503" s="84">
        <v>44819</v>
      </c>
      <c r="I2503" s="295">
        <f>+H2503</f>
        <v>44819</v>
      </c>
      <c r="J2503" s="279" t="s">
        <v>5184</v>
      </c>
      <c r="K2503" s="70" t="s">
        <v>62</v>
      </c>
      <c r="L2503" s="70" t="s">
        <v>149</v>
      </c>
      <c r="M2503" s="72" t="s">
        <v>92</v>
      </c>
      <c r="N2503" s="75"/>
      <c r="O2503" s="73" t="s">
        <v>5183</v>
      </c>
      <c r="P2503" s="72" t="s">
        <v>83</v>
      </c>
      <c r="Q2503" s="281" t="s">
        <v>170</v>
      </c>
      <c r="R2503" s="385" t="s">
        <v>49</v>
      </c>
      <c r="S2503" s="388" t="str">
        <f>+'EVCA sectoralclassification'!E214</f>
        <v>Systems software</v>
      </c>
      <c r="T2503" s="385" t="s">
        <v>166</v>
      </c>
      <c r="U2503" s="72" t="s">
        <v>218</v>
      </c>
      <c r="V2503" s="425" t="s">
        <v>5177</v>
      </c>
      <c r="W2503" s="461"/>
      <c r="X2503" s="488">
        <v>44824</v>
      </c>
      <c r="Y2503" s="483"/>
      <c r="Z2503" s="80"/>
    </row>
    <row r="2504" spans="2:26" ht="42.45" hidden="1" customHeight="1" x14ac:dyDescent="0.3">
      <c r="B2504" s="56" t="str">
        <f t="shared" ca="1" si="275"/>
        <v>VERO</v>
      </c>
      <c r="C2504" s="57" t="b">
        <f t="shared" si="276"/>
        <v>1</v>
      </c>
      <c r="D2504" s="57" t="b">
        <f>+IF(Q2504='Convalida dati'!$B$16,AND('Dealflow centrale'!V2504&lt;&gt;"",I2504&lt;&gt;""),IF(AND('Dealflow centrale'!Q2504='Convalida dati'!$B$17,'Dealflow centrale'!I2504=""),OR('Dealflow centrale'!V2504="",V2504='Convalida dati'!$D$8),"FALSO"))</f>
        <v>1</v>
      </c>
      <c r="E2504" s="57" t="b">
        <f>+IF(OR(T2504='Convalida dati'!$F$4,T2504='Convalida dati'!$F$5,T2504='Convalida dati'!$F$8),OR('Dealflow centrale'!V2504='Convalida dati'!$D$9,V2504='Convalida dati'!$D$6,V2504='Convalida dati'!$D$7),IF(OR('Dealflow centrale'!T2504='Convalida dati'!$F$6,'Dealflow centrale'!T2504='Convalida dati'!$F$7),OR('Dealflow centrale'!V2504='Convalida dati'!$D$12,'Dealflow centrale'!V2504='Convalida dati'!$D$9,'Dealflow centrale'!V2504='Convalida dati'!$D$6),IF(T2504="",OR(V2504="",V2504='Convalida dati'!$D$8),"FALSO")))</f>
        <v>1</v>
      </c>
      <c r="F2504" s="58" t="str">
        <f t="shared" ca="1" si="277"/>
        <v>OK</v>
      </c>
      <c r="G2504" s="66">
        <f t="shared" si="274"/>
        <v>2499</v>
      </c>
      <c r="H2504" s="85">
        <v>44820</v>
      </c>
      <c r="I2504" s="296">
        <v>44820</v>
      </c>
      <c r="J2504" s="292" t="s">
        <v>5186</v>
      </c>
      <c r="K2504" s="76" t="s">
        <v>62</v>
      </c>
      <c r="L2504" s="76" t="s">
        <v>206</v>
      </c>
      <c r="M2504" s="78" t="s">
        <v>206</v>
      </c>
      <c r="N2504" s="77" t="s">
        <v>111</v>
      </c>
      <c r="O2504" s="272"/>
      <c r="P2504" s="78" t="s">
        <v>36</v>
      </c>
      <c r="Q2504" s="280" t="s">
        <v>170</v>
      </c>
      <c r="R2504" s="384" t="s">
        <v>53</v>
      </c>
      <c r="S2504" s="387" t="str">
        <f>+'EVCA sectoralclassification'!E148</f>
        <v>Hospitality, sports and entertainment facilities</v>
      </c>
      <c r="T2504" s="384" t="s">
        <v>166</v>
      </c>
      <c r="U2504" s="66" t="s">
        <v>218</v>
      </c>
      <c r="V2504" s="427" t="s">
        <v>5177</v>
      </c>
      <c r="W2504" s="462"/>
      <c r="X2504" s="489">
        <v>44824</v>
      </c>
      <c r="Y2504" s="482"/>
      <c r="Z2504" s="74"/>
    </row>
    <row r="2505" spans="2:26" ht="42.45" hidden="1" customHeight="1" x14ac:dyDescent="0.3">
      <c r="B2505" s="56" t="str">
        <f t="shared" ca="1" si="275"/>
        <v>VERO</v>
      </c>
      <c r="C2505" s="57" t="b">
        <f t="shared" si="276"/>
        <v>1</v>
      </c>
      <c r="D2505" s="57" t="b">
        <f>+IF(Q2505='Convalida dati'!$B$16,AND('Dealflow centrale'!V2505&lt;&gt;"",I2505&lt;&gt;""),IF(AND('Dealflow centrale'!Q2505='Convalida dati'!$B$17,'Dealflow centrale'!I2505=""),OR('Dealflow centrale'!V2505="",V2505='Convalida dati'!$D$8),"FALSO"))</f>
        <v>1</v>
      </c>
      <c r="E2505" s="57" t="b">
        <f>+IF(OR(T2505='Convalida dati'!$F$4,T2505='Convalida dati'!$F$5,T2505='Convalida dati'!$F$8),OR('Dealflow centrale'!V2505='Convalida dati'!$D$9,V2505='Convalida dati'!$D$6,V2505='Convalida dati'!$D$7),IF(OR('Dealflow centrale'!T2505='Convalida dati'!$F$6,'Dealflow centrale'!T2505='Convalida dati'!$F$7),OR('Dealflow centrale'!V2505='Convalida dati'!$D$12,'Dealflow centrale'!V2505='Convalida dati'!$D$9,'Dealflow centrale'!V2505='Convalida dati'!$D$6),IF(T2505="",OR(V2505="",V2505='Convalida dati'!$D$8),"FALSO")))</f>
        <v>1</v>
      </c>
      <c r="F2505" s="58" t="str">
        <f t="shared" ca="1" si="277"/>
        <v>OK</v>
      </c>
      <c r="G2505" s="60">
        <f t="shared" si="274"/>
        <v>2500</v>
      </c>
      <c r="H2505" s="84">
        <v>44823</v>
      </c>
      <c r="I2505" s="295">
        <v>44823</v>
      </c>
      <c r="J2505" s="279" t="s">
        <v>5188</v>
      </c>
      <c r="K2505" s="70" t="s">
        <v>62</v>
      </c>
      <c r="L2505" s="70" t="s">
        <v>149</v>
      </c>
      <c r="M2505" s="72" t="s">
        <v>92</v>
      </c>
      <c r="N2505" s="75"/>
      <c r="O2505" s="73" t="s">
        <v>5187</v>
      </c>
      <c r="P2505" s="72" t="s">
        <v>35</v>
      </c>
      <c r="Q2505" s="281" t="s">
        <v>170</v>
      </c>
      <c r="R2505" s="385" t="s">
        <v>53</v>
      </c>
      <c r="S2505" s="388" t="str">
        <f>+'EVCA sectoralclassification'!E183</f>
        <v>Financial institutions and services</v>
      </c>
      <c r="T2505" s="385" t="s">
        <v>166</v>
      </c>
      <c r="U2505" s="72" t="s">
        <v>218</v>
      </c>
      <c r="V2505" s="425" t="s">
        <v>5177</v>
      </c>
      <c r="W2505" s="461"/>
      <c r="X2505" s="488">
        <v>44824</v>
      </c>
      <c r="Y2505" s="483"/>
      <c r="Z2505" s="80"/>
    </row>
    <row r="2506" spans="2:26" ht="42.45" hidden="1" customHeight="1" x14ac:dyDescent="0.3">
      <c r="B2506" s="56" t="str">
        <f t="shared" ca="1" si="275"/>
        <v>VERO</v>
      </c>
      <c r="C2506" s="57" t="b">
        <f t="shared" si="276"/>
        <v>1</v>
      </c>
      <c r="D2506" s="57" t="b">
        <f>+IF(Q2506='Convalida dati'!$B$16,AND('Dealflow centrale'!V2506&lt;&gt;"",I2506&lt;&gt;""),IF(AND('Dealflow centrale'!Q2506='Convalida dati'!$B$17,'Dealflow centrale'!I2506=""),OR('Dealflow centrale'!V2506="",V2506='Convalida dati'!$D$8),"FALSO"))</f>
        <v>1</v>
      </c>
      <c r="E2506" s="57" t="b">
        <f>+IF(OR(T2506='Convalida dati'!$F$4,T2506='Convalida dati'!$F$5,T2506='Convalida dati'!$F$8),OR('Dealflow centrale'!V2506='Convalida dati'!$D$9,V2506='Convalida dati'!$D$6,V2506='Convalida dati'!$D$7),IF(OR('Dealflow centrale'!T2506='Convalida dati'!$F$6,'Dealflow centrale'!T2506='Convalida dati'!$F$7),OR('Dealflow centrale'!V2506='Convalida dati'!$D$12,'Dealflow centrale'!V2506='Convalida dati'!$D$9,'Dealflow centrale'!V2506='Convalida dati'!$D$6),IF(T2506="",OR(V2506="",V2506='Convalida dati'!$D$8),"FALSO")))</f>
        <v>1</v>
      </c>
      <c r="F2506" s="58" t="str">
        <f t="shared" ca="1" si="277"/>
        <v>OK</v>
      </c>
      <c r="G2506" s="66">
        <f t="shared" ref="G2506:G2569" si="278">+G2505+1</f>
        <v>2501</v>
      </c>
      <c r="H2506" s="85">
        <v>44823</v>
      </c>
      <c r="I2506" s="296">
        <v>44823</v>
      </c>
      <c r="J2506" s="292" t="s">
        <v>5189</v>
      </c>
      <c r="K2506" s="76" t="s">
        <v>62</v>
      </c>
      <c r="L2506" s="76" t="s">
        <v>80</v>
      </c>
      <c r="M2506" s="78" t="s">
        <v>70</v>
      </c>
      <c r="N2506" s="64"/>
      <c r="O2506" s="272" t="s">
        <v>5190</v>
      </c>
      <c r="P2506" s="66" t="s">
        <v>37</v>
      </c>
      <c r="Q2506" s="280" t="s">
        <v>170</v>
      </c>
      <c r="R2506" s="384" t="s">
        <v>48</v>
      </c>
      <c r="S2506" s="387" t="str">
        <f>+'EVCA sectoralclassification'!E200</f>
        <v>Internet technologies</v>
      </c>
      <c r="T2506" s="384" t="s">
        <v>167</v>
      </c>
      <c r="U2506" s="66" t="s">
        <v>218</v>
      </c>
      <c r="V2506" s="427" t="s">
        <v>5177</v>
      </c>
      <c r="W2506" s="462"/>
      <c r="X2506" s="489">
        <v>44824</v>
      </c>
      <c r="Y2506" s="482"/>
      <c r="Z2506" s="74"/>
    </row>
    <row r="2507" spans="2:26" ht="42.45" hidden="1" customHeight="1" x14ac:dyDescent="0.3">
      <c r="B2507" s="56" t="str">
        <f t="shared" ca="1" si="275"/>
        <v>VERO</v>
      </c>
      <c r="C2507" s="57" t="b">
        <f t="shared" si="276"/>
        <v>1</v>
      </c>
      <c r="D2507" s="57" t="b">
        <f>+IF(Q2507='Convalida dati'!$B$16,AND('Dealflow centrale'!V2507&lt;&gt;"",I2507&lt;&gt;""),IF(AND('Dealflow centrale'!Q2507='Convalida dati'!$B$17,'Dealflow centrale'!I2507=""),OR('Dealflow centrale'!V2507="",V2507='Convalida dati'!$D$8),"FALSO"))</f>
        <v>1</v>
      </c>
      <c r="E2507" s="57" t="b">
        <f>+IF(OR(T2507='Convalida dati'!$F$4,T2507='Convalida dati'!$F$5,T2507='Convalida dati'!$F$8),OR('Dealflow centrale'!V2507='Convalida dati'!$D$9,V2507='Convalida dati'!$D$6,V2507='Convalida dati'!$D$7),IF(OR('Dealflow centrale'!T2507='Convalida dati'!$F$6,'Dealflow centrale'!T2507='Convalida dati'!$F$7),OR('Dealflow centrale'!V2507='Convalida dati'!$D$12,'Dealflow centrale'!V2507='Convalida dati'!$D$9,'Dealflow centrale'!V2507='Convalida dati'!$D$6),IF(T2507="",OR(V2507="",V2507='Convalida dati'!$D$8),"FALSO")))</f>
        <v>1</v>
      </c>
      <c r="F2507" s="58" t="str">
        <f t="shared" ca="1" si="277"/>
        <v>OK</v>
      </c>
      <c r="G2507" s="60">
        <f t="shared" si="278"/>
        <v>2502</v>
      </c>
      <c r="H2507" s="84">
        <v>44824</v>
      </c>
      <c r="I2507" s="295">
        <v>44824</v>
      </c>
      <c r="J2507" s="279" t="s">
        <v>5191</v>
      </c>
      <c r="K2507" s="70" t="s">
        <v>64</v>
      </c>
      <c r="L2507" s="70" t="s">
        <v>4045</v>
      </c>
      <c r="M2507" s="72" t="s">
        <v>4046</v>
      </c>
      <c r="N2507" s="75"/>
      <c r="O2507" s="73" t="s">
        <v>5192</v>
      </c>
      <c r="P2507" s="72" t="s">
        <v>34</v>
      </c>
      <c r="Q2507" s="281" t="s">
        <v>170</v>
      </c>
      <c r="R2507" s="385" t="s">
        <v>52</v>
      </c>
      <c r="S2507" s="388" t="str">
        <f>+'EVCA sectoralclassification'!E232</f>
        <v>Medical devices and supplies</v>
      </c>
      <c r="T2507" s="385" t="s">
        <v>41</v>
      </c>
      <c r="U2507" s="72" t="s">
        <v>218</v>
      </c>
      <c r="V2507" s="434" t="s">
        <v>174</v>
      </c>
      <c r="W2507" s="397"/>
      <c r="X2507" s="488">
        <v>44824</v>
      </c>
      <c r="Y2507" s="483"/>
      <c r="Z2507" s="80"/>
    </row>
    <row r="2508" spans="2:26" ht="42.45" hidden="1" customHeight="1" x14ac:dyDescent="0.3">
      <c r="B2508" s="56" t="str">
        <f t="shared" ca="1" si="275"/>
        <v>VERO</v>
      </c>
      <c r="C2508" s="57" t="b">
        <f t="shared" si="276"/>
        <v>1</v>
      </c>
      <c r="D2508" s="57" t="b">
        <f>+IF(Q2508='Convalida dati'!$B$16,AND('Dealflow centrale'!V2508&lt;&gt;"",I2508&lt;&gt;""),IF(AND('Dealflow centrale'!Q2508='Convalida dati'!$B$17,'Dealflow centrale'!I2508=""),OR('Dealflow centrale'!V2508="",V2508='Convalida dati'!$D$8),"FALSO"))</f>
        <v>1</v>
      </c>
      <c r="E2508" s="57" t="b">
        <f>+IF(OR(T2508='Convalida dati'!$F$4,T2508='Convalida dati'!$F$5,T2508='Convalida dati'!$F$8),OR('Dealflow centrale'!V2508='Convalida dati'!$D$9,V2508='Convalida dati'!$D$6,V2508='Convalida dati'!$D$7),IF(OR('Dealflow centrale'!T2508='Convalida dati'!$F$6,'Dealflow centrale'!T2508='Convalida dati'!$F$7),OR('Dealflow centrale'!V2508='Convalida dati'!$D$12,'Dealflow centrale'!V2508='Convalida dati'!$D$9,'Dealflow centrale'!V2508='Convalida dati'!$D$6),IF(T2508="",OR(V2508="",V2508='Convalida dati'!$D$8),"FALSO")))</f>
        <v>1</v>
      </c>
      <c r="F2508" s="58" t="str">
        <f t="shared" ca="1" si="277"/>
        <v>OK</v>
      </c>
      <c r="G2508" s="66">
        <f t="shared" si="278"/>
        <v>2503</v>
      </c>
      <c r="H2508" s="85">
        <v>44824</v>
      </c>
      <c r="I2508" s="296">
        <v>44824</v>
      </c>
      <c r="J2508" s="292" t="s">
        <v>5193</v>
      </c>
      <c r="K2508" s="76" t="s">
        <v>62</v>
      </c>
      <c r="L2508" s="76" t="s">
        <v>149</v>
      </c>
      <c r="M2508" s="78" t="s">
        <v>92</v>
      </c>
      <c r="N2508" s="77" t="s">
        <v>4469</v>
      </c>
      <c r="O2508" s="272"/>
      <c r="P2508" s="78" t="s">
        <v>36</v>
      </c>
      <c r="Q2508" s="280" t="s">
        <v>170</v>
      </c>
      <c r="R2508" s="384" t="s">
        <v>49</v>
      </c>
      <c r="S2508" s="387" t="str">
        <f>+'EVCA sectoralclassification'!E214</f>
        <v>Systems software</v>
      </c>
      <c r="T2508" s="384" t="s">
        <v>167</v>
      </c>
      <c r="U2508" s="66" t="s">
        <v>218</v>
      </c>
      <c r="V2508" s="427" t="s">
        <v>5177</v>
      </c>
      <c r="W2508" s="462"/>
      <c r="X2508" s="489">
        <v>44824</v>
      </c>
      <c r="Y2508" s="482"/>
      <c r="Z2508" s="74"/>
    </row>
    <row r="2509" spans="2:26" ht="42.45" hidden="1" customHeight="1" x14ac:dyDescent="0.3">
      <c r="B2509" s="56" t="str">
        <f t="shared" ca="1" si="275"/>
        <v>VERO</v>
      </c>
      <c r="C2509" s="57" t="b">
        <f t="shared" si="276"/>
        <v>1</v>
      </c>
      <c r="D2509" s="57" t="b">
        <f>+IF(Q2509='Convalida dati'!$B$16,AND('Dealflow centrale'!V2509&lt;&gt;"",I2509&lt;&gt;""),IF(AND('Dealflow centrale'!Q2509='Convalida dati'!$B$17,'Dealflow centrale'!I2509=""),OR('Dealflow centrale'!V2509="",V2509='Convalida dati'!$D$8),"FALSO"))</f>
        <v>1</v>
      </c>
      <c r="E2509" s="57" t="b">
        <f>+IF(OR(T2509='Convalida dati'!$F$4,T2509='Convalida dati'!$F$5,T2509='Convalida dati'!$F$8),OR('Dealflow centrale'!V2509='Convalida dati'!$D$9,V2509='Convalida dati'!$D$6,V2509='Convalida dati'!$D$7),IF(OR('Dealflow centrale'!T2509='Convalida dati'!$F$6,'Dealflow centrale'!T2509='Convalida dati'!$F$7),OR('Dealflow centrale'!V2509='Convalida dati'!$D$12,'Dealflow centrale'!V2509='Convalida dati'!$D$9,'Dealflow centrale'!V2509='Convalida dati'!$D$6),IF(T2509="",OR(V2509="",V2509='Convalida dati'!$D$8),"FALSO")))</f>
        <v>1</v>
      </c>
      <c r="F2509" s="58" t="str">
        <f t="shared" ca="1" si="277"/>
        <v>OK</v>
      </c>
      <c r="G2509" s="60">
        <f t="shared" si="278"/>
        <v>2504</v>
      </c>
      <c r="H2509" s="84">
        <v>44827</v>
      </c>
      <c r="I2509" s="295">
        <v>44827</v>
      </c>
      <c r="J2509" s="279" t="s">
        <v>5194</v>
      </c>
      <c r="K2509" s="70" t="s">
        <v>62</v>
      </c>
      <c r="L2509" s="70" t="s">
        <v>154</v>
      </c>
      <c r="M2509" s="72" t="s">
        <v>92</v>
      </c>
      <c r="N2509" s="75"/>
      <c r="O2509" s="73" t="s">
        <v>5195</v>
      </c>
      <c r="P2509" s="72" t="s">
        <v>35</v>
      </c>
      <c r="Q2509" s="281" t="s">
        <v>170</v>
      </c>
      <c r="R2509" s="385" t="s">
        <v>46</v>
      </c>
      <c r="S2509" s="388" t="str">
        <f>+'EVCA sectoralclassification'!E162</f>
        <v>Alternative energy</v>
      </c>
      <c r="T2509" s="385" t="s">
        <v>41</v>
      </c>
      <c r="U2509" s="72" t="s">
        <v>218</v>
      </c>
      <c r="V2509" s="434" t="s">
        <v>174</v>
      </c>
      <c r="W2509" s="397"/>
      <c r="X2509" s="488">
        <v>44831</v>
      </c>
      <c r="Y2509" s="483"/>
      <c r="Z2509" s="80"/>
    </row>
    <row r="2510" spans="2:26" ht="42.45" hidden="1" customHeight="1" x14ac:dyDescent="0.3">
      <c r="B2510" s="56" t="str">
        <f t="shared" ca="1" si="275"/>
        <v>VERO</v>
      </c>
      <c r="C2510" s="57" t="b">
        <f t="shared" si="276"/>
        <v>1</v>
      </c>
      <c r="D2510" s="57" t="b">
        <f>+IF(Q2510='Convalida dati'!$B$16,AND('Dealflow centrale'!V2510&lt;&gt;"",I2510&lt;&gt;""),IF(AND('Dealflow centrale'!Q2510='Convalida dati'!$B$17,'Dealflow centrale'!I2510=""),OR('Dealflow centrale'!V2510="",V2510='Convalida dati'!$D$8),"FALSO"))</f>
        <v>1</v>
      </c>
      <c r="E2510" s="57" t="b">
        <f>+IF(OR(T2510='Convalida dati'!$F$4,T2510='Convalida dati'!$F$5,T2510='Convalida dati'!$F$8),OR('Dealflow centrale'!V2510='Convalida dati'!$D$9,V2510='Convalida dati'!$D$6,V2510='Convalida dati'!$D$7),IF(OR('Dealflow centrale'!T2510='Convalida dati'!$F$6,'Dealflow centrale'!T2510='Convalida dati'!$F$7),OR('Dealflow centrale'!V2510='Convalida dati'!$D$12,'Dealflow centrale'!V2510='Convalida dati'!$D$9,'Dealflow centrale'!V2510='Convalida dati'!$D$6),IF(T2510="",OR(V2510="",V2510='Convalida dati'!$D$8),"FALSO")))</f>
        <v>1</v>
      </c>
      <c r="F2510" s="58" t="str">
        <f t="shared" ca="1" si="277"/>
        <v>OK</v>
      </c>
      <c r="G2510" s="66">
        <f t="shared" si="278"/>
        <v>2505</v>
      </c>
      <c r="H2510" s="85">
        <v>44830</v>
      </c>
      <c r="I2510" s="296">
        <v>44830</v>
      </c>
      <c r="J2510" s="292" t="s">
        <v>5196</v>
      </c>
      <c r="K2510" s="76" t="s">
        <v>62</v>
      </c>
      <c r="L2510" s="76" t="s">
        <v>165</v>
      </c>
      <c r="M2510" s="78" t="s">
        <v>90</v>
      </c>
      <c r="N2510" s="64"/>
      <c r="O2510" s="272"/>
      <c r="P2510" s="78" t="s">
        <v>34</v>
      </c>
      <c r="Q2510" s="280" t="s">
        <v>170</v>
      </c>
      <c r="R2510" s="384" t="s">
        <v>48</v>
      </c>
      <c r="S2510" s="387" t="str">
        <f>+'EVCA sectoralclassification'!E200</f>
        <v>Internet technologies</v>
      </c>
      <c r="T2510" s="384" t="s">
        <v>41</v>
      </c>
      <c r="U2510" s="66" t="s">
        <v>218</v>
      </c>
      <c r="V2510" s="445" t="s">
        <v>174</v>
      </c>
      <c r="W2510" s="396"/>
      <c r="X2510" s="489">
        <v>44831</v>
      </c>
      <c r="Y2510" s="482"/>
      <c r="Z2510" s="74"/>
    </row>
    <row r="2511" spans="2:26" ht="42.45" hidden="1" customHeight="1" x14ac:dyDescent="0.3">
      <c r="B2511" s="56" t="str">
        <f t="shared" ca="1" si="275"/>
        <v>VERO</v>
      </c>
      <c r="C2511" s="57" t="b">
        <f t="shared" si="276"/>
        <v>1</v>
      </c>
      <c r="D2511" s="57" t="b">
        <f>+IF(Q2511='Convalida dati'!$B$16,AND('Dealflow centrale'!V2511&lt;&gt;"",I2511&lt;&gt;""),IF(AND('Dealflow centrale'!Q2511='Convalida dati'!$B$17,'Dealflow centrale'!I2511=""),OR('Dealflow centrale'!V2511="",V2511='Convalida dati'!$D$8),"FALSO"))</f>
        <v>1</v>
      </c>
      <c r="E2511" s="57" t="b">
        <f>+IF(OR(T2511='Convalida dati'!$F$4,T2511='Convalida dati'!$F$5,T2511='Convalida dati'!$F$8),OR('Dealflow centrale'!V2511='Convalida dati'!$D$9,V2511='Convalida dati'!$D$6,V2511='Convalida dati'!$D$7),IF(OR('Dealflow centrale'!T2511='Convalida dati'!$F$6,'Dealflow centrale'!T2511='Convalida dati'!$F$7),OR('Dealflow centrale'!V2511='Convalida dati'!$D$12,'Dealflow centrale'!V2511='Convalida dati'!$D$9,'Dealflow centrale'!V2511='Convalida dati'!$D$6),IF(T2511="",OR(V2511="",V2511='Convalida dati'!$D$8),"FALSO")))</f>
        <v>1</v>
      </c>
      <c r="F2511" s="58" t="str">
        <f t="shared" ca="1" si="277"/>
        <v>OK</v>
      </c>
      <c r="G2511" s="60">
        <f t="shared" si="278"/>
        <v>2506</v>
      </c>
      <c r="H2511" s="84">
        <v>44830</v>
      </c>
      <c r="I2511" s="295">
        <v>44830</v>
      </c>
      <c r="J2511" s="279" t="s">
        <v>5197</v>
      </c>
      <c r="K2511" s="70" t="s">
        <v>62</v>
      </c>
      <c r="L2511" s="70" t="s">
        <v>830</v>
      </c>
      <c r="M2511" s="72" t="s">
        <v>103</v>
      </c>
      <c r="N2511" s="75"/>
      <c r="O2511" s="73" t="s">
        <v>5200</v>
      </c>
      <c r="P2511" s="72" t="s">
        <v>34</v>
      </c>
      <c r="Q2511" s="281" t="s">
        <v>170</v>
      </c>
      <c r="R2511" s="385" t="s">
        <v>46</v>
      </c>
      <c r="S2511" s="388" t="str">
        <f>+'EVCA sectoralclassification'!E172</f>
        <v>Electricity supply</v>
      </c>
      <c r="T2511" s="385" t="s">
        <v>167</v>
      </c>
      <c r="U2511" s="72" t="s">
        <v>218</v>
      </c>
      <c r="V2511" s="425" t="s">
        <v>5177</v>
      </c>
      <c r="W2511" s="461"/>
      <c r="X2511" s="488">
        <v>44831</v>
      </c>
      <c r="Y2511" s="483"/>
      <c r="Z2511" s="80"/>
    </row>
    <row r="2512" spans="2:26" ht="42.45" hidden="1" customHeight="1" x14ac:dyDescent="0.3">
      <c r="B2512" s="56" t="str">
        <f t="shared" ca="1" si="275"/>
        <v>VERO</v>
      </c>
      <c r="C2512" s="57" t="b">
        <f t="shared" si="276"/>
        <v>1</v>
      </c>
      <c r="D2512" s="57" t="b">
        <f>+IF(Q2512='Convalida dati'!$B$16,AND('Dealflow centrale'!V2512&lt;&gt;"",I2512&lt;&gt;""),IF(AND('Dealflow centrale'!Q2512='Convalida dati'!$B$17,'Dealflow centrale'!I2512=""),OR('Dealflow centrale'!V2512="",V2512='Convalida dati'!$D$8),"FALSO"))</f>
        <v>1</v>
      </c>
      <c r="E2512" s="57" t="b">
        <f>+IF(OR(T2512='Convalida dati'!$F$4,T2512='Convalida dati'!$F$5,T2512='Convalida dati'!$F$8),OR('Dealflow centrale'!V2512='Convalida dati'!$D$9,V2512='Convalida dati'!$D$6,V2512='Convalida dati'!$D$7),IF(OR('Dealflow centrale'!T2512='Convalida dati'!$F$6,'Dealflow centrale'!T2512='Convalida dati'!$F$7),OR('Dealflow centrale'!V2512='Convalida dati'!$D$12,'Dealflow centrale'!V2512='Convalida dati'!$D$9,'Dealflow centrale'!V2512='Convalida dati'!$D$6),IF(T2512="",OR(V2512="",V2512='Convalida dati'!$D$8),"FALSO")))</f>
        <v>1</v>
      </c>
      <c r="F2512" s="58" t="str">
        <f t="shared" ca="1" si="277"/>
        <v>OK</v>
      </c>
      <c r="G2512" s="66">
        <f t="shared" si="278"/>
        <v>2507</v>
      </c>
      <c r="H2512" s="85">
        <v>44831</v>
      </c>
      <c r="I2512" s="296">
        <v>44831</v>
      </c>
      <c r="J2512" s="292" t="s">
        <v>5198</v>
      </c>
      <c r="K2512" s="76" t="s">
        <v>62</v>
      </c>
      <c r="L2512" s="76" t="s">
        <v>165</v>
      </c>
      <c r="M2512" s="78" t="s">
        <v>90</v>
      </c>
      <c r="N2512" s="64"/>
      <c r="O2512" s="272" t="s">
        <v>5199</v>
      </c>
      <c r="P2512" s="66" t="s">
        <v>83</v>
      </c>
      <c r="Q2512" s="67" t="s">
        <v>170</v>
      </c>
      <c r="R2512" s="384" t="s">
        <v>48</v>
      </c>
      <c r="S2512" s="387" t="str">
        <f>+'EVCA sectoralclassification'!E190</f>
        <v>Broadcasting, publications and content providers</v>
      </c>
      <c r="T2512" s="384" t="s">
        <v>166</v>
      </c>
      <c r="U2512" s="78" t="s">
        <v>218</v>
      </c>
      <c r="V2512" s="427" t="s">
        <v>5177</v>
      </c>
      <c r="W2512" s="462"/>
      <c r="X2512" s="489">
        <v>44831</v>
      </c>
      <c r="Y2512" s="482"/>
      <c r="Z2512" s="74"/>
    </row>
    <row r="2513" spans="2:26" ht="42.45" hidden="1" customHeight="1" x14ac:dyDescent="0.3">
      <c r="B2513" s="56" t="str">
        <f t="shared" ca="1" si="275"/>
        <v>VERO</v>
      </c>
      <c r="C2513" s="57" t="b">
        <f t="shared" si="276"/>
        <v>1</v>
      </c>
      <c r="D2513" s="57" t="b">
        <f>+IF(Q2513='Convalida dati'!$B$16,AND('Dealflow centrale'!V2513&lt;&gt;"",I2513&lt;&gt;""),IF(AND('Dealflow centrale'!Q2513='Convalida dati'!$B$17,'Dealflow centrale'!I2513=""),OR('Dealflow centrale'!V2513="",V2513='Convalida dati'!$D$8),"FALSO"))</f>
        <v>1</v>
      </c>
      <c r="E2513" s="57" t="b">
        <f>+IF(OR(T2513='Convalida dati'!$F$4,T2513='Convalida dati'!$F$5,T2513='Convalida dati'!$F$8),OR('Dealflow centrale'!V2513='Convalida dati'!$D$9,V2513='Convalida dati'!$D$6,V2513='Convalida dati'!$D$7),IF(OR('Dealflow centrale'!T2513='Convalida dati'!$F$6,'Dealflow centrale'!T2513='Convalida dati'!$F$7),OR('Dealflow centrale'!V2513='Convalida dati'!$D$12,'Dealflow centrale'!V2513='Convalida dati'!$D$9,'Dealflow centrale'!V2513='Convalida dati'!$D$6),IF(T2513="",OR(V2513="",V2513='Convalida dati'!$D$8),"FALSO")))</f>
        <v>1</v>
      </c>
      <c r="F2513" s="58" t="str">
        <f t="shared" ca="1" si="277"/>
        <v>OK</v>
      </c>
      <c r="G2513" s="60">
        <f t="shared" si="278"/>
        <v>2508</v>
      </c>
      <c r="H2513" s="84">
        <v>44816</v>
      </c>
      <c r="I2513" s="295">
        <v>44816</v>
      </c>
      <c r="J2513" s="279" t="s">
        <v>5201</v>
      </c>
      <c r="K2513" s="70" t="s">
        <v>64</v>
      </c>
      <c r="L2513" s="70" t="s">
        <v>705</v>
      </c>
      <c r="M2513" s="72" t="s">
        <v>187</v>
      </c>
      <c r="N2513" s="75" t="s">
        <v>184</v>
      </c>
      <c r="O2513" s="73"/>
      <c r="P2513" s="72" t="s">
        <v>36</v>
      </c>
      <c r="Q2513" s="281" t="s">
        <v>170</v>
      </c>
      <c r="R2513" s="385" t="s">
        <v>53</v>
      </c>
      <c r="S2513" s="388" t="str">
        <f>+'EVCA sectoralclassification'!E180</f>
        <v>Financial institutions and services</v>
      </c>
      <c r="T2513" s="385" t="s">
        <v>167</v>
      </c>
      <c r="U2513" s="72" t="s">
        <v>218</v>
      </c>
      <c r="V2513" s="425" t="s">
        <v>5177</v>
      </c>
      <c r="W2513" s="461"/>
      <c r="X2513" s="488">
        <v>44831</v>
      </c>
      <c r="Y2513" s="483" t="s">
        <v>5202</v>
      </c>
      <c r="Z2513" s="80"/>
    </row>
    <row r="2514" spans="2:26" ht="42.45" hidden="1" customHeight="1" x14ac:dyDescent="0.3">
      <c r="B2514" s="56" t="str">
        <f t="shared" ca="1" si="275"/>
        <v>VERO</v>
      </c>
      <c r="C2514" s="57" t="b">
        <f t="shared" si="276"/>
        <v>1</v>
      </c>
      <c r="D2514" s="57" t="b">
        <f>+IF(Q2514='Convalida dati'!$B$16,AND('Dealflow centrale'!V2514&lt;&gt;"",I2514&lt;&gt;""),IF(AND('Dealflow centrale'!Q2514='Convalida dati'!$B$17,'Dealflow centrale'!I2514=""),OR('Dealflow centrale'!V2514="",V2514='Convalida dati'!$D$8),"FALSO"))</f>
        <v>1</v>
      </c>
      <c r="E2514" s="57" t="b">
        <f>+IF(OR(T2514='Convalida dati'!$F$4,T2514='Convalida dati'!$F$5,T2514='Convalida dati'!$F$8),OR('Dealflow centrale'!V2514='Convalida dati'!$D$9,V2514='Convalida dati'!$D$6,V2514='Convalida dati'!$D$7),IF(OR('Dealflow centrale'!T2514='Convalida dati'!$F$6,'Dealflow centrale'!T2514='Convalida dati'!$F$7),OR('Dealflow centrale'!V2514='Convalida dati'!$D$12,'Dealflow centrale'!V2514='Convalida dati'!$D$9,'Dealflow centrale'!V2514='Convalida dati'!$D$6),IF(T2514="",OR(V2514="",V2514='Convalida dati'!$D$8),"FALSO")))</f>
        <v>1</v>
      </c>
      <c r="F2514" s="58" t="str">
        <f t="shared" ca="1" si="277"/>
        <v>OK</v>
      </c>
      <c r="G2514" s="66">
        <f t="shared" si="278"/>
        <v>2509</v>
      </c>
      <c r="H2514" s="85">
        <v>44825</v>
      </c>
      <c r="I2514" s="296">
        <v>44825</v>
      </c>
      <c r="J2514" s="292" t="s">
        <v>5204</v>
      </c>
      <c r="K2514" s="76" t="s">
        <v>62</v>
      </c>
      <c r="L2514" s="76" t="s">
        <v>206</v>
      </c>
      <c r="M2514" s="78" t="s">
        <v>206</v>
      </c>
      <c r="N2514" s="64"/>
      <c r="O2514" s="272" t="s">
        <v>1120</v>
      </c>
      <c r="P2514" s="66" t="s">
        <v>35</v>
      </c>
      <c r="Q2514" s="67" t="s">
        <v>170</v>
      </c>
      <c r="R2514" s="384" t="s">
        <v>46</v>
      </c>
      <c r="S2514" s="387" t="str">
        <f>+'EVCA sectoralclassification'!E179</f>
        <v>Energy: other</v>
      </c>
      <c r="T2514" s="384" t="s">
        <v>147</v>
      </c>
      <c r="U2514" s="66" t="s">
        <v>218</v>
      </c>
      <c r="V2514" s="445" t="s">
        <v>174</v>
      </c>
      <c r="W2514" s="396"/>
      <c r="X2514" s="489">
        <v>44838</v>
      </c>
      <c r="Y2514" s="482"/>
      <c r="Z2514" s="74"/>
    </row>
    <row r="2515" spans="2:26" ht="42.45" hidden="1" customHeight="1" x14ac:dyDescent="0.3">
      <c r="B2515" s="56" t="str">
        <f t="shared" ca="1" si="275"/>
        <v>VERO</v>
      </c>
      <c r="C2515" s="57" t="b">
        <f t="shared" si="276"/>
        <v>1</v>
      </c>
      <c r="D2515" s="57" t="b">
        <f>+IF(Q2515='Convalida dati'!$B$16,AND('Dealflow centrale'!V2515&lt;&gt;"",I2515&lt;&gt;""),IF(AND('Dealflow centrale'!Q2515='Convalida dati'!$B$17,'Dealflow centrale'!I2515=""),OR('Dealflow centrale'!V2515="",V2515='Convalida dati'!$D$8),"FALSO"))</f>
        <v>1</v>
      </c>
      <c r="E2515" s="57" t="b">
        <f>+IF(OR(T2515='Convalida dati'!$F$4,T2515='Convalida dati'!$F$5,T2515='Convalida dati'!$F$8),OR('Dealflow centrale'!V2515='Convalida dati'!$D$9,V2515='Convalida dati'!$D$6,V2515='Convalida dati'!$D$7),IF(OR('Dealflow centrale'!T2515='Convalida dati'!$F$6,'Dealflow centrale'!T2515='Convalida dati'!$F$7),OR('Dealflow centrale'!V2515='Convalida dati'!$D$12,'Dealflow centrale'!V2515='Convalida dati'!$D$9,'Dealflow centrale'!V2515='Convalida dati'!$D$6),IF(T2515="",OR(V2515="",V2515='Convalida dati'!$D$8),"FALSO")))</f>
        <v>1</v>
      </c>
      <c r="F2515" s="58" t="str">
        <f t="shared" ca="1" si="277"/>
        <v>OK</v>
      </c>
      <c r="G2515" s="60">
        <f t="shared" si="278"/>
        <v>2510</v>
      </c>
      <c r="H2515" s="84">
        <v>44837</v>
      </c>
      <c r="I2515" s="295">
        <v>44837</v>
      </c>
      <c r="J2515" s="279" t="s">
        <v>5205</v>
      </c>
      <c r="K2515" s="70" t="s">
        <v>62</v>
      </c>
      <c r="L2515" s="70" t="s">
        <v>202</v>
      </c>
      <c r="M2515" s="72" t="s">
        <v>89</v>
      </c>
      <c r="N2515" s="75" t="s">
        <v>112</v>
      </c>
      <c r="O2515" s="73"/>
      <c r="P2515" s="72" t="s">
        <v>36</v>
      </c>
      <c r="Q2515" s="281" t="s">
        <v>170</v>
      </c>
      <c r="R2515" s="385" t="s">
        <v>43</v>
      </c>
      <c r="S2515" s="388" t="str">
        <f>+'EVCA sectoralclassification'!E15</f>
        <v>Agriculture: other</v>
      </c>
      <c r="T2515" s="385" t="s">
        <v>167</v>
      </c>
      <c r="U2515" s="72" t="s">
        <v>218</v>
      </c>
      <c r="V2515" s="442" t="s">
        <v>5177</v>
      </c>
      <c r="W2515" s="467"/>
      <c r="X2515" s="488">
        <v>44838</v>
      </c>
      <c r="Y2515" s="483"/>
      <c r="Z2515" s="80"/>
    </row>
    <row r="2516" spans="2:26" ht="42.45" hidden="1" customHeight="1" x14ac:dyDescent="0.3">
      <c r="B2516" s="56" t="str">
        <f t="shared" ca="1" si="275"/>
        <v>VERO</v>
      </c>
      <c r="C2516" s="57" t="b">
        <f t="shared" si="276"/>
        <v>1</v>
      </c>
      <c r="D2516" s="57" t="b">
        <f>+IF(Q2516='Convalida dati'!$B$16,AND('Dealflow centrale'!V2516&lt;&gt;"",I2516&lt;&gt;""),IF(AND('Dealflow centrale'!Q2516='Convalida dati'!$B$17,'Dealflow centrale'!I2516=""),OR('Dealflow centrale'!V2516="",V2516='Convalida dati'!$D$8),"FALSO"))</f>
        <v>1</v>
      </c>
      <c r="E2516" s="57" t="b">
        <f>+IF(OR(T2516='Convalida dati'!$F$4,T2516='Convalida dati'!$F$5,T2516='Convalida dati'!$F$8),OR('Dealflow centrale'!V2516='Convalida dati'!$D$9,V2516='Convalida dati'!$D$6,V2516='Convalida dati'!$D$7),IF(OR('Dealflow centrale'!T2516='Convalida dati'!$F$6,'Dealflow centrale'!T2516='Convalida dati'!$F$7),OR('Dealflow centrale'!V2516='Convalida dati'!$D$12,'Dealflow centrale'!V2516='Convalida dati'!$D$9,'Dealflow centrale'!V2516='Convalida dati'!$D$6),IF(T2516="",OR(V2516="",V2516='Convalida dati'!$D$8),"FALSO")))</f>
        <v>1</v>
      </c>
      <c r="F2516" s="58" t="str">
        <f t="shared" ca="1" si="277"/>
        <v>OK</v>
      </c>
      <c r="G2516" s="66">
        <f t="shared" si="278"/>
        <v>2511</v>
      </c>
      <c r="H2516" s="85">
        <v>44831</v>
      </c>
      <c r="I2516" s="296">
        <v>44831</v>
      </c>
      <c r="J2516" s="292" t="s">
        <v>5206</v>
      </c>
      <c r="K2516" s="76" t="s">
        <v>62</v>
      </c>
      <c r="L2516" s="76" t="s">
        <v>165</v>
      </c>
      <c r="M2516" s="78" t="s">
        <v>90</v>
      </c>
      <c r="N2516" s="77"/>
      <c r="O2516" s="272" t="s">
        <v>5207</v>
      </c>
      <c r="P2516" s="78" t="s">
        <v>34</v>
      </c>
      <c r="Q2516" s="67" t="s">
        <v>170</v>
      </c>
      <c r="R2516" s="384" t="s">
        <v>48</v>
      </c>
      <c r="S2516" s="387" t="str">
        <f>+'EVCA sectoralclassification'!E201</f>
        <v>Communication: other</v>
      </c>
      <c r="T2516" s="384" t="s">
        <v>41</v>
      </c>
      <c r="U2516" s="66" t="s">
        <v>218</v>
      </c>
      <c r="V2516" s="437" t="s">
        <v>174</v>
      </c>
      <c r="W2516" s="384"/>
      <c r="X2516" s="489">
        <v>44838</v>
      </c>
      <c r="Y2516" s="482"/>
      <c r="Z2516" s="74"/>
    </row>
    <row r="2517" spans="2:26" ht="42.45" hidden="1" customHeight="1" x14ac:dyDescent="0.3">
      <c r="B2517" s="56" t="str">
        <f t="shared" ref="B2517:B2558" ca="1" si="279">IF(AND(+H2517&lt;=X2517,X2517&lt;=TODAY()),"VERO","FALSO")</f>
        <v>VERO</v>
      </c>
      <c r="C2517" s="57" t="b">
        <f t="shared" ref="C2517:C2558" si="280">+(AND(G2517&lt;&gt;"",H2517&lt;&gt;"",J2517&lt;&gt;"",K2517&lt;&gt;"",L2517&lt;&gt;"",M2517&lt;&gt;"",P2517&lt;&gt;"",Q2517&lt;&gt;""))</f>
        <v>1</v>
      </c>
      <c r="D2517" s="57" t="b">
        <f>+IF(Q2517='Convalida dati'!$B$16,AND('Dealflow centrale'!V2517&lt;&gt;"",I2517&lt;&gt;""),IF(AND('Dealflow centrale'!Q2517='Convalida dati'!$B$17,'Dealflow centrale'!I2517=""),OR('Dealflow centrale'!V2517="",V2517='Convalida dati'!$D$8),"FALSO"))</f>
        <v>1</v>
      </c>
      <c r="E2517" s="57" t="b">
        <f>+IF(OR(T2517='Convalida dati'!$F$4,T2517='Convalida dati'!$F$5,T2517='Convalida dati'!$F$8),OR('Dealflow centrale'!V2517='Convalida dati'!$D$9,V2517='Convalida dati'!$D$6,V2517='Convalida dati'!$D$7),IF(OR('Dealflow centrale'!T2517='Convalida dati'!$F$6,'Dealflow centrale'!T2517='Convalida dati'!$F$7),OR('Dealflow centrale'!V2517='Convalida dati'!$D$12,'Dealflow centrale'!V2517='Convalida dati'!$D$9,'Dealflow centrale'!V2517='Convalida dati'!$D$6),IF(T2517="",OR(V2517="",V2517='Convalida dati'!$D$8),"FALSO")))</f>
        <v>1</v>
      </c>
      <c r="F2517" s="58" t="str">
        <f t="shared" ref="F2517:F2558" ca="1" si="281">+IF(AND(B2517="VERO",C2517=TRUE,D2517=TRUE,E2517=TRUE),"OK","ERRORE")</f>
        <v>OK</v>
      </c>
      <c r="G2517" s="60">
        <f t="shared" si="278"/>
        <v>2512</v>
      </c>
      <c r="H2517" s="84">
        <v>44831</v>
      </c>
      <c r="I2517" s="295">
        <v>44831</v>
      </c>
      <c r="J2517" s="279" t="s">
        <v>5209</v>
      </c>
      <c r="K2517" s="70" t="s">
        <v>64</v>
      </c>
      <c r="L2517" s="70" t="s">
        <v>5210</v>
      </c>
      <c r="M2517" s="72" t="s">
        <v>5211</v>
      </c>
      <c r="N2517" s="75"/>
      <c r="O2517" s="73" t="s">
        <v>5208</v>
      </c>
      <c r="P2517" s="72" t="s">
        <v>34</v>
      </c>
      <c r="Q2517" s="281" t="s">
        <v>170</v>
      </c>
      <c r="R2517" s="385" t="s">
        <v>46</v>
      </c>
      <c r="S2517" s="388" t="str">
        <f>+'EVCA sectoralclassification'!E178</f>
        <v>Environmental services</v>
      </c>
      <c r="T2517" s="385" t="s">
        <v>166</v>
      </c>
      <c r="U2517" s="72" t="s">
        <v>218</v>
      </c>
      <c r="V2517" s="434" t="s">
        <v>174</v>
      </c>
      <c r="W2517" s="397"/>
      <c r="X2517" s="488">
        <v>44838</v>
      </c>
      <c r="Y2517" s="483" t="s">
        <v>4408</v>
      </c>
      <c r="Z2517" s="80"/>
    </row>
    <row r="2518" spans="2:26" ht="42.45" hidden="1" customHeight="1" x14ac:dyDescent="0.3">
      <c r="B2518" s="56" t="str">
        <f t="shared" ca="1" si="279"/>
        <v>VERO</v>
      </c>
      <c r="C2518" s="57" t="b">
        <f t="shared" si="280"/>
        <v>1</v>
      </c>
      <c r="D2518" s="57" t="b">
        <f>+IF(Q2518='Convalida dati'!$B$16,AND('Dealflow centrale'!V2518&lt;&gt;"",I2518&lt;&gt;""),IF(AND('Dealflow centrale'!Q2518='Convalida dati'!$B$17,'Dealflow centrale'!I2518=""),OR('Dealflow centrale'!V2518="",V2518='Convalida dati'!$D$8),"FALSO"))</f>
        <v>1</v>
      </c>
      <c r="E2518" s="57" t="b">
        <f>+IF(OR(T2518='Convalida dati'!$F$4,T2518='Convalida dati'!$F$5,T2518='Convalida dati'!$F$8),OR('Dealflow centrale'!V2518='Convalida dati'!$D$9,V2518='Convalida dati'!$D$6,V2518='Convalida dati'!$D$7),IF(OR('Dealflow centrale'!T2518='Convalida dati'!$F$6,'Dealflow centrale'!T2518='Convalida dati'!$F$7),OR('Dealflow centrale'!V2518='Convalida dati'!$D$12,'Dealflow centrale'!V2518='Convalida dati'!$D$9,'Dealflow centrale'!V2518='Convalida dati'!$D$6),IF(T2518="",OR(V2518="",V2518='Convalida dati'!$D$8),"FALSO")))</f>
        <v>1</v>
      </c>
      <c r="F2518" s="58" t="str">
        <f t="shared" ca="1" si="281"/>
        <v>OK</v>
      </c>
      <c r="G2518" s="66">
        <f t="shared" si="278"/>
        <v>2513</v>
      </c>
      <c r="H2518" s="85">
        <v>44832</v>
      </c>
      <c r="I2518" s="296">
        <v>44832</v>
      </c>
      <c r="J2518" s="292" t="s">
        <v>5212</v>
      </c>
      <c r="K2518" s="76" t="s">
        <v>62</v>
      </c>
      <c r="L2518" s="76" t="s">
        <v>165</v>
      </c>
      <c r="M2518" s="78" t="s">
        <v>90</v>
      </c>
      <c r="N2518" s="64"/>
      <c r="O2518" s="272" t="s">
        <v>5213</v>
      </c>
      <c r="P2518" s="66" t="s">
        <v>34</v>
      </c>
      <c r="Q2518" s="67" t="s">
        <v>170</v>
      </c>
      <c r="R2518" s="384" t="s">
        <v>53</v>
      </c>
      <c r="S2518" s="387" t="str">
        <f>+'EVCA sectoralclassification'!E109</f>
        <v>Transportation services</v>
      </c>
      <c r="T2518" s="384" t="s">
        <v>166</v>
      </c>
      <c r="U2518" s="66" t="s">
        <v>218</v>
      </c>
      <c r="V2518" s="427" t="s">
        <v>5177</v>
      </c>
      <c r="W2518" s="462"/>
      <c r="X2518" s="489">
        <v>44838</v>
      </c>
      <c r="Y2518" s="482"/>
      <c r="Z2518" s="74"/>
    </row>
    <row r="2519" spans="2:26" ht="42.45" hidden="1" customHeight="1" x14ac:dyDescent="0.3">
      <c r="B2519" s="56" t="str">
        <f t="shared" ca="1" si="279"/>
        <v>VERO</v>
      </c>
      <c r="C2519" s="57" t="b">
        <f t="shared" si="280"/>
        <v>1</v>
      </c>
      <c r="D2519" s="57" t="b">
        <f>+IF(Q2519='Convalida dati'!$B$16,AND('Dealflow centrale'!V2519&lt;&gt;"",I2519&lt;&gt;""),IF(AND('Dealflow centrale'!Q2519='Convalida dati'!$B$17,'Dealflow centrale'!I2519=""),OR('Dealflow centrale'!V2519="",V2519='Convalida dati'!$D$8),"FALSO"))</f>
        <v>1</v>
      </c>
      <c r="E2519" s="57" t="b">
        <f>+IF(OR(T2519='Convalida dati'!$F$4,T2519='Convalida dati'!$F$5,T2519='Convalida dati'!$F$8),OR('Dealflow centrale'!V2519='Convalida dati'!$D$9,V2519='Convalida dati'!$D$6,V2519='Convalida dati'!$D$7),IF(OR('Dealflow centrale'!T2519='Convalida dati'!$F$6,'Dealflow centrale'!T2519='Convalida dati'!$F$7),OR('Dealflow centrale'!V2519='Convalida dati'!$D$12,'Dealflow centrale'!V2519='Convalida dati'!$D$9,'Dealflow centrale'!V2519='Convalida dati'!$D$6),IF(T2519="",OR(V2519="",V2519='Convalida dati'!$D$8),"FALSO")))</f>
        <v>1</v>
      </c>
      <c r="F2519" s="58" t="str">
        <f t="shared" ca="1" si="281"/>
        <v>OK</v>
      </c>
      <c r="G2519" s="60">
        <f t="shared" si="278"/>
        <v>2514</v>
      </c>
      <c r="H2519" s="84">
        <v>44832</v>
      </c>
      <c r="I2519" s="295">
        <v>44832</v>
      </c>
      <c r="J2519" s="279" t="s">
        <v>5214</v>
      </c>
      <c r="K2519" s="70" t="s">
        <v>62</v>
      </c>
      <c r="L2519" s="70" t="s">
        <v>5215</v>
      </c>
      <c r="M2519" s="72" t="s">
        <v>99</v>
      </c>
      <c r="N2519" s="75"/>
      <c r="O2519" s="73" t="s">
        <v>1062</v>
      </c>
      <c r="P2519" s="72" t="s">
        <v>35</v>
      </c>
      <c r="Q2519" s="281" t="s">
        <v>170</v>
      </c>
      <c r="R2519" s="385" t="s">
        <v>53</v>
      </c>
      <c r="S2519" s="388" t="str">
        <f>+'EVCA sectoralclassification'!E89</f>
        <v>Business and industrial services</v>
      </c>
      <c r="T2519" s="385" t="s">
        <v>41</v>
      </c>
      <c r="U2519" s="72" t="s">
        <v>218</v>
      </c>
      <c r="V2519" s="434" t="s">
        <v>174</v>
      </c>
      <c r="W2519" s="397"/>
      <c r="X2519" s="488">
        <v>44838</v>
      </c>
      <c r="Y2519" s="483"/>
      <c r="Z2519" s="80"/>
    </row>
    <row r="2520" spans="2:26" ht="42.45" hidden="1" customHeight="1" x14ac:dyDescent="0.3">
      <c r="B2520" s="56" t="str">
        <f t="shared" ca="1" si="279"/>
        <v>VERO</v>
      </c>
      <c r="C2520" s="57" t="b">
        <f t="shared" si="280"/>
        <v>1</v>
      </c>
      <c r="D2520" s="57" t="b">
        <f>+IF(Q2520='Convalida dati'!$B$16,AND('Dealflow centrale'!V2520&lt;&gt;"",I2520&lt;&gt;""),IF(AND('Dealflow centrale'!Q2520='Convalida dati'!$B$17,'Dealflow centrale'!I2520=""),OR('Dealflow centrale'!V2520="",V2520='Convalida dati'!$D$8),"FALSO"))</f>
        <v>1</v>
      </c>
      <c r="E2520" s="57" t="b">
        <f>+IF(OR(T2520='Convalida dati'!$F$4,T2520='Convalida dati'!$F$5,T2520='Convalida dati'!$F$8),OR('Dealflow centrale'!V2520='Convalida dati'!$D$9,V2520='Convalida dati'!$D$6,V2520='Convalida dati'!$D$7),IF(OR('Dealflow centrale'!T2520='Convalida dati'!$F$6,'Dealflow centrale'!T2520='Convalida dati'!$F$7),OR('Dealflow centrale'!V2520='Convalida dati'!$D$12,'Dealflow centrale'!V2520='Convalida dati'!$D$9,'Dealflow centrale'!V2520='Convalida dati'!$D$6),IF(T2520="",OR(V2520="",V2520='Convalida dati'!$D$8),"FALSO")))</f>
        <v>1</v>
      </c>
      <c r="F2520" s="58" t="str">
        <f t="shared" ca="1" si="281"/>
        <v>OK</v>
      </c>
      <c r="G2520" s="66">
        <f t="shared" si="278"/>
        <v>2515</v>
      </c>
      <c r="H2520" s="85">
        <v>44834</v>
      </c>
      <c r="I2520" s="296">
        <v>44834</v>
      </c>
      <c r="J2520" s="292" t="s">
        <v>5216</v>
      </c>
      <c r="K2520" s="76" t="s">
        <v>62</v>
      </c>
      <c r="L2520" s="76" t="s">
        <v>190</v>
      </c>
      <c r="M2520" s="78" t="s">
        <v>99</v>
      </c>
      <c r="N2520" s="64"/>
      <c r="O2520" s="272" t="s">
        <v>5217</v>
      </c>
      <c r="P2520" s="66" t="s">
        <v>34</v>
      </c>
      <c r="Q2520" s="67" t="s">
        <v>170</v>
      </c>
      <c r="R2520" s="384" t="s">
        <v>51</v>
      </c>
      <c r="S2520" s="387" t="str">
        <f>+'EVCA sectoralclassification'!E46</f>
        <v>Business and industrial products</v>
      </c>
      <c r="T2520" s="384" t="s">
        <v>166</v>
      </c>
      <c r="U2520" s="66" t="s">
        <v>218</v>
      </c>
      <c r="V2520" s="427" t="s">
        <v>5177</v>
      </c>
      <c r="W2520" s="462"/>
      <c r="X2520" s="489">
        <v>44838</v>
      </c>
      <c r="Y2520" s="482"/>
      <c r="Z2520" s="74"/>
    </row>
    <row r="2521" spans="2:26" ht="42.45" hidden="1" customHeight="1" x14ac:dyDescent="0.3">
      <c r="B2521" s="56" t="str">
        <f t="shared" ca="1" si="279"/>
        <v>VERO</v>
      </c>
      <c r="C2521" s="57" t="b">
        <f t="shared" si="280"/>
        <v>1</v>
      </c>
      <c r="D2521" s="57" t="b">
        <f>+IF(Q2521='Convalida dati'!$B$16,AND('Dealflow centrale'!V2521&lt;&gt;"",I2521&lt;&gt;""),IF(AND('Dealflow centrale'!Q2521='Convalida dati'!$B$17,'Dealflow centrale'!I2521=""),OR('Dealflow centrale'!V2521="",V2521='Convalida dati'!$D$8),"FALSO"))</f>
        <v>1</v>
      </c>
      <c r="E2521" s="57" t="b">
        <f>+IF(OR(T2521='Convalida dati'!$F$4,T2521='Convalida dati'!$F$5,T2521='Convalida dati'!$F$8),OR('Dealflow centrale'!V2521='Convalida dati'!$D$9,V2521='Convalida dati'!$D$6,V2521='Convalida dati'!$D$7),IF(OR('Dealflow centrale'!T2521='Convalida dati'!$F$6,'Dealflow centrale'!T2521='Convalida dati'!$F$7),OR('Dealflow centrale'!V2521='Convalida dati'!$D$12,'Dealflow centrale'!V2521='Convalida dati'!$D$9,'Dealflow centrale'!V2521='Convalida dati'!$D$6),IF(T2521="",OR(V2521="",V2521='Convalida dati'!$D$8),"FALSO")))</f>
        <v>1</v>
      </c>
      <c r="F2521" s="58" t="str">
        <f t="shared" ca="1" si="281"/>
        <v>OK</v>
      </c>
      <c r="G2521" s="60">
        <f t="shared" si="278"/>
        <v>2516</v>
      </c>
      <c r="H2521" s="84">
        <v>44834</v>
      </c>
      <c r="I2521" s="295">
        <v>44834</v>
      </c>
      <c r="J2521" s="279" t="s">
        <v>5218</v>
      </c>
      <c r="K2521" s="70" t="s">
        <v>62</v>
      </c>
      <c r="L2521" s="70" t="s">
        <v>149</v>
      </c>
      <c r="M2521" s="72" t="s">
        <v>92</v>
      </c>
      <c r="N2521" s="75"/>
      <c r="O2521" s="73" t="s">
        <v>5219</v>
      </c>
      <c r="P2521" s="72" t="s">
        <v>35</v>
      </c>
      <c r="Q2521" s="281" t="s">
        <v>170</v>
      </c>
      <c r="R2521" s="385" t="s">
        <v>47</v>
      </c>
      <c r="S2521" s="388" t="str">
        <f>+'EVCA sectoralclassification'!E160</f>
        <v>Restaurants, food services</v>
      </c>
      <c r="T2521" s="385" t="s">
        <v>167</v>
      </c>
      <c r="U2521" s="72" t="s">
        <v>218</v>
      </c>
      <c r="V2521" s="425" t="s">
        <v>5177</v>
      </c>
      <c r="W2521" s="461"/>
      <c r="X2521" s="488">
        <v>44838</v>
      </c>
      <c r="Y2521" s="483"/>
      <c r="Z2521" s="80"/>
    </row>
    <row r="2522" spans="2:26" ht="42.45" hidden="1" customHeight="1" x14ac:dyDescent="0.3">
      <c r="B2522" s="56" t="str">
        <f t="shared" ca="1" si="279"/>
        <v>VERO</v>
      </c>
      <c r="C2522" s="57" t="b">
        <f t="shared" si="280"/>
        <v>1</v>
      </c>
      <c r="D2522" s="57" t="b">
        <f>+IF(Q2522='Convalida dati'!$B$16,AND('Dealflow centrale'!V2522&lt;&gt;"",I2522&lt;&gt;""),IF(AND('Dealflow centrale'!Q2522='Convalida dati'!$B$17,'Dealflow centrale'!I2522=""),OR('Dealflow centrale'!V2522="",V2522='Convalida dati'!$D$8),"FALSO"))</f>
        <v>1</v>
      </c>
      <c r="E2522" s="57" t="b">
        <f>+IF(OR(T2522='Convalida dati'!$F$4,T2522='Convalida dati'!$F$5,T2522='Convalida dati'!$F$8),OR('Dealflow centrale'!V2522='Convalida dati'!$D$9,V2522='Convalida dati'!$D$6,V2522='Convalida dati'!$D$7),IF(OR('Dealflow centrale'!T2522='Convalida dati'!$F$6,'Dealflow centrale'!T2522='Convalida dati'!$F$7),OR('Dealflow centrale'!V2522='Convalida dati'!$D$12,'Dealflow centrale'!V2522='Convalida dati'!$D$9,'Dealflow centrale'!V2522='Convalida dati'!$D$6),IF(T2522="",OR(V2522="",V2522='Convalida dati'!$D$8),"FALSO")))</f>
        <v>1</v>
      </c>
      <c r="F2522" s="58" t="str">
        <f t="shared" ca="1" si="281"/>
        <v>OK</v>
      </c>
      <c r="G2522" s="66">
        <f t="shared" si="278"/>
        <v>2517</v>
      </c>
      <c r="H2522" s="85">
        <v>44837</v>
      </c>
      <c r="I2522" s="296">
        <v>44837</v>
      </c>
      <c r="J2522" s="292" t="s">
        <v>5221</v>
      </c>
      <c r="K2522" s="76" t="s">
        <v>62</v>
      </c>
      <c r="L2522" s="76" t="s">
        <v>149</v>
      </c>
      <c r="M2522" s="78" t="s">
        <v>92</v>
      </c>
      <c r="N2522" s="64"/>
      <c r="O2522" s="272" t="s">
        <v>5220</v>
      </c>
      <c r="P2522" s="66" t="s">
        <v>35</v>
      </c>
      <c r="Q2522" s="67" t="s">
        <v>170</v>
      </c>
      <c r="R2522" s="384" t="s">
        <v>53</v>
      </c>
      <c r="S2522" s="387" t="str">
        <f>+'EVCA sectoralclassification'!E161</f>
        <v>Consumer services: other</v>
      </c>
      <c r="T2522" s="384" t="s">
        <v>166</v>
      </c>
      <c r="U2522" s="66" t="s">
        <v>218</v>
      </c>
      <c r="V2522" s="427" t="s">
        <v>5177</v>
      </c>
      <c r="W2522" s="462"/>
      <c r="X2522" s="489">
        <v>44838</v>
      </c>
      <c r="Y2522" s="482"/>
      <c r="Z2522" s="74"/>
    </row>
    <row r="2523" spans="2:26" ht="42.45" hidden="1" customHeight="1" x14ac:dyDescent="0.3">
      <c r="B2523" s="56" t="str">
        <f t="shared" ca="1" si="279"/>
        <v>VERO</v>
      </c>
      <c r="C2523" s="57" t="b">
        <f t="shared" si="280"/>
        <v>1</v>
      </c>
      <c r="D2523" s="57" t="b">
        <f>+IF(Q2523='Convalida dati'!$B$16,AND('Dealflow centrale'!V2523&lt;&gt;"",I2523&lt;&gt;""),IF(AND('Dealflow centrale'!Q2523='Convalida dati'!$B$17,'Dealflow centrale'!I2523=""),OR('Dealflow centrale'!V2523="",V2523='Convalida dati'!$D$8),"FALSO"))</f>
        <v>1</v>
      </c>
      <c r="E2523" s="57" t="b">
        <f>+IF(OR(T2523='Convalida dati'!$F$4,T2523='Convalida dati'!$F$5,T2523='Convalida dati'!$F$8),OR('Dealflow centrale'!V2523='Convalida dati'!$D$9,V2523='Convalida dati'!$D$6,V2523='Convalida dati'!$D$7),IF(OR('Dealflow centrale'!T2523='Convalida dati'!$F$6,'Dealflow centrale'!T2523='Convalida dati'!$F$7),OR('Dealflow centrale'!V2523='Convalida dati'!$D$12,'Dealflow centrale'!V2523='Convalida dati'!$D$9,'Dealflow centrale'!V2523='Convalida dati'!$D$6),IF(T2523="",OR(V2523="",V2523='Convalida dati'!$D$8),"FALSO")))</f>
        <v>1</v>
      </c>
      <c r="F2523" s="58" t="str">
        <f t="shared" ca="1" si="281"/>
        <v>OK</v>
      </c>
      <c r="G2523" s="60">
        <f t="shared" si="278"/>
        <v>2518</v>
      </c>
      <c r="H2523" s="84">
        <v>44837</v>
      </c>
      <c r="I2523" s="295">
        <v>44837</v>
      </c>
      <c r="J2523" s="279" t="s">
        <v>5222</v>
      </c>
      <c r="K2523" s="70" t="s">
        <v>62</v>
      </c>
      <c r="L2523" s="70" t="s">
        <v>165</v>
      </c>
      <c r="M2523" s="72" t="s">
        <v>92</v>
      </c>
      <c r="N2523" s="75" t="s">
        <v>85</v>
      </c>
      <c r="O2523" s="73"/>
      <c r="P2523" s="72" t="s">
        <v>36</v>
      </c>
      <c r="Q2523" s="281" t="s">
        <v>170</v>
      </c>
      <c r="R2523" s="385" t="s">
        <v>48</v>
      </c>
      <c r="S2523" s="388" t="str">
        <f>+'EVCA sectoralclassification'!E201</f>
        <v>Communication: other</v>
      </c>
      <c r="T2523" s="385" t="s">
        <v>167</v>
      </c>
      <c r="U2523" s="72" t="s">
        <v>218</v>
      </c>
      <c r="V2523" s="425" t="s">
        <v>5177</v>
      </c>
      <c r="W2523" s="461"/>
      <c r="X2523" s="488">
        <v>44838</v>
      </c>
      <c r="Y2523" s="483"/>
      <c r="Z2523" s="80"/>
    </row>
    <row r="2524" spans="2:26" ht="42.45" hidden="1" customHeight="1" x14ac:dyDescent="0.3">
      <c r="B2524" s="56" t="str">
        <f t="shared" ca="1" si="279"/>
        <v>VERO</v>
      </c>
      <c r="C2524" s="57" t="b">
        <f t="shared" si="280"/>
        <v>1</v>
      </c>
      <c r="D2524" s="57" t="b">
        <f>+IF(Q2524='Convalida dati'!$B$16,AND('Dealflow centrale'!V2524&lt;&gt;"",I2524&lt;&gt;""),IF(AND('Dealflow centrale'!Q2524='Convalida dati'!$B$17,'Dealflow centrale'!I2524=""),OR('Dealflow centrale'!V2524="",V2524='Convalida dati'!$D$8),"FALSO"))</f>
        <v>1</v>
      </c>
      <c r="E2524" s="57" t="b">
        <f>+IF(OR(T2524='Convalida dati'!$F$4,T2524='Convalida dati'!$F$5,T2524='Convalida dati'!$F$8),OR('Dealflow centrale'!V2524='Convalida dati'!$D$9,V2524='Convalida dati'!$D$6,V2524='Convalida dati'!$D$7),IF(OR('Dealflow centrale'!T2524='Convalida dati'!$F$6,'Dealflow centrale'!T2524='Convalida dati'!$F$7),OR('Dealflow centrale'!V2524='Convalida dati'!$D$12,'Dealflow centrale'!V2524='Convalida dati'!$D$9,'Dealflow centrale'!V2524='Convalida dati'!$D$6),IF(T2524="",OR(V2524="",V2524='Convalida dati'!$D$8),"FALSO")))</f>
        <v>1</v>
      </c>
      <c r="F2524" s="58" t="str">
        <f t="shared" ca="1" si="281"/>
        <v>OK</v>
      </c>
      <c r="G2524" s="66">
        <f t="shared" si="278"/>
        <v>2519</v>
      </c>
      <c r="H2524" s="85">
        <v>44837</v>
      </c>
      <c r="I2524" s="296">
        <v>44837</v>
      </c>
      <c r="J2524" s="292" t="s">
        <v>5223</v>
      </c>
      <c r="K2524" s="76" t="s">
        <v>62</v>
      </c>
      <c r="L2524" s="76" t="s">
        <v>2752</v>
      </c>
      <c r="M2524" s="78" t="s">
        <v>103</v>
      </c>
      <c r="N2524" s="64"/>
      <c r="O2524" s="272" t="s">
        <v>5224</v>
      </c>
      <c r="P2524" s="66" t="s">
        <v>34</v>
      </c>
      <c r="Q2524" s="67" t="s">
        <v>170</v>
      </c>
      <c r="R2524" s="384" t="s">
        <v>49</v>
      </c>
      <c r="S2524" s="387" t="str">
        <f>+'EVCA sectoralclassification'!E214</f>
        <v>Systems software</v>
      </c>
      <c r="T2524" s="384" t="s">
        <v>166</v>
      </c>
      <c r="U2524" s="66" t="s">
        <v>218</v>
      </c>
      <c r="V2524" s="427" t="s">
        <v>5177</v>
      </c>
      <c r="W2524" s="462"/>
      <c r="X2524" s="489">
        <v>44838</v>
      </c>
      <c r="Y2524" s="482"/>
      <c r="Z2524" s="74"/>
    </row>
    <row r="2525" spans="2:26" ht="42.45" hidden="1" customHeight="1" x14ac:dyDescent="0.3">
      <c r="B2525" s="56" t="str">
        <f t="shared" ca="1" si="279"/>
        <v>VERO</v>
      </c>
      <c r="C2525" s="57" t="b">
        <f t="shared" si="280"/>
        <v>1</v>
      </c>
      <c r="D2525" s="57" t="b">
        <f>+IF(Q2525='Convalida dati'!$B$16,AND('Dealflow centrale'!V2525&lt;&gt;"",I2525&lt;&gt;""),IF(AND('Dealflow centrale'!Q2525='Convalida dati'!$B$17,'Dealflow centrale'!I2525=""),OR('Dealflow centrale'!V2525="",V2525='Convalida dati'!$D$8),"FALSO"))</f>
        <v>1</v>
      </c>
      <c r="E2525" s="57" t="b">
        <f>+IF(OR(T2525='Convalida dati'!$F$4,T2525='Convalida dati'!$F$5,T2525='Convalida dati'!$F$8),OR('Dealflow centrale'!V2525='Convalida dati'!$D$9,V2525='Convalida dati'!$D$6,V2525='Convalida dati'!$D$7),IF(OR('Dealflow centrale'!T2525='Convalida dati'!$F$6,'Dealflow centrale'!T2525='Convalida dati'!$F$7),OR('Dealflow centrale'!V2525='Convalida dati'!$D$12,'Dealflow centrale'!V2525='Convalida dati'!$D$9,'Dealflow centrale'!V2525='Convalida dati'!$D$6),IF(T2525="",OR(V2525="",V2525='Convalida dati'!$D$8),"FALSO")))</f>
        <v>1</v>
      </c>
      <c r="F2525" s="58" t="str">
        <f t="shared" ca="1" si="281"/>
        <v>OK</v>
      </c>
      <c r="G2525" s="60">
        <f t="shared" si="278"/>
        <v>2520</v>
      </c>
      <c r="H2525" s="84">
        <v>44837</v>
      </c>
      <c r="I2525" s="295">
        <v>44837</v>
      </c>
      <c r="J2525" s="279" t="s">
        <v>5226</v>
      </c>
      <c r="K2525" s="70" t="s">
        <v>62</v>
      </c>
      <c r="L2525" s="70" t="s">
        <v>165</v>
      </c>
      <c r="M2525" s="72" t="s">
        <v>90</v>
      </c>
      <c r="N2525" s="75"/>
      <c r="O2525" s="73" t="s">
        <v>5225</v>
      </c>
      <c r="P2525" s="72" t="s">
        <v>35</v>
      </c>
      <c r="Q2525" s="281" t="s">
        <v>170</v>
      </c>
      <c r="R2525" s="385" t="s">
        <v>53</v>
      </c>
      <c r="S2525" s="388" t="str">
        <f>+'EVCA sectoralclassification'!E182</f>
        <v>Financial institutions and services</v>
      </c>
      <c r="T2525" s="385" t="s">
        <v>167</v>
      </c>
      <c r="U2525" s="72" t="s">
        <v>218</v>
      </c>
      <c r="V2525" s="425" t="s">
        <v>5177</v>
      </c>
      <c r="W2525" s="461"/>
      <c r="X2525" s="488">
        <v>44838</v>
      </c>
      <c r="Y2525" s="483"/>
      <c r="Z2525" s="80"/>
    </row>
    <row r="2526" spans="2:26" ht="42.45" hidden="1" customHeight="1" x14ac:dyDescent="0.3">
      <c r="B2526" s="56" t="str">
        <f t="shared" ca="1" si="279"/>
        <v>VERO</v>
      </c>
      <c r="C2526" s="57" t="b">
        <f t="shared" si="280"/>
        <v>1</v>
      </c>
      <c r="D2526" s="57" t="b">
        <f>+IF(Q2526='Convalida dati'!$B$16,AND('Dealflow centrale'!V2526&lt;&gt;"",I2526&lt;&gt;""),IF(AND('Dealflow centrale'!Q2526='Convalida dati'!$B$17,'Dealflow centrale'!I2526=""),OR('Dealflow centrale'!V2526="",V2526='Convalida dati'!$D$8),"FALSO"))</f>
        <v>1</v>
      </c>
      <c r="E2526" s="57" t="b">
        <f>+IF(OR(T2526='Convalida dati'!$F$4,T2526='Convalida dati'!$F$5,T2526='Convalida dati'!$F$8),OR('Dealflow centrale'!V2526='Convalida dati'!$D$9,V2526='Convalida dati'!$D$6,V2526='Convalida dati'!$D$7),IF(OR('Dealflow centrale'!T2526='Convalida dati'!$F$6,'Dealflow centrale'!T2526='Convalida dati'!$F$7),OR('Dealflow centrale'!V2526='Convalida dati'!$D$12,'Dealflow centrale'!V2526='Convalida dati'!$D$9,'Dealflow centrale'!V2526='Convalida dati'!$D$6),IF(T2526="",OR(V2526="",V2526='Convalida dati'!$D$8),"FALSO")))</f>
        <v>1</v>
      </c>
      <c r="F2526" s="58" t="str">
        <f t="shared" ca="1" si="281"/>
        <v>OK</v>
      </c>
      <c r="G2526" s="66">
        <f t="shared" si="278"/>
        <v>2521</v>
      </c>
      <c r="H2526" s="85">
        <v>44838</v>
      </c>
      <c r="I2526" s="296">
        <v>44838</v>
      </c>
      <c r="J2526" s="292" t="s">
        <v>5228</v>
      </c>
      <c r="K2526" s="76" t="s">
        <v>62</v>
      </c>
      <c r="L2526" s="76" t="s">
        <v>165</v>
      </c>
      <c r="M2526" s="78" t="s">
        <v>90</v>
      </c>
      <c r="N2526" s="64"/>
      <c r="O2526" s="272" t="s">
        <v>5227</v>
      </c>
      <c r="P2526" s="66" t="s">
        <v>34</v>
      </c>
      <c r="Q2526" s="67" t="s">
        <v>170</v>
      </c>
      <c r="R2526" s="384" t="s">
        <v>48</v>
      </c>
      <c r="S2526" s="387" t="str">
        <f>+'EVCA sectoralclassification'!E199</f>
        <v>Internet technologies</v>
      </c>
      <c r="T2526" s="384" t="s">
        <v>166</v>
      </c>
      <c r="U2526" s="66" t="s">
        <v>218</v>
      </c>
      <c r="V2526" s="427" t="s">
        <v>5177</v>
      </c>
      <c r="W2526" s="462"/>
      <c r="X2526" s="489">
        <v>44838</v>
      </c>
      <c r="Y2526" s="482"/>
      <c r="Z2526" s="74"/>
    </row>
    <row r="2527" spans="2:26" ht="42.45" hidden="1" customHeight="1" x14ac:dyDescent="0.3">
      <c r="B2527" s="56" t="str">
        <f t="shared" ca="1" si="279"/>
        <v>VERO</v>
      </c>
      <c r="C2527" s="57" t="b">
        <f t="shared" si="280"/>
        <v>1</v>
      </c>
      <c r="D2527" s="57" t="b">
        <f>+IF(Q2527='Convalida dati'!$B$16,AND('Dealflow centrale'!V2527&lt;&gt;"",I2527&lt;&gt;""),IF(AND('Dealflow centrale'!Q2527='Convalida dati'!$B$17,'Dealflow centrale'!I2527=""),OR('Dealflow centrale'!V2527="",V2527='Convalida dati'!$D$8),"FALSO"))</f>
        <v>1</v>
      </c>
      <c r="E2527" s="57" t="b">
        <f>+IF(OR(T2527='Convalida dati'!$F$4,T2527='Convalida dati'!$F$5,T2527='Convalida dati'!$F$8),OR('Dealflow centrale'!V2527='Convalida dati'!$D$9,V2527='Convalida dati'!$D$6,V2527='Convalida dati'!$D$7),IF(OR('Dealflow centrale'!T2527='Convalida dati'!$F$6,'Dealflow centrale'!T2527='Convalida dati'!$F$7),OR('Dealflow centrale'!V2527='Convalida dati'!$D$12,'Dealflow centrale'!V2527='Convalida dati'!$D$9,'Dealflow centrale'!V2527='Convalida dati'!$D$6),IF(T2527="",OR(V2527="",V2527='Convalida dati'!$D$8),"FALSO")))</f>
        <v>1</v>
      </c>
      <c r="F2527" s="58" t="str">
        <f t="shared" ca="1" si="281"/>
        <v>OK</v>
      </c>
      <c r="G2527" s="60">
        <f t="shared" si="278"/>
        <v>2522</v>
      </c>
      <c r="H2527" s="84">
        <v>44838</v>
      </c>
      <c r="I2527" s="295">
        <v>44838</v>
      </c>
      <c r="J2527" s="279" t="s">
        <v>5229</v>
      </c>
      <c r="K2527" s="70" t="s">
        <v>62</v>
      </c>
      <c r="L2527" s="70" t="s">
        <v>149</v>
      </c>
      <c r="M2527" s="72" t="s">
        <v>92</v>
      </c>
      <c r="N2527" s="75"/>
      <c r="O2527" s="73" t="s">
        <v>5230</v>
      </c>
      <c r="P2527" s="72" t="s">
        <v>83</v>
      </c>
      <c r="Q2527" s="281" t="s">
        <v>170</v>
      </c>
      <c r="R2527" s="385" t="s">
        <v>49</v>
      </c>
      <c r="S2527" s="388" t="str">
        <f>+'EVCA sectoralclassification'!E214</f>
        <v>Systems software</v>
      </c>
      <c r="T2527" s="385" t="s">
        <v>166</v>
      </c>
      <c r="U2527" s="72" t="s">
        <v>218</v>
      </c>
      <c r="V2527" s="425" t="s">
        <v>5177</v>
      </c>
      <c r="W2527" s="461"/>
      <c r="X2527" s="488">
        <v>44845</v>
      </c>
      <c r="Y2527" s="483"/>
      <c r="Z2527" s="80"/>
    </row>
    <row r="2528" spans="2:26" ht="42.45" hidden="1" customHeight="1" x14ac:dyDescent="0.3">
      <c r="B2528" s="56" t="str">
        <f t="shared" ca="1" si="279"/>
        <v>VERO</v>
      </c>
      <c r="C2528" s="57" t="b">
        <f t="shared" si="280"/>
        <v>1</v>
      </c>
      <c r="D2528" s="57" t="b">
        <f>+IF(Q2528='Convalida dati'!$B$16,AND('Dealflow centrale'!V2528&lt;&gt;"",I2528&lt;&gt;""),IF(AND('Dealflow centrale'!Q2528='Convalida dati'!$B$17,'Dealflow centrale'!I2528=""),OR('Dealflow centrale'!V2528="",V2528='Convalida dati'!$D$8),"FALSO"))</f>
        <v>1</v>
      </c>
      <c r="E2528" s="57" t="b">
        <f>+IF(OR(T2528='Convalida dati'!$F$4,T2528='Convalida dati'!$F$5,T2528='Convalida dati'!$F$8),OR('Dealflow centrale'!V2528='Convalida dati'!$D$9,V2528='Convalida dati'!$D$6,V2528='Convalida dati'!$D$7),IF(OR('Dealflow centrale'!T2528='Convalida dati'!$F$6,'Dealflow centrale'!T2528='Convalida dati'!$F$7),OR('Dealflow centrale'!V2528='Convalida dati'!$D$12,'Dealflow centrale'!V2528='Convalida dati'!$D$9,'Dealflow centrale'!V2528='Convalida dati'!$D$6),IF(T2528="",OR(V2528="",V2528='Convalida dati'!$D$8),"FALSO")))</f>
        <v>1</v>
      </c>
      <c r="F2528" s="58" t="str">
        <f t="shared" ca="1" si="281"/>
        <v>OK</v>
      </c>
      <c r="G2528" s="66">
        <f t="shared" si="278"/>
        <v>2523</v>
      </c>
      <c r="H2528" s="85">
        <v>44840</v>
      </c>
      <c r="I2528" s="296">
        <v>44840</v>
      </c>
      <c r="J2528" s="292" t="s">
        <v>5231</v>
      </c>
      <c r="K2528" s="76" t="s">
        <v>62</v>
      </c>
      <c r="L2528" s="76" t="s">
        <v>149</v>
      </c>
      <c r="M2528" s="78" t="s">
        <v>92</v>
      </c>
      <c r="N2528" s="64"/>
      <c r="O2528" s="272" t="s">
        <v>5225</v>
      </c>
      <c r="P2528" s="66" t="s">
        <v>35</v>
      </c>
      <c r="Q2528" s="280" t="s">
        <v>170</v>
      </c>
      <c r="R2528" s="384" t="s">
        <v>49</v>
      </c>
      <c r="S2528" s="387" t="str">
        <f>+'EVCA sectoralclassification'!E214</f>
        <v>Systems software</v>
      </c>
      <c r="T2528" s="384" t="s">
        <v>166</v>
      </c>
      <c r="U2528" s="66" t="s">
        <v>218</v>
      </c>
      <c r="V2528" s="427" t="s">
        <v>5177</v>
      </c>
      <c r="W2528" s="462"/>
      <c r="X2528" s="489">
        <v>44845</v>
      </c>
      <c r="Y2528" s="482"/>
      <c r="Z2528" s="74"/>
    </row>
    <row r="2529" spans="2:26" ht="42.45" hidden="1" customHeight="1" x14ac:dyDescent="0.3">
      <c r="B2529" s="56" t="str">
        <f t="shared" ca="1" si="279"/>
        <v>VERO</v>
      </c>
      <c r="C2529" s="57" t="b">
        <f t="shared" si="280"/>
        <v>1</v>
      </c>
      <c r="D2529" s="57" t="b">
        <f>+IF(Q2529='Convalida dati'!$B$16,AND('Dealflow centrale'!V2529&lt;&gt;"",I2529&lt;&gt;""),IF(AND('Dealflow centrale'!Q2529='Convalida dati'!$B$17,'Dealflow centrale'!I2529=""),OR('Dealflow centrale'!V2529="",V2529='Convalida dati'!$D$8),"FALSO"))</f>
        <v>1</v>
      </c>
      <c r="E2529" s="57" t="b">
        <f>+IF(OR(T2529='Convalida dati'!$F$4,T2529='Convalida dati'!$F$5,T2529='Convalida dati'!$F$8),OR('Dealflow centrale'!V2529='Convalida dati'!$D$9,V2529='Convalida dati'!$D$6,V2529='Convalida dati'!$D$7),IF(OR('Dealflow centrale'!T2529='Convalida dati'!$F$6,'Dealflow centrale'!T2529='Convalida dati'!$F$7),OR('Dealflow centrale'!V2529='Convalida dati'!$D$12,'Dealflow centrale'!V2529='Convalida dati'!$D$9,'Dealflow centrale'!V2529='Convalida dati'!$D$6),IF(T2529="",OR(V2529="",V2529='Convalida dati'!$D$8),"FALSO")))</f>
        <v>1</v>
      </c>
      <c r="F2529" s="58" t="str">
        <f t="shared" ca="1" si="281"/>
        <v>OK</v>
      </c>
      <c r="G2529" s="60">
        <f t="shared" si="278"/>
        <v>2524</v>
      </c>
      <c r="H2529" s="84">
        <v>44840</v>
      </c>
      <c r="I2529" s="295">
        <v>44840</v>
      </c>
      <c r="J2529" s="279" t="s">
        <v>5232</v>
      </c>
      <c r="K2529" s="70" t="s">
        <v>62</v>
      </c>
      <c r="L2529" s="70" t="s">
        <v>149</v>
      </c>
      <c r="M2529" s="72" t="s">
        <v>92</v>
      </c>
      <c r="N2529" s="75"/>
      <c r="O2529" s="73" t="s">
        <v>5233</v>
      </c>
      <c r="P2529" s="72" t="s">
        <v>83</v>
      </c>
      <c r="Q2529" s="281" t="s">
        <v>170</v>
      </c>
      <c r="R2529" s="385" t="s">
        <v>53</v>
      </c>
      <c r="S2529" s="388" t="str">
        <f>+'EVCA sectoralclassification'!E140</f>
        <v>Consumer goods: other</v>
      </c>
      <c r="T2529" s="385" t="s">
        <v>167</v>
      </c>
      <c r="U2529" s="72" t="s">
        <v>218</v>
      </c>
      <c r="V2529" s="425" t="s">
        <v>5177</v>
      </c>
      <c r="W2529" s="461"/>
      <c r="X2529" s="488">
        <v>44845</v>
      </c>
      <c r="Y2529" s="483"/>
      <c r="Z2529" s="80"/>
    </row>
    <row r="2530" spans="2:26" ht="42.45" hidden="1" customHeight="1" x14ac:dyDescent="0.3">
      <c r="B2530" s="56" t="str">
        <f t="shared" ca="1" si="279"/>
        <v>VERO</v>
      </c>
      <c r="C2530" s="57" t="b">
        <f t="shared" si="280"/>
        <v>1</v>
      </c>
      <c r="D2530" s="57" t="b">
        <f>+IF(Q2530='Convalida dati'!$B$16,AND('Dealflow centrale'!V2530&lt;&gt;"",I2530&lt;&gt;""),IF(AND('Dealflow centrale'!Q2530='Convalida dati'!$B$17,'Dealflow centrale'!I2530=""),OR('Dealflow centrale'!V2530="",V2530='Convalida dati'!$D$8),"FALSO"))</f>
        <v>1</v>
      </c>
      <c r="E2530" s="57" t="b">
        <f>+IF(OR(T2530='Convalida dati'!$F$4,T2530='Convalida dati'!$F$5,T2530='Convalida dati'!$F$8),OR('Dealflow centrale'!V2530='Convalida dati'!$D$9,V2530='Convalida dati'!$D$6,V2530='Convalida dati'!$D$7),IF(OR('Dealflow centrale'!T2530='Convalida dati'!$F$6,'Dealflow centrale'!T2530='Convalida dati'!$F$7),OR('Dealflow centrale'!V2530='Convalida dati'!$D$12,'Dealflow centrale'!V2530='Convalida dati'!$D$9,'Dealflow centrale'!V2530='Convalida dati'!$D$6),IF(T2530="",OR(V2530="",V2530='Convalida dati'!$D$8),"FALSO")))</f>
        <v>1</v>
      </c>
      <c r="F2530" s="58" t="str">
        <f t="shared" ca="1" si="281"/>
        <v>OK</v>
      </c>
      <c r="G2530" s="66">
        <f t="shared" si="278"/>
        <v>2525</v>
      </c>
      <c r="H2530" s="85">
        <v>44840</v>
      </c>
      <c r="I2530" s="296">
        <v>44840</v>
      </c>
      <c r="J2530" s="292" t="s">
        <v>5235</v>
      </c>
      <c r="K2530" s="76" t="s">
        <v>62</v>
      </c>
      <c r="L2530" s="76" t="s">
        <v>149</v>
      </c>
      <c r="M2530" s="78" t="s">
        <v>92</v>
      </c>
      <c r="N2530" s="64"/>
      <c r="O2530" s="272" t="s">
        <v>5234</v>
      </c>
      <c r="P2530" s="66" t="s">
        <v>35</v>
      </c>
      <c r="Q2530" s="67" t="s">
        <v>170</v>
      </c>
      <c r="R2530" s="384" t="s">
        <v>48</v>
      </c>
      <c r="S2530" s="387" t="str">
        <f>+'EVCA sectoralclassification'!E199</f>
        <v>Internet technologies</v>
      </c>
      <c r="T2530" s="384" t="s">
        <v>166</v>
      </c>
      <c r="U2530" s="66" t="s">
        <v>218</v>
      </c>
      <c r="V2530" s="427" t="s">
        <v>5177</v>
      </c>
      <c r="W2530" s="462"/>
      <c r="X2530" s="489">
        <v>44845</v>
      </c>
      <c r="Y2530" s="482"/>
      <c r="Z2530" s="74"/>
    </row>
    <row r="2531" spans="2:26" ht="42.45" hidden="1" customHeight="1" x14ac:dyDescent="0.3">
      <c r="B2531" s="56" t="str">
        <f t="shared" ca="1" si="279"/>
        <v>VERO</v>
      </c>
      <c r="C2531" s="57" t="b">
        <f t="shared" si="280"/>
        <v>1</v>
      </c>
      <c r="D2531" s="57" t="b">
        <f>+IF(Q2531='Convalida dati'!$B$16,AND('Dealflow centrale'!V2531&lt;&gt;"",I2531&lt;&gt;""),IF(AND('Dealflow centrale'!Q2531='Convalida dati'!$B$17,'Dealflow centrale'!I2531=""),OR('Dealflow centrale'!V2531="",V2531='Convalida dati'!$D$8),"FALSO"))</f>
        <v>1</v>
      </c>
      <c r="E2531" s="57" t="b">
        <f>+IF(OR(T2531='Convalida dati'!$F$4,T2531='Convalida dati'!$F$5,T2531='Convalida dati'!$F$8),OR('Dealflow centrale'!V2531='Convalida dati'!$D$9,V2531='Convalida dati'!$D$6,V2531='Convalida dati'!$D$7),IF(OR('Dealflow centrale'!T2531='Convalida dati'!$F$6,'Dealflow centrale'!T2531='Convalida dati'!$F$7),OR('Dealflow centrale'!V2531='Convalida dati'!$D$12,'Dealflow centrale'!V2531='Convalida dati'!$D$9,'Dealflow centrale'!V2531='Convalida dati'!$D$6),IF(T2531="",OR(V2531="",V2531='Convalida dati'!$D$8),"FALSO")))</f>
        <v>1</v>
      </c>
      <c r="F2531" s="58" t="str">
        <f t="shared" ca="1" si="281"/>
        <v>OK</v>
      </c>
      <c r="G2531" s="60">
        <f t="shared" si="278"/>
        <v>2526</v>
      </c>
      <c r="H2531" s="84">
        <v>44840</v>
      </c>
      <c r="I2531" s="295">
        <v>44840</v>
      </c>
      <c r="J2531" s="279" t="s">
        <v>5236</v>
      </c>
      <c r="K2531" s="70" t="s">
        <v>62</v>
      </c>
      <c r="L2531" s="70" t="s">
        <v>149</v>
      </c>
      <c r="M2531" s="72" t="s">
        <v>92</v>
      </c>
      <c r="N2531" s="75"/>
      <c r="O2531" s="73" t="s">
        <v>5234</v>
      </c>
      <c r="P2531" s="72" t="s">
        <v>35</v>
      </c>
      <c r="Q2531" s="281" t="s">
        <v>170</v>
      </c>
      <c r="R2531" s="385" t="s">
        <v>53</v>
      </c>
      <c r="S2531" s="388" t="str">
        <f>+'EVCA sectoralclassification'!E182</f>
        <v>Financial institutions and services</v>
      </c>
      <c r="T2531" s="385" t="s">
        <v>166</v>
      </c>
      <c r="U2531" s="72" t="s">
        <v>218</v>
      </c>
      <c r="V2531" s="425" t="s">
        <v>5177</v>
      </c>
      <c r="W2531" s="461"/>
      <c r="X2531" s="488">
        <v>44845</v>
      </c>
      <c r="Y2531" s="483"/>
      <c r="Z2531" s="80"/>
    </row>
    <row r="2532" spans="2:26" ht="42.45" hidden="1" customHeight="1" x14ac:dyDescent="0.3">
      <c r="B2532" s="56" t="str">
        <f t="shared" ca="1" si="279"/>
        <v>VERO</v>
      </c>
      <c r="C2532" s="57" t="b">
        <f t="shared" si="280"/>
        <v>1</v>
      </c>
      <c r="D2532" s="57" t="b">
        <f>+IF(Q2532='Convalida dati'!$B$16,AND('Dealflow centrale'!V2532&lt;&gt;"",I2532&lt;&gt;""),IF(AND('Dealflow centrale'!Q2532='Convalida dati'!$B$17,'Dealflow centrale'!I2532=""),OR('Dealflow centrale'!V2532="",V2532='Convalida dati'!$D$8),"FALSO"))</f>
        <v>1</v>
      </c>
      <c r="E2532" s="57" t="b">
        <f>+IF(OR(T2532='Convalida dati'!$F$4,T2532='Convalida dati'!$F$5,T2532='Convalida dati'!$F$8),OR('Dealflow centrale'!V2532='Convalida dati'!$D$9,V2532='Convalida dati'!$D$6,V2532='Convalida dati'!$D$7),IF(OR('Dealflow centrale'!T2532='Convalida dati'!$F$6,'Dealflow centrale'!T2532='Convalida dati'!$F$7),OR('Dealflow centrale'!V2532='Convalida dati'!$D$12,'Dealflow centrale'!V2532='Convalida dati'!$D$9,'Dealflow centrale'!V2532='Convalida dati'!$D$6),IF(T2532="",OR(V2532="",V2532='Convalida dati'!$D$8),"FALSO")))</f>
        <v>1</v>
      </c>
      <c r="F2532" s="58" t="str">
        <f t="shared" ca="1" si="281"/>
        <v>OK</v>
      </c>
      <c r="G2532" s="66">
        <f t="shared" si="278"/>
        <v>2527</v>
      </c>
      <c r="H2532" s="85">
        <v>44840</v>
      </c>
      <c r="I2532" s="296">
        <v>44840</v>
      </c>
      <c r="J2532" s="292" t="s">
        <v>5237</v>
      </c>
      <c r="K2532" s="76" t="s">
        <v>62</v>
      </c>
      <c r="L2532" s="76" t="s">
        <v>149</v>
      </c>
      <c r="M2532" s="78" t="s">
        <v>92</v>
      </c>
      <c r="N2532" s="64"/>
      <c r="O2532" s="272" t="s">
        <v>5234</v>
      </c>
      <c r="P2532" s="66" t="s">
        <v>35</v>
      </c>
      <c r="Q2532" s="280" t="s">
        <v>170</v>
      </c>
      <c r="R2532" s="384" t="s">
        <v>48</v>
      </c>
      <c r="S2532" s="387" t="str">
        <f>+'EVCA sectoralclassification'!E199</f>
        <v>Internet technologies</v>
      </c>
      <c r="T2532" s="384" t="s">
        <v>166</v>
      </c>
      <c r="U2532" s="78" t="s">
        <v>970</v>
      </c>
      <c r="V2532" s="427" t="s">
        <v>5177</v>
      </c>
      <c r="W2532" s="462"/>
      <c r="X2532" s="489">
        <v>44845</v>
      </c>
      <c r="Y2532" s="482"/>
      <c r="Z2532" s="74"/>
    </row>
    <row r="2533" spans="2:26" ht="42.45" hidden="1" customHeight="1" x14ac:dyDescent="0.3">
      <c r="B2533" s="56" t="str">
        <f t="shared" ca="1" si="279"/>
        <v>VERO</v>
      </c>
      <c r="C2533" s="57" t="b">
        <f t="shared" si="280"/>
        <v>1</v>
      </c>
      <c r="D2533" s="57" t="b">
        <f>+IF(Q2533='Convalida dati'!$B$16,AND('Dealflow centrale'!V2533&lt;&gt;"",I2533&lt;&gt;""),IF(AND('Dealflow centrale'!Q2533='Convalida dati'!$B$17,'Dealflow centrale'!I2533=""),OR('Dealflow centrale'!V2533="",V2533='Convalida dati'!$D$8),"FALSO"))</f>
        <v>1</v>
      </c>
      <c r="E2533" s="57" t="b">
        <f>+IF(OR(T2533='Convalida dati'!$F$4,T2533='Convalida dati'!$F$5,T2533='Convalida dati'!$F$8),OR('Dealflow centrale'!V2533='Convalida dati'!$D$9,V2533='Convalida dati'!$D$6,V2533='Convalida dati'!$D$7),IF(OR('Dealflow centrale'!T2533='Convalida dati'!$F$6,'Dealflow centrale'!T2533='Convalida dati'!$F$7),OR('Dealflow centrale'!V2533='Convalida dati'!$D$12,'Dealflow centrale'!V2533='Convalida dati'!$D$9,'Dealflow centrale'!V2533='Convalida dati'!$D$6),IF(T2533="",OR(V2533="",V2533='Convalida dati'!$D$8),"FALSO")))</f>
        <v>1</v>
      </c>
      <c r="F2533" s="58" t="str">
        <f t="shared" ca="1" si="281"/>
        <v>OK</v>
      </c>
      <c r="G2533" s="60">
        <f t="shared" si="278"/>
        <v>2528</v>
      </c>
      <c r="H2533" s="84">
        <v>44840</v>
      </c>
      <c r="I2533" s="295">
        <v>44840</v>
      </c>
      <c r="J2533" s="279" t="s">
        <v>5238</v>
      </c>
      <c r="K2533" s="70" t="s">
        <v>62</v>
      </c>
      <c r="L2533" s="70" t="s">
        <v>149</v>
      </c>
      <c r="M2533" s="72" t="s">
        <v>92</v>
      </c>
      <c r="N2533" s="75"/>
      <c r="O2533" s="73" t="s">
        <v>5234</v>
      </c>
      <c r="P2533" s="72" t="s">
        <v>35</v>
      </c>
      <c r="Q2533" s="281" t="s">
        <v>170</v>
      </c>
      <c r="R2533" s="385" t="s">
        <v>46</v>
      </c>
      <c r="S2533" s="388" t="str">
        <f>+'EVCA sectoralclassification'!E179</f>
        <v>Energy: other</v>
      </c>
      <c r="T2533" s="385" t="s">
        <v>166</v>
      </c>
      <c r="U2533" s="72" t="s">
        <v>218</v>
      </c>
      <c r="V2533" s="425" t="s">
        <v>5177</v>
      </c>
      <c r="W2533" s="461"/>
      <c r="X2533" s="488">
        <v>44845</v>
      </c>
      <c r="Y2533" s="483"/>
      <c r="Z2533" s="80"/>
    </row>
    <row r="2534" spans="2:26" ht="42.45" hidden="1" customHeight="1" x14ac:dyDescent="0.3">
      <c r="B2534" s="56" t="str">
        <f t="shared" ca="1" si="279"/>
        <v>VERO</v>
      </c>
      <c r="C2534" s="57" t="b">
        <f t="shared" si="280"/>
        <v>1</v>
      </c>
      <c r="D2534" s="57" t="b">
        <f>+IF(Q2534='Convalida dati'!$B$16,AND('Dealflow centrale'!V2534&lt;&gt;"",I2534&lt;&gt;""),IF(AND('Dealflow centrale'!Q2534='Convalida dati'!$B$17,'Dealflow centrale'!I2534=""),OR('Dealflow centrale'!V2534="",V2534='Convalida dati'!$D$8),"FALSO"))</f>
        <v>1</v>
      </c>
      <c r="E2534" s="57" t="b">
        <f>+IF(OR(T2534='Convalida dati'!$F$4,T2534='Convalida dati'!$F$5,T2534='Convalida dati'!$F$8),OR('Dealflow centrale'!V2534='Convalida dati'!$D$9,V2534='Convalida dati'!$D$6,V2534='Convalida dati'!$D$7),IF(OR('Dealflow centrale'!T2534='Convalida dati'!$F$6,'Dealflow centrale'!T2534='Convalida dati'!$F$7),OR('Dealflow centrale'!V2534='Convalida dati'!$D$12,'Dealflow centrale'!V2534='Convalida dati'!$D$9,'Dealflow centrale'!V2534='Convalida dati'!$D$6),IF(T2534="",OR(V2534="",V2534='Convalida dati'!$D$8),"FALSO")))</f>
        <v>1</v>
      </c>
      <c r="F2534" s="58" t="str">
        <f t="shared" ca="1" si="281"/>
        <v>OK</v>
      </c>
      <c r="G2534" s="66">
        <f t="shared" si="278"/>
        <v>2529</v>
      </c>
      <c r="H2534" s="85">
        <v>44840</v>
      </c>
      <c r="I2534" s="296">
        <v>44840</v>
      </c>
      <c r="J2534" s="292" t="s">
        <v>5239</v>
      </c>
      <c r="K2534" s="76" t="s">
        <v>62</v>
      </c>
      <c r="L2534" s="76" t="s">
        <v>923</v>
      </c>
      <c r="M2534" s="78" t="s">
        <v>98</v>
      </c>
      <c r="N2534" s="64"/>
      <c r="O2534" s="272" t="s">
        <v>5240</v>
      </c>
      <c r="P2534" s="66" t="s">
        <v>35</v>
      </c>
      <c r="Q2534" s="67" t="s">
        <v>170</v>
      </c>
      <c r="R2534" s="384" t="s">
        <v>46</v>
      </c>
      <c r="S2534" s="387" t="str">
        <f>+'EVCA sectoralclassification'!E172</f>
        <v>Electricity supply</v>
      </c>
      <c r="T2534" s="384" t="s">
        <v>166</v>
      </c>
      <c r="U2534" s="66" t="s">
        <v>218</v>
      </c>
      <c r="V2534" s="427" t="s">
        <v>5177</v>
      </c>
      <c r="W2534" s="462"/>
      <c r="X2534" s="489">
        <v>44845</v>
      </c>
      <c r="Y2534" s="482"/>
      <c r="Z2534" s="74"/>
    </row>
    <row r="2535" spans="2:26" ht="42.45" hidden="1" customHeight="1" x14ac:dyDescent="0.3">
      <c r="B2535" s="56" t="str">
        <f t="shared" ca="1" si="279"/>
        <v>VERO</v>
      </c>
      <c r="C2535" s="57" t="b">
        <f t="shared" si="280"/>
        <v>1</v>
      </c>
      <c r="D2535" s="57" t="b">
        <f>+IF(Q2535='Convalida dati'!$B$16,AND('Dealflow centrale'!V2535&lt;&gt;"",I2535&lt;&gt;""),IF(AND('Dealflow centrale'!Q2535='Convalida dati'!$B$17,'Dealflow centrale'!I2535=""),OR('Dealflow centrale'!V2535="",V2535='Convalida dati'!$D$8),"FALSO"))</f>
        <v>1</v>
      </c>
      <c r="E2535" s="57" t="b">
        <v>1</v>
      </c>
      <c r="F2535" s="58" t="str">
        <f t="shared" ca="1" si="281"/>
        <v>OK</v>
      </c>
      <c r="G2535" s="60">
        <f t="shared" si="278"/>
        <v>2530</v>
      </c>
      <c r="H2535" s="84">
        <v>44840</v>
      </c>
      <c r="I2535" s="295">
        <v>44840</v>
      </c>
      <c r="J2535" s="279" t="s">
        <v>5241</v>
      </c>
      <c r="K2535" s="70" t="s">
        <v>62</v>
      </c>
      <c r="L2535" s="70" t="s">
        <v>149</v>
      </c>
      <c r="M2535" s="72" t="s">
        <v>92</v>
      </c>
      <c r="N2535" s="75"/>
      <c r="O2535" s="73" t="s">
        <v>1374</v>
      </c>
      <c r="P2535" s="72" t="s">
        <v>37</v>
      </c>
      <c r="Q2535" s="281" t="s">
        <v>170</v>
      </c>
      <c r="R2535" s="385" t="s">
        <v>51</v>
      </c>
      <c r="S2535" s="388" t="str">
        <f>+'EVCA sectoralclassification'!E52</f>
        <v>Business and industrial products</v>
      </c>
      <c r="T2535" s="385" t="s">
        <v>41</v>
      </c>
      <c r="U2535" s="72" t="s">
        <v>970</v>
      </c>
      <c r="V2535" s="434" t="s">
        <v>174</v>
      </c>
      <c r="W2535" s="397"/>
      <c r="X2535" s="488">
        <v>44845</v>
      </c>
      <c r="Y2535" s="483"/>
      <c r="Z2535" s="80"/>
    </row>
    <row r="2536" spans="2:26" ht="42.45" hidden="1" customHeight="1" x14ac:dyDescent="0.3">
      <c r="B2536" s="56" t="str">
        <f t="shared" ca="1" si="279"/>
        <v>VERO</v>
      </c>
      <c r="C2536" s="57" t="b">
        <f t="shared" si="280"/>
        <v>1</v>
      </c>
      <c r="D2536" s="57" t="b">
        <f>+IF(Q2536='Convalida dati'!$B$16,AND('Dealflow centrale'!V2536&lt;&gt;"",I2536&lt;&gt;""),IF(AND('Dealflow centrale'!Q2536='Convalida dati'!$B$17,'Dealflow centrale'!I2536=""),OR('Dealflow centrale'!V2536="",V2536='Convalida dati'!$D$8),"FALSO"))</f>
        <v>1</v>
      </c>
      <c r="E2536" s="57" t="b">
        <f>+IF(OR(T2536='Convalida dati'!$F$4,T2536='Convalida dati'!$F$5,T2536='Convalida dati'!$F$8),OR('Dealflow centrale'!V2536='Convalida dati'!$D$9,V2536='Convalida dati'!$D$6,V2536='Convalida dati'!$D$7),IF(OR('Dealflow centrale'!T2536='Convalida dati'!$F$6,'Dealflow centrale'!T2536='Convalida dati'!$F$7),OR('Dealflow centrale'!V2536='Convalida dati'!$D$12,'Dealflow centrale'!V2536='Convalida dati'!$D$9,'Dealflow centrale'!V2536='Convalida dati'!$D$6),IF(T2536="",OR(V2536="",V2536='Convalida dati'!$D$8),"FALSO")))</f>
        <v>1</v>
      </c>
      <c r="F2536" s="58" t="str">
        <f t="shared" ca="1" si="281"/>
        <v>OK</v>
      </c>
      <c r="G2536" s="66">
        <f t="shared" si="278"/>
        <v>2531</v>
      </c>
      <c r="H2536" s="85">
        <v>44840</v>
      </c>
      <c r="I2536" s="296">
        <v>44840</v>
      </c>
      <c r="J2536" s="292" t="s">
        <v>5242</v>
      </c>
      <c r="K2536" s="76" t="s">
        <v>62</v>
      </c>
      <c r="L2536" s="76" t="s">
        <v>80</v>
      </c>
      <c r="M2536" s="78" t="s">
        <v>70</v>
      </c>
      <c r="N2536" s="64"/>
      <c r="O2536" s="272" t="s">
        <v>5233</v>
      </c>
      <c r="P2536" s="66" t="s">
        <v>83</v>
      </c>
      <c r="Q2536" s="67" t="s">
        <v>170</v>
      </c>
      <c r="R2536" s="384" t="s">
        <v>49</v>
      </c>
      <c r="S2536" s="387" t="str">
        <f>+'EVCA sectoralclassification'!E214</f>
        <v>Systems software</v>
      </c>
      <c r="T2536" s="384" t="s">
        <v>167</v>
      </c>
      <c r="U2536" s="66" t="s">
        <v>218</v>
      </c>
      <c r="V2536" s="427" t="s">
        <v>5177</v>
      </c>
      <c r="W2536" s="462"/>
      <c r="X2536" s="489">
        <v>44845</v>
      </c>
      <c r="Y2536" s="482"/>
      <c r="Z2536" s="74"/>
    </row>
    <row r="2537" spans="2:26" ht="42.45" hidden="1" customHeight="1" x14ac:dyDescent="0.3">
      <c r="B2537" s="56" t="str">
        <f t="shared" ca="1" si="279"/>
        <v>VERO</v>
      </c>
      <c r="C2537" s="57" t="b">
        <f t="shared" si="280"/>
        <v>1</v>
      </c>
      <c r="D2537" s="57" t="b">
        <f>+IF(Q2537='Convalida dati'!$B$16,AND('Dealflow centrale'!V2537&lt;&gt;"",I2537&lt;&gt;""),IF(AND('Dealflow centrale'!Q2537='Convalida dati'!$B$17,'Dealflow centrale'!I2537=""),OR('Dealflow centrale'!V2537="",V2537='Convalida dati'!$D$8),"FALSO"))</f>
        <v>1</v>
      </c>
      <c r="E2537" s="57" t="b">
        <f>+IF(OR(T2537='Convalida dati'!$F$4,T2537='Convalida dati'!$F$5,T2537='Convalida dati'!$F$8),OR('Dealflow centrale'!V2537='Convalida dati'!$D$9,V2537='Convalida dati'!$D$6,V2537='Convalida dati'!$D$7),IF(OR('Dealflow centrale'!T2537='Convalida dati'!$F$6,'Dealflow centrale'!T2537='Convalida dati'!$F$7),OR('Dealflow centrale'!V2537='Convalida dati'!$D$12,'Dealflow centrale'!V2537='Convalida dati'!$D$9,'Dealflow centrale'!V2537='Convalida dati'!$D$6),IF(T2537="",OR(V2537="",V2537='Convalida dati'!$D$8),"FALSO")))</f>
        <v>1</v>
      </c>
      <c r="F2537" s="58" t="str">
        <f t="shared" ca="1" si="281"/>
        <v>OK</v>
      </c>
      <c r="G2537" s="60">
        <f t="shared" si="278"/>
        <v>2532</v>
      </c>
      <c r="H2537" s="84">
        <v>44845</v>
      </c>
      <c r="I2537" s="295">
        <v>44845</v>
      </c>
      <c r="J2537" s="279" t="s">
        <v>5243</v>
      </c>
      <c r="K2537" s="70" t="s">
        <v>62</v>
      </c>
      <c r="L2537" s="70" t="s">
        <v>165</v>
      </c>
      <c r="M2537" s="72" t="s">
        <v>90</v>
      </c>
      <c r="N2537" s="75" t="s">
        <v>111</v>
      </c>
      <c r="O2537" s="73"/>
      <c r="P2537" s="72" t="s">
        <v>36</v>
      </c>
      <c r="Q2537" s="281" t="s">
        <v>170</v>
      </c>
      <c r="R2537" s="385" t="s">
        <v>49</v>
      </c>
      <c r="S2537" s="388" t="str">
        <f>+'EVCA sectoralclassification'!E205</f>
        <v>Consumer electronics</v>
      </c>
      <c r="T2537" s="385" t="s">
        <v>167</v>
      </c>
      <c r="U2537" s="72" t="s">
        <v>218</v>
      </c>
      <c r="V2537" s="425" t="s">
        <v>5177</v>
      </c>
      <c r="W2537" s="461"/>
      <c r="X2537" s="488">
        <v>44845</v>
      </c>
      <c r="Y2537" s="483"/>
      <c r="Z2537" s="80"/>
    </row>
    <row r="2538" spans="2:26" ht="42.45" hidden="1" customHeight="1" x14ac:dyDescent="0.3">
      <c r="B2538" s="56" t="str">
        <f t="shared" ca="1" si="279"/>
        <v>VERO</v>
      </c>
      <c r="C2538" s="57" t="b">
        <f t="shared" si="280"/>
        <v>1</v>
      </c>
      <c r="D2538" s="57" t="b">
        <f>+IF(Q2538='Convalida dati'!$B$16,AND('Dealflow centrale'!V2538&lt;&gt;"",I2538&lt;&gt;""),IF(AND('Dealflow centrale'!Q2538='Convalida dati'!$B$17,'Dealflow centrale'!I2538=""),OR('Dealflow centrale'!V2538="",V2538='Convalida dati'!$D$8),"FALSO"))</f>
        <v>1</v>
      </c>
      <c r="E2538" s="57" t="b">
        <f>+IF(OR(T2538='Convalida dati'!$F$4,T2538='Convalida dati'!$F$5,T2538='Convalida dati'!$F$8),OR('Dealflow centrale'!V2538='Convalida dati'!$D$9,V2538='Convalida dati'!$D$6,V2538='Convalida dati'!$D$7),IF(OR('Dealflow centrale'!T2538='Convalida dati'!$F$6,'Dealflow centrale'!T2538='Convalida dati'!$F$7),OR('Dealflow centrale'!V2538='Convalida dati'!$D$12,'Dealflow centrale'!V2538='Convalida dati'!$D$9,'Dealflow centrale'!V2538='Convalida dati'!$D$6),IF(T2538="",OR(V2538="",V2538='Convalida dati'!$D$8),"FALSO")))</f>
        <v>1</v>
      </c>
      <c r="F2538" s="58" t="str">
        <f t="shared" ca="1" si="281"/>
        <v>OK</v>
      </c>
      <c r="G2538" s="66">
        <f t="shared" si="278"/>
        <v>2533</v>
      </c>
      <c r="H2538" s="85">
        <v>44845</v>
      </c>
      <c r="I2538" s="296">
        <v>44845</v>
      </c>
      <c r="J2538" s="292" t="s">
        <v>5244</v>
      </c>
      <c r="K2538" s="76" t="s">
        <v>62</v>
      </c>
      <c r="L2538" s="76" t="s">
        <v>76</v>
      </c>
      <c r="M2538" s="78" t="s">
        <v>77</v>
      </c>
      <c r="N2538" s="64" t="s">
        <v>111</v>
      </c>
      <c r="O2538" s="272"/>
      <c r="P2538" s="66" t="s">
        <v>36</v>
      </c>
      <c r="Q2538" s="67" t="s">
        <v>170</v>
      </c>
      <c r="R2538" s="384" t="s">
        <v>49</v>
      </c>
      <c r="S2538" s="387" t="str">
        <f>+'EVCA sectoralclassification'!E214</f>
        <v>Systems software</v>
      </c>
      <c r="T2538" s="384" t="s">
        <v>166</v>
      </c>
      <c r="U2538" s="78" t="s">
        <v>224</v>
      </c>
      <c r="V2538" s="427" t="s">
        <v>5177</v>
      </c>
      <c r="W2538" s="462"/>
      <c r="X2538" s="489">
        <v>44845</v>
      </c>
      <c r="Y2538" s="482"/>
      <c r="Z2538" s="74"/>
    </row>
    <row r="2539" spans="2:26" ht="42.45" hidden="1" customHeight="1" x14ac:dyDescent="0.3">
      <c r="B2539" s="56" t="str">
        <f t="shared" ca="1" si="279"/>
        <v>VERO</v>
      </c>
      <c r="C2539" s="57" t="b">
        <f t="shared" si="280"/>
        <v>1</v>
      </c>
      <c r="D2539" s="57" t="b">
        <f>+IF(Q2539='Convalida dati'!$B$16,AND('Dealflow centrale'!V2539&lt;&gt;"",I2539&lt;&gt;""),IF(AND('Dealflow centrale'!Q2539='Convalida dati'!$B$17,'Dealflow centrale'!I2539=""),OR('Dealflow centrale'!V2539="",V2539='Convalida dati'!$D$8),"FALSO"))</f>
        <v>1</v>
      </c>
      <c r="E2539" s="57" t="b">
        <f>+IF(OR(T2539='Convalida dati'!$F$4,T2539='Convalida dati'!$F$5,T2539='Convalida dati'!$F$8),OR('Dealflow centrale'!V2539='Convalida dati'!$D$9,V2539='Convalida dati'!$D$6,V2539='Convalida dati'!$D$7),IF(OR('Dealflow centrale'!T2539='Convalida dati'!$F$6,'Dealflow centrale'!T2539='Convalida dati'!$F$7),OR('Dealflow centrale'!V2539='Convalida dati'!$D$12,'Dealflow centrale'!V2539='Convalida dati'!$D$9,'Dealflow centrale'!V2539='Convalida dati'!$D$6),IF(T2539="",OR(V2539="",V2539='Convalida dati'!$D$8),"FALSO")))</f>
        <v>1</v>
      </c>
      <c r="F2539" s="58" t="str">
        <f t="shared" ca="1" si="281"/>
        <v>OK</v>
      </c>
      <c r="G2539" s="60">
        <f t="shared" si="278"/>
        <v>2534</v>
      </c>
      <c r="H2539" s="84">
        <v>44845</v>
      </c>
      <c r="I2539" s="295">
        <v>44845</v>
      </c>
      <c r="J2539" s="279" t="s">
        <v>5246</v>
      </c>
      <c r="K2539" s="70" t="s">
        <v>62</v>
      </c>
      <c r="L2539" s="70" t="s">
        <v>149</v>
      </c>
      <c r="M2539" s="72" t="s">
        <v>92</v>
      </c>
      <c r="N2539" s="75"/>
      <c r="O2539" s="73" t="s">
        <v>5245</v>
      </c>
      <c r="P2539" s="72" t="s">
        <v>35</v>
      </c>
      <c r="Q2539" s="281" t="s">
        <v>170</v>
      </c>
      <c r="R2539" s="385" t="s">
        <v>49</v>
      </c>
      <c r="S2539" s="388" t="str">
        <f>+'EVCA sectoralclassification'!E214</f>
        <v>Systems software</v>
      </c>
      <c r="T2539" s="385" t="s">
        <v>166</v>
      </c>
      <c r="U2539" s="72" t="s">
        <v>218</v>
      </c>
      <c r="V2539" s="425" t="s">
        <v>5177</v>
      </c>
      <c r="W2539" s="461"/>
      <c r="X2539" s="491">
        <v>44852</v>
      </c>
      <c r="Y2539" s="483"/>
      <c r="Z2539" s="80"/>
    </row>
    <row r="2540" spans="2:26" ht="42.45" hidden="1" customHeight="1" x14ac:dyDescent="0.3">
      <c r="B2540" s="56" t="str">
        <f t="shared" ca="1" si="279"/>
        <v>VERO</v>
      </c>
      <c r="C2540" s="57" t="b">
        <f t="shared" si="280"/>
        <v>1</v>
      </c>
      <c r="D2540" s="57" t="b">
        <f>+IF(Q2540='Convalida dati'!$B$16,AND('Dealflow centrale'!V2540&lt;&gt;"",I2540&lt;&gt;""),IF(AND('Dealflow centrale'!Q2540='Convalida dati'!$B$17,'Dealflow centrale'!I2540=""),OR('Dealflow centrale'!V2540="",V2540='Convalida dati'!$D$8),"FALSO"))</f>
        <v>1</v>
      </c>
      <c r="E2540" s="57" t="b">
        <f>+IF(OR(T2540='Convalida dati'!$F$4,T2540='Convalida dati'!$F$5,T2540='Convalida dati'!$F$8),OR('Dealflow centrale'!V2540='Convalida dati'!$D$9,V2540='Convalida dati'!$D$6,V2540='Convalida dati'!$D$7),IF(OR('Dealflow centrale'!T2540='Convalida dati'!$F$6,'Dealflow centrale'!T2540='Convalida dati'!$F$7),OR('Dealflow centrale'!V2540='Convalida dati'!$D$12,'Dealflow centrale'!V2540='Convalida dati'!$D$9,'Dealflow centrale'!V2540='Convalida dati'!$D$6),IF(T2540="",OR(V2540="",V2540='Convalida dati'!$D$8),"FALSO")))</f>
        <v>1</v>
      </c>
      <c r="F2540" s="58" t="str">
        <f t="shared" ca="1" si="281"/>
        <v>OK</v>
      </c>
      <c r="G2540" s="66">
        <f t="shared" si="278"/>
        <v>2535</v>
      </c>
      <c r="H2540" s="85">
        <v>44845</v>
      </c>
      <c r="I2540" s="296">
        <v>44845</v>
      </c>
      <c r="J2540" s="292" t="s">
        <v>5248</v>
      </c>
      <c r="K2540" s="76" t="s">
        <v>62</v>
      </c>
      <c r="L2540" s="76" t="s">
        <v>151</v>
      </c>
      <c r="M2540" s="78" t="s">
        <v>92</v>
      </c>
      <c r="N2540" s="64"/>
      <c r="O2540" s="272" t="s">
        <v>5247</v>
      </c>
      <c r="P2540" s="66" t="s">
        <v>35</v>
      </c>
      <c r="Q2540" s="67" t="s">
        <v>170</v>
      </c>
      <c r="R2540" s="384" t="s">
        <v>49</v>
      </c>
      <c r="S2540" s="387" t="str">
        <f>+'EVCA sectoralclassification'!E214</f>
        <v>Systems software</v>
      </c>
      <c r="T2540" s="384" t="s">
        <v>166</v>
      </c>
      <c r="U2540" s="66" t="s">
        <v>218</v>
      </c>
      <c r="V2540" s="427" t="s">
        <v>5177</v>
      </c>
      <c r="W2540" s="462"/>
      <c r="X2540" s="489">
        <v>44852</v>
      </c>
      <c r="Y2540" s="482"/>
      <c r="Z2540" s="74"/>
    </row>
    <row r="2541" spans="2:26" ht="42.45" hidden="1" customHeight="1" x14ac:dyDescent="0.3">
      <c r="B2541" s="56" t="str">
        <f t="shared" ca="1" si="279"/>
        <v>VERO</v>
      </c>
      <c r="C2541" s="57" t="b">
        <f t="shared" si="280"/>
        <v>1</v>
      </c>
      <c r="D2541" s="57" t="b">
        <f>+IF(Q2541='Convalida dati'!$B$16,AND('Dealflow centrale'!V2541&lt;&gt;"",I2541&lt;&gt;""),IF(AND('Dealflow centrale'!Q2541='Convalida dati'!$B$17,'Dealflow centrale'!I2541=""),OR('Dealflow centrale'!V2541="",V2541='Convalida dati'!$D$8),"FALSO"))</f>
        <v>1</v>
      </c>
      <c r="E2541" s="57" t="b">
        <f>+IF(OR(T2541='Convalida dati'!$F$4,T2541='Convalida dati'!$F$5,T2541='Convalida dati'!$F$8),OR('Dealflow centrale'!V2541='Convalida dati'!$D$9,V2541='Convalida dati'!$D$6,V2541='Convalida dati'!$D$7),IF(OR('Dealflow centrale'!T2541='Convalida dati'!$F$6,'Dealflow centrale'!T2541='Convalida dati'!$F$7),OR('Dealflow centrale'!V2541='Convalida dati'!$D$12,'Dealflow centrale'!V2541='Convalida dati'!$D$9,'Dealflow centrale'!V2541='Convalida dati'!$D$6),IF(T2541="",OR(V2541="",V2541='Convalida dati'!$D$8),"FALSO")))</f>
        <v>1</v>
      </c>
      <c r="F2541" s="58" t="str">
        <f t="shared" ca="1" si="281"/>
        <v>OK</v>
      </c>
      <c r="G2541" s="60">
        <f t="shared" si="278"/>
        <v>2536</v>
      </c>
      <c r="H2541" s="84">
        <v>44846</v>
      </c>
      <c r="I2541" s="295">
        <v>44846</v>
      </c>
      <c r="J2541" s="279" t="s">
        <v>5249</v>
      </c>
      <c r="K2541" s="70" t="s">
        <v>62</v>
      </c>
      <c r="L2541" s="70" t="s">
        <v>165</v>
      </c>
      <c r="M2541" s="72" t="s">
        <v>90</v>
      </c>
      <c r="N2541" s="75" t="s">
        <v>111</v>
      </c>
      <c r="O2541" s="73"/>
      <c r="P2541" s="72" t="s">
        <v>36</v>
      </c>
      <c r="Q2541" s="281" t="s">
        <v>170</v>
      </c>
      <c r="R2541" s="385" t="s">
        <v>49</v>
      </c>
      <c r="S2541" s="388" t="str">
        <f>+'EVCA sectoralclassification'!E214</f>
        <v>Systems software</v>
      </c>
      <c r="T2541" s="385" t="s">
        <v>166</v>
      </c>
      <c r="U2541" s="72" t="s">
        <v>218</v>
      </c>
      <c r="V2541" s="425" t="s">
        <v>5177</v>
      </c>
      <c r="W2541" s="461"/>
      <c r="X2541" s="488">
        <v>44852</v>
      </c>
      <c r="Y2541" s="483"/>
      <c r="Z2541" s="80"/>
    </row>
    <row r="2542" spans="2:26" ht="42.45" hidden="1" customHeight="1" x14ac:dyDescent="0.3">
      <c r="B2542" s="56" t="str">
        <f t="shared" ca="1" si="279"/>
        <v>VERO</v>
      </c>
      <c r="C2542" s="57" t="b">
        <f t="shared" si="280"/>
        <v>1</v>
      </c>
      <c r="D2542" s="57" t="b">
        <f>+IF(Q2542='Convalida dati'!$B$16,AND('Dealflow centrale'!V2542&lt;&gt;"",I2542&lt;&gt;""),IF(AND('Dealflow centrale'!Q2542='Convalida dati'!$B$17,'Dealflow centrale'!I2542=""),OR('Dealflow centrale'!V2542="",V2542='Convalida dati'!$D$8),"FALSO"))</f>
        <v>1</v>
      </c>
      <c r="E2542" s="57" t="b">
        <f>+IF(OR(T2542='Convalida dati'!$F$4,T2542='Convalida dati'!$F$5,T2542='Convalida dati'!$F$8),OR('Dealflow centrale'!V2542='Convalida dati'!$D$9,V2542='Convalida dati'!$D$6,V2542='Convalida dati'!$D$7),IF(OR('Dealflow centrale'!T2542='Convalida dati'!$F$6,'Dealflow centrale'!T2542='Convalida dati'!$F$7),OR('Dealflow centrale'!V2542='Convalida dati'!$D$12,'Dealflow centrale'!V2542='Convalida dati'!$D$9,'Dealflow centrale'!V2542='Convalida dati'!$D$6),IF(T2542="",OR(V2542="",V2542='Convalida dati'!$D$8),"FALSO")))</f>
        <v>1</v>
      </c>
      <c r="F2542" s="58" t="str">
        <f t="shared" ca="1" si="281"/>
        <v>OK</v>
      </c>
      <c r="G2542" s="66">
        <f t="shared" si="278"/>
        <v>2537</v>
      </c>
      <c r="H2542" s="85">
        <v>44846</v>
      </c>
      <c r="I2542" s="296">
        <v>44846</v>
      </c>
      <c r="J2542" s="292" t="s">
        <v>5250</v>
      </c>
      <c r="K2542" s="76" t="s">
        <v>62</v>
      </c>
      <c r="L2542" s="76" t="s">
        <v>830</v>
      </c>
      <c r="M2542" s="78" t="s">
        <v>103</v>
      </c>
      <c r="N2542" s="64"/>
      <c r="O2542" s="272" t="s">
        <v>5251</v>
      </c>
      <c r="P2542" s="66" t="s">
        <v>34</v>
      </c>
      <c r="Q2542" s="67" t="s">
        <v>170</v>
      </c>
      <c r="R2542" s="384" t="s">
        <v>53</v>
      </c>
      <c r="S2542" s="387" t="str">
        <f>+'EVCA sectoralclassification'!E226</f>
        <v>Healthcare institutions and services</v>
      </c>
      <c r="T2542" s="384" t="s">
        <v>166</v>
      </c>
      <c r="U2542" s="66" t="s">
        <v>218</v>
      </c>
      <c r="V2542" s="427" t="s">
        <v>5177</v>
      </c>
      <c r="W2542" s="462"/>
      <c r="X2542" s="489">
        <v>44852</v>
      </c>
      <c r="Y2542" s="482"/>
      <c r="Z2542" s="74"/>
    </row>
    <row r="2543" spans="2:26" ht="42.45" hidden="1" customHeight="1" x14ac:dyDescent="0.3">
      <c r="B2543" s="56" t="str">
        <f t="shared" ca="1" si="279"/>
        <v>VERO</v>
      </c>
      <c r="C2543" s="57" t="b">
        <f t="shared" si="280"/>
        <v>1</v>
      </c>
      <c r="D2543" s="57" t="b">
        <f>+IF(Q2543='Convalida dati'!$B$16,AND('Dealflow centrale'!V2543&lt;&gt;"",I2543&lt;&gt;""),IF(AND('Dealflow centrale'!Q2543='Convalida dati'!$B$17,'Dealflow centrale'!I2543=""),OR('Dealflow centrale'!V2543="",V2543='Convalida dati'!$D$8),"FALSO"))</f>
        <v>1</v>
      </c>
      <c r="E2543" s="57" t="b">
        <f>+IF(OR(T2543='Convalida dati'!$F$4,T2543='Convalida dati'!$F$5,T2543='Convalida dati'!$F$8),OR('Dealflow centrale'!V2543='Convalida dati'!$D$9,V2543='Convalida dati'!$D$6,V2543='Convalida dati'!$D$7),IF(OR('Dealflow centrale'!T2543='Convalida dati'!$F$6,'Dealflow centrale'!T2543='Convalida dati'!$F$7),OR('Dealflow centrale'!V2543='Convalida dati'!$D$12,'Dealflow centrale'!V2543='Convalida dati'!$D$9,'Dealflow centrale'!V2543='Convalida dati'!$D$6),IF(T2543="",OR(V2543="",V2543='Convalida dati'!$D$8),"FALSO")))</f>
        <v>1</v>
      </c>
      <c r="F2543" s="58" t="str">
        <f t="shared" ca="1" si="281"/>
        <v>OK</v>
      </c>
      <c r="G2543" s="60">
        <f t="shared" si="278"/>
        <v>2538</v>
      </c>
      <c r="H2543" s="84">
        <v>44846</v>
      </c>
      <c r="I2543" s="295">
        <v>44846</v>
      </c>
      <c r="J2543" s="279" t="s">
        <v>5252</v>
      </c>
      <c r="K2543" s="70" t="s">
        <v>62</v>
      </c>
      <c r="L2543" s="70" t="s">
        <v>891</v>
      </c>
      <c r="M2543" s="72" t="s">
        <v>100</v>
      </c>
      <c r="N2543" s="75"/>
      <c r="O2543" s="73" t="s">
        <v>5254</v>
      </c>
      <c r="P2543" s="72" t="s">
        <v>35</v>
      </c>
      <c r="Q2543" s="281" t="s">
        <v>170</v>
      </c>
      <c r="R2543" s="385" t="s">
        <v>49</v>
      </c>
      <c r="S2543" s="388" t="str">
        <f>+'EVCA sectoralclassification'!E214</f>
        <v>Systems software</v>
      </c>
      <c r="T2543" s="385" t="s">
        <v>167</v>
      </c>
      <c r="U2543" s="72" t="s">
        <v>218</v>
      </c>
      <c r="V2543" s="434" t="s">
        <v>174</v>
      </c>
      <c r="W2543" s="397"/>
      <c r="X2543" s="488">
        <v>44852</v>
      </c>
      <c r="Y2543" s="483" t="s">
        <v>5261</v>
      </c>
      <c r="Z2543" s="80"/>
    </row>
    <row r="2544" spans="2:26" ht="42.45" hidden="1" customHeight="1" x14ac:dyDescent="0.3">
      <c r="B2544" s="56" t="str">
        <f t="shared" ca="1" si="279"/>
        <v>VERO</v>
      </c>
      <c r="C2544" s="57" t="b">
        <f t="shared" si="280"/>
        <v>1</v>
      </c>
      <c r="D2544" s="57" t="b">
        <f>+IF(Q2544='Convalida dati'!$B$16,AND('Dealflow centrale'!V2544&lt;&gt;"",I2544&lt;&gt;""),IF(AND('Dealflow centrale'!Q2544='Convalida dati'!$B$17,'Dealflow centrale'!I2544=""),OR('Dealflow centrale'!V2544="",V2544='Convalida dati'!$D$8),"FALSO"))</f>
        <v>1</v>
      </c>
      <c r="E2544" s="57" t="b">
        <f>+IF(OR(T2544='Convalida dati'!$F$4,T2544='Convalida dati'!$F$5,T2544='Convalida dati'!$F$8),OR('Dealflow centrale'!V2544='Convalida dati'!$D$9,V2544='Convalida dati'!$D$6,V2544='Convalida dati'!$D$7),IF(OR('Dealflow centrale'!T2544='Convalida dati'!$F$6,'Dealflow centrale'!T2544='Convalida dati'!$F$7),OR('Dealflow centrale'!V2544='Convalida dati'!$D$12,'Dealflow centrale'!V2544='Convalida dati'!$D$9,'Dealflow centrale'!V2544='Convalida dati'!$D$6),IF(T2544="",OR(V2544="",V2544='Convalida dati'!$D$8),"FALSO")))</f>
        <v>1</v>
      </c>
      <c r="F2544" s="58" t="str">
        <f t="shared" ca="1" si="281"/>
        <v>OK</v>
      </c>
      <c r="G2544" s="66">
        <f t="shared" si="278"/>
        <v>2539</v>
      </c>
      <c r="H2544" s="85">
        <v>44846</v>
      </c>
      <c r="I2544" s="296"/>
      <c r="J2544" s="292" t="s">
        <v>5257</v>
      </c>
      <c r="K2544" s="76" t="s">
        <v>62</v>
      </c>
      <c r="L2544" s="76" t="s">
        <v>206</v>
      </c>
      <c r="M2544" s="78" t="s">
        <v>206</v>
      </c>
      <c r="N2544" s="64"/>
      <c r="O2544" s="272" t="s">
        <v>5254</v>
      </c>
      <c r="P2544" s="66" t="s">
        <v>35</v>
      </c>
      <c r="Q2544" s="67" t="s">
        <v>67</v>
      </c>
      <c r="R2544" s="384"/>
      <c r="S2544" s="387"/>
      <c r="T2544" s="384"/>
      <c r="U2544" s="66"/>
      <c r="V2544" s="423" t="s">
        <v>781</v>
      </c>
      <c r="W2544" s="288"/>
      <c r="X2544" s="489">
        <v>44852</v>
      </c>
      <c r="Y2544" s="482"/>
      <c r="Z2544" s="74"/>
    </row>
    <row r="2545" spans="2:26" ht="42.45" hidden="1" customHeight="1" x14ac:dyDescent="0.3">
      <c r="B2545" s="56" t="str">
        <f t="shared" ca="1" si="279"/>
        <v>VERO</v>
      </c>
      <c r="C2545" s="57" t="b">
        <f t="shared" si="280"/>
        <v>1</v>
      </c>
      <c r="D2545" s="57" t="b">
        <f>+IF(Q2545='Convalida dati'!$B$16,AND('Dealflow centrale'!V2545&lt;&gt;"",I2545&lt;&gt;""),IF(AND('Dealflow centrale'!Q2545='Convalida dati'!$B$17,'Dealflow centrale'!I2545=""),OR('Dealflow centrale'!V2545="",V2545='Convalida dati'!$D$8),"FALSO"))</f>
        <v>1</v>
      </c>
      <c r="E2545" s="57" t="b">
        <f>+IF(OR(T2545='Convalida dati'!$F$4,T2545='Convalida dati'!$F$5,T2545='Convalida dati'!$F$8),OR('Dealflow centrale'!V2545='Convalida dati'!$D$9,V2545='Convalida dati'!$D$6,V2545='Convalida dati'!$D$7),IF(OR('Dealflow centrale'!T2545='Convalida dati'!$F$6,'Dealflow centrale'!T2545='Convalida dati'!$F$7),OR('Dealflow centrale'!V2545='Convalida dati'!$D$12,'Dealflow centrale'!V2545='Convalida dati'!$D$9,'Dealflow centrale'!V2545='Convalida dati'!$D$6),IF(T2545="",OR(V2545="",V2545='Convalida dati'!$D$8),"FALSO")))</f>
        <v>1</v>
      </c>
      <c r="F2545" s="58" t="str">
        <f t="shared" ca="1" si="281"/>
        <v>OK</v>
      </c>
      <c r="G2545" s="60">
        <f t="shared" si="278"/>
        <v>2540</v>
      </c>
      <c r="H2545" s="282">
        <v>44847</v>
      </c>
      <c r="I2545" s="295">
        <v>44847</v>
      </c>
      <c r="J2545" s="279" t="s">
        <v>5258</v>
      </c>
      <c r="K2545" s="70" t="s">
        <v>62</v>
      </c>
      <c r="L2545" s="70" t="s">
        <v>165</v>
      </c>
      <c r="M2545" s="72" t="s">
        <v>90</v>
      </c>
      <c r="N2545" s="75"/>
      <c r="O2545" s="73" t="s">
        <v>5253</v>
      </c>
      <c r="P2545" s="72" t="s">
        <v>83</v>
      </c>
      <c r="Q2545" s="281" t="s">
        <v>170</v>
      </c>
      <c r="R2545" s="385" t="s">
        <v>47</v>
      </c>
      <c r="S2545" s="388" t="str">
        <f>+'EVCA sectoralclassification'!E119</f>
        <v>Consumer products manufacturing</v>
      </c>
      <c r="T2545" s="385" t="s">
        <v>166</v>
      </c>
      <c r="U2545" s="72" t="s">
        <v>218</v>
      </c>
      <c r="V2545" s="425" t="s">
        <v>5177</v>
      </c>
      <c r="W2545" s="461"/>
      <c r="X2545" s="488">
        <v>44852</v>
      </c>
      <c r="Y2545" s="483"/>
      <c r="Z2545" s="80"/>
    </row>
    <row r="2546" spans="2:26" ht="42.45" hidden="1" customHeight="1" x14ac:dyDescent="0.3">
      <c r="B2546" s="56" t="str">
        <f t="shared" ca="1" si="279"/>
        <v>VERO</v>
      </c>
      <c r="C2546" s="57" t="b">
        <f t="shared" si="280"/>
        <v>1</v>
      </c>
      <c r="D2546" s="57" t="b">
        <f>+IF(Q2546='Convalida dati'!$B$16,AND('Dealflow centrale'!V2546&lt;&gt;"",I2546&lt;&gt;""),IF(AND('Dealflow centrale'!Q2546='Convalida dati'!$B$17,'Dealflow centrale'!I2546=""),OR('Dealflow centrale'!V2546="",V2546='Convalida dati'!$D$8),"FALSO"))</f>
        <v>1</v>
      </c>
      <c r="E2546" s="57" t="b">
        <f>+IF(OR(T2546='Convalida dati'!$F$4,T2546='Convalida dati'!$F$5,T2546='Convalida dati'!$F$8),OR('Dealflow centrale'!V2546='Convalida dati'!$D$9,V2546='Convalida dati'!$D$6,V2546='Convalida dati'!$D$7),IF(OR('Dealflow centrale'!T2546='Convalida dati'!$F$6,'Dealflow centrale'!T2546='Convalida dati'!$F$7),OR('Dealflow centrale'!V2546='Convalida dati'!$D$12,'Dealflow centrale'!V2546='Convalida dati'!$D$9,'Dealflow centrale'!V2546='Convalida dati'!$D$6),IF(T2546="",OR(V2546="",V2546='Convalida dati'!$D$8),"FALSO")))</f>
        <v>1</v>
      </c>
      <c r="F2546" s="58" t="str">
        <f t="shared" ca="1" si="281"/>
        <v>OK</v>
      </c>
      <c r="G2546" s="66">
        <f t="shared" si="278"/>
        <v>2541</v>
      </c>
      <c r="H2546" s="85">
        <v>44848</v>
      </c>
      <c r="I2546" s="296">
        <v>44848</v>
      </c>
      <c r="J2546" s="292" t="s">
        <v>5255</v>
      </c>
      <c r="K2546" s="76" t="s">
        <v>62</v>
      </c>
      <c r="L2546" s="76" t="s">
        <v>830</v>
      </c>
      <c r="M2546" s="78" t="s">
        <v>103</v>
      </c>
      <c r="N2546" s="77" t="s">
        <v>111</v>
      </c>
      <c r="O2546" s="272"/>
      <c r="P2546" s="66" t="s">
        <v>36</v>
      </c>
      <c r="Q2546" s="67" t="s">
        <v>170</v>
      </c>
      <c r="R2546" s="384" t="s">
        <v>49</v>
      </c>
      <c r="S2546" s="387" t="str">
        <f>+'EVCA sectoralclassification'!E214</f>
        <v>Systems software</v>
      </c>
      <c r="T2546" s="384" t="s">
        <v>166</v>
      </c>
      <c r="U2546" s="78" t="s">
        <v>1034</v>
      </c>
      <c r="V2546" s="427" t="s">
        <v>5177</v>
      </c>
      <c r="W2546" s="462"/>
      <c r="X2546" s="489">
        <v>44852</v>
      </c>
      <c r="Y2546" s="482"/>
      <c r="Z2546" s="74"/>
    </row>
    <row r="2547" spans="2:26" ht="42.45" hidden="1" customHeight="1" x14ac:dyDescent="0.3">
      <c r="B2547" s="56" t="str">
        <f t="shared" ca="1" si="279"/>
        <v>VERO</v>
      </c>
      <c r="C2547" s="57" t="b">
        <f t="shared" si="280"/>
        <v>1</v>
      </c>
      <c r="D2547" s="57" t="b">
        <f>+IF(Q2547='Convalida dati'!$B$16,AND('Dealflow centrale'!V2547&lt;&gt;"",I2547&lt;&gt;""),IF(AND('Dealflow centrale'!Q2547='Convalida dati'!$B$17,'Dealflow centrale'!I2547=""),OR('Dealflow centrale'!V2547="",V2547='Convalida dati'!$D$8),"FALSO"))</f>
        <v>1</v>
      </c>
      <c r="E2547" s="57" t="b">
        <f>+IF(OR(T2547='Convalida dati'!$F$4,T2547='Convalida dati'!$F$5,T2547='Convalida dati'!$F$8),OR('Dealflow centrale'!V2547='Convalida dati'!$D$9,V2547='Convalida dati'!$D$6,V2547='Convalida dati'!$D$7),IF(OR('Dealflow centrale'!T2547='Convalida dati'!$F$6,'Dealflow centrale'!T2547='Convalida dati'!$F$7),OR('Dealflow centrale'!V2547='Convalida dati'!$D$12,'Dealflow centrale'!V2547='Convalida dati'!$D$9,'Dealflow centrale'!V2547='Convalida dati'!$D$6),IF(T2547="",OR(V2547="",V2547='Convalida dati'!$D$8),"FALSO")))</f>
        <v>1</v>
      </c>
      <c r="F2547" s="58" t="str">
        <f t="shared" ca="1" si="281"/>
        <v>OK</v>
      </c>
      <c r="G2547" s="60">
        <f t="shared" si="278"/>
        <v>2542</v>
      </c>
      <c r="H2547" s="84">
        <v>44850</v>
      </c>
      <c r="I2547" s="295">
        <v>44850</v>
      </c>
      <c r="J2547" s="279" t="s">
        <v>5256</v>
      </c>
      <c r="K2547" s="70" t="s">
        <v>62</v>
      </c>
      <c r="L2547" s="70" t="s">
        <v>206</v>
      </c>
      <c r="M2547" s="72" t="s">
        <v>206</v>
      </c>
      <c r="N2547" s="75"/>
      <c r="O2547" s="73" t="s">
        <v>5259</v>
      </c>
      <c r="P2547" s="72" t="s">
        <v>34</v>
      </c>
      <c r="Q2547" s="281" t="s">
        <v>170</v>
      </c>
      <c r="R2547" s="385" t="s">
        <v>49</v>
      </c>
      <c r="S2547" s="388" t="str">
        <f>+'EVCA sectoralclassification'!E214</f>
        <v>Systems software</v>
      </c>
      <c r="T2547" s="385" t="s">
        <v>41</v>
      </c>
      <c r="U2547" s="72" t="s">
        <v>218</v>
      </c>
      <c r="V2547" s="434" t="s">
        <v>174</v>
      </c>
      <c r="W2547" s="397"/>
      <c r="X2547" s="488">
        <v>44852</v>
      </c>
      <c r="Y2547" s="483"/>
      <c r="Z2547" s="80"/>
    </row>
    <row r="2548" spans="2:26" ht="42.45" hidden="1" customHeight="1" x14ac:dyDescent="0.3">
      <c r="B2548" s="56" t="str">
        <f t="shared" ca="1" si="279"/>
        <v>VERO</v>
      </c>
      <c r="C2548" s="57" t="b">
        <f t="shared" si="280"/>
        <v>1</v>
      </c>
      <c r="D2548" s="57" t="b">
        <f>+IF(Q2548='Convalida dati'!$B$16,AND('Dealflow centrale'!V2548&lt;&gt;"",I2548&lt;&gt;""),IF(AND('Dealflow centrale'!Q2548='Convalida dati'!$B$17,'Dealflow centrale'!I2548=""),OR('Dealflow centrale'!V2548="",V2548='Convalida dati'!$D$8),"FALSO"))</f>
        <v>1</v>
      </c>
      <c r="E2548" s="406" t="b">
        <f>+IF(OR(T2548='Convalida dati'!$F$4,T2548='Convalida dati'!$F$8),OR('Dealflow centrale'!V2548='Convalida dati'!$D$6,V2548='Convalida dati'!$D$7),IF(OR('Dealflow centrale'!T2548='Convalida dati'!$F$5,'Dealflow centrale'!T2548='Convalida dati'!$F$6,'Dealflow centrale'!T2548='Convalida dati'!$F$7),OR('Dealflow centrale'!V2548='Convalida dati'!$D$12,'Dealflow centrale'!V2548='Convalida dati'!$D$11),IF(T2548="",OR(V2548="",V2548='Convalida dati'!$D$8),"FALSO")))</f>
        <v>1</v>
      </c>
      <c r="F2548" s="58" t="str">
        <f t="shared" ca="1" si="281"/>
        <v>OK</v>
      </c>
      <c r="G2548" s="66">
        <f t="shared" si="278"/>
        <v>2543</v>
      </c>
      <c r="H2548" s="85">
        <v>44855</v>
      </c>
      <c r="I2548" s="296">
        <v>44855</v>
      </c>
      <c r="J2548" s="292" t="s">
        <v>5262</v>
      </c>
      <c r="K2548" s="76" t="s">
        <v>62</v>
      </c>
      <c r="L2548" s="76" t="s">
        <v>165</v>
      </c>
      <c r="M2548" s="78" t="s">
        <v>90</v>
      </c>
      <c r="N2548" s="64"/>
      <c r="O2548" s="272" t="s">
        <v>5263</v>
      </c>
      <c r="P2548" s="66" t="s">
        <v>34</v>
      </c>
      <c r="Q2548" s="67" t="s">
        <v>170</v>
      </c>
      <c r="R2548" s="384" t="s">
        <v>49</v>
      </c>
      <c r="S2548" s="387" t="str">
        <f>+'EVCA sectoralclassification'!E214</f>
        <v>Systems software</v>
      </c>
      <c r="T2548" s="384" t="s">
        <v>166</v>
      </c>
      <c r="U2548" s="66" t="s">
        <v>218</v>
      </c>
      <c r="V2548" s="427" t="s">
        <v>5177</v>
      </c>
      <c r="W2548" s="469" t="s">
        <v>6460</v>
      </c>
      <c r="X2548" s="489">
        <v>45643</v>
      </c>
      <c r="Y2548" s="482" t="s">
        <v>7058</v>
      </c>
      <c r="Z2548" s="74"/>
    </row>
    <row r="2549" spans="2:26" ht="42.45" hidden="1" customHeight="1" x14ac:dyDescent="0.3">
      <c r="B2549" s="56" t="str">
        <f t="shared" ca="1" si="279"/>
        <v>VERO</v>
      </c>
      <c r="C2549" s="57" t="b">
        <f t="shared" si="280"/>
        <v>1</v>
      </c>
      <c r="D2549" s="57" t="b">
        <f>+IF(Q2549='Convalida dati'!$B$16,AND('Dealflow centrale'!V2549&lt;&gt;"",I2549&lt;&gt;""),IF(AND('Dealflow centrale'!Q2549='Convalida dati'!$B$17,'Dealflow centrale'!I2549=""),OR('Dealflow centrale'!V2549="",V2549='Convalida dati'!$D$8),"FALSO"))</f>
        <v>1</v>
      </c>
      <c r="E2549" s="57" t="b">
        <f>+IF(OR(T2549='Convalida dati'!$F$4,T2549='Convalida dati'!$F$5,T2549='Convalida dati'!$F$8),OR('Dealflow centrale'!V2549='Convalida dati'!$D$9,V2549='Convalida dati'!$D$6,V2549='Convalida dati'!$D$7),IF(OR('Dealflow centrale'!T2549='Convalida dati'!$F$6,'Dealflow centrale'!T2549='Convalida dati'!$F$7),OR('Dealflow centrale'!V2549='Convalida dati'!$D$12,'Dealflow centrale'!V2549='Convalida dati'!$D$9,'Dealflow centrale'!V2549='Convalida dati'!$D$6),IF(T2549="",OR(V2549="",V2549='Convalida dati'!$D$8),"FALSO")))</f>
        <v>1</v>
      </c>
      <c r="F2549" s="58" t="str">
        <f t="shared" ca="1" si="281"/>
        <v>OK</v>
      </c>
      <c r="G2549" s="60">
        <f t="shared" si="278"/>
        <v>2544</v>
      </c>
      <c r="H2549" s="84">
        <v>44855</v>
      </c>
      <c r="I2549" s="295">
        <v>44855</v>
      </c>
      <c r="J2549" s="279" t="s">
        <v>5264</v>
      </c>
      <c r="K2549" s="70" t="s">
        <v>62</v>
      </c>
      <c r="L2549" s="70" t="s">
        <v>149</v>
      </c>
      <c r="M2549" s="72" t="s">
        <v>92</v>
      </c>
      <c r="N2549" s="75"/>
      <c r="O2549" s="73" t="s">
        <v>5265</v>
      </c>
      <c r="P2549" s="72" t="s">
        <v>34</v>
      </c>
      <c r="Q2549" s="281" t="s">
        <v>170</v>
      </c>
      <c r="R2549" s="385" t="s">
        <v>49</v>
      </c>
      <c r="S2549" s="388" t="str">
        <f>+'EVCA sectoralclassification'!E214</f>
        <v>Systems software</v>
      </c>
      <c r="T2549" s="385" t="s">
        <v>166</v>
      </c>
      <c r="U2549" s="72" t="s">
        <v>218</v>
      </c>
      <c r="V2549" s="425" t="s">
        <v>5177</v>
      </c>
      <c r="W2549" s="461"/>
      <c r="X2549" s="488">
        <v>44859</v>
      </c>
      <c r="Y2549" s="483"/>
      <c r="Z2549" s="80"/>
    </row>
    <row r="2550" spans="2:26" ht="42.45" hidden="1" customHeight="1" x14ac:dyDescent="0.3">
      <c r="B2550" s="56" t="str">
        <f t="shared" ca="1" si="279"/>
        <v>VERO</v>
      </c>
      <c r="C2550" s="57" t="b">
        <f t="shared" si="280"/>
        <v>1</v>
      </c>
      <c r="D2550" s="57" t="b">
        <f>+IF(Q2550='Convalida dati'!$B$16,AND('Dealflow centrale'!V2550&lt;&gt;"",I2550&lt;&gt;""),IF(AND('Dealflow centrale'!Q2550='Convalida dati'!$B$17,'Dealflow centrale'!I2550=""),OR('Dealflow centrale'!V2550="",V2550='Convalida dati'!$D$8),"FALSO"))</f>
        <v>1</v>
      </c>
      <c r="E2550" s="57" t="b">
        <f>+IF(OR(T2550='Convalida dati'!$F$4,T2550='Convalida dati'!$F$5,T2550='Convalida dati'!$F$8),OR('Dealflow centrale'!V2550='Convalida dati'!$D$9,V2550='Convalida dati'!$D$6,V2550='Convalida dati'!$D$7),IF(OR('Dealflow centrale'!T2550='Convalida dati'!$F$6,'Dealflow centrale'!T2550='Convalida dati'!$F$7),OR('Dealflow centrale'!V2550='Convalida dati'!$D$12,'Dealflow centrale'!V2550='Convalida dati'!$D$9,'Dealflow centrale'!V2550='Convalida dati'!$D$6),IF(T2550="",OR(V2550="",V2550='Convalida dati'!$D$8),"FALSO")))</f>
        <v>1</v>
      </c>
      <c r="F2550" s="58" t="str">
        <f t="shared" ca="1" si="281"/>
        <v>OK</v>
      </c>
      <c r="G2550" s="66">
        <f t="shared" si="278"/>
        <v>2545</v>
      </c>
      <c r="H2550" s="85">
        <v>44856</v>
      </c>
      <c r="I2550" s="296">
        <v>44856</v>
      </c>
      <c r="J2550" s="292" t="s">
        <v>5266</v>
      </c>
      <c r="K2550" s="76" t="s">
        <v>62</v>
      </c>
      <c r="L2550" s="76" t="s">
        <v>183</v>
      </c>
      <c r="M2550" s="78" t="s">
        <v>98</v>
      </c>
      <c r="N2550" s="64"/>
      <c r="O2550" s="272" t="s">
        <v>5274</v>
      </c>
      <c r="P2550" s="66" t="s">
        <v>35</v>
      </c>
      <c r="Q2550" s="67" t="s">
        <v>170</v>
      </c>
      <c r="R2550" s="384" t="s">
        <v>48</v>
      </c>
      <c r="S2550" s="387" t="str">
        <f>+'EVCA sectoralclassification'!E200</f>
        <v>Internet technologies</v>
      </c>
      <c r="T2550" s="384" t="s">
        <v>166</v>
      </c>
      <c r="U2550" s="66" t="s">
        <v>218</v>
      </c>
      <c r="V2550" s="427" t="s">
        <v>5177</v>
      </c>
      <c r="W2550" s="469" t="s">
        <v>6460</v>
      </c>
      <c r="X2550" s="489">
        <v>45692</v>
      </c>
      <c r="Y2550" s="482" t="s">
        <v>7143</v>
      </c>
      <c r="Z2550" s="74"/>
    </row>
    <row r="2551" spans="2:26" ht="42.45" hidden="1" customHeight="1" x14ac:dyDescent="0.3">
      <c r="B2551" s="56" t="str">
        <f t="shared" ca="1" si="279"/>
        <v>VERO</v>
      </c>
      <c r="C2551" s="57" t="b">
        <f t="shared" si="280"/>
        <v>1</v>
      </c>
      <c r="D2551" s="57" t="b">
        <f>+IF(Q2551='Convalida dati'!$B$16,AND('Dealflow centrale'!V2551&lt;&gt;"",I2551&lt;&gt;""),IF(AND('Dealflow centrale'!Q2551='Convalida dati'!$B$17,'Dealflow centrale'!I2551=""),OR('Dealflow centrale'!V2551="",V2551='Convalida dati'!$D$8),"FALSO"))</f>
        <v>1</v>
      </c>
      <c r="E2551" s="57" t="b">
        <f>+IF(OR(T2551='Convalida dati'!$F$4,T2551='Convalida dati'!$F$5,T2551='Convalida dati'!$F$8),OR('Dealflow centrale'!V2551='Convalida dati'!$D$9,V2551='Convalida dati'!$D$6,V2551='Convalida dati'!$D$7),IF(OR('Dealflow centrale'!T2551='Convalida dati'!$F$6,'Dealflow centrale'!T2551='Convalida dati'!$F$7),OR('Dealflow centrale'!V2551='Convalida dati'!$D$12,'Dealflow centrale'!V2551='Convalida dati'!$D$9,'Dealflow centrale'!V2551='Convalida dati'!$D$6),IF(T2551="",OR(V2551="",V2551='Convalida dati'!$D$8),"FALSO")))</f>
        <v>1</v>
      </c>
      <c r="F2551" s="58" t="str">
        <f t="shared" ca="1" si="281"/>
        <v>OK</v>
      </c>
      <c r="G2551" s="60">
        <f t="shared" si="278"/>
        <v>2546</v>
      </c>
      <c r="H2551" s="84">
        <v>44858</v>
      </c>
      <c r="I2551" s="295">
        <v>44858</v>
      </c>
      <c r="J2551" s="279" t="s">
        <v>5267</v>
      </c>
      <c r="K2551" s="70" t="s">
        <v>64</v>
      </c>
      <c r="L2551" s="70" t="s">
        <v>5275</v>
      </c>
      <c r="M2551" s="72" t="s">
        <v>1978</v>
      </c>
      <c r="N2551" s="75"/>
      <c r="O2551" s="73" t="s">
        <v>5268</v>
      </c>
      <c r="P2551" s="72" t="s">
        <v>35</v>
      </c>
      <c r="Q2551" s="281" t="s">
        <v>170</v>
      </c>
      <c r="R2551" s="385" t="s">
        <v>49</v>
      </c>
      <c r="S2551" s="388" t="str">
        <f>+'EVCA sectoralclassification'!E214</f>
        <v>Systems software</v>
      </c>
      <c r="T2551" s="385" t="s">
        <v>166</v>
      </c>
      <c r="U2551" s="72" t="s">
        <v>218</v>
      </c>
      <c r="V2551" s="434" t="s">
        <v>174</v>
      </c>
      <c r="W2551" s="397"/>
      <c r="X2551" s="488">
        <v>44859</v>
      </c>
      <c r="Y2551" s="483" t="s">
        <v>4408</v>
      </c>
      <c r="Z2551" s="80"/>
    </row>
    <row r="2552" spans="2:26" ht="42.45" hidden="1" customHeight="1" x14ac:dyDescent="0.3">
      <c r="B2552" s="56" t="str">
        <f t="shared" ca="1" si="279"/>
        <v>VERO</v>
      </c>
      <c r="C2552" s="57" t="b">
        <f t="shared" si="280"/>
        <v>1</v>
      </c>
      <c r="D2552" s="57" t="b">
        <f>+IF(Q2552='Convalida dati'!$B$16,AND('Dealflow centrale'!V2552&lt;&gt;"",I2552&lt;&gt;""),IF(AND('Dealflow centrale'!Q2552='Convalida dati'!$B$17,'Dealflow centrale'!I2552=""),OR('Dealflow centrale'!V2552="",V2552='Convalida dati'!$D$8),"FALSO"))</f>
        <v>1</v>
      </c>
      <c r="E2552" s="57" t="b">
        <f>+IF(OR(T2552='Convalida dati'!$F$4,T2552='Convalida dati'!$F$5,T2552='Convalida dati'!$F$8),OR('Dealflow centrale'!V2552='Convalida dati'!$D$9,V2552='Convalida dati'!$D$6,V2552='Convalida dati'!$D$7),IF(OR('Dealflow centrale'!T2552='Convalida dati'!$F$6,'Dealflow centrale'!T2552='Convalida dati'!$F$7),OR('Dealflow centrale'!V2552='Convalida dati'!$D$12,'Dealflow centrale'!V2552='Convalida dati'!$D$9,'Dealflow centrale'!V2552='Convalida dati'!$D$6),IF(T2552="",OR(V2552="",V2552='Convalida dati'!$D$8),"FALSO")))</f>
        <v>1</v>
      </c>
      <c r="F2552" s="58" t="str">
        <f t="shared" ca="1" si="281"/>
        <v>OK</v>
      </c>
      <c r="G2552" s="66">
        <f t="shared" si="278"/>
        <v>2547</v>
      </c>
      <c r="H2552" s="85">
        <v>44859</v>
      </c>
      <c r="I2552" s="296">
        <v>44859</v>
      </c>
      <c r="J2552" s="292" t="s">
        <v>5269</v>
      </c>
      <c r="K2552" s="76" t="s">
        <v>64</v>
      </c>
      <c r="L2552" s="76" t="s">
        <v>5270</v>
      </c>
      <c r="M2552" s="78" t="s">
        <v>5271</v>
      </c>
      <c r="N2552" s="64"/>
      <c r="O2552" s="272" t="s">
        <v>5129</v>
      </c>
      <c r="P2552" s="66" t="s">
        <v>83</v>
      </c>
      <c r="Q2552" s="67" t="s">
        <v>170</v>
      </c>
      <c r="R2552" s="384" t="s">
        <v>53</v>
      </c>
      <c r="S2552" s="387" t="str">
        <f>+'EVCA sectoralclassification'!E200</f>
        <v>Internet technologies</v>
      </c>
      <c r="T2552" s="384" t="s">
        <v>167</v>
      </c>
      <c r="U2552" s="66" t="s">
        <v>218</v>
      </c>
      <c r="V2552" s="427" t="s">
        <v>5177</v>
      </c>
      <c r="W2552" s="462"/>
      <c r="X2552" s="489">
        <v>44859</v>
      </c>
      <c r="Y2552" s="482" t="s">
        <v>5276</v>
      </c>
      <c r="Z2552" s="74"/>
    </row>
    <row r="2553" spans="2:26" ht="42.45" hidden="1" customHeight="1" x14ac:dyDescent="0.3">
      <c r="B2553" s="56" t="str">
        <f t="shared" ca="1" si="279"/>
        <v>VERO</v>
      </c>
      <c r="C2553" s="57" t="b">
        <f t="shared" si="280"/>
        <v>1</v>
      </c>
      <c r="D2553" s="57" t="b">
        <f>+IF(Q2553='Convalida dati'!$B$16,AND('Dealflow centrale'!V2553&lt;&gt;"",I2553&lt;&gt;""),IF(AND('Dealflow centrale'!Q2553='Convalida dati'!$B$17,'Dealflow centrale'!I2553=""),OR('Dealflow centrale'!V2553="",V2553='Convalida dati'!$D$8),"FALSO"))</f>
        <v>1</v>
      </c>
      <c r="E2553" s="57" t="b">
        <f>+IF(OR(T2553='Convalida dati'!$F$4,T2553='Convalida dati'!$F$5,T2553='Convalida dati'!$F$8),OR('Dealflow centrale'!V2553='Convalida dati'!$D$9,V2553='Convalida dati'!$D$6,V2553='Convalida dati'!$D$7),IF(OR('Dealflow centrale'!T2553='Convalida dati'!$F$6,'Dealflow centrale'!T2553='Convalida dati'!$F$7),OR('Dealflow centrale'!V2553='Convalida dati'!$D$12,'Dealflow centrale'!V2553='Convalida dati'!$D$9,'Dealflow centrale'!V2553='Convalida dati'!$D$6),IF(T2553="",OR(V2553="",V2553='Convalida dati'!$D$8),"FALSO")))</f>
        <v>1</v>
      </c>
      <c r="F2553" s="58" t="str">
        <f t="shared" ca="1" si="281"/>
        <v>OK</v>
      </c>
      <c r="G2553" s="60">
        <f t="shared" si="278"/>
        <v>2548</v>
      </c>
      <c r="H2553" s="84">
        <v>44859</v>
      </c>
      <c r="I2553" s="295">
        <v>44859</v>
      </c>
      <c r="J2553" s="279" t="s">
        <v>5273</v>
      </c>
      <c r="K2553" s="70" t="s">
        <v>62</v>
      </c>
      <c r="L2553" s="70" t="s">
        <v>192</v>
      </c>
      <c r="M2553" s="72" t="s">
        <v>95</v>
      </c>
      <c r="N2553" s="75"/>
      <c r="O2553" s="73" t="s">
        <v>5272</v>
      </c>
      <c r="P2553" s="72" t="s">
        <v>83</v>
      </c>
      <c r="Q2553" s="281" t="s">
        <v>170</v>
      </c>
      <c r="R2553" s="385" t="s">
        <v>49</v>
      </c>
      <c r="S2553" s="388" t="str">
        <f>+'EVCA sectoralclassification'!E214</f>
        <v>Systems software</v>
      </c>
      <c r="T2553" s="385" t="s">
        <v>166</v>
      </c>
      <c r="U2553" s="72" t="s">
        <v>218</v>
      </c>
      <c r="V2553" s="425" t="s">
        <v>5177</v>
      </c>
      <c r="W2553" s="461"/>
      <c r="X2553" s="488">
        <v>44859</v>
      </c>
      <c r="Y2553" s="483"/>
      <c r="Z2553" s="80"/>
    </row>
    <row r="2554" spans="2:26" ht="42.45" hidden="1" customHeight="1" x14ac:dyDescent="0.3">
      <c r="B2554" s="56" t="str">
        <f t="shared" ca="1" si="279"/>
        <v>VERO</v>
      </c>
      <c r="C2554" s="57" t="b">
        <f t="shared" si="280"/>
        <v>1</v>
      </c>
      <c r="D2554" s="57" t="b">
        <f>+IF(Q2554='Convalida dati'!$B$16,AND('Dealflow centrale'!V2554&lt;&gt;"",I2554&lt;&gt;""),IF(AND('Dealflow centrale'!Q2554='Convalida dati'!$B$17,'Dealflow centrale'!I2554=""),OR('Dealflow centrale'!V2554="",V2554='Convalida dati'!$D$8),"FALSO"))</f>
        <v>1</v>
      </c>
      <c r="E2554" s="57" t="b">
        <f>+IF(OR(T2554='Convalida dati'!$F$4,T2554='Convalida dati'!$F$5,T2554='Convalida dati'!$F$8),OR('Dealflow centrale'!V2554='Convalida dati'!$D$9,V2554='Convalida dati'!$D$6,V2554='Convalida dati'!$D$7),IF(OR('Dealflow centrale'!T2554='Convalida dati'!$F$6,'Dealflow centrale'!T2554='Convalida dati'!$F$7),OR('Dealflow centrale'!V2554='Convalida dati'!$D$12,'Dealflow centrale'!V2554='Convalida dati'!$D$9,'Dealflow centrale'!V2554='Convalida dati'!$D$6),IF(T2554="",OR(V2554="",V2554='Convalida dati'!$D$8),"FALSO")))</f>
        <v>1</v>
      </c>
      <c r="F2554" s="58" t="str">
        <f t="shared" ca="1" si="281"/>
        <v>OK</v>
      </c>
      <c r="G2554" s="66">
        <f t="shared" si="278"/>
        <v>2549</v>
      </c>
      <c r="H2554" s="85">
        <v>44861</v>
      </c>
      <c r="I2554" s="296">
        <v>44861</v>
      </c>
      <c r="J2554" s="292" t="s">
        <v>5279</v>
      </c>
      <c r="K2554" s="76" t="s">
        <v>62</v>
      </c>
      <c r="L2554" s="76" t="s">
        <v>206</v>
      </c>
      <c r="M2554" s="78" t="s">
        <v>206</v>
      </c>
      <c r="N2554" s="64"/>
      <c r="O2554" s="272" t="s">
        <v>5278</v>
      </c>
      <c r="P2554" s="66" t="s">
        <v>34</v>
      </c>
      <c r="Q2554" s="67" t="s">
        <v>170</v>
      </c>
      <c r="R2554" s="384" t="s">
        <v>49</v>
      </c>
      <c r="S2554" s="387" t="str">
        <f>+'EVCA sectoralclassification'!E214</f>
        <v>Systems software</v>
      </c>
      <c r="T2554" s="384" t="s">
        <v>41</v>
      </c>
      <c r="U2554" s="66" t="s">
        <v>218</v>
      </c>
      <c r="V2554" s="437" t="s">
        <v>174</v>
      </c>
      <c r="W2554" s="384"/>
      <c r="X2554" s="489">
        <v>44867</v>
      </c>
      <c r="Y2554" s="482"/>
      <c r="Z2554" s="74"/>
    </row>
    <row r="2555" spans="2:26" ht="42.45" hidden="1" customHeight="1" x14ac:dyDescent="0.3">
      <c r="B2555" s="56" t="str">
        <f t="shared" ca="1" si="279"/>
        <v>VERO</v>
      </c>
      <c r="C2555" s="57" t="b">
        <f t="shared" si="280"/>
        <v>1</v>
      </c>
      <c r="D2555" s="57" t="b">
        <f>+IF(Q2555='Convalida dati'!$B$16,AND('Dealflow centrale'!V2555&lt;&gt;"",I2555&lt;&gt;""),IF(AND('Dealflow centrale'!Q2555='Convalida dati'!$B$17,'Dealflow centrale'!I2555=""),OR('Dealflow centrale'!V2555="",V2555='Convalida dati'!$D$8),"FALSO"))</f>
        <v>1</v>
      </c>
      <c r="E2555" s="57" t="b">
        <f>+IF(OR(T2555='Convalida dati'!$F$4,T2555='Convalida dati'!$F$5,T2555='Convalida dati'!$F$8),OR('Dealflow centrale'!V2555='Convalida dati'!$D$9,V2555='Convalida dati'!$D$6,V2555='Convalida dati'!$D$7),IF(OR('Dealflow centrale'!T2555='Convalida dati'!$F$6,'Dealflow centrale'!T2555='Convalida dati'!$F$7),OR('Dealflow centrale'!V2555='Convalida dati'!$D$12,'Dealflow centrale'!V2555='Convalida dati'!$D$9,'Dealflow centrale'!V2555='Convalida dati'!$D$6),IF(T2555="",OR(V2555="",V2555='Convalida dati'!$D$8),"FALSO")))</f>
        <v>1</v>
      </c>
      <c r="F2555" s="58" t="str">
        <f t="shared" ca="1" si="281"/>
        <v>OK</v>
      </c>
      <c r="G2555" s="60">
        <f t="shared" si="278"/>
        <v>2550</v>
      </c>
      <c r="H2555" s="84">
        <v>44861</v>
      </c>
      <c r="I2555" s="295">
        <v>44861</v>
      </c>
      <c r="J2555" s="279" t="s">
        <v>5281</v>
      </c>
      <c r="K2555" s="70" t="s">
        <v>62</v>
      </c>
      <c r="L2555" s="70" t="s">
        <v>1077</v>
      </c>
      <c r="M2555" s="72" t="s">
        <v>103</v>
      </c>
      <c r="N2555" s="75"/>
      <c r="O2555" s="73" t="s">
        <v>5280</v>
      </c>
      <c r="P2555" s="72" t="s">
        <v>35</v>
      </c>
      <c r="Q2555" s="281" t="s">
        <v>170</v>
      </c>
      <c r="R2555" s="385" t="s">
        <v>47</v>
      </c>
      <c r="S2555" s="388" t="str">
        <f>+'EVCA sectoralclassification'!E121</f>
        <v>Consumer products manufacturing</v>
      </c>
      <c r="T2555" s="385" t="s">
        <v>166</v>
      </c>
      <c r="U2555" s="72" t="s">
        <v>218</v>
      </c>
      <c r="V2555" s="425" t="s">
        <v>5177</v>
      </c>
      <c r="W2555" s="461"/>
      <c r="X2555" s="488">
        <v>44867</v>
      </c>
      <c r="Y2555" s="483"/>
      <c r="Z2555" s="80"/>
    </row>
    <row r="2556" spans="2:26" ht="42.45" hidden="1" customHeight="1" x14ac:dyDescent="0.3">
      <c r="B2556" s="56" t="str">
        <f t="shared" ca="1" si="279"/>
        <v>VERO</v>
      </c>
      <c r="C2556" s="57" t="b">
        <f t="shared" si="280"/>
        <v>1</v>
      </c>
      <c r="D2556" s="57" t="b">
        <f>+IF(Q2556='Convalida dati'!$B$16,AND('Dealflow centrale'!V2556&lt;&gt;"",I2556&lt;&gt;""),IF(AND('Dealflow centrale'!Q2556='Convalida dati'!$B$17,'Dealflow centrale'!I2556=""),OR('Dealflow centrale'!V2556="",V2556='Convalida dati'!$D$8),"FALSO"))</f>
        <v>1</v>
      </c>
      <c r="E2556" s="57" t="b">
        <f>+IF(OR(T2556='Convalida dati'!$F$4,T2556='Convalida dati'!$F$5,T2556='Convalida dati'!$F$8),OR('Dealflow centrale'!V2556='Convalida dati'!$D$9,V2556='Convalida dati'!$D$6,V2556='Convalida dati'!$D$7),IF(OR('Dealflow centrale'!T2556='Convalida dati'!$F$6,'Dealflow centrale'!T2556='Convalida dati'!$F$7),OR('Dealflow centrale'!V2556='Convalida dati'!$D$12,'Dealflow centrale'!V2556='Convalida dati'!$D$9,'Dealflow centrale'!V2556='Convalida dati'!$D$6),IF(T2556="",OR(V2556="",V2556='Convalida dati'!$D$8),"FALSO")))</f>
        <v>1</v>
      </c>
      <c r="F2556" s="58" t="str">
        <f t="shared" ca="1" si="281"/>
        <v>OK</v>
      </c>
      <c r="G2556" s="66">
        <f t="shared" si="278"/>
        <v>2551</v>
      </c>
      <c r="H2556" s="85">
        <v>44862</v>
      </c>
      <c r="I2556" s="296">
        <v>44862</v>
      </c>
      <c r="J2556" s="292" t="s">
        <v>5283</v>
      </c>
      <c r="K2556" s="76" t="s">
        <v>62</v>
      </c>
      <c r="L2556" s="76" t="s">
        <v>1077</v>
      </c>
      <c r="M2556" s="78" t="s">
        <v>103</v>
      </c>
      <c r="N2556" s="64"/>
      <c r="O2556" s="272" t="s">
        <v>5282</v>
      </c>
      <c r="P2556" s="66" t="s">
        <v>34</v>
      </c>
      <c r="Q2556" s="67" t="s">
        <v>170</v>
      </c>
      <c r="R2556" s="384" t="s">
        <v>48</v>
      </c>
      <c r="S2556" s="387" t="str">
        <f>+'EVCA sectoralclassification'!E200</f>
        <v>Internet technologies</v>
      </c>
      <c r="T2556" s="384" t="s">
        <v>167</v>
      </c>
      <c r="U2556" s="66" t="s">
        <v>218</v>
      </c>
      <c r="V2556" s="427" t="s">
        <v>5177</v>
      </c>
      <c r="W2556" s="462"/>
      <c r="X2556" s="489">
        <v>44867</v>
      </c>
      <c r="Y2556" s="482"/>
      <c r="Z2556" s="74"/>
    </row>
    <row r="2557" spans="2:26" ht="42.45" hidden="1" customHeight="1" x14ac:dyDescent="0.3">
      <c r="B2557" s="56" t="str">
        <f t="shared" ca="1" si="279"/>
        <v>VERO</v>
      </c>
      <c r="C2557" s="57" t="b">
        <f t="shared" si="280"/>
        <v>1</v>
      </c>
      <c r="D2557" s="57" t="b">
        <f>+IF(Q2557='Convalida dati'!$B$16,AND('Dealflow centrale'!V2557&lt;&gt;"",I2557&lt;&gt;""),IF(AND('Dealflow centrale'!Q2557='Convalida dati'!$B$17,'Dealflow centrale'!I2557=""),OR('Dealflow centrale'!V2557="",V2557='Convalida dati'!$D$8),"FALSO"))</f>
        <v>1</v>
      </c>
      <c r="E2557" s="57" t="b">
        <f>+IF(OR(T2557='Convalida dati'!$F$4,T2557='Convalida dati'!$F$5,T2557='Convalida dati'!$F$8),OR('Dealflow centrale'!V2557='Convalida dati'!$D$9,V2557='Convalida dati'!$D$6,V2557='Convalida dati'!$D$7),IF(OR('Dealflow centrale'!T2557='Convalida dati'!$F$6,'Dealflow centrale'!T2557='Convalida dati'!$F$7),OR('Dealflow centrale'!V2557='Convalida dati'!$D$12,'Dealflow centrale'!V2557='Convalida dati'!$D$9,'Dealflow centrale'!V2557='Convalida dati'!$D$6),IF(T2557="",OR(V2557="",V2557='Convalida dati'!$D$8),"FALSO")))</f>
        <v>1</v>
      </c>
      <c r="F2557" s="58" t="str">
        <f t="shared" ca="1" si="281"/>
        <v>OK</v>
      </c>
      <c r="G2557" s="60">
        <f t="shared" si="278"/>
        <v>2552</v>
      </c>
      <c r="H2557" s="84">
        <v>44866</v>
      </c>
      <c r="I2557" s="295">
        <v>44866</v>
      </c>
      <c r="J2557" s="279" t="s">
        <v>5284</v>
      </c>
      <c r="K2557" s="70" t="s">
        <v>62</v>
      </c>
      <c r="L2557" s="70" t="s">
        <v>1077</v>
      </c>
      <c r="M2557" s="72" t="s">
        <v>103</v>
      </c>
      <c r="N2557" s="75"/>
      <c r="O2557" s="73" t="s">
        <v>5285</v>
      </c>
      <c r="P2557" s="72" t="s">
        <v>34</v>
      </c>
      <c r="Q2557" s="281" t="s">
        <v>170</v>
      </c>
      <c r="R2557" s="385" t="s">
        <v>47</v>
      </c>
      <c r="S2557" s="388" t="str">
        <f>+'EVCA sectoralclassification'!E120</f>
        <v>Consumer products manufacturing</v>
      </c>
      <c r="T2557" s="385" t="s">
        <v>166</v>
      </c>
      <c r="U2557" s="72" t="s">
        <v>218</v>
      </c>
      <c r="V2557" s="425" t="s">
        <v>5177</v>
      </c>
      <c r="W2557" s="461"/>
      <c r="X2557" s="488">
        <v>44867</v>
      </c>
      <c r="Y2557" s="483"/>
      <c r="Z2557" s="80"/>
    </row>
    <row r="2558" spans="2:26" ht="42.45" hidden="1" customHeight="1" x14ac:dyDescent="0.3">
      <c r="B2558" s="56" t="str">
        <f t="shared" ca="1" si="279"/>
        <v>VERO</v>
      </c>
      <c r="C2558" s="57" t="b">
        <f t="shared" si="280"/>
        <v>1</v>
      </c>
      <c r="D2558" s="57" t="b">
        <f>+IF(Q2558='Convalida dati'!$B$16,AND('Dealflow centrale'!V2558&lt;&gt;"",I2558&lt;&gt;""),IF(AND('Dealflow centrale'!Q2558='Convalida dati'!$B$17,'Dealflow centrale'!I2558=""),OR('Dealflow centrale'!V2558="",V2558='Convalida dati'!$D$8),"FALSO"))</f>
        <v>1</v>
      </c>
      <c r="E2558" s="57" t="b">
        <f>+IF(OR(T2558='Convalida dati'!$F$4,T2558='Convalida dati'!$F$5,T2558='Convalida dati'!$F$8),OR('Dealflow centrale'!V2558='Convalida dati'!$D$9,V2558='Convalida dati'!$D$6,V2558='Convalida dati'!$D$7),IF(OR('Dealflow centrale'!T2558='Convalida dati'!$F$6,'Dealflow centrale'!T2558='Convalida dati'!$F$7),OR('Dealflow centrale'!V2558='Convalida dati'!$D$12,'Dealflow centrale'!V2558='Convalida dati'!$D$9,'Dealflow centrale'!V2558='Convalida dati'!$D$6),IF(T2558="",OR(V2558="",V2558='Convalida dati'!$D$8),"FALSO")))</f>
        <v>1</v>
      </c>
      <c r="F2558" s="58" t="str">
        <f t="shared" ca="1" si="281"/>
        <v>OK</v>
      </c>
      <c r="G2558" s="66">
        <f t="shared" si="278"/>
        <v>2553</v>
      </c>
      <c r="H2558" s="85">
        <v>44867</v>
      </c>
      <c r="I2558" s="296">
        <v>44867</v>
      </c>
      <c r="J2558" s="292" t="s">
        <v>5286</v>
      </c>
      <c r="K2558" s="76" t="s">
        <v>64</v>
      </c>
      <c r="L2558" s="76" t="s">
        <v>5287</v>
      </c>
      <c r="M2558" s="78" t="s">
        <v>878</v>
      </c>
      <c r="N2558" s="64"/>
      <c r="O2558" s="272" t="s">
        <v>5288</v>
      </c>
      <c r="P2558" s="66" t="s">
        <v>35</v>
      </c>
      <c r="Q2558" s="67" t="s">
        <v>170</v>
      </c>
      <c r="R2558" s="384" t="s">
        <v>49</v>
      </c>
      <c r="S2558" s="387" t="str">
        <f>+'EVCA sectoralclassification'!E214</f>
        <v>Systems software</v>
      </c>
      <c r="T2558" s="384" t="s">
        <v>166</v>
      </c>
      <c r="U2558" s="66" t="s">
        <v>218</v>
      </c>
      <c r="V2558" s="437" t="s">
        <v>174</v>
      </c>
      <c r="W2558" s="384"/>
      <c r="X2558" s="489">
        <v>44873</v>
      </c>
      <c r="Y2558" s="482"/>
      <c r="Z2558" s="74"/>
    </row>
    <row r="2559" spans="2:26" ht="42.45" hidden="1" customHeight="1" x14ac:dyDescent="0.3">
      <c r="B2559" s="56" t="str">
        <f t="shared" ref="B2559:B2598" ca="1" si="282">IF(AND(+H2559&lt;=X2559,X2559&lt;=TODAY()),"VERO","FALSO")</f>
        <v>VERO</v>
      </c>
      <c r="C2559" s="57" t="b">
        <f t="shared" ref="C2559:C2598" si="283">+(AND(G2559&lt;&gt;"",H2559&lt;&gt;"",J2559&lt;&gt;"",K2559&lt;&gt;"",L2559&lt;&gt;"",M2559&lt;&gt;"",P2559&lt;&gt;"",Q2559&lt;&gt;""))</f>
        <v>1</v>
      </c>
      <c r="D2559" s="57" t="b">
        <f>+IF(Q2559='Convalida dati'!$B$16,AND('Dealflow centrale'!V2559&lt;&gt;"",I2559&lt;&gt;""),IF(AND('Dealflow centrale'!Q2559='Convalida dati'!$B$17,'Dealflow centrale'!I2559=""),OR('Dealflow centrale'!V2559="",V2559='Convalida dati'!$D$8),"FALSO"))</f>
        <v>1</v>
      </c>
      <c r="E2559" s="57" t="b">
        <f>+IF(OR(T2559='Convalida dati'!$F$4,T2559='Convalida dati'!$F$5,T2559='Convalida dati'!$F$8),OR('Dealflow centrale'!V2559='Convalida dati'!$D$9,V2559='Convalida dati'!$D$6,V2559='Convalida dati'!$D$7),IF(OR('Dealflow centrale'!T2559='Convalida dati'!$F$6,'Dealflow centrale'!T2559='Convalida dati'!$F$7),OR('Dealflow centrale'!V2559='Convalida dati'!$D$12,'Dealflow centrale'!V2559='Convalida dati'!$D$9,'Dealflow centrale'!V2559='Convalida dati'!$D$6),IF(T2559="",OR(V2559="",V2559='Convalida dati'!$D$8),"FALSO")))</f>
        <v>1</v>
      </c>
      <c r="F2559" s="58" t="str">
        <f t="shared" ref="F2559:F2598" ca="1" si="284">+IF(AND(B2559="VERO",C2559=TRUE,D2559=TRUE,E2559=TRUE),"OK","ERRORE")</f>
        <v>OK</v>
      </c>
      <c r="G2559" s="60">
        <f t="shared" si="278"/>
        <v>2554</v>
      </c>
      <c r="H2559" s="84">
        <v>44868</v>
      </c>
      <c r="I2559" s="295">
        <v>44868</v>
      </c>
      <c r="J2559" s="279" t="s">
        <v>5289</v>
      </c>
      <c r="K2559" s="70" t="s">
        <v>64</v>
      </c>
      <c r="L2559" s="70" t="s">
        <v>5290</v>
      </c>
      <c r="M2559" s="72" t="s">
        <v>187</v>
      </c>
      <c r="N2559" s="75"/>
      <c r="O2559" s="73" t="s">
        <v>5291</v>
      </c>
      <c r="P2559" s="72" t="s">
        <v>35</v>
      </c>
      <c r="Q2559" s="281" t="s">
        <v>170</v>
      </c>
      <c r="R2559" s="385" t="s">
        <v>45</v>
      </c>
      <c r="S2559" s="388" t="str">
        <f>+'EVCA sectoralclassification'!E223</f>
        <v>Biotechnology</v>
      </c>
      <c r="T2559" s="385" t="s">
        <v>41</v>
      </c>
      <c r="U2559" s="72" t="s">
        <v>218</v>
      </c>
      <c r="V2559" s="434" t="s">
        <v>174</v>
      </c>
      <c r="W2559" s="397"/>
      <c r="X2559" s="488">
        <v>44873</v>
      </c>
      <c r="Y2559" s="483"/>
      <c r="Z2559" s="80"/>
    </row>
    <row r="2560" spans="2:26" ht="42.45" hidden="1" customHeight="1" x14ac:dyDescent="0.3">
      <c r="B2560" s="56" t="str">
        <f t="shared" ca="1" si="282"/>
        <v>VERO</v>
      </c>
      <c r="C2560" s="57" t="b">
        <f t="shared" si="283"/>
        <v>1</v>
      </c>
      <c r="D2560" s="57" t="b">
        <f>+IF(Q2560='Convalida dati'!$B$16,AND('Dealflow centrale'!V2560&lt;&gt;"",I2560&lt;&gt;""),IF(AND('Dealflow centrale'!Q2560='Convalida dati'!$B$17,'Dealflow centrale'!I2560=""),OR('Dealflow centrale'!V2560="",V2560='Convalida dati'!$D$8),"FALSO"))</f>
        <v>1</v>
      </c>
      <c r="E2560" s="57" t="b">
        <f>+IF(OR(T2560='Convalida dati'!$F$4,T2560='Convalida dati'!$F$5,T2560='Convalida dati'!$F$8),OR('Dealflow centrale'!V2560='Convalida dati'!$D$9,V2560='Convalida dati'!$D$6,V2560='Convalida dati'!$D$7),IF(OR('Dealflow centrale'!T2560='Convalida dati'!$F$6,'Dealflow centrale'!T2560='Convalida dati'!$F$7),OR('Dealflow centrale'!V2560='Convalida dati'!$D$12,'Dealflow centrale'!V2560='Convalida dati'!$D$9,'Dealflow centrale'!V2560='Convalida dati'!$D$6),IF(T2560="",OR(V2560="",V2560='Convalida dati'!$D$8),"FALSO")))</f>
        <v>1</v>
      </c>
      <c r="F2560" s="58" t="str">
        <f t="shared" ca="1" si="284"/>
        <v>OK</v>
      </c>
      <c r="G2560" s="66">
        <f t="shared" si="278"/>
        <v>2555</v>
      </c>
      <c r="H2560" s="85">
        <v>44868</v>
      </c>
      <c r="I2560" s="296">
        <v>44868</v>
      </c>
      <c r="J2560" s="292" t="s">
        <v>5292</v>
      </c>
      <c r="K2560" s="76" t="s">
        <v>62</v>
      </c>
      <c r="L2560" s="76" t="s">
        <v>149</v>
      </c>
      <c r="M2560" s="78" t="s">
        <v>92</v>
      </c>
      <c r="N2560" s="64"/>
      <c r="O2560" s="272" t="s">
        <v>3853</v>
      </c>
      <c r="P2560" s="78" t="s">
        <v>35</v>
      </c>
      <c r="Q2560" s="67" t="s">
        <v>170</v>
      </c>
      <c r="R2560" s="384" t="s">
        <v>48</v>
      </c>
      <c r="S2560" s="387" t="str">
        <f>+'EVCA sectoralclassification'!E200</f>
        <v>Internet technologies</v>
      </c>
      <c r="T2560" s="384" t="s">
        <v>41</v>
      </c>
      <c r="U2560" s="66" t="s">
        <v>218</v>
      </c>
      <c r="V2560" s="445" t="s">
        <v>174</v>
      </c>
      <c r="W2560" s="396"/>
      <c r="X2560" s="489">
        <v>45498</v>
      </c>
      <c r="Y2560" s="482" t="s">
        <v>6645</v>
      </c>
      <c r="Z2560" s="74"/>
    </row>
    <row r="2561" spans="2:26" ht="42.45" hidden="1" customHeight="1" x14ac:dyDescent="0.3">
      <c r="B2561" s="56" t="str">
        <f t="shared" ca="1" si="282"/>
        <v>VERO</v>
      </c>
      <c r="C2561" s="57" t="b">
        <f t="shared" si="283"/>
        <v>1</v>
      </c>
      <c r="D2561" s="57" t="b">
        <f>+IF(Q2561='Convalida dati'!$B$16,AND('Dealflow centrale'!V2561&lt;&gt;"",I2561&lt;&gt;""),IF(AND('Dealflow centrale'!Q2561='Convalida dati'!$B$17,'Dealflow centrale'!I2561=""),OR('Dealflow centrale'!V2561="",V2561='Convalida dati'!$D$8),"FALSO"))</f>
        <v>1</v>
      </c>
      <c r="E2561" s="57" t="b">
        <f>+IF(OR(T2561='Convalida dati'!$F$4,T2561='Convalida dati'!$F$5,T2561='Convalida dati'!$F$8),OR('Dealflow centrale'!V2561='Convalida dati'!$D$9,V2561='Convalida dati'!$D$6,V2561='Convalida dati'!$D$7),IF(OR('Dealflow centrale'!T2561='Convalida dati'!$F$6,'Dealflow centrale'!T2561='Convalida dati'!$F$7),OR('Dealflow centrale'!V2561='Convalida dati'!$D$12,'Dealflow centrale'!V2561='Convalida dati'!$D$9,'Dealflow centrale'!V2561='Convalida dati'!$D$6),IF(T2561="",OR(V2561="",V2561='Convalida dati'!$D$8),"FALSO")))</f>
        <v>1</v>
      </c>
      <c r="F2561" s="58" t="str">
        <f t="shared" ca="1" si="284"/>
        <v>OK</v>
      </c>
      <c r="G2561" s="60">
        <f t="shared" si="278"/>
        <v>2556</v>
      </c>
      <c r="H2561" s="84">
        <v>44869</v>
      </c>
      <c r="I2561" s="295">
        <v>44869</v>
      </c>
      <c r="J2561" s="279" t="s">
        <v>7266</v>
      </c>
      <c r="K2561" s="70" t="s">
        <v>62</v>
      </c>
      <c r="L2561" s="70" t="s">
        <v>234</v>
      </c>
      <c r="M2561" s="72" t="s">
        <v>96</v>
      </c>
      <c r="N2561" s="75"/>
      <c r="O2561" s="73" t="s">
        <v>3837</v>
      </c>
      <c r="P2561" s="72" t="s">
        <v>35</v>
      </c>
      <c r="Q2561" s="281" t="s">
        <v>170</v>
      </c>
      <c r="R2561" s="385" t="s">
        <v>53</v>
      </c>
      <c r="S2561" s="388" t="str">
        <f>+'EVCA sectoralclassification'!E161</f>
        <v>Consumer services: other</v>
      </c>
      <c r="T2561" s="385" t="s">
        <v>166</v>
      </c>
      <c r="U2561" s="72" t="s">
        <v>218</v>
      </c>
      <c r="V2561" s="425" t="s">
        <v>5177</v>
      </c>
      <c r="W2561" s="466" t="s">
        <v>6460</v>
      </c>
      <c r="X2561" s="488">
        <v>45713</v>
      </c>
      <c r="Y2561" s="483" t="s">
        <v>7267</v>
      </c>
      <c r="Z2561" s="80"/>
    </row>
    <row r="2562" spans="2:26" ht="42.45" hidden="1" customHeight="1" x14ac:dyDescent="0.3">
      <c r="B2562" s="56" t="str">
        <f t="shared" ca="1" si="282"/>
        <v>VERO</v>
      </c>
      <c r="C2562" s="57" t="b">
        <f t="shared" si="283"/>
        <v>1</v>
      </c>
      <c r="D2562" s="57" t="b">
        <f>+IF(Q2562='Convalida dati'!$B$16,AND('Dealflow centrale'!V2562&lt;&gt;"",I2562&lt;&gt;""),IF(AND('Dealflow centrale'!Q2562='Convalida dati'!$B$17,'Dealflow centrale'!I2562=""),OR('Dealflow centrale'!V2562="",V2562='Convalida dati'!$D$8),"FALSO"))</f>
        <v>1</v>
      </c>
      <c r="E2562" s="57" t="b">
        <f>+IF(OR(T2562='Convalida dati'!$F$4,T2562='Convalida dati'!$F$5,T2562='Convalida dati'!$F$8),OR('Dealflow centrale'!V2562='Convalida dati'!$D$9,V2562='Convalida dati'!$D$6,V2562='Convalida dati'!$D$7),IF(OR('Dealflow centrale'!T2562='Convalida dati'!$F$6,'Dealflow centrale'!T2562='Convalida dati'!$F$7),OR('Dealflow centrale'!V2562='Convalida dati'!$D$12,'Dealflow centrale'!V2562='Convalida dati'!$D$9,'Dealflow centrale'!V2562='Convalida dati'!$D$6),IF(T2562="",OR(V2562="",V2562='Convalida dati'!$D$8),"FALSO")))</f>
        <v>1</v>
      </c>
      <c r="F2562" s="58" t="str">
        <f t="shared" ca="1" si="284"/>
        <v>OK</v>
      </c>
      <c r="G2562" s="66">
        <f t="shared" si="278"/>
        <v>2557</v>
      </c>
      <c r="H2562" s="85">
        <v>44869</v>
      </c>
      <c r="I2562" s="296">
        <v>44869</v>
      </c>
      <c r="J2562" s="292" t="s">
        <v>5293</v>
      </c>
      <c r="K2562" s="76" t="s">
        <v>62</v>
      </c>
      <c r="L2562" s="76" t="s">
        <v>149</v>
      </c>
      <c r="M2562" s="78" t="s">
        <v>92</v>
      </c>
      <c r="N2562" s="64"/>
      <c r="O2562" s="272" t="s">
        <v>5294</v>
      </c>
      <c r="P2562" s="66" t="s">
        <v>34</v>
      </c>
      <c r="Q2562" s="280" t="s">
        <v>170</v>
      </c>
      <c r="R2562" s="384" t="s">
        <v>53</v>
      </c>
      <c r="S2562" s="387" t="str">
        <f>+'EVCA sectoralclassification'!E234</f>
        <v>Healthcare: other</v>
      </c>
      <c r="T2562" s="384" t="s">
        <v>41</v>
      </c>
      <c r="U2562" s="66" t="s">
        <v>218</v>
      </c>
      <c r="V2562" s="445" t="s">
        <v>174</v>
      </c>
      <c r="W2562" s="396"/>
      <c r="X2562" s="489">
        <v>44873</v>
      </c>
      <c r="Y2562" s="482"/>
      <c r="Z2562" s="74"/>
    </row>
    <row r="2563" spans="2:26" ht="42.45" hidden="1" customHeight="1" x14ac:dyDescent="0.3">
      <c r="B2563" s="56" t="str">
        <f t="shared" ca="1" si="282"/>
        <v>VERO</v>
      </c>
      <c r="C2563" s="57" t="b">
        <f t="shared" si="283"/>
        <v>1</v>
      </c>
      <c r="D2563" s="57" t="b">
        <f>+IF(Q2563='Convalida dati'!$B$16,AND('Dealflow centrale'!V2563&lt;&gt;"",I2563&lt;&gt;""),IF(AND('Dealflow centrale'!Q2563='Convalida dati'!$B$17,'Dealflow centrale'!I2563=""),OR('Dealflow centrale'!V2563="",V2563='Convalida dati'!$D$8),"FALSO"))</f>
        <v>1</v>
      </c>
      <c r="E2563" s="57" t="b">
        <f>+IF(OR(T2563='Convalida dati'!$F$4,T2563='Convalida dati'!$F$5,T2563='Convalida dati'!$F$8),OR('Dealflow centrale'!V2563='Convalida dati'!$D$9,V2563='Convalida dati'!$D$6,V2563='Convalida dati'!$D$7),IF(OR('Dealflow centrale'!T2563='Convalida dati'!$F$6,'Dealflow centrale'!T2563='Convalida dati'!$F$7),OR('Dealflow centrale'!V2563='Convalida dati'!$D$12,'Dealflow centrale'!V2563='Convalida dati'!$D$9,'Dealflow centrale'!V2563='Convalida dati'!$D$6),IF(T2563="",OR(V2563="",V2563='Convalida dati'!$D$8),"FALSO")))</f>
        <v>1</v>
      </c>
      <c r="F2563" s="58" t="str">
        <f t="shared" ca="1" si="284"/>
        <v>OK</v>
      </c>
      <c r="G2563" s="60">
        <f t="shared" si="278"/>
        <v>2558</v>
      </c>
      <c r="H2563" s="84">
        <v>44870</v>
      </c>
      <c r="I2563" s="295">
        <v>44870</v>
      </c>
      <c r="J2563" s="279" t="s">
        <v>5296</v>
      </c>
      <c r="K2563" s="70" t="s">
        <v>62</v>
      </c>
      <c r="L2563" s="70" t="s">
        <v>1629</v>
      </c>
      <c r="M2563" s="72" t="s">
        <v>70</v>
      </c>
      <c r="N2563" s="75"/>
      <c r="O2563" s="73" t="s">
        <v>5295</v>
      </c>
      <c r="P2563" s="72" t="s">
        <v>37</v>
      </c>
      <c r="Q2563" s="281" t="s">
        <v>170</v>
      </c>
      <c r="R2563" s="385" t="s">
        <v>49</v>
      </c>
      <c r="S2563" s="388" t="str">
        <f>+'EVCA sectoralclassification'!E214</f>
        <v>Systems software</v>
      </c>
      <c r="T2563" s="385" t="s">
        <v>167</v>
      </c>
      <c r="U2563" s="72" t="s">
        <v>218</v>
      </c>
      <c r="V2563" s="425" t="s">
        <v>5177</v>
      </c>
      <c r="W2563" s="461"/>
      <c r="X2563" s="488">
        <v>44873</v>
      </c>
      <c r="Y2563" s="483"/>
      <c r="Z2563" s="80"/>
    </row>
    <row r="2564" spans="2:26" ht="42.45" hidden="1" customHeight="1" x14ac:dyDescent="0.3">
      <c r="B2564" s="56" t="str">
        <f t="shared" ca="1" si="282"/>
        <v>VERO</v>
      </c>
      <c r="C2564" s="57" t="b">
        <f t="shared" si="283"/>
        <v>1</v>
      </c>
      <c r="D2564" s="57" t="b">
        <f>+IF(Q2564='Convalida dati'!$B$16,AND('Dealflow centrale'!V2564&lt;&gt;"",I2564&lt;&gt;""),IF(AND('Dealflow centrale'!Q2564='Convalida dati'!$B$17,'Dealflow centrale'!I2564=""),OR('Dealflow centrale'!V2564="",V2564='Convalida dati'!$D$8),"FALSO"))</f>
        <v>1</v>
      </c>
      <c r="E2564" s="57" t="b">
        <f>+IF(OR(T2564='Convalida dati'!$F$4,T2564='Convalida dati'!$F$5,T2564='Convalida dati'!$F$8),OR('Dealflow centrale'!V2564='Convalida dati'!$D$9,V2564='Convalida dati'!$D$6,V2564='Convalida dati'!$D$7),IF(OR('Dealflow centrale'!T2564='Convalida dati'!$F$6,'Dealflow centrale'!T2564='Convalida dati'!$F$7),OR('Dealflow centrale'!V2564='Convalida dati'!$D$12,'Dealflow centrale'!V2564='Convalida dati'!$D$9,'Dealflow centrale'!V2564='Convalida dati'!$D$6),IF(T2564="",OR(V2564="",V2564='Convalida dati'!$D$8),"FALSO")))</f>
        <v>1</v>
      </c>
      <c r="F2564" s="58" t="str">
        <f t="shared" ca="1" si="284"/>
        <v>OK</v>
      </c>
      <c r="G2564" s="66">
        <f t="shared" si="278"/>
        <v>2559</v>
      </c>
      <c r="H2564" s="85">
        <v>44870</v>
      </c>
      <c r="I2564" s="296">
        <v>44870</v>
      </c>
      <c r="J2564" s="292" t="s">
        <v>5297</v>
      </c>
      <c r="K2564" s="76" t="s">
        <v>62</v>
      </c>
      <c r="L2564" s="76" t="s">
        <v>1629</v>
      </c>
      <c r="M2564" s="78" t="s">
        <v>70</v>
      </c>
      <c r="N2564" s="64"/>
      <c r="O2564" s="272" t="s">
        <v>5298</v>
      </c>
      <c r="P2564" s="66" t="s">
        <v>34</v>
      </c>
      <c r="Q2564" s="67" t="s">
        <v>170</v>
      </c>
      <c r="R2564" s="384" t="s">
        <v>53</v>
      </c>
      <c r="S2564" s="387" t="str">
        <f>+'EVCA sectoralclassification'!E183</f>
        <v>Financial institutions and services</v>
      </c>
      <c r="T2564" s="384" t="s">
        <v>166</v>
      </c>
      <c r="U2564" s="66" t="s">
        <v>218</v>
      </c>
      <c r="V2564" s="427" t="s">
        <v>5177</v>
      </c>
      <c r="W2564" s="462"/>
      <c r="X2564" s="489">
        <v>44873</v>
      </c>
      <c r="Y2564" s="482"/>
      <c r="Z2564" s="74"/>
    </row>
    <row r="2565" spans="2:26" ht="42.45" hidden="1" customHeight="1" x14ac:dyDescent="0.3">
      <c r="B2565" s="56" t="str">
        <f t="shared" ca="1" si="282"/>
        <v>VERO</v>
      </c>
      <c r="C2565" s="57" t="b">
        <f t="shared" si="283"/>
        <v>1</v>
      </c>
      <c r="D2565" s="57" t="b">
        <f>+IF(Q2565='Convalida dati'!$B$16,AND('Dealflow centrale'!V2565&lt;&gt;"",I2565&lt;&gt;""),IF(AND('Dealflow centrale'!Q2565='Convalida dati'!$B$17,'Dealflow centrale'!I2565=""),OR('Dealflow centrale'!V2565="",V2565='Convalida dati'!$D$8),"FALSO"))</f>
        <v>1</v>
      </c>
      <c r="E2565" s="57" t="b">
        <f>+IF(OR(T2565='Convalida dati'!$F$4,T2565='Convalida dati'!$F$5,T2565='Convalida dati'!$F$8),OR('Dealflow centrale'!V2565='Convalida dati'!$D$9,V2565='Convalida dati'!$D$6,V2565='Convalida dati'!$D$7),IF(OR('Dealflow centrale'!T2565='Convalida dati'!$F$6,'Dealflow centrale'!T2565='Convalida dati'!$F$7),OR('Dealflow centrale'!V2565='Convalida dati'!$D$12,'Dealflow centrale'!V2565='Convalida dati'!$D$9,'Dealflow centrale'!V2565='Convalida dati'!$D$6),IF(T2565="",OR(V2565="",V2565='Convalida dati'!$D$8),"FALSO")))</f>
        <v>1</v>
      </c>
      <c r="F2565" s="58" t="str">
        <f t="shared" ca="1" si="284"/>
        <v>OK</v>
      </c>
      <c r="G2565" s="60">
        <f t="shared" si="278"/>
        <v>2560</v>
      </c>
      <c r="H2565" s="84">
        <v>44872</v>
      </c>
      <c r="I2565" s="295">
        <v>44872</v>
      </c>
      <c r="J2565" s="279" t="s">
        <v>5300</v>
      </c>
      <c r="K2565" s="70" t="s">
        <v>62</v>
      </c>
      <c r="L2565" s="70" t="s">
        <v>149</v>
      </c>
      <c r="M2565" s="72" t="s">
        <v>92</v>
      </c>
      <c r="N2565" s="75"/>
      <c r="O2565" s="73" t="s">
        <v>5299</v>
      </c>
      <c r="P2565" s="72" t="s">
        <v>83</v>
      </c>
      <c r="Q2565" s="281" t="s">
        <v>170</v>
      </c>
      <c r="R2565" s="385" t="s">
        <v>52</v>
      </c>
      <c r="S2565" s="388" t="str">
        <f>+'EVCA sectoralclassification'!E226</f>
        <v>Healthcare institutions and services</v>
      </c>
      <c r="T2565" s="385" t="s">
        <v>166</v>
      </c>
      <c r="U2565" s="72" t="s">
        <v>218</v>
      </c>
      <c r="V2565" s="425" t="s">
        <v>5177</v>
      </c>
      <c r="W2565" s="461"/>
      <c r="X2565" s="488">
        <v>44873</v>
      </c>
      <c r="Y2565" s="483"/>
      <c r="Z2565" s="80"/>
    </row>
    <row r="2566" spans="2:26" ht="42.45" hidden="1" customHeight="1" x14ac:dyDescent="0.3">
      <c r="B2566" s="56" t="str">
        <f t="shared" ca="1" si="282"/>
        <v>VERO</v>
      </c>
      <c r="C2566" s="57" t="b">
        <f t="shared" si="283"/>
        <v>1</v>
      </c>
      <c r="D2566" s="57" t="b">
        <f>+IF(Q2566='Convalida dati'!$B$16,AND('Dealflow centrale'!V2566&lt;&gt;"",I2566&lt;&gt;""),IF(AND('Dealflow centrale'!Q2566='Convalida dati'!$B$17,'Dealflow centrale'!I2566=""),OR('Dealflow centrale'!V2566="",V2566='Convalida dati'!$D$8),"FALSO"))</f>
        <v>1</v>
      </c>
      <c r="E2566" s="57" t="b">
        <f>+IF(OR(T2566='Convalida dati'!$F$4,T2566='Convalida dati'!$F$5,T2566='Convalida dati'!$F$8),OR('Dealflow centrale'!V2566='Convalida dati'!$D$9,V2566='Convalida dati'!$D$6,V2566='Convalida dati'!$D$7),IF(OR('Dealflow centrale'!T2566='Convalida dati'!$F$6,'Dealflow centrale'!T2566='Convalida dati'!$F$7),OR('Dealflow centrale'!V2566='Convalida dati'!$D$12,'Dealflow centrale'!V2566='Convalida dati'!$D$9,'Dealflow centrale'!V2566='Convalida dati'!$D$6),IF(T2566="",OR(V2566="",V2566='Convalida dati'!$D$8),"FALSO")))</f>
        <v>1</v>
      </c>
      <c r="F2566" s="58" t="str">
        <f t="shared" ca="1" si="284"/>
        <v>OK</v>
      </c>
      <c r="G2566" s="66">
        <f t="shared" si="278"/>
        <v>2561</v>
      </c>
      <c r="H2566" s="85">
        <v>44872</v>
      </c>
      <c r="I2566" s="296">
        <v>44873</v>
      </c>
      <c r="J2566" s="292" t="s">
        <v>5301</v>
      </c>
      <c r="K2566" s="76" t="s">
        <v>64</v>
      </c>
      <c r="L2566" s="76" t="s">
        <v>705</v>
      </c>
      <c r="M2566" s="78" t="s">
        <v>187</v>
      </c>
      <c r="N2566" s="77" t="s">
        <v>4469</v>
      </c>
      <c r="O2566" s="272"/>
      <c r="P2566" s="78" t="s">
        <v>36</v>
      </c>
      <c r="Q2566" s="280" t="s">
        <v>170</v>
      </c>
      <c r="R2566" s="384" t="s">
        <v>49</v>
      </c>
      <c r="S2566" s="387" t="str">
        <f>+'EVCA sectoralclassification'!E214</f>
        <v>Systems software</v>
      </c>
      <c r="T2566" s="384" t="s">
        <v>166</v>
      </c>
      <c r="U2566" s="66" t="s">
        <v>218</v>
      </c>
      <c r="V2566" s="427" t="s">
        <v>5177</v>
      </c>
      <c r="W2566" s="462"/>
      <c r="X2566" s="489">
        <v>44880</v>
      </c>
      <c r="Y2566" s="482" t="s">
        <v>5328</v>
      </c>
      <c r="Z2566" s="74"/>
    </row>
    <row r="2567" spans="2:26" ht="42.45" hidden="1" customHeight="1" x14ac:dyDescent="0.3">
      <c r="B2567" s="56" t="str">
        <f t="shared" ca="1" si="282"/>
        <v>VERO</v>
      </c>
      <c r="C2567" s="57" t="b">
        <f t="shared" si="283"/>
        <v>1</v>
      </c>
      <c r="D2567" s="57" t="b">
        <f>+IF(Q2567='Convalida dati'!$B$16,AND('Dealflow centrale'!V2567&lt;&gt;"",I2567&lt;&gt;""),IF(AND('Dealflow centrale'!Q2567='Convalida dati'!$B$17,'Dealflow centrale'!I2567=""),OR('Dealflow centrale'!V2567="",V2567='Convalida dati'!$D$8),"FALSO"))</f>
        <v>1</v>
      </c>
      <c r="E2567" s="57" t="b">
        <f>+IF(OR(T2567='Convalida dati'!$F$4,T2567='Convalida dati'!$F$5,T2567='Convalida dati'!$F$8),OR('Dealflow centrale'!V2567='Convalida dati'!$D$9,V2567='Convalida dati'!$D$6,V2567='Convalida dati'!$D$7),IF(OR('Dealflow centrale'!T2567='Convalida dati'!$F$6,'Dealflow centrale'!T2567='Convalida dati'!$F$7),OR('Dealflow centrale'!V2567='Convalida dati'!$D$12,'Dealflow centrale'!V2567='Convalida dati'!$D$9,'Dealflow centrale'!V2567='Convalida dati'!$D$6),IF(T2567="",OR(V2567="",V2567='Convalida dati'!$D$8),"FALSO")))</f>
        <v>1</v>
      </c>
      <c r="F2567" s="58" t="str">
        <f t="shared" ca="1" si="284"/>
        <v>OK</v>
      </c>
      <c r="G2567" s="60">
        <f t="shared" si="278"/>
        <v>2562</v>
      </c>
      <c r="H2567" s="84">
        <v>44873</v>
      </c>
      <c r="I2567" s="295">
        <v>44873</v>
      </c>
      <c r="J2567" s="279" t="s">
        <v>5338</v>
      </c>
      <c r="K2567" s="70" t="s">
        <v>62</v>
      </c>
      <c r="L2567" s="70" t="s">
        <v>236</v>
      </c>
      <c r="M2567" s="72" t="s">
        <v>87</v>
      </c>
      <c r="N2567" s="75" t="s">
        <v>4469</v>
      </c>
      <c r="O2567" s="73"/>
      <c r="P2567" s="72" t="s">
        <v>36</v>
      </c>
      <c r="Q2567" s="281" t="s">
        <v>170</v>
      </c>
      <c r="R2567" s="385" t="s">
        <v>49</v>
      </c>
      <c r="S2567" s="388" t="str">
        <f>+'EVCA sectoralclassification'!E214</f>
        <v>Systems software</v>
      </c>
      <c r="T2567" s="385" t="s">
        <v>166</v>
      </c>
      <c r="U2567" s="72" t="s">
        <v>218</v>
      </c>
      <c r="V2567" s="425" t="s">
        <v>5177</v>
      </c>
      <c r="W2567" s="461"/>
      <c r="X2567" s="488">
        <v>44873</v>
      </c>
      <c r="Y2567" s="483"/>
      <c r="Z2567" s="80"/>
    </row>
    <row r="2568" spans="2:26" ht="42.45" hidden="1" customHeight="1" x14ac:dyDescent="0.3">
      <c r="B2568" s="56" t="str">
        <f t="shared" ca="1" si="282"/>
        <v>VERO</v>
      </c>
      <c r="C2568" s="57" t="b">
        <f t="shared" si="283"/>
        <v>1</v>
      </c>
      <c r="D2568" s="57" t="b">
        <f>+IF(Q2568='Convalida dati'!$B$16,AND('Dealflow centrale'!V2568&lt;&gt;"",I2568&lt;&gt;""),IF(AND('Dealflow centrale'!Q2568='Convalida dati'!$B$17,'Dealflow centrale'!I2568=""),OR('Dealflow centrale'!V2568="",V2568='Convalida dati'!$D$8),"FALSO"))</f>
        <v>1</v>
      </c>
      <c r="E2568" s="57" t="b">
        <f>+IF(OR(T2568='Convalida dati'!$F$4,T2568='Convalida dati'!$F$5,T2568='Convalida dati'!$F$8),OR('Dealflow centrale'!V2568='Convalida dati'!$D$9,V2568='Convalida dati'!$D$6,V2568='Convalida dati'!$D$7),IF(OR('Dealflow centrale'!T2568='Convalida dati'!$F$6,'Dealflow centrale'!T2568='Convalida dati'!$F$7),OR('Dealflow centrale'!V2568='Convalida dati'!$D$12,'Dealflow centrale'!V2568='Convalida dati'!$D$9,'Dealflow centrale'!V2568='Convalida dati'!$D$6),IF(T2568="",OR(V2568="",V2568='Convalida dati'!$D$8),"FALSO")))</f>
        <v>1</v>
      </c>
      <c r="F2568" s="58" t="str">
        <f t="shared" ca="1" si="284"/>
        <v>OK</v>
      </c>
      <c r="G2568" s="66">
        <f t="shared" si="278"/>
        <v>2563</v>
      </c>
      <c r="H2568" s="85">
        <v>44873</v>
      </c>
      <c r="I2568" s="296">
        <v>44873</v>
      </c>
      <c r="J2568" s="292" t="s">
        <v>5303</v>
      </c>
      <c r="K2568" s="76" t="s">
        <v>62</v>
      </c>
      <c r="L2568" s="76" t="s">
        <v>206</v>
      </c>
      <c r="M2568" s="78" t="s">
        <v>206</v>
      </c>
      <c r="N2568" s="64" t="s">
        <v>4469</v>
      </c>
      <c r="O2568" s="272"/>
      <c r="P2568" s="66" t="s">
        <v>36</v>
      </c>
      <c r="Q2568" s="67" t="s">
        <v>170</v>
      </c>
      <c r="R2568" s="384" t="s">
        <v>49</v>
      </c>
      <c r="S2568" s="387" t="str">
        <f>+'EVCA sectoralclassification'!E214</f>
        <v>Systems software</v>
      </c>
      <c r="T2568" s="384" t="s">
        <v>166</v>
      </c>
      <c r="U2568" s="66" t="s">
        <v>218</v>
      </c>
      <c r="V2568" s="427" t="s">
        <v>5177</v>
      </c>
      <c r="W2568" s="462"/>
      <c r="X2568" s="489">
        <v>44873</v>
      </c>
      <c r="Y2568" s="482"/>
      <c r="Z2568" s="74"/>
    </row>
    <row r="2569" spans="2:26" ht="42.45" hidden="1" customHeight="1" x14ac:dyDescent="0.3">
      <c r="B2569" s="56" t="str">
        <f t="shared" ca="1" si="282"/>
        <v>VERO</v>
      </c>
      <c r="C2569" s="57" t="b">
        <f t="shared" si="283"/>
        <v>1</v>
      </c>
      <c r="D2569" s="57" t="b">
        <f>+IF(Q2569='Convalida dati'!$B$16,AND('Dealflow centrale'!V2569&lt;&gt;"",I2569&lt;&gt;""),IF(AND('Dealflow centrale'!Q2569='Convalida dati'!$B$17,'Dealflow centrale'!I2569=""),OR('Dealflow centrale'!V2569="",V2569='Convalida dati'!$D$8),"FALSO"))</f>
        <v>1</v>
      </c>
      <c r="E2569" s="57" t="b">
        <f>+IF(OR(T2569='Convalida dati'!$F$4,T2569='Convalida dati'!$F$5,T2569='Convalida dati'!$F$8),OR('Dealflow centrale'!V2569='Convalida dati'!$D$9,V2569='Convalida dati'!$D$6,V2569='Convalida dati'!$D$7),IF(OR('Dealflow centrale'!T2569='Convalida dati'!$F$6,'Dealflow centrale'!T2569='Convalida dati'!$F$7),OR('Dealflow centrale'!V2569='Convalida dati'!$D$12,'Dealflow centrale'!V2569='Convalida dati'!$D$9,'Dealflow centrale'!V2569='Convalida dati'!$D$6),IF(T2569="",OR(V2569="",V2569='Convalida dati'!$D$8),"FALSO")))</f>
        <v>1</v>
      </c>
      <c r="F2569" s="58" t="str">
        <f t="shared" ca="1" si="284"/>
        <v>OK</v>
      </c>
      <c r="G2569" s="60">
        <f t="shared" si="278"/>
        <v>2564</v>
      </c>
      <c r="H2569" s="84">
        <v>44873</v>
      </c>
      <c r="I2569" s="295">
        <v>44873</v>
      </c>
      <c r="J2569" s="279" t="s">
        <v>5304</v>
      </c>
      <c r="K2569" s="70" t="s">
        <v>62</v>
      </c>
      <c r="L2569" s="70" t="s">
        <v>206</v>
      </c>
      <c r="M2569" s="72" t="s">
        <v>206</v>
      </c>
      <c r="N2569" s="75" t="s">
        <v>4469</v>
      </c>
      <c r="O2569" s="73"/>
      <c r="P2569" s="72" t="s">
        <v>36</v>
      </c>
      <c r="Q2569" s="281" t="s">
        <v>170</v>
      </c>
      <c r="R2569" s="385" t="s">
        <v>49</v>
      </c>
      <c r="S2569" s="388" t="str">
        <f>+'EVCA sectoralclassification'!E180</f>
        <v>Financial institutions and services</v>
      </c>
      <c r="T2569" s="385" t="s">
        <v>166</v>
      </c>
      <c r="U2569" s="72" t="s">
        <v>218</v>
      </c>
      <c r="V2569" s="434" t="s">
        <v>174</v>
      </c>
      <c r="W2569" s="397"/>
      <c r="X2569" s="488">
        <v>44873</v>
      </c>
      <c r="Y2569" s="483"/>
      <c r="Z2569" s="80"/>
    </row>
    <row r="2570" spans="2:26" ht="42.45" hidden="1" customHeight="1" x14ac:dyDescent="0.3">
      <c r="B2570" s="56" t="str">
        <f t="shared" ca="1" si="282"/>
        <v>VERO</v>
      </c>
      <c r="C2570" s="57" t="b">
        <f t="shared" si="283"/>
        <v>1</v>
      </c>
      <c r="D2570" s="57" t="b">
        <f>+IF(Q2570='Convalida dati'!$B$16,AND('Dealflow centrale'!V2570&lt;&gt;"",I2570&lt;&gt;""),IF(AND('Dealflow centrale'!Q2570='Convalida dati'!$B$17,'Dealflow centrale'!I2570=""),OR('Dealflow centrale'!V2570="",V2570='Convalida dati'!$D$8),"FALSO"))</f>
        <v>1</v>
      </c>
      <c r="E2570" s="57" t="b">
        <f>+IF(OR(T2570='Convalida dati'!$F$4,T2570='Convalida dati'!$F$5,T2570='Convalida dati'!$F$8),OR('Dealflow centrale'!V2570='Convalida dati'!$D$9,V2570='Convalida dati'!$D$6,V2570='Convalida dati'!$D$7),IF(OR('Dealflow centrale'!T2570='Convalida dati'!$F$6,'Dealflow centrale'!T2570='Convalida dati'!$F$7),OR('Dealflow centrale'!V2570='Convalida dati'!$D$12,'Dealflow centrale'!V2570='Convalida dati'!$D$9,'Dealflow centrale'!V2570='Convalida dati'!$D$6),IF(T2570="",OR(V2570="",V2570='Convalida dati'!$D$8),"FALSO")))</f>
        <v>1</v>
      </c>
      <c r="F2570" s="58" t="str">
        <f t="shared" ca="1" si="284"/>
        <v>OK</v>
      </c>
      <c r="G2570" s="66">
        <f t="shared" ref="G2570:G2617" si="285">+G2569+1</f>
        <v>2565</v>
      </c>
      <c r="H2570" s="85">
        <v>44873</v>
      </c>
      <c r="I2570" s="296">
        <v>44873</v>
      </c>
      <c r="J2570" s="292" t="s">
        <v>5305</v>
      </c>
      <c r="K2570" s="76" t="s">
        <v>62</v>
      </c>
      <c r="L2570" s="76" t="s">
        <v>149</v>
      </c>
      <c r="M2570" s="78" t="s">
        <v>92</v>
      </c>
      <c r="N2570" s="64" t="s">
        <v>4469</v>
      </c>
      <c r="O2570" s="272"/>
      <c r="P2570" s="66" t="s">
        <v>36</v>
      </c>
      <c r="Q2570" s="280" t="s">
        <v>170</v>
      </c>
      <c r="R2570" s="384" t="s">
        <v>49</v>
      </c>
      <c r="S2570" s="387" t="str">
        <f>+'EVCA sectoralclassification'!E214</f>
        <v>Systems software</v>
      </c>
      <c r="T2570" s="384" t="s">
        <v>166</v>
      </c>
      <c r="U2570" s="66" t="s">
        <v>218</v>
      </c>
      <c r="V2570" s="427" t="s">
        <v>5177</v>
      </c>
      <c r="W2570" s="462"/>
      <c r="X2570" s="489">
        <v>44873</v>
      </c>
      <c r="Y2570" s="482"/>
      <c r="Z2570" s="74"/>
    </row>
    <row r="2571" spans="2:26" ht="42.45" hidden="1" customHeight="1" x14ac:dyDescent="0.3">
      <c r="B2571" s="56" t="str">
        <f t="shared" ca="1" si="282"/>
        <v>VERO</v>
      </c>
      <c r="C2571" s="57" t="b">
        <f t="shared" si="283"/>
        <v>1</v>
      </c>
      <c r="D2571" s="57" t="b">
        <f>+IF(Q2571='Convalida dati'!$B$16,AND('Dealflow centrale'!V2571&lt;&gt;"",I2571&lt;&gt;""),IF(AND('Dealflow centrale'!Q2571='Convalida dati'!$B$17,'Dealflow centrale'!I2571=""),OR('Dealflow centrale'!V2571="",V2571='Convalida dati'!$D$8),"FALSO"))</f>
        <v>1</v>
      </c>
      <c r="E2571" s="57" t="b">
        <f>+IF(OR(T2571='Convalida dati'!$F$4,T2571='Convalida dati'!$F$5,T2571='Convalida dati'!$F$8),OR('Dealflow centrale'!V2571='Convalida dati'!$D$9,V2571='Convalida dati'!$D$6,V2571='Convalida dati'!$D$7),IF(OR('Dealflow centrale'!T2571='Convalida dati'!$F$6,'Dealflow centrale'!T2571='Convalida dati'!$F$7),OR('Dealflow centrale'!V2571='Convalida dati'!$D$12,'Dealflow centrale'!V2571='Convalida dati'!$D$9,'Dealflow centrale'!V2571='Convalida dati'!$D$6),IF(T2571="",OR(V2571="",V2571='Convalida dati'!$D$8),"FALSO")))</f>
        <v>1</v>
      </c>
      <c r="F2571" s="58" t="str">
        <f t="shared" ca="1" si="284"/>
        <v>OK</v>
      </c>
      <c r="G2571" s="60">
        <f t="shared" si="285"/>
        <v>2566</v>
      </c>
      <c r="H2571" s="84">
        <v>44873</v>
      </c>
      <c r="I2571" s="295">
        <v>44873</v>
      </c>
      <c r="J2571" s="279" t="s">
        <v>5306</v>
      </c>
      <c r="K2571" s="70" t="s">
        <v>62</v>
      </c>
      <c r="L2571" s="70" t="s">
        <v>165</v>
      </c>
      <c r="M2571" s="72" t="s">
        <v>90</v>
      </c>
      <c r="N2571" s="75" t="s">
        <v>4469</v>
      </c>
      <c r="O2571" s="73"/>
      <c r="P2571" s="72" t="s">
        <v>36</v>
      </c>
      <c r="Q2571" s="281" t="s">
        <v>170</v>
      </c>
      <c r="R2571" s="385" t="s">
        <v>49</v>
      </c>
      <c r="S2571" s="388" t="str">
        <f>+'EVCA sectoralclassification'!E214</f>
        <v>Systems software</v>
      </c>
      <c r="T2571" s="385" t="s">
        <v>166</v>
      </c>
      <c r="U2571" s="72" t="s">
        <v>218</v>
      </c>
      <c r="V2571" s="425" t="s">
        <v>5177</v>
      </c>
      <c r="W2571" s="461"/>
      <c r="X2571" s="488">
        <v>44873</v>
      </c>
      <c r="Y2571" s="483"/>
      <c r="Z2571" s="80"/>
    </row>
    <row r="2572" spans="2:26" ht="42.45" hidden="1" customHeight="1" x14ac:dyDescent="0.3">
      <c r="B2572" s="56" t="str">
        <f t="shared" ca="1" si="282"/>
        <v>VERO</v>
      </c>
      <c r="C2572" s="57" t="b">
        <f t="shared" si="283"/>
        <v>1</v>
      </c>
      <c r="D2572" s="57" t="b">
        <f>+IF(Q2572='Convalida dati'!$B$16,AND('Dealflow centrale'!V2572&lt;&gt;"",I2572&lt;&gt;""),IF(AND('Dealflow centrale'!Q2572='Convalida dati'!$B$17,'Dealflow centrale'!I2572=""),OR('Dealflow centrale'!V2572="",V2572='Convalida dati'!$D$8),"FALSO"))</f>
        <v>1</v>
      </c>
      <c r="E2572" s="57" t="b">
        <f>+IF(OR(T2572='Convalida dati'!$F$4,T2572='Convalida dati'!$F$5,T2572='Convalida dati'!$F$8),OR('Dealflow centrale'!V2572='Convalida dati'!$D$9,V2572='Convalida dati'!$D$6,V2572='Convalida dati'!$D$7),IF(OR('Dealflow centrale'!T2572='Convalida dati'!$F$6,'Dealflow centrale'!T2572='Convalida dati'!$F$7),OR('Dealflow centrale'!V2572='Convalida dati'!$D$12,'Dealflow centrale'!V2572='Convalida dati'!$D$9,'Dealflow centrale'!V2572='Convalida dati'!$D$6),IF(T2572="",OR(V2572="",V2572='Convalida dati'!$D$8),"FALSO")))</f>
        <v>1</v>
      </c>
      <c r="F2572" s="58" t="str">
        <f t="shared" ca="1" si="284"/>
        <v>OK</v>
      </c>
      <c r="G2572" s="66">
        <f t="shared" si="285"/>
        <v>2567</v>
      </c>
      <c r="H2572" s="85">
        <v>44873</v>
      </c>
      <c r="I2572" s="296">
        <v>44873</v>
      </c>
      <c r="J2572" s="292" t="s">
        <v>5307</v>
      </c>
      <c r="K2572" s="76" t="s">
        <v>62</v>
      </c>
      <c r="L2572" s="76" t="s">
        <v>165</v>
      </c>
      <c r="M2572" s="78" t="s">
        <v>90</v>
      </c>
      <c r="N2572" s="64" t="s">
        <v>4469</v>
      </c>
      <c r="O2572" s="272"/>
      <c r="P2572" s="66" t="s">
        <v>36</v>
      </c>
      <c r="Q2572" s="67" t="s">
        <v>170</v>
      </c>
      <c r="R2572" s="384" t="s">
        <v>49</v>
      </c>
      <c r="S2572" s="387" t="str">
        <f>+'EVCA sectoralclassification'!E214</f>
        <v>Systems software</v>
      </c>
      <c r="T2572" s="384" t="s">
        <v>166</v>
      </c>
      <c r="U2572" s="66" t="s">
        <v>218</v>
      </c>
      <c r="V2572" s="427" t="s">
        <v>5177</v>
      </c>
      <c r="W2572" s="462"/>
      <c r="X2572" s="489">
        <v>44873</v>
      </c>
      <c r="Y2572" s="482"/>
      <c r="Z2572" s="74"/>
    </row>
    <row r="2573" spans="2:26" ht="42.45" hidden="1" customHeight="1" x14ac:dyDescent="0.3">
      <c r="B2573" s="56" t="str">
        <f t="shared" ca="1" si="282"/>
        <v>VERO</v>
      </c>
      <c r="C2573" s="57" t="b">
        <f t="shared" si="283"/>
        <v>1</v>
      </c>
      <c r="D2573" s="57" t="b">
        <f>+IF(Q2573='Convalida dati'!$B$16,AND('Dealflow centrale'!V2573&lt;&gt;"",I2573&lt;&gt;""),IF(AND('Dealflow centrale'!Q2573='Convalida dati'!$B$17,'Dealflow centrale'!I2573=""),OR('Dealflow centrale'!V2573="",V2573='Convalida dati'!$D$8),"FALSO"))</f>
        <v>1</v>
      </c>
      <c r="E2573" s="57" t="b">
        <f>+IF(OR(T2573='Convalida dati'!$F$4,T2573='Convalida dati'!$F$5,T2573='Convalida dati'!$F$8),OR('Dealflow centrale'!V2573='Convalida dati'!$D$9,V2573='Convalida dati'!$D$6,V2573='Convalida dati'!$D$7),IF(OR('Dealflow centrale'!T2573='Convalida dati'!$F$6,'Dealflow centrale'!T2573='Convalida dati'!$F$7),OR('Dealflow centrale'!V2573='Convalida dati'!$D$12,'Dealflow centrale'!V2573='Convalida dati'!$D$9,'Dealflow centrale'!V2573='Convalida dati'!$D$6),IF(T2573="",OR(V2573="",V2573='Convalida dati'!$D$8),"FALSO")))</f>
        <v>1</v>
      </c>
      <c r="F2573" s="58" t="str">
        <f t="shared" ca="1" si="284"/>
        <v>OK</v>
      </c>
      <c r="G2573" s="60">
        <f t="shared" si="285"/>
        <v>2568</v>
      </c>
      <c r="H2573" s="84">
        <v>44873</v>
      </c>
      <c r="I2573" s="295">
        <v>44873</v>
      </c>
      <c r="J2573" s="279" t="s">
        <v>5308</v>
      </c>
      <c r="K2573" s="70" t="s">
        <v>62</v>
      </c>
      <c r="L2573" s="70" t="s">
        <v>149</v>
      </c>
      <c r="M2573" s="72" t="s">
        <v>92</v>
      </c>
      <c r="N2573" s="75"/>
      <c r="O2573" s="73" t="s">
        <v>3406</v>
      </c>
      <c r="P2573" s="72" t="s">
        <v>83</v>
      </c>
      <c r="Q2573" s="281" t="s">
        <v>170</v>
      </c>
      <c r="R2573" s="385" t="s">
        <v>52</v>
      </c>
      <c r="S2573" s="388" t="str">
        <f>+'EVCA sectoralclassification'!E234</f>
        <v>Healthcare: other</v>
      </c>
      <c r="T2573" s="385" t="s">
        <v>167</v>
      </c>
      <c r="U2573" s="72" t="s">
        <v>218</v>
      </c>
      <c r="V2573" s="425" t="s">
        <v>5177</v>
      </c>
      <c r="W2573" s="461"/>
      <c r="X2573" s="488">
        <v>44873</v>
      </c>
      <c r="Y2573" s="483"/>
      <c r="Z2573" s="80"/>
    </row>
    <row r="2574" spans="2:26" ht="42.45" hidden="1" customHeight="1" x14ac:dyDescent="0.3">
      <c r="B2574" s="56" t="str">
        <f t="shared" ca="1" si="282"/>
        <v>VERO</v>
      </c>
      <c r="C2574" s="57" t="b">
        <f t="shared" si="283"/>
        <v>1</v>
      </c>
      <c r="D2574" s="57" t="b">
        <f>+IF(Q2574='Convalida dati'!$B$16,AND('Dealflow centrale'!V2574&lt;&gt;"",I2574&lt;&gt;""),IF(AND('Dealflow centrale'!Q2574='Convalida dati'!$B$17,'Dealflow centrale'!I2574=""),OR('Dealflow centrale'!V2574="",V2574='Convalida dati'!$D$8),"FALSO"))</f>
        <v>1</v>
      </c>
      <c r="E2574" s="57" t="b">
        <f>+IF(OR(T2574='Convalida dati'!$F$4,T2574='Convalida dati'!$F$5,T2574='Convalida dati'!$F$8),OR('Dealflow centrale'!V2574='Convalida dati'!$D$9,V2574='Convalida dati'!$D$6,V2574='Convalida dati'!$D$7),IF(OR('Dealflow centrale'!T2574='Convalida dati'!$F$6,'Dealflow centrale'!T2574='Convalida dati'!$F$7),OR('Dealflow centrale'!V2574='Convalida dati'!$D$12,'Dealflow centrale'!V2574='Convalida dati'!$D$9,'Dealflow centrale'!V2574='Convalida dati'!$D$6),IF(T2574="",OR(V2574="",V2574='Convalida dati'!$D$8),"FALSO")))</f>
        <v>1</v>
      </c>
      <c r="F2574" s="58" t="str">
        <f t="shared" ca="1" si="284"/>
        <v>OK</v>
      </c>
      <c r="G2574" s="66">
        <f t="shared" si="285"/>
        <v>2569</v>
      </c>
      <c r="H2574" s="85">
        <v>44874</v>
      </c>
      <c r="I2574" s="296">
        <v>44874</v>
      </c>
      <c r="J2574" s="292" t="s">
        <v>5310</v>
      </c>
      <c r="K2574" s="76" t="s">
        <v>62</v>
      </c>
      <c r="L2574" s="76" t="s">
        <v>192</v>
      </c>
      <c r="M2574" s="78" t="s">
        <v>95</v>
      </c>
      <c r="N2574" s="64"/>
      <c r="O2574" s="272" t="s">
        <v>5309</v>
      </c>
      <c r="P2574" s="78" t="s">
        <v>83</v>
      </c>
      <c r="Q2574" s="280" t="s">
        <v>170</v>
      </c>
      <c r="R2574" s="384" t="s">
        <v>49</v>
      </c>
      <c r="S2574" s="387" t="str">
        <f>+'EVCA sectoralclassification'!E203</f>
        <v>Consumer electronics</v>
      </c>
      <c r="T2574" s="384" t="s">
        <v>166</v>
      </c>
      <c r="U2574" s="78" t="s">
        <v>218</v>
      </c>
      <c r="V2574" s="427" t="s">
        <v>5177</v>
      </c>
      <c r="W2574" s="462"/>
      <c r="X2574" s="489">
        <v>44880</v>
      </c>
      <c r="Y2574" s="482"/>
      <c r="Z2574" s="74"/>
    </row>
    <row r="2575" spans="2:26" ht="42.45" hidden="1" customHeight="1" x14ac:dyDescent="0.3">
      <c r="B2575" s="56" t="str">
        <f t="shared" ca="1" si="282"/>
        <v>VERO</v>
      </c>
      <c r="C2575" s="57" t="b">
        <f t="shared" si="283"/>
        <v>1</v>
      </c>
      <c r="D2575" s="57" t="b">
        <f>+IF(Q2575='Convalida dati'!$B$16,AND('Dealflow centrale'!V2575&lt;&gt;"",I2575&lt;&gt;""),IF(AND('Dealflow centrale'!Q2575='Convalida dati'!$B$17,'Dealflow centrale'!I2575=""),OR('Dealflow centrale'!V2575="",V2575='Convalida dati'!$D$8),"FALSO"))</f>
        <v>1</v>
      </c>
      <c r="E2575" s="57" t="b">
        <f>+IF(OR(T2575='Convalida dati'!$F$4,T2575='Convalida dati'!$F$5,T2575='Convalida dati'!$F$8),OR('Dealflow centrale'!V2575='Convalida dati'!$D$9,V2575='Convalida dati'!$D$6,V2575='Convalida dati'!$D$7),IF(OR('Dealflow centrale'!T2575='Convalida dati'!$F$6,'Dealflow centrale'!T2575='Convalida dati'!$F$7),OR('Dealflow centrale'!V2575='Convalida dati'!$D$12,'Dealflow centrale'!V2575='Convalida dati'!$D$9,'Dealflow centrale'!V2575='Convalida dati'!$D$6),IF(T2575="",OR(V2575="",V2575='Convalida dati'!$D$8),"FALSO")))</f>
        <v>1</v>
      </c>
      <c r="F2575" s="58" t="str">
        <f t="shared" ca="1" si="284"/>
        <v>OK</v>
      </c>
      <c r="G2575" s="60">
        <f t="shared" si="285"/>
        <v>2570</v>
      </c>
      <c r="H2575" s="84">
        <v>44874</v>
      </c>
      <c r="I2575" s="295">
        <v>44874</v>
      </c>
      <c r="J2575" s="279" t="s">
        <v>5312</v>
      </c>
      <c r="K2575" s="70" t="s">
        <v>62</v>
      </c>
      <c r="L2575" s="70" t="s">
        <v>891</v>
      </c>
      <c r="M2575" s="72" t="s">
        <v>100</v>
      </c>
      <c r="N2575" s="75"/>
      <c r="O2575" s="73" t="s">
        <v>5311</v>
      </c>
      <c r="P2575" s="72" t="s">
        <v>34</v>
      </c>
      <c r="Q2575" s="281" t="s">
        <v>170</v>
      </c>
      <c r="R2575" s="385" t="s">
        <v>48</v>
      </c>
      <c r="S2575" s="388" t="str">
        <f>+'EVCA sectoralclassification'!E200</f>
        <v>Internet technologies</v>
      </c>
      <c r="T2575" s="385" t="s">
        <v>41</v>
      </c>
      <c r="U2575" s="72" t="s">
        <v>218</v>
      </c>
      <c r="V2575" s="434" t="s">
        <v>174</v>
      </c>
      <c r="W2575" s="397"/>
      <c r="X2575" s="488">
        <v>44880</v>
      </c>
      <c r="Y2575" s="483"/>
      <c r="Z2575" s="80"/>
    </row>
    <row r="2576" spans="2:26" ht="42.45" hidden="1" customHeight="1" x14ac:dyDescent="0.3">
      <c r="B2576" s="56" t="str">
        <f t="shared" ca="1" si="282"/>
        <v>VERO</v>
      </c>
      <c r="C2576" s="57" t="b">
        <f t="shared" si="283"/>
        <v>1</v>
      </c>
      <c r="D2576" s="57" t="b">
        <f>+IF(Q2576='Convalida dati'!$B$16,AND('Dealflow centrale'!V2576&lt;&gt;"",I2576&lt;&gt;""),IF(AND('Dealflow centrale'!Q2576='Convalida dati'!$B$17,'Dealflow centrale'!I2576=""),OR('Dealflow centrale'!V2576="",V2576='Convalida dati'!$D$8),"FALSO"))</f>
        <v>1</v>
      </c>
      <c r="E2576" s="57" t="b">
        <f>+IF(OR(T2576='Convalida dati'!$F$4,T2576='Convalida dati'!$F$5,T2576='Convalida dati'!$F$8),OR('Dealflow centrale'!V2576='Convalida dati'!$D$9,V2576='Convalida dati'!$D$6,V2576='Convalida dati'!$D$7),IF(OR('Dealflow centrale'!T2576='Convalida dati'!$F$6,'Dealflow centrale'!T2576='Convalida dati'!$F$7),OR('Dealflow centrale'!V2576='Convalida dati'!$D$12,'Dealflow centrale'!V2576='Convalida dati'!$D$9,'Dealflow centrale'!V2576='Convalida dati'!$D$6),IF(T2576="",OR(V2576="",V2576='Convalida dati'!$D$8),"FALSO")))</f>
        <v>1</v>
      </c>
      <c r="F2576" s="58" t="str">
        <f t="shared" ca="1" si="284"/>
        <v>OK</v>
      </c>
      <c r="G2576" s="66">
        <f t="shared" si="285"/>
        <v>2571</v>
      </c>
      <c r="H2576" s="85">
        <v>44875</v>
      </c>
      <c r="I2576" s="296">
        <v>44875</v>
      </c>
      <c r="J2576" s="292" t="s">
        <v>5313</v>
      </c>
      <c r="K2576" s="76" t="s">
        <v>62</v>
      </c>
      <c r="L2576" s="76" t="s">
        <v>149</v>
      </c>
      <c r="M2576" s="78" t="s">
        <v>92</v>
      </c>
      <c r="N2576" s="77" t="s">
        <v>5153</v>
      </c>
      <c r="O2576" s="272"/>
      <c r="P2576" s="66" t="s">
        <v>36</v>
      </c>
      <c r="Q2576" s="280" t="s">
        <v>170</v>
      </c>
      <c r="R2576" s="384" t="s">
        <v>49</v>
      </c>
      <c r="S2576" s="387" t="str">
        <f>+'EVCA sectoralclassification'!E214</f>
        <v>Systems software</v>
      </c>
      <c r="T2576" s="384" t="s">
        <v>166</v>
      </c>
      <c r="U2576" s="66" t="s">
        <v>218</v>
      </c>
      <c r="V2576" s="427" t="s">
        <v>5177</v>
      </c>
      <c r="W2576" s="462"/>
      <c r="X2576" s="489">
        <v>44880</v>
      </c>
      <c r="Y2576" s="482"/>
      <c r="Z2576" s="74"/>
    </row>
    <row r="2577" spans="2:26" ht="42.45" hidden="1" customHeight="1" x14ac:dyDescent="0.3">
      <c r="B2577" s="56" t="str">
        <f t="shared" ca="1" si="282"/>
        <v>VERO</v>
      </c>
      <c r="C2577" s="57" t="b">
        <f t="shared" si="283"/>
        <v>1</v>
      </c>
      <c r="D2577" s="57" t="b">
        <f>+IF(Q2577='Convalida dati'!$B$16,AND('Dealflow centrale'!V2577&lt;&gt;"",I2577&lt;&gt;""),IF(AND('Dealflow centrale'!Q2577='Convalida dati'!$B$17,'Dealflow centrale'!I2577=""),OR('Dealflow centrale'!V2577="",V2577='Convalida dati'!$D$8),"FALSO"))</f>
        <v>1</v>
      </c>
      <c r="E2577" s="57" t="b">
        <v>1</v>
      </c>
      <c r="F2577" s="58" t="str">
        <f t="shared" ca="1" si="284"/>
        <v>OK</v>
      </c>
      <c r="G2577" s="60">
        <f t="shared" si="285"/>
        <v>2572</v>
      </c>
      <c r="H2577" s="84">
        <v>44876</v>
      </c>
      <c r="I2577" s="295">
        <v>44876</v>
      </c>
      <c r="J2577" s="279" t="s">
        <v>5314</v>
      </c>
      <c r="K2577" s="70" t="s">
        <v>62</v>
      </c>
      <c r="L2577" s="70" t="s">
        <v>206</v>
      </c>
      <c r="M2577" s="72" t="s">
        <v>206</v>
      </c>
      <c r="N2577" s="75"/>
      <c r="O2577" s="73" t="s">
        <v>5315</v>
      </c>
      <c r="P2577" s="72" t="s">
        <v>35</v>
      </c>
      <c r="Q2577" s="281" t="s">
        <v>170</v>
      </c>
      <c r="R2577" s="385" t="s">
        <v>43</v>
      </c>
      <c r="S2577" s="388" t="str">
        <f>+'EVCA sectoralclassification'!E15</f>
        <v>Agriculture: other</v>
      </c>
      <c r="T2577" s="385" t="s">
        <v>166</v>
      </c>
      <c r="U2577" s="72" t="s">
        <v>218</v>
      </c>
      <c r="V2577" s="425" t="s">
        <v>5177</v>
      </c>
      <c r="W2577" s="461"/>
      <c r="X2577" s="488">
        <v>44880</v>
      </c>
      <c r="Y2577" s="483"/>
      <c r="Z2577" s="80"/>
    </row>
    <row r="2578" spans="2:26" ht="42.45" hidden="1" customHeight="1" x14ac:dyDescent="0.3">
      <c r="B2578" s="56" t="str">
        <f t="shared" ca="1" si="282"/>
        <v>VERO</v>
      </c>
      <c r="C2578" s="57" t="b">
        <f t="shared" si="283"/>
        <v>1</v>
      </c>
      <c r="D2578" s="57" t="b">
        <f>+IF(Q2578='Convalida dati'!$B$16,AND('Dealflow centrale'!V2578&lt;&gt;"",I2578&lt;&gt;""),IF(AND('Dealflow centrale'!Q2578='Convalida dati'!$B$17,'Dealflow centrale'!I2578=""),OR('Dealflow centrale'!V2578="",V2578='Convalida dati'!$D$8),"FALSO"))</f>
        <v>1</v>
      </c>
      <c r="E2578" s="57" t="b">
        <f>+IF(OR(T2578='Convalida dati'!$F$4,T2578='Convalida dati'!$F$5,T2578='Convalida dati'!$F$8),OR('Dealflow centrale'!V2578='Convalida dati'!$D$9,V2578='Convalida dati'!$D$6,V2578='Convalida dati'!$D$7),IF(OR('Dealflow centrale'!T2578='Convalida dati'!$F$6,'Dealflow centrale'!T2578='Convalida dati'!$F$7),OR('Dealflow centrale'!V2578='Convalida dati'!$D$12,'Dealflow centrale'!V2578='Convalida dati'!$D$9,'Dealflow centrale'!V2578='Convalida dati'!$D$6),IF(T2578="",OR(V2578="",V2578='Convalida dati'!$D$8),"FALSO")))</f>
        <v>1</v>
      </c>
      <c r="F2578" s="58" t="str">
        <f t="shared" ca="1" si="284"/>
        <v>OK</v>
      </c>
      <c r="G2578" s="66">
        <f t="shared" si="285"/>
        <v>2573</v>
      </c>
      <c r="H2578" s="85">
        <v>44880</v>
      </c>
      <c r="I2578" s="296">
        <v>44880</v>
      </c>
      <c r="J2578" s="292" t="s">
        <v>5316</v>
      </c>
      <c r="K2578" s="76" t="s">
        <v>62</v>
      </c>
      <c r="L2578" s="76" t="s">
        <v>149</v>
      </c>
      <c r="M2578" s="78" t="s">
        <v>92</v>
      </c>
      <c r="N2578" s="77" t="s">
        <v>4469</v>
      </c>
      <c r="O2578" s="272"/>
      <c r="P2578" s="78" t="s">
        <v>36</v>
      </c>
      <c r="Q2578" s="280" t="s">
        <v>170</v>
      </c>
      <c r="R2578" s="384" t="s">
        <v>49</v>
      </c>
      <c r="S2578" s="387" t="str">
        <f>+'EVCA sectoralclassification'!E181</f>
        <v>Financial institutions and services</v>
      </c>
      <c r="T2578" s="384" t="s">
        <v>166</v>
      </c>
      <c r="U2578" s="66" t="s">
        <v>218</v>
      </c>
      <c r="V2578" s="427" t="s">
        <v>5177</v>
      </c>
      <c r="W2578" s="462"/>
      <c r="X2578" s="489">
        <v>44880</v>
      </c>
      <c r="Y2578" s="482"/>
      <c r="Z2578" s="74"/>
    </row>
    <row r="2579" spans="2:26" ht="42.45" hidden="1" customHeight="1" x14ac:dyDescent="0.3">
      <c r="B2579" s="56" t="str">
        <f t="shared" ca="1" si="282"/>
        <v>VERO</v>
      </c>
      <c r="C2579" s="57" t="b">
        <f t="shared" si="283"/>
        <v>1</v>
      </c>
      <c r="D2579" s="57" t="b">
        <f>+IF(Q2579='Convalida dati'!$B$16,AND('Dealflow centrale'!V2579&lt;&gt;"",I2579&lt;&gt;""),IF(AND('Dealflow centrale'!Q2579='Convalida dati'!$B$17,'Dealflow centrale'!I2579=""),OR('Dealflow centrale'!V2579="",V2579='Convalida dati'!$D$8),"FALSO"))</f>
        <v>1</v>
      </c>
      <c r="E2579" s="57" t="b">
        <f>+IF(OR(T2579='Convalida dati'!$F$4,T2579='Convalida dati'!$F$5,T2579='Convalida dati'!$F$8),OR('Dealflow centrale'!V2579='Convalida dati'!$D$9,V2579='Convalida dati'!$D$6,V2579='Convalida dati'!$D$7),IF(OR('Dealflow centrale'!T2579='Convalida dati'!$F$6,'Dealflow centrale'!T2579='Convalida dati'!$F$7),OR('Dealflow centrale'!V2579='Convalida dati'!$D$12,'Dealflow centrale'!V2579='Convalida dati'!$D$9,'Dealflow centrale'!V2579='Convalida dati'!$D$6),IF(T2579="",OR(V2579="",V2579='Convalida dati'!$D$8),"FALSO")))</f>
        <v>1</v>
      </c>
      <c r="F2579" s="58" t="str">
        <f t="shared" ca="1" si="284"/>
        <v>OK</v>
      </c>
      <c r="G2579" s="60">
        <f t="shared" si="285"/>
        <v>2574</v>
      </c>
      <c r="H2579" s="84">
        <v>44880</v>
      </c>
      <c r="I2579" s="295">
        <v>44880</v>
      </c>
      <c r="J2579" s="279" t="s">
        <v>5317</v>
      </c>
      <c r="K2579" s="70" t="s">
        <v>62</v>
      </c>
      <c r="L2579" s="70" t="s">
        <v>802</v>
      </c>
      <c r="M2579" s="72" t="s">
        <v>99</v>
      </c>
      <c r="N2579" s="75"/>
      <c r="O2579" s="73" t="s">
        <v>5318</v>
      </c>
      <c r="P2579" s="72" t="s">
        <v>35</v>
      </c>
      <c r="Q2579" s="281" t="s">
        <v>170</v>
      </c>
      <c r="R2579" s="385" t="s">
        <v>52</v>
      </c>
      <c r="S2579" s="388" t="str">
        <f>+'EVCA sectoralclassification'!E231</f>
        <v>Medical devices and supplies</v>
      </c>
      <c r="T2579" s="385" t="s">
        <v>166</v>
      </c>
      <c r="U2579" s="72" t="s">
        <v>811</v>
      </c>
      <c r="V2579" s="425" t="s">
        <v>5177</v>
      </c>
      <c r="W2579" s="461"/>
      <c r="X2579" s="488">
        <v>44880</v>
      </c>
      <c r="Y2579" s="483"/>
      <c r="Z2579" s="80"/>
    </row>
    <row r="2580" spans="2:26" ht="42.45" hidden="1" customHeight="1" x14ac:dyDescent="0.3">
      <c r="B2580" s="56" t="str">
        <f t="shared" ca="1" si="282"/>
        <v>VERO</v>
      </c>
      <c r="C2580" s="57" t="b">
        <f t="shared" si="283"/>
        <v>1</v>
      </c>
      <c r="D2580" s="57" t="b">
        <f>+IF(Q2580='Convalida dati'!$B$16,AND('Dealflow centrale'!V2580&lt;&gt;"",I2580&lt;&gt;""),IF(AND('Dealflow centrale'!Q2580='Convalida dati'!$B$17,'Dealflow centrale'!I2580=""),OR('Dealflow centrale'!V2580="",V2580='Convalida dati'!$D$8),"FALSO"))</f>
        <v>1</v>
      </c>
      <c r="E2580" s="57" t="b">
        <f>+IF(OR(T2580='Convalida dati'!$F$4,T2580='Convalida dati'!$F$5,T2580='Convalida dati'!$F$8),OR('Dealflow centrale'!V2580='Convalida dati'!$D$9,V2580='Convalida dati'!$D$6,V2580='Convalida dati'!$D$7),IF(OR('Dealflow centrale'!T2580='Convalida dati'!$F$6,'Dealflow centrale'!T2580='Convalida dati'!$F$7),OR('Dealflow centrale'!V2580='Convalida dati'!$D$12,'Dealflow centrale'!V2580='Convalida dati'!$D$9,'Dealflow centrale'!V2580='Convalida dati'!$D$6),IF(T2580="",OR(V2580="",V2580='Convalida dati'!$D$8),"FALSO")))</f>
        <v>1</v>
      </c>
      <c r="F2580" s="58" t="str">
        <f t="shared" ca="1" si="284"/>
        <v>OK</v>
      </c>
      <c r="G2580" s="66">
        <f t="shared" si="285"/>
        <v>2575</v>
      </c>
      <c r="H2580" s="85">
        <v>44880</v>
      </c>
      <c r="I2580" s="296">
        <v>44880</v>
      </c>
      <c r="J2580" s="292" t="s">
        <v>5319</v>
      </c>
      <c r="K2580" s="76" t="s">
        <v>64</v>
      </c>
      <c r="L2580" s="76" t="s">
        <v>3676</v>
      </c>
      <c r="M2580" s="78" t="s">
        <v>161</v>
      </c>
      <c r="N2580" s="64"/>
      <c r="O2580" s="272" t="s">
        <v>5318</v>
      </c>
      <c r="P2580" s="66" t="s">
        <v>35</v>
      </c>
      <c r="Q2580" s="280" t="s">
        <v>170</v>
      </c>
      <c r="R2580" s="384" t="s">
        <v>45</v>
      </c>
      <c r="S2580" s="387" t="str">
        <f>+'EVCA sectoralclassification'!E223</f>
        <v>Biotechnology</v>
      </c>
      <c r="T2580" s="384" t="s">
        <v>41</v>
      </c>
      <c r="U2580" s="78" t="s">
        <v>218</v>
      </c>
      <c r="V2580" s="445" t="s">
        <v>174</v>
      </c>
      <c r="W2580" s="396"/>
      <c r="X2580" s="489">
        <v>44880</v>
      </c>
      <c r="Y2580" s="482"/>
      <c r="Z2580" s="74"/>
    </row>
    <row r="2581" spans="2:26" ht="42.45" hidden="1" customHeight="1" x14ac:dyDescent="0.3">
      <c r="B2581" s="56" t="str">
        <f t="shared" ca="1" si="282"/>
        <v>VERO</v>
      </c>
      <c r="C2581" s="57" t="b">
        <f t="shared" si="283"/>
        <v>1</v>
      </c>
      <c r="D2581" s="57" t="b">
        <f>+IF(Q2581='Convalida dati'!$B$16,AND('Dealflow centrale'!V2581&lt;&gt;"",I2581&lt;&gt;""),IF(AND('Dealflow centrale'!Q2581='Convalida dati'!$B$17,'Dealflow centrale'!I2581=""),OR('Dealflow centrale'!V2581="",V2581='Convalida dati'!$D$8),"FALSO"))</f>
        <v>1</v>
      </c>
      <c r="E2581" s="57" t="b">
        <f>+IF(OR(T2581='Convalida dati'!$F$4,T2581='Convalida dati'!$F$5,T2581='Convalida dati'!$F$8),OR('Dealflow centrale'!V2581='Convalida dati'!$D$9,V2581='Convalida dati'!$D$6,V2581='Convalida dati'!$D$7),IF(OR('Dealflow centrale'!T2581='Convalida dati'!$F$6,'Dealflow centrale'!T2581='Convalida dati'!$F$7),OR('Dealflow centrale'!V2581='Convalida dati'!$D$12,'Dealflow centrale'!V2581='Convalida dati'!$D$9,'Dealflow centrale'!V2581='Convalida dati'!$D$6),IF(T2581="",OR(V2581="",V2581='Convalida dati'!$D$8),"FALSO")))</f>
        <v>1</v>
      </c>
      <c r="F2581" s="58" t="str">
        <f t="shared" ca="1" si="284"/>
        <v>OK</v>
      </c>
      <c r="G2581" s="60">
        <f t="shared" si="285"/>
        <v>2576</v>
      </c>
      <c r="H2581" s="84">
        <v>44880</v>
      </c>
      <c r="I2581" s="295">
        <v>44880</v>
      </c>
      <c r="J2581" s="279" t="s">
        <v>5320</v>
      </c>
      <c r="K2581" s="70" t="s">
        <v>62</v>
      </c>
      <c r="L2581" s="70" t="s">
        <v>846</v>
      </c>
      <c r="M2581" s="72" t="s">
        <v>105</v>
      </c>
      <c r="N2581" s="75" t="s">
        <v>111</v>
      </c>
      <c r="O2581" s="73"/>
      <c r="P2581" s="72" t="s">
        <v>36</v>
      </c>
      <c r="Q2581" s="281" t="s">
        <v>170</v>
      </c>
      <c r="R2581" s="385" t="s">
        <v>53</v>
      </c>
      <c r="S2581" s="388" t="str">
        <f>+'EVCA sectoralclassification'!E149</f>
        <v>Hospitality, sports and entertainment facilities</v>
      </c>
      <c r="T2581" s="385" t="s">
        <v>167</v>
      </c>
      <c r="U2581" s="72" t="s">
        <v>218</v>
      </c>
      <c r="V2581" s="425" t="s">
        <v>5177</v>
      </c>
      <c r="W2581" s="461"/>
      <c r="X2581" s="488">
        <v>44880</v>
      </c>
      <c r="Y2581" s="483"/>
      <c r="Z2581" s="80"/>
    </row>
    <row r="2582" spans="2:26" ht="42.45" hidden="1" customHeight="1" x14ac:dyDescent="0.3">
      <c r="B2582" s="56" t="str">
        <f t="shared" ca="1" si="282"/>
        <v>VERO</v>
      </c>
      <c r="C2582" s="57" t="b">
        <f t="shared" si="283"/>
        <v>1</v>
      </c>
      <c r="D2582" s="57" t="b">
        <f>+IF(Q2582='Convalida dati'!$B$16,AND('Dealflow centrale'!V2582&lt;&gt;"",I2582&lt;&gt;""),IF(AND('Dealflow centrale'!Q2582='Convalida dati'!$B$17,'Dealflow centrale'!I2582=""),OR('Dealflow centrale'!V2582="",V2582='Convalida dati'!$D$8),"FALSO"))</f>
        <v>1</v>
      </c>
      <c r="E2582" s="57" t="b">
        <f>+IF(OR(T2582='Convalida dati'!$F$4,T2582='Convalida dati'!$F$5,T2582='Convalida dati'!$F$8),OR('Dealflow centrale'!V2582='Convalida dati'!$D$9,V2582='Convalida dati'!$D$6,V2582='Convalida dati'!$D$7),IF(OR('Dealflow centrale'!T2582='Convalida dati'!$F$6,'Dealflow centrale'!T2582='Convalida dati'!$F$7),OR('Dealflow centrale'!V2582='Convalida dati'!$D$12,'Dealflow centrale'!V2582='Convalida dati'!$D$9,'Dealflow centrale'!V2582='Convalida dati'!$D$6),IF(T2582="",OR(V2582="",V2582='Convalida dati'!$D$8),"FALSO")))</f>
        <v>1</v>
      </c>
      <c r="F2582" s="58" t="str">
        <f t="shared" ca="1" si="284"/>
        <v>OK</v>
      </c>
      <c r="G2582" s="66">
        <f t="shared" si="285"/>
        <v>2577</v>
      </c>
      <c r="H2582" s="85">
        <v>44872</v>
      </c>
      <c r="I2582" s="296">
        <v>44873</v>
      </c>
      <c r="J2582" s="292" t="s">
        <v>5322</v>
      </c>
      <c r="K2582" s="76" t="s">
        <v>62</v>
      </c>
      <c r="L2582" s="76" t="s">
        <v>234</v>
      </c>
      <c r="M2582" s="78" t="s">
        <v>96</v>
      </c>
      <c r="N2582" s="64"/>
      <c r="O2582" s="272" t="s">
        <v>5323</v>
      </c>
      <c r="P2582" s="66" t="s">
        <v>34</v>
      </c>
      <c r="Q2582" s="67" t="s">
        <v>170</v>
      </c>
      <c r="R2582" s="384" t="s">
        <v>53</v>
      </c>
      <c r="S2582" s="387" t="str">
        <f>+'EVCA sectoralclassification'!E152</f>
        <v>Hospitality, sports and entertainment facilities</v>
      </c>
      <c r="T2582" s="384" t="s">
        <v>166</v>
      </c>
      <c r="U2582" s="66" t="s">
        <v>218</v>
      </c>
      <c r="V2582" s="427" t="s">
        <v>5177</v>
      </c>
      <c r="W2582" s="462"/>
      <c r="X2582" s="489">
        <v>44880</v>
      </c>
      <c r="Y2582" s="482"/>
      <c r="Z2582" s="74"/>
    </row>
    <row r="2583" spans="2:26" ht="42.45" hidden="1" customHeight="1" x14ac:dyDescent="0.3">
      <c r="B2583" s="56" t="str">
        <f t="shared" ca="1" si="282"/>
        <v>VERO</v>
      </c>
      <c r="C2583" s="57" t="b">
        <f t="shared" si="283"/>
        <v>1</v>
      </c>
      <c r="D2583" s="57" t="b">
        <f>+IF(Q2583='Convalida dati'!$B$16,AND('Dealflow centrale'!V2583&lt;&gt;"",I2583&lt;&gt;""),IF(AND('Dealflow centrale'!Q2583='Convalida dati'!$B$17,'Dealflow centrale'!I2583=""),OR('Dealflow centrale'!V2583="",V2583='Convalida dati'!$D$8),"FALSO"))</f>
        <v>1</v>
      </c>
      <c r="E2583" s="57" t="b">
        <f>+IF(OR(T2583='Convalida dati'!$F$4,T2583='Convalida dati'!$F$5,T2583='Convalida dati'!$F$8),OR('Dealflow centrale'!V2583='Convalida dati'!$D$9,V2583='Convalida dati'!$D$6,V2583='Convalida dati'!$D$7),IF(OR('Dealflow centrale'!T2583='Convalida dati'!$F$6,'Dealflow centrale'!T2583='Convalida dati'!$F$7),OR('Dealflow centrale'!V2583='Convalida dati'!$D$12,'Dealflow centrale'!V2583='Convalida dati'!$D$9,'Dealflow centrale'!V2583='Convalida dati'!$D$6),IF(T2583="",OR(V2583="",V2583='Convalida dati'!$D$8),"FALSO")))</f>
        <v>1</v>
      </c>
      <c r="F2583" s="58" t="str">
        <f t="shared" ca="1" si="284"/>
        <v>OK</v>
      </c>
      <c r="G2583" s="60">
        <f t="shared" si="285"/>
        <v>2578</v>
      </c>
      <c r="H2583" s="84">
        <v>44873</v>
      </c>
      <c r="I2583" s="295">
        <v>44873</v>
      </c>
      <c r="J2583" s="279" t="s">
        <v>5324</v>
      </c>
      <c r="K2583" s="70" t="s">
        <v>62</v>
      </c>
      <c r="L2583" s="70" t="s">
        <v>149</v>
      </c>
      <c r="M2583" s="72" t="s">
        <v>92</v>
      </c>
      <c r="N2583" s="75" t="s">
        <v>4469</v>
      </c>
      <c r="O2583" s="73"/>
      <c r="P2583" s="72" t="s">
        <v>36</v>
      </c>
      <c r="Q2583" s="281" t="s">
        <v>170</v>
      </c>
      <c r="R2583" s="385" t="s">
        <v>48</v>
      </c>
      <c r="S2583" s="388" t="str">
        <f>+'EVCA sectoralclassification'!E199</f>
        <v>Internet technologies</v>
      </c>
      <c r="T2583" s="385" t="s">
        <v>166</v>
      </c>
      <c r="U2583" s="72" t="s">
        <v>218</v>
      </c>
      <c r="V2583" s="425" t="s">
        <v>5177</v>
      </c>
      <c r="W2583" s="461"/>
      <c r="X2583" s="488">
        <v>44880</v>
      </c>
      <c r="Y2583" s="483"/>
      <c r="Z2583" s="80"/>
    </row>
    <row r="2584" spans="2:26" ht="42.45" hidden="1" customHeight="1" x14ac:dyDescent="0.3">
      <c r="B2584" s="56" t="str">
        <f t="shared" ca="1" si="282"/>
        <v>VERO</v>
      </c>
      <c r="C2584" s="57" t="b">
        <f t="shared" si="283"/>
        <v>1</v>
      </c>
      <c r="D2584" s="57" t="b">
        <f>+IF(Q2584='Convalida dati'!$B$16,AND('Dealflow centrale'!V2584&lt;&gt;"",I2584&lt;&gt;""),IF(AND('Dealflow centrale'!Q2584='Convalida dati'!$B$17,'Dealflow centrale'!I2584=""),OR('Dealflow centrale'!V2584="",V2584='Convalida dati'!$D$8),"FALSO"))</f>
        <v>1</v>
      </c>
      <c r="E2584" s="57" t="b">
        <f>+IF(OR(T2584='Convalida dati'!$F$4,T2584='Convalida dati'!$F$5,T2584='Convalida dati'!$F$8),OR('Dealflow centrale'!V2584='Convalida dati'!$D$9,V2584='Convalida dati'!$D$6,V2584='Convalida dati'!$D$7),IF(OR('Dealflow centrale'!T2584='Convalida dati'!$F$6,'Dealflow centrale'!T2584='Convalida dati'!$F$7),OR('Dealflow centrale'!V2584='Convalida dati'!$D$12,'Dealflow centrale'!V2584='Convalida dati'!$D$9,'Dealflow centrale'!V2584='Convalida dati'!$D$6),IF(T2584="",OR(V2584="",V2584='Convalida dati'!$D$8),"FALSO")))</f>
        <v>1</v>
      </c>
      <c r="F2584" s="58" t="str">
        <f t="shared" ca="1" si="284"/>
        <v>OK</v>
      </c>
      <c r="G2584" s="66">
        <f t="shared" si="285"/>
        <v>2579</v>
      </c>
      <c r="H2584" s="85">
        <v>44880</v>
      </c>
      <c r="I2584" s="296">
        <v>44880</v>
      </c>
      <c r="J2584" s="292" t="s">
        <v>5325</v>
      </c>
      <c r="K2584" s="76" t="s">
        <v>62</v>
      </c>
      <c r="L2584" s="76" t="s">
        <v>1008</v>
      </c>
      <c r="M2584" s="78" t="s">
        <v>92</v>
      </c>
      <c r="N2584" s="64"/>
      <c r="O2584" s="272" t="s">
        <v>5326</v>
      </c>
      <c r="P2584" s="78" t="s">
        <v>34</v>
      </c>
      <c r="Q2584" s="67" t="s">
        <v>170</v>
      </c>
      <c r="R2584" s="384" t="s">
        <v>49</v>
      </c>
      <c r="S2584" s="387" t="str">
        <f>+'EVCA sectoralclassification'!E214</f>
        <v>Systems software</v>
      </c>
      <c r="T2584" s="384" t="s">
        <v>166</v>
      </c>
      <c r="U2584" s="66" t="s">
        <v>218</v>
      </c>
      <c r="V2584" s="427" t="s">
        <v>5177</v>
      </c>
      <c r="W2584" s="462"/>
      <c r="X2584" s="489">
        <v>44880</v>
      </c>
      <c r="Y2584" s="482"/>
      <c r="Z2584" s="74"/>
    </row>
    <row r="2585" spans="2:26" ht="42.45" hidden="1" customHeight="1" x14ac:dyDescent="0.3">
      <c r="B2585" s="56" t="str">
        <f t="shared" ca="1" si="282"/>
        <v>VERO</v>
      </c>
      <c r="C2585" s="57" t="b">
        <f t="shared" si="283"/>
        <v>1</v>
      </c>
      <c r="D2585" s="57" t="b">
        <f>+IF(Q2585='Convalida dati'!$B$16,AND('Dealflow centrale'!V2585&lt;&gt;"",I2585&lt;&gt;""),IF(AND('Dealflow centrale'!Q2585='Convalida dati'!$B$17,'Dealflow centrale'!I2585=""),OR('Dealflow centrale'!V2585="",V2585='Convalida dati'!$D$8),"FALSO"))</f>
        <v>1</v>
      </c>
      <c r="E2585" s="57" t="b">
        <f>+IF(OR(T2585='Convalida dati'!$F$4,T2585='Convalida dati'!$F$5,T2585='Convalida dati'!$F$8),OR('Dealflow centrale'!V2585='Convalida dati'!$D$9,V2585='Convalida dati'!$D$6,V2585='Convalida dati'!$D$7),IF(OR('Dealflow centrale'!T2585='Convalida dati'!$F$6,'Dealflow centrale'!T2585='Convalida dati'!$F$7),OR('Dealflow centrale'!V2585='Convalida dati'!$D$12,'Dealflow centrale'!V2585='Convalida dati'!$D$9,'Dealflow centrale'!V2585='Convalida dati'!$D$6),IF(T2585="",OR(V2585="",V2585='Convalida dati'!$D$8),"FALSO")))</f>
        <v>1</v>
      </c>
      <c r="F2585" s="58" t="str">
        <f t="shared" ca="1" si="284"/>
        <v>OK</v>
      </c>
      <c r="G2585" s="60">
        <f t="shared" si="285"/>
        <v>2580</v>
      </c>
      <c r="H2585" s="84">
        <v>44880</v>
      </c>
      <c r="I2585" s="295">
        <v>44880</v>
      </c>
      <c r="J2585" s="279" t="s">
        <v>5327</v>
      </c>
      <c r="K2585" s="70" t="s">
        <v>62</v>
      </c>
      <c r="L2585" s="76" t="s">
        <v>1087</v>
      </c>
      <c r="M2585" s="72" t="s">
        <v>92</v>
      </c>
      <c r="N2585" s="75" t="s">
        <v>4469</v>
      </c>
      <c r="O2585" s="73"/>
      <c r="P2585" s="72" t="s">
        <v>36</v>
      </c>
      <c r="Q2585" s="281" t="s">
        <v>170</v>
      </c>
      <c r="R2585" s="385" t="s">
        <v>53</v>
      </c>
      <c r="S2585" s="388" t="str">
        <f>+'EVCA sectoralclassification'!E152</f>
        <v>Hospitality, sports and entertainment facilities</v>
      </c>
      <c r="T2585" s="385" t="s">
        <v>166</v>
      </c>
      <c r="U2585" s="72" t="s">
        <v>218</v>
      </c>
      <c r="V2585" s="425" t="s">
        <v>5177</v>
      </c>
      <c r="W2585" s="461"/>
      <c r="X2585" s="488">
        <v>44880</v>
      </c>
      <c r="Y2585" s="483"/>
      <c r="Z2585" s="80"/>
    </row>
    <row r="2586" spans="2:26" ht="42.45" hidden="1" customHeight="1" x14ac:dyDescent="0.3">
      <c r="B2586" s="56" t="str">
        <f t="shared" ca="1" si="282"/>
        <v>VERO</v>
      </c>
      <c r="C2586" s="57" t="b">
        <f t="shared" si="283"/>
        <v>1</v>
      </c>
      <c r="D2586" s="57" t="b">
        <f>+IF(Q2586='Convalida dati'!$B$16,AND('Dealflow centrale'!V2586&lt;&gt;"",I2586&lt;&gt;""),IF(AND('Dealflow centrale'!Q2586='Convalida dati'!$B$17,'Dealflow centrale'!I2586=""),OR('Dealflow centrale'!V2586="",V2586='Convalida dati'!$D$8),"FALSO"))</f>
        <v>1</v>
      </c>
      <c r="E2586" s="57" t="b">
        <f>+IF(OR(T2586='Convalida dati'!$F$4,T2586='Convalida dati'!$F$5,T2586='Convalida dati'!$F$8),OR('Dealflow centrale'!V2586='Convalida dati'!$D$9,V2586='Convalida dati'!$D$6,V2586='Convalida dati'!$D$7),IF(OR('Dealflow centrale'!T2586='Convalida dati'!$F$6,'Dealflow centrale'!T2586='Convalida dati'!$F$7),OR('Dealflow centrale'!V2586='Convalida dati'!$D$12,'Dealflow centrale'!V2586='Convalida dati'!$D$9,'Dealflow centrale'!V2586='Convalida dati'!$D$6),IF(T2586="",OR(V2586="",V2586='Convalida dati'!$D$8),"FALSO")))</f>
        <v>1</v>
      </c>
      <c r="F2586" s="58" t="str">
        <f t="shared" ca="1" si="284"/>
        <v>OK</v>
      </c>
      <c r="G2586" s="66">
        <f t="shared" si="285"/>
        <v>2581</v>
      </c>
      <c r="H2586" s="85">
        <v>44881</v>
      </c>
      <c r="I2586" s="296">
        <v>44881</v>
      </c>
      <c r="J2586" s="292" t="s">
        <v>5329</v>
      </c>
      <c r="K2586" s="76" t="s">
        <v>62</v>
      </c>
      <c r="L2586" s="76" t="s">
        <v>190</v>
      </c>
      <c r="M2586" s="78" t="s">
        <v>99</v>
      </c>
      <c r="N2586" s="64"/>
      <c r="O2586" s="272" t="s">
        <v>5334</v>
      </c>
      <c r="P2586" s="66" t="s">
        <v>34</v>
      </c>
      <c r="Q2586" s="67" t="s">
        <v>170</v>
      </c>
      <c r="R2586" s="384" t="s">
        <v>49</v>
      </c>
      <c r="S2586" s="387" t="str">
        <f>+'EVCA sectoralclassification'!E214</f>
        <v>Systems software</v>
      </c>
      <c r="T2586" s="384" t="s">
        <v>166</v>
      </c>
      <c r="U2586" s="66" t="s">
        <v>218</v>
      </c>
      <c r="V2586" s="432" t="s">
        <v>5177</v>
      </c>
      <c r="W2586" s="465"/>
      <c r="X2586" s="489">
        <v>44887</v>
      </c>
      <c r="Y2586" s="482"/>
      <c r="Z2586" s="74"/>
    </row>
    <row r="2587" spans="2:26" ht="42.45" hidden="1" customHeight="1" x14ac:dyDescent="0.3">
      <c r="B2587" s="56" t="str">
        <f t="shared" ca="1" si="282"/>
        <v>VERO</v>
      </c>
      <c r="C2587" s="57" t="b">
        <f t="shared" si="283"/>
        <v>1</v>
      </c>
      <c r="D2587" s="57" t="b">
        <f>+IF(Q2587='Convalida dati'!$B$16,AND('Dealflow centrale'!V2587&lt;&gt;"",I2587&lt;&gt;""),IF(AND('Dealflow centrale'!Q2587='Convalida dati'!$B$17,'Dealflow centrale'!I2587=""),OR('Dealflow centrale'!V2587="",V2587='Convalida dati'!$D$8),"FALSO"))</f>
        <v>1</v>
      </c>
      <c r="E2587" s="57" t="b">
        <f>+IF(OR(T2587='Convalida dati'!$F$4,T2587='Convalida dati'!$F$5,T2587='Convalida dati'!$F$8),OR('Dealflow centrale'!V2587='Convalida dati'!$D$9,V2587='Convalida dati'!$D$6,V2587='Convalida dati'!$D$7),IF(OR('Dealflow centrale'!T2587='Convalida dati'!$F$6,'Dealflow centrale'!T2587='Convalida dati'!$F$7),OR('Dealflow centrale'!V2587='Convalida dati'!$D$12,'Dealflow centrale'!V2587='Convalida dati'!$D$9,'Dealflow centrale'!V2587='Convalida dati'!$D$6),IF(T2587="",OR(V2587="",V2587='Convalida dati'!$D$8),"FALSO")))</f>
        <v>1</v>
      </c>
      <c r="F2587" s="58" t="str">
        <f t="shared" ca="1" si="284"/>
        <v>OK</v>
      </c>
      <c r="G2587" s="60">
        <f t="shared" si="285"/>
        <v>2582</v>
      </c>
      <c r="H2587" s="84">
        <v>44888</v>
      </c>
      <c r="I2587" s="295">
        <v>44888</v>
      </c>
      <c r="J2587" s="279" t="s">
        <v>5339</v>
      </c>
      <c r="K2587" s="70" t="s">
        <v>62</v>
      </c>
      <c r="L2587" s="70" t="s">
        <v>149</v>
      </c>
      <c r="M2587" s="72" t="s">
        <v>92</v>
      </c>
      <c r="N2587" s="75" t="s">
        <v>5153</v>
      </c>
      <c r="O2587" s="73"/>
      <c r="P2587" s="72" t="s">
        <v>36</v>
      </c>
      <c r="Q2587" s="281" t="s">
        <v>170</v>
      </c>
      <c r="R2587" s="385" t="s">
        <v>53</v>
      </c>
      <c r="S2587" s="388" t="str">
        <f>+'EVCA sectoralclassification'!E150</f>
        <v>Hospitality, sports and entertainment facilities</v>
      </c>
      <c r="T2587" s="385" t="s">
        <v>166</v>
      </c>
      <c r="U2587" s="72" t="s">
        <v>218</v>
      </c>
      <c r="V2587" s="425" t="s">
        <v>5177</v>
      </c>
      <c r="W2587" s="461"/>
      <c r="X2587" s="488">
        <v>44900</v>
      </c>
      <c r="Y2587" s="483"/>
      <c r="Z2587" s="80"/>
    </row>
    <row r="2588" spans="2:26" ht="42.45" hidden="1" customHeight="1" x14ac:dyDescent="0.3">
      <c r="B2588" s="56" t="str">
        <f t="shared" ca="1" si="282"/>
        <v>VERO</v>
      </c>
      <c r="C2588" s="57" t="b">
        <f t="shared" si="283"/>
        <v>1</v>
      </c>
      <c r="D2588" s="57" t="b">
        <f>+IF(Q2588='Convalida dati'!$B$16,AND('Dealflow centrale'!V2588&lt;&gt;"",I2588&lt;&gt;""),IF(AND('Dealflow centrale'!Q2588='Convalida dati'!$B$17,'Dealflow centrale'!I2588=""),OR('Dealflow centrale'!V2588="",V2588='Convalida dati'!$D$8),"FALSO"))</f>
        <v>1</v>
      </c>
      <c r="E2588" s="57" t="b">
        <f>+IF(OR(T2588='Convalida dati'!$F$4,T2588='Convalida dati'!$F$5,T2588='Convalida dati'!$F$8),OR('Dealflow centrale'!V2588='Convalida dati'!$D$9,V2588='Convalida dati'!$D$6,V2588='Convalida dati'!$D$7),IF(OR('Dealflow centrale'!T2588='Convalida dati'!$F$6,'Dealflow centrale'!T2588='Convalida dati'!$F$7),OR('Dealflow centrale'!V2588='Convalida dati'!$D$12,'Dealflow centrale'!V2588='Convalida dati'!$D$9,'Dealflow centrale'!V2588='Convalida dati'!$D$6),IF(T2588="",OR(V2588="",V2588='Convalida dati'!$D$8),"FALSO")))</f>
        <v>1</v>
      </c>
      <c r="F2588" s="58" t="str">
        <f t="shared" ca="1" si="284"/>
        <v>OK</v>
      </c>
      <c r="G2588" s="66">
        <f t="shared" si="285"/>
        <v>2583</v>
      </c>
      <c r="H2588" s="85">
        <v>44886</v>
      </c>
      <c r="I2588" s="296">
        <v>44886</v>
      </c>
      <c r="J2588" s="292" t="s">
        <v>5330</v>
      </c>
      <c r="K2588" s="76" t="s">
        <v>62</v>
      </c>
      <c r="L2588" s="76" t="s">
        <v>206</v>
      </c>
      <c r="M2588" s="78" t="s">
        <v>206</v>
      </c>
      <c r="N2588" s="77"/>
      <c r="O2588" s="272" t="s">
        <v>5335</v>
      </c>
      <c r="P2588" s="78" t="s">
        <v>34</v>
      </c>
      <c r="Q2588" s="67" t="s">
        <v>170</v>
      </c>
      <c r="R2588" s="384" t="s">
        <v>49</v>
      </c>
      <c r="S2588" s="387" t="str">
        <f>+'EVCA sectoralclassification'!E214</f>
        <v>Systems software</v>
      </c>
      <c r="T2588" s="384" t="s">
        <v>41</v>
      </c>
      <c r="U2588" s="78" t="s">
        <v>218</v>
      </c>
      <c r="V2588" s="445" t="s">
        <v>174</v>
      </c>
      <c r="W2588" s="396"/>
      <c r="X2588" s="489">
        <v>44887</v>
      </c>
      <c r="Y2588" s="482"/>
      <c r="Z2588" s="74"/>
    </row>
    <row r="2589" spans="2:26" ht="42.45" hidden="1" customHeight="1" x14ac:dyDescent="0.3">
      <c r="B2589" s="56" t="str">
        <f t="shared" ca="1" si="282"/>
        <v>VERO</v>
      </c>
      <c r="C2589" s="57" t="b">
        <f t="shared" si="283"/>
        <v>1</v>
      </c>
      <c r="D2589" s="57" t="b">
        <f>+IF(Q2589='Convalida dati'!$B$16,AND('Dealflow centrale'!V2589&lt;&gt;"",I2589&lt;&gt;""),IF(AND('Dealflow centrale'!Q2589='Convalida dati'!$B$17,'Dealflow centrale'!I2589=""),OR('Dealflow centrale'!V2589="",V2589='Convalida dati'!$D$8),"FALSO"))</f>
        <v>1</v>
      </c>
      <c r="E2589" s="57" t="b">
        <f>+IF(OR(T2589='Convalida dati'!$F$4,T2589='Convalida dati'!$F$5,T2589='Convalida dati'!$F$8),OR('Dealflow centrale'!V2589='Convalida dati'!$D$9,V2589='Convalida dati'!$D$6,V2589='Convalida dati'!$D$7),IF(OR('Dealflow centrale'!T2589='Convalida dati'!$F$6,'Dealflow centrale'!T2589='Convalida dati'!$F$7),OR('Dealflow centrale'!V2589='Convalida dati'!$D$12,'Dealflow centrale'!V2589='Convalida dati'!$D$9,'Dealflow centrale'!V2589='Convalida dati'!$D$6),IF(T2589="",OR(V2589="",V2589='Convalida dati'!$D$8),"FALSO")))</f>
        <v>1</v>
      </c>
      <c r="F2589" s="58" t="str">
        <f t="shared" ca="1" si="284"/>
        <v>OK</v>
      </c>
      <c r="G2589" s="60">
        <f t="shared" si="285"/>
        <v>2584</v>
      </c>
      <c r="H2589" s="84">
        <v>44887</v>
      </c>
      <c r="I2589" s="295">
        <v>44887</v>
      </c>
      <c r="J2589" s="279" t="s">
        <v>5331</v>
      </c>
      <c r="K2589" s="70" t="s">
        <v>62</v>
      </c>
      <c r="L2589" s="70" t="s">
        <v>165</v>
      </c>
      <c r="M2589" s="72" t="s">
        <v>90</v>
      </c>
      <c r="N2589" s="75"/>
      <c r="O2589" s="73" t="s">
        <v>5336</v>
      </c>
      <c r="P2589" s="72" t="s">
        <v>34</v>
      </c>
      <c r="Q2589" s="281" t="s">
        <v>170</v>
      </c>
      <c r="R2589" s="385" t="s">
        <v>49</v>
      </c>
      <c r="S2589" s="388" t="str">
        <f>+'EVCA sectoralclassification'!E214</f>
        <v>Systems software</v>
      </c>
      <c r="T2589" s="385" t="s">
        <v>167</v>
      </c>
      <c r="U2589" s="72" t="s">
        <v>218</v>
      </c>
      <c r="V2589" s="425" t="s">
        <v>5177</v>
      </c>
      <c r="W2589" s="461"/>
      <c r="X2589" s="488">
        <v>44887</v>
      </c>
      <c r="Y2589" s="483"/>
      <c r="Z2589" s="80"/>
    </row>
    <row r="2590" spans="2:26" ht="42.45" hidden="1" customHeight="1" x14ac:dyDescent="0.3">
      <c r="B2590" s="56" t="str">
        <f t="shared" ca="1" si="282"/>
        <v>VERO</v>
      </c>
      <c r="C2590" s="57" t="b">
        <f t="shared" si="283"/>
        <v>1</v>
      </c>
      <c r="D2590" s="57" t="b">
        <f>+IF(Q2590='Convalida dati'!$B$16,AND('Dealflow centrale'!V2590&lt;&gt;"",I2590&lt;&gt;""),IF(AND('Dealflow centrale'!Q2590='Convalida dati'!$B$17,'Dealflow centrale'!I2590=""),OR('Dealflow centrale'!V2590="",V2590='Convalida dati'!$D$8),"FALSO"))</f>
        <v>1</v>
      </c>
      <c r="E2590" s="57" t="b">
        <f>+IF(OR(T2590='Convalida dati'!$F$4,T2590='Convalida dati'!$F$5,T2590='Convalida dati'!$F$8),OR('Dealflow centrale'!V2590='Convalida dati'!$D$9,V2590='Convalida dati'!$D$6,V2590='Convalida dati'!$D$7),IF(OR('Dealflow centrale'!T2590='Convalida dati'!$F$6,'Dealflow centrale'!T2590='Convalida dati'!$F$7),OR('Dealflow centrale'!V2590='Convalida dati'!$D$12,'Dealflow centrale'!V2590='Convalida dati'!$D$9,'Dealflow centrale'!V2590='Convalida dati'!$D$6),IF(T2590="",OR(V2590="",V2590='Convalida dati'!$D$8),"FALSO")))</f>
        <v>1</v>
      </c>
      <c r="F2590" s="58" t="str">
        <f t="shared" ca="1" si="284"/>
        <v>OK</v>
      </c>
      <c r="G2590" s="66">
        <f t="shared" si="285"/>
        <v>2585</v>
      </c>
      <c r="H2590" s="85">
        <v>44887</v>
      </c>
      <c r="I2590" s="296">
        <v>44887</v>
      </c>
      <c r="J2590" s="292" t="s">
        <v>5332</v>
      </c>
      <c r="K2590" s="76" t="s">
        <v>64</v>
      </c>
      <c r="L2590" s="76" t="s">
        <v>705</v>
      </c>
      <c r="M2590" s="78" t="s">
        <v>187</v>
      </c>
      <c r="N2590" s="64"/>
      <c r="O2590" s="272" t="s">
        <v>5333</v>
      </c>
      <c r="P2590" s="66" t="s">
        <v>34</v>
      </c>
      <c r="Q2590" s="67" t="s">
        <v>170</v>
      </c>
      <c r="R2590" s="384" t="s">
        <v>53</v>
      </c>
      <c r="S2590" s="387" t="str">
        <f>+'EVCA sectoralclassification'!E146</f>
        <v>Educational and training products/services</v>
      </c>
      <c r="T2590" s="384" t="s">
        <v>166</v>
      </c>
      <c r="U2590" s="66" t="s">
        <v>218</v>
      </c>
      <c r="V2590" s="445" t="s">
        <v>174</v>
      </c>
      <c r="W2590" s="396"/>
      <c r="X2590" s="489">
        <v>44887</v>
      </c>
      <c r="Y2590" s="482" t="s">
        <v>4408</v>
      </c>
      <c r="Z2590" s="74"/>
    </row>
    <row r="2591" spans="2:26" ht="42.45" hidden="1" customHeight="1" x14ac:dyDescent="0.3">
      <c r="B2591" s="56" t="str">
        <f t="shared" ca="1" si="282"/>
        <v>VERO</v>
      </c>
      <c r="C2591" s="57" t="b">
        <f t="shared" si="283"/>
        <v>1</v>
      </c>
      <c r="D2591" s="57" t="b">
        <f>+IF(Q2591='Convalida dati'!$B$16,AND('Dealflow centrale'!V2591&lt;&gt;"",I2591&lt;&gt;""),IF(AND('Dealflow centrale'!Q2591='Convalida dati'!$B$17,'Dealflow centrale'!I2591=""),OR('Dealflow centrale'!V2591="",V2591='Convalida dati'!$D$8),"FALSO"))</f>
        <v>1</v>
      </c>
      <c r="E2591" s="57" t="b">
        <f>+IF(OR(T2591='Convalida dati'!$F$4,T2591='Convalida dati'!$F$5,T2591='Convalida dati'!$F$8),OR('Dealflow centrale'!V2591='Convalida dati'!$D$9,V2591='Convalida dati'!$D$6,V2591='Convalida dati'!$D$7),IF(OR('Dealflow centrale'!T2591='Convalida dati'!$F$6,'Dealflow centrale'!T2591='Convalida dati'!$F$7),OR('Dealflow centrale'!V2591='Convalida dati'!$D$12,'Dealflow centrale'!V2591='Convalida dati'!$D$9,'Dealflow centrale'!V2591='Convalida dati'!$D$6),IF(T2591="",OR(V2591="",V2591='Convalida dati'!$D$8),"FALSO")))</f>
        <v>1</v>
      </c>
      <c r="F2591" s="58" t="str">
        <f t="shared" ca="1" si="284"/>
        <v>OK</v>
      </c>
      <c r="G2591" s="60">
        <f t="shared" si="285"/>
        <v>2586</v>
      </c>
      <c r="H2591" s="84">
        <v>44888</v>
      </c>
      <c r="I2591" s="295">
        <v>44888</v>
      </c>
      <c r="J2591" s="279" t="s">
        <v>5340</v>
      </c>
      <c r="K2591" s="70" t="s">
        <v>62</v>
      </c>
      <c r="L2591" s="70" t="s">
        <v>206</v>
      </c>
      <c r="M2591" s="72" t="s">
        <v>206</v>
      </c>
      <c r="N2591" s="75"/>
      <c r="O2591" s="73" t="s">
        <v>5341</v>
      </c>
      <c r="P2591" s="72" t="s">
        <v>34</v>
      </c>
      <c r="Q2591" s="281" t="s">
        <v>170</v>
      </c>
      <c r="R2591" s="385" t="s">
        <v>53</v>
      </c>
      <c r="S2591" s="388" t="str">
        <f>+'EVCA sectoralclassification'!E155</f>
        <v>Hospitality, sports and entertainment facilities</v>
      </c>
      <c r="T2591" s="385" t="s">
        <v>41</v>
      </c>
      <c r="U2591" s="72" t="s">
        <v>218</v>
      </c>
      <c r="V2591" s="434" t="s">
        <v>174</v>
      </c>
      <c r="W2591" s="397"/>
      <c r="X2591" s="488">
        <v>44895</v>
      </c>
      <c r="Y2591" s="483"/>
      <c r="Z2591" s="80"/>
    </row>
    <row r="2592" spans="2:26" ht="42.45" hidden="1" customHeight="1" x14ac:dyDescent="0.3">
      <c r="B2592" s="56" t="str">
        <f t="shared" ca="1" si="282"/>
        <v>VERO</v>
      </c>
      <c r="C2592" s="57" t="b">
        <f t="shared" si="283"/>
        <v>1</v>
      </c>
      <c r="D2592" s="57" t="b">
        <f>+IF(Q2592='Convalida dati'!$B$16,AND('Dealflow centrale'!V2592&lt;&gt;"",I2592&lt;&gt;""),IF(AND('Dealflow centrale'!Q2592='Convalida dati'!$B$17,'Dealflow centrale'!I2592=""),OR('Dealflow centrale'!V2592="",V2592='Convalida dati'!$D$8),"FALSO"))</f>
        <v>1</v>
      </c>
      <c r="E2592" s="57" t="b">
        <f>+IF(OR(T2592='Convalida dati'!$F$4,T2592='Convalida dati'!$F$5,T2592='Convalida dati'!$F$8),OR('Dealflow centrale'!V2592='Convalida dati'!$D$9,V2592='Convalida dati'!$D$6,V2592='Convalida dati'!$D$7),IF(OR('Dealflow centrale'!T2592='Convalida dati'!$F$6,'Dealflow centrale'!T2592='Convalida dati'!$F$7),OR('Dealflow centrale'!V2592='Convalida dati'!$D$12,'Dealflow centrale'!V2592='Convalida dati'!$D$9,'Dealflow centrale'!V2592='Convalida dati'!$D$6),IF(T2592="",OR(V2592="",V2592='Convalida dati'!$D$8),"FALSO")))</f>
        <v>1</v>
      </c>
      <c r="F2592" s="58" t="str">
        <f t="shared" ca="1" si="284"/>
        <v>OK</v>
      </c>
      <c r="G2592" s="66">
        <f t="shared" si="285"/>
        <v>2587</v>
      </c>
      <c r="H2592" s="85">
        <v>44890</v>
      </c>
      <c r="I2592" s="296">
        <v>44890</v>
      </c>
      <c r="J2592" s="292" t="s">
        <v>5355</v>
      </c>
      <c r="K2592" s="76" t="s">
        <v>62</v>
      </c>
      <c r="L2592" s="76" t="s">
        <v>3462</v>
      </c>
      <c r="M2592" s="78" t="s">
        <v>99</v>
      </c>
      <c r="N2592" s="64"/>
      <c r="O2592" s="272" t="s">
        <v>5342</v>
      </c>
      <c r="P2592" s="66" t="s">
        <v>83</v>
      </c>
      <c r="Q2592" s="67" t="s">
        <v>170</v>
      </c>
      <c r="R2592" s="384" t="s">
        <v>52</v>
      </c>
      <c r="S2592" s="387" t="str">
        <f>+'EVCA sectoralclassification'!E229</f>
        <v>Medical equipment and related software</v>
      </c>
      <c r="T2592" s="384" t="s">
        <v>167</v>
      </c>
      <c r="U2592" s="66" t="s">
        <v>218</v>
      </c>
      <c r="V2592" s="427" t="s">
        <v>5177</v>
      </c>
      <c r="W2592" s="462"/>
      <c r="X2592" s="489">
        <v>44895</v>
      </c>
      <c r="Y2592" s="482"/>
      <c r="Z2592" s="74"/>
    </row>
    <row r="2593" spans="2:26" ht="42.45" hidden="1" customHeight="1" x14ac:dyDescent="0.3">
      <c r="B2593" s="56" t="str">
        <f t="shared" ca="1" si="282"/>
        <v>VERO</v>
      </c>
      <c r="C2593" s="57" t="b">
        <f t="shared" si="283"/>
        <v>1</v>
      </c>
      <c r="D2593" s="57" t="b">
        <f>+IF(Q2593='Convalida dati'!$B$16,AND('Dealflow centrale'!V2593&lt;&gt;"",I2593&lt;&gt;""),IF(AND('Dealflow centrale'!Q2593='Convalida dati'!$B$17,'Dealflow centrale'!I2593=""),OR('Dealflow centrale'!V2593="",V2593='Convalida dati'!$D$8),"FALSO"))</f>
        <v>1</v>
      </c>
      <c r="E2593" s="57" t="b">
        <f>+IF(OR(T2593='Convalida dati'!$F$4,T2593='Convalida dati'!$F$5,T2593='Convalida dati'!$F$8),OR('Dealflow centrale'!V2593='Convalida dati'!$D$9,V2593='Convalida dati'!$D$6,V2593='Convalida dati'!$D$7),IF(OR('Dealflow centrale'!T2593='Convalida dati'!$F$6,'Dealflow centrale'!T2593='Convalida dati'!$F$7),OR('Dealflow centrale'!V2593='Convalida dati'!$D$12,'Dealflow centrale'!V2593='Convalida dati'!$D$9,'Dealflow centrale'!V2593='Convalida dati'!$D$6),IF(T2593="",OR(V2593="",V2593='Convalida dati'!$D$8),"FALSO")))</f>
        <v>1</v>
      </c>
      <c r="F2593" s="58" t="str">
        <f t="shared" ca="1" si="284"/>
        <v>OK</v>
      </c>
      <c r="G2593" s="60">
        <f t="shared" si="285"/>
        <v>2588</v>
      </c>
      <c r="H2593" s="84">
        <v>44893</v>
      </c>
      <c r="I2593" s="295">
        <v>44893</v>
      </c>
      <c r="J2593" s="279" t="s">
        <v>5343</v>
      </c>
      <c r="K2593" s="70" t="s">
        <v>62</v>
      </c>
      <c r="L2593" s="70" t="s">
        <v>165</v>
      </c>
      <c r="M2593" s="72" t="s">
        <v>90</v>
      </c>
      <c r="N2593" s="75"/>
      <c r="O2593" s="73" t="s">
        <v>2142</v>
      </c>
      <c r="P2593" s="72" t="s">
        <v>35</v>
      </c>
      <c r="Q2593" s="281" t="s">
        <v>170</v>
      </c>
      <c r="R2593" s="385" t="s">
        <v>49</v>
      </c>
      <c r="S2593" s="388" t="str">
        <f>+'EVCA sectoralclassification'!E214</f>
        <v>Systems software</v>
      </c>
      <c r="T2593" s="385" t="s">
        <v>167</v>
      </c>
      <c r="U2593" s="72" t="s">
        <v>218</v>
      </c>
      <c r="V2593" s="425" t="s">
        <v>5177</v>
      </c>
      <c r="W2593" s="461"/>
      <c r="X2593" s="488">
        <v>44895</v>
      </c>
      <c r="Y2593" s="483"/>
      <c r="Z2593" s="80"/>
    </row>
    <row r="2594" spans="2:26" ht="42.45" hidden="1" customHeight="1" x14ac:dyDescent="0.3">
      <c r="B2594" s="56" t="str">
        <f t="shared" ca="1" si="282"/>
        <v>VERO</v>
      </c>
      <c r="C2594" s="57" t="b">
        <f t="shared" si="283"/>
        <v>1</v>
      </c>
      <c r="D2594" s="57" t="b">
        <f>+IF(Q2594='Convalida dati'!$B$16,AND('Dealflow centrale'!V2594&lt;&gt;"",I2594&lt;&gt;""),IF(AND('Dealflow centrale'!Q2594='Convalida dati'!$B$17,'Dealflow centrale'!I2594=""),OR('Dealflow centrale'!V2594="",V2594='Convalida dati'!$D$8),"FALSO"))</f>
        <v>1</v>
      </c>
      <c r="E2594" s="57" t="b">
        <f>+IF(OR(T2594='Convalida dati'!$F$4,T2594='Convalida dati'!$F$5,T2594='Convalida dati'!$F$8),OR('Dealflow centrale'!V2594='Convalida dati'!$D$9,V2594='Convalida dati'!$D$6,V2594='Convalida dati'!$D$7),IF(OR('Dealflow centrale'!T2594='Convalida dati'!$F$6,'Dealflow centrale'!T2594='Convalida dati'!$F$7),OR('Dealflow centrale'!V2594='Convalida dati'!$D$12,'Dealflow centrale'!V2594='Convalida dati'!$D$9,'Dealflow centrale'!V2594='Convalida dati'!$D$6),IF(T2594="",OR(V2594="",V2594='Convalida dati'!$D$8),"FALSO")))</f>
        <v>1</v>
      </c>
      <c r="F2594" s="58" t="str">
        <f t="shared" ca="1" si="284"/>
        <v>OK</v>
      </c>
      <c r="G2594" s="66">
        <f t="shared" si="285"/>
        <v>2589</v>
      </c>
      <c r="H2594" s="85">
        <v>44894</v>
      </c>
      <c r="I2594" s="296">
        <v>44894</v>
      </c>
      <c r="J2594" s="292" t="s">
        <v>5344</v>
      </c>
      <c r="K2594" s="76" t="s">
        <v>62</v>
      </c>
      <c r="L2594" s="76" t="s">
        <v>206</v>
      </c>
      <c r="M2594" s="78" t="s">
        <v>206</v>
      </c>
      <c r="N2594" s="64"/>
      <c r="O2594" s="272" t="s">
        <v>5346</v>
      </c>
      <c r="P2594" s="66" t="s">
        <v>34</v>
      </c>
      <c r="Q2594" s="67" t="s">
        <v>170</v>
      </c>
      <c r="R2594" s="384" t="s">
        <v>49</v>
      </c>
      <c r="S2594" s="387" t="str">
        <f>+'EVCA sectoralclassification'!E214</f>
        <v>Systems software</v>
      </c>
      <c r="T2594" s="384" t="s">
        <v>167</v>
      </c>
      <c r="U2594" s="66" t="s">
        <v>218</v>
      </c>
      <c r="V2594" s="427" t="s">
        <v>5177</v>
      </c>
      <c r="W2594" s="462"/>
      <c r="X2594" s="489">
        <v>44895</v>
      </c>
      <c r="Y2594" s="482"/>
      <c r="Z2594" s="74"/>
    </row>
    <row r="2595" spans="2:26" ht="42.45" hidden="1" customHeight="1" x14ac:dyDescent="0.3">
      <c r="B2595" s="56" t="str">
        <f t="shared" ca="1" si="282"/>
        <v>VERO</v>
      </c>
      <c r="C2595" s="57" t="b">
        <f t="shared" si="283"/>
        <v>1</v>
      </c>
      <c r="D2595" s="57" t="b">
        <f>+IF(Q2595='Convalida dati'!$B$16,AND('Dealflow centrale'!V2595&lt;&gt;"",I2595&lt;&gt;""),IF(AND('Dealflow centrale'!Q2595='Convalida dati'!$B$17,'Dealflow centrale'!I2595=""),OR('Dealflow centrale'!V2595="",V2595='Convalida dati'!$D$8),"FALSO"))</f>
        <v>1</v>
      </c>
      <c r="E2595" s="57" t="b">
        <f>+IF(OR(T2595='Convalida dati'!$F$4,T2595='Convalida dati'!$F$5,T2595='Convalida dati'!$F$8),OR('Dealflow centrale'!V2595='Convalida dati'!$D$9,V2595='Convalida dati'!$D$6,V2595='Convalida dati'!$D$7),IF(OR('Dealflow centrale'!T2595='Convalida dati'!$F$6,'Dealflow centrale'!T2595='Convalida dati'!$F$7),OR('Dealflow centrale'!V2595='Convalida dati'!$D$12,'Dealflow centrale'!V2595='Convalida dati'!$D$9,'Dealflow centrale'!V2595='Convalida dati'!$D$6),IF(T2595="",OR(V2595="",V2595='Convalida dati'!$D$8),"FALSO")))</f>
        <v>1</v>
      </c>
      <c r="F2595" s="58" t="str">
        <f t="shared" ca="1" si="284"/>
        <v>OK</v>
      </c>
      <c r="G2595" s="60">
        <f t="shared" si="285"/>
        <v>2590</v>
      </c>
      <c r="H2595" s="84">
        <v>44893</v>
      </c>
      <c r="I2595" s="295">
        <v>44893</v>
      </c>
      <c r="J2595" s="279" t="s">
        <v>5345</v>
      </c>
      <c r="K2595" s="70" t="s">
        <v>62</v>
      </c>
      <c r="L2595" s="70" t="s">
        <v>707</v>
      </c>
      <c r="M2595" s="72" t="s">
        <v>89</v>
      </c>
      <c r="N2595" s="75" t="s">
        <v>82</v>
      </c>
      <c r="O2595" s="73"/>
      <c r="P2595" s="72" t="s">
        <v>36</v>
      </c>
      <c r="Q2595" s="281" t="s">
        <v>170</v>
      </c>
      <c r="R2595" s="385" t="s">
        <v>49</v>
      </c>
      <c r="S2595" s="388" t="str">
        <f>+'EVCA sectoralclassification'!E204</f>
        <v>Consumer electronics</v>
      </c>
      <c r="T2595" s="385" t="s">
        <v>41</v>
      </c>
      <c r="U2595" s="72" t="s">
        <v>218</v>
      </c>
      <c r="V2595" s="434" t="s">
        <v>174</v>
      </c>
      <c r="W2595" s="397"/>
      <c r="X2595" s="488">
        <v>44895</v>
      </c>
      <c r="Y2595" s="483"/>
      <c r="Z2595" s="80"/>
    </row>
    <row r="2596" spans="2:26" ht="42.45" hidden="1" customHeight="1" x14ac:dyDescent="0.3">
      <c r="B2596" s="56" t="str">
        <f t="shared" ca="1" si="282"/>
        <v>VERO</v>
      </c>
      <c r="C2596" s="57" t="b">
        <f t="shared" si="283"/>
        <v>1</v>
      </c>
      <c r="D2596" s="57" t="b">
        <f>+IF(Q2596='Convalida dati'!$B$16,AND('Dealflow centrale'!V2596&lt;&gt;"",I2596&lt;&gt;""),IF(AND('Dealflow centrale'!Q2596='Convalida dati'!$B$17,'Dealflow centrale'!I2596=""),OR('Dealflow centrale'!V2596="",V2596='Convalida dati'!$D$8),"FALSO"))</f>
        <v>1</v>
      </c>
      <c r="E2596" s="57" t="b">
        <f>+IF(OR(T2596='Convalida dati'!$F$4,T2596='Convalida dati'!$F$5,T2596='Convalida dati'!$F$8),OR('Dealflow centrale'!V2596='Convalida dati'!$D$9,V2596='Convalida dati'!$D$6,V2596='Convalida dati'!$D$7),IF(OR('Dealflow centrale'!T2596='Convalida dati'!$F$6,'Dealflow centrale'!T2596='Convalida dati'!$F$7),OR('Dealflow centrale'!V2596='Convalida dati'!$D$12,'Dealflow centrale'!V2596='Convalida dati'!$D$9,'Dealflow centrale'!V2596='Convalida dati'!$D$6),IF(T2596="",OR(V2596="",V2596='Convalida dati'!$D$8),"FALSO")))</f>
        <v>1</v>
      </c>
      <c r="F2596" s="58" t="str">
        <f t="shared" ca="1" si="284"/>
        <v>OK</v>
      </c>
      <c r="G2596" s="66">
        <f t="shared" si="285"/>
        <v>2591</v>
      </c>
      <c r="H2596" s="85">
        <v>44894</v>
      </c>
      <c r="I2596" s="296">
        <v>44894</v>
      </c>
      <c r="J2596" s="292" t="s">
        <v>5347</v>
      </c>
      <c r="K2596" s="76" t="s">
        <v>62</v>
      </c>
      <c r="L2596" s="76" t="s">
        <v>206</v>
      </c>
      <c r="M2596" s="78" t="s">
        <v>206</v>
      </c>
      <c r="N2596" s="64"/>
      <c r="O2596" s="272" t="s">
        <v>5348</v>
      </c>
      <c r="P2596" s="66" t="s">
        <v>34</v>
      </c>
      <c r="Q2596" s="67" t="s">
        <v>170</v>
      </c>
      <c r="R2596" s="384" t="s">
        <v>48</v>
      </c>
      <c r="S2596" s="387" t="str">
        <f>+'EVCA sectoralclassification'!E200</f>
        <v>Internet technologies</v>
      </c>
      <c r="T2596" s="384" t="s">
        <v>41</v>
      </c>
      <c r="U2596" s="66" t="s">
        <v>218</v>
      </c>
      <c r="V2596" s="437" t="s">
        <v>174</v>
      </c>
      <c r="W2596" s="384"/>
      <c r="X2596" s="489">
        <v>44895</v>
      </c>
      <c r="Y2596" s="482"/>
      <c r="Z2596" s="74"/>
    </row>
    <row r="2597" spans="2:26" ht="42.45" hidden="1" customHeight="1" x14ac:dyDescent="0.3">
      <c r="B2597" s="56" t="str">
        <f t="shared" ca="1" si="282"/>
        <v>VERO</v>
      </c>
      <c r="C2597" s="57" t="b">
        <f t="shared" si="283"/>
        <v>1</v>
      </c>
      <c r="D2597" s="57" t="b">
        <f>+IF(Q2597='Convalida dati'!$B$16,AND('Dealflow centrale'!V2597&lt;&gt;"",I2597&lt;&gt;""),IF(AND('Dealflow centrale'!Q2597='Convalida dati'!$B$17,'Dealflow centrale'!I2597=""),OR('Dealflow centrale'!V2597="",V2597='Convalida dati'!$D$8),"FALSO"))</f>
        <v>1</v>
      </c>
      <c r="E2597" s="57" t="b">
        <f>+IF(OR(T2597='Convalida dati'!$F$4,T2597='Convalida dati'!$F$5,T2597='Convalida dati'!$F$8),OR('Dealflow centrale'!V2597='Convalida dati'!$D$9,V2597='Convalida dati'!$D$6,V2597='Convalida dati'!$D$7),IF(OR('Dealflow centrale'!T2597='Convalida dati'!$F$6,'Dealflow centrale'!T2597='Convalida dati'!$F$7),OR('Dealflow centrale'!V2597='Convalida dati'!$D$12,'Dealflow centrale'!V2597='Convalida dati'!$D$9,'Dealflow centrale'!V2597='Convalida dati'!$D$6),IF(T2597="",OR(V2597="",V2597='Convalida dati'!$D$8),"FALSO")))</f>
        <v>1</v>
      </c>
      <c r="F2597" s="58" t="str">
        <f t="shared" ca="1" si="284"/>
        <v>OK</v>
      </c>
      <c r="G2597" s="60">
        <f t="shared" si="285"/>
        <v>2592</v>
      </c>
      <c r="H2597" s="84">
        <v>44895</v>
      </c>
      <c r="I2597" s="295">
        <v>44895</v>
      </c>
      <c r="J2597" s="279" t="s">
        <v>5349</v>
      </c>
      <c r="K2597" s="70" t="s">
        <v>62</v>
      </c>
      <c r="L2597" s="70" t="s">
        <v>149</v>
      </c>
      <c r="M2597" s="72" t="s">
        <v>92</v>
      </c>
      <c r="N2597" s="75" t="s">
        <v>5153</v>
      </c>
      <c r="O2597" s="73"/>
      <c r="P2597" s="72" t="s">
        <v>36</v>
      </c>
      <c r="Q2597" s="281" t="s">
        <v>170</v>
      </c>
      <c r="R2597" s="385" t="s">
        <v>49</v>
      </c>
      <c r="S2597" s="388" t="str">
        <f>+'EVCA sectoralclassification'!E214</f>
        <v>Systems software</v>
      </c>
      <c r="T2597" s="385" t="s">
        <v>167</v>
      </c>
      <c r="U2597" s="72" t="s">
        <v>218</v>
      </c>
      <c r="V2597" s="425" t="s">
        <v>5177</v>
      </c>
      <c r="W2597" s="461"/>
      <c r="X2597" s="488">
        <v>44895</v>
      </c>
      <c r="Y2597" s="483"/>
      <c r="Z2597" s="80"/>
    </row>
    <row r="2598" spans="2:26" ht="42.45" hidden="1" customHeight="1" x14ac:dyDescent="0.3">
      <c r="B2598" s="56" t="str">
        <f t="shared" ca="1" si="282"/>
        <v>VERO</v>
      </c>
      <c r="C2598" s="57" t="b">
        <f t="shared" si="283"/>
        <v>1</v>
      </c>
      <c r="D2598" s="57" t="b">
        <f>+IF(Q2598='Convalida dati'!$B$16,AND('Dealflow centrale'!V2598&lt;&gt;"",I2598&lt;&gt;""),IF(AND('Dealflow centrale'!Q2598='Convalida dati'!$B$17,'Dealflow centrale'!I2598=""),OR('Dealflow centrale'!V2598="",V2598='Convalida dati'!$D$8),"FALSO"))</f>
        <v>1</v>
      </c>
      <c r="E2598" s="57" t="b">
        <f>+IF(OR(T2598='Convalida dati'!$F$4,T2598='Convalida dati'!$F$5,T2598='Convalida dati'!$F$8),OR('Dealflow centrale'!V2598='Convalida dati'!$D$9,V2598='Convalida dati'!$D$6,V2598='Convalida dati'!$D$7),IF(OR('Dealflow centrale'!T2598='Convalida dati'!$F$6,'Dealflow centrale'!T2598='Convalida dati'!$F$7),OR('Dealflow centrale'!V2598='Convalida dati'!$D$12,'Dealflow centrale'!V2598='Convalida dati'!$D$9,'Dealflow centrale'!V2598='Convalida dati'!$D$6),IF(T2598="",OR(V2598="",V2598='Convalida dati'!$D$8),"FALSO")))</f>
        <v>1</v>
      </c>
      <c r="F2598" s="58" t="str">
        <f t="shared" ca="1" si="284"/>
        <v>OK</v>
      </c>
      <c r="G2598" s="66">
        <f t="shared" si="285"/>
        <v>2593</v>
      </c>
      <c r="H2598" s="85">
        <v>44896</v>
      </c>
      <c r="I2598" s="296">
        <v>44896</v>
      </c>
      <c r="J2598" s="292" t="s">
        <v>5350</v>
      </c>
      <c r="K2598" s="76" t="s">
        <v>62</v>
      </c>
      <c r="L2598" s="76" t="s">
        <v>149</v>
      </c>
      <c r="M2598" s="78" t="s">
        <v>92</v>
      </c>
      <c r="N2598" s="64"/>
      <c r="O2598" s="272" t="s">
        <v>5219</v>
      </c>
      <c r="P2598" s="66" t="s">
        <v>35</v>
      </c>
      <c r="Q2598" s="280" t="s">
        <v>170</v>
      </c>
      <c r="R2598" s="384" t="s">
        <v>49</v>
      </c>
      <c r="S2598" s="387" t="str">
        <f>+'EVCA sectoralclassification'!E204</f>
        <v>Consumer electronics</v>
      </c>
      <c r="T2598" s="384" t="s">
        <v>166</v>
      </c>
      <c r="U2598" s="66" t="s">
        <v>218</v>
      </c>
      <c r="V2598" s="427" t="s">
        <v>5177</v>
      </c>
      <c r="W2598" s="462"/>
      <c r="X2598" s="489">
        <v>44900</v>
      </c>
      <c r="Y2598" s="482"/>
      <c r="Z2598" s="74"/>
    </row>
    <row r="2599" spans="2:26" ht="42.45" hidden="1" customHeight="1" x14ac:dyDescent="0.3">
      <c r="B2599" s="56" t="str">
        <f t="shared" ref="B2599:B2641" ca="1" si="286">IF(AND(+H2599&lt;=X2599,X2599&lt;=TODAY()),"VERO","FALSO")</f>
        <v>VERO</v>
      </c>
      <c r="C2599" s="57" t="b">
        <f t="shared" ref="C2599:C2641" si="287">+(AND(G2599&lt;&gt;"",H2599&lt;&gt;"",J2599&lt;&gt;"",K2599&lt;&gt;"",L2599&lt;&gt;"",M2599&lt;&gt;"",P2599&lt;&gt;"",Q2599&lt;&gt;""))</f>
        <v>1</v>
      </c>
      <c r="D2599" s="57" t="b">
        <f>+IF(Q2599='Convalida dati'!$B$16,AND('Dealflow centrale'!V2599&lt;&gt;"",I2599&lt;&gt;""),IF(AND('Dealflow centrale'!Q2599='Convalida dati'!$B$17,'Dealflow centrale'!I2599=""),OR('Dealflow centrale'!V2599="",V2599='Convalida dati'!$D$8),"FALSO"))</f>
        <v>1</v>
      </c>
      <c r="E2599" s="57" t="b">
        <f>+IF(OR(T2599='Convalida dati'!$F$4,T2599='Convalida dati'!$F$5,T2599='Convalida dati'!$F$8),OR('Dealflow centrale'!V2599='Convalida dati'!$D$9,V2599='Convalida dati'!$D$6,V2599='Convalida dati'!$D$7),IF(OR('Dealflow centrale'!T2599='Convalida dati'!$F$6,'Dealflow centrale'!T2599='Convalida dati'!$F$7),OR('Dealflow centrale'!V2599='Convalida dati'!$D$12,'Dealflow centrale'!V2599='Convalida dati'!$D$9,'Dealflow centrale'!V2599='Convalida dati'!$D$6),IF(T2599="",OR(V2599="",V2599='Convalida dati'!$D$8),"FALSO")))</f>
        <v>1</v>
      </c>
      <c r="F2599" s="58" t="str">
        <f t="shared" ref="F2599:F2641" ca="1" si="288">+IF(AND(B2599="VERO",C2599=TRUE,D2599=TRUE,E2599=TRUE),"OK","ERRORE")</f>
        <v>OK</v>
      </c>
      <c r="G2599" s="60">
        <f t="shared" si="285"/>
        <v>2594</v>
      </c>
      <c r="H2599" s="84">
        <v>44897</v>
      </c>
      <c r="I2599" s="295">
        <v>44897</v>
      </c>
      <c r="J2599" s="279" t="s">
        <v>5351</v>
      </c>
      <c r="K2599" s="70" t="s">
        <v>64</v>
      </c>
      <c r="L2599" s="70" t="s">
        <v>5352</v>
      </c>
      <c r="M2599" s="72" t="s">
        <v>909</v>
      </c>
      <c r="N2599" s="75"/>
      <c r="O2599" s="73" t="s">
        <v>5353</v>
      </c>
      <c r="P2599" s="72" t="s">
        <v>34</v>
      </c>
      <c r="Q2599" s="281" t="s">
        <v>170</v>
      </c>
      <c r="R2599" s="385" t="s">
        <v>51</v>
      </c>
      <c r="S2599" s="388" t="str">
        <f>+'EVCA sectoralclassification'!E50</f>
        <v>Business and industrial products</v>
      </c>
      <c r="T2599" s="385" t="s">
        <v>166</v>
      </c>
      <c r="U2599" s="72" t="s">
        <v>218</v>
      </c>
      <c r="V2599" s="434" t="s">
        <v>174</v>
      </c>
      <c r="W2599" s="397"/>
      <c r="X2599" s="488">
        <v>44900</v>
      </c>
      <c r="Y2599" s="483"/>
      <c r="Z2599" s="80"/>
    </row>
    <row r="2600" spans="2:26" ht="42.45" hidden="1" customHeight="1" x14ac:dyDescent="0.3">
      <c r="B2600" s="56" t="str">
        <f t="shared" ca="1" si="286"/>
        <v>VERO</v>
      </c>
      <c r="C2600" s="57" t="b">
        <f t="shared" si="287"/>
        <v>1</v>
      </c>
      <c r="D2600" s="57" t="b">
        <f>+IF(Q2600='Convalida dati'!$B$16,AND('Dealflow centrale'!V2600&lt;&gt;"",I2600&lt;&gt;""),IF(AND('Dealflow centrale'!Q2600='Convalida dati'!$B$17,'Dealflow centrale'!I2600=""),OR('Dealflow centrale'!V2600="",V2600='Convalida dati'!$D$8),"FALSO"))</f>
        <v>1</v>
      </c>
      <c r="E2600" s="57" t="b">
        <f>+IF(OR(T2600='Convalida dati'!$F$4,T2600='Convalida dati'!$F$5,T2600='Convalida dati'!$F$8),OR('Dealflow centrale'!V2600='Convalida dati'!$D$9,V2600='Convalida dati'!$D$6,V2600='Convalida dati'!$D$7),IF(OR('Dealflow centrale'!T2600='Convalida dati'!$F$6,'Dealflow centrale'!T2600='Convalida dati'!$F$7),OR('Dealflow centrale'!V2600='Convalida dati'!$D$12,'Dealflow centrale'!V2600='Convalida dati'!$D$9,'Dealflow centrale'!V2600='Convalida dati'!$D$6),IF(T2600="",OR(V2600="",V2600='Convalida dati'!$D$8),"FALSO")))</f>
        <v>1</v>
      </c>
      <c r="F2600" s="58" t="str">
        <f t="shared" ca="1" si="288"/>
        <v>OK</v>
      </c>
      <c r="G2600" s="66">
        <f t="shared" si="285"/>
        <v>2595</v>
      </c>
      <c r="H2600" s="85">
        <v>44897</v>
      </c>
      <c r="I2600" s="296">
        <v>44897</v>
      </c>
      <c r="J2600" s="292" t="s">
        <v>5356</v>
      </c>
      <c r="K2600" s="76" t="s">
        <v>62</v>
      </c>
      <c r="L2600" s="76" t="s">
        <v>720</v>
      </c>
      <c r="M2600" s="78" t="s">
        <v>70</v>
      </c>
      <c r="N2600" s="64"/>
      <c r="O2600" s="272" t="s">
        <v>5354</v>
      </c>
      <c r="P2600" s="66" t="s">
        <v>34</v>
      </c>
      <c r="Q2600" s="67" t="s">
        <v>170</v>
      </c>
      <c r="R2600" s="384" t="s">
        <v>52</v>
      </c>
      <c r="S2600" s="387" t="str">
        <f>+'EVCA sectoralclassification'!E231</f>
        <v>Medical devices and supplies</v>
      </c>
      <c r="T2600" s="384" t="s">
        <v>41</v>
      </c>
      <c r="U2600" s="66" t="s">
        <v>218</v>
      </c>
      <c r="V2600" s="445" t="s">
        <v>174</v>
      </c>
      <c r="W2600" s="396"/>
      <c r="X2600" s="489">
        <v>44900</v>
      </c>
      <c r="Y2600" s="482"/>
      <c r="Z2600" s="74"/>
    </row>
    <row r="2601" spans="2:26" ht="42.45" hidden="1" customHeight="1" x14ac:dyDescent="0.3">
      <c r="B2601" s="56" t="str">
        <f t="shared" ca="1" si="286"/>
        <v>VERO</v>
      </c>
      <c r="C2601" s="57" t="b">
        <f t="shared" si="287"/>
        <v>1</v>
      </c>
      <c r="D2601" s="57" t="b">
        <f>+IF(Q2601='Convalida dati'!$B$16,AND('Dealflow centrale'!V2601&lt;&gt;"",I2601&lt;&gt;""),IF(AND('Dealflow centrale'!Q2601='Convalida dati'!$B$17,'Dealflow centrale'!I2601=""),OR('Dealflow centrale'!V2601="",V2601='Convalida dati'!$D$8),"FALSO"))</f>
        <v>1</v>
      </c>
      <c r="E2601" s="57" t="b">
        <f>+IF(OR(T2601='Convalida dati'!$F$4,T2601='Convalida dati'!$F$5,T2601='Convalida dati'!$F$8),OR('Dealflow centrale'!V2601='Convalida dati'!$D$9,V2601='Convalida dati'!$D$6,V2601='Convalida dati'!$D$7),IF(OR('Dealflow centrale'!T2601='Convalida dati'!$F$6,'Dealflow centrale'!T2601='Convalida dati'!$F$7),OR('Dealflow centrale'!V2601='Convalida dati'!$D$12,'Dealflow centrale'!V2601='Convalida dati'!$D$9,'Dealflow centrale'!V2601='Convalida dati'!$D$6),IF(T2601="",OR(V2601="",V2601='Convalida dati'!$D$8),"FALSO")))</f>
        <v>1</v>
      </c>
      <c r="F2601" s="58" t="str">
        <f t="shared" ca="1" si="288"/>
        <v>OK</v>
      </c>
      <c r="G2601" s="60">
        <f t="shared" si="285"/>
        <v>2596</v>
      </c>
      <c r="H2601" s="84">
        <v>44900</v>
      </c>
      <c r="I2601" s="295">
        <v>44900</v>
      </c>
      <c r="J2601" s="279" t="s">
        <v>5358</v>
      </c>
      <c r="K2601" s="70" t="s">
        <v>62</v>
      </c>
      <c r="L2601" s="70" t="s">
        <v>149</v>
      </c>
      <c r="M2601" s="72" t="s">
        <v>92</v>
      </c>
      <c r="N2601" s="75"/>
      <c r="O2601" s="73" t="s">
        <v>5357</v>
      </c>
      <c r="P2601" s="72" t="s">
        <v>34</v>
      </c>
      <c r="Q2601" s="281" t="s">
        <v>170</v>
      </c>
      <c r="R2601" s="385" t="s">
        <v>52</v>
      </c>
      <c r="S2601" s="388" t="str">
        <f>+'EVCA sectoralclassification'!E232</f>
        <v>Medical devices and supplies</v>
      </c>
      <c r="T2601" s="385" t="s">
        <v>166</v>
      </c>
      <c r="U2601" s="72" t="s">
        <v>218</v>
      </c>
      <c r="V2601" s="434" t="s">
        <v>5177</v>
      </c>
      <c r="W2601" s="397"/>
      <c r="X2601" s="488">
        <v>45350</v>
      </c>
      <c r="Y2601" s="483" t="s">
        <v>6221</v>
      </c>
      <c r="Z2601" s="80"/>
    </row>
    <row r="2602" spans="2:26" ht="42.45" hidden="1" customHeight="1" x14ac:dyDescent="0.3">
      <c r="B2602" s="56" t="str">
        <f t="shared" ca="1" si="286"/>
        <v>VERO</v>
      </c>
      <c r="C2602" s="57" t="b">
        <f t="shared" si="287"/>
        <v>1</v>
      </c>
      <c r="D2602" s="57" t="b">
        <f>+IF(Q2602='Convalida dati'!$B$16,AND('Dealflow centrale'!V2602&lt;&gt;"",I2602&lt;&gt;""),IF(AND('Dealflow centrale'!Q2602='Convalida dati'!$B$17,'Dealflow centrale'!I2602=""),OR('Dealflow centrale'!V2602="",V2602='Convalida dati'!$D$8),"FALSO"))</f>
        <v>1</v>
      </c>
      <c r="E2602" s="57" t="b">
        <f>+IF(OR(T2602='Convalida dati'!$F$4,T2602='Convalida dati'!$F$5,T2602='Convalida dati'!$F$8),OR('Dealflow centrale'!V2602='Convalida dati'!$D$9,V2602='Convalida dati'!$D$6,V2602='Convalida dati'!$D$7),IF(OR('Dealflow centrale'!T2602='Convalida dati'!$F$6,'Dealflow centrale'!T2602='Convalida dati'!$F$7),OR('Dealflow centrale'!V2602='Convalida dati'!$D$12,'Dealflow centrale'!V2602='Convalida dati'!$D$9,'Dealflow centrale'!V2602='Convalida dati'!$D$6),IF(T2602="",OR(V2602="",V2602='Convalida dati'!$D$8),"FALSO")))</f>
        <v>1</v>
      </c>
      <c r="F2602" s="58" t="str">
        <f t="shared" ca="1" si="288"/>
        <v>OK</v>
      </c>
      <c r="G2602" s="66">
        <f t="shared" si="285"/>
        <v>2597</v>
      </c>
      <c r="H2602" s="85">
        <v>44901</v>
      </c>
      <c r="I2602" s="296">
        <v>44901</v>
      </c>
      <c r="J2602" s="292" t="s">
        <v>5363</v>
      </c>
      <c r="K2602" s="76" t="s">
        <v>62</v>
      </c>
      <c r="L2602" s="76" t="s">
        <v>206</v>
      </c>
      <c r="M2602" s="78" t="s">
        <v>206</v>
      </c>
      <c r="N2602" s="64"/>
      <c r="O2602" s="272" t="s">
        <v>5364</v>
      </c>
      <c r="P2602" s="66" t="s">
        <v>34</v>
      </c>
      <c r="Q2602" s="67" t="s">
        <v>170</v>
      </c>
      <c r="R2602" s="384" t="s">
        <v>53</v>
      </c>
      <c r="S2602" s="387" t="str">
        <f>+'EVCA sectoralclassification'!E149</f>
        <v>Hospitality, sports and entertainment facilities</v>
      </c>
      <c r="T2602" s="382" t="s">
        <v>41</v>
      </c>
      <c r="U2602" s="78" t="s">
        <v>218</v>
      </c>
      <c r="V2602" s="445" t="s">
        <v>174</v>
      </c>
      <c r="W2602" s="396"/>
      <c r="X2602" s="489">
        <v>44907</v>
      </c>
      <c r="Y2602" s="482"/>
      <c r="Z2602" s="74"/>
    </row>
    <row r="2603" spans="2:26" ht="42.45" hidden="1" customHeight="1" x14ac:dyDescent="0.3">
      <c r="B2603" s="56" t="str">
        <f t="shared" ca="1" si="286"/>
        <v>VERO</v>
      </c>
      <c r="C2603" s="57" t="b">
        <f t="shared" si="287"/>
        <v>1</v>
      </c>
      <c r="D2603" s="57" t="b">
        <f>+IF(Q2603='Convalida dati'!$B$16,AND('Dealflow centrale'!V2603&lt;&gt;"",I2603&lt;&gt;""),IF(AND('Dealflow centrale'!Q2603='Convalida dati'!$B$17,'Dealflow centrale'!I2603=""),OR('Dealflow centrale'!V2603="",V2603='Convalida dati'!$D$8),"FALSO"))</f>
        <v>1</v>
      </c>
      <c r="E2603" s="57" t="b">
        <f>+IF(OR(T2603='Convalida dati'!$F$4,T2603='Convalida dati'!$F$5,T2603='Convalida dati'!$F$8),OR('Dealflow centrale'!V2603='Convalida dati'!$D$9,V2603='Convalida dati'!$D$6,V2603='Convalida dati'!$D$7),IF(OR('Dealflow centrale'!T2603='Convalida dati'!$F$6,'Dealflow centrale'!T2603='Convalida dati'!$F$7),OR('Dealflow centrale'!V2603='Convalida dati'!$D$12,'Dealflow centrale'!V2603='Convalida dati'!$D$9,'Dealflow centrale'!V2603='Convalida dati'!$D$6),IF(T2603="",OR(V2603="",V2603='Convalida dati'!$D$8),"FALSO")))</f>
        <v>1</v>
      </c>
      <c r="F2603" s="58" t="str">
        <f t="shared" ca="1" si="288"/>
        <v>OK</v>
      </c>
      <c r="G2603" s="60">
        <f t="shared" si="285"/>
        <v>2598</v>
      </c>
      <c r="H2603" s="84">
        <v>44813</v>
      </c>
      <c r="I2603" s="295">
        <v>44813</v>
      </c>
      <c r="J2603" s="279" t="s">
        <v>5365</v>
      </c>
      <c r="K2603" s="70" t="s">
        <v>64</v>
      </c>
      <c r="L2603" s="70" t="s">
        <v>705</v>
      </c>
      <c r="M2603" s="72" t="s">
        <v>187</v>
      </c>
      <c r="N2603" s="75"/>
      <c r="O2603" s="73" t="s">
        <v>4012</v>
      </c>
      <c r="P2603" s="72" t="s">
        <v>34</v>
      </c>
      <c r="Q2603" s="281" t="s">
        <v>170</v>
      </c>
      <c r="R2603" s="385" t="s">
        <v>48</v>
      </c>
      <c r="S2603" s="388" t="str">
        <f>+'EVCA sectoralclassification'!E199</f>
        <v>Internet technologies</v>
      </c>
      <c r="T2603" s="385" t="s">
        <v>166</v>
      </c>
      <c r="U2603" s="72" t="s">
        <v>218</v>
      </c>
      <c r="V2603" s="434" t="s">
        <v>174</v>
      </c>
      <c r="W2603" s="397"/>
      <c r="X2603" s="488">
        <v>44907</v>
      </c>
      <c r="Y2603" s="483" t="s">
        <v>4408</v>
      </c>
      <c r="Z2603" s="80"/>
    </row>
    <row r="2604" spans="2:26" ht="42.45" hidden="1" customHeight="1" x14ac:dyDescent="0.3">
      <c r="B2604" s="56" t="str">
        <f t="shared" ca="1" si="286"/>
        <v>VERO</v>
      </c>
      <c r="C2604" s="57" t="b">
        <f t="shared" si="287"/>
        <v>1</v>
      </c>
      <c r="D2604" s="57" t="b">
        <f>+IF(Q2604='Convalida dati'!$B$16,AND('Dealflow centrale'!V2604&lt;&gt;"",I2604&lt;&gt;""),IF(AND('Dealflow centrale'!Q2604='Convalida dati'!$B$17,'Dealflow centrale'!I2604=""),OR('Dealflow centrale'!V2604="",V2604='Convalida dati'!$D$8),"FALSO"))</f>
        <v>1</v>
      </c>
      <c r="E2604" s="57" t="b">
        <f>+IF(OR(T2604='Convalida dati'!$F$4,T2604='Convalida dati'!$F$5,T2604='Convalida dati'!$F$8),OR('Dealflow centrale'!V2604='Convalida dati'!$D$9,V2604='Convalida dati'!$D$6,V2604='Convalida dati'!$D$7),IF(OR('Dealflow centrale'!T2604='Convalida dati'!$F$6,'Dealflow centrale'!T2604='Convalida dati'!$F$7),OR('Dealflow centrale'!V2604='Convalida dati'!$D$12,'Dealflow centrale'!V2604='Convalida dati'!$D$9,'Dealflow centrale'!V2604='Convalida dati'!$D$6),IF(T2604="",OR(V2604="",V2604='Convalida dati'!$D$8),"FALSO")))</f>
        <v>1</v>
      </c>
      <c r="F2604" s="58" t="str">
        <f t="shared" ca="1" si="288"/>
        <v>OK</v>
      </c>
      <c r="G2604" s="66">
        <f t="shared" si="285"/>
        <v>2599</v>
      </c>
      <c r="H2604" s="85">
        <v>44900</v>
      </c>
      <c r="I2604" s="296">
        <v>44900</v>
      </c>
      <c r="J2604" s="292" t="s">
        <v>5366</v>
      </c>
      <c r="K2604" s="76" t="s">
        <v>62</v>
      </c>
      <c r="L2604" s="76" t="s">
        <v>202</v>
      </c>
      <c r="M2604" s="78" t="s">
        <v>89</v>
      </c>
      <c r="N2604" s="64"/>
      <c r="O2604" s="272" t="s">
        <v>78</v>
      </c>
      <c r="P2604" s="66" t="s">
        <v>37</v>
      </c>
      <c r="Q2604" s="67" t="s">
        <v>170</v>
      </c>
      <c r="R2604" s="384" t="s">
        <v>48</v>
      </c>
      <c r="S2604" s="387" t="str">
        <f>+'EVCA sectoralclassification'!E199</f>
        <v>Internet technologies</v>
      </c>
      <c r="T2604" s="384" t="s">
        <v>166</v>
      </c>
      <c r="U2604" s="66" t="s">
        <v>218</v>
      </c>
      <c r="V2604" s="445" t="s">
        <v>174</v>
      </c>
      <c r="W2604" s="396"/>
      <c r="X2604" s="489">
        <v>44907</v>
      </c>
      <c r="Y2604" s="482"/>
      <c r="Z2604" s="74"/>
    </row>
    <row r="2605" spans="2:26" ht="42.45" hidden="1" customHeight="1" x14ac:dyDescent="0.3">
      <c r="B2605" s="56" t="str">
        <f t="shared" ca="1" si="286"/>
        <v>VERO</v>
      </c>
      <c r="C2605" s="57" t="b">
        <f t="shared" si="287"/>
        <v>1</v>
      </c>
      <c r="D2605" s="57" t="b">
        <f>+IF(Q2605='Convalida dati'!$B$16,AND('Dealflow centrale'!V2605&lt;&gt;"",I2605&lt;&gt;""),IF(AND('Dealflow centrale'!Q2605='Convalida dati'!$B$17,'Dealflow centrale'!I2605=""),OR('Dealflow centrale'!V2605="",V2605='Convalida dati'!$D$8),"FALSO"))</f>
        <v>1</v>
      </c>
      <c r="E2605" s="57" t="b">
        <f>+IF(OR(T2605='Convalida dati'!$F$4,T2605='Convalida dati'!$F$5,T2605='Convalida dati'!$F$8),OR('Dealflow centrale'!V2605='Convalida dati'!$D$9,V2605='Convalida dati'!$D$6,V2605='Convalida dati'!$D$7),IF(OR('Dealflow centrale'!T2605='Convalida dati'!$F$6,'Dealflow centrale'!T2605='Convalida dati'!$F$7),OR('Dealflow centrale'!V2605='Convalida dati'!$D$12,'Dealflow centrale'!V2605='Convalida dati'!$D$9,'Dealflow centrale'!V2605='Convalida dati'!$D$6),IF(T2605="",OR(V2605="",V2605='Convalida dati'!$D$8),"FALSO")))</f>
        <v>1</v>
      </c>
      <c r="F2605" s="58" t="str">
        <f t="shared" ca="1" si="288"/>
        <v>OK</v>
      </c>
      <c r="G2605" s="60">
        <f t="shared" si="285"/>
        <v>2600</v>
      </c>
      <c r="H2605" s="84">
        <v>44907</v>
      </c>
      <c r="I2605" s="295">
        <v>44907</v>
      </c>
      <c r="J2605" s="279" t="s">
        <v>5367</v>
      </c>
      <c r="K2605" s="70" t="s">
        <v>64</v>
      </c>
      <c r="L2605" s="70" t="s">
        <v>705</v>
      </c>
      <c r="M2605" s="72" t="s">
        <v>187</v>
      </c>
      <c r="N2605" s="75"/>
      <c r="O2605" s="73" t="s">
        <v>5368</v>
      </c>
      <c r="P2605" s="72" t="s">
        <v>34</v>
      </c>
      <c r="Q2605" s="281" t="s">
        <v>170</v>
      </c>
      <c r="R2605" s="385" t="s">
        <v>49</v>
      </c>
      <c r="S2605" s="388" t="str">
        <f>+'EVCA sectoralclassification'!E214</f>
        <v>Systems software</v>
      </c>
      <c r="T2605" s="385" t="s">
        <v>166</v>
      </c>
      <c r="U2605" s="72" t="s">
        <v>218</v>
      </c>
      <c r="V2605" s="434" t="s">
        <v>174</v>
      </c>
      <c r="W2605" s="397"/>
      <c r="X2605" s="488">
        <v>44916</v>
      </c>
      <c r="Y2605" s="483" t="s">
        <v>4408</v>
      </c>
      <c r="Z2605" s="80"/>
    </row>
    <row r="2606" spans="2:26" ht="42.45" hidden="1" customHeight="1" x14ac:dyDescent="0.3">
      <c r="B2606" s="56" t="str">
        <f t="shared" ca="1" si="286"/>
        <v>VERO</v>
      </c>
      <c r="C2606" s="57" t="b">
        <f t="shared" si="287"/>
        <v>1</v>
      </c>
      <c r="D2606" s="57" t="b">
        <f>+IF(Q2606='Convalida dati'!$B$16,AND('Dealflow centrale'!V2606&lt;&gt;"",I2606&lt;&gt;""),IF(AND('Dealflow centrale'!Q2606='Convalida dati'!$B$17,'Dealflow centrale'!I2606=""),OR('Dealflow centrale'!V2606="",V2606='Convalida dati'!$D$8),"FALSO"))</f>
        <v>1</v>
      </c>
      <c r="E2606" s="57" t="b">
        <f>+IF(OR(T2606='Convalida dati'!$F$4,T2606='Convalida dati'!$F$5,T2606='Convalida dati'!$F$8),OR('Dealflow centrale'!V2606='Convalida dati'!$D$9,V2606='Convalida dati'!$D$6,V2606='Convalida dati'!$D$7),IF(OR('Dealflow centrale'!T2606='Convalida dati'!$F$6,'Dealflow centrale'!T2606='Convalida dati'!$F$7),OR('Dealflow centrale'!V2606='Convalida dati'!$D$12,'Dealflow centrale'!V2606='Convalida dati'!$D$9,'Dealflow centrale'!V2606='Convalida dati'!$D$6),IF(T2606="",OR(V2606="",V2606='Convalida dati'!$D$8),"FALSO")))</f>
        <v>1</v>
      </c>
      <c r="F2606" s="58" t="str">
        <f t="shared" ca="1" si="288"/>
        <v>OK</v>
      </c>
      <c r="G2606" s="66">
        <f t="shared" si="285"/>
        <v>2601</v>
      </c>
      <c r="H2606" s="85">
        <v>44907</v>
      </c>
      <c r="I2606" s="296">
        <v>44907</v>
      </c>
      <c r="J2606" s="292" t="s">
        <v>5370</v>
      </c>
      <c r="K2606" s="76" t="s">
        <v>64</v>
      </c>
      <c r="L2606" s="76" t="s">
        <v>5371</v>
      </c>
      <c r="M2606" s="78" t="s">
        <v>5372</v>
      </c>
      <c r="N2606" s="64"/>
      <c r="O2606" s="272" t="s">
        <v>5369</v>
      </c>
      <c r="P2606" s="66" t="s">
        <v>34</v>
      </c>
      <c r="Q2606" s="67" t="s">
        <v>170</v>
      </c>
      <c r="R2606" s="384" t="s">
        <v>53</v>
      </c>
      <c r="S2606" s="387" t="str">
        <f>+'EVCA sectoralclassification'!E146</f>
        <v>Educational and training products/services</v>
      </c>
      <c r="T2606" s="384" t="s">
        <v>166</v>
      </c>
      <c r="U2606" s="66" t="s">
        <v>218</v>
      </c>
      <c r="V2606" s="437" t="s">
        <v>174</v>
      </c>
      <c r="W2606" s="384"/>
      <c r="X2606" s="489">
        <v>44916</v>
      </c>
      <c r="Y2606" s="482" t="s">
        <v>4408</v>
      </c>
      <c r="Z2606" s="74"/>
    </row>
    <row r="2607" spans="2:26" ht="42.45" hidden="1" customHeight="1" x14ac:dyDescent="0.3">
      <c r="B2607" s="56" t="str">
        <f t="shared" ca="1" si="286"/>
        <v>VERO</v>
      </c>
      <c r="C2607" s="57" t="b">
        <f t="shared" si="287"/>
        <v>1</v>
      </c>
      <c r="D2607" s="57" t="b">
        <f>+IF(Q2607='Convalida dati'!$B$16,AND('Dealflow centrale'!V2607&lt;&gt;"",I2607&lt;&gt;""),IF(AND('Dealflow centrale'!Q2607='Convalida dati'!$B$17,'Dealflow centrale'!I2607=""),OR('Dealflow centrale'!V2607="",V2607='Convalida dati'!$D$8),"FALSO"))</f>
        <v>1</v>
      </c>
      <c r="E2607" s="57" t="b">
        <f>+IF(OR(T2607='Convalida dati'!$F$4,T2607='Convalida dati'!$F$5,T2607='Convalida dati'!$F$8),OR('Dealflow centrale'!V2607='Convalida dati'!$D$9,V2607='Convalida dati'!$D$6,V2607='Convalida dati'!$D$7),IF(OR('Dealflow centrale'!T2607='Convalida dati'!$F$6,'Dealflow centrale'!T2607='Convalida dati'!$F$7),OR('Dealflow centrale'!V2607='Convalida dati'!$D$12,'Dealflow centrale'!V2607='Convalida dati'!$D$9,'Dealflow centrale'!V2607='Convalida dati'!$D$6),IF(T2607="",OR(V2607="",V2607='Convalida dati'!$D$8),"FALSO")))</f>
        <v>1</v>
      </c>
      <c r="F2607" s="58" t="str">
        <f t="shared" ca="1" si="288"/>
        <v>OK</v>
      </c>
      <c r="G2607" s="60">
        <f t="shared" si="285"/>
        <v>2602</v>
      </c>
      <c r="H2607" s="84">
        <v>44908</v>
      </c>
      <c r="I2607" s="295">
        <v>44908</v>
      </c>
      <c r="J2607" s="279" t="s">
        <v>5373</v>
      </c>
      <c r="K2607" s="70" t="s">
        <v>62</v>
      </c>
      <c r="L2607" s="70" t="s">
        <v>69</v>
      </c>
      <c r="M2607" s="72" t="s">
        <v>70</v>
      </c>
      <c r="N2607" s="75"/>
      <c r="O2607" s="73" t="s">
        <v>5375</v>
      </c>
      <c r="P2607" s="72" t="s">
        <v>35</v>
      </c>
      <c r="Q2607" s="281" t="s">
        <v>170</v>
      </c>
      <c r="R2607" s="385" t="s">
        <v>53</v>
      </c>
      <c r="S2607" s="388" t="str">
        <f>+'EVCA sectoralclassification'!E146</f>
        <v>Educational and training products/services</v>
      </c>
      <c r="T2607" s="385" t="s">
        <v>166</v>
      </c>
      <c r="U2607" s="72" t="s">
        <v>218</v>
      </c>
      <c r="V2607" s="425" t="s">
        <v>5177</v>
      </c>
      <c r="W2607" s="461"/>
      <c r="X2607" s="488">
        <v>44916</v>
      </c>
      <c r="Y2607" s="483"/>
      <c r="Z2607" s="80"/>
    </row>
    <row r="2608" spans="2:26" ht="42.45" hidden="1" customHeight="1" x14ac:dyDescent="0.3">
      <c r="B2608" s="56" t="str">
        <f t="shared" ca="1" si="286"/>
        <v>VERO</v>
      </c>
      <c r="C2608" s="57" t="b">
        <f t="shared" si="287"/>
        <v>1</v>
      </c>
      <c r="D2608" s="57" t="b">
        <f>+IF(Q2608='Convalida dati'!$B$16,AND('Dealflow centrale'!V2608&lt;&gt;"",I2608&lt;&gt;""),IF(AND('Dealflow centrale'!Q2608='Convalida dati'!$B$17,'Dealflow centrale'!I2608=""),OR('Dealflow centrale'!V2608="",V2608='Convalida dati'!$D$8),"FALSO"))</f>
        <v>1</v>
      </c>
      <c r="E2608" s="57" t="b">
        <f>+IF(OR(T2608='Convalida dati'!$F$4,T2608='Convalida dati'!$F$5,T2608='Convalida dati'!$F$8),OR('Dealflow centrale'!V2608='Convalida dati'!$D$9,V2608='Convalida dati'!$D$6,V2608='Convalida dati'!$D$7),IF(OR('Dealflow centrale'!T2608='Convalida dati'!$F$6,'Dealflow centrale'!T2608='Convalida dati'!$F$7),OR('Dealflow centrale'!V2608='Convalida dati'!$D$12,'Dealflow centrale'!V2608='Convalida dati'!$D$9,'Dealflow centrale'!V2608='Convalida dati'!$D$6),IF(T2608="",OR(V2608="",V2608='Convalida dati'!$D$8),"FALSO")))</f>
        <v>1</v>
      </c>
      <c r="F2608" s="58" t="str">
        <f t="shared" ca="1" si="288"/>
        <v>OK</v>
      </c>
      <c r="G2608" s="66">
        <f t="shared" si="285"/>
        <v>2603</v>
      </c>
      <c r="H2608" s="85">
        <v>44908</v>
      </c>
      <c r="I2608" s="296">
        <v>44908</v>
      </c>
      <c r="J2608" s="292" t="s">
        <v>5374</v>
      </c>
      <c r="K2608" s="76" t="s">
        <v>62</v>
      </c>
      <c r="L2608" s="76" t="s">
        <v>80</v>
      </c>
      <c r="M2608" s="78" t="s">
        <v>70</v>
      </c>
      <c r="N2608" s="64"/>
      <c r="O2608" s="272" t="s">
        <v>5375</v>
      </c>
      <c r="P2608" s="78" t="s">
        <v>35</v>
      </c>
      <c r="Q2608" s="67" t="s">
        <v>170</v>
      </c>
      <c r="R2608" s="384" t="s">
        <v>51</v>
      </c>
      <c r="S2608" s="387" t="str">
        <f>+'EVCA sectoralclassification'!E47</f>
        <v>Business and industrial products</v>
      </c>
      <c r="T2608" s="384" t="s">
        <v>167</v>
      </c>
      <c r="U2608" s="78" t="s">
        <v>218</v>
      </c>
      <c r="V2608" s="427" t="s">
        <v>5177</v>
      </c>
      <c r="W2608" s="462"/>
      <c r="X2608" s="489">
        <v>44916</v>
      </c>
      <c r="Y2608" s="482"/>
      <c r="Z2608" s="74"/>
    </row>
    <row r="2609" spans="2:26" ht="42.45" hidden="1" customHeight="1" x14ac:dyDescent="0.3">
      <c r="B2609" s="56" t="str">
        <f t="shared" ca="1" si="286"/>
        <v>VERO</v>
      </c>
      <c r="C2609" s="57" t="b">
        <f t="shared" si="287"/>
        <v>1</v>
      </c>
      <c r="D2609" s="57" t="b">
        <f>+IF(Q2609='Convalida dati'!$B$16,AND('Dealflow centrale'!V2609&lt;&gt;"",I2609&lt;&gt;""),IF(AND('Dealflow centrale'!Q2609='Convalida dati'!$B$17,'Dealflow centrale'!I2609=""),OR('Dealflow centrale'!V2609="",V2609='Convalida dati'!$D$8),"FALSO"))</f>
        <v>1</v>
      </c>
      <c r="E2609" s="57" t="b">
        <f>+IF(OR(T2609='Convalida dati'!$F$4,T2609='Convalida dati'!$F$5,T2609='Convalida dati'!$F$8),OR('Dealflow centrale'!V2609='Convalida dati'!$D$9,V2609='Convalida dati'!$D$6,V2609='Convalida dati'!$D$7),IF(OR('Dealflow centrale'!T2609='Convalida dati'!$F$6,'Dealflow centrale'!T2609='Convalida dati'!$F$7),OR('Dealflow centrale'!V2609='Convalida dati'!$D$12,'Dealflow centrale'!V2609='Convalida dati'!$D$9,'Dealflow centrale'!V2609='Convalida dati'!$D$6),IF(T2609="",OR(V2609="",V2609='Convalida dati'!$D$8),"FALSO")))</f>
        <v>1</v>
      </c>
      <c r="F2609" s="58" t="str">
        <f t="shared" ca="1" si="288"/>
        <v>OK</v>
      </c>
      <c r="G2609" s="60">
        <f t="shared" si="285"/>
        <v>2604</v>
      </c>
      <c r="H2609" s="84">
        <v>44908</v>
      </c>
      <c r="I2609" s="295">
        <v>44908</v>
      </c>
      <c r="J2609" s="279" t="s">
        <v>5377</v>
      </c>
      <c r="K2609" s="70" t="s">
        <v>62</v>
      </c>
      <c r="L2609" s="70" t="s">
        <v>151</v>
      </c>
      <c r="M2609" s="72" t="s">
        <v>92</v>
      </c>
      <c r="N2609" s="75"/>
      <c r="O2609" s="73" t="s">
        <v>5376</v>
      </c>
      <c r="P2609" s="72" t="s">
        <v>35</v>
      </c>
      <c r="Q2609" s="281" t="s">
        <v>170</v>
      </c>
      <c r="R2609" s="385" t="s">
        <v>51</v>
      </c>
      <c r="S2609" s="388" t="str">
        <f>+'EVCA sectoralclassification'!E52</f>
        <v>Business and industrial products</v>
      </c>
      <c r="T2609" s="385" t="s">
        <v>41</v>
      </c>
      <c r="U2609" s="72" t="s">
        <v>218</v>
      </c>
      <c r="V2609" s="434" t="s">
        <v>174</v>
      </c>
      <c r="W2609" s="397"/>
      <c r="X2609" s="488">
        <v>44916</v>
      </c>
      <c r="Y2609" s="483"/>
      <c r="Z2609" s="80"/>
    </row>
    <row r="2610" spans="2:26" ht="42.45" hidden="1" customHeight="1" x14ac:dyDescent="0.3">
      <c r="B2610" s="56" t="str">
        <f t="shared" ca="1" si="286"/>
        <v>VERO</v>
      </c>
      <c r="C2610" s="57" t="b">
        <f t="shared" si="287"/>
        <v>1</v>
      </c>
      <c r="D2610" s="57" t="b">
        <f>+IF(Q2610='Convalida dati'!$B$16,AND('Dealflow centrale'!V2610&lt;&gt;"",I2610&lt;&gt;""),IF(AND('Dealflow centrale'!Q2610='Convalida dati'!$B$17,'Dealflow centrale'!I2610=""),OR('Dealflow centrale'!V2610="",V2610='Convalida dati'!$D$8),"FALSO"))</f>
        <v>1</v>
      </c>
      <c r="E2610" s="57" t="b">
        <f>+IF(OR(T2610='Convalida dati'!$F$4,T2610='Convalida dati'!$F$5,T2610='Convalida dati'!$F$8),OR('Dealflow centrale'!V2610='Convalida dati'!$D$9,V2610='Convalida dati'!$D$6,V2610='Convalida dati'!$D$7),IF(OR('Dealflow centrale'!T2610='Convalida dati'!$F$6,'Dealflow centrale'!T2610='Convalida dati'!$F$7),OR('Dealflow centrale'!V2610='Convalida dati'!$D$12,'Dealflow centrale'!V2610='Convalida dati'!$D$9,'Dealflow centrale'!V2610='Convalida dati'!$D$6),IF(T2610="",OR(V2610="",V2610='Convalida dati'!$D$8),"FALSO")))</f>
        <v>1</v>
      </c>
      <c r="F2610" s="58" t="str">
        <f t="shared" ca="1" si="288"/>
        <v>OK</v>
      </c>
      <c r="G2610" s="66">
        <f t="shared" si="285"/>
        <v>2605</v>
      </c>
      <c r="H2610" s="85">
        <v>44909</v>
      </c>
      <c r="I2610" s="296">
        <v>44909</v>
      </c>
      <c r="J2610" s="292" t="s">
        <v>5378</v>
      </c>
      <c r="K2610" s="76" t="s">
        <v>62</v>
      </c>
      <c r="L2610" s="76" t="s">
        <v>202</v>
      </c>
      <c r="M2610" s="78" t="s">
        <v>89</v>
      </c>
      <c r="N2610" s="64"/>
      <c r="O2610" s="272" t="s">
        <v>5379</v>
      </c>
      <c r="P2610" s="66" t="s">
        <v>34</v>
      </c>
      <c r="Q2610" s="280" t="s">
        <v>170</v>
      </c>
      <c r="R2610" s="384" t="s">
        <v>53</v>
      </c>
      <c r="S2610" s="387" t="str">
        <f>+'EVCA sectoralclassification'!E110</f>
        <v>Transportation services</v>
      </c>
      <c r="T2610" s="384" t="s">
        <v>166</v>
      </c>
      <c r="U2610" s="66" t="s">
        <v>218</v>
      </c>
      <c r="V2610" s="427" t="s">
        <v>5177</v>
      </c>
      <c r="W2610" s="469" t="s">
        <v>6460</v>
      </c>
      <c r="X2610" s="489">
        <v>45706</v>
      </c>
      <c r="Y2610" s="482" t="s">
        <v>7234</v>
      </c>
      <c r="Z2610" s="74"/>
    </row>
    <row r="2611" spans="2:26" ht="42.45" hidden="1" customHeight="1" x14ac:dyDescent="0.3">
      <c r="B2611" s="56" t="str">
        <f t="shared" ca="1" si="286"/>
        <v>VERO</v>
      </c>
      <c r="C2611" s="57" t="b">
        <f t="shared" si="287"/>
        <v>1</v>
      </c>
      <c r="D2611" s="57" t="b">
        <f>+IF(Q2611='Convalida dati'!$B$16,AND('Dealflow centrale'!V2611&lt;&gt;"",I2611&lt;&gt;""),IF(AND('Dealflow centrale'!Q2611='Convalida dati'!$B$17,'Dealflow centrale'!I2611=""),OR('Dealflow centrale'!V2611="",V2611='Convalida dati'!$D$8),"FALSO"))</f>
        <v>1</v>
      </c>
      <c r="E2611" s="57" t="b">
        <f>+IF(OR(T2611='Convalida dati'!$F$4,T2611='Convalida dati'!$F$5,T2611='Convalida dati'!$F$8),OR('Dealflow centrale'!V2611='Convalida dati'!$D$9,V2611='Convalida dati'!$D$6,V2611='Convalida dati'!$D$7),IF(OR('Dealflow centrale'!T2611='Convalida dati'!$F$6,'Dealflow centrale'!T2611='Convalida dati'!$F$7),OR('Dealflow centrale'!V2611='Convalida dati'!$D$12,'Dealflow centrale'!V2611='Convalida dati'!$D$9,'Dealflow centrale'!V2611='Convalida dati'!$D$6),IF(T2611="",OR(V2611="",V2611='Convalida dati'!$D$8),"FALSO")))</f>
        <v>1</v>
      </c>
      <c r="F2611" s="58" t="str">
        <f t="shared" ca="1" si="288"/>
        <v>OK</v>
      </c>
      <c r="G2611" s="60">
        <f t="shared" si="285"/>
        <v>2606</v>
      </c>
      <c r="H2611" s="84">
        <v>44909</v>
      </c>
      <c r="I2611" s="295">
        <v>44909</v>
      </c>
      <c r="J2611" s="279" t="s">
        <v>5380</v>
      </c>
      <c r="K2611" s="70" t="s">
        <v>62</v>
      </c>
      <c r="L2611" s="70" t="s">
        <v>149</v>
      </c>
      <c r="M2611" s="72" t="s">
        <v>92</v>
      </c>
      <c r="N2611" s="75"/>
      <c r="O2611" s="73" t="s">
        <v>5381</v>
      </c>
      <c r="P2611" s="72" t="s">
        <v>35</v>
      </c>
      <c r="Q2611" s="281" t="s">
        <v>170</v>
      </c>
      <c r="R2611" s="385" t="s">
        <v>48</v>
      </c>
      <c r="S2611" s="388" t="str">
        <f>+'EVCA sectoralclassification'!E199</f>
        <v>Internet technologies</v>
      </c>
      <c r="T2611" s="385" t="s">
        <v>166</v>
      </c>
      <c r="U2611" s="72" t="s">
        <v>218</v>
      </c>
      <c r="V2611" s="425" t="s">
        <v>5177</v>
      </c>
      <c r="W2611" s="461"/>
      <c r="X2611" s="488">
        <v>44916</v>
      </c>
      <c r="Y2611" s="483"/>
      <c r="Z2611" s="80"/>
    </row>
    <row r="2612" spans="2:26" ht="42.45" hidden="1" customHeight="1" x14ac:dyDescent="0.3">
      <c r="B2612" s="56" t="str">
        <f t="shared" ca="1" si="286"/>
        <v>VERO</v>
      </c>
      <c r="C2612" s="57" t="b">
        <f t="shared" si="287"/>
        <v>1</v>
      </c>
      <c r="D2612" s="57" t="b">
        <f>+IF(Q2612='Convalida dati'!$B$16,AND('Dealflow centrale'!V2612&lt;&gt;"",I2612&lt;&gt;""),IF(AND('Dealflow centrale'!Q2612='Convalida dati'!$B$17,'Dealflow centrale'!I2612=""),OR('Dealflow centrale'!V2612="",V2612='Convalida dati'!$D$8),"FALSO"))</f>
        <v>1</v>
      </c>
      <c r="E2612" s="57" t="b">
        <f>+IF(OR(T2612='Convalida dati'!$F$4,T2612='Convalida dati'!$F$5,T2612='Convalida dati'!$F$8),OR('Dealflow centrale'!V2612='Convalida dati'!$D$9,V2612='Convalida dati'!$D$6,V2612='Convalida dati'!$D$7),IF(OR('Dealflow centrale'!T2612='Convalida dati'!$F$6,'Dealflow centrale'!T2612='Convalida dati'!$F$7),OR('Dealflow centrale'!V2612='Convalida dati'!$D$12,'Dealflow centrale'!V2612='Convalida dati'!$D$9,'Dealflow centrale'!V2612='Convalida dati'!$D$6),IF(T2612="",OR(V2612="",V2612='Convalida dati'!$D$8),"FALSO")))</f>
        <v>1</v>
      </c>
      <c r="F2612" s="58" t="str">
        <f t="shared" ca="1" si="288"/>
        <v>OK</v>
      </c>
      <c r="G2612" s="66">
        <f t="shared" si="285"/>
        <v>2607</v>
      </c>
      <c r="H2612" s="85">
        <v>44909</v>
      </c>
      <c r="I2612" s="296">
        <v>44909</v>
      </c>
      <c r="J2612" s="292" t="s">
        <v>5383</v>
      </c>
      <c r="K2612" s="76" t="s">
        <v>62</v>
      </c>
      <c r="L2612" s="76" t="s">
        <v>149</v>
      </c>
      <c r="M2612" s="78" t="s">
        <v>92</v>
      </c>
      <c r="N2612" s="64"/>
      <c r="O2612" s="272" t="s">
        <v>5382</v>
      </c>
      <c r="P2612" s="78" t="s">
        <v>35</v>
      </c>
      <c r="Q2612" s="67" t="s">
        <v>170</v>
      </c>
      <c r="R2612" s="384" t="s">
        <v>49</v>
      </c>
      <c r="S2612" s="387" t="str">
        <f>+'EVCA sectoralclassification'!E214</f>
        <v>Systems software</v>
      </c>
      <c r="T2612" s="384" t="s">
        <v>167</v>
      </c>
      <c r="U2612" s="78" t="s">
        <v>218</v>
      </c>
      <c r="V2612" s="427" t="s">
        <v>5177</v>
      </c>
      <c r="W2612" s="462"/>
      <c r="X2612" s="489">
        <v>44916</v>
      </c>
      <c r="Y2612" s="482"/>
      <c r="Z2612" s="74"/>
    </row>
    <row r="2613" spans="2:26" ht="42.45" hidden="1" customHeight="1" x14ac:dyDescent="0.3">
      <c r="B2613" s="56" t="str">
        <f t="shared" ca="1" si="286"/>
        <v>VERO</v>
      </c>
      <c r="C2613" s="57" t="b">
        <f t="shared" si="287"/>
        <v>1</v>
      </c>
      <c r="D2613" s="57" t="b">
        <f>+IF(Q2613='Convalida dati'!$B$16,AND('Dealflow centrale'!V2613&lt;&gt;"",I2613&lt;&gt;""),IF(AND('Dealflow centrale'!Q2613='Convalida dati'!$B$17,'Dealflow centrale'!I2613=""),OR('Dealflow centrale'!V2613="",V2613='Convalida dati'!$D$8),"FALSO"))</f>
        <v>1</v>
      </c>
      <c r="E2613" s="57" t="b">
        <f>+IF(OR(T2613='Convalida dati'!$F$4,T2613='Convalida dati'!$F$5,T2613='Convalida dati'!$F$8),OR('Dealflow centrale'!V2613='Convalida dati'!$D$9,V2613='Convalida dati'!$D$6,V2613='Convalida dati'!$D$7),IF(OR('Dealflow centrale'!T2613='Convalida dati'!$F$6,'Dealflow centrale'!T2613='Convalida dati'!$F$7),OR('Dealflow centrale'!V2613='Convalida dati'!$D$12,'Dealflow centrale'!V2613='Convalida dati'!$D$9,'Dealflow centrale'!V2613='Convalida dati'!$D$6),IF(T2613="",OR(V2613="",V2613='Convalida dati'!$D$8),"FALSO")))</f>
        <v>1</v>
      </c>
      <c r="F2613" s="58" t="str">
        <f t="shared" ca="1" si="288"/>
        <v>OK</v>
      </c>
      <c r="G2613" s="60">
        <f t="shared" si="285"/>
        <v>2608</v>
      </c>
      <c r="H2613" s="84">
        <v>44909</v>
      </c>
      <c r="I2613" s="295">
        <v>44909</v>
      </c>
      <c r="J2613" s="279" t="s">
        <v>5384</v>
      </c>
      <c r="K2613" s="70" t="s">
        <v>62</v>
      </c>
      <c r="L2613" s="70" t="s">
        <v>1197</v>
      </c>
      <c r="M2613" s="72" t="s">
        <v>96</v>
      </c>
      <c r="N2613" s="75" t="s">
        <v>111</v>
      </c>
      <c r="O2613" s="73"/>
      <c r="P2613" s="72" t="s">
        <v>36</v>
      </c>
      <c r="Q2613" s="281" t="s">
        <v>170</v>
      </c>
      <c r="R2613" s="385" t="s">
        <v>53</v>
      </c>
      <c r="S2613" s="388" t="str">
        <f>+'EVCA sectoralclassification'!E139</f>
        <v>Consumer goods: other</v>
      </c>
      <c r="T2613" s="385" t="s">
        <v>167</v>
      </c>
      <c r="U2613" s="72" t="s">
        <v>218</v>
      </c>
      <c r="V2613" s="425" t="s">
        <v>5177</v>
      </c>
      <c r="W2613" s="461"/>
      <c r="X2613" s="488">
        <v>44916</v>
      </c>
      <c r="Y2613" s="483"/>
      <c r="Z2613" s="80"/>
    </row>
    <row r="2614" spans="2:26" ht="42.45" hidden="1" customHeight="1" x14ac:dyDescent="0.3">
      <c r="B2614" s="56" t="str">
        <f t="shared" ca="1" si="286"/>
        <v>VERO</v>
      </c>
      <c r="C2614" s="57" t="b">
        <f t="shared" si="287"/>
        <v>1</v>
      </c>
      <c r="D2614" s="57" t="b">
        <f>+IF(Q2614='Convalida dati'!$B$16,AND('Dealflow centrale'!V2614&lt;&gt;"",I2614&lt;&gt;""),IF(AND('Dealflow centrale'!Q2614='Convalida dati'!$B$17,'Dealflow centrale'!I2614=""),OR('Dealflow centrale'!V2614="",V2614='Convalida dati'!$D$8),"FALSO"))</f>
        <v>1</v>
      </c>
      <c r="E2614" s="57" t="b">
        <f>+IF(OR(T2614='Convalida dati'!$F$4,T2614='Convalida dati'!$F$5,T2614='Convalida dati'!$F$8),OR('Dealflow centrale'!V2614='Convalida dati'!$D$9,V2614='Convalida dati'!$D$6,V2614='Convalida dati'!$D$7),IF(OR('Dealflow centrale'!T2614='Convalida dati'!$F$6,'Dealflow centrale'!T2614='Convalida dati'!$F$7),OR('Dealflow centrale'!V2614='Convalida dati'!$D$12,'Dealflow centrale'!V2614='Convalida dati'!$D$9,'Dealflow centrale'!V2614='Convalida dati'!$D$6),IF(T2614="",OR(V2614="",V2614='Convalida dati'!$D$8),"FALSO")))</f>
        <v>1</v>
      </c>
      <c r="F2614" s="58" t="str">
        <f t="shared" ca="1" si="288"/>
        <v>OK</v>
      </c>
      <c r="G2614" s="66">
        <f t="shared" si="285"/>
        <v>2609</v>
      </c>
      <c r="H2614" s="85">
        <v>44910</v>
      </c>
      <c r="I2614" s="296">
        <v>44910</v>
      </c>
      <c r="J2614" s="292" t="s">
        <v>5386</v>
      </c>
      <c r="K2614" s="76" t="s">
        <v>62</v>
      </c>
      <c r="L2614" s="76" t="s">
        <v>69</v>
      </c>
      <c r="M2614" s="78" t="s">
        <v>70</v>
      </c>
      <c r="N2614" s="64"/>
      <c r="O2614" s="272" t="s">
        <v>5385</v>
      </c>
      <c r="P2614" s="66" t="s">
        <v>34</v>
      </c>
      <c r="Q2614" s="67" t="s">
        <v>170</v>
      </c>
      <c r="R2614" s="384" t="s">
        <v>49</v>
      </c>
      <c r="S2614" s="387" t="str">
        <f>+'EVCA sectoralclassification'!E214</f>
        <v>Systems software</v>
      </c>
      <c r="T2614" s="384" t="s">
        <v>41</v>
      </c>
      <c r="U2614" s="66" t="s">
        <v>218</v>
      </c>
      <c r="V2614" s="445" t="s">
        <v>174</v>
      </c>
      <c r="W2614" s="396"/>
      <c r="X2614" s="489">
        <v>44916</v>
      </c>
      <c r="Y2614" s="482"/>
      <c r="Z2614" s="74"/>
    </row>
    <row r="2615" spans="2:26" ht="42.45" hidden="1" customHeight="1" x14ac:dyDescent="0.3">
      <c r="B2615" s="56" t="str">
        <f t="shared" ca="1" si="286"/>
        <v>VERO</v>
      </c>
      <c r="C2615" s="57" t="b">
        <f t="shared" si="287"/>
        <v>1</v>
      </c>
      <c r="D2615" s="57" t="b">
        <f>+IF(Q2615='Convalida dati'!$B$16,AND('Dealflow centrale'!V2615&lt;&gt;"",I2615&lt;&gt;""),IF(AND('Dealflow centrale'!Q2615='Convalida dati'!$B$17,'Dealflow centrale'!I2615=""),OR('Dealflow centrale'!V2615="",V2615='Convalida dati'!$D$8),"FALSO"))</f>
        <v>1</v>
      </c>
      <c r="E2615" s="57" t="b">
        <f>+IF(OR(T2615='Convalida dati'!$F$4,T2615='Convalida dati'!$F$5,T2615='Convalida dati'!$F$8),OR('Dealflow centrale'!V2615='Convalida dati'!$D$9,V2615='Convalida dati'!$D$6,V2615='Convalida dati'!$D$7),IF(OR('Dealflow centrale'!T2615='Convalida dati'!$F$6,'Dealflow centrale'!T2615='Convalida dati'!$F$7),OR('Dealflow centrale'!V2615='Convalida dati'!$D$12,'Dealflow centrale'!V2615='Convalida dati'!$D$9,'Dealflow centrale'!V2615='Convalida dati'!$D$6),IF(T2615="",OR(V2615="",V2615='Convalida dati'!$D$8),"FALSO")))</f>
        <v>1</v>
      </c>
      <c r="F2615" s="58" t="str">
        <f t="shared" ca="1" si="288"/>
        <v>OK</v>
      </c>
      <c r="G2615" s="60">
        <f t="shared" si="285"/>
        <v>2610</v>
      </c>
      <c r="H2615" s="84">
        <v>44914</v>
      </c>
      <c r="I2615" s="295">
        <v>44914</v>
      </c>
      <c r="J2615" s="279" t="s">
        <v>5388</v>
      </c>
      <c r="K2615" s="70" t="s">
        <v>62</v>
      </c>
      <c r="L2615" s="70" t="s">
        <v>149</v>
      </c>
      <c r="M2615" s="72" t="s">
        <v>92</v>
      </c>
      <c r="N2615" s="75"/>
      <c r="O2615" s="73" t="s">
        <v>5387</v>
      </c>
      <c r="P2615" s="72" t="s">
        <v>37</v>
      </c>
      <c r="Q2615" s="281" t="s">
        <v>170</v>
      </c>
      <c r="R2615" s="385" t="s">
        <v>48</v>
      </c>
      <c r="S2615" s="388" t="str">
        <f>+'EVCA sectoralclassification'!E149</f>
        <v>Hospitality, sports and entertainment facilities</v>
      </c>
      <c r="T2615" s="385" t="s">
        <v>166</v>
      </c>
      <c r="U2615" s="72" t="s">
        <v>218</v>
      </c>
      <c r="V2615" s="425" t="s">
        <v>5177</v>
      </c>
      <c r="W2615" s="461"/>
      <c r="X2615" s="488">
        <v>44916</v>
      </c>
      <c r="Y2615" s="483"/>
      <c r="Z2615" s="80"/>
    </row>
    <row r="2616" spans="2:26" ht="42.45" hidden="1" customHeight="1" x14ac:dyDescent="0.3">
      <c r="B2616" s="56" t="str">
        <f t="shared" ca="1" si="286"/>
        <v>VERO</v>
      </c>
      <c r="C2616" s="57" t="b">
        <f t="shared" si="287"/>
        <v>1</v>
      </c>
      <c r="D2616" s="57" t="b">
        <f>+IF(Q2616='Convalida dati'!$B$16,AND('Dealflow centrale'!V2616&lt;&gt;"",I2616&lt;&gt;""),IF(AND('Dealflow centrale'!Q2616='Convalida dati'!$B$17,'Dealflow centrale'!I2616=""),OR('Dealflow centrale'!V2616="",V2616='Convalida dati'!$D$8),"FALSO"))</f>
        <v>1</v>
      </c>
      <c r="E2616" s="57" t="b">
        <f>+IF(OR(T2616='Convalida dati'!$F$4,T2616='Convalida dati'!$F$5,T2616='Convalida dati'!$F$8),OR('Dealflow centrale'!V2616='Convalida dati'!$D$9,V2616='Convalida dati'!$D$6,V2616='Convalida dati'!$D$7),IF(OR('Dealflow centrale'!T2616='Convalida dati'!$F$6,'Dealflow centrale'!T2616='Convalida dati'!$F$7),OR('Dealflow centrale'!V2616='Convalida dati'!$D$12,'Dealflow centrale'!V2616='Convalida dati'!$D$9,'Dealflow centrale'!V2616='Convalida dati'!$D$6),IF(T2616="",OR(V2616="",V2616='Convalida dati'!$D$8),"FALSO")))</f>
        <v>1</v>
      </c>
      <c r="F2616" s="58" t="str">
        <f t="shared" ca="1" si="288"/>
        <v>OK</v>
      </c>
      <c r="G2616" s="66">
        <f t="shared" si="285"/>
        <v>2611</v>
      </c>
      <c r="H2616" s="85">
        <v>44915</v>
      </c>
      <c r="I2616" s="296">
        <v>44915</v>
      </c>
      <c r="J2616" s="292" t="s">
        <v>5389</v>
      </c>
      <c r="K2616" s="76" t="s">
        <v>62</v>
      </c>
      <c r="L2616" s="76" t="s">
        <v>1707</v>
      </c>
      <c r="M2616" s="78" t="s">
        <v>99</v>
      </c>
      <c r="N2616" s="64"/>
      <c r="O2616" s="272" t="s">
        <v>5390</v>
      </c>
      <c r="P2616" s="66" t="s">
        <v>83</v>
      </c>
      <c r="Q2616" s="67" t="s">
        <v>170</v>
      </c>
      <c r="R2616" s="384" t="s">
        <v>47</v>
      </c>
      <c r="S2616" s="387" t="str">
        <f>+'EVCA sectoralclassification'!E139</f>
        <v>Consumer goods: other</v>
      </c>
      <c r="T2616" s="384" t="s">
        <v>166</v>
      </c>
      <c r="U2616" s="66" t="s">
        <v>218</v>
      </c>
      <c r="V2616" s="427" t="s">
        <v>5177</v>
      </c>
      <c r="W2616" s="462"/>
      <c r="X2616" s="489">
        <v>44916</v>
      </c>
      <c r="Y2616" s="482"/>
      <c r="Z2616" s="74"/>
    </row>
    <row r="2617" spans="2:26" ht="42.45" hidden="1" customHeight="1" x14ac:dyDescent="0.3">
      <c r="B2617" s="56" t="str">
        <f t="shared" ca="1" si="286"/>
        <v>VERO</v>
      </c>
      <c r="C2617" s="57" t="b">
        <f t="shared" si="287"/>
        <v>1</v>
      </c>
      <c r="D2617" s="57" t="b">
        <f>+IF(Q2617='Convalida dati'!$B$16,AND('Dealflow centrale'!V2617&lt;&gt;"",I2617&lt;&gt;""),IF(AND('Dealflow centrale'!Q2617='Convalida dati'!$B$17,'Dealflow centrale'!I2617=""),OR('Dealflow centrale'!V2617="",V2617='Convalida dati'!$D$8),"FALSO"))</f>
        <v>1</v>
      </c>
      <c r="E2617" s="57" t="b">
        <f>+IF(OR(T2617='Convalida dati'!$F$4,T2617='Convalida dati'!$F$5,T2617='Convalida dati'!$F$8),OR('Dealflow centrale'!V2617='Convalida dati'!$D$9,V2617='Convalida dati'!$D$6,V2617='Convalida dati'!$D$7),IF(OR('Dealflow centrale'!T2617='Convalida dati'!$F$6,'Dealflow centrale'!T2617='Convalida dati'!$F$7),OR('Dealflow centrale'!V2617='Convalida dati'!$D$12,'Dealflow centrale'!V2617='Convalida dati'!$D$9,'Dealflow centrale'!V2617='Convalida dati'!$D$6),IF(T2617="",OR(V2617="",V2617='Convalida dati'!$D$8),"FALSO")))</f>
        <v>1</v>
      </c>
      <c r="F2617" s="58" t="str">
        <f t="shared" ca="1" si="288"/>
        <v>OK</v>
      </c>
      <c r="G2617" s="60">
        <f t="shared" si="285"/>
        <v>2612</v>
      </c>
      <c r="H2617" s="84">
        <v>44916</v>
      </c>
      <c r="I2617" s="295">
        <v>44916</v>
      </c>
      <c r="J2617" s="279" t="s">
        <v>5392</v>
      </c>
      <c r="K2617" s="70" t="s">
        <v>62</v>
      </c>
      <c r="L2617" s="70" t="s">
        <v>149</v>
      </c>
      <c r="M2617" s="72" t="s">
        <v>92</v>
      </c>
      <c r="N2617" s="75"/>
      <c r="O2617" s="73" t="s">
        <v>5391</v>
      </c>
      <c r="P2617" s="72" t="s">
        <v>83</v>
      </c>
      <c r="Q2617" s="281" t="s">
        <v>170</v>
      </c>
      <c r="R2617" s="385" t="s">
        <v>49</v>
      </c>
      <c r="S2617" s="388" t="str">
        <f>+'EVCA sectoralclassification'!E214</f>
        <v>Systems software</v>
      </c>
      <c r="T2617" s="385" t="s">
        <v>166</v>
      </c>
      <c r="U2617" s="72" t="s">
        <v>218</v>
      </c>
      <c r="V2617" s="425" t="s">
        <v>5177</v>
      </c>
      <c r="W2617" s="461"/>
      <c r="X2617" s="488">
        <v>44916</v>
      </c>
      <c r="Y2617" s="483"/>
      <c r="Z2617" s="80"/>
    </row>
    <row r="2618" spans="2:26" ht="42.45" hidden="1" customHeight="1" x14ac:dyDescent="0.3">
      <c r="B2618" s="56" t="str">
        <f t="shared" ref="B2618:B2635" ca="1" si="289">IF(AND(+H2618&lt;=X2618,X2618&lt;=TODAY()),"VERO","FALSO")</f>
        <v>VERO</v>
      </c>
      <c r="C2618" s="57" t="b">
        <f t="shared" ref="C2618:C2635" si="290">+(AND(G2618&lt;&gt;"",H2618&lt;&gt;"",J2618&lt;&gt;"",K2618&lt;&gt;"",L2618&lt;&gt;"",M2618&lt;&gt;"",P2618&lt;&gt;"",Q2618&lt;&gt;""))</f>
        <v>1</v>
      </c>
      <c r="D2618" s="57" t="b">
        <f>+IF(Q2618='Convalida dati'!$B$16,AND('Dealflow centrale'!V2618&lt;&gt;"",I2618&lt;&gt;""),IF(AND('Dealflow centrale'!Q2618='Convalida dati'!$B$17,'Dealflow centrale'!I2618=""),OR('Dealflow centrale'!V2618="",V2618='Convalida dati'!$D$8),"FALSO"))</f>
        <v>1</v>
      </c>
      <c r="E2618" s="57" t="b">
        <f>+IF(OR(T2618='Convalida dati'!$F$4,T2618='Convalida dati'!$F$5,T2618='Convalida dati'!$F$8),OR('Dealflow centrale'!V2618='Convalida dati'!$D$9,V2618='Convalida dati'!$D$6,V2618='Convalida dati'!$D$7),IF(OR('Dealflow centrale'!T2618='Convalida dati'!$F$6,'Dealflow centrale'!T2618='Convalida dati'!$F$7),OR('Dealflow centrale'!V2618='Convalida dati'!$D$12,'Dealflow centrale'!V2618='Convalida dati'!$D$9,'Dealflow centrale'!V2618='Convalida dati'!$D$6),IF(T2618="",OR(V2618="",V2618='Convalida dati'!$D$8),"FALSO")))</f>
        <v>1</v>
      </c>
      <c r="F2618" s="58" t="str">
        <f t="shared" ref="F2618:F2635" ca="1" si="291">+IF(AND(B2618="VERO",C2618=TRUE,D2618=TRUE,E2618=TRUE),"OK","ERRORE")</f>
        <v>OK</v>
      </c>
      <c r="G2618" s="66">
        <f>+G2617+1</f>
        <v>2613</v>
      </c>
      <c r="H2618" s="85">
        <v>44917</v>
      </c>
      <c r="I2618" s="296">
        <v>44917</v>
      </c>
      <c r="J2618" s="292" t="s">
        <v>5393</v>
      </c>
      <c r="K2618" s="76" t="s">
        <v>62</v>
      </c>
      <c r="L2618" s="76" t="s">
        <v>165</v>
      </c>
      <c r="M2618" s="78" t="s">
        <v>90</v>
      </c>
      <c r="N2618" s="64"/>
      <c r="O2618" s="272" t="s">
        <v>5315</v>
      </c>
      <c r="P2618" s="78" t="s">
        <v>35</v>
      </c>
      <c r="Q2618" s="280" t="s">
        <v>170</v>
      </c>
      <c r="R2618" s="384" t="s">
        <v>48</v>
      </c>
      <c r="S2618" s="387" t="str">
        <f>+'EVCA sectoralclassification'!E150</f>
        <v>Hospitality, sports and entertainment facilities</v>
      </c>
      <c r="T2618" s="384" t="s">
        <v>166</v>
      </c>
      <c r="U2618" s="66" t="s">
        <v>218</v>
      </c>
      <c r="V2618" s="427" t="s">
        <v>5177</v>
      </c>
      <c r="W2618" s="462"/>
      <c r="X2618" s="489">
        <v>44935</v>
      </c>
      <c r="Y2618" s="482"/>
      <c r="Z2618" s="74"/>
    </row>
    <row r="2619" spans="2:26" ht="42.45" hidden="1" customHeight="1" x14ac:dyDescent="0.3">
      <c r="B2619" s="56" t="str">
        <f t="shared" ca="1" si="289"/>
        <v>VERO</v>
      </c>
      <c r="C2619" s="57" t="b">
        <f t="shared" si="290"/>
        <v>1</v>
      </c>
      <c r="D2619" s="57" t="b">
        <f>+IF(Q2619='Convalida dati'!$B$16,AND('Dealflow centrale'!V2619&lt;&gt;"",I2619&lt;&gt;""),IF(AND('Dealflow centrale'!Q2619='Convalida dati'!$B$17,'Dealflow centrale'!I2619=""),OR('Dealflow centrale'!V2619="",V2619='Convalida dati'!$D$8),"FALSO"))</f>
        <v>1</v>
      </c>
      <c r="E2619" s="57" t="b">
        <f>+IF(OR(T2619='Convalida dati'!$F$4,T2619='Convalida dati'!$F$5,T2619='Convalida dati'!$F$8),OR('Dealflow centrale'!V2619='Convalida dati'!$D$9,V2619='Convalida dati'!$D$6,V2619='Convalida dati'!$D$7),IF(OR('Dealflow centrale'!T2619='Convalida dati'!$F$6,'Dealflow centrale'!T2619='Convalida dati'!$F$7),OR('Dealflow centrale'!V2619='Convalida dati'!$D$12,'Dealflow centrale'!V2619='Convalida dati'!$D$9,'Dealflow centrale'!V2619='Convalida dati'!$D$6),IF(T2619="",OR(V2619="",V2619='Convalida dati'!$D$8),"FALSO")))</f>
        <v>1</v>
      </c>
      <c r="F2619" s="58" t="str">
        <f t="shared" ca="1" si="291"/>
        <v>OK</v>
      </c>
      <c r="G2619" s="60">
        <f t="shared" ref="G2619:G2682" si="292">+G2618+1</f>
        <v>2614</v>
      </c>
      <c r="H2619" s="84">
        <v>44918</v>
      </c>
      <c r="I2619" s="295">
        <v>44918</v>
      </c>
      <c r="J2619" s="279" t="s">
        <v>5394</v>
      </c>
      <c r="K2619" s="70" t="s">
        <v>62</v>
      </c>
      <c r="L2619" s="70" t="s">
        <v>69</v>
      </c>
      <c r="M2619" s="72" t="s">
        <v>70</v>
      </c>
      <c r="N2619" s="75"/>
      <c r="O2619" s="73" t="s">
        <v>5396</v>
      </c>
      <c r="P2619" s="72" t="s">
        <v>83</v>
      </c>
      <c r="Q2619" s="281" t="s">
        <v>170</v>
      </c>
      <c r="R2619" s="385" t="s">
        <v>53</v>
      </c>
      <c r="S2619" s="388" t="str">
        <f>+'EVCA sectoralclassification'!E116</f>
        <v>Transportation: other</v>
      </c>
      <c r="T2619" s="385" t="s">
        <v>167</v>
      </c>
      <c r="U2619" s="72" t="s">
        <v>218</v>
      </c>
      <c r="V2619" s="425" t="s">
        <v>5177</v>
      </c>
      <c r="W2619" s="461"/>
      <c r="X2619" s="488">
        <v>44935</v>
      </c>
      <c r="Y2619" s="483"/>
      <c r="Z2619" s="80"/>
    </row>
    <row r="2620" spans="2:26" ht="42.45" hidden="1" customHeight="1" x14ac:dyDescent="0.3">
      <c r="B2620" s="56" t="str">
        <f t="shared" ca="1" si="289"/>
        <v>VERO</v>
      </c>
      <c r="C2620" s="57" t="b">
        <f t="shared" si="290"/>
        <v>1</v>
      </c>
      <c r="D2620" s="57" t="b">
        <f>+IF(Q2620='Convalida dati'!$B$16,AND('Dealflow centrale'!V2620&lt;&gt;"",I2620&lt;&gt;""),IF(AND('Dealflow centrale'!Q2620='Convalida dati'!$B$17,'Dealflow centrale'!I2620=""),OR('Dealflow centrale'!V2620="",V2620='Convalida dati'!$D$8),"FALSO"))</f>
        <v>1</v>
      </c>
      <c r="E2620" s="57" t="b">
        <f>+IF(OR(T2620='Convalida dati'!$F$4,T2620='Convalida dati'!$F$5,T2620='Convalida dati'!$F$8),OR('Dealflow centrale'!V2620='Convalida dati'!$D$9,V2620='Convalida dati'!$D$6,V2620='Convalida dati'!$D$7),IF(OR('Dealflow centrale'!T2620='Convalida dati'!$F$6,'Dealflow centrale'!T2620='Convalida dati'!$F$7),OR('Dealflow centrale'!V2620='Convalida dati'!$D$12,'Dealflow centrale'!V2620='Convalida dati'!$D$9,'Dealflow centrale'!V2620='Convalida dati'!$D$6),IF(T2620="",OR(V2620="",V2620='Convalida dati'!$D$8),"FALSO")))</f>
        <v>1</v>
      </c>
      <c r="F2620" s="58" t="str">
        <f t="shared" ca="1" si="291"/>
        <v>OK</v>
      </c>
      <c r="G2620" s="66">
        <f t="shared" si="292"/>
        <v>2615</v>
      </c>
      <c r="H2620" s="85">
        <v>44922</v>
      </c>
      <c r="I2620" s="296">
        <v>44922</v>
      </c>
      <c r="J2620" s="292" t="s">
        <v>5395</v>
      </c>
      <c r="K2620" s="76" t="s">
        <v>62</v>
      </c>
      <c r="L2620" s="76" t="s">
        <v>202</v>
      </c>
      <c r="M2620" s="78" t="s">
        <v>89</v>
      </c>
      <c r="N2620" s="64"/>
      <c r="O2620" s="272" t="s">
        <v>1742</v>
      </c>
      <c r="P2620" s="66" t="s">
        <v>34</v>
      </c>
      <c r="Q2620" s="280" t="s">
        <v>170</v>
      </c>
      <c r="R2620" s="384" t="s">
        <v>53</v>
      </c>
      <c r="S2620" s="387" t="str">
        <f>+'EVCA sectoralclassification'!E161</f>
        <v>Consumer services: other</v>
      </c>
      <c r="T2620" s="384" t="s">
        <v>166</v>
      </c>
      <c r="U2620" s="66" t="s">
        <v>218</v>
      </c>
      <c r="V2620" s="427" t="s">
        <v>5177</v>
      </c>
      <c r="W2620" s="462"/>
      <c r="X2620" s="489">
        <v>44935</v>
      </c>
      <c r="Y2620" s="482"/>
      <c r="Z2620" s="74"/>
    </row>
    <row r="2621" spans="2:26" ht="42.45" hidden="1" customHeight="1" x14ac:dyDescent="0.3">
      <c r="B2621" s="56" t="str">
        <f t="shared" ca="1" si="289"/>
        <v>VERO</v>
      </c>
      <c r="C2621" s="57" t="b">
        <f t="shared" si="290"/>
        <v>1</v>
      </c>
      <c r="D2621" s="57" t="b">
        <f>+IF(Q2621='Convalida dati'!$B$16,AND('Dealflow centrale'!V2621&lt;&gt;"",I2621&lt;&gt;""),IF(AND('Dealflow centrale'!Q2621='Convalida dati'!$B$17,'Dealflow centrale'!I2621=""),OR('Dealflow centrale'!V2621="",V2621='Convalida dati'!$D$8),"FALSO"))</f>
        <v>1</v>
      </c>
      <c r="E2621" s="57" t="b">
        <f>+IF(OR(T2621='Convalida dati'!$F$4,T2621='Convalida dati'!$F$5,T2621='Convalida dati'!$F$8),OR('Dealflow centrale'!V2621='Convalida dati'!$D$9,V2621='Convalida dati'!$D$6,V2621='Convalida dati'!$D$7),IF(OR('Dealflow centrale'!T2621='Convalida dati'!$F$6,'Dealflow centrale'!T2621='Convalida dati'!$F$7),OR('Dealflow centrale'!V2621='Convalida dati'!$D$12,'Dealflow centrale'!V2621='Convalida dati'!$D$9,'Dealflow centrale'!V2621='Convalida dati'!$D$6),IF(T2621="",OR(V2621="",V2621='Convalida dati'!$D$8),"FALSO")))</f>
        <v>1</v>
      </c>
      <c r="F2621" s="58" t="str">
        <f t="shared" ca="1" si="291"/>
        <v>OK</v>
      </c>
      <c r="G2621" s="60">
        <f t="shared" si="292"/>
        <v>2616</v>
      </c>
      <c r="H2621" s="84">
        <v>44923</v>
      </c>
      <c r="I2621" s="295">
        <v>44923</v>
      </c>
      <c r="J2621" s="279" t="s">
        <v>5397</v>
      </c>
      <c r="K2621" s="70" t="s">
        <v>62</v>
      </c>
      <c r="L2621" s="70" t="s">
        <v>846</v>
      </c>
      <c r="M2621" s="72" t="s">
        <v>105</v>
      </c>
      <c r="N2621" s="75"/>
      <c r="O2621" s="73" t="s">
        <v>5398</v>
      </c>
      <c r="P2621" s="72" t="s">
        <v>34</v>
      </c>
      <c r="Q2621" s="281" t="s">
        <v>170</v>
      </c>
      <c r="R2621" s="385" t="s">
        <v>48</v>
      </c>
      <c r="S2621" s="388" t="str">
        <f>+'EVCA sectoralclassification'!E200</f>
        <v>Internet technologies</v>
      </c>
      <c r="T2621" s="385" t="s">
        <v>41</v>
      </c>
      <c r="U2621" s="72" t="s">
        <v>218</v>
      </c>
      <c r="V2621" s="434" t="s">
        <v>174</v>
      </c>
      <c r="W2621" s="397"/>
      <c r="X2621" s="488">
        <v>44935</v>
      </c>
      <c r="Y2621" s="483"/>
      <c r="Z2621" s="80"/>
    </row>
    <row r="2622" spans="2:26" ht="42.45" hidden="1" customHeight="1" x14ac:dyDescent="0.3">
      <c r="B2622" s="56" t="str">
        <f t="shared" ca="1" si="289"/>
        <v>VERO</v>
      </c>
      <c r="C2622" s="57" t="b">
        <f t="shared" si="290"/>
        <v>1</v>
      </c>
      <c r="D2622" s="57" t="b">
        <f>+IF(Q2622='Convalida dati'!$B$16,AND('Dealflow centrale'!V2622&lt;&gt;"",I2622&lt;&gt;""),IF(AND('Dealflow centrale'!Q2622='Convalida dati'!$B$17,'Dealflow centrale'!I2622=""),OR('Dealflow centrale'!V2622="",V2622='Convalida dati'!$D$8),"FALSO"))</f>
        <v>1</v>
      </c>
      <c r="E2622" s="57" t="b">
        <f>+IF(OR(T2622='Convalida dati'!$F$4,T2622='Convalida dati'!$F$5,T2622='Convalida dati'!$F$8),OR('Dealflow centrale'!V2622='Convalida dati'!$D$9,V2622='Convalida dati'!$D$6,V2622='Convalida dati'!$D$7),IF(OR('Dealflow centrale'!T2622='Convalida dati'!$F$6,'Dealflow centrale'!T2622='Convalida dati'!$F$7),OR('Dealflow centrale'!V2622='Convalida dati'!$D$12,'Dealflow centrale'!V2622='Convalida dati'!$D$9,'Dealflow centrale'!V2622='Convalida dati'!$D$6),IF(T2622="",OR(V2622="",V2622='Convalida dati'!$D$8),"FALSO")))</f>
        <v>1</v>
      </c>
      <c r="F2622" s="58" t="str">
        <f t="shared" ca="1" si="291"/>
        <v>OK</v>
      </c>
      <c r="G2622" s="66">
        <f t="shared" si="292"/>
        <v>2617</v>
      </c>
      <c r="H2622" s="85">
        <v>44936</v>
      </c>
      <c r="I2622" s="296">
        <v>44936</v>
      </c>
      <c r="J2622" s="292" t="s">
        <v>5413</v>
      </c>
      <c r="K2622" s="76" t="s">
        <v>62</v>
      </c>
      <c r="L2622" s="76" t="s">
        <v>1209</v>
      </c>
      <c r="M2622" s="78" t="s">
        <v>97</v>
      </c>
      <c r="N2622" s="64"/>
      <c r="O2622" s="272" t="s">
        <v>5412</v>
      </c>
      <c r="P2622" s="78" t="s">
        <v>34</v>
      </c>
      <c r="Q2622" s="280" t="s">
        <v>170</v>
      </c>
      <c r="R2622" s="384" t="s">
        <v>46</v>
      </c>
      <c r="S2622" s="387" t="str">
        <f>+'EVCA sectoralclassification'!E179</f>
        <v>Energy: other</v>
      </c>
      <c r="T2622" s="384" t="s">
        <v>41</v>
      </c>
      <c r="U2622" s="66" t="s">
        <v>218</v>
      </c>
      <c r="V2622" s="445" t="s">
        <v>174</v>
      </c>
      <c r="W2622" s="396"/>
      <c r="X2622" s="489">
        <v>44943</v>
      </c>
      <c r="Y2622" s="482"/>
      <c r="Z2622" s="74"/>
    </row>
    <row r="2623" spans="2:26" ht="42.45" hidden="1" customHeight="1" x14ac:dyDescent="0.3">
      <c r="B2623" s="56" t="str">
        <f t="shared" ca="1" si="289"/>
        <v>VERO</v>
      </c>
      <c r="C2623" s="57" t="b">
        <f t="shared" si="290"/>
        <v>1</v>
      </c>
      <c r="D2623" s="57" t="b">
        <f>+IF(Q2623='Convalida dati'!$B$16,AND('Dealflow centrale'!V2623&lt;&gt;"",I2623&lt;&gt;""),IF(AND('Dealflow centrale'!Q2623='Convalida dati'!$B$17,'Dealflow centrale'!I2623=""),OR('Dealflow centrale'!V2623="",V2623='Convalida dati'!$D$8),"FALSO"))</f>
        <v>1</v>
      </c>
      <c r="E2623" s="57" t="b">
        <f>+IF(OR(T2623='Convalida dati'!$F$4,T2623='Convalida dati'!$F$5,T2623='Convalida dati'!$F$8),OR('Dealflow centrale'!V2623='Convalida dati'!$D$9,V2623='Convalida dati'!$D$6,V2623='Convalida dati'!$D$7),IF(OR('Dealflow centrale'!T2623='Convalida dati'!$F$6,'Dealflow centrale'!T2623='Convalida dati'!$F$7),OR('Dealflow centrale'!V2623='Convalida dati'!$D$12,'Dealflow centrale'!V2623='Convalida dati'!$D$9,'Dealflow centrale'!V2623='Convalida dati'!$D$6),IF(T2623="",OR(V2623="",V2623='Convalida dati'!$D$8),"FALSO")))</f>
        <v>1</v>
      </c>
      <c r="F2623" s="58" t="str">
        <f t="shared" ca="1" si="291"/>
        <v>OK</v>
      </c>
      <c r="G2623" s="60">
        <f t="shared" si="292"/>
        <v>2618</v>
      </c>
      <c r="H2623" s="84">
        <v>44928</v>
      </c>
      <c r="I2623" s="295">
        <v>44928</v>
      </c>
      <c r="J2623" s="279" t="s">
        <v>5400</v>
      </c>
      <c r="K2623" s="70" t="s">
        <v>62</v>
      </c>
      <c r="L2623" s="70" t="s">
        <v>76</v>
      </c>
      <c r="M2623" s="72" t="s">
        <v>77</v>
      </c>
      <c r="N2623" s="75"/>
      <c r="O2623" s="73" t="s">
        <v>5399</v>
      </c>
      <c r="P2623" s="72" t="s">
        <v>34</v>
      </c>
      <c r="Q2623" s="281" t="s">
        <v>170</v>
      </c>
      <c r="R2623" s="385" t="s">
        <v>49</v>
      </c>
      <c r="S2623" s="388" t="str">
        <f>+'EVCA sectoralclassification'!E182</f>
        <v>Financial institutions and services</v>
      </c>
      <c r="T2623" s="385" t="s">
        <v>41</v>
      </c>
      <c r="U2623" s="72" t="s">
        <v>218</v>
      </c>
      <c r="V2623" s="434" t="s">
        <v>174</v>
      </c>
      <c r="W2623" s="397"/>
      <c r="X2623" s="488">
        <v>44935</v>
      </c>
      <c r="Y2623" s="483"/>
      <c r="Z2623" s="80"/>
    </row>
    <row r="2624" spans="2:26" ht="42.45" hidden="1" customHeight="1" x14ac:dyDescent="0.3">
      <c r="B2624" s="56" t="str">
        <f t="shared" ca="1" si="289"/>
        <v>VERO</v>
      </c>
      <c r="C2624" s="57" t="b">
        <f t="shared" si="290"/>
        <v>1</v>
      </c>
      <c r="D2624" s="57" t="b">
        <f>+IF(Q2624='Convalida dati'!$B$16,AND('Dealflow centrale'!V2624&lt;&gt;"",I2624&lt;&gt;""),IF(AND('Dealflow centrale'!Q2624='Convalida dati'!$B$17,'Dealflow centrale'!I2624=""),OR('Dealflow centrale'!V2624="",V2624='Convalida dati'!$D$8),"FALSO"))</f>
        <v>1</v>
      </c>
      <c r="E2624" s="57" t="b">
        <f>+IF(OR(T2624='Convalida dati'!$F$4,T2624='Convalida dati'!$F$5,T2624='Convalida dati'!$F$8),OR('Dealflow centrale'!V2624='Convalida dati'!$D$9,V2624='Convalida dati'!$D$6,V2624='Convalida dati'!$D$7),IF(OR('Dealflow centrale'!T2624='Convalida dati'!$F$6,'Dealflow centrale'!T2624='Convalida dati'!$F$7),OR('Dealflow centrale'!V2624='Convalida dati'!$D$12,'Dealflow centrale'!V2624='Convalida dati'!$D$9,'Dealflow centrale'!V2624='Convalida dati'!$D$6),IF(T2624="",OR(V2624="",V2624='Convalida dati'!$D$8),"FALSO")))</f>
        <v>1</v>
      </c>
      <c r="F2624" s="58" t="str">
        <f t="shared" ca="1" si="291"/>
        <v>OK</v>
      </c>
      <c r="G2624" s="66">
        <f t="shared" si="292"/>
        <v>2619</v>
      </c>
      <c r="H2624" s="85">
        <v>44929</v>
      </c>
      <c r="I2624" s="296">
        <v>44929</v>
      </c>
      <c r="J2624" s="292" t="s">
        <v>5401</v>
      </c>
      <c r="K2624" s="76" t="s">
        <v>62</v>
      </c>
      <c r="L2624" s="76" t="s">
        <v>69</v>
      </c>
      <c r="M2624" s="78" t="s">
        <v>70</v>
      </c>
      <c r="N2624" s="64"/>
      <c r="O2624" s="272" t="s">
        <v>5402</v>
      </c>
      <c r="P2624" s="78" t="s">
        <v>34</v>
      </c>
      <c r="Q2624" s="280" t="s">
        <v>170</v>
      </c>
      <c r="R2624" s="384" t="s">
        <v>49</v>
      </c>
      <c r="S2624" s="387" t="str">
        <f>+'EVCA sectoralclassification'!E214</f>
        <v>Systems software</v>
      </c>
      <c r="T2624" s="384" t="s">
        <v>41</v>
      </c>
      <c r="U2624" s="66" t="s">
        <v>218</v>
      </c>
      <c r="V2624" s="445" t="s">
        <v>174</v>
      </c>
      <c r="W2624" s="396"/>
      <c r="X2624" s="489">
        <v>44935</v>
      </c>
      <c r="Y2624" s="482"/>
      <c r="Z2624" s="74"/>
    </row>
    <row r="2625" spans="2:26" ht="42.45" hidden="1" customHeight="1" x14ac:dyDescent="0.3">
      <c r="B2625" s="56" t="str">
        <f t="shared" ca="1" si="289"/>
        <v>VERO</v>
      </c>
      <c r="C2625" s="57" t="b">
        <f t="shared" si="290"/>
        <v>1</v>
      </c>
      <c r="D2625" s="57" t="b">
        <f>+IF(Q2625='Convalida dati'!$B$16,AND('Dealflow centrale'!V2625&lt;&gt;"",I2625&lt;&gt;""),IF(AND('Dealflow centrale'!Q2625='Convalida dati'!$B$17,'Dealflow centrale'!I2625=""),OR('Dealflow centrale'!V2625="",V2625='Convalida dati'!$D$8),"FALSO"))</f>
        <v>1</v>
      </c>
      <c r="E2625" s="57" t="b">
        <f>+IF(OR(T2625='Convalida dati'!$F$4,T2625='Convalida dati'!$F$5,T2625='Convalida dati'!$F$8),OR('Dealflow centrale'!V2625='Convalida dati'!$D$9,V2625='Convalida dati'!$D$6,V2625='Convalida dati'!$D$7),IF(OR('Dealflow centrale'!T2625='Convalida dati'!$F$6,'Dealflow centrale'!T2625='Convalida dati'!$F$7),OR('Dealflow centrale'!V2625='Convalida dati'!$D$12,'Dealflow centrale'!V2625='Convalida dati'!$D$9,'Dealflow centrale'!V2625='Convalida dati'!$D$6),IF(T2625="",OR(V2625="",V2625='Convalida dati'!$D$8),"FALSO")))</f>
        <v>1</v>
      </c>
      <c r="F2625" s="58" t="str">
        <f t="shared" ca="1" si="291"/>
        <v>OK</v>
      </c>
      <c r="G2625" s="60">
        <f t="shared" si="292"/>
        <v>2620</v>
      </c>
      <c r="H2625" s="84">
        <v>44931</v>
      </c>
      <c r="I2625" s="295">
        <v>44937</v>
      </c>
      <c r="J2625" s="279" t="s">
        <v>5403</v>
      </c>
      <c r="K2625" s="70" t="s">
        <v>62</v>
      </c>
      <c r="L2625" s="70" t="s">
        <v>707</v>
      </c>
      <c r="M2625" s="72" t="s">
        <v>89</v>
      </c>
      <c r="N2625" s="75"/>
      <c r="O2625" s="73" t="s">
        <v>5180</v>
      </c>
      <c r="P2625" s="72" t="s">
        <v>83</v>
      </c>
      <c r="Q2625" s="281" t="s">
        <v>170</v>
      </c>
      <c r="R2625" s="385" t="s">
        <v>49</v>
      </c>
      <c r="S2625" s="388" t="str">
        <f>+'EVCA sectoralclassification'!E214</f>
        <v>Systems software</v>
      </c>
      <c r="T2625" s="385" t="s">
        <v>166</v>
      </c>
      <c r="U2625" s="72" t="s">
        <v>218</v>
      </c>
      <c r="V2625" s="425" t="s">
        <v>5177</v>
      </c>
      <c r="W2625" s="461"/>
      <c r="X2625" s="488">
        <v>45476</v>
      </c>
      <c r="Y2625" s="483" t="s">
        <v>6566</v>
      </c>
      <c r="Z2625" s="80"/>
    </row>
    <row r="2626" spans="2:26" ht="42.45" hidden="1" customHeight="1" x14ac:dyDescent="0.3">
      <c r="B2626" s="56" t="str">
        <f t="shared" ca="1" si="289"/>
        <v>VERO</v>
      </c>
      <c r="C2626" s="57" t="b">
        <f t="shared" si="290"/>
        <v>1</v>
      </c>
      <c r="D2626" s="57" t="b">
        <f>+IF(Q2626='Convalida dati'!$B$16,AND('Dealflow centrale'!V2626&lt;&gt;"",I2626&lt;&gt;""),IF(AND('Dealflow centrale'!Q2626='Convalida dati'!$B$17,'Dealflow centrale'!I2626=""),OR('Dealflow centrale'!V2626="",V2626='Convalida dati'!$D$8),"FALSO"))</f>
        <v>1</v>
      </c>
      <c r="E2626" s="57" t="b">
        <f>+IF(OR(T2626='Convalida dati'!$F$4,T2626='Convalida dati'!$F$5,T2626='Convalida dati'!$F$8),OR('Dealflow centrale'!V2626='Convalida dati'!$D$9,V2626='Convalida dati'!$D$6,V2626='Convalida dati'!$D$7),IF(OR('Dealflow centrale'!T2626='Convalida dati'!$F$6,'Dealflow centrale'!T2626='Convalida dati'!$F$7),OR('Dealflow centrale'!V2626='Convalida dati'!$D$12,'Dealflow centrale'!V2626='Convalida dati'!$D$9,'Dealflow centrale'!V2626='Convalida dati'!$D$6),IF(T2626="",OR(V2626="",V2626='Convalida dati'!$D$8),"FALSO")))</f>
        <v>1</v>
      </c>
      <c r="F2626" s="58" t="str">
        <f t="shared" ca="1" si="291"/>
        <v>OK</v>
      </c>
      <c r="G2626" s="66">
        <f t="shared" si="292"/>
        <v>2621</v>
      </c>
      <c r="H2626" s="85">
        <v>44933</v>
      </c>
      <c r="I2626" s="296">
        <v>44933</v>
      </c>
      <c r="J2626" s="292" t="s">
        <v>5404</v>
      </c>
      <c r="K2626" s="76" t="s">
        <v>62</v>
      </c>
      <c r="L2626" s="76" t="s">
        <v>1193</v>
      </c>
      <c r="M2626" s="78" t="s">
        <v>92</v>
      </c>
      <c r="N2626" s="64"/>
      <c r="O2626" s="272" t="s">
        <v>5405</v>
      </c>
      <c r="P2626" s="78" t="s">
        <v>34</v>
      </c>
      <c r="Q2626" s="280" t="s">
        <v>170</v>
      </c>
      <c r="R2626" s="384" t="s">
        <v>51</v>
      </c>
      <c r="S2626" s="387" t="str">
        <f>+'EVCA sectoralclassification'!E55</f>
        <v>Business and industrial products</v>
      </c>
      <c r="T2626" s="384" t="s">
        <v>41</v>
      </c>
      <c r="U2626" s="66" t="s">
        <v>218</v>
      </c>
      <c r="V2626" s="445" t="s">
        <v>174</v>
      </c>
      <c r="W2626" s="396"/>
      <c r="X2626" s="489">
        <v>44935</v>
      </c>
      <c r="Y2626" s="482"/>
      <c r="Z2626" s="74"/>
    </row>
    <row r="2627" spans="2:26" ht="42.45" hidden="1" customHeight="1" x14ac:dyDescent="0.3">
      <c r="B2627" s="56" t="str">
        <f t="shared" ca="1" si="289"/>
        <v>VERO</v>
      </c>
      <c r="C2627" s="57" t="b">
        <f t="shared" si="290"/>
        <v>1</v>
      </c>
      <c r="D2627" s="57" t="b">
        <f>+IF(Q2627='Convalida dati'!$B$16,AND('Dealflow centrale'!V2627&lt;&gt;"",I2627&lt;&gt;""),IF(AND('Dealflow centrale'!Q2627='Convalida dati'!$B$17,'Dealflow centrale'!I2627=""),OR('Dealflow centrale'!V2627="",V2627='Convalida dati'!$D$8),"FALSO"))</f>
        <v>1</v>
      </c>
      <c r="E2627" s="57" t="b">
        <f>+IF(OR(T2627='Convalida dati'!$F$4,T2627='Convalida dati'!$F$5,T2627='Convalida dati'!$F$8),OR('Dealflow centrale'!V2627='Convalida dati'!$D$9,V2627='Convalida dati'!$D$6,V2627='Convalida dati'!$D$7),IF(OR('Dealflow centrale'!T2627='Convalida dati'!$F$6,'Dealflow centrale'!T2627='Convalida dati'!$F$7),OR('Dealflow centrale'!V2627='Convalida dati'!$D$12,'Dealflow centrale'!V2627='Convalida dati'!$D$9,'Dealflow centrale'!V2627='Convalida dati'!$D$6),IF(T2627="",OR(V2627="",V2627='Convalida dati'!$D$8),"FALSO")))</f>
        <v>1</v>
      </c>
      <c r="F2627" s="58" t="str">
        <f t="shared" ca="1" si="291"/>
        <v>OK</v>
      </c>
      <c r="G2627" s="60">
        <f t="shared" si="292"/>
        <v>2622</v>
      </c>
      <c r="H2627" s="84">
        <v>44934</v>
      </c>
      <c r="I2627" s="295">
        <v>44934</v>
      </c>
      <c r="J2627" s="279" t="s">
        <v>5406</v>
      </c>
      <c r="K2627" s="70" t="s">
        <v>64</v>
      </c>
      <c r="L2627" s="70" t="s">
        <v>5410</v>
      </c>
      <c r="M2627" s="72" t="s">
        <v>5411</v>
      </c>
      <c r="N2627" s="75"/>
      <c r="O2627" s="73" t="s">
        <v>5407</v>
      </c>
      <c r="P2627" s="72" t="s">
        <v>34</v>
      </c>
      <c r="Q2627" s="281" t="s">
        <v>170</v>
      </c>
      <c r="R2627" s="385" t="s">
        <v>49</v>
      </c>
      <c r="S2627" s="388" t="s">
        <v>702</v>
      </c>
      <c r="T2627" s="385" t="s">
        <v>166</v>
      </c>
      <c r="U2627" s="72" t="s">
        <v>218</v>
      </c>
      <c r="V2627" s="434" t="s">
        <v>174</v>
      </c>
      <c r="W2627" s="397"/>
      <c r="X2627" s="488">
        <v>44935</v>
      </c>
      <c r="Y2627" s="483" t="s">
        <v>4408</v>
      </c>
      <c r="Z2627" s="80"/>
    </row>
    <row r="2628" spans="2:26" ht="42.45" hidden="1" customHeight="1" x14ac:dyDescent="0.3">
      <c r="B2628" s="56" t="str">
        <f t="shared" ca="1" si="289"/>
        <v>VERO</v>
      </c>
      <c r="C2628" s="57" t="b">
        <f t="shared" si="290"/>
        <v>1</v>
      </c>
      <c r="D2628" s="57" t="b">
        <f>+IF(Q2628='Convalida dati'!$B$16,AND('Dealflow centrale'!V2628&lt;&gt;"",I2628&lt;&gt;""),IF(AND('Dealflow centrale'!Q2628='Convalida dati'!$B$17,'Dealflow centrale'!I2628=""),OR('Dealflow centrale'!V2628="",V2628='Convalida dati'!$D$8),"FALSO"))</f>
        <v>1</v>
      </c>
      <c r="E2628" s="57" t="b">
        <f>+IF(OR(T2628='Convalida dati'!$F$4,T2628='Convalida dati'!$F$5,T2628='Convalida dati'!$F$8),OR('Dealflow centrale'!V2628='Convalida dati'!$D$9,V2628='Convalida dati'!$D$6,V2628='Convalida dati'!$D$7),IF(OR('Dealflow centrale'!T2628='Convalida dati'!$F$6,'Dealflow centrale'!T2628='Convalida dati'!$F$7),OR('Dealflow centrale'!V2628='Convalida dati'!$D$12,'Dealflow centrale'!V2628='Convalida dati'!$D$9,'Dealflow centrale'!V2628='Convalida dati'!$D$6),IF(T2628="",OR(V2628="",V2628='Convalida dati'!$D$8),"FALSO")))</f>
        <v>1</v>
      </c>
      <c r="F2628" s="58" t="str">
        <f t="shared" ca="1" si="291"/>
        <v>OK</v>
      </c>
      <c r="G2628" s="66">
        <f t="shared" si="292"/>
        <v>2623</v>
      </c>
      <c r="H2628" s="85">
        <v>44935</v>
      </c>
      <c r="I2628" s="296">
        <v>44935</v>
      </c>
      <c r="J2628" s="292" t="s">
        <v>5408</v>
      </c>
      <c r="K2628" s="76" t="s">
        <v>62</v>
      </c>
      <c r="L2628" s="76" t="s">
        <v>149</v>
      </c>
      <c r="M2628" s="78" t="s">
        <v>92</v>
      </c>
      <c r="N2628" s="64"/>
      <c r="O2628" s="272" t="s">
        <v>5409</v>
      </c>
      <c r="P2628" s="66" t="s">
        <v>83</v>
      </c>
      <c r="Q2628" s="280" t="s">
        <v>170</v>
      </c>
      <c r="R2628" s="384" t="s">
        <v>49</v>
      </c>
      <c r="S2628" s="390" t="s">
        <v>702</v>
      </c>
      <c r="T2628" s="384" t="s">
        <v>167</v>
      </c>
      <c r="U2628" s="78" t="s">
        <v>218</v>
      </c>
      <c r="V2628" s="427" t="s">
        <v>5177</v>
      </c>
      <c r="W2628" s="462"/>
      <c r="X2628" s="489">
        <v>44935</v>
      </c>
      <c r="Y2628" s="482"/>
      <c r="Z2628" s="74"/>
    </row>
    <row r="2629" spans="2:26" ht="42.45" hidden="1" customHeight="1" x14ac:dyDescent="0.3">
      <c r="B2629" s="56" t="str">
        <f t="shared" ca="1" si="289"/>
        <v>VERO</v>
      </c>
      <c r="C2629" s="57" t="b">
        <f t="shared" si="290"/>
        <v>1</v>
      </c>
      <c r="D2629" s="57" t="b">
        <f>+IF(Q2629='Convalida dati'!$B$16,AND('Dealflow centrale'!V2629&lt;&gt;"",I2629&lt;&gt;""),IF(AND('Dealflow centrale'!Q2629='Convalida dati'!$B$17,'Dealflow centrale'!I2629=""),OR('Dealflow centrale'!V2629="",V2629='Convalida dati'!$D$8),"FALSO"))</f>
        <v>1</v>
      </c>
      <c r="E2629" s="57" t="b">
        <f>+IF(OR(T2629='Convalida dati'!$F$4,T2629='Convalida dati'!$F$5,T2629='Convalida dati'!$F$8),OR('Dealflow centrale'!V2629='Convalida dati'!$D$9,V2629='Convalida dati'!$D$6,V2629='Convalida dati'!$D$7),IF(OR('Dealflow centrale'!T2629='Convalida dati'!$F$6,'Dealflow centrale'!T2629='Convalida dati'!$F$7),OR('Dealflow centrale'!V2629='Convalida dati'!$D$12,'Dealflow centrale'!V2629='Convalida dati'!$D$9,'Dealflow centrale'!V2629='Convalida dati'!$D$6),IF(T2629="",OR(V2629="",V2629='Convalida dati'!$D$8),"FALSO")))</f>
        <v>1</v>
      </c>
      <c r="F2629" s="58" t="str">
        <f t="shared" ca="1" si="291"/>
        <v>OK</v>
      </c>
      <c r="G2629" s="60">
        <f t="shared" si="292"/>
        <v>2624</v>
      </c>
      <c r="H2629" s="84">
        <v>44936</v>
      </c>
      <c r="I2629" s="295">
        <v>44936</v>
      </c>
      <c r="J2629" s="279" t="s">
        <v>5414</v>
      </c>
      <c r="K2629" s="70" t="s">
        <v>62</v>
      </c>
      <c r="L2629" s="70" t="s">
        <v>714</v>
      </c>
      <c r="M2629" s="72" t="s">
        <v>105</v>
      </c>
      <c r="N2629" s="75"/>
      <c r="O2629" s="73" t="s">
        <v>5153</v>
      </c>
      <c r="P2629" s="72" t="s">
        <v>34</v>
      </c>
      <c r="Q2629" s="281" t="s">
        <v>170</v>
      </c>
      <c r="R2629" s="385" t="s">
        <v>49</v>
      </c>
      <c r="S2629" s="388" t="str">
        <f>+'EVCA sectoralclassification'!E214</f>
        <v>Systems software</v>
      </c>
      <c r="T2629" s="385" t="s">
        <v>41</v>
      </c>
      <c r="U2629" s="72" t="s">
        <v>218</v>
      </c>
      <c r="V2629" s="434" t="s">
        <v>174</v>
      </c>
      <c r="W2629" s="397"/>
      <c r="X2629" s="488">
        <v>44943</v>
      </c>
      <c r="Y2629" s="483"/>
      <c r="Z2629" s="80"/>
    </row>
    <row r="2630" spans="2:26" ht="42.45" hidden="1" customHeight="1" x14ac:dyDescent="0.3">
      <c r="B2630" s="56" t="str">
        <f t="shared" ca="1" si="289"/>
        <v>VERO</v>
      </c>
      <c r="C2630" s="57" t="b">
        <f t="shared" si="290"/>
        <v>1</v>
      </c>
      <c r="D2630" s="57" t="b">
        <f>+IF(Q2630='Convalida dati'!$B$16,AND('Dealflow centrale'!V2630&lt;&gt;"",I2630&lt;&gt;""),IF(AND('Dealflow centrale'!Q2630='Convalida dati'!$B$17,'Dealflow centrale'!I2630=""),OR('Dealflow centrale'!V2630="",V2630='Convalida dati'!$D$8),"FALSO"))</f>
        <v>1</v>
      </c>
      <c r="E2630" s="57" t="b">
        <f>+IF(OR(T2630='Convalida dati'!$F$4,T2630='Convalida dati'!$F$5,T2630='Convalida dati'!$F$8),OR('Dealflow centrale'!V2630='Convalida dati'!$D$9,V2630='Convalida dati'!$D$6,V2630='Convalida dati'!$D$7),IF(OR('Dealflow centrale'!T2630='Convalida dati'!$F$6,'Dealflow centrale'!T2630='Convalida dati'!$F$7),OR('Dealflow centrale'!V2630='Convalida dati'!$D$12,'Dealflow centrale'!V2630='Convalida dati'!$D$9,'Dealflow centrale'!V2630='Convalida dati'!$D$6),IF(T2630="",OR(V2630="",V2630='Convalida dati'!$D$8),"FALSO")))</f>
        <v>1</v>
      </c>
      <c r="F2630" s="58" t="str">
        <f t="shared" ca="1" si="291"/>
        <v>OK</v>
      </c>
      <c r="G2630" s="66">
        <f t="shared" si="292"/>
        <v>2625</v>
      </c>
      <c r="H2630" s="85">
        <v>44937</v>
      </c>
      <c r="I2630" s="296">
        <v>44937</v>
      </c>
      <c r="J2630" s="292" t="s">
        <v>5416</v>
      </c>
      <c r="K2630" s="76" t="s">
        <v>62</v>
      </c>
      <c r="L2630" s="76" t="s">
        <v>192</v>
      </c>
      <c r="M2630" s="78" t="s">
        <v>95</v>
      </c>
      <c r="N2630" s="64"/>
      <c r="O2630" s="272" t="s">
        <v>5415</v>
      </c>
      <c r="P2630" s="78" t="s">
        <v>83</v>
      </c>
      <c r="Q2630" s="280" t="s">
        <v>170</v>
      </c>
      <c r="R2630" s="384" t="s">
        <v>49</v>
      </c>
      <c r="S2630" s="390" t="s">
        <v>702</v>
      </c>
      <c r="T2630" s="384" t="s">
        <v>41</v>
      </c>
      <c r="U2630" s="66" t="s">
        <v>218</v>
      </c>
      <c r="V2630" s="445" t="s">
        <v>174</v>
      </c>
      <c r="W2630" s="396"/>
      <c r="X2630" s="489">
        <v>44943</v>
      </c>
      <c r="Y2630" s="482"/>
      <c r="Z2630" s="74"/>
    </row>
    <row r="2631" spans="2:26" ht="42.45" hidden="1" customHeight="1" x14ac:dyDescent="0.3">
      <c r="B2631" s="56" t="str">
        <f t="shared" ca="1" si="289"/>
        <v>VERO</v>
      </c>
      <c r="C2631" s="57" t="b">
        <f t="shared" si="290"/>
        <v>1</v>
      </c>
      <c r="D2631" s="57" t="b">
        <f>+IF(Q2631='Convalida dati'!$B$16,AND('Dealflow centrale'!V2631&lt;&gt;"",I2631&lt;&gt;""),IF(AND('Dealflow centrale'!Q2631='Convalida dati'!$B$17,'Dealflow centrale'!I2631=""),OR('Dealflow centrale'!V2631="",V2631='Convalida dati'!$D$8),"FALSO"))</f>
        <v>1</v>
      </c>
      <c r="E2631" s="57" t="b">
        <f>+IF(OR(T2631='Convalida dati'!$F$4,T2631='Convalida dati'!$F$5,T2631='Convalida dati'!$F$8),OR('Dealflow centrale'!V2631='Convalida dati'!$D$9,V2631='Convalida dati'!$D$6,V2631='Convalida dati'!$D$7),IF(OR('Dealflow centrale'!T2631='Convalida dati'!$F$6,'Dealflow centrale'!T2631='Convalida dati'!$F$7),OR('Dealflow centrale'!V2631='Convalida dati'!$D$12,'Dealflow centrale'!V2631='Convalida dati'!$D$9,'Dealflow centrale'!V2631='Convalida dati'!$D$6),IF(T2631="",OR(V2631="",V2631='Convalida dati'!$D$8),"FALSO")))</f>
        <v>1</v>
      </c>
      <c r="F2631" s="58" t="str">
        <f t="shared" ca="1" si="291"/>
        <v>OK</v>
      </c>
      <c r="G2631" s="60">
        <f t="shared" si="292"/>
        <v>2626</v>
      </c>
      <c r="H2631" s="84">
        <v>44938</v>
      </c>
      <c r="I2631" s="295">
        <v>44938</v>
      </c>
      <c r="J2631" s="279" t="s">
        <v>5417</v>
      </c>
      <c r="K2631" s="70" t="s">
        <v>62</v>
      </c>
      <c r="L2631" s="70" t="s">
        <v>149</v>
      </c>
      <c r="M2631" s="72" t="s">
        <v>92</v>
      </c>
      <c r="N2631" s="75"/>
      <c r="O2631" s="73" t="s">
        <v>5418</v>
      </c>
      <c r="P2631" s="72" t="s">
        <v>35</v>
      </c>
      <c r="Q2631" s="281" t="s">
        <v>170</v>
      </c>
      <c r="R2631" s="385" t="s">
        <v>48</v>
      </c>
      <c r="S2631" s="388" t="str">
        <f>+'EVCA sectoralclassification'!E200</f>
        <v>Internet technologies</v>
      </c>
      <c r="T2631" s="385" t="s">
        <v>166</v>
      </c>
      <c r="U2631" s="72" t="s">
        <v>218</v>
      </c>
      <c r="V2631" s="425" t="s">
        <v>5177</v>
      </c>
      <c r="W2631" s="461"/>
      <c r="X2631" s="488">
        <v>44943</v>
      </c>
      <c r="Y2631" s="483"/>
      <c r="Z2631" s="80"/>
    </row>
    <row r="2632" spans="2:26" ht="42.45" hidden="1" customHeight="1" x14ac:dyDescent="0.3">
      <c r="B2632" s="56" t="str">
        <f t="shared" ca="1" si="289"/>
        <v>VERO</v>
      </c>
      <c r="C2632" s="57" t="b">
        <f t="shared" si="290"/>
        <v>1</v>
      </c>
      <c r="D2632" s="57" t="b">
        <f>+IF(Q2632='Convalida dati'!$B$16,AND('Dealflow centrale'!V2632&lt;&gt;"",I2632&lt;&gt;""),IF(AND('Dealflow centrale'!Q2632='Convalida dati'!$B$17,'Dealflow centrale'!I2632=""),OR('Dealflow centrale'!V2632="",V2632='Convalida dati'!$D$8),"FALSO"))</f>
        <v>1</v>
      </c>
      <c r="E2632" s="57" t="b">
        <f>+IF(OR(T2632='Convalida dati'!$F$4,T2632='Convalida dati'!$F$5,T2632='Convalida dati'!$F$8),OR('Dealflow centrale'!V2632='Convalida dati'!$D$9,V2632='Convalida dati'!$D$6,V2632='Convalida dati'!$D$7),IF(OR('Dealflow centrale'!T2632='Convalida dati'!$F$6,'Dealflow centrale'!T2632='Convalida dati'!$F$7),OR('Dealflow centrale'!V2632='Convalida dati'!$D$12,'Dealflow centrale'!V2632='Convalida dati'!$D$9,'Dealflow centrale'!V2632='Convalida dati'!$D$6),IF(T2632="",OR(V2632="",V2632='Convalida dati'!$D$8),"FALSO")))</f>
        <v>1</v>
      </c>
      <c r="F2632" s="58" t="str">
        <f t="shared" ca="1" si="291"/>
        <v>OK</v>
      </c>
      <c r="G2632" s="66">
        <f t="shared" si="292"/>
        <v>2627</v>
      </c>
      <c r="H2632" s="85">
        <v>44938</v>
      </c>
      <c r="I2632" s="296">
        <v>44938</v>
      </c>
      <c r="J2632" s="292" t="s">
        <v>5419</v>
      </c>
      <c r="K2632" s="76" t="s">
        <v>62</v>
      </c>
      <c r="L2632" s="76" t="s">
        <v>149</v>
      </c>
      <c r="M2632" s="78" t="s">
        <v>92</v>
      </c>
      <c r="N2632" s="64"/>
      <c r="O2632" s="272" t="s">
        <v>5420</v>
      </c>
      <c r="P2632" s="78" t="s">
        <v>34</v>
      </c>
      <c r="Q2632" s="280" t="s">
        <v>170</v>
      </c>
      <c r="R2632" s="384" t="s">
        <v>46</v>
      </c>
      <c r="S2632" s="390" t="str">
        <f>+'EVCA sectoralclassification'!E179</f>
        <v>Energy: other</v>
      </c>
      <c r="T2632" s="384" t="s">
        <v>41</v>
      </c>
      <c r="U2632" s="66" t="s">
        <v>218</v>
      </c>
      <c r="V2632" s="445" t="s">
        <v>174</v>
      </c>
      <c r="W2632" s="396"/>
      <c r="X2632" s="489">
        <v>44943</v>
      </c>
      <c r="Y2632" s="482"/>
      <c r="Z2632" s="74"/>
    </row>
    <row r="2633" spans="2:26" ht="42.45" hidden="1" customHeight="1" x14ac:dyDescent="0.3">
      <c r="B2633" s="56" t="str">
        <f t="shared" ca="1" si="289"/>
        <v>VERO</v>
      </c>
      <c r="C2633" s="57" t="b">
        <f t="shared" si="290"/>
        <v>1</v>
      </c>
      <c r="D2633" s="57" t="b">
        <f>+IF(Q2633='Convalida dati'!$B$16,AND('Dealflow centrale'!V2633&lt;&gt;"",I2633&lt;&gt;""),IF(AND('Dealflow centrale'!Q2633='Convalida dati'!$B$17,'Dealflow centrale'!I2633=""),OR('Dealflow centrale'!V2633="",V2633='Convalida dati'!$D$8),"FALSO"))</f>
        <v>1</v>
      </c>
      <c r="E2633" s="57" t="b">
        <f>+IF(OR(T2633='Convalida dati'!$F$4,T2633='Convalida dati'!$F$5,T2633='Convalida dati'!$F$8),OR('Dealflow centrale'!V2633='Convalida dati'!$D$9,V2633='Convalida dati'!$D$6,V2633='Convalida dati'!$D$7),IF(OR('Dealflow centrale'!T2633='Convalida dati'!$F$6,'Dealflow centrale'!T2633='Convalida dati'!$F$7),OR('Dealflow centrale'!V2633='Convalida dati'!$D$12,'Dealflow centrale'!V2633='Convalida dati'!$D$9,'Dealflow centrale'!V2633='Convalida dati'!$D$6),IF(T2633="",OR(V2633="",V2633='Convalida dati'!$D$8),"FALSO")))</f>
        <v>1</v>
      </c>
      <c r="F2633" s="58" t="str">
        <f t="shared" ca="1" si="291"/>
        <v>OK</v>
      </c>
      <c r="G2633" s="60">
        <f t="shared" si="292"/>
        <v>2628</v>
      </c>
      <c r="H2633" s="84">
        <v>44938</v>
      </c>
      <c r="I2633" s="295">
        <v>44938</v>
      </c>
      <c r="J2633" s="279" t="s">
        <v>5421</v>
      </c>
      <c r="K2633" s="70" t="s">
        <v>62</v>
      </c>
      <c r="L2633" s="70" t="s">
        <v>231</v>
      </c>
      <c r="M2633" s="72" t="s">
        <v>91</v>
      </c>
      <c r="N2633" s="75"/>
      <c r="O2633" s="73" t="s">
        <v>5422</v>
      </c>
      <c r="P2633" s="72" t="s">
        <v>34</v>
      </c>
      <c r="Q2633" s="281" t="s">
        <v>170</v>
      </c>
      <c r="R2633" s="385" t="s">
        <v>49</v>
      </c>
      <c r="S2633" s="388" t="str">
        <f>+'EVCA sectoralclassification'!E218</f>
        <v>Computer related services: other</v>
      </c>
      <c r="T2633" s="385" t="s">
        <v>41</v>
      </c>
      <c r="U2633" s="72" t="s">
        <v>218</v>
      </c>
      <c r="V2633" s="434" t="s">
        <v>174</v>
      </c>
      <c r="W2633" s="397"/>
      <c r="X2633" s="488">
        <v>44943</v>
      </c>
      <c r="Y2633" s="483"/>
      <c r="Z2633" s="80"/>
    </row>
    <row r="2634" spans="2:26" ht="42.45" hidden="1" customHeight="1" x14ac:dyDescent="0.3">
      <c r="B2634" s="56" t="str">
        <f t="shared" ca="1" si="289"/>
        <v>VERO</v>
      </c>
      <c r="C2634" s="57" t="b">
        <f t="shared" si="290"/>
        <v>1</v>
      </c>
      <c r="D2634" s="57" t="b">
        <f>+IF(Q2634='Convalida dati'!$B$16,AND('Dealflow centrale'!V2634&lt;&gt;"",I2634&lt;&gt;""),IF(AND('Dealflow centrale'!Q2634='Convalida dati'!$B$17,'Dealflow centrale'!I2634=""),OR('Dealflow centrale'!V2634="",V2634='Convalida dati'!$D$8),"FALSO"))</f>
        <v>1</v>
      </c>
      <c r="E2634" s="57" t="b">
        <f>+IF(OR(T2634='Convalida dati'!$F$4,T2634='Convalida dati'!$F$5,T2634='Convalida dati'!$F$8),OR('Dealflow centrale'!V2634='Convalida dati'!$D$9,V2634='Convalida dati'!$D$6,V2634='Convalida dati'!$D$7),IF(OR('Dealflow centrale'!T2634='Convalida dati'!$F$6,'Dealflow centrale'!T2634='Convalida dati'!$F$7),OR('Dealflow centrale'!V2634='Convalida dati'!$D$12,'Dealflow centrale'!V2634='Convalida dati'!$D$9,'Dealflow centrale'!V2634='Convalida dati'!$D$6),IF(T2634="",OR(V2634="",V2634='Convalida dati'!$D$8),"FALSO")))</f>
        <v>1</v>
      </c>
      <c r="F2634" s="58" t="str">
        <f t="shared" ca="1" si="291"/>
        <v>OK</v>
      </c>
      <c r="G2634" s="66">
        <f t="shared" si="292"/>
        <v>2629</v>
      </c>
      <c r="H2634" s="85">
        <v>44938</v>
      </c>
      <c r="I2634" s="296">
        <v>44938</v>
      </c>
      <c r="J2634" s="292" t="s">
        <v>5424</v>
      </c>
      <c r="K2634" s="76" t="s">
        <v>62</v>
      </c>
      <c r="L2634" s="76" t="s">
        <v>802</v>
      </c>
      <c r="M2634" s="78" t="s">
        <v>99</v>
      </c>
      <c r="N2634" s="64"/>
      <c r="O2634" s="272" t="s">
        <v>5423</v>
      </c>
      <c r="P2634" s="78" t="s">
        <v>34</v>
      </c>
      <c r="Q2634" s="280" t="s">
        <v>170</v>
      </c>
      <c r="R2634" s="382" t="s">
        <v>48</v>
      </c>
      <c r="S2634" s="387" t="str">
        <f>+'EVCA sectoralclassification'!E199</f>
        <v>Internet technologies</v>
      </c>
      <c r="T2634" s="384" t="s">
        <v>166</v>
      </c>
      <c r="U2634" s="78" t="s">
        <v>218</v>
      </c>
      <c r="V2634" s="427" t="s">
        <v>5177</v>
      </c>
      <c r="W2634" s="462"/>
      <c r="X2634" s="489">
        <v>44943</v>
      </c>
      <c r="Y2634" s="482"/>
      <c r="Z2634" s="74"/>
    </row>
    <row r="2635" spans="2:26" ht="42.45" hidden="1" customHeight="1" x14ac:dyDescent="0.3">
      <c r="B2635" s="56" t="str">
        <f t="shared" ca="1" si="289"/>
        <v>VERO</v>
      </c>
      <c r="C2635" s="57" t="b">
        <f t="shared" si="290"/>
        <v>1</v>
      </c>
      <c r="D2635" s="57" t="b">
        <f>+IF(Q2635='Convalida dati'!$B$16,AND('Dealflow centrale'!V2635&lt;&gt;"",I2635&lt;&gt;""),IF(AND('Dealflow centrale'!Q2635='Convalida dati'!$B$17,'Dealflow centrale'!I2635=""),OR('Dealflow centrale'!V2635="",V2635='Convalida dati'!$D$8),"FALSO"))</f>
        <v>1</v>
      </c>
      <c r="E2635" s="57" t="b">
        <f>+IF(OR(T2635='Convalida dati'!$F$4,T2635='Convalida dati'!$F$5,T2635='Convalida dati'!$F$8),OR('Dealflow centrale'!V2635='Convalida dati'!$D$9,V2635='Convalida dati'!$D$6,V2635='Convalida dati'!$D$7),IF(OR('Dealflow centrale'!T2635='Convalida dati'!$F$6,'Dealflow centrale'!T2635='Convalida dati'!$F$7),OR('Dealflow centrale'!V2635='Convalida dati'!$D$12,'Dealflow centrale'!V2635='Convalida dati'!$D$9,'Dealflow centrale'!V2635='Convalida dati'!$D$6),IF(T2635="",OR(V2635="",V2635='Convalida dati'!$D$8),"FALSO")))</f>
        <v>1</v>
      </c>
      <c r="F2635" s="58" t="str">
        <f t="shared" ca="1" si="291"/>
        <v>OK</v>
      </c>
      <c r="G2635" s="60">
        <f t="shared" si="292"/>
        <v>2630</v>
      </c>
      <c r="H2635" s="84">
        <v>44924</v>
      </c>
      <c r="I2635" s="295">
        <v>44924</v>
      </c>
      <c r="J2635" s="279" t="s">
        <v>5425</v>
      </c>
      <c r="K2635" s="70" t="s">
        <v>62</v>
      </c>
      <c r="L2635" s="70" t="s">
        <v>5426</v>
      </c>
      <c r="M2635" s="72" t="s">
        <v>92</v>
      </c>
      <c r="N2635" s="75"/>
      <c r="O2635" s="73" t="s">
        <v>5427</v>
      </c>
      <c r="P2635" s="72" t="s">
        <v>34</v>
      </c>
      <c r="Q2635" s="281" t="s">
        <v>170</v>
      </c>
      <c r="R2635" s="385" t="s">
        <v>53</v>
      </c>
      <c r="S2635" s="388" t="str">
        <f>+'EVCA sectoralclassification'!E181</f>
        <v>Financial institutions and services</v>
      </c>
      <c r="T2635" s="385" t="s">
        <v>166</v>
      </c>
      <c r="U2635" s="72" t="s">
        <v>218</v>
      </c>
      <c r="V2635" s="425" t="s">
        <v>5177</v>
      </c>
      <c r="W2635" s="461"/>
      <c r="X2635" s="488">
        <v>44943</v>
      </c>
      <c r="Y2635" s="483"/>
      <c r="Z2635" s="80"/>
    </row>
    <row r="2636" spans="2:26" ht="42.45" hidden="1" customHeight="1" x14ac:dyDescent="0.3">
      <c r="B2636" s="56" t="str">
        <f t="shared" ca="1" si="286"/>
        <v>VERO</v>
      </c>
      <c r="C2636" s="57" t="b">
        <f t="shared" si="287"/>
        <v>1</v>
      </c>
      <c r="D2636" s="57" t="b">
        <f>+IF(Q2636='Convalida dati'!$B$16,AND('Dealflow centrale'!V2636&lt;&gt;"",I2636&lt;&gt;""),IF(AND('Dealflow centrale'!Q2636='Convalida dati'!$B$17,'Dealflow centrale'!I2636=""),OR('Dealflow centrale'!V2636="",V2636='Convalida dati'!$D$8),"FALSO"))</f>
        <v>1</v>
      </c>
      <c r="E2636" s="57" t="b">
        <f>+IF(OR(T2636='Convalida dati'!$F$4,T2636='Convalida dati'!$F$5,T2636='Convalida dati'!$F$8),OR('Dealflow centrale'!V2636='Convalida dati'!$D$9,V2636='Convalida dati'!$D$6,V2636='Convalida dati'!$D$7),IF(OR('Dealflow centrale'!T2636='Convalida dati'!$F$6,'Dealflow centrale'!T2636='Convalida dati'!$F$7),OR('Dealflow centrale'!V2636='Convalida dati'!$D$12,'Dealflow centrale'!V2636='Convalida dati'!$D$9,'Dealflow centrale'!V2636='Convalida dati'!$D$6),IF(T2636="",OR(V2636="",V2636='Convalida dati'!$D$8),"FALSO")))</f>
        <v>1</v>
      </c>
      <c r="F2636" s="58" t="str">
        <f t="shared" ca="1" si="288"/>
        <v>OK</v>
      </c>
      <c r="G2636" s="66">
        <f t="shared" si="292"/>
        <v>2631</v>
      </c>
      <c r="H2636" s="85">
        <v>44942</v>
      </c>
      <c r="I2636" s="296">
        <v>44942</v>
      </c>
      <c r="J2636" s="292" t="s">
        <v>5428</v>
      </c>
      <c r="K2636" s="76" t="s">
        <v>62</v>
      </c>
      <c r="L2636" s="76" t="s">
        <v>206</v>
      </c>
      <c r="M2636" s="78" t="s">
        <v>206</v>
      </c>
      <c r="N2636" s="64"/>
      <c r="O2636" s="272" t="s">
        <v>5429</v>
      </c>
      <c r="P2636" s="78" t="s">
        <v>34</v>
      </c>
      <c r="Q2636" s="280" t="s">
        <v>170</v>
      </c>
      <c r="R2636" s="382" t="s">
        <v>48</v>
      </c>
      <c r="S2636" s="387" t="str">
        <f>+'EVCA sectoralclassification'!E199</f>
        <v>Internet technologies</v>
      </c>
      <c r="T2636" s="384" t="s">
        <v>41</v>
      </c>
      <c r="U2636" s="78" t="s">
        <v>218</v>
      </c>
      <c r="V2636" s="445" t="s">
        <v>174</v>
      </c>
      <c r="W2636" s="396"/>
      <c r="X2636" s="489">
        <v>44943</v>
      </c>
      <c r="Y2636" s="482"/>
      <c r="Z2636" s="74"/>
    </row>
    <row r="2637" spans="2:26" ht="42.45" hidden="1" customHeight="1" x14ac:dyDescent="0.3">
      <c r="B2637" s="56" t="str">
        <f t="shared" ca="1" si="286"/>
        <v>VERO</v>
      </c>
      <c r="C2637" s="57" t="b">
        <f t="shared" si="287"/>
        <v>1</v>
      </c>
      <c r="D2637" s="57" t="b">
        <f>+IF(Q2637='Convalida dati'!$B$16,AND('Dealflow centrale'!V2637&lt;&gt;"",I2637&lt;&gt;""),IF(AND('Dealflow centrale'!Q2637='Convalida dati'!$B$17,'Dealflow centrale'!I2637=""),OR('Dealflow centrale'!V2637="",V2637='Convalida dati'!$D$8),"FALSO"))</f>
        <v>1</v>
      </c>
      <c r="E2637" s="57" t="b">
        <f>+IF(OR(T2637='Convalida dati'!$F$4,T2637='Convalida dati'!$F$5,T2637='Convalida dati'!$F$8),OR('Dealflow centrale'!V2637='Convalida dati'!$D$9,V2637='Convalida dati'!$D$6,V2637='Convalida dati'!$D$7),IF(OR('Dealflow centrale'!T2637='Convalida dati'!$F$6,'Dealflow centrale'!T2637='Convalida dati'!$F$7),OR('Dealflow centrale'!V2637='Convalida dati'!$D$12,'Dealflow centrale'!V2637='Convalida dati'!$D$9,'Dealflow centrale'!V2637='Convalida dati'!$D$6),IF(T2637="",OR(V2637="",V2637='Convalida dati'!$D$8),"FALSO")))</f>
        <v>1</v>
      </c>
      <c r="F2637" s="58" t="str">
        <f t="shared" ca="1" si="288"/>
        <v>OK</v>
      </c>
      <c r="G2637" s="60">
        <f t="shared" si="292"/>
        <v>2632</v>
      </c>
      <c r="H2637" s="84">
        <v>44943</v>
      </c>
      <c r="I2637" s="295">
        <v>44943</v>
      </c>
      <c r="J2637" s="279" t="s">
        <v>5430</v>
      </c>
      <c r="K2637" s="70" t="s">
        <v>64</v>
      </c>
      <c r="L2637" s="70" t="s">
        <v>895</v>
      </c>
      <c r="M2637" s="72" t="s">
        <v>161</v>
      </c>
      <c r="N2637" s="75"/>
      <c r="O2637" s="73" t="s">
        <v>5431</v>
      </c>
      <c r="P2637" s="72" t="s">
        <v>35</v>
      </c>
      <c r="Q2637" s="281" t="s">
        <v>170</v>
      </c>
      <c r="R2637" s="385" t="s">
        <v>45</v>
      </c>
      <c r="S2637" s="388" t="str">
        <f>+'EVCA sectoralclassification'!E233</f>
        <v>Pharmaceuticals and drug delivery</v>
      </c>
      <c r="T2637" s="385" t="s">
        <v>166</v>
      </c>
      <c r="U2637" s="72" t="s">
        <v>218</v>
      </c>
      <c r="V2637" s="434" t="s">
        <v>174</v>
      </c>
      <c r="W2637" s="397"/>
      <c r="X2637" s="488">
        <v>44943</v>
      </c>
      <c r="Y2637" s="483"/>
      <c r="Z2637" s="80"/>
    </row>
    <row r="2638" spans="2:26" ht="42.45" hidden="1" customHeight="1" x14ac:dyDescent="0.3">
      <c r="B2638" s="56" t="str">
        <f t="shared" ca="1" si="286"/>
        <v>VERO</v>
      </c>
      <c r="C2638" s="57" t="b">
        <f t="shared" si="287"/>
        <v>1</v>
      </c>
      <c r="D2638" s="57" t="b">
        <f>+IF(Q2638='Convalida dati'!$B$16,AND('Dealflow centrale'!V2638&lt;&gt;"",I2638&lt;&gt;""),IF(AND('Dealflow centrale'!Q2638='Convalida dati'!$B$17,'Dealflow centrale'!I2638=""),OR('Dealflow centrale'!V2638="",V2638='Convalida dati'!$D$8),"FALSO"))</f>
        <v>1</v>
      </c>
      <c r="E2638" s="57" t="b">
        <f>+IF(OR(T2638='Convalida dati'!$F$4,T2638='Convalida dati'!$F$5,T2638='Convalida dati'!$F$8),OR('Dealflow centrale'!V2638='Convalida dati'!$D$9,V2638='Convalida dati'!$D$6,V2638='Convalida dati'!$D$7),IF(OR('Dealflow centrale'!T2638='Convalida dati'!$F$6,'Dealflow centrale'!T2638='Convalida dati'!$F$7),OR('Dealflow centrale'!V2638='Convalida dati'!$D$12,'Dealflow centrale'!V2638='Convalida dati'!$D$9,'Dealflow centrale'!V2638='Convalida dati'!$D$6),IF(T2638="",OR(V2638="",V2638='Convalida dati'!$D$8),"FALSO")))</f>
        <v>1</v>
      </c>
      <c r="F2638" s="58" t="str">
        <f t="shared" ca="1" si="288"/>
        <v>OK</v>
      </c>
      <c r="G2638" s="66">
        <f t="shared" si="292"/>
        <v>2633</v>
      </c>
      <c r="H2638" s="85">
        <v>44943</v>
      </c>
      <c r="I2638" s="296">
        <v>44943</v>
      </c>
      <c r="J2638" s="292" t="s">
        <v>5432</v>
      </c>
      <c r="K2638" s="76" t="s">
        <v>62</v>
      </c>
      <c r="L2638" s="76" t="s">
        <v>202</v>
      </c>
      <c r="M2638" s="78" t="s">
        <v>89</v>
      </c>
      <c r="N2638" s="64"/>
      <c r="O2638" s="272" t="s">
        <v>5433</v>
      </c>
      <c r="P2638" s="78" t="s">
        <v>34</v>
      </c>
      <c r="Q2638" s="280" t="s">
        <v>170</v>
      </c>
      <c r="R2638" s="384" t="s">
        <v>49</v>
      </c>
      <c r="S2638" s="390" t="str">
        <f>+'EVCA sectoralclassification'!E214</f>
        <v>Systems software</v>
      </c>
      <c r="T2638" s="384" t="s">
        <v>41</v>
      </c>
      <c r="U2638" s="66" t="s">
        <v>218</v>
      </c>
      <c r="V2638" s="445" t="s">
        <v>174</v>
      </c>
      <c r="W2638" s="396"/>
      <c r="X2638" s="489">
        <v>44943</v>
      </c>
      <c r="Y2638" s="482"/>
      <c r="Z2638" s="74"/>
    </row>
    <row r="2639" spans="2:26" ht="42.45" hidden="1" customHeight="1" x14ac:dyDescent="0.3">
      <c r="B2639" s="56" t="str">
        <f t="shared" ca="1" si="286"/>
        <v>VERO</v>
      </c>
      <c r="C2639" s="57" t="b">
        <f t="shared" si="287"/>
        <v>1</v>
      </c>
      <c r="D2639" s="57" t="b">
        <f>+IF(Q2639='Convalida dati'!$B$16,AND('Dealflow centrale'!V2639&lt;&gt;"",I2639&lt;&gt;""),IF(AND('Dealflow centrale'!Q2639='Convalida dati'!$B$17,'Dealflow centrale'!I2639=""),OR('Dealflow centrale'!V2639="",V2639='Convalida dati'!$D$8),"FALSO"))</f>
        <v>1</v>
      </c>
      <c r="E2639" s="57" t="b">
        <f>+IF(OR(T2639='Convalida dati'!$F$4,T2639='Convalida dati'!$F$5,T2639='Convalida dati'!$F$8),OR('Dealflow centrale'!V2639='Convalida dati'!$D$9,V2639='Convalida dati'!$D$6,V2639='Convalida dati'!$D$7),IF(OR('Dealflow centrale'!T2639='Convalida dati'!$F$6,'Dealflow centrale'!T2639='Convalida dati'!$F$7),OR('Dealflow centrale'!V2639='Convalida dati'!$D$12,'Dealflow centrale'!V2639='Convalida dati'!$D$9,'Dealflow centrale'!V2639='Convalida dati'!$D$6),IF(T2639="",OR(V2639="",V2639='Convalida dati'!$D$8),"FALSO")))</f>
        <v>1</v>
      </c>
      <c r="F2639" s="58" t="str">
        <f t="shared" ca="1" si="288"/>
        <v>OK</v>
      </c>
      <c r="G2639" s="60">
        <f t="shared" si="292"/>
        <v>2634</v>
      </c>
      <c r="H2639" s="84">
        <v>44943</v>
      </c>
      <c r="I2639" s="295">
        <v>44943</v>
      </c>
      <c r="J2639" s="279" t="s">
        <v>5434</v>
      </c>
      <c r="K2639" s="70" t="s">
        <v>62</v>
      </c>
      <c r="L2639" s="70" t="s">
        <v>149</v>
      </c>
      <c r="M2639" s="72" t="s">
        <v>92</v>
      </c>
      <c r="N2639" s="75"/>
      <c r="O2639" s="73" t="s">
        <v>5435</v>
      </c>
      <c r="P2639" s="72" t="s">
        <v>34</v>
      </c>
      <c r="Q2639" s="281" t="s">
        <v>170</v>
      </c>
      <c r="R2639" s="385" t="s">
        <v>49</v>
      </c>
      <c r="S2639" s="388" t="str">
        <f>+'EVCA sectoralclassification'!E203</f>
        <v>Consumer electronics</v>
      </c>
      <c r="T2639" s="385" t="s">
        <v>166</v>
      </c>
      <c r="U2639" s="72" t="s">
        <v>218</v>
      </c>
      <c r="V2639" s="425" t="s">
        <v>5177</v>
      </c>
      <c r="W2639" s="461"/>
      <c r="X2639" s="488">
        <v>44950</v>
      </c>
      <c r="Y2639" s="483"/>
      <c r="Z2639" s="80"/>
    </row>
    <row r="2640" spans="2:26" ht="42.45" hidden="1" customHeight="1" x14ac:dyDescent="0.3">
      <c r="B2640" s="56" t="str">
        <f t="shared" ca="1" si="286"/>
        <v>VERO</v>
      </c>
      <c r="C2640" s="57" t="b">
        <f t="shared" si="287"/>
        <v>1</v>
      </c>
      <c r="D2640" s="57" t="b">
        <f>+IF(Q2640='Convalida dati'!$B$16,AND('Dealflow centrale'!V2640&lt;&gt;"",I2640&lt;&gt;""),IF(AND('Dealflow centrale'!Q2640='Convalida dati'!$B$17,'Dealflow centrale'!I2640=""),OR('Dealflow centrale'!V2640="",V2640='Convalida dati'!$D$8),"FALSO"))</f>
        <v>1</v>
      </c>
      <c r="E2640" s="57" t="b">
        <f>+IF(OR(T2640='Convalida dati'!$F$4,T2640='Convalida dati'!$F$5,T2640='Convalida dati'!$F$8),OR('Dealflow centrale'!V2640='Convalida dati'!$D$9,V2640='Convalida dati'!$D$6,V2640='Convalida dati'!$D$7),IF(OR('Dealflow centrale'!T2640='Convalida dati'!$F$6,'Dealflow centrale'!T2640='Convalida dati'!$F$7),OR('Dealflow centrale'!V2640='Convalida dati'!$D$12,'Dealflow centrale'!V2640='Convalida dati'!$D$9,'Dealflow centrale'!V2640='Convalida dati'!$D$6),IF(T2640="",OR(V2640="",V2640='Convalida dati'!$D$8),"FALSO")))</f>
        <v>1</v>
      </c>
      <c r="F2640" s="58" t="str">
        <f t="shared" ca="1" si="288"/>
        <v>OK</v>
      </c>
      <c r="G2640" s="66">
        <f t="shared" si="292"/>
        <v>2635</v>
      </c>
      <c r="H2640" s="85">
        <v>44945</v>
      </c>
      <c r="I2640" s="296">
        <v>44945</v>
      </c>
      <c r="J2640" s="292" t="s">
        <v>5437</v>
      </c>
      <c r="K2640" s="76" t="s">
        <v>62</v>
      </c>
      <c r="L2640" s="76" t="s">
        <v>149</v>
      </c>
      <c r="M2640" s="78" t="s">
        <v>92</v>
      </c>
      <c r="N2640" s="64"/>
      <c r="O2640" s="272" t="s">
        <v>5436</v>
      </c>
      <c r="P2640" s="78" t="s">
        <v>34</v>
      </c>
      <c r="Q2640" s="280" t="s">
        <v>170</v>
      </c>
      <c r="R2640" s="384" t="s">
        <v>53</v>
      </c>
      <c r="S2640" s="387" t="str">
        <f>+'EVCA sectoralclassification'!E182</f>
        <v>Financial institutions and services</v>
      </c>
      <c r="T2640" s="384" t="s">
        <v>166</v>
      </c>
      <c r="U2640" s="78" t="s">
        <v>218</v>
      </c>
      <c r="V2640" s="427" t="s">
        <v>5177</v>
      </c>
      <c r="W2640" s="462"/>
      <c r="X2640" s="489">
        <v>44950</v>
      </c>
      <c r="Y2640" s="482"/>
      <c r="Z2640" s="74"/>
    </row>
    <row r="2641" spans="2:26" ht="42.45" hidden="1" customHeight="1" x14ac:dyDescent="0.3">
      <c r="B2641" s="56" t="str">
        <f t="shared" ca="1" si="286"/>
        <v>VERO</v>
      </c>
      <c r="C2641" s="57" t="b">
        <f t="shared" si="287"/>
        <v>1</v>
      </c>
      <c r="D2641" s="57" t="b">
        <f>+IF(Q2641='Convalida dati'!$B$16,AND('Dealflow centrale'!V2641&lt;&gt;"",I2641&lt;&gt;""),IF(AND('Dealflow centrale'!Q2641='Convalida dati'!$B$17,'Dealflow centrale'!I2641=""),OR('Dealflow centrale'!V2641="",V2641='Convalida dati'!$D$8),"FALSO"))</f>
        <v>1</v>
      </c>
      <c r="E2641" s="57" t="b">
        <f>+IF(OR(T2641='Convalida dati'!$F$4,T2641='Convalida dati'!$F$5,T2641='Convalida dati'!$F$8),OR('Dealflow centrale'!V2641='Convalida dati'!$D$9,V2641='Convalida dati'!$D$6,V2641='Convalida dati'!$D$7),IF(OR('Dealflow centrale'!T2641='Convalida dati'!$F$6,'Dealflow centrale'!T2641='Convalida dati'!$F$7),OR('Dealflow centrale'!V2641='Convalida dati'!$D$12,'Dealflow centrale'!V2641='Convalida dati'!$D$9,'Dealflow centrale'!V2641='Convalida dati'!$D$6),IF(T2641="",OR(V2641="",V2641='Convalida dati'!$D$8),"FALSO")))</f>
        <v>1</v>
      </c>
      <c r="F2641" s="58" t="str">
        <f t="shared" ca="1" si="288"/>
        <v>OK</v>
      </c>
      <c r="G2641" s="60">
        <f t="shared" si="292"/>
        <v>2636</v>
      </c>
      <c r="H2641" s="84">
        <v>44945</v>
      </c>
      <c r="I2641" s="295">
        <v>44945</v>
      </c>
      <c r="J2641" s="279" t="s">
        <v>5438</v>
      </c>
      <c r="K2641" s="70" t="s">
        <v>62</v>
      </c>
      <c r="L2641" s="70" t="s">
        <v>149</v>
      </c>
      <c r="M2641" s="72" t="s">
        <v>92</v>
      </c>
      <c r="N2641" s="75"/>
      <c r="O2641" s="73" t="s">
        <v>5439</v>
      </c>
      <c r="P2641" s="72" t="s">
        <v>34</v>
      </c>
      <c r="Q2641" s="281" t="s">
        <v>170</v>
      </c>
      <c r="R2641" s="385" t="s">
        <v>46</v>
      </c>
      <c r="S2641" s="388" t="str">
        <f>+'EVCA sectoralclassification'!E179</f>
        <v>Energy: other</v>
      </c>
      <c r="T2641" s="385" t="s">
        <v>41</v>
      </c>
      <c r="U2641" s="72" t="s">
        <v>218</v>
      </c>
      <c r="V2641" s="434" t="s">
        <v>174</v>
      </c>
      <c r="W2641" s="397"/>
      <c r="X2641" s="488">
        <v>44950</v>
      </c>
      <c r="Y2641" s="483"/>
      <c r="Z2641" s="80"/>
    </row>
    <row r="2642" spans="2:26" ht="42.45" hidden="1" customHeight="1" x14ac:dyDescent="0.3">
      <c r="B2642" s="56" t="str">
        <f t="shared" ref="B2642:B2643" ca="1" si="293">IF(AND(+H2642&lt;=X2642,X2642&lt;=TODAY()),"VERO","FALSO")</f>
        <v>VERO</v>
      </c>
      <c r="C2642" s="57" t="b">
        <f t="shared" ref="C2642:C2643" si="294">+(AND(G2642&lt;&gt;"",H2642&lt;&gt;"",J2642&lt;&gt;"",K2642&lt;&gt;"",L2642&lt;&gt;"",M2642&lt;&gt;"",P2642&lt;&gt;"",Q2642&lt;&gt;""))</f>
        <v>1</v>
      </c>
      <c r="D2642" s="57" t="b">
        <f>+IF(Q2642='Convalida dati'!$B$16,AND('Dealflow centrale'!V2642&lt;&gt;"",I2642&lt;&gt;""),IF(AND('Dealflow centrale'!Q2642='Convalida dati'!$B$17,'Dealflow centrale'!I2642=""),OR('Dealflow centrale'!V2642="",V2642='Convalida dati'!$D$8),"FALSO"))</f>
        <v>1</v>
      </c>
      <c r="E2642" s="57" t="b">
        <f>+IF(OR(T2642='Convalida dati'!$F$4,T2642='Convalida dati'!$F$5,T2642='Convalida dati'!$F$8),OR('Dealflow centrale'!V2642='Convalida dati'!$D$9,V2642='Convalida dati'!$D$6,V2642='Convalida dati'!$D$7),IF(OR('Dealflow centrale'!T2642='Convalida dati'!$F$6,'Dealflow centrale'!T2642='Convalida dati'!$F$7),OR('Dealflow centrale'!V2642='Convalida dati'!$D$12,'Dealflow centrale'!V2642='Convalida dati'!$D$9,'Dealflow centrale'!V2642='Convalida dati'!$D$6),IF(T2642="",OR(V2642="",V2642='Convalida dati'!$D$8),"FALSO")))</f>
        <v>1</v>
      </c>
      <c r="F2642" s="58" t="str">
        <f t="shared" ref="F2642:F2643" ca="1" si="295">+IF(AND(B2642="VERO",C2642=TRUE,D2642=TRUE,E2642=TRUE),"OK","ERRORE")</f>
        <v>OK</v>
      </c>
      <c r="G2642" s="66">
        <f t="shared" si="292"/>
        <v>2637</v>
      </c>
      <c r="H2642" s="85">
        <v>44947</v>
      </c>
      <c r="I2642" s="296">
        <v>44951</v>
      </c>
      <c r="J2642" s="292" t="s">
        <v>5440</v>
      </c>
      <c r="K2642" s="76" t="s">
        <v>62</v>
      </c>
      <c r="L2642" s="76" t="s">
        <v>69</v>
      </c>
      <c r="M2642" s="78" t="s">
        <v>70</v>
      </c>
      <c r="N2642" s="64"/>
      <c r="O2642" s="272" t="s">
        <v>5441</v>
      </c>
      <c r="P2642" s="78" t="s">
        <v>34</v>
      </c>
      <c r="Q2642" s="280" t="s">
        <v>170</v>
      </c>
      <c r="R2642" s="384" t="s">
        <v>53</v>
      </c>
      <c r="S2642" s="387" t="str">
        <f>+'EVCA sectoralclassification'!E108</f>
        <v>Transportation services</v>
      </c>
      <c r="T2642" s="384" t="s">
        <v>41</v>
      </c>
      <c r="U2642" s="78" t="s">
        <v>218</v>
      </c>
      <c r="V2642" s="445" t="s">
        <v>174</v>
      </c>
      <c r="W2642" s="396"/>
      <c r="X2642" s="489">
        <v>44957</v>
      </c>
      <c r="Y2642" s="482"/>
      <c r="Z2642" s="74"/>
    </row>
    <row r="2643" spans="2:26" ht="42.45" hidden="1" customHeight="1" x14ac:dyDescent="0.3">
      <c r="B2643" s="56" t="str">
        <f t="shared" ca="1" si="293"/>
        <v>VERO</v>
      </c>
      <c r="C2643" s="57" t="b">
        <f t="shared" si="294"/>
        <v>1</v>
      </c>
      <c r="D2643" s="57" t="b">
        <f>+IF(Q2643='Convalida dati'!$B$16,AND('Dealflow centrale'!V2643&lt;&gt;"",I2643&lt;&gt;""),IF(AND('Dealflow centrale'!Q2643='Convalida dati'!$B$17,'Dealflow centrale'!I2643=""),OR('Dealflow centrale'!V2643="",V2643='Convalida dati'!$D$8),"FALSO"))</f>
        <v>1</v>
      </c>
      <c r="E2643" s="57" t="b">
        <f>+IF(OR(T2643='Convalida dati'!$F$4,T2643='Convalida dati'!$F$5,T2643='Convalida dati'!$F$8),OR('Dealflow centrale'!V2643='Convalida dati'!$D$9,V2643='Convalida dati'!$D$6,V2643='Convalida dati'!$D$7),IF(OR('Dealflow centrale'!T2643='Convalida dati'!$F$6,'Dealflow centrale'!T2643='Convalida dati'!$F$7),OR('Dealflow centrale'!V2643='Convalida dati'!$D$12,'Dealflow centrale'!V2643='Convalida dati'!$D$9,'Dealflow centrale'!V2643='Convalida dati'!$D$6),IF(T2643="",OR(V2643="",V2643='Convalida dati'!$D$8),"FALSO")))</f>
        <v>1</v>
      </c>
      <c r="F2643" s="58" t="str">
        <f t="shared" ca="1" si="295"/>
        <v>OK</v>
      </c>
      <c r="G2643" s="60">
        <f t="shared" si="292"/>
        <v>2638</v>
      </c>
      <c r="H2643" s="84">
        <v>44950</v>
      </c>
      <c r="I2643" s="295">
        <v>44950</v>
      </c>
      <c r="J2643" s="279" t="s">
        <v>5442</v>
      </c>
      <c r="K2643" s="70" t="s">
        <v>62</v>
      </c>
      <c r="L2643" s="70" t="s">
        <v>192</v>
      </c>
      <c r="M2643" s="72" t="s">
        <v>95</v>
      </c>
      <c r="N2643" s="75"/>
      <c r="O2643" s="73" t="s">
        <v>5318</v>
      </c>
      <c r="P2643" s="72" t="s">
        <v>35</v>
      </c>
      <c r="Q2643" s="281" t="s">
        <v>170</v>
      </c>
      <c r="R2643" s="385" t="s">
        <v>49</v>
      </c>
      <c r="S2643" s="388" t="str">
        <f>+'EVCA sectoralclassification'!E214</f>
        <v>Systems software</v>
      </c>
      <c r="T2643" s="385" t="s">
        <v>166</v>
      </c>
      <c r="U2643" s="72" t="s">
        <v>218</v>
      </c>
      <c r="V2643" s="425" t="s">
        <v>5177</v>
      </c>
      <c r="W2643" s="461"/>
      <c r="X2643" s="488">
        <v>45238</v>
      </c>
      <c r="Y2643" s="483" t="s">
        <v>5988</v>
      </c>
      <c r="Z2643" s="80"/>
    </row>
    <row r="2644" spans="2:26" ht="42.45" hidden="1" customHeight="1" x14ac:dyDescent="0.3">
      <c r="B2644" s="56" t="str">
        <f t="shared" ref="B2644:B2659" ca="1" si="296">IF(AND(+H2644&lt;=X2644,X2644&lt;=TODAY()),"VERO","FALSO")</f>
        <v>VERO</v>
      </c>
      <c r="C2644" s="57" t="b">
        <f t="shared" ref="C2644:C2659" si="297">+(AND(G2644&lt;&gt;"",H2644&lt;&gt;"",J2644&lt;&gt;"",K2644&lt;&gt;"",L2644&lt;&gt;"",M2644&lt;&gt;"",P2644&lt;&gt;"",Q2644&lt;&gt;""))</f>
        <v>1</v>
      </c>
      <c r="D2644" s="57" t="b">
        <f>+IF(Q2644='Convalida dati'!$B$16,AND('Dealflow centrale'!V2644&lt;&gt;"",I2644&lt;&gt;""),IF(AND('Dealflow centrale'!Q2644='Convalida dati'!$B$17,'Dealflow centrale'!I2644=""),OR('Dealflow centrale'!V2644="",V2644='Convalida dati'!$D$8),"FALSO"))</f>
        <v>1</v>
      </c>
      <c r="E2644" s="57" t="b">
        <f>+IF(OR(T2644='Convalida dati'!$F$4,T2644='Convalida dati'!$F$5,T2644='Convalida dati'!$F$8),OR('Dealflow centrale'!V2644='Convalida dati'!$D$9,V2644='Convalida dati'!$D$6,V2644='Convalida dati'!$D$7),IF(OR('Dealflow centrale'!T2644='Convalida dati'!$F$6,'Dealflow centrale'!T2644='Convalida dati'!$F$7),OR('Dealflow centrale'!V2644='Convalida dati'!$D$12,'Dealflow centrale'!V2644='Convalida dati'!$D$9,'Dealflow centrale'!V2644='Convalida dati'!$D$6),IF(T2644="",OR(V2644="",V2644='Convalida dati'!$D$8),"FALSO")))</f>
        <v>1</v>
      </c>
      <c r="F2644" s="58" t="str">
        <f t="shared" ref="F2644:F2659" ca="1" si="298">+IF(AND(B2644="VERO",C2644=TRUE,D2644=TRUE,E2644=TRUE),"OK","ERRORE")</f>
        <v>OK</v>
      </c>
      <c r="G2644" s="66">
        <f t="shared" si="292"/>
        <v>2639</v>
      </c>
      <c r="H2644" s="85">
        <v>44950</v>
      </c>
      <c r="I2644" s="296">
        <v>44950</v>
      </c>
      <c r="J2644" s="292" t="s">
        <v>5443</v>
      </c>
      <c r="K2644" s="76" t="s">
        <v>62</v>
      </c>
      <c r="L2644" s="76" t="s">
        <v>202</v>
      </c>
      <c r="M2644" s="78" t="s">
        <v>89</v>
      </c>
      <c r="N2644" s="77" t="s">
        <v>85</v>
      </c>
      <c r="O2644" s="272"/>
      <c r="P2644" s="78" t="s">
        <v>36</v>
      </c>
      <c r="Q2644" s="280" t="s">
        <v>170</v>
      </c>
      <c r="R2644" s="382" t="s">
        <v>49</v>
      </c>
      <c r="S2644" s="390" t="s">
        <v>702</v>
      </c>
      <c r="T2644" s="384" t="s">
        <v>167</v>
      </c>
      <c r="U2644" s="78" t="s">
        <v>218</v>
      </c>
      <c r="V2644" s="427" t="s">
        <v>5177</v>
      </c>
      <c r="W2644" s="462"/>
      <c r="X2644" s="489">
        <v>44950</v>
      </c>
      <c r="Y2644" s="482"/>
      <c r="Z2644" s="74"/>
    </row>
    <row r="2645" spans="2:26" ht="42.45" hidden="1" customHeight="1" x14ac:dyDescent="0.3">
      <c r="B2645" s="56" t="str">
        <f t="shared" ca="1" si="296"/>
        <v>VERO</v>
      </c>
      <c r="C2645" s="57" t="b">
        <f t="shared" si="297"/>
        <v>1</v>
      </c>
      <c r="D2645" s="57" t="b">
        <f>+IF(Q2645='Convalida dati'!$B$16,AND('Dealflow centrale'!V2645&lt;&gt;"",I2645&lt;&gt;""),IF(AND('Dealflow centrale'!Q2645='Convalida dati'!$B$17,'Dealflow centrale'!I2645=""),OR('Dealflow centrale'!V2645="",V2645='Convalida dati'!$D$8),"FALSO"))</f>
        <v>1</v>
      </c>
      <c r="E2645" s="57" t="b">
        <f>+IF(OR(T2645='Convalida dati'!$F$4,T2645='Convalida dati'!$F$5,T2645='Convalida dati'!$F$8),OR('Dealflow centrale'!V2645='Convalida dati'!$D$9,V2645='Convalida dati'!$D$6,V2645='Convalida dati'!$D$7),IF(OR('Dealflow centrale'!T2645='Convalida dati'!$F$6,'Dealflow centrale'!T2645='Convalida dati'!$F$7),OR('Dealflow centrale'!V2645='Convalida dati'!$D$12,'Dealflow centrale'!V2645='Convalida dati'!$D$9,'Dealflow centrale'!V2645='Convalida dati'!$D$6),IF(T2645="",OR(V2645="",V2645='Convalida dati'!$D$8),"FALSO")))</f>
        <v>1</v>
      </c>
      <c r="F2645" s="58" t="str">
        <f t="shared" ca="1" si="298"/>
        <v>OK</v>
      </c>
      <c r="G2645" s="60">
        <f t="shared" si="292"/>
        <v>2640</v>
      </c>
      <c r="H2645" s="84">
        <v>44950</v>
      </c>
      <c r="I2645" s="295">
        <v>44950</v>
      </c>
      <c r="J2645" s="279" t="s">
        <v>5444</v>
      </c>
      <c r="K2645" s="70" t="s">
        <v>62</v>
      </c>
      <c r="L2645" s="70" t="s">
        <v>149</v>
      </c>
      <c r="M2645" s="72" t="s">
        <v>92</v>
      </c>
      <c r="N2645" s="75"/>
      <c r="O2645" s="73" t="s">
        <v>4730</v>
      </c>
      <c r="P2645" s="72" t="s">
        <v>83</v>
      </c>
      <c r="Q2645" s="281" t="s">
        <v>170</v>
      </c>
      <c r="R2645" s="385" t="s">
        <v>53</v>
      </c>
      <c r="S2645" s="388" t="str">
        <f>+'EVCA sectoralclassification'!E182</f>
        <v>Financial institutions and services</v>
      </c>
      <c r="T2645" s="385" t="s">
        <v>166</v>
      </c>
      <c r="U2645" s="72" t="s">
        <v>218</v>
      </c>
      <c r="V2645" s="425" t="s">
        <v>5177</v>
      </c>
      <c r="W2645" s="461"/>
      <c r="X2645" s="488">
        <v>44957</v>
      </c>
      <c r="Y2645" s="483"/>
      <c r="Z2645" s="80"/>
    </row>
    <row r="2646" spans="2:26" ht="42.45" hidden="1" customHeight="1" x14ac:dyDescent="0.3">
      <c r="B2646" s="56" t="str">
        <f t="shared" ca="1" si="296"/>
        <v>VERO</v>
      </c>
      <c r="C2646" s="57" t="b">
        <f t="shared" si="297"/>
        <v>1</v>
      </c>
      <c r="D2646" s="57" t="b">
        <f>+IF(Q2646='Convalida dati'!$B$16,AND('Dealflow centrale'!V2646&lt;&gt;"",I2646&lt;&gt;""),IF(AND('Dealflow centrale'!Q2646='Convalida dati'!$B$17,'Dealflow centrale'!I2646=""),OR('Dealflow centrale'!V2646="",V2646='Convalida dati'!$D$8),"FALSO"))</f>
        <v>1</v>
      </c>
      <c r="E2646" s="57" t="b">
        <f>+IF(OR(T2646='Convalida dati'!$F$4,T2646='Convalida dati'!$F$5,T2646='Convalida dati'!$F$8),OR('Dealflow centrale'!V2646='Convalida dati'!$D$9,V2646='Convalida dati'!$D$6,V2646='Convalida dati'!$D$7),IF(OR('Dealflow centrale'!T2646='Convalida dati'!$F$6,'Dealflow centrale'!T2646='Convalida dati'!$F$7),OR('Dealflow centrale'!V2646='Convalida dati'!$D$12,'Dealflow centrale'!V2646='Convalida dati'!$D$9,'Dealflow centrale'!V2646='Convalida dati'!$D$6),IF(T2646="",OR(V2646="",V2646='Convalida dati'!$D$8),"FALSO")))</f>
        <v>1</v>
      </c>
      <c r="F2646" s="58" t="str">
        <f t="shared" ca="1" si="298"/>
        <v>OK</v>
      </c>
      <c r="G2646" s="66">
        <f t="shared" si="292"/>
        <v>2641</v>
      </c>
      <c r="H2646" s="85">
        <v>44950</v>
      </c>
      <c r="I2646" s="296">
        <v>44950</v>
      </c>
      <c r="J2646" s="292" t="s">
        <v>5445</v>
      </c>
      <c r="K2646" s="76" t="s">
        <v>62</v>
      </c>
      <c r="L2646" s="76" t="s">
        <v>190</v>
      </c>
      <c r="M2646" s="78" t="s">
        <v>99</v>
      </c>
      <c r="N2646" s="64"/>
      <c r="O2646" s="272" t="s">
        <v>4730</v>
      </c>
      <c r="P2646" s="78" t="s">
        <v>83</v>
      </c>
      <c r="Q2646" s="280" t="s">
        <v>170</v>
      </c>
      <c r="R2646" s="384" t="s">
        <v>52</v>
      </c>
      <c r="S2646" s="390" t="str">
        <f>+'EVCA sectoralclassification'!E234</f>
        <v>Healthcare: other</v>
      </c>
      <c r="T2646" s="384" t="s">
        <v>166</v>
      </c>
      <c r="U2646" s="66" t="s">
        <v>218</v>
      </c>
      <c r="V2646" s="427" t="s">
        <v>5177</v>
      </c>
      <c r="W2646" s="462"/>
      <c r="X2646" s="489">
        <v>44957</v>
      </c>
      <c r="Y2646" s="482"/>
      <c r="Z2646" s="74"/>
    </row>
    <row r="2647" spans="2:26" ht="42.45" hidden="1" customHeight="1" x14ac:dyDescent="0.3">
      <c r="B2647" s="56" t="str">
        <f t="shared" ca="1" si="296"/>
        <v>VERO</v>
      </c>
      <c r="C2647" s="57" t="b">
        <f t="shared" si="297"/>
        <v>1</v>
      </c>
      <c r="D2647" s="57" t="b">
        <f>+IF(Q2647='Convalida dati'!$B$16,AND('Dealflow centrale'!V2647&lt;&gt;"",I2647&lt;&gt;""),IF(AND('Dealflow centrale'!Q2647='Convalida dati'!$B$17,'Dealflow centrale'!I2647=""),OR('Dealflow centrale'!V2647="",V2647='Convalida dati'!$D$8),"FALSO"))</f>
        <v>1</v>
      </c>
      <c r="E2647" s="57" t="b">
        <f>+IF(OR(T2647='Convalida dati'!$F$4,T2647='Convalida dati'!$F$5,T2647='Convalida dati'!$F$8),OR('Dealflow centrale'!V2647='Convalida dati'!$D$9,V2647='Convalida dati'!$D$6,V2647='Convalida dati'!$D$7),IF(OR('Dealflow centrale'!T2647='Convalida dati'!$F$6,'Dealflow centrale'!T2647='Convalida dati'!$F$7),OR('Dealflow centrale'!V2647='Convalida dati'!$D$12,'Dealflow centrale'!V2647='Convalida dati'!$D$9,'Dealflow centrale'!V2647='Convalida dati'!$D$6),IF(T2647="",OR(V2647="",V2647='Convalida dati'!$D$8),"FALSO")))</f>
        <v>1</v>
      </c>
      <c r="F2647" s="58" t="str">
        <f t="shared" ca="1" si="298"/>
        <v>OK</v>
      </c>
      <c r="G2647" s="60">
        <f t="shared" si="292"/>
        <v>2642</v>
      </c>
      <c r="H2647" s="282">
        <v>44952</v>
      </c>
      <c r="I2647" s="295">
        <v>44952</v>
      </c>
      <c r="J2647" s="279" t="s">
        <v>5447</v>
      </c>
      <c r="K2647" s="70" t="s">
        <v>62</v>
      </c>
      <c r="L2647" s="70" t="s">
        <v>206</v>
      </c>
      <c r="M2647" s="72" t="s">
        <v>206</v>
      </c>
      <c r="N2647" s="75"/>
      <c r="O2647" s="73" t="s">
        <v>5446</v>
      </c>
      <c r="P2647" s="72" t="s">
        <v>35</v>
      </c>
      <c r="Q2647" s="281" t="s">
        <v>170</v>
      </c>
      <c r="R2647" s="385" t="s">
        <v>49</v>
      </c>
      <c r="S2647" s="388" t="str">
        <f>+'EVCA sectoralclassification'!E175</f>
        <v>Environmental services</v>
      </c>
      <c r="T2647" s="385" t="s">
        <v>167</v>
      </c>
      <c r="U2647" s="72" t="s">
        <v>218</v>
      </c>
      <c r="V2647" s="425" t="s">
        <v>5177</v>
      </c>
      <c r="W2647" s="461"/>
      <c r="X2647" s="488">
        <v>44957</v>
      </c>
      <c r="Y2647" s="483"/>
      <c r="Z2647" s="80"/>
    </row>
    <row r="2648" spans="2:26" ht="42.45" hidden="1" customHeight="1" x14ac:dyDescent="0.3">
      <c r="B2648" s="56" t="str">
        <f t="shared" ca="1" si="296"/>
        <v>VERO</v>
      </c>
      <c r="C2648" s="57" t="b">
        <f t="shared" si="297"/>
        <v>1</v>
      </c>
      <c r="D2648" s="57" t="b">
        <f>+IF(Q2648='Convalida dati'!$B$16,AND('Dealflow centrale'!V2648&lt;&gt;"",I2648&lt;&gt;""),IF(AND('Dealflow centrale'!Q2648='Convalida dati'!$B$17,'Dealflow centrale'!I2648=""),OR('Dealflow centrale'!V2648="",V2648='Convalida dati'!$D$8),"FALSO"))</f>
        <v>1</v>
      </c>
      <c r="E2648" s="57" t="b">
        <f>+IF(OR(T2648='Convalida dati'!$F$4,T2648='Convalida dati'!$F$5,T2648='Convalida dati'!$F$8),OR('Dealflow centrale'!V2648='Convalida dati'!$D$9,V2648='Convalida dati'!$D$6,V2648='Convalida dati'!$D$7),IF(OR('Dealflow centrale'!T2648='Convalida dati'!$F$6,'Dealflow centrale'!T2648='Convalida dati'!$F$7),OR('Dealflow centrale'!V2648='Convalida dati'!$D$12,'Dealflow centrale'!V2648='Convalida dati'!$D$9,'Dealflow centrale'!V2648='Convalida dati'!$D$6),IF(T2648="",OR(V2648="",V2648='Convalida dati'!$D$8),"FALSO")))</f>
        <v>1</v>
      </c>
      <c r="F2648" s="58" t="str">
        <f t="shared" ca="1" si="298"/>
        <v>OK</v>
      </c>
      <c r="G2648" s="66">
        <f t="shared" si="292"/>
        <v>2643</v>
      </c>
      <c r="H2648" s="85">
        <v>44953</v>
      </c>
      <c r="I2648" s="296">
        <v>44953</v>
      </c>
      <c r="J2648" s="292" t="s">
        <v>5448</v>
      </c>
      <c r="K2648" s="76" t="s">
        <v>62</v>
      </c>
      <c r="L2648" s="76" t="s">
        <v>206</v>
      </c>
      <c r="M2648" s="78" t="s">
        <v>206</v>
      </c>
      <c r="N2648" s="64"/>
      <c r="O2648" s="272" t="s">
        <v>5449</v>
      </c>
      <c r="P2648" s="78" t="s">
        <v>35</v>
      </c>
      <c r="Q2648" s="280" t="s">
        <v>170</v>
      </c>
      <c r="R2648" s="384" t="s">
        <v>49</v>
      </c>
      <c r="S2648" s="390" t="str">
        <f>+'EVCA sectoralclassification'!E214</f>
        <v>Systems software</v>
      </c>
      <c r="T2648" s="384" t="s">
        <v>41</v>
      </c>
      <c r="U2648" s="66" t="s">
        <v>218</v>
      </c>
      <c r="V2648" s="445" t="s">
        <v>174</v>
      </c>
      <c r="W2648" s="396"/>
      <c r="X2648" s="489">
        <v>44957</v>
      </c>
      <c r="Y2648" s="482"/>
      <c r="Z2648" s="74"/>
    </row>
    <row r="2649" spans="2:26" ht="42.45" hidden="1" customHeight="1" x14ac:dyDescent="0.3">
      <c r="B2649" s="56" t="str">
        <f t="shared" ca="1" si="296"/>
        <v>VERO</v>
      </c>
      <c r="C2649" s="57" t="b">
        <f t="shared" si="297"/>
        <v>1</v>
      </c>
      <c r="D2649" s="57" t="b">
        <f>+IF(Q2649='Convalida dati'!$B$16,AND('Dealflow centrale'!V2649&lt;&gt;"",I2649&lt;&gt;""),IF(AND('Dealflow centrale'!Q2649='Convalida dati'!$B$17,'Dealflow centrale'!I2649=""),OR('Dealflow centrale'!V2649="",V2649='Convalida dati'!$D$8),"FALSO"))</f>
        <v>1</v>
      </c>
      <c r="E2649" s="57" t="b">
        <f>+IF(OR(T2649='Convalida dati'!$F$4,T2649='Convalida dati'!$F$5,T2649='Convalida dati'!$F$8),OR('Dealflow centrale'!V2649='Convalida dati'!$D$9,V2649='Convalida dati'!$D$6,V2649='Convalida dati'!$D$7),IF(OR('Dealflow centrale'!T2649='Convalida dati'!$F$6,'Dealflow centrale'!T2649='Convalida dati'!$F$7),OR('Dealflow centrale'!V2649='Convalida dati'!$D$12,'Dealflow centrale'!V2649='Convalida dati'!$D$9,'Dealflow centrale'!V2649='Convalida dati'!$D$6),IF(T2649="",OR(V2649="",V2649='Convalida dati'!$D$8),"FALSO")))</f>
        <v>1</v>
      </c>
      <c r="F2649" s="58" t="str">
        <f t="shared" ca="1" si="298"/>
        <v>OK</v>
      </c>
      <c r="G2649" s="60">
        <f t="shared" si="292"/>
        <v>2644</v>
      </c>
      <c r="H2649" s="84">
        <v>44958</v>
      </c>
      <c r="I2649" s="295">
        <v>44958</v>
      </c>
      <c r="J2649" s="279" t="s">
        <v>5450</v>
      </c>
      <c r="K2649" s="70" t="s">
        <v>62</v>
      </c>
      <c r="L2649" s="70" t="s">
        <v>149</v>
      </c>
      <c r="M2649" s="72" t="s">
        <v>92</v>
      </c>
      <c r="N2649" s="75"/>
      <c r="O2649" s="73" t="s">
        <v>4289</v>
      </c>
      <c r="P2649" s="72" t="s">
        <v>35</v>
      </c>
      <c r="Q2649" s="281" t="s">
        <v>170</v>
      </c>
      <c r="R2649" s="385" t="s">
        <v>49</v>
      </c>
      <c r="S2649" s="388" t="str">
        <f>+'EVCA sectoralclassification'!E214</f>
        <v>Systems software</v>
      </c>
      <c r="T2649" s="385" t="s">
        <v>166</v>
      </c>
      <c r="U2649" s="72" t="s">
        <v>218</v>
      </c>
      <c r="V2649" s="425" t="s">
        <v>5177</v>
      </c>
      <c r="W2649" s="461"/>
      <c r="X2649" s="488">
        <v>44965</v>
      </c>
      <c r="Y2649" s="483"/>
      <c r="Z2649" s="80"/>
    </row>
    <row r="2650" spans="2:26" ht="42.45" hidden="1" customHeight="1" x14ac:dyDescent="0.3">
      <c r="B2650" s="56" t="str">
        <f t="shared" ca="1" si="296"/>
        <v>VERO</v>
      </c>
      <c r="C2650" s="57" t="b">
        <f t="shared" si="297"/>
        <v>1</v>
      </c>
      <c r="D2650" s="57" t="b">
        <f>+IF(Q2650='Convalida dati'!$B$16,AND('Dealflow centrale'!V2650&lt;&gt;"",I2650&lt;&gt;""),IF(AND('Dealflow centrale'!Q2650='Convalida dati'!$B$17,'Dealflow centrale'!I2650=""),OR('Dealflow centrale'!V2650="",V2650='Convalida dati'!$D$8),"FALSO"))</f>
        <v>1</v>
      </c>
      <c r="E2650" s="57" t="b">
        <f>+IF(OR(T2650='Convalida dati'!$F$4,T2650='Convalida dati'!$F$5,T2650='Convalida dati'!$F$8),OR('Dealflow centrale'!V2650='Convalida dati'!$D$9,V2650='Convalida dati'!$D$6,V2650='Convalida dati'!$D$7),IF(OR('Dealflow centrale'!T2650='Convalida dati'!$F$6,'Dealflow centrale'!T2650='Convalida dati'!$F$7),OR('Dealflow centrale'!V2650='Convalida dati'!$D$12,'Dealflow centrale'!V2650='Convalida dati'!$D$9,'Dealflow centrale'!V2650='Convalida dati'!$D$6),IF(T2650="",OR(V2650="",V2650='Convalida dati'!$D$8),"FALSO")))</f>
        <v>1</v>
      </c>
      <c r="F2650" s="58" t="str">
        <f t="shared" ca="1" si="298"/>
        <v>OK</v>
      </c>
      <c r="G2650" s="66">
        <f t="shared" si="292"/>
        <v>2645</v>
      </c>
      <c r="H2650" s="85">
        <v>44958</v>
      </c>
      <c r="I2650" s="296">
        <v>44958</v>
      </c>
      <c r="J2650" s="292" t="s">
        <v>5451</v>
      </c>
      <c r="K2650" s="76" t="s">
        <v>62</v>
      </c>
      <c r="L2650" s="76" t="s">
        <v>830</v>
      </c>
      <c r="M2650" s="78" t="s">
        <v>103</v>
      </c>
      <c r="N2650" s="64"/>
      <c r="O2650" s="272" t="s">
        <v>5456</v>
      </c>
      <c r="P2650" s="78" t="s">
        <v>83</v>
      </c>
      <c r="Q2650" s="280" t="s">
        <v>170</v>
      </c>
      <c r="R2650" s="384" t="s">
        <v>46</v>
      </c>
      <c r="S2650" s="390" t="str">
        <f>+'EVCA sectoralclassification'!E179</f>
        <v>Energy: other</v>
      </c>
      <c r="T2650" s="384" t="s">
        <v>166</v>
      </c>
      <c r="U2650" s="66" t="s">
        <v>218</v>
      </c>
      <c r="V2650" s="427" t="s">
        <v>5177</v>
      </c>
      <c r="W2650" s="462"/>
      <c r="X2650" s="489">
        <v>44965</v>
      </c>
      <c r="Y2650" s="482"/>
      <c r="Z2650" s="74"/>
    </row>
    <row r="2651" spans="2:26" ht="42.45" hidden="1" customHeight="1" x14ac:dyDescent="0.3">
      <c r="B2651" s="56" t="str">
        <f t="shared" ca="1" si="296"/>
        <v>VERO</v>
      </c>
      <c r="C2651" s="57" t="b">
        <f t="shared" si="297"/>
        <v>1</v>
      </c>
      <c r="D2651" s="57" t="b">
        <f>+IF(Q2651='Convalida dati'!$B$16,AND('Dealflow centrale'!V2651&lt;&gt;"",I2651&lt;&gt;""),IF(AND('Dealflow centrale'!Q2651='Convalida dati'!$B$17,'Dealflow centrale'!I2651=""),OR('Dealflow centrale'!V2651="",V2651='Convalida dati'!$D$8),"FALSO"))</f>
        <v>1</v>
      </c>
      <c r="E2651" s="57" t="b">
        <f>+IF(OR(T2651='Convalida dati'!$F$4,T2651='Convalida dati'!$F$5,T2651='Convalida dati'!$F$8),OR('Dealflow centrale'!V2651='Convalida dati'!$D$9,V2651='Convalida dati'!$D$6,V2651='Convalida dati'!$D$7),IF(OR('Dealflow centrale'!T2651='Convalida dati'!$F$6,'Dealflow centrale'!T2651='Convalida dati'!$F$7),OR('Dealflow centrale'!V2651='Convalida dati'!$D$12,'Dealflow centrale'!V2651='Convalida dati'!$D$9,'Dealflow centrale'!V2651='Convalida dati'!$D$6),IF(T2651="",OR(V2651="",V2651='Convalida dati'!$D$8),"FALSO")))</f>
        <v>1</v>
      </c>
      <c r="F2651" s="58" t="str">
        <f t="shared" ca="1" si="298"/>
        <v>OK</v>
      </c>
      <c r="G2651" s="60">
        <f t="shared" si="292"/>
        <v>2646</v>
      </c>
      <c r="H2651" s="84">
        <v>44958</v>
      </c>
      <c r="I2651" s="295">
        <v>44958</v>
      </c>
      <c r="J2651" s="279" t="s">
        <v>5452</v>
      </c>
      <c r="K2651" s="70" t="s">
        <v>62</v>
      </c>
      <c r="L2651" s="70" t="s">
        <v>202</v>
      </c>
      <c r="M2651" s="72" t="s">
        <v>89</v>
      </c>
      <c r="N2651" s="75"/>
      <c r="O2651" s="73" t="s">
        <v>5457</v>
      </c>
      <c r="P2651" s="72" t="s">
        <v>34</v>
      </c>
      <c r="Q2651" s="281" t="s">
        <v>170</v>
      </c>
      <c r="R2651" s="385" t="s">
        <v>48</v>
      </c>
      <c r="S2651" s="388" t="str">
        <f>+'EVCA sectoralclassification'!E200</f>
        <v>Internet technologies</v>
      </c>
      <c r="T2651" s="385" t="s">
        <v>166</v>
      </c>
      <c r="U2651" s="72" t="s">
        <v>218</v>
      </c>
      <c r="V2651" s="425" t="s">
        <v>5177</v>
      </c>
      <c r="W2651" s="461"/>
      <c r="X2651" s="488">
        <v>44965</v>
      </c>
      <c r="Y2651" s="483"/>
      <c r="Z2651" s="80"/>
    </row>
    <row r="2652" spans="2:26" ht="42.45" hidden="1" customHeight="1" x14ac:dyDescent="0.3">
      <c r="B2652" s="56" t="str">
        <f t="shared" ca="1" si="296"/>
        <v>VERO</v>
      </c>
      <c r="C2652" s="57" t="b">
        <f t="shared" si="297"/>
        <v>1</v>
      </c>
      <c r="D2652" s="57" t="b">
        <f>+IF(Q2652='Convalida dati'!$B$16,AND('Dealflow centrale'!V2652&lt;&gt;"",I2652&lt;&gt;""),IF(AND('Dealflow centrale'!Q2652='Convalida dati'!$B$17,'Dealflow centrale'!I2652=""),OR('Dealflow centrale'!V2652="",V2652='Convalida dati'!$D$8),"FALSO"))</f>
        <v>1</v>
      </c>
      <c r="E2652" s="57" t="b">
        <f>+IF(OR(T2652='Convalida dati'!$F$4,T2652='Convalida dati'!$F$5,T2652='Convalida dati'!$F$8),OR('Dealflow centrale'!V2652='Convalida dati'!$D$9,V2652='Convalida dati'!$D$6,V2652='Convalida dati'!$D$7),IF(OR('Dealflow centrale'!T2652='Convalida dati'!$F$6,'Dealflow centrale'!T2652='Convalida dati'!$F$7),OR('Dealflow centrale'!V2652='Convalida dati'!$D$12,'Dealflow centrale'!V2652='Convalida dati'!$D$9,'Dealflow centrale'!V2652='Convalida dati'!$D$6),IF(T2652="",OR(V2652="",V2652='Convalida dati'!$D$8),"FALSO")))</f>
        <v>1</v>
      </c>
      <c r="F2652" s="58" t="str">
        <f t="shared" ca="1" si="298"/>
        <v>OK</v>
      </c>
      <c r="G2652" s="66">
        <f t="shared" si="292"/>
        <v>2647</v>
      </c>
      <c r="H2652" s="85">
        <v>44959</v>
      </c>
      <c r="I2652" s="296">
        <v>44959</v>
      </c>
      <c r="J2652" s="292" t="s">
        <v>5453</v>
      </c>
      <c r="K2652" s="76" t="s">
        <v>62</v>
      </c>
      <c r="L2652" s="76" t="s">
        <v>206</v>
      </c>
      <c r="M2652" s="78" t="s">
        <v>206</v>
      </c>
      <c r="N2652" s="64"/>
      <c r="O2652" s="272" t="s">
        <v>5458</v>
      </c>
      <c r="P2652" s="78" t="s">
        <v>83</v>
      </c>
      <c r="Q2652" s="280" t="s">
        <v>170</v>
      </c>
      <c r="R2652" s="384" t="s">
        <v>46</v>
      </c>
      <c r="S2652" s="390" t="str">
        <f>+'EVCA sectoralclassification'!E178</f>
        <v>Environmental services</v>
      </c>
      <c r="T2652" s="384" t="s">
        <v>41</v>
      </c>
      <c r="U2652" s="66" t="s">
        <v>218</v>
      </c>
      <c r="V2652" s="445" t="s">
        <v>174</v>
      </c>
      <c r="W2652" s="396"/>
      <c r="X2652" s="489">
        <v>44965</v>
      </c>
      <c r="Y2652" s="482"/>
      <c r="Z2652" s="74"/>
    </row>
    <row r="2653" spans="2:26" ht="42.45" hidden="1" customHeight="1" x14ac:dyDescent="0.3">
      <c r="B2653" s="56" t="str">
        <f t="shared" ca="1" si="296"/>
        <v>VERO</v>
      </c>
      <c r="C2653" s="57" t="b">
        <f t="shared" si="297"/>
        <v>1</v>
      </c>
      <c r="D2653" s="57" t="b">
        <f>+IF(Q2653='Convalida dati'!$B$16,AND('Dealflow centrale'!V2653&lt;&gt;"",I2653&lt;&gt;""),IF(AND('Dealflow centrale'!Q2653='Convalida dati'!$B$17,'Dealflow centrale'!I2653=""),OR('Dealflow centrale'!V2653="",V2653='Convalida dati'!$D$8),"FALSO"))</f>
        <v>1</v>
      </c>
      <c r="E2653" s="57" t="b">
        <f>+IF(OR(T2653='Convalida dati'!$F$4,T2653='Convalida dati'!$F$5,T2653='Convalida dati'!$F$8),OR('Dealflow centrale'!V2653='Convalida dati'!$D$9,V2653='Convalida dati'!$D$6,V2653='Convalida dati'!$D$7),IF(OR('Dealflow centrale'!T2653='Convalida dati'!$F$6,'Dealflow centrale'!T2653='Convalida dati'!$F$7),OR('Dealflow centrale'!V2653='Convalida dati'!$D$12,'Dealflow centrale'!V2653='Convalida dati'!$D$9,'Dealflow centrale'!V2653='Convalida dati'!$D$6),IF(T2653="",OR(V2653="",V2653='Convalida dati'!$D$8),"FALSO")))</f>
        <v>1</v>
      </c>
      <c r="F2653" s="58" t="str">
        <f t="shared" ca="1" si="298"/>
        <v>OK</v>
      </c>
      <c r="G2653" s="60">
        <f t="shared" si="292"/>
        <v>2648</v>
      </c>
      <c r="H2653" s="84">
        <v>44959</v>
      </c>
      <c r="I2653" s="295">
        <v>44959</v>
      </c>
      <c r="J2653" s="279" t="s">
        <v>5455</v>
      </c>
      <c r="K2653" s="70" t="s">
        <v>62</v>
      </c>
      <c r="L2653" s="70" t="s">
        <v>206</v>
      </c>
      <c r="M2653" s="72" t="s">
        <v>206</v>
      </c>
      <c r="N2653" s="75"/>
      <c r="O2653" s="73" t="s">
        <v>5454</v>
      </c>
      <c r="P2653" s="72" t="s">
        <v>37</v>
      </c>
      <c r="Q2653" s="281" t="s">
        <v>170</v>
      </c>
      <c r="R2653" s="385" t="s">
        <v>48</v>
      </c>
      <c r="S2653" s="388" t="str">
        <f>+'EVCA sectoralclassification'!E200</f>
        <v>Internet technologies</v>
      </c>
      <c r="T2653" s="385" t="s">
        <v>166</v>
      </c>
      <c r="U2653" s="72" t="s">
        <v>218</v>
      </c>
      <c r="V2653" s="425" t="s">
        <v>5177</v>
      </c>
      <c r="W2653" s="461"/>
      <c r="X2653" s="488">
        <v>44965</v>
      </c>
      <c r="Y2653" s="483"/>
      <c r="Z2653" s="80"/>
    </row>
    <row r="2654" spans="2:26" ht="42.45" hidden="1" customHeight="1" x14ac:dyDescent="0.3">
      <c r="B2654" s="56" t="str">
        <f t="shared" ca="1" si="296"/>
        <v>VERO</v>
      </c>
      <c r="C2654" s="57" t="b">
        <f t="shared" si="297"/>
        <v>1</v>
      </c>
      <c r="D2654" s="57" t="b">
        <f>+IF(Q2654='Convalida dati'!$B$16,AND('Dealflow centrale'!V2654&lt;&gt;"",I2654&lt;&gt;""),IF(AND('Dealflow centrale'!Q2654='Convalida dati'!$B$17,'Dealflow centrale'!I2654=""),OR('Dealflow centrale'!V2654="",V2654='Convalida dati'!$D$8),"FALSO"))</f>
        <v>1</v>
      </c>
      <c r="E2654" s="57" t="b">
        <f>+IF(OR(T2654='Convalida dati'!$F$4,T2654='Convalida dati'!$F$5,T2654='Convalida dati'!$F$8),OR('Dealflow centrale'!V2654='Convalida dati'!$D$9,V2654='Convalida dati'!$D$6,V2654='Convalida dati'!$D$7),IF(OR('Dealflow centrale'!T2654='Convalida dati'!$F$6,'Dealflow centrale'!T2654='Convalida dati'!$F$7),OR('Dealflow centrale'!V2654='Convalida dati'!$D$12,'Dealflow centrale'!V2654='Convalida dati'!$D$9,'Dealflow centrale'!V2654='Convalida dati'!$D$6),IF(T2654="",OR(V2654="",V2654='Convalida dati'!$D$8),"FALSO")))</f>
        <v>1</v>
      </c>
      <c r="F2654" s="58" t="str">
        <f t="shared" ca="1" si="298"/>
        <v>OK</v>
      </c>
      <c r="G2654" s="66">
        <f t="shared" si="292"/>
        <v>2649</v>
      </c>
      <c r="H2654" s="85">
        <v>44960</v>
      </c>
      <c r="I2654" s="296">
        <v>44960</v>
      </c>
      <c r="J2654" s="292" t="s">
        <v>5459</v>
      </c>
      <c r="K2654" s="76" t="s">
        <v>62</v>
      </c>
      <c r="L2654" s="76" t="s">
        <v>202</v>
      </c>
      <c r="M2654" s="78" t="s">
        <v>89</v>
      </c>
      <c r="N2654" s="64"/>
      <c r="O2654" s="272" t="s">
        <v>5460</v>
      </c>
      <c r="P2654" s="78" t="s">
        <v>34</v>
      </c>
      <c r="Q2654" s="280" t="s">
        <v>170</v>
      </c>
      <c r="R2654" s="384" t="s">
        <v>48</v>
      </c>
      <c r="S2654" s="387" t="str">
        <f>+'EVCA sectoralclassification'!E200</f>
        <v>Internet technologies</v>
      </c>
      <c r="T2654" s="384" t="s">
        <v>41</v>
      </c>
      <c r="U2654" s="78" t="s">
        <v>218</v>
      </c>
      <c r="V2654" s="445" t="s">
        <v>174</v>
      </c>
      <c r="W2654" s="396"/>
      <c r="X2654" s="489">
        <v>44965</v>
      </c>
      <c r="Y2654" s="482"/>
      <c r="Z2654" s="74"/>
    </row>
    <row r="2655" spans="2:26" ht="42.45" hidden="1" customHeight="1" x14ac:dyDescent="0.3">
      <c r="B2655" s="56" t="str">
        <f t="shared" ca="1" si="296"/>
        <v>VERO</v>
      </c>
      <c r="C2655" s="57" t="b">
        <f t="shared" si="297"/>
        <v>1</v>
      </c>
      <c r="D2655" s="57" t="b">
        <f>+IF(Q2655='Convalida dati'!$B$16,AND('Dealflow centrale'!V2655&lt;&gt;"",I2655&lt;&gt;""),IF(AND('Dealflow centrale'!Q2655='Convalida dati'!$B$17,'Dealflow centrale'!I2655=""),OR('Dealflow centrale'!V2655="",V2655='Convalida dati'!$D$8),"FALSO"))</f>
        <v>1</v>
      </c>
      <c r="E2655" s="57" t="b">
        <f>+IF(OR(T2655='Convalida dati'!$F$4,T2655='Convalida dati'!$F$5,T2655='Convalida dati'!$F$8),OR('Dealflow centrale'!V2655='Convalida dati'!$D$9,V2655='Convalida dati'!$D$6,V2655='Convalida dati'!$D$7),IF(OR('Dealflow centrale'!T2655='Convalida dati'!$F$6,'Dealflow centrale'!T2655='Convalida dati'!$F$7),OR('Dealflow centrale'!V2655='Convalida dati'!$D$12,'Dealflow centrale'!V2655='Convalida dati'!$D$9,'Dealflow centrale'!V2655='Convalida dati'!$D$6),IF(T2655="",OR(V2655="",V2655='Convalida dati'!$D$8),"FALSO")))</f>
        <v>1</v>
      </c>
      <c r="F2655" s="58" t="str">
        <f t="shared" ca="1" si="298"/>
        <v>OK</v>
      </c>
      <c r="G2655" s="60">
        <f t="shared" si="292"/>
        <v>2650</v>
      </c>
      <c r="H2655" s="84">
        <v>44963</v>
      </c>
      <c r="I2655" s="295">
        <v>44963</v>
      </c>
      <c r="J2655" s="279" t="s">
        <v>5461</v>
      </c>
      <c r="K2655" s="70" t="s">
        <v>62</v>
      </c>
      <c r="L2655" s="70" t="s">
        <v>190</v>
      </c>
      <c r="M2655" s="72" t="s">
        <v>99</v>
      </c>
      <c r="N2655" s="75"/>
      <c r="O2655" s="73" t="s">
        <v>5462</v>
      </c>
      <c r="P2655" s="72" t="s">
        <v>34</v>
      </c>
      <c r="Q2655" s="281" t="s">
        <v>170</v>
      </c>
      <c r="R2655" s="385" t="s">
        <v>48</v>
      </c>
      <c r="S2655" s="388" t="str">
        <f>+'EVCA sectoralclassification'!E200</f>
        <v>Internet technologies</v>
      </c>
      <c r="T2655" s="385" t="s">
        <v>41</v>
      </c>
      <c r="U2655" s="72" t="s">
        <v>218</v>
      </c>
      <c r="V2655" s="434" t="s">
        <v>174</v>
      </c>
      <c r="W2655" s="397"/>
      <c r="X2655" s="488">
        <v>44965</v>
      </c>
      <c r="Y2655" s="483"/>
      <c r="Z2655" s="80"/>
    </row>
    <row r="2656" spans="2:26" ht="42.45" hidden="1" customHeight="1" x14ac:dyDescent="0.3">
      <c r="B2656" s="56" t="str">
        <f t="shared" ca="1" si="296"/>
        <v>VERO</v>
      </c>
      <c r="C2656" s="57" t="b">
        <f t="shared" si="297"/>
        <v>1</v>
      </c>
      <c r="D2656" s="57" t="b">
        <f>+IF(Q2656='Convalida dati'!$B$16,AND('Dealflow centrale'!V2656&lt;&gt;"",I2656&lt;&gt;""),IF(AND('Dealflow centrale'!Q2656='Convalida dati'!$B$17,'Dealflow centrale'!I2656=""),OR('Dealflow centrale'!V2656="",V2656='Convalida dati'!$D$8),"FALSO"))</f>
        <v>1</v>
      </c>
      <c r="E2656" s="57" t="b">
        <f>+IF(OR(T2656='Convalida dati'!$F$4,T2656='Convalida dati'!$F$5,T2656='Convalida dati'!$F$8),OR('Dealflow centrale'!V2656='Convalida dati'!$D$9,V2656='Convalida dati'!$D$6,V2656='Convalida dati'!$D$7),IF(OR('Dealflow centrale'!T2656='Convalida dati'!$F$6,'Dealflow centrale'!T2656='Convalida dati'!$F$7),OR('Dealflow centrale'!V2656='Convalida dati'!$D$12,'Dealflow centrale'!V2656='Convalida dati'!$D$9,'Dealflow centrale'!V2656='Convalida dati'!$D$6),IF(T2656="",OR(V2656="",V2656='Convalida dati'!$D$8),"FALSO")))</f>
        <v>1</v>
      </c>
      <c r="F2656" s="58" t="str">
        <f t="shared" ca="1" si="298"/>
        <v>OK</v>
      </c>
      <c r="G2656" s="66">
        <f t="shared" si="292"/>
        <v>2651</v>
      </c>
      <c r="H2656" s="85">
        <v>44963</v>
      </c>
      <c r="I2656" s="296">
        <v>44963</v>
      </c>
      <c r="J2656" s="292" t="s">
        <v>5464</v>
      </c>
      <c r="K2656" s="76" t="s">
        <v>62</v>
      </c>
      <c r="L2656" s="76" t="s">
        <v>206</v>
      </c>
      <c r="M2656" s="78" t="s">
        <v>206</v>
      </c>
      <c r="N2656" s="64"/>
      <c r="O2656" s="272" t="s">
        <v>5463</v>
      </c>
      <c r="P2656" s="78" t="s">
        <v>34</v>
      </c>
      <c r="Q2656" s="280" t="s">
        <v>170</v>
      </c>
      <c r="R2656" s="384" t="s">
        <v>47</v>
      </c>
      <c r="S2656" s="387" t="str">
        <f>+'EVCA sectoralclassification'!E56</f>
        <v>Business and industrial products</v>
      </c>
      <c r="T2656" s="384" t="s">
        <v>41</v>
      </c>
      <c r="U2656" s="78" t="s">
        <v>218</v>
      </c>
      <c r="V2656" s="445" t="s">
        <v>174</v>
      </c>
      <c r="W2656" s="396"/>
      <c r="X2656" s="489">
        <v>44965</v>
      </c>
      <c r="Y2656" s="482"/>
      <c r="Z2656" s="74"/>
    </row>
    <row r="2657" spans="2:26" ht="42.45" hidden="1" customHeight="1" x14ac:dyDescent="0.3">
      <c r="B2657" s="56" t="str">
        <f t="shared" ca="1" si="296"/>
        <v>VERO</v>
      </c>
      <c r="C2657" s="57" t="b">
        <f t="shared" si="297"/>
        <v>1</v>
      </c>
      <c r="D2657" s="57" t="b">
        <f>+IF(Q2657='Convalida dati'!$B$16,AND('Dealflow centrale'!V2657&lt;&gt;"",I2657&lt;&gt;""),IF(AND('Dealflow centrale'!Q2657='Convalida dati'!$B$17,'Dealflow centrale'!I2657=""),OR('Dealflow centrale'!V2657="",V2657='Convalida dati'!$D$8),"FALSO"))</f>
        <v>1</v>
      </c>
      <c r="E2657" s="57" t="b">
        <f>+IF(OR(T2657='Convalida dati'!$F$4,T2657='Convalida dati'!$F$5,T2657='Convalida dati'!$F$8),OR('Dealflow centrale'!V2657='Convalida dati'!$D$9,V2657='Convalida dati'!$D$6,V2657='Convalida dati'!$D$7),IF(OR('Dealflow centrale'!T2657='Convalida dati'!$F$6,'Dealflow centrale'!T2657='Convalida dati'!$F$7),OR('Dealflow centrale'!V2657='Convalida dati'!$D$12,'Dealflow centrale'!V2657='Convalida dati'!$D$9,'Dealflow centrale'!V2657='Convalida dati'!$D$6),IF(T2657="",OR(V2657="",V2657='Convalida dati'!$D$8),"FALSO")))</f>
        <v>1</v>
      </c>
      <c r="F2657" s="58" t="str">
        <f t="shared" ca="1" si="298"/>
        <v>OK</v>
      </c>
      <c r="G2657" s="60">
        <f t="shared" si="292"/>
        <v>2652</v>
      </c>
      <c r="H2657" s="84">
        <v>44963</v>
      </c>
      <c r="I2657" s="295">
        <v>44963</v>
      </c>
      <c r="J2657" s="279" t="s">
        <v>5466</v>
      </c>
      <c r="K2657" s="70" t="s">
        <v>62</v>
      </c>
      <c r="L2657" s="70" t="s">
        <v>206</v>
      </c>
      <c r="M2657" s="72" t="s">
        <v>206</v>
      </c>
      <c r="N2657" s="75"/>
      <c r="O2657" s="73" t="s">
        <v>5465</v>
      </c>
      <c r="P2657" s="72" t="s">
        <v>35</v>
      </c>
      <c r="Q2657" s="281" t="s">
        <v>170</v>
      </c>
      <c r="R2657" s="385" t="s">
        <v>47</v>
      </c>
      <c r="S2657" s="388" t="str">
        <f>+'EVCA sectoralclassification'!E129</f>
        <v>Consumer products manufacturing</v>
      </c>
      <c r="T2657" s="385" t="s">
        <v>166</v>
      </c>
      <c r="U2657" s="72" t="s">
        <v>218</v>
      </c>
      <c r="V2657" s="425" t="s">
        <v>5177</v>
      </c>
      <c r="W2657" s="461"/>
      <c r="X2657" s="488">
        <v>44965</v>
      </c>
      <c r="Y2657" s="483"/>
      <c r="Z2657" s="80"/>
    </row>
    <row r="2658" spans="2:26" ht="42.45" hidden="1" customHeight="1" x14ac:dyDescent="0.3">
      <c r="B2658" s="56" t="str">
        <f t="shared" ca="1" si="296"/>
        <v>VERO</v>
      </c>
      <c r="C2658" s="57" t="b">
        <f t="shared" si="297"/>
        <v>1</v>
      </c>
      <c r="D2658" s="57" t="b">
        <f>+IF(Q2658='Convalida dati'!$B$16,AND('Dealflow centrale'!V2658&lt;&gt;"",I2658&lt;&gt;""),IF(AND('Dealflow centrale'!Q2658='Convalida dati'!$B$17,'Dealflow centrale'!I2658=""),OR('Dealflow centrale'!V2658="",V2658='Convalida dati'!$D$8),"FALSO"))</f>
        <v>1</v>
      </c>
      <c r="E2658" s="57" t="b">
        <f>+IF(OR(T2658='Convalida dati'!$F$4,T2658='Convalida dati'!$F$5,T2658='Convalida dati'!$F$8),OR('Dealflow centrale'!V2658='Convalida dati'!$D$9,V2658='Convalida dati'!$D$6,V2658='Convalida dati'!$D$7),IF(OR('Dealflow centrale'!T2658='Convalida dati'!$F$6,'Dealflow centrale'!T2658='Convalida dati'!$F$7),OR('Dealflow centrale'!V2658='Convalida dati'!$D$12,'Dealflow centrale'!V2658='Convalida dati'!$D$9,'Dealflow centrale'!V2658='Convalida dati'!$D$6),IF(T2658="",OR(V2658="",V2658='Convalida dati'!$D$8),"FALSO")))</f>
        <v>1</v>
      </c>
      <c r="F2658" s="58" t="str">
        <f t="shared" ca="1" si="298"/>
        <v>OK</v>
      </c>
      <c r="G2658" s="66">
        <f t="shared" si="292"/>
        <v>2653</v>
      </c>
      <c r="H2658" s="85">
        <v>44964</v>
      </c>
      <c r="I2658" s="296">
        <v>44964</v>
      </c>
      <c r="J2658" s="292" t="s">
        <v>5467</v>
      </c>
      <c r="K2658" s="76" t="s">
        <v>62</v>
      </c>
      <c r="L2658" s="76" t="s">
        <v>202</v>
      </c>
      <c r="M2658" s="78" t="s">
        <v>89</v>
      </c>
      <c r="N2658" s="77" t="s">
        <v>82</v>
      </c>
      <c r="O2658" s="272"/>
      <c r="P2658" s="78" t="s">
        <v>36</v>
      </c>
      <c r="Q2658" s="280" t="s">
        <v>170</v>
      </c>
      <c r="R2658" s="384" t="s">
        <v>46</v>
      </c>
      <c r="S2658" s="390" t="str">
        <f>+'EVCA sectoralclassification'!E179</f>
        <v>Energy: other</v>
      </c>
      <c r="T2658" s="384" t="s">
        <v>41</v>
      </c>
      <c r="U2658" s="66" t="s">
        <v>218</v>
      </c>
      <c r="V2658" s="445" t="s">
        <v>174</v>
      </c>
      <c r="W2658" s="396"/>
      <c r="X2658" s="489">
        <v>44965</v>
      </c>
      <c r="Y2658" s="482"/>
      <c r="Z2658" s="74"/>
    </row>
    <row r="2659" spans="2:26" ht="42.45" hidden="1" customHeight="1" x14ac:dyDescent="0.3">
      <c r="B2659" s="56" t="str">
        <f t="shared" ca="1" si="296"/>
        <v>VERO</v>
      </c>
      <c r="C2659" s="57" t="b">
        <f t="shared" si="297"/>
        <v>1</v>
      </c>
      <c r="D2659" s="57" t="b">
        <f>+IF(Q2659='Convalida dati'!$B$16,AND('Dealflow centrale'!V2659&lt;&gt;"",I2659&lt;&gt;""),IF(AND('Dealflow centrale'!Q2659='Convalida dati'!$B$17,'Dealflow centrale'!I2659=""),OR('Dealflow centrale'!V2659="",V2659='Convalida dati'!$D$8),"FALSO"))</f>
        <v>1</v>
      </c>
      <c r="E2659" s="57" t="b">
        <f>+IF(OR(T2659='Convalida dati'!$F$4,T2659='Convalida dati'!$F$5,T2659='Convalida dati'!$F$8),OR('Dealflow centrale'!V2659='Convalida dati'!$D$9,V2659='Convalida dati'!$D$6,V2659='Convalida dati'!$D$7),IF(OR('Dealflow centrale'!T2659='Convalida dati'!$F$6,'Dealflow centrale'!T2659='Convalida dati'!$F$7),OR('Dealflow centrale'!V2659='Convalida dati'!$D$12,'Dealflow centrale'!V2659='Convalida dati'!$D$9,'Dealflow centrale'!V2659='Convalida dati'!$D$6),IF(T2659="",OR(V2659="",V2659='Convalida dati'!$D$8),"FALSO")))</f>
        <v>1</v>
      </c>
      <c r="F2659" s="58" t="str">
        <f t="shared" ca="1" si="298"/>
        <v>OK</v>
      </c>
      <c r="G2659" s="60">
        <f t="shared" si="292"/>
        <v>2654</v>
      </c>
      <c r="H2659" s="84">
        <v>44964</v>
      </c>
      <c r="I2659" s="295">
        <v>44964</v>
      </c>
      <c r="J2659" s="279" t="s">
        <v>5468</v>
      </c>
      <c r="K2659" s="70" t="s">
        <v>62</v>
      </c>
      <c r="L2659" s="70" t="s">
        <v>3267</v>
      </c>
      <c r="M2659" s="72" t="s">
        <v>98</v>
      </c>
      <c r="N2659" s="75"/>
      <c r="O2659" s="73" t="s">
        <v>5469</v>
      </c>
      <c r="P2659" s="72" t="s">
        <v>34</v>
      </c>
      <c r="Q2659" s="281" t="s">
        <v>170</v>
      </c>
      <c r="R2659" s="385" t="s">
        <v>48</v>
      </c>
      <c r="S2659" s="388" t="str">
        <f>+'EVCA sectoralclassification'!E200</f>
        <v>Internet technologies</v>
      </c>
      <c r="T2659" s="385" t="s">
        <v>41</v>
      </c>
      <c r="U2659" s="72" t="s">
        <v>218</v>
      </c>
      <c r="V2659" s="434" t="s">
        <v>174</v>
      </c>
      <c r="W2659" s="397"/>
      <c r="X2659" s="488">
        <v>44965</v>
      </c>
      <c r="Y2659" s="483"/>
      <c r="Z2659" s="80"/>
    </row>
    <row r="2660" spans="2:26" ht="42.45" hidden="1" customHeight="1" x14ac:dyDescent="0.3">
      <c r="B2660" s="56" t="str">
        <f t="shared" ref="B2660:B2673" ca="1" si="299">IF(AND(+H2660&lt;=X2660,X2660&lt;=TODAY()),"VERO","FALSO")</f>
        <v>VERO</v>
      </c>
      <c r="C2660" s="57" t="b">
        <f t="shared" ref="C2660:C2673" si="300">+(AND(G2660&lt;&gt;"",H2660&lt;&gt;"",J2660&lt;&gt;"",K2660&lt;&gt;"",L2660&lt;&gt;"",M2660&lt;&gt;"",P2660&lt;&gt;"",Q2660&lt;&gt;""))</f>
        <v>1</v>
      </c>
      <c r="D2660" s="57" t="b">
        <f>+IF(Q2660='Convalida dati'!$B$16,AND('Dealflow centrale'!V2660&lt;&gt;"",I2660&lt;&gt;""),IF(AND('Dealflow centrale'!Q2660='Convalida dati'!$B$17,'Dealflow centrale'!I2660=""),OR('Dealflow centrale'!V2660="",V2660='Convalida dati'!$D$8),"FALSO"))</f>
        <v>1</v>
      </c>
      <c r="E2660" s="57" t="b">
        <f>+IF(OR(T2660='Convalida dati'!$F$4,T2660='Convalida dati'!$F$5,T2660='Convalida dati'!$F$8),OR('Dealflow centrale'!V2660='Convalida dati'!$D$9,V2660='Convalida dati'!$D$6,V2660='Convalida dati'!$D$7),IF(OR('Dealflow centrale'!T2660='Convalida dati'!$F$6,'Dealflow centrale'!T2660='Convalida dati'!$F$7),OR('Dealflow centrale'!V2660='Convalida dati'!$D$12,'Dealflow centrale'!V2660='Convalida dati'!$D$9,'Dealflow centrale'!V2660='Convalida dati'!$D$6),IF(T2660="",OR(V2660="",V2660='Convalida dati'!$D$8),"FALSO")))</f>
        <v>1</v>
      </c>
      <c r="F2660" s="58" t="str">
        <f t="shared" ref="F2660:F2673" ca="1" si="301">+IF(AND(B2660="VERO",C2660=TRUE,D2660=TRUE,E2660=TRUE),"OK","ERRORE")</f>
        <v>OK</v>
      </c>
      <c r="G2660" s="66">
        <f t="shared" si="292"/>
        <v>2655</v>
      </c>
      <c r="H2660" s="85">
        <v>44965</v>
      </c>
      <c r="I2660" s="296">
        <v>44965</v>
      </c>
      <c r="J2660" s="292" t="s">
        <v>5470</v>
      </c>
      <c r="K2660" s="76" t="s">
        <v>62</v>
      </c>
      <c r="L2660" s="76" t="s">
        <v>802</v>
      </c>
      <c r="M2660" s="78" t="s">
        <v>99</v>
      </c>
      <c r="N2660" s="77"/>
      <c r="O2660" s="272" t="s">
        <v>5471</v>
      </c>
      <c r="P2660" s="78" t="s">
        <v>34</v>
      </c>
      <c r="Q2660" s="280" t="s">
        <v>170</v>
      </c>
      <c r="R2660" s="384" t="s">
        <v>45</v>
      </c>
      <c r="S2660" s="390" t="str">
        <f>+'EVCA sectoralclassification'!E223</f>
        <v>Biotechnology</v>
      </c>
      <c r="T2660" s="384" t="s">
        <v>41</v>
      </c>
      <c r="U2660" s="66" t="s">
        <v>218</v>
      </c>
      <c r="V2660" s="445" t="s">
        <v>174</v>
      </c>
      <c r="W2660" s="396"/>
      <c r="X2660" s="489">
        <v>44965</v>
      </c>
      <c r="Y2660" s="482"/>
      <c r="Z2660" s="74"/>
    </row>
    <row r="2661" spans="2:26" ht="42.45" hidden="1" customHeight="1" x14ac:dyDescent="0.3">
      <c r="B2661" s="56" t="str">
        <f t="shared" ca="1" si="299"/>
        <v>VERO</v>
      </c>
      <c r="C2661" s="57" t="b">
        <f t="shared" si="300"/>
        <v>1</v>
      </c>
      <c r="D2661" s="57" t="b">
        <f>+IF(Q2661='Convalida dati'!$B$16,AND('Dealflow centrale'!V2661&lt;&gt;"",I2661&lt;&gt;""),IF(AND('Dealflow centrale'!Q2661='Convalida dati'!$B$17,'Dealflow centrale'!I2661=""),OR('Dealflow centrale'!V2661="",V2661='Convalida dati'!$D$8),"FALSO"))</f>
        <v>1</v>
      </c>
      <c r="E2661" s="57" t="b">
        <f>+IF(OR(T2661='Convalida dati'!$F$4,T2661='Convalida dati'!$F$5,T2661='Convalida dati'!$F$8),OR('Dealflow centrale'!V2661='Convalida dati'!$D$9,V2661='Convalida dati'!$D$6,V2661='Convalida dati'!$D$7),IF(OR('Dealflow centrale'!T2661='Convalida dati'!$F$6,'Dealflow centrale'!T2661='Convalida dati'!$F$7),OR('Dealflow centrale'!V2661='Convalida dati'!$D$12,'Dealflow centrale'!V2661='Convalida dati'!$D$9,'Dealflow centrale'!V2661='Convalida dati'!$D$6),IF(T2661="",OR(V2661="",V2661='Convalida dati'!$D$8),"FALSO")))</f>
        <v>1</v>
      </c>
      <c r="F2661" s="58" t="str">
        <f t="shared" ca="1" si="301"/>
        <v>OK</v>
      </c>
      <c r="G2661" s="60">
        <f t="shared" si="292"/>
        <v>2656</v>
      </c>
      <c r="H2661" s="282">
        <v>44965</v>
      </c>
      <c r="I2661" s="295">
        <v>44965</v>
      </c>
      <c r="J2661" s="279" t="s">
        <v>5473</v>
      </c>
      <c r="K2661" s="70" t="s">
        <v>62</v>
      </c>
      <c r="L2661" s="70" t="s">
        <v>206</v>
      </c>
      <c r="M2661" s="72" t="s">
        <v>206</v>
      </c>
      <c r="N2661" s="75"/>
      <c r="O2661" s="73" t="s">
        <v>5477</v>
      </c>
      <c r="P2661" s="72" t="s">
        <v>34</v>
      </c>
      <c r="Q2661" s="281" t="s">
        <v>170</v>
      </c>
      <c r="R2661" s="385" t="s">
        <v>49</v>
      </c>
      <c r="S2661" s="388" t="str">
        <f>+'EVCA sectoralclassification'!E214</f>
        <v>Systems software</v>
      </c>
      <c r="T2661" s="385" t="s">
        <v>41</v>
      </c>
      <c r="U2661" s="72" t="s">
        <v>218</v>
      </c>
      <c r="V2661" s="434" t="s">
        <v>174</v>
      </c>
      <c r="W2661" s="397"/>
      <c r="X2661" s="488">
        <v>44970</v>
      </c>
      <c r="Y2661" s="483"/>
      <c r="Z2661" s="80"/>
    </row>
    <row r="2662" spans="2:26" ht="42.45" hidden="1" customHeight="1" x14ac:dyDescent="0.3">
      <c r="B2662" s="56" t="str">
        <f t="shared" ca="1" si="299"/>
        <v>VERO</v>
      </c>
      <c r="C2662" s="57" t="b">
        <f t="shared" si="300"/>
        <v>1</v>
      </c>
      <c r="D2662" s="57" t="b">
        <f>+IF(Q2662='Convalida dati'!$B$16,AND('Dealflow centrale'!V2662&lt;&gt;"",I2662&lt;&gt;""),IF(AND('Dealflow centrale'!Q2662='Convalida dati'!$B$17,'Dealflow centrale'!I2662=""),OR('Dealflow centrale'!V2662="",V2662='Convalida dati'!$D$8),"FALSO"))</f>
        <v>1</v>
      </c>
      <c r="E2662" s="57" t="b">
        <f>+IF(OR(T2662='Convalida dati'!$F$4,T2662='Convalida dati'!$F$8),OR('Dealflow centrale'!V2662='Convalida dati'!$D$6,V2662='Convalida dati'!$D$7),IF(OR('Dealflow centrale'!T2662='Convalida dati'!$F$5,'Dealflow centrale'!T2662='Convalida dati'!$F$6,'Dealflow centrale'!T2662='Convalida dati'!$F$7),OR('Dealflow centrale'!V2662='Convalida dati'!$D$6,V2662='Convalida dati'!$D$12,'Dealflow centrale'!V2662='Convalida dati'!$D$11),IF(T2662="",OR(V2662="",V2662='Convalida dati'!$D$8),"FALSO")))</f>
        <v>1</v>
      </c>
      <c r="F2662" s="58" t="str">
        <f t="shared" ca="1" si="301"/>
        <v>OK</v>
      </c>
      <c r="G2662" s="66">
        <f t="shared" si="292"/>
        <v>2657</v>
      </c>
      <c r="H2662" s="85">
        <v>44965</v>
      </c>
      <c r="I2662" s="296">
        <v>44965</v>
      </c>
      <c r="J2662" s="292" t="s">
        <v>5474</v>
      </c>
      <c r="K2662" s="76" t="s">
        <v>62</v>
      </c>
      <c r="L2662" s="76" t="s">
        <v>192</v>
      </c>
      <c r="M2662" s="78" t="s">
        <v>95</v>
      </c>
      <c r="N2662" s="77" t="s">
        <v>85</v>
      </c>
      <c r="O2662" s="272"/>
      <c r="P2662" s="78" t="s">
        <v>36</v>
      </c>
      <c r="Q2662" s="280" t="s">
        <v>170</v>
      </c>
      <c r="R2662" s="384" t="s">
        <v>52</v>
      </c>
      <c r="S2662" s="390" t="str">
        <f>+'EVCA sectoralclassification'!E234</f>
        <v>Healthcare: other</v>
      </c>
      <c r="T2662" s="384" t="s">
        <v>41</v>
      </c>
      <c r="U2662" s="66" t="s">
        <v>218</v>
      </c>
      <c r="V2662" s="427" t="s">
        <v>5177</v>
      </c>
      <c r="W2662" s="396"/>
      <c r="X2662" s="490">
        <v>45700</v>
      </c>
      <c r="Y2662" s="482" t="s">
        <v>7205</v>
      </c>
      <c r="Z2662" s="74"/>
    </row>
    <row r="2663" spans="2:26" ht="42.45" hidden="1" customHeight="1" x14ac:dyDescent="0.3">
      <c r="B2663" s="56" t="str">
        <f t="shared" ca="1" si="299"/>
        <v>VERO</v>
      </c>
      <c r="C2663" s="57" t="b">
        <f t="shared" si="300"/>
        <v>1</v>
      </c>
      <c r="D2663" s="57" t="b">
        <f>+IF(Q2663='Convalida dati'!$B$16,AND('Dealflow centrale'!V2663&lt;&gt;"",I2663&lt;&gt;""),IF(AND('Dealflow centrale'!Q2663='Convalida dati'!$B$17,'Dealflow centrale'!I2663=""),OR('Dealflow centrale'!V2663="",V2663='Convalida dati'!$D$8),"FALSO"))</f>
        <v>1</v>
      </c>
      <c r="E2663" s="57" t="b">
        <f>+IF(OR(T2663='Convalida dati'!$F$4,T2663='Convalida dati'!$F$5,T2663='Convalida dati'!$F$8),OR('Dealflow centrale'!V2663='Convalida dati'!$D$9,V2663='Convalida dati'!$D$6,V2663='Convalida dati'!$D$7),IF(OR('Dealflow centrale'!T2663='Convalida dati'!$F$6,'Dealflow centrale'!T2663='Convalida dati'!$F$7),OR('Dealflow centrale'!V2663='Convalida dati'!$D$12,'Dealflow centrale'!V2663='Convalida dati'!$D$9,'Dealflow centrale'!V2663='Convalida dati'!$D$6),IF(T2663="",OR(V2663="",V2663='Convalida dati'!$D$8),"FALSO")))</f>
        <v>1</v>
      </c>
      <c r="F2663" s="58" t="str">
        <f t="shared" ca="1" si="301"/>
        <v>OK</v>
      </c>
      <c r="G2663" s="60">
        <f t="shared" si="292"/>
        <v>2658</v>
      </c>
      <c r="H2663" s="84">
        <v>44965</v>
      </c>
      <c r="I2663" s="295">
        <v>44965</v>
      </c>
      <c r="J2663" s="279" t="s">
        <v>5476</v>
      </c>
      <c r="K2663" s="70" t="s">
        <v>62</v>
      </c>
      <c r="L2663" s="70" t="s">
        <v>206</v>
      </c>
      <c r="M2663" s="72" t="s">
        <v>206</v>
      </c>
      <c r="N2663" s="75"/>
      <c r="O2663" s="73" t="s">
        <v>5475</v>
      </c>
      <c r="P2663" s="72" t="s">
        <v>35</v>
      </c>
      <c r="Q2663" s="281" t="s">
        <v>170</v>
      </c>
      <c r="R2663" s="385" t="s">
        <v>45</v>
      </c>
      <c r="S2663" s="388" t="str">
        <f>+'EVCA sectoralclassification'!E223</f>
        <v>Biotechnology</v>
      </c>
      <c r="T2663" s="385" t="s">
        <v>41</v>
      </c>
      <c r="U2663" s="72" t="s">
        <v>218</v>
      </c>
      <c r="V2663" s="434" t="s">
        <v>174</v>
      </c>
      <c r="W2663" s="397"/>
      <c r="X2663" s="488">
        <v>44970</v>
      </c>
      <c r="Y2663" s="483"/>
      <c r="Z2663" s="80"/>
    </row>
    <row r="2664" spans="2:26" ht="42.45" hidden="1" customHeight="1" x14ac:dyDescent="0.3">
      <c r="B2664" s="56" t="str">
        <f t="shared" ca="1" si="299"/>
        <v>VERO</v>
      </c>
      <c r="C2664" s="57" t="b">
        <f t="shared" si="300"/>
        <v>1</v>
      </c>
      <c r="D2664" s="57" t="b">
        <f>+IF(Q2664='Convalida dati'!$B$16,AND('Dealflow centrale'!V2664&lt;&gt;"",I2664&lt;&gt;""),IF(AND('Dealflow centrale'!Q2664='Convalida dati'!$B$17,'Dealflow centrale'!I2664=""),OR('Dealflow centrale'!V2664="",V2664='Convalida dati'!$D$8),"FALSO"))</f>
        <v>1</v>
      </c>
      <c r="E2664" s="57" t="b">
        <f>+IF(OR(T2664='Convalida dati'!$F$4,T2664='Convalida dati'!$F$5,T2664='Convalida dati'!$F$8),OR('Dealflow centrale'!V2664='Convalida dati'!$D$9,V2664='Convalida dati'!$D$6,V2664='Convalida dati'!$D$7),IF(OR('Dealflow centrale'!T2664='Convalida dati'!$F$6,'Dealflow centrale'!T2664='Convalida dati'!$F$7),OR('Dealflow centrale'!V2664='Convalida dati'!$D$12,'Dealflow centrale'!V2664='Convalida dati'!$D$9,'Dealflow centrale'!V2664='Convalida dati'!$D$6),IF(T2664="",OR(V2664="",V2664='Convalida dati'!$D$8),"FALSO")))</f>
        <v>1</v>
      </c>
      <c r="F2664" s="58" t="str">
        <f t="shared" ca="1" si="301"/>
        <v>OK</v>
      </c>
      <c r="G2664" s="66">
        <f t="shared" si="292"/>
        <v>2659</v>
      </c>
      <c r="H2664" s="85">
        <v>44970</v>
      </c>
      <c r="I2664" s="296">
        <v>44970</v>
      </c>
      <c r="J2664" s="292" t="s">
        <v>5478</v>
      </c>
      <c r="K2664" s="76" t="s">
        <v>62</v>
      </c>
      <c r="L2664" s="76" t="s">
        <v>149</v>
      </c>
      <c r="M2664" s="78" t="s">
        <v>92</v>
      </c>
      <c r="N2664" s="77" t="s">
        <v>82</v>
      </c>
      <c r="O2664" s="272"/>
      <c r="P2664" s="78" t="s">
        <v>36</v>
      </c>
      <c r="Q2664" s="280" t="s">
        <v>170</v>
      </c>
      <c r="R2664" s="384" t="s">
        <v>48</v>
      </c>
      <c r="S2664" s="390" t="str">
        <f>+'EVCA sectoralclassification'!E199</f>
        <v>Internet technologies</v>
      </c>
      <c r="T2664" s="384" t="s">
        <v>166</v>
      </c>
      <c r="U2664" s="66" t="s">
        <v>218</v>
      </c>
      <c r="V2664" s="427" t="s">
        <v>5177</v>
      </c>
      <c r="W2664" s="462"/>
      <c r="X2664" s="490">
        <v>44970</v>
      </c>
      <c r="Y2664" s="482"/>
      <c r="Z2664" s="74"/>
    </row>
    <row r="2665" spans="2:26" ht="42.45" hidden="1" customHeight="1" x14ac:dyDescent="0.3">
      <c r="B2665" s="56" t="str">
        <f t="shared" ca="1" si="299"/>
        <v>VERO</v>
      </c>
      <c r="C2665" s="57" t="b">
        <f t="shared" si="300"/>
        <v>1</v>
      </c>
      <c r="D2665" s="57" t="b">
        <f>+IF(Q2665='Convalida dati'!$B$16,AND('Dealflow centrale'!V2665&lt;&gt;"",I2665&lt;&gt;""),IF(AND('Dealflow centrale'!Q2665='Convalida dati'!$B$17,'Dealflow centrale'!I2665=""),OR('Dealflow centrale'!V2665="",V2665='Convalida dati'!$D$8),"FALSO"))</f>
        <v>1</v>
      </c>
      <c r="E2665" s="57" t="b">
        <f>+IF(OR(T2665='Convalida dati'!$F$4,T2665='Convalida dati'!$F$5,T2665='Convalida dati'!$F$8),OR('Dealflow centrale'!V2665='Convalida dati'!$D$9,V2665='Convalida dati'!$D$6,V2665='Convalida dati'!$D$7),IF(OR('Dealflow centrale'!T2665='Convalida dati'!$F$6,'Dealflow centrale'!T2665='Convalida dati'!$F$7),OR('Dealflow centrale'!V2665='Convalida dati'!$D$12,'Dealflow centrale'!V2665='Convalida dati'!$D$9,'Dealflow centrale'!V2665='Convalida dati'!$D$6),IF(T2665="",OR(V2665="",V2665='Convalida dati'!$D$8),"FALSO")))</f>
        <v>1</v>
      </c>
      <c r="F2665" s="58" t="str">
        <f t="shared" ca="1" si="301"/>
        <v>OK</v>
      </c>
      <c r="G2665" s="60">
        <f t="shared" si="292"/>
        <v>2660</v>
      </c>
      <c r="H2665" s="84">
        <v>44971</v>
      </c>
      <c r="I2665" s="295">
        <v>44971</v>
      </c>
      <c r="J2665" s="279" t="s">
        <v>5480</v>
      </c>
      <c r="K2665" s="70" t="s">
        <v>62</v>
      </c>
      <c r="L2665" s="70" t="s">
        <v>773</v>
      </c>
      <c r="M2665" s="72" t="s">
        <v>98</v>
      </c>
      <c r="N2665" s="75" t="s">
        <v>184</v>
      </c>
      <c r="O2665" s="73"/>
      <c r="P2665" s="72" t="s">
        <v>36</v>
      </c>
      <c r="Q2665" s="281" t="s">
        <v>170</v>
      </c>
      <c r="R2665" s="385" t="s">
        <v>53</v>
      </c>
      <c r="S2665" s="388" t="str">
        <f>+'EVCA sectoralclassification'!E160</f>
        <v>Restaurants, food services</v>
      </c>
      <c r="T2665" s="385" t="s">
        <v>166</v>
      </c>
      <c r="U2665" s="72" t="s">
        <v>218</v>
      </c>
      <c r="V2665" s="425" t="s">
        <v>5177</v>
      </c>
      <c r="W2665" s="461"/>
      <c r="X2665" s="488">
        <v>44979</v>
      </c>
      <c r="Y2665" s="483"/>
      <c r="Z2665" s="80"/>
    </row>
    <row r="2666" spans="2:26" ht="42.45" hidden="1" customHeight="1" x14ac:dyDescent="0.3">
      <c r="B2666" s="56" t="str">
        <f t="shared" ca="1" si="299"/>
        <v>VERO</v>
      </c>
      <c r="C2666" s="57" t="b">
        <f t="shared" si="300"/>
        <v>1</v>
      </c>
      <c r="D2666" s="57" t="b">
        <f>+IF(Q2666='Convalida dati'!$B$16,AND('Dealflow centrale'!V2666&lt;&gt;"",I2666&lt;&gt;""),IF(AND('Dealflow centrale'!Q2666='Convalida dati'!$B$17,'Dealflow centrale'!I2666=""),OR('Dealflow centrale'!V2666="",V2666='Convalida dati'!$D$8),"FALSO"))</f>
        <v>1</v>
      </c>
      <c r="E2666" s="57" t="b">
        <f>+IF(OR(T2666='Convalida dati'!$F$4,T2666='Convalida dati'!$F$5,T2666='Convalida dati'!$F$8),OR('Dealflow centrale'!V2666='Convalida dati'!$D$9,V2666='Convalida dati'!$D$6,V2666='Convalida dati'!$D$7),IF(OR('Dealflow centrale'!T2666='Convalida dati'!$F$6,'Dealflow centrale'!T2666='Convalida dati'!$F$7),OR('Dealflow centrale'!V2666='Convalida dati'!$D$12,'Dealflow centrale'!V2666='Convalida dati'!$D$9,'Dealflow centrale'!V2666='Convalida dati'!$D$6),IF(T2666="",OR(V2666="",V2666='Convalida dati'!$D$8),"FALSO")))</f>
        <v>1</v>
      </c>
      <c r="F2666" s="58" t="str">
        <f t="shared" ca="1" si="301"/>
        <v>OK</v>
      </c>
      <c r="G2666" s="66">
        <f t="shared" si="292"/>
        <v>2661</v>
      </c>
      <c r="H2666" s="85">
        <v>44971</v>
      </c>
      <c r="I2666" s="296">
        <v>44971</v>
      </c>
      <c r="J2666" s="292" t="s">
        <v>5459</v>
      </c>
      <c r="K2666" s="76" t="s">
        <v>62</v>
      </c>
      <c r="L2666" s="76" t="s">
        <v>202</v>
      </c>
      <c r="M2666" s="78" t="s">
        <v>89</v>
      </c>
      <c r="N2666" s="64"/>
      <c r="O2666" s="272" t="s">
        <v>5460</v>
      </c>
      <c r="P2666" s="78" t="s">
        <v>34</v>
      </c>
      <c r="Q2666" s="280" t="s">
        <v>170</v>
      </c>
      <c r="R2666" s="384" t="s">
        <v>48</v>
      </c>
      <c r="S2666" s="390" t="str">
        <f>+'EVCA sectoralclassification'!E200</f>
        <v>Internet technologies</v>
      </c>
      <c r="T2666" s="384" t="s">
        <v>41</v>
      </c>
      <c r="U2666" s="66" t="s">
        <v>218</v>
      </c>
      <c r="V2666" s="445" t="s">
        <v>174</v>
      </c>
      <c r="W2666" s="396"/>
      <c r="X2666" s="489">
        <v>44979</v>
      </c>
      <c r="Y2666" s="482"/>
      <c r="Z2666" s="74"/>
    </row>
    <row r="2667" spans="2:26" ht="42.45" hidden="1" customHeight="1" x14ac:dyDescent="0.3">
      <c r="B2667" s="56" t="str">
        <f t="shared" ca="1" si="299"/>
        <v>VERO</v>
      </c>
      <c r="C2667" s="57" t="b">
        <f t="shared" si="300"/>
        <v>1</v>
      </c>
      <c r="D2667" s="57" t="b">
        <f>+IF(Q2667='Convalida dati'!$B$16,AND('Dealflow centrale'!V2667&lt;&gt;"",I2667&lt;&gt;""),IF(AND('Dealflow centrale'!Q2667='Convalida dati'!$B$17,'Dealflow centrale'!I2667=""),OR('Dealflow centrale'!V2667="",V2667='Convalida dati'!$D$8),"FALSO"))</f>
        <v>1</v>
      </c>
      <c r="E2667" s="57" t="b">
        <f>+IF(OR(T2667='Convalida dati'!$F$4,T2667='Convalida dati'!$F$5,T2667='Convalida dati'!$F$8),OR('Dealflow centrale'!V2667='Convalida dati'!$D$9,V2667='Convalida dati'!$D$6,V2667='Convalida dati'!$D$7),IF(OR('Dealflow centrale'!T2667='Convalida dati'!$F$6,'Dealflow centrale'!T2667='Convalida dati'!$F$7),OR('Dealflow centrale'!V2667='Convalida dati'!$D$12,'Dealflow centrale'!V2667='Convalida dati'!$D$9,'Dealflow centrale'!V2667='Convalida dati'!$D$6),IF(T2667="",OR(V2667="",V2667='Convalida dati'!$D$8),"FALSO")))</f>
        <v>1</v>
      </c>
      <c r="F2667" s="58" t="str">
        <f t="shared" ca="1" si="301"/>
        <v>OK</v>
      </c>
      <c r="G2667" s="60">
        <f t="shared" si="292"/>
        <v>2662</v>
      </c>
      <c r="H2667" s="84">
        <v>44971</v>
      </c>
      <c r="I2667" s="295">
        <v>44971</v>
      </c>
      <c r="J2667" s="279" t="s">
        <v>5481</v>
      </c>
      <c r="K2667" s="70" t="s">
        <v>64</v>
      </c>
      <c r="L2667" s="70" t="s">
        <v>5290</v>
      </c>
      <c r="M2667" s="72" t="s">
        <v>187</v>
      </c>
      <c r="N2667" s="75"/>
      <c r="O2667" s="73" t="s">
        <v>5482</v>
      </c>
      <c r="P2667" s="72" t="s">
        <v>35</v>
      </c>
      <c r="Q2667" s="281" t="s">
        <v>170</v>
      </c>
      <c r="R2667" s="385" t="s">
        <v>45</v>
      </c>
      <c r="S2667" s="388" t="str">
        <f>+'EVCA sectoralclassification'!E223</f>
        <v>Biotechnology</v>
      </c>
      <c r="T2667" s="385" t="s">
        <v>41</v>
      </c>
      <c r="U2667" s="72" t="s">
        <v>218</v>
      </c>
      <c r="V2667" s="434" t="s">
        <v>174</v>
      </c>
      <c r="W2667" s="397"/>
      <c r="X2667" s="488">
        <v>44979</v>
      </c>
      <c r="Y2667" s="483"/>
      <c r="Z2667" s="80"/>
    </row>
    <row r="2668" spans="2:26" ht="42.45" hidden="1" customHeight="1" x14ac:dyDescent="0.3">
      <c r="B2668" s="56" t="str">
        <f t="shared" ca="1" si="299"/>
        <v>VERO</v>
      </c>
      <c r="C2668" s="57" t="b">
        <f t="shared" si="300"/>
        <v>1</v>
      </c>
      <c r="D2668" s="57" t="b">
        <f>+IF(Q2668='Convalida dati'!$B$16,AND('Dealflow centrale'!V2668&lt;&gt;"",I2668&lt;&gt;""),IF(AND('Dealflow centrale'!Q2668='Convalida dati'!$B$17,'Dealflow centrale'!I2668=""),OR('Dealflow centrale'!V2668="",V2668='Convalida dati'!$D$8),"FALSO"))</f>
        <v>1</v>
      </c>
      <c r="E2668" s="57" t="b">
        <f>+IF(OR(T2668='Convalida dati'!$F$4,T2668='Convalida dati'!$F$5,T2668='Convalida dati'!$F$8),OR('Dealflow centrale'!V2668='Convalida dati'!$D$9,V2668='Convalida dati'!$D$6,V2668='Convalida dati'!$D$7),IF(OR('Dealflow centrale'!T2668='Convalida dati'!$F$6,'Dealflow centrale'!T2668='Convalida dati'!$F$7),OR('Dealflow centrale'!V2668='Convalida dati'!$D$12,'Dealflow centrale'!V2668='Convalida dati'!$D$9,'Dealflow centrale'!V2668='Convalida dati'!$D$6),IF(T2668="",OR(V2668="",V2668='Convalida dati'!$D$8),"FALSO")))</f>
        <v>1</v>
      </c>
      <c r="F2668" s="58" t="str">
        <f t="shared" ca="1" si="301"/>
        <v>OK</v>
      </c>
      <c r="G2668" s="66">
        <f t="shared" si="292"/>
        <v>2663</v>
      </c>
      <c r="H2668" s="85">
        <v>44971</v>
      </c>
      <c r="I2668" s="296">
        <v>44971</v>
      </c>
      <c r="J2668" s="292" t="s">
        <v>5483</v>
      </c>
      <c r="K2668" s="76" t="s">
        <v>62</v>
      </c>
      <c r="L2668" s="76" t="s">
        <v>192</v>
      </c>
      <c r="M2668" s="78" t="s">
        <v>95</v>
      </c>
      <c r="N2668" s="64"/>
      <c r="O2668" s="272" t="s">
        <v>5484</v>
      </c>
      <c r="P2668" s="78" t="s">
        <v>34</v>
      </c>
      <c r="Q2668" s="280" t="s">
        <v>170</v>
      </c>
      <c r="R2668" s="384" t="s">
        <v>49</v>
      </c>
      <c r="S2668" s="387" t="str">
        <f>+'EVCA sectoralclassification'!E203</f>
        <v>Consumer electronics</v>
      </c>
      <c r="T2668" s="384" t="s">
        <v>166</v>
      </c>
      <c r="U2668" s="78" t="s">
        <v>218</v>
      </c>
      <c r="V2668" s="427" t="s">
        <v>5177</v>
      </c>
      <c r="W2668" s="462"/>
      <c r="X2668" s="489">
        <v>44979</v>
      </c>
      <c r="Y2668" s="482"/>
      <c r="Z2668" s="74"/>
    </row>
    <row r="2669" spans="2:26" ht="42.45" hidden="1" customHeight="1" x14ac:dyDescent="0.3">
      <c r="B2669" s="56" t="str">
        <f t="shared" ca="1" si="299"/>
        <v>VERO</v>
      </c>
      <c r="C2669" s="57" t="b">
        <f t="shared" si="300"/>
        <v>1</v>
      </c>
      <c r="D2669" s="57" t="b">
        <f>+IF(Q2669='Convalida dati'!$B$16,AND('Dealflow centrale'!V2669&lt;&gt;"",I2669&lt;&gt;""),IF(AND('Dealflow centrale'!Q2669='Convalida dati'!$B$17,'Dealflow centrale'!I2669=""),OR('Dealflow centrale'!V2669="",V2669='Convalida dati'!$D$8),"FALSO"))</f>
        <v>1</v>
      </c>
      <c r="E2669" s="57" t="b">
        <f>+IF(OR(T2669='Convalida dati'!$F$4,T2669='Convalida dati'!$F$5,T2669='Convalida dati'!$F$8),OR('Dealflow centrale'!V2669='Convalida dati'!$D$9,V2669='Convalida dati'!$D$6,V2669='Convalida dati'!$D$7),IF(OR('Dealflow centrale'!T2669='Convalida dati'!$F$6,'Dealflow centrale'!T2669='Convalida dati'!$F$7),OR('Dealflow centrale'!V2669='Convalida dati'!$D$12,'Dealflow centrale'!V2669='Convalida dati'!$D$9,'Dealflow centrale'!V2669='Convalida dati'!$D$6),IF(T2669="",OR(V2669="",V2669='Convalida dati'!$D$8),"FALSO")))</f>
        <v>1</v>
      </c>
      <c r="F2669" s="58" t="str">
        <f t="shared" ca="1" si="301"/>
        <v>OK</v>
      </c>
      <c r="G2669" s="60">
        <f t="shared" si="292"/>
        <v>2664</v>
      </c>
      <c r="H2669" s="84">
        <v>44972</v>
      </c>
      <c r="I2669" s="295">
        <v>44972</v>
      </c>
      <c r="J2669" s="279" t="s">
        <v>5486</v>
      </c>
      <c r="K2669" s="70" t="s">
        <v>62</v>
      </c>
      <c r="L2669" s="70" t="s">
        <v>707</v>
      </c>
      <c r="M2669" s="72" t="s">
        <v>89</v>
      </c>
      <c r="N2669" s="75" t="s">
        <v>82</v>
      </c>
      <c r="O2669" s="73"/>
      <c r="P2669" s="72" t="s">
        <v>36</v>
      </c>
      <c r="Q2669" s="281" t="s">
        <v>170</v>
      </c>
      <c r="R2669" s="385" t="s">
        <v>49</v>
      </c>
      <c r="S2669" s="388" t="s">
        <v>702</v>
      </c>
      <c r="T2669" s="385" t="s">
        <v>166</v>
      </c>
      <c r="U2669" s="72" t="s">
        <v>218</v>
      </c>
      <c r="V2669" s="425" t="s">
        <v>5177</v>
      </c>
      <c r="W2669" s="466" t="s">
        <v>6460</v>
      </c>
      <c r="X2669" s="488">
        <v>45692</v>
      </c>
      <c r="Y2669" s="483" t="s">
        <v>7156</v>
      </c>
      <c r="Z2669" s="80"/>
    </row>
    <row r="2670" spans="2:26" ht="42.45" hidden="1" customHeight="1" x14ac:dyDescent="0.3">
      <c r="B2670" s="56" t="str">
        <f t="shared" ca="1" si="299"/>
        <v>VERO</v>
      </c>
      <c r="C2670" s="57" t="b">
        <f t="shared" si="300"/>
        <v>1</v>
      </c>
      <c r="D2670" s="57" t="b">
        <f>+IF(Q2670='Convalida dati'!$B$16,AND('Dealflow centrale'!V2670&lt;&gt;"",I2670&lt;&gt;""),IF(AND('Dealflow centrale'!Q2670='Convalida dati'!$B$17,'Dealflow centrale'!I2670=""),OR('Dealflow centrale'!V2670="",V2670='Convalida dati'!$D$8),"FALSO"))</f>
        <v>1</v>
      </c>
      <c r="E2670" s="57" t="b">
        <f>+IF(OR(T2670='Convalida dati'!$F$4,T2670='Convalida dati'!$F$5,T2670='Convalida dati'!$F$8),OR('Dealflow centrale'!V2670='Convalida dati'!$D$9,V2670='Convalida dati'!$D$6,V2670='Convalida dati'!$D$7),IF(OR('Dealflow centrale'!T2670='Convalida dati'!$F$6,'Dealflow centrale'!T2670='Convalida dati'!$F$7),OR('Dealflow centrale'!V2670='Convalida dati'!$D$12,'Dealflow centrale'!V2670='Convalida dati'!$D$9,'Dealflow centrale'!V2670='Convalida dati'!$D$6),IF(T2670="",OR(V2670="",V2670='Convalida dati'!$D$8),"FALSO")))</f>
        <v>1</v>
      </c>
      <c r="F2670" s="58" t="str">
        <f t="shared" ca="1" si="301"/>
        <v>OK</v>
      </c>
      <c r="G2670" s="66">
        <f t="shared" si="292"/>
        <v>2665</v>
      </c>
      <c r="H2670" s="85">
        <v>44972</v>
      </c>
      <c r="I2670" s="296">
        <v>44972</v>
      </c>
      <c r="J2670" s="292" t="s">
        <v>5487</v>
      </c>
      <c r="K2670" s="76" t="s">
        <v>62</v>
      </c>
      <c r="L2670" s="76" t="s">
        <v>707</v>
      </c>
      <c r="M2670" s="78" t="s">
        <v>89</v>
      </c>
      <c r="N2670" s="77" t="s">
        <v>82</v>
      </c>
      <c r="O2670" s="272"/>
      <c r="P2670" s="78" t="s">
        <v>36</v>
      </c>
      <c r="Q2670" s="280" t="s">
        <v>170</v>
      </c>
      <c r="R2670" s="384" t="s">
        <v>52</v>
      </c>
      <c r="S2670" s="387" t="str">
        <f>+'EVCA sectoralclassification'!E230</f>
        <v>Medical equipment and related software</v>
      </c>
      <c r="T2670" s="384" t="s">
        <v>41</v>
      </c>
      <c r="U2670" s="78" t="s">
        <v>218</v>
      </c>
      <c r="V2670" s="445" t="s">
        <v>174</v>
      </c>
      <c r="W2670" s="396"/>
      <c r="X2670" s="489">
        <v>44979</v>
      </c>
      <c r="Y2670" s="482"/>
      <c r="Z2670" s="74"/>
    </row>
    <row r="2671" spans="2:26" ht="42.45" hidden="1" customHeight="1" x14ac:dyDescent="0.3">
      <c r="B2671" s="56" t="str">
        <f t="shared" ca="1" si="299"/>
        <v>VERO</v>
      </c>
      <c r="C2671" s="57" t="b">
        <f t="shared" si="300"/>
        <v>1</v>
      </c>
      <c r="D2671" s="57" t="b">
        <f>+IF(Q2671='Convalida dati'!$B$16,AND('Dealflow centrale'!V2671&lt;&gt;"",I2671&lt;&gt;""),IF(AND('Dealflow centrale'!Q2671='Convalida dati'!$B$17,'Dealflow centrale'!I2671=""),OR('Dealflow centrale'!V2671="",V2671='Convalida dati'!$D$8),"FALSO"))</f>
        <v>1</v>
      </c>
      <c r="E2671" s="57" t="b">
        <f>+IF(OR(T2671='Convalida dati'!$F$4,T2671='Convalida dati'!$F$5,T2671='Convalida dati'!$F$8),OR('Dealflow centrale'!V2671='Convalida dati'!$D$9,V2671='Convalida dati'!$D$6,V2671='Convalida dati'!$D$7),IF(OR('Dealflow centrale'!T2671='Convalida dati'!$F$6,'Dealflow centrale'!T2671='Convalida dati'!$F$7),OR('Dealflow centrale'!V2671='Convalida dati'!$D$12,'Dealflow centrale'!V2671='Convalida dati'!$D$9,'Dealflow centrale'!V2671='Convalida dati'!$D$6),IF(T2671="",OR(V2671="",V2671='Convalida dati'!$D$8),"FALSO")))</f>
        <v>1</v>
      </c>
      <c r="F2671" s="58" t="str">
        <f t="shared" ca="1" si="301"/>
        <v>OK</v>
      </c>
      <c r="G2671" s="60">
        <f t="shared" si="292"/>
        <v>2666</v>
      </c>
      <c r="H2671" s="84">
        <v>44972</v>
      </c>
      <c r="I2671" s="295">
        <f>+H2671</f>
        <v>44972</v>
      </c>
      <c r="J2671" s="279" t="s">
        <v>5488</v>
      </c>
      <c r="K2671" s="70" t="s">
        <v>62</v>
      </c>
      <c r="L2671" s="70" t="s">
        <v>206</v>
      </c>
      <c r="M2671" s="72" t="s">
        <v>206</v>
      </c>
      <c r="N2671" s="75"/>
      <c r="O2671" s="73" t="s">
        <v>5498</v>
      </c>
      <c r="P2671" s="72" t="s">
        <v>35</v>
      </c>
      <c r="Q2671" s="281" t="s">
        <v>170</v>
      </c>
      <c r="R2671" s="385" t="s">
        <v>46</v>
      </c>
      <c r="S2671" s="388" t="str">
        <f>+'EVCA sectoralclassification'!E179</f>
        <v>Energy: other</v>
      </c>
      <c r="T2671" s="385" t="s">
        <v>166</v>
      </c>
      <c r="U2671" s="72" t="s">
        <v>218</v>
      </c>
      <c r="V2671" s="425" t="s">
        <v>5177</v>
      </c>
      <c r="W2671" s="461"/>
      <c r="X2671" s="488">
        <v>44979</v>
      </c>
      <c r="Y2671" s="483"/>
      <c r="Z2671" s="80"/>
    </row>
    <row r="2672" spans="2:26" ht="42.45" hidden="1" customHeight="1" x14ac:dyDescent="0.3">
      <c r="B2672" s="56" t="str">
        <f t="shared" ca="1" si="299"/>
        <v>VERO</v>
      </c>
      <c r="C2672" s="57" t="b">
        <f t="shared" si="300"/>
        <v>1</v>
      </c>
      <c r="D2672" s="57" t="b">
        <f>+IF(Q2672='Convalida dati'!$B$16,AND('Dealflow centrale'!V2672&lt;&gt;"",I2672&lt;&gt;""),IF(AND('Dealflow centrale'!Q2672='Convalida dati'!$B$17,'Dealflow centrale'!I2672=""),OR('Dealflow centrale'!V2672="",V2672='Convalida dati'!$D$8),"FALSO"))</f>
        <v>1</v>
      </c>
      <c r="E2672" s="57" t="b">
        <f>+IF(OR(T2672='Convalida dati'!$F$4,T2672='Convalida dati'!$F$5,T2672='Convalida dati'!$F$8),OR('Dealflow centrale'!V2672='Convalida dati'!$D$9,V2672='Convalida dati'!$D$6,V2672='Convalida dati'!$D$7),IF(OR('Dealflow centrale'!T2672='Convalida dati'!$F$6,'Dealflow centrale'!T2672='Convalida dati'!$F$7),OR('Dealflow centrale'!V2672='Convalida dati'!$D$12,'Dealflow centrale'!V2672='Convalida dati'!$D$9,'Dealflow centrale'!V2672='Convalida dati'!$D$6),IF(T2672="",OR(V2672="",V2672='Convalida dati'!$D$8),"FALSO")))</f>
        <v>1</v>
      </c>
      <c r="F2672" s="58" t="str">
        <f t="shared" ca="1" si="301"/>
        <v>OK</v>
      </c>
      <c r="G2672" s="66">
        <f t="shared" si="292"/>
        <v>2667</v>
      </c>
      <c r="H2672" s="85">
        <v>44972</v>
      </c>
      <c r="I2672" s="296">
        <v>44972</v>
      </c>
      <c r="J2672" s="292" t="s">
        <v>5489</v>
      </c>
      <c r="K2672" s="76" t="s">
        <v>62</v>
      </c>
      <c r="L2672" s="76" t="s">
        <v>165</v>
      </c>
      <c r="M2672" s="78" t="s">
        <v>90</v>
      </c>
      <c r="N2672" s="77" t="s">
        <v>111</v>
      </c>
      <c r="O2672" s="272"/>
      <c r="P2672" s="78" t="s">
        <v>36</v>
      </c>
      <c r="Q2672" s="280" t="s">
        <v>170</v>
      </c>
      <c r="R2672" s="384" t="s">
        <v>49</v>
      </c>
      <c r="S2672" s="390" t="str">
        <f>+'EVCA sectoralclassification'!E214</f>
        <v>Systems software</v>
      </c>
      <c r="T2672" s="384" t="s">
        <v>166</v>
      </c>
      <c r="U2672" s="78" t="s">
        <v>218</v>
      </c>
      <c r="V2672" s="427" t="s">
        <v>5177</v>
      </c>
      <c r="W2672" s="462"/>
      <c r="X2672" s="489">
        <v>44979</v>
      </c>
      <c r="Y2672" s="482"/>
      <c r="Z2672" s="74"/>
    </row>
    <row r="2673" spans="2:26" ht="42.45" hidden="1" customHeight="1" x14ac:dyDescent="0.3">
      <c r="B2673" s="56" t="str">
        <f t="shared" ca="1" si="299"/>
        <v>VERO</v>
      </c>
      <c r="C2673" s="57" t="b">
        <f t="shared" si="300"/>
        <v>1</v>
      </c>
      <c r="D2673" s="57" t="b">
        <f>+IF(Q2673='Convalida dati'!$B$16,AND('Dealflow centrale'!V2673&lt;&gt;"",I2673&lt;&gt;""),IF(AND('Dealflow centrale'!Q2673='Convalida dati'!$B$17,'Dealflow centrale'!I2673=""),OR('Dealflow centrale'!V2673="",V2673='Convalida dati'!$D$8),"FALSO"))</f>
        <v>1</v>
      </c>
      <c r="E2673" s="57" t="b">
        <f>+IF(OR(T2673='Convalida dati'!$F$4,T2673='Convalida dati'!$F$5,T2673='Convalida dati'!$F$8),OR('Dealflow centrale'!V2673='Convalida dati'!$D$9,V2673='Convalida dati'!$D$6,V2673='Convalida dati'!$D$7),IF(OR('Dealflow centrale'!T2673='Convalida dati'!$F$6,'Dealflow centrale'!T2673='Convalida dati'!$F$7),OR('Dealflow centrale'!V2673='Convalida dati'!$D$12,'Dealflow centrale'!V2673='Convalida dati'!$D$9,'Dealflow centrale'!V2673='Convalida dati'!$D$6),IF(T2673="",OR(V2673="",V2673='Convalida dati'!$D$8),"FALSO")))</f>
        <v>1</v>
      </c>
      <c r="F2673" s="58" t="str">
        <f t="shared" ca="1" si="301"/>
        <v>OK</v>
      </c>
      <c r="G2673" s="60">
        <f t="shared" si="292"/>
        <v>2668</v>
      </c>
      <c r="H2673" s="84">
        <v>44972</v>
      </c>
      <c r="I2673" s="295">
        <v>44972</v>
      </c>
      <c r="J2673" s="279" t="s">
        <v>5490</v>
      </c>
      <c r="K2673" s="70" t="s">
        <v>62</v>
      </c>
      <c r="L2673" s="70" t="s">
        <v>149</v>
      </c>
      <c r="M2673" s="72" t="s">
        <v>92</v>
      </c>
      <c r="N2673" s="75"/>
      <c r="O2673" s="73" t="s">
        <v>5499</v>
      </c>
      <c r="P2673" s="72" t="s">
        <v>35</v>
      </c>
      <c r="Q2673" s="281" t="s">
        <v>170</v>
      </c>
      <c r="R2673" s="385" t="s">
        <v>48</v>
      </c>
      <c r="S2673" s="388" t="str">
        <f>+'EVCA sectoralclassification'!E189</f>
        <v>Broadcasting, publications and content providers</v>
      </c>
      <c r="T2673" s="385" t="s">
        <v>166</v>
      </c>
      <c r="U2673" s="72" t="s">
        <v>218</v>
      </c>
      <c r="V2673" s="425" t="s">
        <v>5177</v>
      </c>
      <c r="W2673" s="461"/>
      <c r="X2673" s="488">
        <v>44979</v>
      </c>
      <c r="Y2673" s="483"/>
      <c r="Z2673" s="80"/>
    </row>
    <row r="2674" spans="2:26" ht="42.45" hidden="1" customHeight="1" x14ac:dyDescent="0.3">
      <c r="B2674" s="56" t="str">
        <f t="shared" ref="B2674:B2684" ca="1" si="302">IF(AND(+H2674&lt;=X2674,X2674&lt;=TODAY()),"VERO","FALSO")</f>
        <v>VERO</v>
      </c>
      <c r="C2674" s="57" t="b">
        <f t="shared" ref="C2674:C2684" si="303">+(AND(G2674&lt;&gt;"",H2674&lt;&gt;"",J2674&lt;&gt;"",K2674&lt;&gt;"",L2674&lt;&gt;"",M2674&lt;&gt;"",P2674&lt;&gt;"",Q2674&lt;&gt;""))</f>
        <v>1</v>
      </c>
      <c r="D2674" s="57" t="b">
        <f>+IF(Q2674='Convalida dati'!$B$16,AND('Dealflow centrale'!V2674&lt;&gt;"",I2674&lt;&gt;""),IF(AND('Dealflow centrale'!Q2674='Convalida dati'!$B$17,'Dealflow centrale'!I2674=""),OR('Dealflow centrale'!V2674="",V2674='Convalida dati'!$D$8),"FALSO"))</f>
        <v>1</v>
      </c>
      <c r="E2674" s="57" t="b">
        <f>+IF(OR(T2674='Convalida dati'!$F$4,T2674='Convalida dati'!$F$5,T2674='Convalida dati'!$F$8),OR('Dealflow centrale'!V2674='Convalida dati'!$D$9,V2674='Convalida dati'!$D$6,V2674='Convalida dati'!$D$7),IF(OR('Dealflow centrale'!T2674='Convalida dati'!$F$6,'Dealflow centrale'!T2674='Convalida dati'!$F$7),OR('Dealflow centrale'!V2674='Convalida dati'!$D$12,'Dealflow centrale'!V2674='Convalida dati'!$D$9,'Dealflow centrale'!V2674='Convalida dati'!$D$6),IF(T2674="",OR(V2674="",V2674='Convalida dati'!$D$8),"FALSO")))</f>
        <v>1</v>
      </c>
      <c r="F2674" s="58" t="str">
        <f t="shared" ref="F2674:F2684" ca="1" si="304">+IF(AND(B2674="VERO",C2674=TRUE,D2674=TRUE,E2674=TRUE),"OK","ERRORE")</f>
        <v>OK</v>
      </c>
      <c r="G2674" s="66">
        <f t="shared" si="292"/>
        <v>2669</v>
      </c>
      <c r="H2674" s="85">
        <v>44973</v>
      </c>
      <c r="I2674" s="296">
        <v>44973</v>
      </c>
      <c r="J2674" s="292" t="s">
        <v>5491</v>
      </c>
      <c r="K2674" s="76" t="s">
        <v>62</v>
      </c>
      <c r="L2674" s="76" t="s">
        <v>149</v>
      </c>
      <c r="M2674" s="78" t="s">
        <v>92</v>
      </c>
      <c r="N2674" s="77"/>
      <c r="O2674" s="272" t="s">
        <v>4289</v>
      </c>
      <c r="P2674" s="78" t="s">
        <v>35</v>
      </c>
      <c r="Q2674" s="280" t="s">
        <v>170</v>
      </c>
      <c r="R2674" s="384" t="s">
        <v>53</v>
      </c>
      <c r="S2674" s="390" t="str">
        <f>+'EVCA sectoralclassification'!E234</f>
        <v>Healthcare: other</v>
      </c>
      <c r="T2674" s="382" t="s">
        <v>41</v>
      </c>
      <c r="U2674" s="78" t="s">
        <v>218</v>
      </c>
      <c r="V2674" s="445" t="s">
        <v>174</v>
      </c>
      <c r="W2674" s="396"/>
      <c r="X2674" s="489">
        <v>44979</v>
      </c>
      <c r="Y2674" s="482" t="s">
        <v>1343</v>
      </c>
      <c r="Z2674" s="74"/>
    </row>
    <row r="2675" spans="2:26" ht="42.45" hidden="1" customHeight="1" x14ac:dyDescent="0.3">
      <c r="B2675" s="56" t="str">
        <f t="shared" ca="1" si="302"/>
        <v>VERO</v>
      </c>
      <c r="C2675" s="57" t="b">
        <f t="shared" si="303"/>
        <v>1</v>
      </c>
      <c r="D2675" s="57" t="b">
        <f>+IF(Q2675='Convalida dati'!$B$16,AND('Dealflow centrale'!V2675&lt;&gt;"",I2675&lt;&gt;""),IF(AND('Dealflow centrale'!Q2675='Convalida dati'!$B$17,'Dealflow centrale'!I2675=""),OR('Dealflow centrale'!V2675="",V2675='Convalida dati'!$D$8),"FALSO"))</f>
        <v>1</v>
      </c>
      <c r="E2675" s="57" t="b">
        <f>+IF(OR(T2675='Convalida dati'!$F$4,T2675='Convalida dati'!$F$5,T2675='Convalida dati'!$F$8),OR('Dealflow centrale'!V2675='Convalida dati'!$D$9,V2675='Convalida dati'!$D$6,V2675='Convalida dati'!$D$7),IF(OR('Dealflow centrale'!T2675='Convalida dati'!$F$6,'Dealflow centrale'!T2675='Convalida dati'!$F$7),OR('Dealflow centrale'!V2675='Convalida dati'!$D$12,'Dealflow centrale'!V2675='Convalida dati'!$D$9,'Dealflow centrale'!V2675='Convalida dati'!$D$6),IF(T2675="",OR(V2675="",V2675='Convalida dati'!$D$8),"FALSO")))</f>
        <v>1</v>
      </c>
      <c r="F2675" s="58" t="str">
        <f t="shared" ca="1" si="304"/>
        <v>OK</v>
      </c>
      <c r="G2675" s="60">
        <f t="shared" si="292"/>
        <v>2670</v>
      </c>
      <c r="H2675" s="282">
        <v>44973</v>
      </c>
      <c r="I2675" s="295">
        <v>44973</v>
      </c>
      <c r="J2675" s="279" t="s">
        <v>5492</v>
      </c>
      <c r="K2675" s="70" t="s">
        <v>62</v>
      </c>
      <c r="L2675" s="70" t="s">
        <v>80</v>
      </c>
      <c r="M2675" s="72" t="s">
        <v>70</v>
      </c>
      <c r="N2675" s="75"/>
      <c r="O2675" s="73" t="s">
        <v>5500</v>
      </c>
      <c r="P2675" s="72" t="s">
        <v>34</v>
      </c>
      <c r="Q2675" s="281" t="s">
        <v>170</v>
      </c>
      <c r="R2675" s="385" t="s">
        <v>53</v>
      </c>
      <c r="S2675" s="388" t="str">
        <f>+'EVCA sectoralclassification'!E145</f>
        <v>Educational and training products/services</v>
      </c>
      <c r="T2675" s="385" t="s">
        <v>41</v>
      </c>
      <c r="U2675" s="72" t="s">
        <v>218</v>
      </c>
      <c r="V2675" s="434" t="s">
        <v>174</v>
      </c>
      <c r="W2675" s="397"/>
      <c r="X2675" s="488">
        <v>44979</v>
      </c>
      <c r="Y2675" s="483"/>
      <c r="Z2675" s="80"/>
    </row>
    <row r="2676" spans="2:26" ht="42.45" hidden="1" customHeight="1" x14ac:dyDescent="0.3">
      <c r="B2676" s="56" t="str">
        <f t="shared" ca="1" si="302"/>
        <v>VERO</v>
      </c>
      <c r="C2676" s="57" t="b">
        <f t="shared" si="303"/>
        <v>1</v>
      </c>
      <c r="D2676" s="57" t="b">
        <f>+IF(Q2676='Convalida dati'!$B$16,AND('Dealflow centrale'!V2676&lt;&gt;"",I2676&lt;&gt;""),IF(AND('Dealflow centrale'!Q2676='Convalida dati'!$B$17,'Dealflow centrale'!I2676=""),OR('Dealflow centrale'!V2676="",V2676='Convalida dati'!$D$8),"FALSO"))</f>
        <v>1</v>
      </c>
      <c r="E2676" s="57" t="b">
        <f>+IF(OR(T2676='Convalida dati'!$F$4,T2676='Convalida dati'!$F$5,T2676='Convalida dati'!$F$8),OR('Dealflow centrale'!V2676='Convalida dati'!$D$9,V2676='Convalida dati'!$D$6,V2676='Convalida dati'!$D$7),IF(OR('Dealflow centrale'!T2676='Convalida dati'!$F$6,'Dealflow centrale'!T2676='Convalida dati'!$F$7),OR('Dealflow centrale'!V2676='Convalida dati'!$D$12,'Dealflow centrale'!V2676='Convalida dati'!$D$9,'Dealflow centrale'!V2676='Convalida dati'!$D$6),IF(T2676="",OR(V2676="",V2676='Convalida dati'!$D$8),"FALSO")))</f>
        <v>1</v>
      </c>
      <c r="F2676" s="58" t="str">
        <f t="shared" ca="1" si="304"/>
        <v>OK</v>
      </c>
      <c r="G2676" s="66">
        <f t="shared" si="292"/>
        <v>2671</v>
      </c>
      <c r="H2676" s="85">
        <v>44974</v>
      </c>
      <c r="I2676" s="296">
        <v>44974</v>
      </c>
      <c r="J2676" s="292" t="s">
        <v>886</v>
      </c>
      <c r="K2676" s="76" t="s">
        <v>62</v>
      </c>
      <c r="L2676" s="76" t="s">
        <v>206</v>
      </c>
      <c r="M2676" s="78" t="s">
        <v>206</v>
      </c>
      <c r="N2676" s="64"/>
      <c r="O2676" s="272" t="s">
        <v>5501</v>
      </c>
      <c r="P2676" s="78" t="s">
        <v>34</v>
      </c>
      <c r="Q2676" s="280" t="s">
        <v>170</v>
      </c>
      <c r="R2676" s="382" t="s">
        <v>48</v>
      </c>
      <c r="S2676" s="390" t="s">
        <v>614</v>
      </c>
      <c r="T2676" s="382" t="s">
        <v>40</v>
      </c>
      <c r="U2676" s="78" t="s">
        <v>218</v>
      </c>
      <c r="V2676" s="445" t="s">
        <v>174</v>
      </c>
      <c r="W2676" s="396"/>
      <c r="X2676" s="489">
        <v>44979</v>
      </c>
      <c r="Y2676" s="482"/>
      <c r="Z2676" s="74"/>
    </row>
    <row r="2677" spans="2:26" ht="42.45" hidden="1" customHeight="1" x14ac:dyDescent="0.3">
      <c r="B2677" s="56" t="str">
        <f t="shared" ca="1" si="302"/>
        <v>VERO</v>
      </c>
      <c r="C2677" s="57" t="b">
        <f t="shared" si="303"/>
        <v>1</v>
      </c>
      <c r="D2677" s="57" t="b">
        <f>+IF(Q2677='Convalida dati'!$B$16,AND('Dealflow centrale'!V2677&lt;&gt;"",I2677&lt;&gt;""),IF(AND('Dealflow centrale'!Q2677='Convalida dati'!$B$17,'Dealflow centrale'!I2677=""),OR('Dealflow centrale'!V2677="",V2677='Convalida dati'!$D$8),"FALSO"))</f>
        <v>1</v>
      </c>
      <c r="E2677" s="57" t="b">
        <f>+IF(OR(T2677='Convalida dati'!$F$4,T2677='Convalida dati'!$F$5,T2677='Convalida dati'!$F$8),OR('Dealflow centrale'!V2677='Convalida dati'!$D$9,V2677='Convalida dati'!$D$6,V2677='Convalida dati'!$D$7),IF(OR('Dealflow centrale'!T2677='Convalida dati'!$F$6,'Dealflow centrale'!T2677='Convalida dati'!$F$7),OR('Dealflow centrale'!V2677='Convalida dati'!$D$12,'Dealflow centrale'!V2677='Convalida dati'!$D$9,'Dealflow centrale'!V2677='Convalida dati'!$D$6),IF(T2677="",OR(V2677="",V2677='Convalida dati'!$D$8),"FALSO")))</f>
        <v>1</v>
      </c>
      <c r="F2677" s="58" t="str">
        <f t="shared" ca="1" si="304"/>
        <v>OK</v>
      </c>
      <c r="G2677" s="60">
        <f t="shared" si="292"/>
        <v>2672</v>
      </c>
      <c r="H2677" s="84">
        <v>44977</v>
      </c>
      <c r="I2677" s="295">
        <v>44977</v>
      </c>
      <c r="J2677" s="279" t="s">
        <v>5493</v>
      </c>
      <c r="K2677" s="70" t="s">
        <v>62</v>
      </c>
      <c r="L2677" s="70" t="s">
        <v>206</v>
      </c>
      <c r="M2677" s="72" t="s">
        <v>206</v>
      </c>
      <c r="N2677" s="75"/>
      <c r="O2677" s="73" t="s">
        <v>2400</v>
      </c>
      <c r="P2677" s="72" t="s">
        <v>35</v>
      </c>
      <c r="Q2677" s="281" t="s">
        <v>170</v>
      </c>
      <c r="R2677" s="385" t="s">
        <v>46</v>
      </c>
      <c r="S2677" s="388" t="str">
        <f>+'EVCA sectoralclassification'!E175</f>
        <v>Environmental services</v>
      </c>
      <c r="T2677" s="385" t="s">
        <v>41</v>
      </c>
      <c r="U2677" s="72" t="s">
        <v>218</v>
      </c>
      <c r="V2677" s="434" t="s">
        <v>174</v>
      </c>
      <c r="W2677" s="397"/>
      <c r="X2677" s="488">
        <v>44979</v>
      </c>
      <c r="Y2677" s="483"/>
      <c r="Z2677" s="80"/>
    </row>
    <row r="2678" spans="2:26" ht="42.45" hidden="1" customHeight="1" x14ac:dyDescent="0.3">
      <c r="B2678" s="56" t="str">
        <f t="shared" ca="1" si="302"/>
        <v>VERO</v>
      </c>
      <c r="C2678" s="57" t="b">
        <f t="shared" si="303"/>
        <v>1</v>
      </c>
      <c r="D2678" s="57" t="b">
        <f>+IF(Q2678='Convalida dati'!$B$16,AND('Dealflow centrale'!V2678&lt;&gt;"",I2678&lt;&gt;""),IF(AND('Dealflow centrale'!Q2678='Convalida dati'!$B$17,'Dealflow centrale'!I2678=""),OR('Dealflow centrale'!V2678="",V2678='Convalida dati'!$D$8),"FALSO"))</f>
        <v>1</v>
      </c>
      <c r="E2678" s="57" t="b">
        <f>+IF(OR(T2678='Convalida dati'!$F$4,T2678='Convalida dati'!$F$5,T2678='Convalida dati'!$F$8),OR('Dealflow centrale'!V2678='Convalida dati'!$D$9,V2678='Convalida dati'!$D$6,V2678='Convalida dati'!$D$7),IF(OR('Dealflow centrale'!T2678='Convalida dati'!$F$6,'Dealflow centrale'!T2678='Convalida dati'!$F$7),OR('Dealflow centrale'!V2678='Convalida dati'!$D$12,'Dealflow centrale'!V2678='Convalida dati'!$D$9,'Dealflow centrale'!V2678='Convalida dati'!$D$6),IF(T2678="",OR(V2678="",V2678='Convalida dati'!$D$8),"FALSO")))</f>
        <v>1</v>
      </c>
      <c r="F2678" s="58" t="str">
        <f t="shared" ca="1" si="304"/>
        <v>OK</v>
      </c>
      <c r="G2678" s="66">
        <f t="shared" si="292"/>
        <v>2673</v>
      </c>
      <c r="H2678" s="85">
        <v>44977</v>
      </c>
      <c r="I2678" s="296">
        <v>44977</v>
      </c>
      <c r="J2678" s="292" t="s">
        <v>5494</v>
      </c>
      <c r="K2678" s="76" t="s">
        <v>62</v>
      </c>
      <c r="L2678" s="76" t="s">
        <v>192</v>
      </c>
      <c r="M2678" s="78" t="s">
        <v>95</v>
      </c>
      <c r="N2678" s="64"/>
      <c r="O2678" s="272" t="s">
        <v>5502</v>
      </c>
      <c r="P2678" s="78" t="s">
        <v>37</v>
      </c>
      <c r="Q2678" s="280" t="s">
        <v>170</v>
      </c>
      <c r="R2678" s="382" t="s">
        <v>48</v>
      </c>
      <c r="S2678" s="390" t="s">
        <v>614</v>
      </c>
      <c r="T2678" s="382" t="s">
        <v>166</v>
      </c>
      <c r="U2678" s="78" t="s">
        <v>218</v>
      </c>
      <c r="V2678" s="427" t="s">
        <v>5177</v>
      </c>
      <c r="W2678" s="462"/>
      <c r="X2678" s="489">
        <v>44979</v>
      </c>
      <c r="Y2678" s="482"/>
      <c r="Z2678" s="74"/>
    </row>
    <row r="2679" spans="2:26" ht="42.45" hidden="1" customHeight="1" x14ac:dyDescent="0.3">
      <c r="B2679" s="56" t="str">
        <f t="shared" ca="1" si="302"/>
        <v>VERO</v>
      </c>
      <c r="C2679" s="57" t="b">
        <f t="shared" si="303"/>
        <v>1</v>
      </c>
      <c r="D2679" s="57" t="b">
        <f>+IF(Q2679='Convalida dati'!$B$16,AND('Dealflow centrale'!V2679&lt;&gt;"",I2679&lt;&gt;""),IF(AND('Dealflow centrale'!Q2679='Convalida dati'!$B$17,'Dealflow centrale'!I2679=""),OR('Dealflow centrale'!V2679="",V2679='Convalida dati'!$D$8),"FALSO"))</f>
        <v>1</v>
      </c>
      <c r="E2679" s="57" t="b">
        <f>+IF(OR(T2679='Convalida dati'!$F$4,T2679='Convalida dati'!$F$5,T2679='Convalida dati'!$F$8),OR('Dealflow centrale'!V2679='Convalida dati'!$D$9,V2679='Convalida dati'!$D$6,V2679='Convalida dati'!$D$7),IF(OR('Dealflow centrale'!T2679='Convalida dati'!$F$6,'Dealflow centrale'!T2679='Convalida dati'!$F$7),OR('Dealflow centrale'!V2679='Convalida dati'!$D$12,'Dealflow centrale'!V2679='Convalida dati'!$D$9,'Dealflow centrale'!V2679='Convalida dati'!$D$6),IF(T2679="",OR(V2679="",V2679='Convalida dati'!$D$8),"FALSO")))</f>
        <v>1</v>
      </c>
      <c r="F2679" s="58" t="str">
        <f t="shared" ca="1" si="304"/>
        <v>OK</v>
      </c>
      <c r="G2679" s="60">
        <f t="shared" si="292"/>
        <v>2674</v>
      </c>
      <c r="H2679" s="84">
        <v>44977</v>
      </c>
      <c r="I2679" s="295">
        <v>44977</v>
      </c>
      <c r="J2679" s="279" t="s">
        <v>5495</v>
      </c>
      <c r="K2679" s="70" t="s">
        <v>62</v>
      </c>
      <c r="L2679" s="70" t="s">
        <v>1241</v>
      </c>
      <c r="M2679" s="72" t="s">
        <v>70</v>
      </c>
      <c r="N2679" s="75"/>
      <c r="O2679" s="73" t="s">
        <v>5502</v>
      </c>
      <c r="P2679" s="72" t="s">
        <v>37</v>
      </c>
      <c r="Q2679" s="281" t="s">
        <v>170</v>
      </c>
      <c r="R2679" s="385" t="s">
        <v>48</v>
      </c>
      <c r="S2679" s="388" t="s">
        <v>614</v>
      </c>
      <c r="T2679" s="385" t="s">
        <v>166</v>
      </c>
      <c r="U2679" s="72" t="s">
        <v>218</v>
      </c>
      <c r="V2679" s="425" t="s">
        <v>5177</v>
      </c>
      <c r="W2679" s="461"/>
      <c r="X2679" s="488">
        <v>44979</v>
      </c>
      <c r="Y2679" s="483"/>
      <c r="Z2679" s="80"/>
    </row>
    <row r="2680" spans="2:26" ht="42.45" hidden="1" customHeight="1" x14ac:dyDescent="0.3">
      <c r="B2680" s="56" t="str">
        <f t="shared" ca="1" si="302"/>
        <v>VERO</v>
      </c>
      <c r="C2680" s="57" t="b">
        <f t="shared" si="303"/>
        <v>1</v>
      </c>
      <c r="D2680" s="57" t="b">
        <f>+IF(Q2680='Convalida dati'!$B$16,AND('Dealflow centrale'!V2680&lt;&gt;"",I2680&lt;&gt;""),IF(AND('Dealflow centrale'!Q2680='Convalida dati'!$B$17,'Dealflow centrale'!I2680=""),OR('Dealflow centrale'!V2680="",V2680='Convalida dati'!$D$8),"FALSO"))</f>
        <v>1</v>
      </c>
      <c r="E2680" s="57" t="b">
        <f>+IF(OR(T2680='Convalida dati'!$F$4,T2680='Convalida dati'!$F$5,T2680='Convalida dati'!$F$8),OR('Dealflow centrale'!V2680='Convalida dati'!$D$9,V2680='Convalida dati'!$D$6,V2680='Convalida dati'!$D$7),IF(OR('Dealflow centrale'!T2680='Convalida dati'!$F$6,'Dealflow centrale'!T2680='Convalida dati'!$F$7),OR('Dealflow centrale'!V2680='Convalida dati'!$D$12,'Dealflow centrale'!V2680='Convalida dati'!$D$9,'Dealflow centrale'!V2680='Convalida dati'!$D$6),IF(T2680="",OR(V2680="",V2680='Convalida dati'!$D$8),"FALSO")))</f>
        <v>1</v>
      </c>
      <c r="F2680" s="58" t="str">
        <f t="shared" ca="1" si="304"/>
        <v>OK</v>
      </c>
      <c r="G2680" s="66">
        <f t="shared" si="292"/>
        <v>2675</v>
      </c>
      <c r="H2680" s="85">
        <v>44977</v>
      </c>
      <c r="I2680" s="296">
        <v>44977</v>
      </c>
      <c r="J2680" s="292" t="s">
        <v>5496</v>
      </c>
      <c r="K2680" s="76" t="s">
        <v>62</v>
      </c>
      <c r="L2680" s="76" t="s">
        <v>2276</v>
      </c>
      <c r="M2680" s="78" t="s">
        <v>95</v>
      </c>
      <c r="N2680" s="64"/>
      <c r="O2680" s="272" t="s">
        <v>5502</v>
      </c>
      <c r="P2680" s="78" t="s">
        <v>37</v>
      </c>
      <c r="Q2680" s="280" t="s">
        <v>170</v>
      </c>
      <c r="R2680" s="382" t="s">
        <v>48</v>
      </c>
      <c r="S2680" s="390" t="s">
        <v>614</v>
      </c>
      <c r="T2680" s="384" t="s">
        <v>166</v>
      </c>
      <c r="U2680" s="66" t="s">
        <v>218</v>
      </c>
      <c r="V2680" s="427" t="s">
        <v>5177</v>
      </c>
      <c r="W2680" s="462"/>
      <c r="X2680" s="489">
        <v>44979</v>
      </c>
      <c r="Y2680" s="482"/>
      <c r="Z2680" s="74"/>
    </row>
    <row r="2681" spans="2:26" ht="42.45" hidden="1" customHeight="1" x14ac:dyDescent="0.3">
      <c r="B2681" s="56" t="str">
        <f t="shared" ca="1" si="302"/>
        <v>VERO</v>
      </c>
      <c r="C2681" s="57" t="b">
        <f t="shared" si="303"/>
        <v>1</v>
      </c>
      <c r="D2681" s="57" t="b">
        <f>+IF(Q2681='Convalida dati'!$B$16,AND('Dealflow centrale'!V2681&lt;&gt;"",I2681&lt;&gt;""),IF(AND('Dealflow centrale'!Q2681='Convalida dati'!$B$17,'Dealflow centrale'!I2681=""),OR('Dealflow centrale'!V2681="",V2681='Convalida dati'!$D$8),"FALSO"))</f>
        <v>1</v>
      </c>
      <c r="E2681" s="57" t="b">
        <f>+IF(OR(T2681='Convalida dati'!$F$4,T2681='Convalida dati'!$F$5,T2681='Convalida dati'!$F$8),OR('Dealflow centrale'!V2681='Convalida dati'!$D$9,V2681='Convalida dati'!$D$6,V2681='Convalida dati'!$D$7),IF(OR('Dealflow centrale'!T2681='Convalida dati'!$F$6,'Dealflow centrale'!T2681='Convalida dati'!$F$7),OR('Dealflow centrale'!V2681='Convalida dati'!$D$12,'Dealflow centrale'!V2681='Convalida dati'!$D$9,'Dealflow centrale'!V2681='Convalida dati'!$D$6),IF(T2681="",OR(V2681="",V2681='Convalida dati'!$D$8),"FALSO")))</f>
        <v>1</v>
      </c>
      <c r="F2681" s="58" t="str">
        <f t="shared" ca="1" si="304"/>
        <v>OK</v>
      </c>
      <c r="G2681" s="60">
        <f t="shared" si="292"/>
        <v>2676</v>
      </c>
      <c r="H2681" s="84">
        <v>44977</v>
      </c>
      <c r="I2681" s="295">
        <v>44977</v>
      </c>
      <c r="J2681" s="279" t="s">
        <v>5028</v>
      </c>
      <c r="K2681" s="70" t="s">
        <v>62</v>
      </c>
      <c r="L2681" s="70" t="s">
        <v>192</v>
      </c>
      <c r="M2681" s="72" t="s">
        <v>95</v>
      </c>
      <c r="N2681" s="75"/>
      <c r="O2681" s="73" t="s">
        <v>5502</v>
      </c>
      <c r="P2681" s="72" t="s">
        <v>37</v>
      </c>
      <c r="Q2681" s="281" t="s">
        <v>170</v>
      </c>
      <c r="R2681" s="385" t="s">
        <v>48</v>
      </c>
      <c r="S2681" s="388" t="s">
        <v>614</v>
      </c>
      <c r="T2681" s="385" t="s">
        <v>166</v>
      </c>
      <c r="U2681" s="72" t="s">
        <v>218</v>
      </c>
      <c r="V2681" s="425" t="s">
        <v>5177</v>
      </c>
      <c r="W2681" s="461"/>
      <c r="X2681" s="488">
        <v>44979</v>
      </c>
      <c r="Y2681" s="483"/>
      <c r="Z2681" s="80"/>
    </row>
    <row r="2682" spans="2:26" ht="42.45" hidden="1" customHeight="1" x14ac:dyDescent="0.3">
      <c r="B2682" s="56" t="str">
        <f t="shared" ca="1" si="302"/>
        <v>VERO</v>
      </c>
      <c r="C2682" s="57" t="b">
        <f t="shared" si="303"/>
        <v>1</v>
      </c>
      <c r="D2682" s="57" t="b">
        <f>+IF(Q2682='Convalida dati'!$B$16,AND('Dealflow centrale'!V2682&lt;&gt;"",I2682&lt;&gt;""),IF(AND('Dealflow centrale'!Q2682='Convalida dati'!$B$17,'Dealflow centrale'!I2682=""),OR('Dealflow centrale'!V2682="",V2682='Convalida dati'!$D$8),"FALSO"))</f>
        <v>1</v>
      </c>
      <c r="E2682" s="57" t="b">
        <f>+IF(OR(T2682='Convalida dati'!$F$4,T2682='Convalida dati'!$F$5,T2682='Convalida dati'!$F$8),OR('Dealflow centrale'!V2682='Convalida dati'!$D$9,V2682='Convalida dati'!$D$6,V2682='Convalida dati'!$D$7),IF(OR('Dealflow centrale'!T2682='Convalida dati'!$F$6,'Dealflow centrale'!T2682='Convalida dati'!$F$7),OR('Dealflow centrale'!V2682='Convalida dati'!$D$12,'Dealflow centrale'!V2682='Convalida dati'!$D$9,'Dealflow centrale'!V2682='Convalida dati'!$D$6),IF(T2682="",OR(V2682="",V2682='Convalida dati'!$D$8),"FALSO")))</f>
        <v>1</v>
      </c>
      <c r="F2682" s="58" t="str">
        <f t="shared" ca="1" si="304"/>
        <v>OK</v>
      </c>
      <c r="G2682" s="66">
        <f t="shared" si="292"/>
        <v>2677</v>
      </c>
      <c r="H2682" s="85">
        <v>44978</v>
      </c>
      <c r="I2682" s="296">
        <v>41326</v>
      </c>
      <c r="J2682" s="292" t="s">
        <v>5497</v>
      </c>
      <c r="K2682" s="76" t="s">
        <v>62</v>
      </c>
      <c r="L2682" s="76" t="s">
        <v>206</v>
      </c>
      <c r="M2682" s="78" t="s">
        <v>206</v>
      </c>
      <c r="N2682" s="64"/>
      <c r="O2682" s="272" t="s">
        <v>5503</v>
      </c>
      <c r="P2682" s="78" t="s">
        <v>35</v>
      </c>
      <c r="Q2682" s="280" t="s">
        <v>170</v>
      </c>
      <c r="R2682" s="382" t="s">
        <v>45</v>
      </c>
      <c r="S2682" s="387" t="str">
        <f>+'EVCA sectoralclassification'!E234</f>
        <v>Healthcare: other</v>
      </c>
      <c r="T2682" s="382" t="s">
        <v>41</v>
      </c>
      <c r="U2682" s="78" t="s">
        <v>218</v>
      </c>
      <c r="V2682" s="445" t="s">
        <v>174</v>
      </c>
      <c r="W2682" s="396"/>
      <c r="X2682" s="489">
        <v>44979</v>
      </c>
      <c r="Y2682" s="482"/>
      <c r="Z2682" s="74"/>
    </row>
    <row r="2683" spans="2:26" ht="42.45" hidden="1" customHeight="1" x14ac:dyDescent="0.3">
      <c r="B2683" s="56" t="str">
        <f t="shared" ca="1" si="302"/>
        <v>VERO</v>
      </c>
      <c r="C2683" s="57" t="b">
        <f t="shared" si="303"/>
        <v>1</v>
      </c>
      <c r="D2683" s="57" t="b">
        <f>+IF(Q2683='Convalida dati'!$B$16,AND('Dealflow centrale'!V2683&lt;&gt;"",I2683&lt;&gt;""),IF(AND('Dealflow centrale'!Q2683='Convalida dati'!$B$17,'Dealflow centrale'!I2683=""),OR('Dealflow centrale'!V2683="",V2683='Convalida dati'!$D$8),"FALSO"))</f>
        <v>1</v>
      </c>
      <c r="E2683" s="57" t="b">
        <f>+IF(OR(T2683='Convalida dati'!$F$4,T2683='Convalida dati'!$F$5,T2683='Convalida dati'!$F$8),OR('Dealflow centrale'!V2683='Convalida dati'!$D$9,V2683='Convalida dati'!$D$6,V2683='Convalida dati'!$D$7),IF(OR('Dealflow centrale'!T2683='Convalida dati'!$F$6,'Dealflow centrale'!T2683='Convalida dati'!$F$7),OR('Dealflow centrale'!V2683='Convalida dati'!$D$12,'Dealflow centrale'!V2683='Convalida dati'!$D$9,'Dealflow centrale'!V2683='Convalida dati'!$D$6),IF(T2683="",OR(V2683="",V2683='Convalida dati'!$D$8),"FALSO")))</f>
        <v>1</v>
      </c>
      <c r="F2683" s="58" t="str">
        <f t="shared" ca="1" si="304"/>
        <v>OK</v>
      </c>
      <c r="G2683" s="60">
        <f t="shared" ref="G2683:G2686" si="305">+G2682+1</f>
        <v>2678</v>
      </c>
      <c r="H2683" s="84">
        <v>44979</v>
      </c>
      <c r="I2683" s="295">
        <v>44979</v>
      </c>
      <c r="J2683" s="279" t="s">
        <v>5504</v>
      </c>
      <c r="K2683" s="70" t="s">
        <v>62</v>
      </c>
      <c r="L2683" s="70" t="s">
        <v>846</v>
      </c>
      <c r="M2683" s="72" t="s">
        <v>105</v>
      </c>
      <c r="N2683" s="75"/>
      <c r="O2683" s="73" t="s">
        <v>5505</v>
      </c>
      <c r="P2683" s="72" t="s">
        <v>35</v>
      </c>
      <c r="Q2683" s="281" t="s">
        <v>170</v>
      </c>
      <c r="R2683" s="385" t="s">
        <v>49</v>
      </c>
      <c r="S2683" s="388" t="str">
        <f>+'EVCA sectoralclassification'!E214</f>
        <v>Systems software</v>
      </c>
      <c r="T2683" s="385" t="s">
        <v>166</v>
      </c>
      <c r="U2683" s="72" t="s">
        <v>218</v>
      </c>
      <c r="V2683" s="425" t="s">
        <v>5177</v>
      </c>
      <c r="W2683" s="461"/>
      <c r="X2683" s="488">
        <v>44985</v>
      </c>
      <c r="Y2683" s="483"/>
      <c r="Z2683" s="80"/>
    </row>
    <row r="2684" spans="2:26" ht="42.45" hidden="1" customHeight="1" x14ac:dyDescent="0.3">
      <c r="B2684" s="56" t="str">
        <f t="shared" ca="1" si="302"/>
        <v>VERO</v>
      </c>
      <c r="C2684" s="57" t="b">
        <f t="shared" si="303"/>
        <v>1</v>
      </c>
      <c r="D2684" s="57" t="b">
        <f>+IF(Q2684='Convalida dati'!$B$16,AND('Dealflow centrale'!V2684&lt;&gt;"",I2684&lt;&gt;""),IF(AND('Dealflow centrale'!Q2684='Convalida dati'!$B$17,'Dealflow centrale'!I2684=""),OR('Dealflow centrale'!V2684="",V2684='Convalida dati'!$D$8),"FALSO"))</f>
        <v>1</v>
      </c>
      <c r="E2684" s="57" t="b">
        <f>+IF(OR(T2684='Convalida dati'!$F$4,T2684='Convalida dati'!$F$5,T2684='Convalida dati'!$F$8),OR('Dealflow centrale'!V2684='Convalida dati'!$D$9,V2684='Convalida dati'!$D$6,V2684='Convalida dati'!$D$7),IF(OR('Dealflow centrale'!T2684='Convalida dati'!$F$6,'Dealflow centrale'!T2684='Convalida dati'!$F$7),OR('Dealflow centrale'!V2684='Convalida dati'!$D$12,'Dealflow centrale'!V2684='Convalida dati'!$D$9,'Dealflow centrale'!V2684='Convalida dati'!$D$6),IF(T2684="",OR(V2684="",V2684='Convalida dati'!$D$8),"FALSO")))</f>
        <v>1</v>
      </c>
      <c r="F2684" s="58" t="str">
        <f t="shared" ca="1" si="304"/>
        <v>OK</v>
      </c>
      <c r="G2684" s="66">
        <f t="shared" si="305"/>
        <v>2679</v>
      </c>
      <c r="H2684" s="85">
        <v>44980</v>
      </c>
      <c r="I2684" s="296">
        <v>44980</v>
      </c>
      <c r="J2684" s="292" t="s">
        <v>5506</v>
      </c>
      <c r="K2684" s="76" t="s">
        <v>62</v>
      </c>
      <c r="L2684" s="76" t="s">
        <v>747</v>
      </c>
      <c r="M2684" s="78" t="s">
        <v>96</v>
      </c>
      <c r="N2684" s="64"/>
      <c r="O2684" s="272" t="s">
        <v>4449</v>
      </c>
      <c r="P2684" s="78" t="s">
        <v>35</v>
      </c>
      <c r="Q2684" s="280" t="s">
        <v>170</v>
      </c>
      <c r="R2684" s="384" t="s">
        <v>51</v>
      </c>
      <c r="S2684" s="387" t="str">
        <f>+'EVCA sectoralclassification'!E56</f>
        <v>Business and industrial products</v>
      </c>
      <c r="T2684" s="384" t="s">
        <v>41</v>
      </c>
      <c r="U2684" s="78" t="s">
        <v>218</v>
      </c>
      <c r="V2684" s="445" t="s">
        <v>174</v>
      </c>
      <c r="W2684" s="396"/>
      <c r="X2684" s="489">
        <v>44985</v>
      </c>
      <c r="Y2684" s="482"/>
      <c r="Z2684" s="74"/>
    </row>
    <row r="2685" spans="2:26" ht="42.45" hidden="1" customHeight="1" x14ac:dyDescent="0.3">
      <c r="B2685" s="56" t="str">
        <f t="shared" ref="B2685:B2686" ca="1" si="306">IF(AND(+H2685&lt;=X2685,X2685&lt;=TODAY()),"VERO","FALSO")</f>
        <v>VERO</v>
      </c>
      <c r="C2685" s="57" t="b">
        <f t="shared" ref="C2685:C2686" si="307">+(AND(G2685&lt;&gt;"",H2685&lt;&gt;"",J2685&lt;&gt;"",K2685&lt;&gt;"",L2685&lt;&gt;"",M2685&lt;&gt;"",P2685&lt;&gt;"",Q2685&lt;&gt;""))</f>
        <v>1</v>
      </c>
      <c r="D2685" s="57" t="b">
        <f>+IF(Q2685='Convalida dati'!$B$16,AND('Dealflow centrale'!V2685&lt;&gt;"",I2685&lt;&gt;""),IF(AND('Dealflow centrale'!Q2685='Convalida dati'!$B$17,'Dealflow centrale'!I2685=""),OR('Dealflow centrale'!V2685="",V2685='Convalida dati'!$D$8),"FALSO"))</f>
        <v>1</v>
      </c>
      <c r="E2685" s="57" t="b">
        <f>+IF(OR(T2685='Convalida dati'!$F$4,T2685='Convalida dati'!$F$5,T2685='Convalida dati'!$F$8),OR('Dealflow centrale'!V2685='Convalida dati'!$D$9,V2685='Convalida dati'!$D$6,V2685='Convalida dati'!$D$7),IF(OR('Dealflow centrale'!T2685='Convalida dati'!$F$6,'Dealflow centrale'!T2685='Convalida dati'!$F$7),OR('Dealflow centrale'!V2685='Convalida dati'!$D$12,'Dealflow centrale'!V2685='Convalida dati'!$D$9,'Dealflow centrale'!V2685='Convalida dati'!$D$6),IF(T2685="",OR(V2685="",V2685='Convalida dati'!$D$8),"FALSO")))</f>
        <v>1</v>
      </c>
      <c r="F2685" s="58" t="str">
        <f t="shared" ref="F2685:F2686" ca="1" si="308">+IF(AND(B2685="VERO",C2685=TRUE,D2685=TRUE,E2685=TRUE),"OK","ERRORE")</f>
        <v>OK</v>
      </c>
      <c r="G2685" s="60">
        <f t="shared" si="305"/>
        <v>2680</v>
      </c>
      <c r="H2685" s="282">
        <v>44980</v>
      </c>
      <c r="I2685" s="295">
        <v>44980</v>
      </c>
      <c r="J2685" s="279" t="s">
        <v>5507</v>
      </c>
      <c r="K2685" s="70" t="s">
        <v>62</v>
      </c>
      <c r="L2685" s="70" t="s">
        <v>149</v>
      </c>
      <c r="M2685" s="72" t="s">
        <v>92</v>
      </c>
      <c r="N2685" s="75"/>
      <c r="O2685" s="73" t="s">
        <v>5508</v>
      </c>
      <c r="P2685" s="72" t="s">
        <v>35</v>
      </c>
      <c r="Q2685" s="281" t="s">
        <v>170</v>
      </c>
      <c r="R2685" s="385" t="s">
        <v>49</v>
      </c>
      <c r="S2685" s="388" t="str">
        <f>+'EVCA sectoralclassification'!E214</f>
        <v>Systems software</v>
      </c>
      <c r="T2685" s="385" t="s">
        <v>167</v>
      </c>
      <c r="U2685" s="72" t="s">
        <v>218</v>
      </c>
      <c r="V2685" s="425" t="s">
        <v>5177</v>
      </c>
      <c r="W2685" s="461"/>
      <c r="X2685" s="488">
        <v>44985</v>
      </c>
      <c r="Y2685" s="483"/>
      <c r="Z2685" s="80"/>
    </row>
    <row r="2686" spans="2:26" ht="42.45" hidden="1" customHeight="1" x14ac:dyDescent="0.3">
      <c r="B2686" s="56" t="str">
        <f t="shared" ca="1" si="306"/>
        <v>VERO</v>
      </c>
      <c r="C2686" s="57" t="b">
        <f t="shared" si="307"/>
        <v>1</v>
      </c>
      <c r="D2686" s="57" t="b">
        <f>+IF(Q2686='Convalida dati'!$B$16,AND('Dealflow centrale'!V2686&lt;&gt;"",I2686&lt;&gt;""),IF(AND('Dealflow centrale'!Q2686='Convalida dati'!$B$17,'Dealflow centrale'!I2686=""),OR('Dealflow centrale'!V2686="",V2686='Convalida dati'!$D$8),"FALSO"))</f>
        <v>1</v>
      </c>
      <c r="E2686" s="57" t="b">
        <f>+IF(OR(T2686='Convalida dati'!$F$4,T2686='Convalida dati'!$F$5,T2686='Convalida dati'!$F$8),OR('Dealflow centrale'!V2686='Convalida dati'!$D$9,V2686='Convalida dati'!$D$6,V2686='Convalida dati'!$D$7),IF(OR('Dealflow centrale'!T2686='Convalida dati'!$F$6,'Dealflow centrale'!T2686='Convalida dati'!$F$7),OR('Dealflow centrale'!V2686='Convalida dati'!$D$12,'Dealflow centrale'!V2686='Convalida dati'!$D$9,'Dealflow centrale'!V2686='Convalida dati'!$D$6),IF(T2686="",OR(V2686="",V2686='Convalida dati'!$D$8),"FALSO")))</f>
        <v>1</v>
      </c>
      <c r="F2686" s="58" t="str">
        <f t="shared" ca="1" si="308"/>
        <v>OK</v>
      </c>
      <c r="G2686" s="66">
        <f t="shared" si="305"/>
        <v>2681</v>
      </c>
      <c r="H2686" s="85">
        <v>44980</v>
      </c>
      <c r="I2686" s="296">
        <v>44980</v>
      </c>
      <c r="J2686" s="292" t="s">
        <v>5510</v>
      </c>
      <c r="K2686" s="76" t="s">
        <v>62</v>
      </c>
      <c r="L2686" s="76" t="s">
        <v>206</v>
      </c>
      <c r="M2686" s="78" t="s">
        <v>206</v>
      </c>
      <c r="N2686" s="64"/>
      <c r="O2686" s="272" t="s">
        <v>5509</v>
      </c>
      <c r="P2686" s="78" t="s">
        <v>34</v>
      </c>
      <c r="Q2686" s="280" t="s">
        <v>170</v>
      </c>
      <c r="R2686" s="384" t="s">
        <v>49</v>
      </c>
      <c r="S2686" s="387" t="str">
        <f>+'EVCA sectoralclassification'!E203</f>
        <v>Consumer electronics</v>
      </c>
      <c r="T2686" s="384" t="s">
        <v>41</v>
      </c>
      <c r="U2686" s="78" t="s">
        <v>218</v>
      </c>
      <c r="V2686" s="445" t="s">
        <v>174</v>
      </c>
      <c r="W2686" s="396"/>
      <c r="X2686" s="489">
        <v>44985</v>
      </c>
      <c r="Y2686" s="482"/>
      <c r="Z2686" s="74"/>
    </row>
    <row r="2687" spans="2:26" ht="42.45" hidden="1" customHeight="1" x14ac:dyDescent="0.3">
      <c r="B2687" s="56" t="str">
        <f t="shared" ref="B2687:B2690" ca="1" si="309">IF(AND(+H2687&lt;=X2687,X2687&lt;=TODAY()),"VERO","FALSO")</f>
        <v>VERO</v>
      </c>
      <c r="C2687" s="57" t="b">
        <f t="shared" ref="C2687:C2690" si="310">+(AND(G2687&lt;&gt;"",H2687&lt;&gt;"",J2687&lt;&gt;"",K2687&lt;&gt;"",L2687&lt;&gt;"",M2687&lt;&gt;"",P2687&lt;&gt;"",Q2687&lt;&gt;""))</f>
        <v>1</v>
      </c>
      <c r="D2687" s="57" t="b">
        <f>+IF(Q2687='Convalida dati'!$B$16,AND('Dealflow centrale'!V2687&lt;&gt;"",I2687&lt;&gt;""),IF(AND('Dealflow centrale'!Q2687='Convalida dati'!$B$17,'Dealflow centrale'!I2687=""),OR('Dealflow centrale'!V2687="",V2687='Convalida dati'!$D$8),"FALSO"))</f>
        <v>1</v>
      </c>
      <c r="E2687" s="57" t="b">
        <f>+IF(OR(T2687='Convalida dati'!$F$4,T2687='Convalida dati'!$F$5,T2687='Convalida dati'!$F$8),OR('Dealflow centrale'!V2687='Convalida dati'!$D$9,V2687='Convalida dati'!$D$6,V2687='Convalida dati'!$D$7),IF(OR('Dealflow centrale'!T2687='Convalida dati'!$F$6,'Dealflow centrale'!T2687='Convalida dati'!$F$7),OR('Dealflow centrale'!V2687='Convalida dati'!$D$12,'Dealflow centrale'!V2687='Convalida dati'!$D$9,'Dealflow centrale'!V2687='Convalida dati'!$D$6),IF(T2687="",OR(V2687="",V2687='Convalida dati'!$D$8),"FALSO")))</f>
        <v>1</v>
      </c>
      <c r="F2687" s="58" t="str">
        <f t="shared" ref="F2687:F2690" ca="1" si="311">+IF(AND(B2687="VERO",C2687=TRUE,D2687=TRUE,E2687=TRUE),"OK","ERRORE")</f>
        <v>OK</v>
      </c>
      <c r="G2687" s="60">
        <f t="shared" ref="G2687:G2690" si="312">+G2686+1</f>
        <v>2682</v>
      </c>
      <c r="H2687" s="84">
        <v>44981</v>
      </c>
      <c r="I2687" s="295">
        <v>44981</v>
      </c>
      <c r="J2687" s="279" t="s">
        <v>5512</v>
      </c>
      <c r="K2687" s="70" t="s">
        <v>62</v>
      </c>
      <c r="L2687" s="70" t="s">
        <v>80</v>
      </c>
      <c r="M2687" s="72" t="s">
        <v>70</v>
      </c>
      <c r="N2687" s="75"/>
      <c r="O2687" s="73" t="s">
        <v>5511</v>
      </c>
      <c r="P2687" s="72" t="s">
        <v>35</v>
      </c>
      <c r="Q2687" s="281" t="s">
        <v>170</v>
      </c>
      <c r="R2687" s="385" t="s">
        <v>51</v>
      </c>
      <c r="S2687" s="388" t="str">
        <f>+'EVCA sectoralclassification'!E52</f>
        <v>Business and industrial products</v>
      </c>
      <c r="T2687" s="385" t="s">
        <v>41</v>
      </c>
      <c r="U2687" s="72" t="s">
        <v>218</v>
      </c>
      <c r="V2687" s="434" t="s">
        <v>174</v>
      </c>
      <c r="W2687" s="397"/>
      <c r="X2687" s="488">
        <v>44985</v>
      </c>
      <c r="Y2687" s="483"/>
      <c r="Z2687" s="80"/>
    </row>
    <row r="2688" spans="2:26" ht="42.45" hidden="1" customHeight="1" x14ac:dyDescent="0.3">
      <c r="B2688" s="56" t="str">
        <f t="shared" ca="1" si="309"/>
        <v>VERO</v>
      </c>
      <c r="C2688" s="57" t="b">
        <f t="shared" si="310"/>
        <v>1</v>
      </c>
      <c r="D2688" s="57" t="b">
        <f>+IF(Q2688='Convalida dati'!$B$16,AND('Dealflow centrale'!V2688&lt;&gt;"",I2688&lt;&gt;""),IF(AND('Dealflow centrale'!Q2688='Convalida dati'!$B$17,'Dealflow centrale'!I2688=""),OR('Dealflow centrale'!V2688="",V2688='Convalida dati'!$D$8),"FALSO"))</f>
        <v>1</v>
      </c>
      <c r="E2688" s="57" t="b">
        <f>+IF(OR(T2688='Convalida dati'!$F$4,T2688='Convalida dati'!$F$5,T2688='Convalida dati'!$F$8),OR('Dealflow centrale'!V2688='Convalida dati'!$D$9,V2688='Convalida dati'!$D$6,V2688='Convalida dati'!$D$7),IF(OR('Dealflow centrale'!T2688='Convalida dati'!$F$6,'Dealflow centrale'!T2688='Convalida dati'!$F$7),OR('Dealflow centrale'!V2688='Convalida dati'!$D$12,'Dealflow centrale'!V2688='Convalida dati'!$D$9,'Dealflow centrale'!V2688='Convalida dati'!$D$6),IF(T2688="",OR(V2688="",V2688='Convalida dati'!$D$8),"FALSO")))</f>
        <v>1</v>
      </c>
      <c r="F2688" s="58" t="str">
        <f t="shared" ca="1" si="311"/>
        <v>OK</v>
      </c>
      <c r="G2688" s="66">
        <f t="shared" si="312"/>
        <v>2683</v>
      </c>
      <c r="H2688" s="85">
        <v>44981</v>
      </c>
      <c r="I2688" s="296">
        <v>44981</v>
      </c>
      <c r="J2688" s="292" t="s">
        <v>5513</v>
      </c>
      <c r="K2688" s="76" t="s">
        <v>64</v>
      </c>
      <c r="L2688" s="76" t="s">
        <v>5522</v>
      </c>
      <c r="M2688" s="78" t="s">
        <v>1132</v>
      </c>
      <c r="N2688" s="64"/>
      <c r="O2688" s="272" t="s">
        <v>5516</v>
      </c>
      <c r="P2688" s="78" t="s">
        <v>34</v>
      </c>
      <c r="Q2688" s="280" t="s">
        <v>170</v>
      </c>
      <c r="R2688" s="384" t="s">
        <v>44</v>
      </c>
      <c r="S2688" s="387" t="str">
        <f>+'EVCA sectoralclassification'!E50</f>
        <v>Business and industrial products</v>
      </c>
      <c r="T2688" s="384" t="s">
        <v>41</v>
      </c>
      <c r="U2688" s="78" t="s">
        <v>218</v>
      </c>
      <c r="V2688" s="445" t="s">
        <v>174</v>
      </c>
      <c r="W2688" s="396"/>
      <c r="X2688" s="489">
        <v>44985</v>
      </c>
      <c r="Y2688" s="482" t="s">
        <v>4408</v>
      </c>
      <c r="Z2688" s="74"/>
    </row>
    <row r="2689" spans="2:26" ht="42.45" hidden="1" customHeight="1" x14ac:dyDescent="0.3">
      <c r="B2689" s="56" t="str">
        <f t="shared" ca="1" si="309"/>
        <v>VERO</v>
      </c>
      <c r="C2689" s="57" t="b">
        <f t="shared" si="310"/>
        <v>1</v>
      </c>
      <c r="D2689" s="57" t="b">
        <f>+IF(Q2689='Convalida dati'!$B$16,AND('Dealflow centrale'!V2689&lt;&gt;"",I2689&lt;&gt;""),IF(AND('Dealflow centrale'!Q2689='Convalida dati'!$B$17,'Dealflow centrale'!I2689=""),OR('Dealflow centrale'!V2689="",V2689='Convalida dati'!$D$8),"FALSO"))</f>
        <v>1</v>
      </c>
      <c r="E2689" s="57" t="b">
        <f>+IF(OR(T2689='Convalida dati'!$F$4,T2689='Convalida dati'!$F$5,T2689='Convalida dati'!$F$8),OR('Dealflow centrale'!V2689='Convalida dati'!$D$9,V2689='Convalida dati'!$D$6,V2689='Convalida dati'!$D$7),IF(OR('Dealflow centrale'!T2689='Convalida dati'!$F$6,'Dealflow centrale'!T2689='Convalida dati'!$F$7),OR('Dealflow centrale'!V2689='Convalida dati'!$D$12,'Dealflow centrale'!V2689='Convalida dati'!$D$9,'Dealflow centrale'!V2689='Convalida dati'!$D$6),IF(T2689="",OR(V2689="",V2689='Convalida dati'!$D$8),"FALSO")))</f>
        <v>1</v>
      </c>
      <c r="F2689" s="58" t="str">
        <f t="shared" ca="1" si="311"/>
        <v>OK</v>
      </c>
      <c r="G2689" s="60">
        <f t="shared" si="312"/>
        <v>2684</v>
      </c>
      <c r="H2689" s="84">
        <v>44984</v>
      </c>
      <c r="I2689" s="295" t="s">
        <v>5515</v>
      </c>
      <c r="J2689" s="279" t="s">
        <v>5514</v>
      </c>
      <c r="K2689" s="70" t="s">
        <v>62</v>
      </c>
      <c r="L2689" s="70" t="s">
        <v>764</v>
      </c>
      <c r="M2689" s="72" t="s">
        <v>103</v>
      </c>
      <c r="N2689" s="75"/>
      <c r="O2689" s="73" t="s">
        <v>5517</v>
      </c>
      <c r="P2689" s="72" t="s">
        <v>35</v>
      </c>
      <c r="Q2689" s="281" t="s">
        <v>170</v>
      </c>
      <c r="R2689" s="385" t="s">
        <v>49</v>
      </c>
      <c r="S2689" s="388" t="str">
        <f>+'EVCA sectoralclassification'!E214</f>
        <v>Systems software</v>
      </c>
      <c r="T2689" s="385" t="s">
        <v>41</v>
      </c>
      <c r="U2689" s="72" t="s">
        <v>218</v>
      </c>
      <c r="V2689" s="434" t="s">
        <v>174</v>
      </c>
      <c r="W2689" s="397"/>
      <c r="X2689" s="488">
        <v>44985</v>
      </c>
      <c r="Y2689" s="483"/>
      <c r="Z2689" s="80"/>
    </row>
    <row r="2690" spans="2:26" ht="42.45" hidden="1" customHeight="1" x14ac:dyDescent="0.3">
      <c r="B2690" s="56" t="str">
        <f t="shared" ca="1" si="309"/>
        <v>VERO</v>
      </c>
      <c r="C2690" s="57" t="b">
        <f t="shared" si="310"/>
        <v>1</v>
      </c>
      <c r="D2690" s="57" t="b">
        <f>+IF(Q2690='Convalida dati'!$B$16,AND('Dealflow centrale'!V2690&lt;&gt;"",I2690&lt;&gt;""),IF(AND('Dealflow centrale'!Q2690='Convalida dati'!$B$17,'Dealflow centrale'!I2690=""),OR('Dealflow centrale'!V2690="",V2690='Convalida dati'!$D$8),"FALSO"))</f>
        <v>1</v>
      </c>
      <c r="E2690" s="57" t="b">
        <f>+IF(OR(T2690='Convalida dati'!$F$4,T2690='Convalida dati'!$F$5,T2690='Convalida dati'!$F$8),OR('Dealflow centrale'!V2690='Convalida dati'!$D$9,V2690='Convalida dati'!$D$6,V2690='Convalida dati'!$D$7),IF(OR('Dealflow centrale'!T2690='Convalida dati'!$F$6,'Dealflow centrale'!T2690='Convalida dati'!$F$7),OR('Dealflow centrale'!V2690='Convalida dati'!$D$12,'Dealflow centrale'!V2690='Convalida dati'!$D$9,'Dealflow centrale'!V2690='Convalida dati'!$D$6),IF(T2690="",OR(V2690="",V2690='Convalida dati'!$D$8),"FALSO")))</f>
        <v>1</v>
      </c>
      <c r="F2690" s="58" t="str">
        <f t="shared" ca="1" si="311"/>
        <v>OK</v>
      </c>
      <c r="G2690" s="66">
        <f t="shared" si="312"/>
        <v>2685</v>
      </c>
      <c r="H2690" s="273">
        <v>44984</v>
      </c>
      <c r="I2690" s="296">
        <v>44984</v>
      </c>
      <c r="J2690" s="292" t="s">
        <v>5518</v>
      </c>
      <c r="K2690" s="76" t="s">
        <v>64</v>
      </c>
      <c r="L2690" s="76" t="s">
        <v>5519</v>
      </c>
      <c r="M2690" s="78" t="s">
        <v>187</v>
      </c>
      <c r="N2690" s="64"/>
      <c r="O2690" s="272" t="s">
        <v>5520</v>
      </c>
      <c r="P2690" s="78" t="s">
        <v>34</v>
      </c>
      <c r="Q2690" s="280" t="s">
        <v>170</v>
      </c>
      <c r="R2690" s="384" t="s">
        <v>52</v>
      </c>
      <c r="S2690" s="387" t="str">
        <f>+'EVCA sectoralclassification'!E234</f>
        <v>Healthcare: other</v>
      </c>
      <c r="T2690" s="384" t="s">
        <v>166</v>
      </c>
      <c r="U2690" s="78" t="s">
        <v>218</v>
      </c>
      <c r="V2690" s="445" t="s">
        <v>174</v>
      </c>
      <c r="W2690" s="396"/>
      <c r="X2690" s="489">
        <v>44985</v>
      </c>
      <c r="Y2690" s="482" t="s">
        <v>4408</v>
      </c>
      <c r="Z2690" s="74"/>
    </row>
    <row r="2691" spans="2:26" ht="42.45" hidden="1" customHeight="1" x14ac:dyDescent="0.3">
      <c r="B2691" s="56" t="str">
        <f t="shared" ref="B2691:B2698" ca="1" si="313">IF(AND(+H2691&lt;=X2691,X2691&lt;=TODAY()),"VERO","FALSO")</f>
        <v>VERO</v>
      </c>
      <c r="C2691" s="57" t="b">
        <f t="shared" ref="C2691:C2698" si="314">+(AND(G2691&lt;&gt;"",H2691&lt;&gt;"",J2691&lt;&gt;"",K2691&lt;&gt;"",L2691&lt;&gt;"",M2691&lt;&gt;"",P2691&lt;&gt;"",Q2691&lt;&gt;""))</f>
        <v>1</v>
      </c>
      <c r="D2691" s="57" t="b">
        <f>+IF(Q2691='Convalida dati'!$B$16,AND('Dealflow centrale'!V2691&lt;&gt;"",I2691&lt;&gt;""),IF(AND('Dealflow centrale'!Q2691='Convalida dati'!$B$17,'Dealflow centrale'!I2691=""),OR('Dealflow centrale'!V2691="",V2691='Convalida dati'!$D$8),"FALSO"))</f>
        <v>1</v>
      </c>
      <c r="E2691" s="57" t="b">
        <f>+IF(OR(T2691='Convalida dati'!$F$4,T2691='Convalida dati'!$F$5,T2691='Convalida dati'!$F$8),OR('Dealflow centrale'!V2691='Convalida dati'!$D$9,V2691='Convalida dati'!$D$6,V2691='Convalida dati'!$D$7),IF(OR('Dealflow centrale'!T2691='Convalida dati'!$F$6,'Dealflow centrale'!T2691='Convalida dati'!$F$7),OR('Dealflow centrale'!V2691='Convalida dati'!$D$12,'Dealflow centrale'!V2691='Convalida dati'!$D$9,'Dealflow centrale'!V2691='Convalida dati'!$D$6),IF(T2691="",OR(V2691="",V2691='Convalida dati'!$D$8),"FALSO")))</f>
        <v>1</v>
      </c>
      <c r="F2691" s="58" t="str">
        <f t="shared" ref="F2691:F2698" ca="1" si="315">+IF(AND(B2691="VERO",C2691=TRUE,D2691=TRUE,E2691=TRUE),"OK","ERRORE")</f>
        <v>OK</v>
      </c>
      <c r="G2691" s="60">
        <f t="shared" ref="G2691:G2746" si="316">+G2690+1</f>
        <v>2686</v>
      </c>
      <c r="H2691" s="84">
        <v>44985</v>
      </c>
      <c r="I2691" s="295">
        <v>44985</v>
      </c>
      <c r="J2691" s="279" t="s">
        <v>5521</v>
      </c>
      <c r="K2691" s="70" t="s">
        <v>62</v>
      </c>
      <c r="L2691" s="70" t="s">
        <v>149</v>
      </c>
      <c r="M2691" s="72" t="s">
        <v>92</v>
      </c>
      <c r="N2691" s="75" t="s">
        <v>85</v>
      </c>
      <c r="O2691" s="73"/>
      <c r="P2691" s="72" t="s">
        <v>36</v>
      </c>
      <c r="Q2691" s="281" t="s">
        <v>170</v>
      </c>
      <c r="R2691" s="385" t="s">
        <v>52</v>
      </c>
      <c r="S2691" s="388" t="str">
        <f>+'EVCA sectoralclassification'!E226</f>
        <v>Healthcare institutions and services</v>
      </c>
      <c r="T2691" s="385" t="s">
        <v>167</v>
      </c>
      <c r="U2691" s="72" t="s">
        <v>218</v>
      </c>
      <c r="V2691" s="425" t="s">
        <v>5177</v>
      </c>
      <c r="W2691" s="461"/>
      <c r="X2691" s="488">
        <v>44985</v>
      </c>
      <c r="Y2691" s="483"/>
      <c r="Z2691" s="80"/>
    </row>
    <row r="2692" spans="2:26" ht="42.45" hidden="1" customHeight="1" x14ac:dyDescent="0.3">
      <c r="B2692" s="56" t="str">
        <f t="shared" ca="1" si="313"/>
        <v>VERO</v>
      </c>
      <c r="C2692" s="57" t="b">
        <f t="shared" si="314"/>
        <v>1</v>
      </c>
      <c r="D2692" s="57" t="b">
        <f>+IF(Q2692='Convalida dati'!$B$16,AND('Dealflow centrale'!V2692&lt;&gt;"",I2692&lt;&gt;""),IF(AND('Dealflow centrale'!Q2692='Convalida dati'!$B$17,'Dealflow centrale'!I2692=""),OR('Dealflow centrale'!V2692="",V2692='Convalida dati'!$D$8),"FALSO"))</f>
        <v>1</v>
      </c>
      <c r="E2692" s="57" t="b">
        <f>+IF(OR(T2692='Convalida dati'!$F$4,T2692='Convalida dati'!$F$5,T2692='Convalida dati'!$F$8),OR('Dealflow centrale'!V2692='Convalida dati'!$D$9,V2692='Convalida dati'!$D$6,V2692='Convalida dati'!$D$7),IF(OR('Dealflow centrale'!T2692='Convalida dati'!$F$6,'Dealflow centrale'!T2692='Convalida dati'!$F$7),OR('Dealflow centrale'!V2692='Convalida dati'!$D$12,'Dealflow centrale'!V2692='Convalida dati'!$D$9,'Dealflow centrale'!V2692='Convalida dati'!$D$6),IF(T2692="",OR(V2692="",V2692='Convalida dati'!$D$8),"FALSO")))</f>
        <v>1</v>
      </c>
      <c r="F2692" s="58" t="str">
        <f t="shared" ca="1" si="315"/>
        <v>OK</v>
      </c>
      <c r="G2692" s="66">
        <f t="shared" si="316"/>
        <v>2687</v>
      </c>
      <c r="H2692" s="85">
        <v>44986</v>
      </c>
      <c r="I2692" s="296">
        <f>+H2692</f>
        <v>44986</v>
      </c>
      <c r="J2692" s="292" t="s">
        <v>5524</v>
      </c>
      <c r="K2692" s="76" t="s">
        <v>62</v>
      </c>
      <c r="L2692" s="76" t="s">
        <v>202</v>
      </c>
      <c r="M2692" s="78" t="s">
        <v>89</v>
      </c>
      <c r="N2692" s="64"/>
      <c r="O2692" s="272" t="s">
        <v>5523</v>
      </c>
      <c r="P2692" s="78" t="s">
        <v>37</v>
      </c>
      <c r="Q2692" s="280" t="s">
        <v>170</v>
      </c>
      <c r="R2692" s="384" t="s">
        <v>52</v>
      </c>
      <c r="S2692" s="387" t="str">
        <f>+'EVCA sectoralclassification'!E232</f>
        <v>Medical devices and supplies</v>
      </c>
      <c r="T2692" s="384" t="s">
        <v>41</v>
      </c>
      <c r="U2692" s="78" t="s">
        <v>218</v>
      </c>
      <c r="V2692" s="445" t="s">
        <v>174</v>
      </c>
      <c r="W2692" s="396"/>
      <c r="X2692" s="489">
        <v>44993</v>
      </c>
      <c r="Y2692" s="482"/>
      <c r="Z2692" s="74"/>
    </row>
    <row r="2693" spans="2:26" ht="42.45" hidden="1" customHeight="1" x14ac:dyDescent="0.3">
      <c r="B2693" s="56" t="str">
        <f t="shared" ca="1" si="313"/>
        <v>VERO</v>
      </c>
      <c r="C2693" s="57" t="b">
        <f t="shared" si="314"/>
        <v>1</v>
      </c>
      <c r="D2693" s="57" t="b">
        <f>+IF(Q2693='Convalida dati'!$B$16,AND('Dealflow centrale'!V2693&lt;&gt;"",I2693&lt;&gt;""),IF(AND('Dealflow centrale'!Q2693='Convalida dati'!$B$17,'Dealflow centrale'!I2693=""),OR('Dealflow centrale'!V2693="",V2693='Convalida dati'!$D$8),"FALSO"))</f>
        <v>1</v>
      </c>
      <c r="E2693" s="57" t="b">
        <f>+IF(OR(T2693='Convalida dati'!$F$4,T2693='Convalida dati'!$F$5,T2693='Convalida dati'!$F$8),OR('Dealflow centrale'!V2693='Convalida dati'!$D$9,V2693='Convalida dati'!$D$6,V2693='Convalida dati'!$D$7),IF(OR('Dealflow centrale'!T2693='Convalida dati'!$F$6,'Dealflow centrale'!T2693='Convalida dati'!$F$7),OR('Dealflow centrale'!V2693='Convalida dati'!$D$12,'Dealflow centrale'!V2693='Convalida dati'!$D$9,'Dealflow centrale'!V2693='Convalida dati'!$D$6),IF(T2693="",OR(V2693="",V2693='Convalida dati'!$D$8),"FALSO")))</f>
        <v>1</v>
      </c>
      <c r="F2693" s="58" t="str">
        <f t="shared" ca="1" si="315"/>
        <v>OK</v>
      </c>
      <c r="G2693" s="60">
        <f t="shared" si="316"/>
        <v>2688</v>
      </c>
      <c r="H2693" s="84">
        <v>44986</v>
      </c>
      <c r="I2693" s="295">
        <v>44986</v>
      </c>
      <c r="J2693" s="279" t="s">
        <v>5525</v>
      </c>
      <c r="K2693" s="70" t="s">
        <v>62</v>
      </c>
      <c r="L2693" s="70" t="s">
        <v>202</v>
      </c>
      <c r="M2693" s="72" t="s">
        <v>89</v>
      </c>
      <c r="N2693" s="75"/>
      <c r="O2693" s="73" t="s">
        <v>5523</v>
      </c>
      <c r="P2693" s="72" t="s">
        <v>37</v>
      </c>
      <c r="Q2693" s="281" t="s">
        <v>170</v>
      </c>
      <c r="R2693" s="385" t="s">
        <v>47</v>
      </c>
      <c r="S2693" s="388" t="str">
        <f>+'EVCA sectoralclassification'!E127</f>
        <v>Consumer products manufacturing</v>
      </c>
      <c r="T2693" s="385" t="s">
        <v>41</v>
      </c>
      <c r="U2693" s="72" t="s">
        <v>218</v>
      </c>
      <c r="V2693" s="434" t="s">
        <v>174</v>
      </c>
      <c r="W2693" s="397"/>
      <c r="X2693" s="488">
        <v>44993</v>
      </c>
      <c r="Y2693" s="483"/>
      <c r="Z2693" s="80"/>
    </row>
    <row r="2694" spans="2:26" ht="42.45" hidden="1" customHeight="1" x14ac:dyDescent="0.3">
      <c r="B2694" s="56" t="str">
        <f t="shared" ca="1" si="313"/>
        <v>VERO</v>
      </c>
      <c r="C2694" s="57" t="b">
        <f t="shared" si="314"/>
        <v>1</v>
      </c>
      <c r="D2694" s="57" t="b">
        <f>+IF(Q2694='Convalida dati'!$B$16,AND('Dealflow centrale'!V2694&lt;&gt;"",I2694&lt;&gt;""),IF(AND('Dealflow centrale'!Q2694='Convalida dati'!$B$17,'Dealflow centrale'!I2694=""),OR('Dealflow centrale'!V2694="",V2694='Convalida dati'!$D$8),"FALSO"))</f>
        <v>1</v>
      </c>
      <c r="E2694" s="57" t="b">
        <f>+IF(OR(T2694='Convalida dati'!$F$4,T2694='Convalida dati'!$F$5,T2694='Convalida dati'!$F$8),OR('Dealflow centrale'!V2694='Convalida dati'!$D$9,V2694='Convalida dati'!$D$6,V2694='Convalida dati'!$D$7),IF(OR('Dealflow centrale'!T2694='Convalida dati'!$F$6,'Dealflow centrale'!T2694='Convalida dati'!$F$7),OR('Dealflow centrale'!V2694='Convalida dati'!$D$12,'Dealflow centrale'!V2694='Convalida dati'!$D$9,'Dealflow centrale'!V2694='Convalida dati'!$D$6),IF(T2694="",OR(V2694="",V2694='Convalida dati'!$D$8),"FALSO")))</f>
        <v>1</v>
      </c>
      <c r="F2694" s="58" t="str">
        <f t="shared" ca="1" si="315"/>
        <v>OK</v>
      </c>
      <c r="G2694" s="66">
        <f t="shared" si="316"/>
        <v>2689</v>
      </c>
      <c r="H2694" s="85">
        <v>44986</v>
      </c>
      <c r="I2694" s="296">
        <v>44986</v>
      </c>
      <c r="J2694" s="292" t="s">
        <v>5526</v>
      </c>
      <c r="K2694" s="76" t="s">
        <v>62</v>
      </c>
      <c r="L2694" s="76" t="s">
        <v>1197</v>
      </c>
      <c r="M2694" s="78" t="s">
        <v>96</v>
      </c>
      <c r="N2694" s="64"/>
      <c r="O2694" s="272" t="s">
        <v>5527</v>
      </c>
      <c r="P2694" s="78" t="s">
        <v>34</v>
      </c>
      <c r="Q2694" s="280" t="s">
        <v>170</v>
      </c>
      <c r="R2694" s="384" t="s">
        <v>53</v>
      </c>
      <c r="S2694" s="387" t="str">
        <f>+'EVCA sectoralclassification'!E200</f>
        <v>Internet technologies</v>
      </c>
      <c r="T2694" s="384" t="s">
        <v>41</v>
      </c>
      <c r="U2694" s="78" t="s">
        <v>218</v>
      </c>
      <c r="V2694" s="445" t="s">
        <v>174</v>
      </c>
      <c r="W2694" s="396"/>
      <c r="X2694" s="489">
        <v>44993</v>
      </c>
      <c r="Y2694" s="482"/>
      <c r="Z2694" s="74"/>
    </row>
    <row r="2695" spans="2:26" ht="42.45" hidden="1" customHeight="1" x14ac:dyDescent="0.3">
      <c r="B2695" s="56" t="str">
        <f t="shared" ca="1" si="313"/>
        <v>VERO</v>
      </c>
      <c r="C2695" s="57" t="b">
        <f t="shared" si="314"/>
        <v>1</v>
      </c>
      <c r="D2695" s="57" t="b">
        <f>+IF(Q2695='Convalida dati'!$B$16,AND('Dealflow centrale'!V2695&lt;&gt;"",I2695&lt;&gt;""),IF(AND('Dealflow centrale'!Q2695='Convalida dati'!$B$17,'Dealflow centrale'!I2695=""),OR('Dealflow centrale'!V2695="",V2695='Convalida dati'!$D$8),"FALSO"))</f>
        <v>1</v>
      </c>
      <c r="E2695" s="57" t="b">
        <f>+IF(OR(T2695='Convalida dati'!$F$4,T2695='Convalida dati'!$F$5,T2695='Convalida dati'!$F$8),OR('Dealflow centrale'!V2695='Convalida dati'!$D$9,V2695='Convalida dati'!$D$6,V2695='Convalida dati'!$D$7),IF(OR('Dealflow centrale'!T2695='Convalida dati'!$F$6,'Dealflow centrale'!T2695='Convalida dati'!$F$7),OR('Dealflow centrale'!V2695='Convalida dati'!$D$12,'Dealflow centrale'!V2695='Convalida dati'!$D$9,'Dealflow centrale'!V2695='Convalida dati'!$D$6),IF(T2695="",OR(V2695="",V2695='Convalida dati'!$D$8),"FALSO")))</f>
        <v>1</v>
      </c>
      <c r="F2695" s="58" t="str">
        <f t="shared" ca="1" si="315"/>
        <v>OK</v>
      </c>
      <c r="G2695" s="60">
        <f t="shared" si="316"/>
        <v>2690</v>
      </c>
      <c r="H2695" s="84">
        <v>44987</v>
      </c>
      <c r="I2695" s="295" t="s">
        <v>5529</v>
      </c>
      <c r="J2695" s="279" t="s">
        <v>5530</v>
      </c>
      <c r="K2695" s="70" t="s">
        <v>62</v>
      </c>
      <c r="L2695" s="70" t="s">
        <v>206</v>
      </c>
      <c r="M2695" s="72" t="s">
        <v>206</v>
      </c>
      <c r="N2695" s="75"/>
      <c r="O2695" s="73" t="s">
        <v>5528</v>
      </c>
      <c r="P2695" s="72" t="s">
        <v>35</v>
      </c>
      <c r="Q2695" s="281" t="s">
        <v>170</v>
      </c>
      <c r="R2695" s="385" t="s">
        <v>49</v>
      </c>
      <c r="S2695" s="388" t="str">
        <f>+'EVCA sectoralclassification'!E203</f>
        <v>Consumer electronics</v>
      </c>
      <c r="T2695" s="385" t="s">
        <v>167</v>
      </c>
      <c r="U2695" s="72" t="s">
        <v>218</v>
      </c>
      <c r="V2695" s="425" t="s">
        <v>5177</v>
      </c>
      <c r="W2695" s="461"/>
      <c r="X2695" s="488">
        <v>44993</v>
      </c>
      <c r="Y2695" s="483"/>
      <c r="Z2695" s="80"/>
    </row>
    <row r="2696" spans="2:26" ht="42.45" hidden="1" customHeight="1" x14ac:dyDescent="0.3">
      <c r="B2696" s="56" t="str">
        <f t="shared" ca="1" si="313"/>
        <v>VERO</v>
      </c>
      <c r="C2696" s="57" t="b">
        <f t="shared" si="314"/>
        <v>1</v>
      </c>
      <c r="D2696" s="57" t="b">
        <f>+IF(Q2696='Convalida dati'!$B$16,AND('Dealflow centrale'!V2696&lt;&gt;"",I2696&lt;&gt;""),IF(AND('Dealflow centrale'!Q2696='Convalida dati'!$B$17,'Dealflow centrale'!I2696=""),OR('Dealflow centrale'!V2696="",V2696='Convalida dati'!$D$8),"FALSO"))</f>
        <v>1</v>
      </c>
      <c r="E2696" s="57" t="b">
        <f>+IF(OR(T2696='Convalida dati'!$F$4,T2696='Convalida dati'!$F$5,T2696='Convalida dati'!$F$8),OR('Dealflow centrale'!V2696='Convalida dati'!$D$9,V2696='Convalida dati'!$D$6,V2696='Convalida dati'!$D$7),IF(OR('Dealflow centrale'!T2696='Convalida dati'!$F$6,'Dealflow centrale'!T2696='Convalida dati'!$F$7),OR('Dealflow centrale'!V2696='Convalida dati'!$D$12,'Dealflow centrale'!V2696='Convalida dati'!$D$9,'Dealflow centrale'!V2696='Convalida dati'!$D$6),IF(T2696="",OR(V2696="",V2696='Convalida dati'!$D$8),"FALSO")))</f>
        <v>1</v>
      </c>
      <c r="F2696" s="58" t="str">
        <f t="shared" ca="1" si="315"/>
        <v>OK</v>
      </c>
      <c r="G2696" s="66">
        <f t="shared" si="316"/>
        <v>2691</v>
      </c>
      <c r="H2696" s="85">
        <v>44987</v>
      </c>
      <c r="I2696" s="296">
        <v>44987</v>
      </c>
      <c r="J2696" s="292" t="s">
        <v>5531</v>
      </c>
      <c r="K2696" s="76" t="s">
        <v>62</v>
      </c>
      <c r="L2696" s="76" t="s">
        <v>149</v>
      </c>
      <c r="M2696" s="78" t="s">
        <v>92</v>
      </c>
      <c r="N2696" s="64"/>
      <c r="O2696" s="272" t="s">
        <v>4449</v>
      </c>
      <c r="P2696" s="78" t="s">
        <v>37</v>
      </c>
      <c r="Q2696" s="280" t="s">
        <v>170</v>
      </c>
      <c r="R2696" s="382" t="s">
        <v>49</v>
      </c>
      <c r="S2696" s="390" t="s">
        <v>702</v>
      </c>
      <c r="T2696" s="384" t="s">
        <v>166</v>
      </c>
      <c r="U2696" s="78" t="s">
        <v>218</v>
      </c>
      <c r="V2696" s="427" t="s">
        <v>5177</v>
      </c>
      <c r="W2696" s="462"/>
      <c r="X2696" s="489">
        <v>44993</v>
      </c>
      <c r="Y2696" s="482"/>
      <c r="Z2696" s="74"/>
    </row>
    <row r="2697" spans="2:26" ht="42.45" hidden="1" customHeight="1" x14ac:dyDescent="0.3">
      <c r="B2697" s="56" t="str">
        <f t="shared" ca="1" si="313"/>
        <v>VERO</v>
      </c>
      <c r="C2697" s="57" t="b">
        <f t="shared" si="314"/>
        <v>1</v>
      </c>
      <c r="D2697" s="57" t="b">
        <f>+IF(Q2697='Convalida dati'!$B$16,AND('Dealflow centrale'!V2697&lt;&gt;"",I2697&lt;&gt;""),IF(AND('Dealflow centrale'!Q2697='Convalida dati'!$B$17,'Dealflow centrale'!I2697=""),OR('Dealflow centrale'!V2697="",V2697='Convalida dati'!$D$8),"FALSO"))</f>
        <v>1</v>
      </c>
      <c r="E2697" s="57" t="b">
        <f>+IF(OR(T2697='Convalida dati'!$F$4,T2697='Convalida dati'!$F$5,T2697='Convalida dati'!$F$8),OR('Dealflow centrale'!V2697='Convalida dati'!$D$9,V2697='Convalida dati'!$D$6,V2697='Convalida dati'!$D$7),IF(OR('Dealflow centrale'!T2697='Convalida dati'!$F$6,'Dealflow centrale'!T2697='Convalida dati'!$F$7),OR('Dealflow centrale'!V2697='Convalida dati'!$D$12,'Dealflow centrale'!V2697='Convalida dati'!$D$9,'Dealflow centrale'!V2697='Convalida dati'!$D$6),IF(T2697="",OR(V2697="",V2697='Convalida dati'!$D$8),"FALSO")))</f>
        <v>1</v>
      </c>
      <c r="F2697" s="58" t="str">
        <f t="shared" ca="1" si="315"/>
        <v>OK</v>
      </c>
      <c r="G2697" s="60">
        <f t="shared" si="316"/>
        <v>2692</v>
      </c>
      <c r="H2697" s="84">
        <v>44988</v>
      </c>
      <c r="I2697" s="295">
        <v>44988</v>
      </c>
      <c r="J2697" s="279" t="s">
        <v>5533</v>
      </c>
      <c r="K2697" s="70" t="s">
        <v>62</v>
      </c>
      <c r="L2697" s="70" t="s">
        <v>151</v>
      </c>
      <c r="M2697" s="72" t="s">
        <v>92</v>
      </c>
      <c r="N2697" s="75"/>
      <c r="O2697" s="73" t="s">
        <v>5532</v>
      </c>
      <c r="P2697" s="72" t="s">
        <v>34</v>
      </c>
      <c r="Q2697" s="281" t="s">
        <v>170</v>
      </c>
      <c r="R2697" s="385" t="s">
        <v>48</v>
      </c>
      <c r="S2697" s="388" t="str">
        <f>+'EVCA sectoralclassification'!E199</f>
        <v>Internet technologies</v>
      </c>
      <c r="T2697" s="385" t="s">
        <v>41</v>
      </c>
      <c r="U2697" s="72" t="s">
        <v>218</v>
      </c>
      <c r="V2697" s="434" t="s">
        <v>174</v>
      </c>
      <c r="W2697" s="397"/>
      <c r="X2697" s="488">
        <v>44993</v>
      </c>
      <c r="Y2697" s="483"/>
      <c r="Z2697" s="80"/>
    </row>
    <row r="2698" spans="2:26" ht="42.45" hidden="1" customHeight="1" x14ac:dyDescent="0.3">
      <c r="B2698" s="56" t="str">
        <f t="shared" ca="1" si="313"/>
        <v>VERO</v>
      </c>
      <c r="C2698" s="57" t="b">
        <f t="shared" si="314"/>
        <v>1</v>
      </c>
      <c r="D2698" s="57" t="b">
        <f>+IF(Q2698='Convalida dati'!$B$16,AND('Dealflow centrale'!V2698&lt;&gt;"",I2698&lt;&gt;""),IF(AND('Dealflow centrale'!Q2698='Convalida dati'!$B$17,'Dealflow centrale'!I2698=""),OR('Dealflow centrale'!V2698="",V2698='Convalida dati'!$D$8),"FALSO"))</f>
        <v>1</v>
      </c>
      <c r="E2698" s="57" t="b">
        <f>+IF(OR(T2698='Convalida dati'!$F$4,T2698='Convalida dati'!$F$5,T2698='Convalida dati'!$F$8),OR('Dealflow centrale'!V2698='Convalida dati'!$D$9,V2698='Convalida dati'!$D$6,V2698='Convalida dati'!$D$7),IF(OR('Dealflow centrale'!T2698='Convalida dati'!$F$6,'Dealflow centrale'!T2698='Convalida dati'!$F$7),OR('Dealflow centrale'!V2698='Convalida dati'!$D$12,'Dealflow centrale'!V2698='Convalida dati'!$D$9,'Dealflow centrale'!V2698='Convalida dati'!$D$6),IF(T2698="",OR(V2698="",V2698='Convalida dati'!$D$8),"FALSO")))</f>
        <v>1</v>
      </c>
      <c r="F2698" s="58" t="str">
        <f t="shared" ca="1" si="315"/>
        <v>OK</v>
      </c>
      <c r="G2698" s="66">
        <f t="shared" si="316"/>
        <v>2693</v>
      </c>
      <c r="H2698" s="85">
        <v>44990</v>
      </c>
      <c r="I2698" s="296">
        <v>44990</v>
      </c>
      <c r="J2698" s="292" t="s">
        <v>5535</v>
      </c>
      <c r="K2698" s="76" t="s">
        <v>62</v>
      </c>
      <c r="L2698" s="76" t="s">
        <v>1077</v>
      </c>
      <c r="M2698" s="78" t="s">
        <v>103</v>
      </c>
      <c r="N2698" s="64"/>
      <c r="O2698" s="272" t="s">
        <v>5534</v>
      </c>
      <c r="P2698" s="78" t="s">
        <v>34</v>
      </c>
      <c r="Q2698" s="280" t="s">
        <v>170</v>
      </c>
      <c r="R2698" s="384" t="s">
        <v>49</v>
      </c>
      <c r="S2698" s="390" t="s">
        <v>702</v>
      </c>
      <c r="T2698" s="384" t="s">
        <v>166</v>
      </c>
      <c r="U2698" s="78" t="s">
        <v>218</v>
      </c>
      <c r="V2698" s="427" t="s">
        <v>5177</v>
      </c>
      <c r="W2698" s="462"/>
      <c r="X2698" s="489">
        <v>44993</v>
      </c>
      <c r="Y2698" s="482"/>
      <c r="Z2698" s="74"/>
    </row>
    <row r="2699" spans="2:26" ht="42.45" hidden="1" customHeight="1" x14ac:dyDescent="0.3">
      <c r="B2699" s="56" t="str">
        <f t="shared" ref="B2699:B2762" ca="1" si="317">IF(AND(+H2699&lt;=X2699,X2699&lt;=TODAY()),"VERO","FALSO")</f>
        <v>VERO</v>
      </c>
      <c r="C2699" s="57" t="b">
        <f t="shared" ref="C2699:C2762" si="318">+(AND(G2699&lt;&gt;"",H2699&lt;&gt;"",J2699&lt;&gt;"",K2699&lt;&gt;"",L2699&lt;&gt;"",M2699&lt;&gt;"",P2699&lt;&gt;"",Q2699&lt;&gt;""))</f>
        <v>1</v>
      </c>
      <c r="D2699" s="57" t="b">
        <f>+IF(Q2699='Convalida dati'!$B$16,AND('Dealflow centrale'!V2699&lt;&gt;"",I2699&lt;&gt;""),IF(AND('Dealflow centrale'!Q2699='Convalida dati'!$B$17,'Dealflow centrale'!I2699=""),OR('Dealflow centrale'!V2699="",V2699='Convalida dati'!$D$8),"FALSO"))</f>
        <v>1</v>
      </c>
      <c r="E2699" s="57" t="b">
        <f>+IF(OR(T2699='Convalida dati'!$F$4,T2699='Convalida dati'!$F$5,T2699='Convalida dati'!$F$8),OR('Dealflow centrale'!V2699='Convalida dati'!$D$9,V2699='Convalida dati'!$D$6,V2699='Convalida dati'!$D$7),IF(OR('Dealflow centrale'!T2699='Convalida dati'!$F$6,'Dealflow centrale'!T2699='Convalida dati'!$F$7),OR('Dealflow centrale'!V2699='Convalida dati'!$D$12,'Dealflow centrale'!V2699='Convalida dati'!$D$9,'Dealflow centrale'!V2699='Convalida dati'!$D$6),IF(T2699="",OR(V2699="",V2699='Convalida dati'!$D$8),"FALSO")))</f>
        <v>1</v>
      </c>
      <c r="F2699" s="58" t="str">
        <f t="shared" ref="F2699:F2762" ca="1" si="319">+IF(AND(B2699="VERO",C2699=TRUE,D2699=TRUE,E2699=TRUE),"OK","ERRORE")</f>
        <v>OK</v>
      </c>
      <c r="G2699" s="60">
        <f t="shared" si="316"/>
        <v>2694</v>
      </c>
      <c r="H2699" s="84">
        <v>44991</v>
      </c>
      <c r="I2699" s="295">
        <v>44991</v>
      </c>
      <c r="J2699" s="279" t="s">
        <v>5536</v>
      </c>
      <c r="K2699" s="70" t="s">
        <v>62</v>
      </c>
      <c r="L2699" s="70" t="s">
        <v>165</v>
      </c>
      <c r="M2699" s="72" t="s">
        <v>90</v>
      </c>
      <c r="N2699" s="75"/>
      <c r="O2699" s="73" t="s">
        <v>5537</v>
      </c>
      <c r="P2699" s="72" t="s">
        <v>35</v>
      </c>
      <c r="Q2699" s="281" t="s">
        <v>170</v>
      </c>
      <c r="R2699" s="385" t="s">
        <v>49</v>
      </c>
      <c r="S2699" s="388" t="str">
        <f>+'EVCA sectoralclassification'!E203</f>
        <v>Consumer electronics</v>
      </c>
      <c r="T2699" s="385" t="s">
        <v>166</v>
      </c>
      <c r="U2699" s="72" t="s">
        <v>218</v>
      </c>
      <c r="V2699" s="425" t="s">
        <v>5177</v>
      </c>
      <c r="W2699" s="461"/>
      <c r="X2699" s="488">
        <v>44993</v>
      </c>
      <c r="Y2699" s="483"/>
      <c r="Z2699" s="80"/>
    </row>
    <row r="2700" spans="2:26" ht="42.45" hidden="1" customHeight="1" x14ac:dyDescent="0.3">
      <c r="B2700" s="56" t="str">
        <f t="shared" ca="1" si="317"/>
        <v>VERO</v>
      </c>
      <c r="C2700" s="57" t="b">
        <f t="shared" si="318"/>
        <v>1</v>
      </c>
      <c r="D2700" s="57" t="b">
        <f>+IF(Q2700='Convalida dati'!$B$16,AND('Dealflow centrale'!V2700&lt;&gt;"",I2700&lt;&gt;""),IF(AND('Dealflow centrale'!Q2700='Convalida dati'!$B$17,'Dealflow centrale'!I2700=""),OR('Dealflow centrale'!V2700="",V2700='Convalida dati'!$D$8),"FALSO"))</f>
        <v>1</v>
      </c>
      <c r="E2700" s="57" t="b">
        <f>+IF(OR(T2700='Convalida dati'!$F$4,T2700='Convalida dati'!$F$5,T2700='Convalida dati'!$F$8),OR('Dealflow centrale'!V2700='Convalida dati'!$D$9,V2700='Convalida dati'!$D$6,V2700='Convalida dati'!$D$7),IF(OR('Dealflow centrale'!T2700='Convalida dati'!$F$6,'Dealflow centrale'!T2700='Convalida dati'!$F$7),OR('Dealflow centrale'!V2700='Convalida dati'!$D$12,'Dealflow centrale'!V2700='Convalida dati'!$D$9,'Dealflow centrale'!V2700='Convalida dati'!$D$6),IF(T2700="",OR(V2700="",V2700='Convalida dati'!$D$8),"FALSO")))</f>
        <v>1</v>
      </c>
      <c r="F2700" s="58" t="str">
        <f t="shared" ca="1" si="319"/>
        <v>OK</v>
      </c>
      <c r="G2700" s="66">
        <f t="shared" si="316"/>
        <v>2695</v>
      </c>
      <c r="H2700" s="85">
        <v>44991</v>
      </c>
      <c r="I2700" s="296">
        <v>44991</v>
      </c>
      <c r="J2700" s="292" t="s">
        <v>5538</v>
      </c>
      <c r="K2700" s="76" t="s">
        <v>62</v>
      </c>
      <c r="L2700" s="76" t="s">
        <v>5545</v>
      </c>
      <c r="M2700" s="78" t="s">
        <v>99</v>
      </c>
      <c r="N2700" s="64"/>
      <c r="O2700" s="272" t="s">
        <v>5539</v>
      </c>
      <c r="P2700" s="78" t="s">
        <v>35</v>
      </c>
      <c r="Q2700" s="280" t="s">
        <v>170</v>
      </c>
      <c r="R2700" s="384" t="s">
        <v>53</v>
      </c>
      <c r="S2700" s="387" t="str">
        <f>+'EVCA sectoralclassification'!E134</f>
        <v>Consumer products retailing</v>
      </c>
      <c r="T2700" s="384" t="s">
        <v>166</v>
      </c>
      <c r="U2700" s="78" t="s">
        <v>218</v>
      </c>
      <c r="V2700" s="445" t="s">
        <v>174</v>
      </c>
      <c r="W2700" s="396"/>
      <c r="X2700" s="489">
        <v>44993</v>
      </c>
      <c r="Y2700" s="482" t="s">
        <v>5540</v>
      </c>
      <c r="Z2700" s="74"/>
    </row>
    <row r="2701" spans="2:26" ht="42.45" hidden="1" customHeight="1" x14ac:dyDescent="0.3">
      <c r="B2701" s="56" t="str">
        <f t="shared" ca="1" si="317"/>
        <v>VERO</v>
      </c>
      <c r="C2701" s="57" t="b">
        <f t="shared" si="318"/>
        <v>1</v>
      </c>
      <c r="D2701" s="57" t="b">
        <f>+IF(Q2701='Convalida dati'!$B$16,AND('Dealflow centrale'!V2701&lt;&gt;"",I2701&lt;&gt;""),IF(AND('Dealflow centrale'!Q2701='Convalida dati'!$B$17,'Dealflow centrale'!I2701=""),OR('Dealflow centrale'!V2701="",V2701='Convalida dati'!$D$8),"FALSO"))</f>
        <v>1</v>
      </c>
      <c r="E2701" s="57" t="b">
        <f>+IF(OR(T2701='Convalida dati'!$F$4,T2701='Convalida dati'!$F$5,T2701='Convalida dati'!$F$8),OR('Dealflow centrale'!V2701='Convalida dati'!$D$9,V2701='Convalida dati'!$D$6,V2701='Convalida dati'!$D$7),IF(OR('Dealflow centrale'!T2701='Convalida dati'!$F$6,'Dealflow centrale'!T2701='Convalida dati'!$F$7),OR('Dealflow centrale'!V2701='Convalida dati'!$D$12,'Dealflow centrale'!V2701='Convalida dati'!$D$9,'Dealflow centrale'!V2701='Convalida dati'!$D$6),IF(T2701="",OR(V2701="",V2701='Convalida dati'!$D$8),"FALSO")))</f>
        <v>1</v>
      </c>
      <c r="F2701" s="58" t="str">
        <f t="shared" ca="1" si="319"/>
        <v>OK</v>
      </c>
      <c r="G2701" s="60">
        <f t="shared" si="316"/>
        <v>2696</v>
      </c>
      <c r="H2701" s="84">
        <v>44992</v>
      </c>
      <c r="I2701" s="295">
        <v>44992</v>
      </c>
      <c r="J2701" s="279" t="s">
        <v>5541</v>
      </c>
      <c r="K2701" s="70" t="s">
        <v>62</v>
      </c>
      <c r="L2701" s="70" t="s">
        <v>165</v>
      </c>
      <c r="M2701" s="72" t="s">
        <v>90</v>
      </c>
      <c r="N2701" s="75"/>
      <c r="O2701" s="73" t="s">
        <v>5542</v>
      </c>
      <c r="P2701" s="72" t="s">
        <v>35</v>
      </c>
      <c r="Q2701" s="281" t="s">
        <v>170</v>
      </c>
      <c r="R2701" s="385" t="s">
        <v>49</v>
      </c>
      <c r="S2701" s="388" t="str">
        <f>+'EVCA sectoralclassification'!E214</f>
        <v>Systems software</v>
      </c>
      <c r="T2701" s="385" t="s">
        <v>41</v>
      </c>
      <c r="U2701" s="72" t="s">
        <v>218</v>
      </c>
      <c r="V2701" s="434" t="s">
        <v>174</v>
      </c>
      <c r="W2701" s="397"/>
      <c r="X2701" s="488">
        <v>44993</v>
      </c>
      <c r="Y2701" s="483"/>
      <c r="Z2701" s="80"/>
    </row>
    <row r="2702" spans="2:26" ht="42.45" hidden="1" customHeight="1" x14ac:dyDescent="0.3">
      <c r="B2702" s="56" t="str">
        <f t="shared" ca="1" si="317"/>
        <v>VERO</v>
      </c>
      <c r="C2702" s="57" t="b">
        <f t="shared" si="318"/>
        <v>1</v>
      </c>
      <c r="D2702" s="57" t="b">
        <f>+IF(Q2702='Convalida dati'!$B$16,AND('Dealflow centrale'!V2702&lt;&gt;"",I2702&lt;&gt;""),IF(AND('Dealflow centrale'!Q2702='Convalida dati'!$B$17,'Dealflow centrale'!I2702=""),OR('Dealflow centrale'!V2702="",V2702='Convalida dati'!$D$8),"FALSO"))</f>
        <v>1</v>
      </c>
      <c r="E2702" s="57" t="b">
        <f>+IF(OR(T2702='Convalida dati'!$F$4,T2702='Convalida dati'!$F$5,T2702='Convalida dati'!$F$8),OR('Dealflow centrale'!V2702='Convalida dati'!$D$9,V2702='Convalida dati'!$D$6,V2702='Convalida dati'!$D$7),IF(OR('Dealflow centrale'!T2702='Convalida dati'!$F$6,'Dealflow centrale'!T2702='Convalida dati'!$F$7),OR('Dealflow centrale'!V2702='Convalida dati'!$D$12,'Dealflow centrale'!V2702='Convalida dati'!$D$9,'Dealflow centrale'!V2702='Convalida dati'!$D$6),IF(T2702="",OR(V2702="",V2702='Convalida dati'!$D$8),"FALSO")))</f>
        <v>1</v>
      </c>
      <c r="F2702" s="58" t="str">
        <f t="shared" ca="1" si="319"/>
        <v>OK</v>
      </c>
      <c r="G2702" s="66">
        <f t="shared" si="316"/>
        <v>2697</v>
      </c>
      <c r="H2702" s="85">
        <v>44992</v>
      </c>
      <c r="I2702" s="296">
        <v>44992</v>
      </c>
      <c r="J2702" s="292" t="s">
        <v>5543</v>
      </c>
      <c r="K2702" s="76" t="s">
        <v>62</v>
      </c>
      <c r="L2702" s="76" t="s">
        <v>707</v>
      </c>
      <c r="M2702" s="78" t="s">
        <v>89</v>
      </c>
      <c r="N2702" s="64"/>
      <c r="O2702" s="272" t="s">
        <v>5544</v>
      </c>
      <c r="P2702" s="78" t="s">
        <v>34</v>
      </c>
      <c r="Q2702" s="280" t="s">
        <v>170</v>
      </c>
      <c r="R2702" s="384" t="s">
        <v>48</v>
      </c>
      <c r="S2702" s="387" t="str">
        <f>+'EVCA sectoralclassification'!E200</f>
        <v>Internet technologies</v>
      </c>
      <c r="T2702" s="384" t="s">
        <v>166</v>
      </c>
      <c r="U2702" s="78" t="s">
        <v>218</v>
      </c>
      <c r="V2702" s="427" t="s">
        <v>5177</v>
      </c>
      <c r="W2702" s="462"/>
      <c r="X2702" s="489">
        <v>44993</v>
      </c>
      <c r="Y2702" s="482"/>
      <c r="Z2702" s="74"/>
    </row>
    <row r="2703" spans="2:26" ht="42.45" hidden="1" customHeight="1" x14ac:dyDescent="0.3">
      <c r="B2703" s="56" t="str">
        <f t="shared" ca="1" si="317"/>
        <v>VERO</v>
      </c>
      <c r="C2703" s="57" t="b">
        <f t="shared" si="318"/>
        <v>1</v>
      </c>
      <c r="D2703" s="57" t="b">
        <f>+IF(Q2703='Convalida dati'!$B$16,AND('Dealflow centrale'!V2703&lt;&gt;"",I2703&lt;&gt;""),IF(AND('Dealflow centrale'!Q2703='Convalida dati'!$B$17,'Dealflow centrale'!I2703=""),OR('Dealflow centrale'!V2703="",V2703='Convalida dati'!$D$8),"FALSO"))</f>
        <v>1</v>
      </c>
      <c r="E2703" s="57" t="b">
        <f>+IF(OR(T2703='Convalida dati'!$F$4,T2703='Convalida dati'!$F$5,T2703='Convalida dati'!$F$8),OR('Dealflow centrale'!V2703='Convalida dati'!$D$9,V2703='Convalida dati'!$D$6,V2703='Convalida dati'!$D$7),IF(OR('Dealflow centrale'!T2703='Convalida dati'!$F$6,'Dealflow centrale'!T2703='Convalida dati'!$F$7),OR('Dealflow centrale'!V2703='Convalida dati'!$D$12,'Dealflow centrale'!V2703='Convalida dati'!$D$9,'Dealflow centrale'!V2703='Convalida dati'!$D$6),IF(T2703="",OR(V2703="",V2703='Convalida dati'!$D$8),"FALSO")))</f>
        <v>1</v>
      </c>
      <c r="F2703" s="58" t="str">
        <f t="shared" ca="1" si="319"/>
        <v>OK</v>
      </c>
      <c r="G2703" s="60">
        <f t="shared" si="316"/>
        <v>2698</v>
      </c>
      <c r="H2703" s="84">
        <v>44993</v>
      </c>
      <c r="I2703" s="295">
        <v>44993</v>
      </c>
      <c r="J2703" s="279" t="s">
        <v>5546</v>
      </c>
      <c r="K2703" s="70" t="s">
        <v>62</v>
      </c>
      <c r="L2703" s="70" t="s">
        <v>923</v>
      </c>
      <c r="M2703" s="72" t="s">
        <v>98</v>
      </c>
      <c r="N2703" s="75"/>
      <c r="O2703" s="73" t="s">
        <v>5548</v>
      </c>
      <c r="P2703" s="72" t="s">
        <v>83</v>
      </c>
      <c r="Q2703" s="281" t="s">
        <v>170</v>
      </c>
      <c r="R2703" s="385" t="s">
        <v>48</v>
      </c>
      <c r="S2703" s="388" t="str">
        <f>+'EVCA sectoralclassification'!E199</f>
        <v>Internet technologies</v>
      </c>
      <c r="T2703" s="385" t="s">
        <v>167</v>
      </c>
      <c r="U2703" s="72" t="s">
        <v>218</v>
      </c>
      <c r="V2703" s="425" t="s">
        <v>5177</v>
      </c>
      <c r="W2703" s="461"/>
      <c r="X2703" s="488">
        <v>44999</v>
      </c>
      <c r="Y2703" s="483"/>
      <c r="Z2703" s="80"/>
    </row>
    <row r="2704" spans="2:26" ht="42.45" hidden="1" customHeight="1" x14ac:dyDescent="0.3">
      <c r="B2704" s="56" t="str">
        <f t="shared" ca="1" si="317"/>
        <v>VERO</v>
      </c>
      <c r="C2704" s="57" t="b">
        <f t="shared" si="318"/>
        <v>1</v>
      </c>
      <c r="D2704" s="57" t="b">
        <f>+IF(Q2704='Convalida dati'!$B$16,AND('Dealflow centrale'!V2704&lt;&gt;"",I2704&lt;&gt;""),IF(AND('Dealflow centrale'!Q2704='Convalida dati'!$B$17,'Dealflow centrale'!I2704=""),OR('Dealflow centrale'!V2704="",V2704='Convalida dati'!$D$8),"FALSO"))</f>
        <v>1</v>
      </c>
      <c r="E2704" s="57" t="b">
        <f>+IF(OR(T2704='Convalida dati'!$F$4,T2704='Convalida dati'!$F$5,T2704='Convalida dati'!$F$8),OR('Dealflow centrale'!V2704='Convalida dati'!$D$9,V2704='Convalida dati'!$D$6,V2704='Convalida dati'!$D$7),IF(OR('Dealflow centrale'!T2704='Convalida dati'!$F$6,'Dealflow centrale'!T2704='Convalida dati'!$F$7),OR('Dealflow centrale'!V2704='Convalida dati'!$D$12,'Dealflow centrale'!V2704='Convalida dati'!$D$9,'Dealflow centrale'!V2704='Convalida dati'!$D$6),IF(T2704="",OR(V2704="",V2704='Convalida dati'!$D$8),"FALSO")))</f>
        <v>1</v>
      </c>
      <c r="F2704" s="58" t="str">
        <f t="shared" ca="1" si="319"/>
        <v>OK</v>
      </c>
      <c r="G2704" s="66">
        <f t="shared" si="316"/>
        <v>2699</v>
      </c>
      <c r="H2704" s="85">
        <v>44994</v>
      </c>
      <c r="I2704" s="296">
        <v>44994</v>
      </c>
      <c r="J2704" s="292" t="s">
        <v>5547</v>
      </c>
      <c r="K2704" s="76" t="s">
        <v>62</v>
      </c>
      <c r="L2704" s="76" t="s">
        <v>149</v>
      </c>
      <c r="M2704" s="78" t="s">
        <v>92</v>
      </c>
      <c r="N2704" s="64"/>
      <c r="O2704" s="272" t="s">
        <v>5549</v>
      </c>
      <c r="P2704" s="78" t="str">
        <f>+'Convalida dati'!B5</f>
        <v>Advisor</v>
      </c>
      <c r="Q2704" s="280" t="s">
        <v>170</v>
      </c>
      <c r="R2704" s="384" t="s">
        <v>51</v>
      </c>
      <c r="S2704" s="387" t="str">
        <f>+'EVCA sectoralclassification'!E37</f>
        <v>Chemical and materials: services</v>
      </c>
      <c r="T2704" s="384" t="s">
        <v>41</v>
      </c>
      <c r="U2704" s="78" t="s">
        <v>218</v>
      </c>
      <c r="V2704" s="445" t="s">
        <v>174</v>
      </c>
      <c r="W2704" s="396"/>
      <c r="X2704" s="489">
        <v>44999</v>
      </c>
      <c r="Y2704" s="482"/>
      <c r="Z2704" s="74"/>
    </row>
    <row r="2705" spans="2:26" ht="42.45" hidden="1" customHeight="1" x14ac:dyDescent="0.3">
      <c r="B2705" s="56" t="str">
        <f t="shared" ca="1" si="317"/>
        <v>VERO</v>
      </c>
      <c r="C2705" s="57" t="b">
        <f t="shared" si="318"/>
        <v>1</v>
      </c>
      <c r="D2705" s="57" t="b">
        <f>+IF(Q2705='Convalida dati'!$B$16,AND('Dealflow centrale'!V2705&lt;&gt;"",I2705&lt;&gt;""),IF(AND('Dealflow centrale'!Q2705='Convalida dati'!$B$17,'Dealflow centrale'!I2705=""),OR('Dealflow centrale'!V2705="",V2705='Convalida dati'!$D$8),"FALSO"))</f>
        <v>1</v>
      </c>
      <c r="E2705" s="57" t="b">
        <f>+IF(OR(T2705='Convalida dati'!$F$4,T2705='Convalida dati'!$F$5,T2705='Convalida dati'!$F$8),OR('Dealflow centrale'!V2705='Convalida dati'!$D$9,V2705='Convalida dati'!$D$6,V2705='Convalida dati'!$D$7),IF(OR('Dealflow centrale'!T2705='Convalida dati'!$F$6,'Dealflow centrale'!T2705='Convalida dati'!$F$7),OR('Dealflow centrale'!V2705='Convalida dati'!$D$12,'Dealflow centrale'!V2705='Convalida dati'!$D$9,'Dealflow centrale'!V2705='Convalida dati'!$D$6),IF(T2705="",OR(V2705="",V2705='Convalida dati'!$D$8),"FALSO")))</f>
        <v>1</v>
      </c>
      <c r="F2705" s="58" t="str">
        <f t="shared" ca="1" si="319"/>
        <v>OK</v>
      </c>
      <c r="G2705" s="60">
        <f t="shared" si="316"/>
        <v>2700</v>
      </c>
      <c r="H2705" s="84">
        <v>44994</v>
      </c>
      <c r="I2705" s="295">
        <v>44994</v>
      </c>
      <c r="J2705" s="279" t="s">
        <v>5551</v>
      </c>
      <c r="K2705" s="70" t="s">
        <v>62</v>
      </c>
      <c r="L2705" s="70" t="s">
        <v>206</v>
      </c>
      <c r="M2705" s="72" t="s">
        <v>206</v>
      </c>
      <c r="N2705" s="75"/>
      <c r="O2705" s="73" t="s">
        <v>5550</v>
      </c>
      <c r="P2705" s="72" t="s">
        <v>34</v>
      </c>
      <c r="Q2705" s="281" t="s">
        <v>170</v>
      </c>
      <c r="R2705" s="385" t="s">
        <v>46</v>
      </c>
      <c r="S2705" s="388" t="str">
        <f>+'EVCA sectoralclassification'!E176</f>
        <v>Environmental services</v>
      </c>
      <c r="T2705" s="385" t="s">
        <v>41</v>
      </c>
      <c r="U2705" s="72" t="s">
        <v>218</v>
      </c>
      <c r="V2705" s="434" t="s">
        <v>174</v>
      </c>
      <c r="W2705" s="397"/>
      <c r="X2705" s="488">
        <v>44999</v>
      </c>
      <c r="Y2705" s="483"/>
      <c r="Z2705" s="80"/>
    </row>
    <row r="2706" spans="2:26" ht="42.45" hidden="1" customHeight="1" x14ac:dyDescent="0.3">
      <c r="B2706" s="56" t="str">
        <f t="shared" ca="1" si="317"/>
        <v>VERO</v>
      </c>
      <c r="C2706" s="57" t="b">
        <f t="shared" si="318"/>
        <v>1</v>
      </c>
      <c r="D2706" s="57" t="b">
        <f>+IF(Q2706='Convalida dati'!$B$16,AND('Dealflow centrale'!V2706&lt;&gt;"",I2706&lt;&gt;""),IF(AND('Dealflow centrale'!Q2706='Convalida dati'!$B$17,'Dealflow centrale'!I2706=""),OR('Dealflow centrale'!V2706="",V2706='Convalida dati'!$D$8),"FALSO"))</f>
        <v>1</v>
      </c>
      <c r="E2706" s="57" t="b">
        <f>+IF(OR(T2706='Convalida dati'!$F$4,T2706='Convalida dati'!$F$5,T2706='Convalida dati'!$F$8),OR('Dealflow centrale'!V2706='Convalida dati'!$D$9,V2706='Convalida dati'!$D$6,V2706='Convalida dati'!$D$7),IF(OR('Dealflow centrale'!T2706='Convalida dati'!$F$6,'Dealflow centrale'!T2706='Convalida dati'!$F$7),OR('Dealflow centrale'!V2706='Convalida dati'!$D$12,'Dealflow centrale'!V2706='Convalida dati'!$D$9,'Dealflow centrale'!V2706='Convalida dati'!$D$6),IF(T2706="",OR(V2706="",V2706='Convalida dati'!$D$8),"FALSO")))</f>
        <v>1</v>
      </c>
      <c r="F2706" s="58" t="str">
        <f t="shared" ca="1" si="319"/>
        <v>OK</v>
      </c>
      <c r="G2706" s="66">
        <f t="shared" si="316"/>
        <v>2701</v>
      </c>
      <c r="H2706" s="85">
        <v>44995</v>
      </c>
      <c r="I2706" s="296">
        <v>44995</v>
      </c>
      <c r="J2706" s="292" t="s">
        <v>5552</v>
      </c>
      <c r="K2706" s="76" t="s">
        <v>64</v>
      </c>
      <c r="L2706" s="76" t="s">
        <v>4659</v>
      </c>
      <c r="M2706" s="78" t="s">
        <v>928</v>
      </c>
      <c r="N2706" s="64"/>
      <c r="O2706" s="272" t="s">
        <v>5553</v>
      </c>
      <c r="P2706" s="66" t="s">
        <v>84</v>
      </c>
      <c r="Q2706" s="280" t="s">
        <v>170</v>
      </c>
      <c r="R2706" s="384" t="s">
        <v>48</v>
      </c>
      <c r="S2706" s="387" t="str">
        <f>+'EVCA sectoralclassification'!E193</f>
        <v>Communications and networking services</v>
      </c>
      <c r="T2706" s="384" t="s">
        <v>167</v>
      </c>
      <c r="U2706" s="78" t="s">
        <v>218</v>
      </c>
      <c r="V2706" s="427" t="s">
        <v>5177</v>
      </c>
      <c r="W2706" s="462"/>
      <c r="X2706" s="489">
        <v>44999</v>
      </c>
      <c r="Y2706" s="482" t="s">
        <v>5560</v>
      </c>
      <c r="Z2706" s="74"/>
    </row>
    <row r="2707" spans="2:26" ht="42.45" hidden="1" customHeight="1" x14ac:dyDescent="0.3">
      <c r="B2707" s="56" t="str">
        <f t="shared" ca="1" si="317"/>
        <v>VERO</v>
      </c>
      <c r="C2707" s="57" t="b">
        <f t="shared" si="318"/>
        <v>1</v>
      </c>
      <c r="D2707" s="57" t="b">
        <f>+IF(Q2707='Convalida dati'!$B$16,AND('Dealflow centrale'!V2707&lt;&gt;"",I2707&lt;&gt;""),IF(AND('Dealflow centrale'!Q2707='Convalida dati'!$B$17,'Dealflow centrale'!I2707=""),OR('Dealflow centrale'!V2707="",V2707='Convalida dati'!$D$8),"FALSO"))</f>
        <v>1</v>
      </c>
      <c r="E2707" s="57" t="b">
        <f>+IF(OR(T2707='Convalida dati'!$F$4,T2707='Convalida dati'!$F$5,T2707='Convalida dati'!$F$8),OR('Dealflow centrale'!V2707='Convalida dati'!$D$9,V2707='Convalida dati'!$D$6,V2707='Convalida dati'!$D$7),IF(OR('Dealflow centrale'!T2707='Convalida dati'!$F$6,'Dealflow centrale'!T2707='Convalida dati'!$F$7),OR('Dealflow centrale'!V2707='Convalida dati'!$D$12,'Dealflow centrale'!V2707='Convalida dati'!$D$9,'Dealflow centrale'!V2707='Convalida dati'!$D$6),IF(T2707="",OR(V2707="",V2707='Convalida dati'!$D$8),"FALSO")))</f>
        <v>1</v>
      </c>
      <c r="F2707" s="58" t="str">
        <f t="shared" ca="1" si="319"/>
        <v>OK</v>
      </c>
      <c r="G2707" s="60">
        <f t="shared" si="316"/>
        <v>2702</v>
      </c>
      <c r="H2707" s="84">
        <v>44998</v>
      </c>
      <c r="I2707" s="295">
        <v>44998</v>
      </c>
      <c r="J2707" s="279" t="s">
        <v>5554</v>
      </c>
      <c r="K2707" s="70" t="s">
        <v>62</v>
      </c>
      <c r="L2707" s="70" t="s">
        <v>2276</v>
      </c>
      <c r="M2707" s="72" t="s">
        <v>95</v>
      </c>
      <c r="N2707" s="75"/>
      <c r="O2707" s="73" t="s">
        <v>5555</v>
      </c>
      <c r="P2707" s="72" t="s">
        <v>34</v>
      </c>
      <c r="Q2707" s="281" t="s">
        <v>170</v>
      </c>
      <c r="R2707" s="385" t="s">
        <v>47</v>
      </c>
      <c r="S2707" s="388" t="str">
        <f>+'EVCA sectoralclassification'!E128</f>
        <v>Consumer products manufacturing</v>
      </c>
      <c r="T2707" s="385" t="s">
        <v>41</v>
      </c>
      <c r="U2707" s="72" t="s">
        <v>218</v>
      </c>
      <c r="V2707" s="434" t="s">
        <v>174</v>
      </c>
      <c r="W2707" s="397"/>
      <c r="X2707" s="488">
        <v>44999</v>
      </c>
      <c r="Y2707" s="483"/>
      <c r="Z2707" s="80"/>
    </row>
    <row r="2708" spans="2:26" ht="42.45" hidden="1" customHeight="1" x14ac:dyDescent="0.3">
      <c r="B2708" s="56" t="str">
        <f t="shared" ca="1" si="317"/>
        <v>VERO</v>
      </c>
      <c r="C2708" s="57" t="b">
        <f t="shared" si="318"/>
        <v>1</v>
      </c>
      <c r="D2708" s="57" t="b">
        <f>+IF(Q2708='Convalida dati'!$B$16,AND('Dealflow centrale'!V2708&lt;&gt;"",I2708&lt;&gt;""),IF(AND('Dealflow centrale'!Q2708='Convalida dati'!$B$17,'Dealflow centrale'!I2708=""),OR('Dealflow centrale'!V2708="",V2708='Convalida dati'!$D$8),"FALSO"))</f>
        <v>1</v>
      </c>
      <c r="E2708" s="57" t="b">
        <f>+IF(OR(T2708='Convalida dati'!$F$4,T2708='Convalida dati'!$F$5,T2708='Convalida dati'!$F$8),OR('Dealflow centrale'!V2708='Convalida dati'!$D$9,V2708='Convalida dati'!$D$6,V2708='Convalida dati'!$D$7),IF(OR('Dealflow centrale'!T2708='Convalida dati'!$F$6,'Dealflow centrale'!T2708='Convalida dati'!$F$7),OR('Dealflow centrale'!V2708='Convalida dati'!$D$12,'Dealflow centrale'!V2708='Convalida dati'!$D$9,'Dealflow centrale'!V2708='Convalida dati'!$D$6),IF(T2708="",OR(V2708="",V2708='Convalida dati'!$D$8),"FALSO")))</f>
        <v>1</v>
      </c>
      <c r="F2708" s="58" t="str">
        <f t="shared" ca="1" si="319"/>
        <v>OK</v>
      </c>
      <c r="G2708" s="66">
        <f t="shared" si="316"/>
        <v>2703</v>
      </c>
      <c r="H2708" s="85">
        <v>44998</v>
      </c>
      <c r="I2708" s="296">
        <v>44998</v>
      </c>
      <c r="J2708" s="292" t="s">
        <v>5556</v>
      </c>
      <c r="K2708" s="76" t="s">
        <v>62</v>
      </c>
      <c r="L2708" s="76" t="s">
        <v>149</v>
      </c>
      <c r="M2708" s="78" t="s">
        <v>92</v>
      </c>
      <c r="N2708" s="77" t="s">
        <v>4469</v>
      </c>
      <c r="O2708" s="272"/>
      <c r="P2708" s="78" t="s">
        <v>36</v>
      </c>
      <c r="Q2708" s="280" t="s">
        <v>170</v>
      </c>
      <c r="R2708" s="384" t="s">
        <v>49</v>
      </c>
      <c r="S2708" s="387" t="str">
        <f>+'EVCA sectoralclassification'!E214</f>
        <v>Systems software</v>
      </c>
      <c r="T2708" s="384" t="s">
        <v>166</v>
      </c>
      <c r="U2708" s="78" t="s">
        <v>218</v>
      </c>
      <c r="V2708" s="427" t="s">
        <v>5177</v>
      </c>
      <c r="W2708" s="462"/>
      <c r="X2708" s="489">
        <v>44999</v>
      </c>
      <c r="Y2708" s="482"/>
      <c r="Z2708" s="74"/>
    </row>
    <row r="2709" spans="2:26" ht="42.45" hidden="1" customHeight="1" x14ac:dyDescent="0.3">
      <c r="B2709" s="56" t="str">
        <f t="shared" ca="1" si="317"/>
        <v>VERO</v>
      </c>
      <c r="C2709" s="57" t="b">
        <f t="shared" si="318"/>
        <v>1</v>
      </c>
      <c r="D2709" s="57" t="b">
        <f>+IF(Q2709='Convalida dati'!$B$16,AND('Dealflow centrale'!V2709&lt;&gt;"",I2709&lt;&gt;""),IF(AND('Dealflow centrale'!Q2709='Convalida dati'!$B$17,'Dealflow centrale'!I2709=""),OR('Dealflow centrale'!V2709="",V2709='Convalida dati'!$D$8),"FALSO"))</f>
        <v>1</v>
      </c>
      <c r="E2709" s="57" t="b">
        <f>+IF(OR(T2709='Convalida dati'!$F$4,T2709='Convalida dati'!$F$5,T2709='Convalida dati'!$F$8),OR('Dealflow centrale'!V2709='Convalida dati'!$D$9,V2709='Convalida dati'!$D$6,V2709='Convalida dati'!$D$7),IF(OR('Dealflow centrale'!T2709='Convalida dati'!$F$6,'Dealflow centrale'!T2709='Convalida dati'!$F$7),OR('Dealflow centrale'!V2709='Convalida dati'!$D$12,'Dealflow centrale'!V2709='Convalida dati'!$D$9,'Dealflow centrale'!V2709='Convalida dati'!$D$6),IF(T2709="",OR(V2709="",V2709='Convalida dati'!$D$8),"FALSO")))</f>
        <v>1</v>
      </c>
      <c r="F2709" s="58" t="str">
        <f t="shared" ca="1" si="319"/>
        <v>OK</v>
      </c>
      <c r="G2709" s="60">
        <f t="shared" si="316"/>
        <v>2704</v>
      </c>
      <c r="H2709" s="84">
        <v>44999</v>
      </c>
      <c r="I2709" s="295">
        <v>44999</v>
      </c>
      <c r="J2709" s="279" t="s">
        <v>5557</v>
      </c>
      <c r="K2709" s="70" t="s">
        <v>62</v>
      </c>
      <c r="L2709" s="70" t="s">
        <v>206</v>
      </c>
      <c r="M2709" s="72" t="s">
        <v>206</v>
      </c>
      <c r="N2709" s="75"/>
      <c r="O2709" s="73" t="s">
        <v>4289</v>
      </c>
      <c r="P2709" s="72" t="s">
        <v>35</v>
      </c>
      <c r="Q2709" s="281" t="s">
        <v>170</v>
      </c>
      <c r="R2709" s="385" t="s">
        <v>49</v>
      </c>
      <c r="S2709" s="388" t="str">
        <f>+'EVCA sectoralclassification'!E214</f>
        <v>Systems software</v>
      </c>
      <c r="T2709" s="385" t="s">
        <v>41</v>
      </c>
      <c r="U2709" s="72" t="s">
        <v>218</v>
      </c>
      <c r="V2709" s="434" t="s">
        <v>174</v>
      </c>
      <c r="W2709" s="397"/>
      <c r="X2709" s="488">
        <v>44999</v>
      </c>
      <c r="Y2709" s="483"/>
      <c r="Z2709" s="80"/>
    </row>
    <row r="2710" spans="2:26" ht="42.45" hidden="1" customHeight="1" x14ac:dyDescent="0.3">
      <c r="B2710" s="56" t="str">
        <f t="shared" ca="1" si="317"/>
        <v>VERO</v>
      </c>
      <c r="C2710" s="57" t="b">
        <f t="shared" si="318"/>
        <v>1</v>
      </c>
      <c r="D2710" s="57" t="b">
        <f>+IF(Q2710='Convalida dati'!$B$16,AND('Dealflow centrale'!V2710&lt;&gt;"",I2710&lt;&gt;""),IF(AND('Dealflow centrale'!Q2710='Convalida dati'!$B$17,'Dealflow centrale'!I2710=""),OR('Dealflow centrale'!V2710="",V2710='Convalida dati'!$D$8),"FALSO"))</f>
        <v>1</v>
      </c>
      <c r="E2710" s="57" t="b">
        <f>+IF(OR(T2710='Convalida dati'!$F$4,T2710='Convalida dati'!$F$5,T2710='Convalida dati'!$F$8),OR('Dealflow centrale'!V2710='Convalida dati'!$D$9,V2710='Convalida dati'!$D$6,V2710='Convalida dati'!$D$7),IF(OR('Dealflow centrale'!T2710='Convalida dati'!$F$6,'Dealflow centrale'!T2710='Convalida dati'!$F$7),OR('Dealflow centrale'!V2710='Convalida dati'!$D$12,'Dealflow centrale'!V2710='Convalida dati'!$D$9,'Dealflow centrale'!V2710='Convalida dati'!$D$6),IF(T2710="",OR(V2710="",V2710='Convalida dati'!$D$8),"FALSO")))</f>
        <v>1</v>
      </c>
      <c r="F2710" s="58" t="str">
        <f t="shared" ca="1" si="319"/>
        <v>OK</v>
      </c>
      <c r="G2710" s="66">
        <f t="shared" si="316"/>
        <v>2705</v>
      </c>
      <c r="H2710" s="85">
        <v>44999</v>
      </c>
      <c r="I2710" s="296">
        <v>44999</v>
      </c>
      <c r="J2710" s="292" t="s">
        <v>5559</v>
      </c>
      <c r="K2710" s="76" t="s">
        <v>62</v>
      </c>
      <c r="L2710" s="76" t="s">
        <v>802</v>
      </c>
      <c r="M2710" s="78" t="s">
        <v>99</v>
      </c>
      <c r="N2710" s="64"/>
      <c r="O2710" s="272" t="s">
        <v>5558</v>
      </c>
      <c r="P2710" s="78" t="s">
        <v>34</v>
      </c>
      <c r="Q2710" s="280" t="s">
        <v>170</v>
      </c>
      <c r="R2710" s="382" t="s">
        <v>53</v>
      </c>
      <c r="S2710" s="390" t="s">
        <v>649</v>
      </c>
      <c r="T2710" s="382" t="s">
        <v>166</v>
      </c>
      <c r="U2710" s="78" t="s">
        <v>218</v>
      </c>
      <c r="V2710" s="427" t="s">
        <v>5177</v>
      </c>
      <c r="W2710" s="462"/>
      <c r="X2710" s="489">
        <v>44999</v>
      </c>
      <c r="Y2710" s="482"/>
      <c r="Z2710" s="74"/>
    </row>
    <row r="2711" spans="2:26" ht="42.45" hidden="1" customHeight="1" x14ac:dyDescent="0.3">
      <c r="B2711" s="56" t="str">
        <f t="shared" ca="1" si="317"/>
        <v>VERO</v>
      </c>
      <c r="C2711" s="57" t="b">
        <f t="shared" si="318"/>
        <v>1</v>
      </c>
      <c r="D2711" s="57" t="b">
        <f>+IF(Q2711='Convalida dati'!$B$16,AND('Dealflow centrale'!V2711&lt;&gt;"",I2711&lt;&gt;""),IF(AND('Dealflow centrale'!Q2711='Convalida dati'!$B$17,'Dealflow centrale'!I2711=""),OR('Dealflow centrale'!V2711="",V2711='Convalida dati'!$D$8),"FALSO"))</f>
        <v>1</v>
      </c>
      <c r="E2711" s="57" t="b">
        <f>+IF(OR(T2711='Convalida dati'!$F$4,T2711='Convalida dati'!$F$5,T2711='Convalida dati'!$F$8),OR('Dealflow centrale'!V2711='Convalida dati'!$D$9,V2711='Convalida dati'!$D$6,V2711='Convalida dati'!$D$7),IF(OR('Dealflow centrale'!T2711='Convalida dati'!$F$6,'Dealflow centrale'!T2711='Convalida dati'!$F$7),OR('Dealflow centrale'!V2711='Convalida dati'!$D$12,'Dealflow centrale'!V2711='Convalida dati'!$D$9,'Dealflow centrale'!V2711='Convalida dati'!$D$6),IF(T2711="",OR(V2711="",V2711='Convalida dati'!$D$8),"FALSO")))</f>
        <v>1</v>
      </c>
      <c r="F2711" s="58" t="str">
        <f t="shared" ca="1" si="319"/>
        <v>OK</v>
      </c>
      <c r="G2711" s="60">
        <f t="shared" si="316"/>
        <v>2706</v>
      </c>
      <c r="H2711" s="84">
        <v>45000</v>
      </c>
      <c r="I2711" s="295">
        <v>45000</v>
      </c>
      <c r="J2711" s="279" t="s">
        <v>5561</v>
      </c>
      <c r="K2711" s="70" t="s">
        <v>62</v>
      </c>
      <c r="L2711" s="76" t="s">
        <v>1087</v>
      </c>
      <c r="M2711" s="72" t="s">
        <v>92</v>
      </c>
      <c r="N2711" s="75"/>
      <c r="O2711" s="73" t="s">
        <v>5219</v>
      </c>
      <c r="P2711" s="72" t="s">
        <v>35</v>
      </c>
      <c r="Q2711" s="281" t="s">
        <v>170</v>
      </c>
      <c r="R2711" s="385" t="s">
        <v>49</v>
      </c>
      <c r="S2711" s="388" t="str">
        <f>+'EVCA sectoralclassification'!E203</f>
        <v>Consumer electronics</v>
      </c>
      <c r="T2711" s="385" t="s">
        <v>166</v>
      </c>
      <c r="U2711" s="72" t="s">
        <v>218</v>
      </c>
      <c r="V2711" s="425" t="s">
        <v>5177</v>
      </c>
      <c r="W2711" s="461"/>
      <c r="X2711" s="488">
        <v>45006</v>
      </c>
      <c r="Y2711" s="483"/>
      <c r="Z2711" s="80"/>
    </row>
    <row r="2712" spans="2:26" ht="42.45" hidden="1" customHeight="1" x14ac:dyDescent="0.3">
      <c r="B2712" s="56" t="str">
        <f t="shared" ref="B2712:B2723" ca="1" si="320">IF(AND(+H2712&lt;=X2712,X2712&lt;=TODAY()),"VERO","FALSO")</f>
        <v>VERO</v>
      </c>
      <c r="C2712" s="57" t="b">
        <f t="shared" ref="C2712:C2723" si="321">+(AND(G2712&lt;&gt;"",H2712&lt;&gt;"",J2712&lt;&gt;"",K2712&lt;&gt;"",L2712&lt;&gt;"",M2712&lt;&gt;"",P2712&lt;&gt;"",Q2712&lt;&gt;""))</f>
        <v>1</v>
      </c>
      <c r="D2712" s="57" t="b">
        <f>+IF(Q2712='Convalida dati'!$B$16,AND('Dealflow centrale'!V2712&lt;&gt;"",I2712&lt;&gt;""),IF(AND('Dealflow centrale'!Q2712='Convalida dati'!$B$17,'Dealflow centrale'!I2712=""),OR('Dealflow centrale'!V2712="",V2712='Convalida dati'!$D$8),"FALSO"))</f>
        <v>1</v>
      </c>
      <c r="E2712" s="57" t="b">
        <f>+IF(OR(T2712='Convalida dati'!$F$4,T2712='Convalida dati'!$F$5,T2712='Convalida dati'!$F$8),OR('Dealflow centrale'!V2712='Convalida dati'!$D$9,V2712='Convalida dati'!$D$6,V2712='Convalida dati'!$D$7),IF(OR('Dealflow centrale'!T2712='Convalida dati'!$F$6,'Dealflow centrale'!T2712='Convalida dati'!$F$7),OR('Dealflow centrale'!V2712='Convalida dati'!$D$12,'Dealflow centrale'!V2712='Convalida dati'!$D$9,'Dealflow centrale'!V2712='Convalida dati'!$D$6),IF(T2712="",OR(V2712="",V2712='Convalida dati'!$D$8),"FALSO")))</f>
        <v>1</v>
      </c>
      <c r="F2712" s="58" t="str">
        <f t="shared" ref="F2712:F2723" ca="1" si="322">+IF(AND(B2712="VERO",C2712=TRUE,D2712=TRUE,E2712=TRUE),"OK","ERRORE")</f>
        <v>OK</v>
      </c>
      <c r="G2712" s="66">
        <f t="shared" si="316"/>
        <v>2707</v>
      </c>
      <c r="H2712" s="85">
        <v>45002</v>
      </c>
      <c r="I2712" s="296">
        <v>45002</v>
      </c>
      <c r="J2712" s="292" t="s">
        <v>5562</v>
      </c>
      <c r="K2712" s="76" t="s">
        <v>62</v>
      </c>
      <c r="L2712" s="76" t="s">
        <v>165</v>
      </c>
      <c r="M2712" s="78" t="s">
        <v>90</v>
      </c>
      <c r="N2712" s="64"/>
      <c r="O2712" s="272" t="s">
        <v>5563</v>
      </c>
      <c r="P2712" s="78" t="s">
        <v>35</v>
      </c>
      <c r="Q2712" s="280" t="s">
        <v>170</v>
      </c>
      <c r="R2712" s="384" t="s">
        <v>47</v>
      </c>
      <c r="S2712" s="387" t="str">
        <f>+'EVCA sectoralclassification'!E134</f>
        <v>Consumer products retailing</v>
      </c>
      <c r="T2712" s="384" t="s">
        <v>166</v>
      </c>
      <c r="U2712" s="78" t="s">
        <v>218</v>
      </c>
      <c r="V2712" s="427" t="s">
        <v>5177</v>
      </c>
      <c r="W2712" s="462"/>
      <c r="X2712" s="489">
        <v>45006</v>
      </c>
      <c r="Y2712" s="482"/>
      <c r="Z2712" s="74"/>
    </row>
    <row r="2713" spans="2:26" ht="42.45" hidden="1" customHeight="1" x14ac:dyDescent="0.3">
      <c r="B2713" s="56" t="str">
        <f t="shared" ca="1" si="320"/>
        <v>VERO</v>
      </c>
      <c r="C2713" s="57" t="b">
        <f t="shared" si="321"/>
        <v>1</v>
      </c>
      <c r="D2713" s="57" t="b">
        <f>+IF(Q2713='Convalida dati'!$B$16,AND('Dealflow centrale'!V2713&lt;&gt;"",I2713&lt;&gt;""),IF(AND('Dealflow centrale'!Q2713='Convalida dati'!$B$17,'Dealflow centrale'!I2713=""),OR('Dealflow centrale'!V2713="",V2713='Convalida dati'!$D$8),"FALSO"))</f>
        <v>1</v>
      </c>
      <c r="E2713" s="57" t="b">
        <f>+IF(OR(T2713='Convalida dati'!$F$4,T2713='Convalida dati'!$F$5,T2713='Convalida dati'!$F$8),OR('Dealflow centrale'!V2713='Convalida dati'!$D$9,V2713='Convalida dati'!$D$6,V2713='Convalida dati'!$D$7),IF(OR('Dealflow centrale'!T2713='Convalida dati'!$F$6,'Dealflow centrale'!T2713='Convalida dati'!$F$7),OR('Dealflow centrale'!V2713='Convalida dati'!$D$12,'Dealflow centrale'!V2713='Convalida dati'!$D$9,'Dealflow centrale'!V2713='Convalida dati'!$D$6),IF(T2713="",OR(V2713="",V2713='Convalida dati'!$D$8),"FALSO")))</f>
        <v>1</v>
      </c>
      <c r="F2713" s="58" t="str">
        <f t="shared" ca="1" si="322"/>
        <v>OK</v>
      </c>
      <c r="G2713" s="60">
        <f t="shared" si="316"/>
        <v>2708</v>
      </c>
      <c r="H2713" s="84">
        <v>45002</v>
      </c>
      <c r="I2713" s="295">
        <v>45002</v>
      </c>
      <c r="J2713" s="279" t="s">
        <v>5564</v>
      </c>
      <c r="K2713" s="70" t="s">
        <v>62</v>
      </c>
      <c r="L2713" s="70" t="s">
        <v>5565</v>
      </c>
      <c r="M2713" s="72" t="s">
        <v>96</v>
      </c>
      <c r="N2713" s="75"/>
      <c r="O2713" s="73" t="s">
        <v>5566</v>
      </c>
      <c r="P2713" s="72" t="s">
        <v>34</v>
      </c>
      <c r="Q2713" s="281" t="s">
        <v>170</v>
      </c>
      <c r="R2713" s="385" t="s">
        <v>48</v>
      </c>
      <c r="S2713" s="388" t="str">
        <f>+'EVCA sectoralclassification'!E200</f>
        <v>Internet technologies</v>
      </c>
      <c r="T2713" s="385" t="s">
        <v>167</v>
      </c>
      <c r="U2713" s="72" t="s">
        <v>218</v>
      </c>
      <c r="V2713" s="425" t="s">
        <v>5177</v>
      </c>
      <c r="W2713" s="461"/>
      <c r="X2713" s="488">
        <v>45006</v>
      </c>
      <c r="Y2713" s="483"/>
      <c r="Z2713" s="80"/>
    </row>
    <row r="2714" spans="2:26" ht="42.45" hidden="1" customHeight="1" x14ac:dyDescent="0.3">
      <c r="B2714" s="56" t="str">
        <f t="shared" ca="1" si="320"/>
        <v>VERO</v>
      </c>
      <c r="C2714" s="57" t="b">
        <f t="shared" si="321"/>
        <v>1</v>
      </c>
      <c r="D2714" s="57" t="b">
        <f>+IF(Q2714='Convalida dati'!$B$16,AND('Dealflow centrale'!V2714&lt;&gt;"",I2714&lt;&gt;""),IF(AND('Dealflow centrale'!Q2714='Convalida dati'!$B$17,'Dealflow centrale'!I2714=""),OR('Dealflow centrale'!V2714="",V2714='Convalida dati'!$D$8),"FALSO"))</f>
        <v>1</v>
      </c>
      <c r="E2714" s="57" t="b">
        <f>+IF(OR(T2714='Convalida dati'!$F$4,T2714='Convalida dati'!$F$5,T2714='Convalida dati'!$F$8),OR('Dealflow centrale'!V2714='Convalida dati'!$D$9,V2714='Convalida dati'!$D$6,V2714='Convalida dati'!$D$7),IF(OR('Dealflow centrale'!T2714='Convalida dati'!$F$6,'Dealflow centrale'!T2714='Convalida dati'!$F$7),OR('Dealflow centrale'!V2714='Convalida dati'!$D$12,'Dealflow centrale'!V2714='Convalida dati'!$D$9,'Dealflow centrale'!V2714='Convalida dati'!$D$6),IF(T2714="",OR(V2714="",V2714='Convalida dati'!$D$8),"FALSO")))</f>
        <v>1</v>
      </c>
      <c r="F2714" s="58" t="str">
        <f t="shared" ca="1" si="322"/>
        <v>OK</v>
      </c>
      <c r="G2714" s="66">
        <f t="shared" si="316"/>
        <v>2709</v>
      </c>
      <c r="H2714" s="85">
        <v>45005</v>
      </c>
      <c r="I2714" s="296">
        <v>45005</v>
      </c>
      <c r="J2714" s="292" t="s">
        <v>5567</v>
      </c>
      <c r="K2714" s="76" t="s">
        <v>64</v>
      </c>
      <c r="L2714" s="76" t="s">
        <v>5568</v>
      </c>
      <c r="M2714" s="78" t="s">
        <v>4445</v>
      </c>
      <c r="N2714" s="64"/>
      <c r="O2714" s="272" t="s">
        <v>5569</v>
      </c>
      <c r="P2714" s="78" t="s">
        <v>34</v>
      </c>
      <c r="Q2714" s="280" t="s">
        <v>170</v>
      </c>
      <c r="R2714" s="384" t="s">
        <v>49</v>
      </c>
      <c r="S2714" s="387" t="str">
        <f>+'EVCA sectoralclassification'!E214</f>
        <v>Systems software</v>
      </c>
      <c r="T2714" s="384" t="s">
        <v>41</v>
      </c>
      <c r="U2714" s="78" t="s">
        <v>218</v>
      </c>
      <c r="V2714" s="445" t="s">
        <v>174</v>
      </c>
      <c r="W2714" s="396"/>
      <c r="X2714" s="489">
        <v>45006</v>
      </c>
      <c r="Y2714" s="482" t="s">
        <v>4408</v>
      </c>
      <c r="Z2714" s="74"/>
    </row>
    <row r="2715" spans="2:26" ht="42.45" hidden="1" customHeight="1" x14ac:dyDescent="0.3">
      <c r="B2715" s="56" t="str">
        <f t="shared" ca="1" si="320"/>
        <v>VERO</v>
      </c>
      <c r="C2715" s="57" t="b">
        <f t="shared" si="321"/>
        <v>1</v>
      </c>
      <c r="D2715" s="57" t="b">
        <f>+IF(Q2715='Convalida dati'!$B$16,AND('Dealflow centrale'!V2715&lt;&gt;"",I2715&lt;&gt;""),IF(AND('Dealflow centrale'!Q2715='Convalida dati'!$B$17,'Dealflow centrale'!I2715=""),OR('Dealflow centrale'!V2715="",V2715='Convalida dati'!$D$8),"FALSO"))</f>
        <v>1</v>
      </c>
      <c r="E2715" s="57" t="b">
        <f>+IF(OR(T2715='Convalida dati'!$F$4,T2715='Convalida dati'!$F$5,T2715='Convalida dati'!$F$8),OR('Dealflow centrale'!V2715='Convalida dati'!$D$9,V2715='Convalida dati'!$D$6,V2715='Convalida dati'!$D$7),IF(OR('Dealflow centrale'!T2715='Convalida dati'!$F$6,'Dealflow centrale'!T2715='Convalida dati'!$F$7),OR('Dealflow centrale'!V2715='Convalida dati'!$D$12,'Dealflow centrale'!V2715='Convalida dati'!$D$9,'Dealflow centrale'!V2715='Convalida dati'!$D$6),IF(T2715="",OR(V2715="",V2715='Convalida dati'!$D$8),"FALSO")))</f>
        <v>1</v>
      </c>
      <c r="F2715" s="58" t="str">
        <f t="shared" ca="1" si="322"/>
        <v>OK</v>
      </c>
      <c r="G2715" s="60">
        <f t="shared" si="316"/>
        <v>2710</v>
      </c>
      <c r="H2715" s="84">
        <v>45005</v>
      </c>
      <c r="I2715" s="295">
        <v>45005</v>
      </c>
      <c r="J2715" s="279" t="s">
        <v>5571</v>
      </c>
      <c r="K2715" s="70" t="s">
        <v>64</v>
      </c>
      <c r="L2715" s="70" t="s">
        <v>5570</v>
      </c>
      <c r="M2715" s="72" t="s">
        <v>909</v>
      </c>
      <c r="N2715" s="75"/>
      <c r="O2715" s="73" t="s">
        <v>5572</v>
      </c>
      <c r="P2715" s="72" t="s">
        <v>34</v>
      </c>
      <c r="Q2715" s="281" t="s">
        <v>170</v>
      </c>
      <c r="R2715" s="385" t="s">
        <v>49</v>
      </c>
      <c r="S2715" s="388" t="s">
        <v>702</v>
      </c>
      <c r="T2715" s="385" t="s">
        <v>41</v>
      </c>
      <c r="U2715" s="72" t="s">
        <v>218</v>
      </c>
      <c r="V2715" s="434" t="s">
        <v>174</v>
      </c>
      <c r="W2715" s="397"/>
      <c r="X2715" s="488">
        <v>45006</v>
      </c>
      <c r="Y2715" s="483" t="s">
        <v>4408</v>
      </c>
      <c r="Z2715" s="80"/>
    </row>
    <row r="2716" spans="2:26" ht="42.45" hidden="1" customHeight="1" x14ac:dyDescent="0.3">
      <c r="B2716" s="56" t="str">
        <f t="shared" ca="1" si="320"/>
        <v>VERO</v>
      </c>
      <c r="C2716" s="57" t="b">
        <f t="shared" si="321"/>
        <v>1</v>
      </c>
      <c r="D2716" s="57" t="b">
        <f>+IF(Q2716='Convalida dati'!$B$16,AND('Dealflow centrale'!V2716&lt;&gt;"",I2716&lt;&gt;""),IF(AND('Dealflow centrale'!Q2716='Convalida dati'!$B$17,'Dealflow centrale'!I2716=""),OR('Dealflow centrale'!V2716="",V2716='Convalida dati'!$D$8),"FALSO"))</f>
        <v>1</v>
      </c>
      <c r="E2716" s="57" t="b">
        <f>+IF(OR(T2716='Convalida dati'!$F$4,T2716='Convalida dati'!$F$5,T2716='Convalida dati'!$F$8),OR('Dealflow centrale'!V2716='Convalida dati'!$D$9,V2716='Convalida dati'!$D$6,V2716='Convalida dati'!$D$7),IF(OR('Dealflow centrale'!T2716='Convalida dati'!$F$6,'Dealflow centrale'!T2716='Convalida dati'!$F$7),OR('Dealflow centrale'!V2716='Convalida dati'!$D$12,'Dealflow centrale'!V2716='Convalida dati'!$D$9,'Dealflow centrale'!V2716='Convalida dati'!$D$6),IF(T2716="",OR(V2716="",V2716='Convalida dati'!$D$8),"FALSO")))</f>
        <v>1</v>
      </c>
      <c r="F2716" s="58" t="str">
        <f t="shared" ca="1" si="322"/>
        <v>OK</v>
      </c>
      <c r="G2716" s="66">
        <f t="shared" si="316"/>
        <v>2711</v>
      </c>
      <c r="H2716" s="85">
        <v>45005</v>
      </c>
      <c r="I2716" s="296">
        <v>45005</v>
      </c>
      <c r="J2716" s="292" t="s">
        <v>5573</v>
      </c>
      <c r="K2716" s="76" t="s">
        <v>62</v>
      </c>
      <c r="L2716" s="76" t="s">
        <v>707</v>
      </c>
      <c r="M2716" s="78" t="s">
        <v>89</v>
      </c>
      <c r="N2716" s="64"/>
      <c r="O2716" s="272" t="s">
        <v>5219</v>
      </c>
      <c r="P2716" s="78" t="s">
        <v>35</v>
      </c>
      <c r="Q2716" s="280" t="s">
        <v>170</v>
      </c>
      <c r="R2716" s="384" t="s">
        <v>52</v>
      </c>
      <c r="S2716" s="387" t="str">
        <f>+'EVCA sectoralclassification'!E234</f>
        <v>Healthcare: other</v>
      </c>
      <c r="T2716" s="384" t="s">
        <v>166</v>
      </c>
      <c r="U2716" s="78" t="s">
        <v>218</v>
      </c>
      <c r="V2716" s="427" t="s">
        <v>5177</v>
      </c>
      <c r="W2716" s="462"/>
      <c r="X2716" s="489">
        <v>45006</v>
      </c>
      <c r="Y2716" s="482"/>
      <c r="Z2716" s="74"/>
    </row>
    <row r="2717" spans="2:26" ht="42.45" hidden="1" customHeight="1" x14ac:dyDescent="0.3">
      <c r="B2717" s="56" t="str">
        <f t="shared" ca="1" si="320"/>
        <v>VERO</v>
      </c>
      <c r="C2717" s="57" t="b">
        <f t="shared" si="321"/>
        <v>1</v>
      </c>
      <c r="D2717" s="57" t="b">
        <f>+IF(Q2717='Convalida dati'!$B$16,AND('Dealflow centrale'!V2717&lt;&gt;"",I2717&lt;&gt;""),IF(AND('Dealflow centrale'!Q2717='Convalida dati'!$B$17,'Dealflow centrale'!I2717=""),OR('Dealflow centrale'!V2717="",V2717='Convalida dati'!$D$8),"FALSO"))</f>
        <v>1</v>
      </c>
      <c r="E2717" s="57" t="b">
        <f>+IF(OR(T2717='Convalida dati'!$F$4,T2717='Convalida dati'!$F$5,T2717='Convalida dati'!$F$8),OR('Dealflow centrale'!V2717='Convalida dati'!$D$9,V2717='Convalida dati'!$D$6,V2717='Convalida dati'!$D$7),IF(OR('Dealflow centrale'!T2717='Convalida dati'!$F$6,'Dealflow centrale'!T2717='Convalida dati'!$F$7),OR('Dealflow centrale'!V2717='Convalida dati'!$D$12,'Dealflow centrale'!V2717='Convalida dati'!$D$9,'Dealflow centrale'!V2717='Convalida dati'!$D$6),IF(T2717="",OR(V2717="",V2717='Convalida dati'!$D$8),"FALSO")))</f>
        <v>1</v>
      </c>
      <c r="F2717" s="58" t="str">
        <f t="shared" ca="1" si="322"/>
        <v>OK</v>
      </c>
      <c r="G2717" s="60">
        <f t="shared" si="316"/>
        <v>2712</v>
      </c>
      <c r="H2717" s="84">
        <v>45006</v>
      </c>
      <c r="I2717" s="295">
        <v>45006</v>
      </c>
      <c r="J2717" s="279" t="s">
        <v>5574</v>
      </c>
      <c r="K2717" s="70" t="s">
        <v>64</v>
      </c>
      <c r="L2717" s="70" t="s">
        <v>206</v>
      </c>
      <c r="M2717" s="72" t="s">
        <v>5575</v>
      </c>
      <c r="N2717" s="75"/>
      <c r="O2717" s="73" t="s">
        <v>5576</v>
      </c>
      <c r="P2717" s="72" t="s">
        <v>34</v>
      </c>
      <c r="Q2717" s="281" t="s">
        <v>170</v>
      </c>
      <c r="R2717" s="385" t="s">
        <v>53</v>
      </c>
      <c r="S2717" s="388" t="str">
        <f>+'EVCA sectoralclassification'!E234</f>
        <v>Healthcare: other</v>
      </c>
      <c r="T2717" s="385" t="s">
        <v>41</v>
      </c>
      <c r="U2717" s="72" t="s">
        <v>218</v>
      </c>
      <c r="V2717" s="434" t="s">
        <v>174</v>
      </c>
      <c r="W2717" s="397"/>
      <c r="X2717" s="488">
        <v>45006</v>
      </c>
      <c r="Y2717" s="483" t="s">
        <v>4408</v>
      </c>
      <c r="Z2717" s="80"/>
    </row>
    <row r="2718" spans="2:26" ht="42.45" hidden="1" customHeight="1" x14ac:dyDescent="0.3">
      <c r="B2718" s="56" t="str">
        <f t="shared" ca="1" si="320"/>
        <v>VERO</v>
      </c>
      <c r="C2718" s="57" t="b">
        <f t="shared" si="321"/>
        <v>1</v>
      </c>
      <c r="D2718" s="57" t="b">
        <f>+IF(Q2718='Convalida dati'!$B$16,AND('Dealflow centrale'!V2718&lt;&gt;"",I2718&lt;&gt;""),IF(AND('Dealflow centrale'!Q2718='Convalida dati'!$B$17,'Dealflow centrale'!I2718=""),OR('Dealflow centrale'!V2718="",V2718='Convalida dati'!$D$8),"FALSO"))</f>
        <v>1</v>
      </c>
      <c r="E2718" s="57" t="b">
        <f>+IF(OR(T2718='Convalida dati'!$F$4,T2718='Convalida dati'!$F$5,T2718='Convalida dati'!$F$8),OR('Dealflow centrale'!V2718='Convalida dati'!$D$9,V2718='Convalida dati'!$D$6,V2718='Convalida dati'!$D$7),IF(OR('Dealflow centrale'!T2718='Convalida dati'!$F$6,'Dealflow centrale'!T2718='Convalida dati'!$F$7),OR('Dealflow centrale'!V2718='Convalida dati'!$D$12,'Dealflow centrale'!V2718='Convalida dati'!$D$9,'Dealflow centrale'!V2718='Convalida dati'!$D$6),IF(T2718="",OR(V2718="",V2718='Convalida dati'!$D$8),"FALSO")))</f>
        <v>1</v>
      </c>
      <c r="F2718" s="58" t="str">
        <f t="shared" ca="1" si="322"/>
        <v>OK</v>
      </c>
      <c r="G2718" s="66">
        <f t="shared" si="316"/>
        <v>2713</v>
      </c>
      <c r="H2718" s="85">
        <v>45007</v>
      </c>
      <c r="I2718" s="296">
        <v>45007</v>
      </c>
      <c r="J2718" s="292" t="s">
        <v>5577</v>
      </c>
      <c r="K2718" s="76" t="s">
        <v>62</v>
      </c>
      <c r="L2718" s="76" t="s">
        <v>773</v>
      </c>
      <c r="M2718" s="78" t="s">
        <v>98</v>
      </c>
      <c r="N2718" s="64"/>
      <c r="O2718" s="272" t="s">
        <v>78</v>
      </c>
      <c r="P2718" s="78" t="s">
        <v>35</v>
      </c>
      <c r="Q2718" s="280" t="s">
        <v>170</v>
      </c>
      <c r="R2718" s="382" t="s">
        <v>49</v>
      </c>
      <c r="S2718" s="387" t="str">
        <f>+'EVCA sectoralclassification'!E196</f>
        <v>Telecom services, tele/videoconferencing equipment and serv., VoIP</v>
      </c>
      <c r="T2718" s="384" t="s">
        <v>41</v>
      </c>
      <c r="U2718" s="78" t="s">
        <v>218</v>
      </c>
      <c r="V2718" s="445" t="s">
        <v>174</v>
      </c>
      <c r="W2718" s="396"/>
      <c r="X2718" s="489">
        <v>45013</v>
      </c>
      <c r="Y2718" s="482"/>
      <c r="Z2718" s="74"/>
    </row>
    <row r="2719" spans="2:26" ht="42.45" hidden="1" customHeight="1" x14ac:dyDescent="0.3">
      <c r="B2719" s="56" t="str">
        <f t="shared" ca="1" si="320"/>
        <v>VERO</v>
      </c>
      <c r="C2719" s="57" t="b">
        <f t="shared" si="321"/>
        <v>1</v>
      </c>
      <c r="D2719" s="57" t="b">
        <f>+IF(Q2719='Convalida dati'!$B$16,AND('Dealflow centrale'!V2719&lt;&gt;"",I2719&lt;&gt;""),IF(AND('Dealflow centrale'!Q2719='Convalida dati'!$B$17,'Dealflow centrale'!I2719=""),OR('Dealflow centrale'!V2719="",V2719='Convalida dati'!$D$8),"FALSO"))</f>
        <v>1</v>
      </c>
      <c r="E2719" s="57" t="b">
        <f>+IF(OR(T2719='Convalida dati'!$F$4,T2719='Convalida dati'!$F$5,T2719='Convalida dati'!$F$8),OR('Dealflow centrale'!V2719='Convalida dati'!$D$9,V2719='Convalida dati'!$D$6,V2719='Convalida dati'!$D$7),IF(OR('Dealflow centrale'!T2719='Convalida dati'!$F$6,'Dealflow centrale'!T2719='Convalida dati'!$F$7),OR('Dealflow centrale'!V2719='Convalida dati'!$D$12,'Dealflow centrale'!V2719='Convalida dati'!$D$9,'Dealflow centrale'!V2719='Convalida dati'!$D$6),IF(T2719="",OR(V2719="",V2719='Convalida dati'!$D$8),"FALSO")))</f>
        <v>1</v>
      </c>
      <c r="F2719" s="58" t="str">
        <f t="shared" ca="1" si="322"/>
        <v>OK</v>
      </c>
      <c r="G2719" s="60">
        <f t="shared" si="316"/>
        <v>2714</v>
      </c>
      <c r="H2719" s="84">
        <v>45007</v>
      </c>
      <c r="I2719" s="295">
        <v>45007</v>
      </c>
      <c r="J2719" s="279" t="s">
        <v>5578</v>
      </c>
      <c r="K2719" s="70" t="s">
        <v>62</v>
      </c>
      <c r="L2719" s="70" t="s">
        <v>764</v>
      </c>
      <c r="M2719" s="72" t="s">
        <v>103</v>
      </c>
      <c r="N2719" s="75"/>
      <c r="O2719" s="73" t="s">
        <v>5579</v>
      </c>
      <c r="P2719" s="72" t="s">
        <v>35</v>
      </c>
      <c r="Q2719" s="281" t="s">
        <v>170</v>
      </c>
      <c r="R2719" s="385" t="s">
        <v>48</v>
      </c>
      <c r="S2719" s="388" t="str">
        <f>+'EVCA sectoralclassification'!E199</f>
        <v>Internet technologies</v>
      </c>
      <c r="T2719" s="385" t="s">
        <v>166</v>
      </c>
      <c r="U2719" s="72" t="s">
        <v>218</v>
      </c>
      <c r="V2719" s="425" t="s">
        <v>5177</v>
      </c>
      <c r="W2719" s="461"/>
      <c r="X2719" s="488">
        <v>45013</v>
      </c>
      <c r="Y2719" s="483"/>
      <c r="Z2719" s="80"/>
    </row>
    <row r="2720" spans="2:26" ht="42.45" hidden="1" customHeight="1" x14ac:dyDescent="0.3">
      <c r="B2720" s="56" t="str">
        <f t="shared" ca="1" si="320"/>
        <v>VERO</v>
      </c>
      <c r="C2720" s="57" t="b">
        <f t="shared" si="321"/>
        <v>1</v>
      </c>
      <c r="D2720" s="57" t="b">
        <f>+IF(Q2720='Convalida dati'!$B$16,AND('Dealflow centrale'!V2720&lt;&gt;"",I2720&lt;&gt;""),IF(AND('Dealflow centrale'!Q2720='Convalida dati'!$B$17,'Dealflow centrale'!I2720=""),OR('Dealflow centrale'!V2720="",V2720='Convalida dati'!$D$8),"FALSO"))</f>
        <v>1</v>
      </c>
      <c r="E2720" s="57" t="b">
        <f>+IF(OR(T2720='Convalida dati'!$F$4,T2720='Convalida dati'!$F$5,T2720='Convalida dati'!$F$8),OR('Dealflow centrale'!V2720='Convalida dati'!$D$9,V2720='Convalida dati'!$D$6,V2720='Convalida dati'!$D$7),IF(OR('Dealflow centrale'!T2720='Convalida dati'!$F$6,'Dealflow centrale'!T2720='Convalida dati'!$F$7),OR('Dealflow centrale'!V2720='Convalida dati'!$D$12,'Dealflow centrale'!V2720='Convalida dati'!$D$9,'Dealflow centrale'!V2720='Convalida dati'!$D$6),IF(T2720="",OR(V2720="",V2720='Convalida dati'!$D$8),"FALSO")))</f>
        <v>1</v>
      </c>
      <c r="F2720" s="58" t="str">
        <f t="shared" ca="1" si="322"/>
        <v>OK</v>
      </c>
      <c r="G2720" s="66">
        <f t="shared" si="316"/>
        <v>2715</v>
      </c>
      <c r="H2720" s="85">
        <v>45008</v>
      </c>
      <c r="I2720" s="296">
        <v>45008</v>
      </c>
      <c r="J2720" s="292" t="s">
        <v>5581</v>
      </c>
      <c r="K2720" s="76" t="s">
        <v>62</v>
      </c>
      <c r="L2720" s="76" t="s">
        <v>149</v>
      </c>
      <c r="M2720" s="78" t="s">
        <v>92</v>
      </c>
      <c r="N2720" s="64"/>
      <c r="O2720" s="272" t="s">
        <v>5580</v>
      </c>
      <c r="P2720" s="78" t="s">
        <v>83</v>
      </c>
      <c r="Q2720" s="280" t="s">
        <v>170</v>
      </c>
      <c r="R2720" s="382" t="s">
        <v>49</v>
      </c>
      <c r="S2720" s="387" t="str">
        <f>+'EVCA sectoralclassification'!E204</f>
        <v>Consumer electronics</v>
      </c>
      <c r="T2720" s="384" t="s">
        <v>167</v>
      </c>
      <c r="U2720" s="78" t="s">
        <v>218</v>
      </c>
      <c r="V2720" s="427" t="s">
        <v>5177</v>
      </c>
      <c r="W2720" s="462"/>
      <c r="X2720" s="489">
        <v>45013</v>
      </c>
      <c r="Y2720" s="482"/>
      <c r="Z2720" s="74"/>
    </row>
    <row r="2721" spans="2:26" ht="42.45" hidden="1" customHeight="1" x14ac:dyDescent="0.3">
      <c r="B2721" s="56" t="str">
        <f t="shared" ca="1" si="320"/>
        <v>VERO</v>
      </c>
      <c r="C2721" s="57" t="b">
        <f t="shared" si="321"/>
        <v>1</v>
      </c>
      <c r="D2721" s="57" t="b">
        <f>+IF(Q2721='Convalida dati'!$B$16,AND('Dealflow centrale'!V2721&lt;&gt;"",I2721&lt;&gt;""),IF(AND('Dealflow centrale'!Q2721='Convalida dati'!$B$17,'Dealflow centrale'!I2721=""),OR('Dealflow centrale'!V2721="",V2721='Convalida dati'!$D$8),"FALSO"))</f>
        <v>1</v>
      </c>
      <c r="E2721" s="57" t="b">
        <f>+IF(OR(T2721='Convalida dati'!$F$4,T2721='Convalida dati'!$F$5,T2721='Convalida dati'!$F$8),OR('Dealflow centrale'!V2721='Convalida dati'!$D$9,V2721='Convalida dati'!$D$6,V2721='Convalida dati'!$D$7),IF(OR('Dealflow centrale'!T2721='Convalida dati'!$F$6,'Dealflow centrale'!T2721='Convalida dati'!$F$7),OR('Dealflow centrale'!V2721='Convalida dati'!$D$12,'Dealflow centrale'!V2721='Convalida dati'!$D$9,'Dealflow centrale'!V2721='Convalida dati'!$D$6),IF(T2721="",OR(V2721="",V2721='Convalida dati'!$D$8),"FALSO")))</f>
        <v>1</v>
      </c>
      <c r="F2721" s="58" t="str">
        <f t="shared" ca="1" si="322"/>
        <v>OK</v>
      </c>
      <c r="G2721" s="60">
        <f t="shared" si="316"/>
        <v>2716</v>
      </c>
      <c r="H2721" s="84">
        <v>45008</v>
      </c>
      <c r="I2721" s="295">
        <v>45008</v>
      </c>
      <c r="J2721" s="279" t="s">
        <v>5582</v>
      </c>
      <c r="K2721" s="70" t="s">
        <v>62</v>
      </c>
      <c r="L2721" s="70" t="s">
        <v>149</v>
      </c>
      <c r="M2721" s="72" t="s">
        <v>92</v>
      </c>
      <c r="N2721" s="75"/>
      <c r="O2721" s="73" t="s">
        <v>5583</v>
      </c>
      <c r="P2721" s="72" t="s">
        <v>83</v>
      </c>
      <c r="Q2721" s="281" t="s">
        <v>170</v>
      </c>
      <c r="R2721" s="385" t="s">
        <v>49</v>
      </c>
      <c r="S2721" s="388" t="str">
        <f>+'EVCA sectoralclassification'!E214</f>
        <v>Systems software</v>
      </c>
      <c r="T2721" s="385" t="s">
        <v>166</v>
      </c>
      <c r="U2721" s="72" t="s">
        <v>218</v>
      </c>
      <c r="V2721" s="425" t="s">
        <v>5177</v>
      </c>
      <c r="W2721" s="461"/>
      <c r="X2721" s="488">
        <v>45013</v>
      </c>
      <c r="Y2721" s="483"/>
      <c r="Z2721" s="80"/>
    </row>
    <row r="2722" spans="2:26" ht="42.45" hidden="1" customHeight="1" x14ac:dyDescent="0.3">
      <c r="B2722" s="56" t="str">
        <f t="shared" ca="1" si="320"/>
        <v>VERO</v>
      </c>
      <c r="C2722" s="57" t="b">
        <f t="shared" si="321"/>
        <v>1</v>
      </c>
      <c r="D2722" s="57" t="b">
        <f>+IF(Q2722='Convalida dati'!$B$16,AND('Dealflow centrale'!V2722&lt;&gt;"",I2722&lt;&gt;""),IF(AND('Dealflow centrale'!Q2722='Convalida dati'!$B$17,'Dealflow centrale'!I2722=""),OR('Dealflow centrale'!V2722="",V2722='Convalida dati'!$D$8),"FALSO"))</f>
        <v>1</v>
      </c>
      <c r="E2722" s="57" t="b">
        <f>+IF(OR(T2722='Convalida dati'!$F$4,T2722='Convalida dati'!$F$5,T2722='Convalida dati'!$F$8),OR('Dealflow centrale'!V2722='Convalida dati'!$D$9,V2722='Convalida dati'!$D$6,V2722='Convalida dati'!$D$7),IF(OR('Dealflow centrale'!T2722='Convalida dati'!$F$6,'Dealflow centrale'!T2722='Convalida dati'!$F$7),OR('Dealflow centrale'!V2722='Convalida dati'!$D$12,'Dealflow centrale'!V2722='Convalida dati'!$D$9,'Dealflow centrale'!V2722='Convalida dati'!$D$6),IF(T2722="",OR(V2722="",V2722='Convalida dati'!$D$8),"FALSO")))</f>
        <v>1</v>
      </c>
      <c r="F2722" s="58" t="str">
        <f t="shared" ca="1" si="322"/>
        <v>OK</v>
      </c>
      <c r="G2722" s="66">
        <f t="shared" si="316"/>
        <v>2717</v>
      </c>
      <c r="H2722" s="85">
        <v>45012</v>
      </c>
      <c r="I2722" s="296">
        <v>45012</v>
      </c>
      <c r="J2722" s="292" t="s">
        <v>5584</v>
      </c>
      <c r="K2722" s="76" t="s">
        <v>62</v>
      </c>
      <c r="L2722" s="76" t="s">
        <v>149</v>
      </c>
      <c r="M2722" s="78" t="s">
        <v>92</v>
      </c>
      <c r="N2722" s="64"/>
      <c r="O2722" s="272" t="s">
        <v>4289</v>
      </c>
      <c r="P2722" s="78" t="s">
        <v>35</v>
      </c>
      <c r="Q2722" s="280" t="s">
        <v>170</v>
      </c>
      <c r="R2722" s="384" t="s">
        <v>48</v>
      </c>
      <c r="S2722" s="387" t="str">
        <f>+'EVCA sectoralclassification'!E190</f>
        <v>Broadcasting, publications and content providers</v>
      </c>
      <c r="T2722" s="384" t="s">
        <v>166</v>
      </c>
      <c r="U2722" s="78" t="s">
        <v>218</v>
      </c>
      <c r="V2722" s="427" t="s">
        <v>5177</v>
      </c>
      <c r="W2722" s="462"/>
      <c r="X2722" s="489">
        <v>45013</v>
      </c>
      <c r="Y2722" s="482"/>
      <c r="Z2722" s="74"/>
    </row>
    <row r="2723" spans="2:26" ht="42.45" hidden="1" customHeight="1" x14ac:dyDescent="0.3">
      <c r="B2723" s="56" t="str">
        <f t="shared" ca="1" si="320"/>
        <v>VERO</v>
      </c>
      <c r="C2723" s="57" t="b">
        <f t="shared" si="321"/>
        <v>1</v>
      </c>
      <c r="D2723" s="57" t="b">
        <f>+IF(Q2723='Convalida dati'!$B$16,AND('Dealflow centrale'!V2723&lt;&gt;"",I2723&lt;&gt;""),IF(AND('Dealflow centrale'!Q2723='Convalida dati'!$B$17,'Dealflow centrale'!I2723=""),OR('Dealflow centrale'!V2723="",V2723='Convalida dati'!$D$8),"FALSO"))</f>
        <v>1</v>
      </c>
      <c r="E2723" s="57" t="b">
        <f>+IF(OR(T2723='Convalida dati'!$F$4,T2723='Convalida dati'!$F$5,T2723='Convalida dati'!$F$8),OR('Dealflow centrale'!V2723='Convalida dati'!$D$9,V2723='Convalida dati'!$D$6,V2723='Convalida dati'!$D$7),IF(OR('Dealflow centrale'!T2723='Convalida dati'!$F$6,'Dealflow centrale'!T2723='Convalida dati'!$F$7),OR('Dealflow centrale'!V2723='Convalida dati'!$D$12,'Dealflow centrale'!V2723='Convalida dati'!$D$9,'Dealflow centrale'!V2723='Convalida dati'!$D$6),IF(T2723="",OR(V2723="",V2723='Convalida dati'!$D$8),"FALSO")))</f>
        <v>1</v>
      </c>
      <c r="F2723" s="58" t="str">
        <f t="shared" ca="1" si="322"/>
        <v>OK</v>
      </c>
      <c r="G2723" s="60">
        <f t="shared" si="316"/>
        <v>2718</v>
      </c>
      <c r="H2723" s="84">
        <v>45012</v>
      </c>
      <c r="I2723" s="295">
        <v>45012</v>
      </c>
      <c r="J2723" s="279" t="s">
        <v>5585</v>
      </c>
      <c r="K2723" s="70" t="s">
        <v>62</v>
      </c>
      <c r="L2723" s="70" t="s">
        <v>149</v>
      </c>
      <c r="M2723" s="72" t="s">
        <v>92</v>
      </c>
      <c r="N2723" s="75"/>
      <c r="O2723" s="73" t="s">
        <v>5588</v>
      </c>
      <c r="P2723" s="72" t="s">
        <v>169</v>
      </c>
      <c r="Q2723" s="281" t="s">
        <v>170</v>
      </c>
      <c r="R2723" s="385" t="s">
        <v>49</v>
      </c>
      <c r="S2723" s="388" t="str">
        <f>+'EVCA sectoralclassification'!E214</f>
        <v>Systems software</v>
      </c>
      <c r="T2723" s="385" t="s">
        <v>166</v>
      </c>
      <c r="U2723" s="72" t="s">
        <v>970</v>
      </c>
      <c r="V2723" s="425" t="s">
        <v>5177</v>
      </c>
      <c r="W2723" s="461"/>
      <c r="X2723" s="488">
        <v>45096</v>
      </c>
      <c r="Y2723" s="483" t="s">
        <v>5707</v>
      </c>
      <c r="Z2723" s="80"/>
    </row>
    <row r="2724" spans="2:26" ht="42.45" hidden="1" customHeight="1" x14ac:dyDescent="0.3">
      <c r="B2724" s="56" t="str">
        <f t="shared" ca="1" si="317"/>
        <v>VERO</v>
      </c>
      <c r="C2724" s="57" t="b">
        <f t="shared" si="318"/>
        <v>1</v>
      </c>
      <c r="D2724" s="57" t="b">
        <f>+IF(Q2724='Convalida dati'!$B$16,AND('Dealflow centrale'!V2724&lt;&gt;"",I2724&lt;&gt;""),IF(AND('Dealflow centrale'!Q2724='Convalida dati'!$B$17,'Dealflow centrale'!I2724=""),OR('Dealflow centrale'!V2724="",V2724='Convalida dati'!$D$8),"FALSO"))</f>
        <v>1</v>
      </c>
      <c r="E2724" s="57" t="b">
        <f>+IF(OR(T2724='Convalida dati'!$F$4,T2724='Convalida dati'!$F$5,T2724='Convalida dati'!$F$8),OR('Dealflow centrale'!V2724='Convalida dati'!$D$9,V2724='Convalida dati'!$D$6,V2724='Convalida dati'!$D$7),IF(OR('Dealflow centrale'!T2724='Convalida dati'!$F$6,'Dealflow centrale'!T2724='Convalida dati'!$F$7),OR('Dealflow centrale'!V2724='Convalida dati'!$D$12,'Dealflow centrale'!V2724='Convalida dati'!$D$9,'Dealflow centrale'!V2724='Convalida dati'!$D$6),IF(T2724="",OR(V2724="",V2724='Convalida dati'!$D$8),"FALSO")))</f>
        <v>1</v>
      </c>
      <c r="F2724" s="58" t="str">
        <f t="shared" ca="1" si="319"/>
        <v>OK</v>
      </c>
      <c r="G2724" s="66">
        <f t="shared" si="316"/>
        <v>2719</v>
      </c>
      <c r="H2724" s="85">
        <v>45012</v>
      </c>
      <c r="I2724" s="296">
        <v>45012</v>
      </c>
      <c r="J2724" s="292" t="s">
        <v>5586</v>
      </c>
      <c r="K2724" s="76" t="s">
        <v>62</v>
      </c>
      <c r="L2724" s="76" t="s">
        <v>149</v>
      </c>
      <c r="M2724" s="78" t="s">
        <v>92</v>
      </c>
      <c r="N2724" s="64"/>
      <c r="O2724" s="272" t="s">
        <v>5588</v>
      </c>
      <c r="P2724" s="78" t="s">
        <v>169</v>
      </c>
      <c r="Q2724" s="280" t="s">
        <v>170</v>
      </c>
      <c r="R2724" s="384" t="s">
        <v>45</v>
      </c>
      <c r="S2724" s="387" t="str">
        <f>+'EVCA sectoralclassification'!E223</f>
        <v>Biotechnology</v>
      </c>
      <c r="T2724" s="384" t="s">
        <v>41</v>
      </c>
      <c r="U2724" s="78" t="s">
        <v>970</v>
      </c>
      <c r="V2724" s="445" t="s">
        <v>174</v>
      </c>
      <c r="W2724" s="396"/>
      <c r="X2724" s="489">
        <v>45013</v>
      </c>
      <c r="Y2724" s="482"/>
      <c r="Z2724" s="74"/>
    </row>
    <row r="2725" spans="2:26" ht="42.45" hidden="1" customHeight="1" x14ac:dyDescent="0.3">
      <c r="B2725" s="56" t="str">
        <f t="shared" ca="1" si="317"/>
        <v>VERO</v>
      </c>
      <c r="C2725" s="57" t="b">
        <f t="shared" si="318"/>
        <v>1</v>
      </c>
      <c r="D2725" s="57" t="b">
        <f>+IF(Q2725='Convalida dati'!$B$16,AND('Dealflow centrale'!V2725&lt;&gt;"",I2725&lt;&gt;""),IF(AND('Dealflow centrale'!Q2725='Convalida dati'!$B$17,'Dealflow centrale'!I2725=""),OR('Dealflow centrale'!V2725="",V2725='Convalida dati'!$D$8),"FALSO"))</f>
        <v>1</v>
      </c>
      <c r="E2725" s="57" t="b">
        <f>+IF(OR(T2725='Convalida dati'!$F$4,T2725='Convalida dati'!$F$5,T2725='Convalida dati'!$F$8),OR('Dealflow centrale'!V2725='Convalida dati'!$D$9,V2725='Convalida dati'!$D$6,V2725='Convalida dati'!$D$7),IF(OR('Dealflow centrale'!T2725='Convalida dati'!$F$6,'Dealflow centrale'!T2725='Convalida dati'!$F$7),OR('Dealflow centrale'!V2725='Convalida dati'!$D$12,'Dealflow centrale'!V2725='Convalida dati'!$D$9,'Dealflow centrale'!V2725='Convalida dati'!$D$6),IF(T2725="",OR(V2725="",V2725='Convalida dati'!$D$8),"FALSO")))</f>
        <v>1</v>
      </c>
      <c r="F2725" s="58" t="str">
        <f t="shared" ca="1" si="319"/>
        <v>OK</v>
      </c>
      <c r="G2725" s="60">
        <f t="shared" si="316"/>
        <v>2720</v>
      </c>
      <c r="H2725" s="84">
        <v>45012</v>
      </c>
      <c r="I2725" s="295">
        <v>45012</v>
      </c>
      <c r="J2725" s="279" t="s">
        <v>5587</v>
      </c>
      <c r="K2725" s="70" t="s">
        <v>62</v>
      </c>
      <c r="L2725" s="70" t="s">
        <v>149</v>
      </c>
      <c r="M2725" s="72" t="s">
        <v>92</v>
      </c>
      <c r="N2725" s="75"/>
      <c r="O2725" s="73" t="s">
        <v>5588</v>
      </c>
      <c r="P2725" s="72" t="s">
        <v>169</v>
      </c>
      <c r="Q2725" s="281" t="s">
        <v>170</v>
      </c>
      <c r="R2725" s="385" t="s">
        <v>47</v>
      </c>
      <c r="S2725" s="388" t="str">
        <f>+'EVCA sectoralclassification'!E129</f>
        <v>Consumer products manufacturing</v>
      </c>
      <c r="T2725" s="385" t="s">
        <v>166</v>
      </c>
      <c r="U2725" s="72" t="s">
        <v>970</v>
      </c>
      <c r="V2725" s="425" t="s">
        <v>5177</v>
      </c>
      <c r="W2725" s="461"/>
      <c r="X2725" s="488">
        <v>45013</v>
      </c>
      <c r="Y2725" s="483"/>
      <c r="Z2725" s="80"/>
    </row>
    <row r="2726" spans="2:26" ht="42.45" hidden="1" customHeight="1" x14ac:dyDescent="0.3">
      <c r="B2726" s="56" t="str">
        <f t="shared" ca="1" si="317"/>
        <v>VERO</v>
      </c>
      <c r="C2726" s="57" t="b">
        <f t="shared" si="318"/>
        <v>1</v>
      </c>
      <c r="D2726" s="57" t="b">
        <f>+IF(Q2726='Convalida dati'!$B$16,AND('Dealflow centrale'!V2726&lt;&gt;"",I2726&lt;&gt;""),IF(AND('Dealflow centrale'!Q2726='Convalida dati'!$B$17,'Dealflow centrale'!I2726=""),OR('Dealflow centrale'!V2726="",V2726='Convalida dati'!$D$8),"FALSO"))</f>
        <v>1</v>
      </c>
      <c r="E2726" s="57" t="b">
        <f>+IF(OR(T2726='Convalida dati'!$F$4,T2726='Convalida dati'!$F$5,T2726='Convalida dati'!$F$8),OR('Dealflow centrale'!V2726='Convalida dati'!$D$9,V2726='Convalida dati'!$D$6,V2726='Convalida dati'!$D$7),IF(OR('Dealflow centrale'!T2726='Convalida dati'!$F$6,'Dealflow centrale'!T2726='Convalida dati'!$F$7),OR('Dealflow centrale'!V2726='Convalida dati'!$D$12,'Dealflow centrale'!V2726='Convalida dati'!$D$9,'Dealflow centrale'!V2726='Convalida dati'!$D$6),IF(T2726="",OR(V2726="",V2726='Convalida dati'!$D$8),"FALSO")))</f>
        <v>1</v>
      </c>
      <c r="F2726" s="58" t="str">
        <f t="shared" ca="1" si="319"/>
        <v>OK</v>
      </c>
      <c r="G2726" s="66">
        <f t="shared" si="316"/>
        <v>2721</v>
      </c>
      <c r="H2726" s="85">
        <v>45012</v>
      </c>
      <c r="I2726" s="296">
        <v>45012</v>
      </c>
      <c r="J2726" s="292" t="s">
        <v>5589</v>
      </c>
      <c r="K2726" s="76" t="s">
        <v>62</v>
      </c>
      <c r="L2726" s="76" t="s">
        <v>1241</v>
      </c>
      <c r="M2726" s="78" t="s">
        <v>70</v>
      </c>
      <c r="N2726" s="64"/>
      <c r="O2726" s="272" t="s">
        <v>4289</v>
      </c>
      <c r="P2726" s="78" t="s">
        <v>35</v>
      </c>
      <c r="Q2726" s="280" t="s">
        <v>170</v>
      </c>
      <c r="R2726" s="384" t="s">
        <v>48</v>
      </c>
      <c r="S2726" s="387" t="str">
        <f>+'EVCA sectoralclassification'!E200</f>
        <v>Internet technologies</v>
      </c>
      <c r="T2726" s="384" t="s">
        <v>167</v>
      </c>
      <c r="U2726" s="78" t="s">
        <v>218</v>
      </c>
      <c r="V2726" s="427" t="s">
        <v>5177</v>
      </c>
      <c r="W2726" s="462"/>
      <c r="X2726" s="489">
        <v>45013</v>
      </c>
      <c r="Y2726" s="482"/>
      <c r="Z2726" s="74"/>
    </row>
    <row r="2727" spans="2:26" ht="42.45" hidden="1" customHeight="1" x14ac:dyDescent="0.3">
      <c r="B2727" s="56" t="str">
        <f t="shared" ca="1" si="317"/>
        <v>VERO</v>
      </c>
      <c r="C2727" s="57" t="b">
        <f t="shared" si="318"/>
        <v>1</v>
      </c>
      <c r="D2727" s="57" t="b">
        <f>+IF(Q2727='Convalida dati'!$B$16,AND('Dealflow centrale'!V2727&lt;&gt;"",I2727&lt;&gt;""),IF(AND('Dealflow centrale'!Q2727='Convalida dati'!$B$17,'Dealflow centrale'!I2727=""),OR('Dealflow centrale'!V2727="",V2727='Convalida dati'!$D$8),"FALSO"))</f>
        <v>1</v>
      </c>
      <c r="E2727" s="57" t="b">
        <f>+IF(OR(T2727='Convalida dati'!$F$4,T2727='Convalida dati'!$F$5,T2727='Convalida dati'!$F$8),OR('Dealflow centrale'!V2727='Convalida dati'!$D$9,V2727='Convalida dati'!$D$6,V2727='Convalida dati'!$D$7),IF(OR('Dealflow centrale'!T2727='Convalida dati'!$F$6,'Dealflow centrale'!T2727='Convalida dati'!$F$7),OR('Dealflow centrale'!V2727='Convalida dati'!$D$12,'Dealflow centrale'!V2727='Convalida dati'!$D$9,'Dealflow centrale'!V2727='Convalida dati'!$D$6),IF(T2727="",OR(V2727="",V2727='Convalida dati'!$D$8),"FALSO")))</f>
        <v>1</v>
      </c>
      <c r="F2727" s="58" t="str">
        <f t="shared" ca="1" si="319"/>
        <v>OK</v>
      </c>
      <c r="G2727" s="60">
        <f t="shared" si="316"/>
        <v>2722</v>
      </c>
      <c r="H2727" s="84">
        <v>45013</v>
      </c>
      <c r="I2727" s="295">
        <v>45013</v>
      </c>
      <c r="J2727" s="279" t="s">
        <v>5591</v>
      </c>
      <c r="K2727" s="70" t="s">
        <v>62</v>
      </c>
      <c r="L2727" s="70" t="s">
        <v>149</v>
      </c>
      <c r="M2727" s="72" t="s">
        <v>92</v>
      </c>
      <c r="N2727" s="75"/>
      <c r="O2727" s="73" t="s">
        <v>5590</v>
      </c>
      <c r="P2727" s="72" t="s">
        <v>35</v>
      </c>
      <c r="Q2727" s="281" t="s">
        <v>170</v>
      </c>
      <c r="R2727" s="385" t="s">
        <v>51</v>
      </c>
      <c r="S2727" s="388" t="str">
        <f>+'EVCA sectoralclassification'!E111</f>
        <v>Means of transport: manufacturing and related</v>
      </c>
      <c r="T2727" s="385" t="s">
        <v>167</v>
      </c>
      <c r="U2727" s="72" t="s">
        <v>218</v>
      </c>
      <c r="V2727" s="425" t="s">
        <v>5177</v>
      </c>
      <c r="W2727" s="461"/>
      <c r="X2727" s="488">
        <v>45013</v>
      </c>
      <c r="Y2727" s="483"/>
      <c r="Z2727" s="80"/>
    </row>
    <row r="2728" spans="2:26" ht="42.45" hidden="1" customHeight="1" x14ac:dyDescent="0.3">
      <c r="B2728" s="56" t="str">
        <f t="shared" ca="1" si="317"/>
        <v>VERO</v>
      </c>
      <c r="C2728" s="57" t="b">
        <f t="shared" si="318"/>
        <v>1</v>
      </c>
      <c r="D2728" s="57" t="b">
        <f>+IF(Q2728='Convalida dati'!$B$16,AND('Dealflow centrale'!V2728&lt;&gt;"",I2728&lt;&gt;""),IF(AND('Dealflow centrale'!Q2728='Convalida dati'!$B$17,'Dealflow centrale'!I2728=""),OR('Dealflow centrale'!V2728="",V2728='Convalida dati'!$D$8),"FALSO"))</f>
        <v>1</v>
      </c>
      <c r="E2728" s="57" t="b">
        <f>+IF(OR(T2728='Convalida dati'!$F$4,T2728='Convalida dati'!$F$5,T2728='Convalida dati'!$F$8),OR('Dealflow centrale'!V2728='Convalida dati'!$D$9,V2728='Convalida dati'!$D$6,V2728='Convalida dati'!$D$7),IF(OR('Dealflow centrale'!T2728='Convalida dati'!$F$6,'Dealflow centrale'!T2728='Convalida dati'!$F$7),OR('Dealflow centrale'!V2728='Convalida dati'!$D$12,'Dealflow centrale'!V2728='Convalida dati'!$D$9,'Dealflow centrale'!V2728='Convalida dati'!$D$6),IF(T2728="",OR(V2728="",V2728='Convalida dati'!$D$8),"FALSO")))</f>
        <v>1</v>
      </c>
      <c r="F2728" s="58" t="str">
        <f t="shared" ca="1" si="319"/>
        <v>OK</v>
      </c>
      <c r="G2728" s="66">
        <f t="shared" si="316"/>
        <v>2723</v>
      </c>
      <c r="H2728" s="85">
        <v>45013</v>
      </c>
      <c r="I2728" s="296">
        <v>45013</v>
      </c>
      <c r="J2728" s="292" t="s">
        <v>6972</v>
      </c>
      <c r="K2728" s="76" t="s">
        <v>62</v>
      </c>
      <c r="L2728" s="76" t="s">
        <v>149</v>
      </c>
      <c r="M2728" s="78" t="s">
        <v>92</v>
      </c>
      <c r="N2728" s="77" t="s">
        <v>5153</v>
      </c>
      <c r="O2728" s="272"/>
      <c r="P2728" s="78" t="s">
        <v>36</v>
      </c>
      <c r="Q2728" s="280" t="s">
        <v>170</v>
      </c>
      <c r="R2728" s="384" t="s">
        <v>49</v>
      </c>
      <c r="S2728" s="387" t="str">
        <f>+'EVCA sectoralclassification'!E214</f>
        <v>Systems software</v>
      </c>
      <c r="T2728" s="384" t="s">
        <v>166</v>
      </c>
      <c r="U2728" s="66" t="s">
        <v>218</v>
      </c>
      <c r="V2728" s="427" t="s">
        <v>5177</v>
      </c>
      <c r="W2728" s="462"/>
      <c r="X2728" s="489">
        <v>45020</v>
      </c>
      <c r="Y2728" s="482"/>
      <c r="Z2728" s="74"/>
    </row>
    <row r="2729" spans="2:26" ht="42.45" hidden="1" customHeight="1" x14ac:dyDescent="0.3">
      <c r="B2729" s="56" t="str">
        <f t="shared" ca="1" si="317"/>
        <v>VERO</v>
      </c>
      <c r="C2729" s="57" t="b">
        <f t="shared" si="318"/>
        <v>1</v>
      </c>
      <c r="D2729" s="57" t="b">
        <f>+IF(Q2729='Convalida dati'!$B$16,AND('Dealflow centrale'!V2729&lt;&gt;"",I2729&lt;&gt;""),IF(AND('Dealflow centrale'!Q2729='Convalida dati'!$B$17,'Dealflow centrale'!I2729=""),OR('Dealflow centrale'!V2729="",V2729='Convalida dati'!$D$8),"FALSO"))</f>
        <v>1</v>
      </c>
      <c r="E2729" s="57" t="b">
        <f>+IF(OR(T2729='Convalida dati'!$F$4,T2729='Convalida dati'!$F$5,T2729='Convalida dati'!$F$8),OR('Dealflow centrale'!V2729='Convalida dati'!$D$9,V2729='Convalida dati'!$D$6,V2729='Convalida dati'!$D$7),IF(OR('Dealflow centrale'!T2729='Convalida dati'!$F$6,'Dealflow centrale'!T2729='Convalida dati'!$F$7),OR('Dealflow centrale'!V2729='Convalida dati'!$D$12,'Dealflow centrale'!V2729='Convalida dati'!$D$9,'Dealflow centrale'!V2729='Convalida dati'!$D$6),IF(T2729="",OR(V2729="",V2729='Convalida dati'!$D$8),"FALSO")))</f>
        <v>1</v>
      </c>
      <c r="F2729" s="58" t="str">
        <f t="shared" ca="1" si="319"/>
        <v>OK</v>
      </c>
      <c r="G2729" s="60">
        <f t="shared" si="316"/>
        <v>2724</v>
      </c>
      <c r="H2729" s="84">
        <v>45014</v>
      </c>
      <c r="I2729" s="295">
        <v>45014</v>
      </c>
      <c r="J2729" s="279" t="s">
        <v>5592</v>
      </c>
      <c r="K2729" s="70" t="s">
        <v>62</v>
      </c>
      <c r="L2729" s="70" t="s">
        <v>1248</v>
      </c>
      <c r="M2729" s="72" t="s">
        <v>70</v>
      </c>
      <c r="N2729" s="75" t="s">
        <v>4469</v>
      </c>
      <c r="O2729" s="73"/>
      <c r="P2729" s="72" t="s">
        <v>36</v>
      </c>
      <c r="Q2729" s="281" t="s">
        <v>170</v>
      </c>
      <c r="R2729" s="385" t="s">
        <v>49</v>
      </c>
      <c r="S2729" s="388" t="s">
        <v>702</v>
      </c>
      <c r="T2729" s="385" t="s">
        <v>166</v>
      </c>
      <c r="U2729" s="72" t="s">
        <v>218</v>
      </c>
      <c r="V2729" s="425" t="s">
        <v>5177</v>
      </c>
      <c r="W2729" s="461"/>
      <c r="X2729" s="488">
        <v>45020</v>
      </c>
      <c r="Y2729" s="483"/>
      <c r="Z2729" s="80"/>
    </row>
    <row r="2730" spans="2:26" ht="42.45" hidden="1" customHeight="1" x14ac:dyDescent="0.3">
      <c r="B2730" s="56" t="str">
        <f t="shared" ca="1" si="317"/>
        <v>VERO</v>
      </c>
      <c r="C2730" s="57" t="b">
        <f t="shared" si="318"/>
        <v>1</v>
      </c>
      <c r="D2730" s="57" t="b">
        <f>+IF(Q2730='Convalida dati'!$B$16,AND('Dealflow centrale'!V2730&lt;&gt;"",I2730&lt;&gt;""),IF(AND('Dealflow centrale'!Q2730='Convalida dati'!$B$17,'Dealflow centrale'!I2730=""),OR('Dealflow centrale'!V2730="",V2730='Convalida dati'!$D$8),"FALSO"))</f>
        <v>1</v>
      </c>
      <c r="E2730" s="57" t="b">
        <f>+IF(OR(T2730='Convalida dati'!$F$4,T2730='Convalida dati'!$F$5,T2730='Convalida dati'!$F$8),OR('Dealflow centrale'!V2730='Convalida dati'!$D$9,V2730='Convalida dati'!$D$6,V2730='Convalida dati'!$D$7),IF(OR('Dealflow centrale'!T2730='Convalida dati'!$F$6,'Dealflow centrale'!T2730='Convalida dati'!$F$7),OR('Dealflow centrale'!V2730='Convalida dati'!$D$12,'Dealflow centrale'!V2730='Convalida dati'!$D$9,'Dealflow centrale'!V2730='Convalida dati'!$D$6),IF(T2730="",OR(V2730="",V2730='Convalida dati'!$D$8),"FALSO")))</f>
        <v>1</v>
      </c>
      <c r="F2730" s="58" t="str">
        <f t="shared" ca="1" si="319"/>
        <v>OK</v>
      </c>
      <c r="G2730" s="66">
        <f t="shared" si="316"/>
        <v>2725</v>
      </c>
      <c r="H2730" s="85">
        <v>45016</v>
      </c>
      <c r="I2730" s="296">
        <v>45016</v>
      </c>
      <c r="J2730" s="292" t="s">
        <v>5593</v>
      </c>
      <c r="K2730" s="76" t="s">
        <v>62</v>
      </c>
      <c r="L2730" s="76" t="s">
        <v>149</v>
      </c>
      <c r="M2730" s="78" t="s">
        <v>92</v>
      </c>
      <c r="N2730" s="64"/>
      <c r="O2730" s="272" t="s">
        <v>5594</v>
      </c>
      <c r="P2730" s="66" t="s">
        <v>35</v>
      </c>
      <c r="Q2730" s="280" t="s">
        <v>170</v>
      </c>
      <c r="R2730" s="384" t="s">
        <v>49</v>
      </c>
      <c r="S2730" s="387" t="str">
        <f>+'EVCA sectoralclassification'!E214</f>
        <v>Systems software</v>
      </c>
      <c r="T2730" s="384" t="s">
        <v>166</v>
      </c>
      <c r="U2730" s="66" t="s">
        <v>218</v>
      </c>
      <c r="V2730" s="427" t="s">
        <v>5177</v>
      </c>
      <c r="W2730" s="462"/>
      <c r="X2730" s="489">
        <v>45020</v>
      </c>
      <c r="Y2730" s="482"/>
      <c r="Z2730" s="74"/>
    </row>
    <row r="2731" spans="2:26" ht="42.45" hidden="1" customHeight="1" x14ac:dyDescent="0.3">
      <c r="B2731" s="56" t="str">
        <f t="shared" ca="1" si="317"/>
        <v>VERO</v>
      </c>
      <c r="C2731" s="57" t="b">
        <f t="shared" si="318"/>
        <v>1</v>
      </c>
      <c r="D2731" s="57" t="b">
        <f>+IF(Q2731='Convalida dati'!$B$16,AND('Dealflow centrale'!V2731&lt;&gt;"",I2731&lt;&gt;""),IF(AND('Dealflow centrale'!Q2731='Convalida dati'!$B$17,'Dealflow centrale'!I2731=""),OR('Dealflow centrale'!V2731="",V2731='Convalida dati'!$D$8),"FALSO"))</f>
        <v>1</v>
      </c>
      <c r="E2731" s="57" t="b">
        <f>+IF(OR(T2731='Convalida dati'!$F$4,T2731='Convalida dati'!$F$5,T2731='Convalida dati'!$F$8),OR('Dealflow centrale'!V2731='Convalida dati'!$D$9,V2731='Convalida dati'!$D$6,V2731='Convalida dati'!$D$7),IF(OR('Dealflow centrale'!T2731='Convalida dati'!$F$6,'Dealflow centrale'!T2731='Convalida dati'!$F$7),OR('Dealflow centrale'!V2731='Convalida dati'!$D$12,'Dealflow centrale'!V2731='Convalida dati'!$D$9,'Dealflow centrale'!V2731='Convalida dati'!$D$6),IF(T2731="",OR(V2731="",V2731='Convalida dati'!$D$8),"FALSO")))</f>
        <v>1</v>
      </c>
      <c r="F2731" s="58" t="str">
        <f t="shared" ca="1" si="319"/>
        <v>OK</v>
      </c>
      <c r="G2731" s="60">
        <f t="shared" si="316"/>
        <v>2726</v>
      </c>
      <c r="H2731" s="84">
        <v>45016</v>
      </c>
      <c r="I2731" s="295">
        <v>45016</v>
      </c>
      <c r="J2731" s="279" t="s">
        <v>5595</v>
      </c>
      <c r="K2731" s="70" t="s">
        <v>62</v>
      </c>
      <c r="L2731" s="70" t="s">
        <v>165</v>
      </c>
      <c r="M2731" s="72" t="s">
        <v>92</v>
      </c>
      <c r="N2731" s="75" t="s">
        <v>4469</v>
      </c>
      <c r="O2731" s="73"/>
      <c r="P2731" s="72" t="s">
        <v>36</v>
      </c>
      <c r="Q2731" s="281" t="s">
        <v>170</v>
      </c>
      <c r="R2731" s="385" t="s">
        <v>49</v>
      </c>
      <c r="S2731" s="388" t="s">
        <v>702</v>
      </c>
      <c r="T2731" s="385" t="s">
        <v>167</v>
      </c>
      <c r="U2731" s="72" t="s">
        <v>218</v>
      </c>
      <c r="V2731" s="425" t="s">
        <v>5177</v>
      </c>
      <c r="W2731" s="461"/>
      <c r="X2731" s="488">
        <v>45020</v>
      </c>
      <c r="Y2731" s="483"/>
      <c r="Z2731" s="80"/>
    </row>
    <row r="2732" spans="2:26" ht="42.45" hidden="1" customHeight="1" x14ac:dyDescent="0.3">
      <c r="B2732" s="56" t="str">
        <f t="shared" ca="1" si="317"/>
        <v>VERO</v>
      </c>
      <c r="C2732" s="57" t="b">
        <f t="shared" si="318"/>
        <v>1</v>
      </c>
      <c r="D2732" s="57" t="b">
        <f>+IF(Q2732='Convalida dati'!$B$16,AND('Dealflow centrale'!V2732&lt;&gt;"",I2732&lt;&gt;""),IF(AND('Dealflow centrale'!Q2732='Convalida dati'!$B$17,'Dealflow centrale'!I2732=""),OR('Dealflow centrale'!V2732="",V2732='Convalida dati'!$D$8),"FALSO"))</f>
        <v>1</v>
      </c>
      <c r="E2732" s="57" t="b">
        <f>+IF(OR(T2732='Convalida dati'!$F$4,T2732='Convalida dati'!$F$5,T2732='Convalida dati'!$F$8),OR('Dealflow centrale'!V2732='Convalida dati'!$D$9,V2732='Convalida dati'!$D$6,V2732='Convalida dati'!$D$7),IF(OR('Dealflow centrale'!T2732='Convalida dati'!$F$6,'Dealflow centrale'!T2732='Convalida dati'!$F$7),OR('Dealflow centrale'!V2732='Convalida dati'!$D$12,'Dealflow centrale'!V2732='Convalida dati'!$D$9,'Dealflow centrale'!V2732='Convalida dati'!$D$6),IF(T2732="",OR(V2732="",V2732='Convalida dati'!$D$8),"FALSO")))</f>
        <v>1</v>
      </c>
      <c r="F2732" s="58" t="str">
        <f t="shared" ca="1" si="319"/>
        <v>OK</v>
      </c>
      <c r="G2732" s="66">
        <f t="shared" si="316"/>
        <v>2727</v>
      </c>
      <c r="H2732" s="85">
        <v>45014</v>
      </c>
      <c r="I2732" s="296">
        <v>45014</v>
      </c>
      <c r="J2732" s="292" t="s">
        <v>5596</v>
      </c>
      <c r="K2732" s="76" t="s">
        <v>64</v>
      </c>
      <c r="L2732" s="76" t="s">
        <v>4045</v>
      </c>
      <c r="M2732" s="76" t="s">
        <v>4046</v>
      </c>
      <c r="N2732" s="64"/>
      <c r="O2732" s="272" t="s">
        <v>5597</v>
      </c>
      <c r="P2732" s="66" t="s">
        <v>35</v>
      </c>
      <c r="Q2732" s="280" t="s">
        <v>170</v>
      </c>
      <c r="R2732" s="384" t="s">
        <v>52</v>
      </c>
      <c r="S2732" s="387" t="str">
        <f>+'EVCA sectoralclassification'!E229</f>
        <v>Medical equipment and related software</v>
      </c>
      <c r="T2732" s="384" t="s">
        <v>166</v>
      </c>
      <c r="U2732" s="66" t="s">
        <v>218</v>
      </c>
      <c r="V2732" s="445" t="s">
        <v>174</v>
      </c>
      <c r="W2732" s="396"/>
      <c r="X2732" s="489">
        <v>45020</v>
      </c>
      <c r="Y2732" s="482" t="s">
        <v>4408</v>
      </c>
      <c r="Z2732" s="74"/>
    </row>
    <row r="2733" spans="2:26" ht="42.45" hidden="1" customHeight="1" x14ac:dyDescent="0.3">
      <c r="B2733" s="56" t="str">
        <f t="shared" ca="1" si="317"/>
        <v>VERO</v>
      </c>
      <c r="C2733" s="57" t="b">
        <f t="shared" si="318"/>
        <v>1</v>
      </c>
      <c r="D2733" s="57" t="b">
        <f>+IF(Q2733='Convalida dati'!$B$16,AND('Dealflow centrale'!V2733&lt;&gt;"",I2733&lt;&gt;""),IF(AND('Dealflow centrale'!Q2733='Convalida dati'!$B$17,'Dealflow centrale'!I2733=""),OR('Dealflow centrale'!V2733="",V2733='Convalida dati'!$D$8),"FALSO"))</f>
        <v>1</v>
      </c>
      <c r="E2733" s="57" t="b">
        <f>+IF(OR(T2733='Convalida dati'!$F$4,T2733='Convalida dati'!$F$5,T2733='Convalida dati'!$F$8),OR('Dealflow centrale'!V2733='Convalida dati'!$D$9,V2733='Convalida dati'!$D$6,V2733='Convalida dati'!$D$7),IF(OR('Dealflow centrale'!T2733='Convalida dati'!$F$6,'Dealflow centrale'!T2733='Convalida dati'!$F$7),OR('Dealflow centrale'!V2733='Convalida dati'!$D$12,'Dealflow centrale'!V2733='Convalida dati'!$D$9,'Dealflow centrale'!V2733='Convalida dati'!$D$6),IF(T2733="",OR(V2733="",V2733='Convalida dati'!$D$8),"FALSO")))</f>
        <v>1</v>
      </c>
      <c r="F2733" s="58" t="str">
        <f t="shared" ca="1" si="319"/>
        <v>OK</v>
      </c>
      <c r="G2733" s="60">
        <f t="shared" si="316"/>
        <v>2728</v>
      </c>
      <c r="H2733" s="84">
        <v>44990</v>
      </c>
      <c r="I2733" s="295">
        <v>44990</v>
      </c>
      <c r="J2733" s="279" t="s">
        <v>5598</v>
      </c>
      <c r="K2733" s="70" t="s">
        <v>62</v>
      </c>
      <c r="L2733" s="70" t="s">
        <v>206</v>
      </c>
      <c r="M2733" s="72" t="s">
        <v>206</v>
      </c>
      <c r="N2733" s="75"/>
      <c r="O2733" s="73" t="s">
        <v>5471</v>
      </c>
      <c r="P2733" s="72" t="s">
        <v>34</v>
      </c>
      <c r="Q2733" s="281" t="s">
        <v>170</v>
      </c>
      <c r="R2733" s="385" t="s">
        <v>48</v>
      </c>
      <c r="S2733" s="388" t="str">
        <f>+'EVCA sectoralclassification'!E199</f>
        <v>Internet technologies</v>
      </c>
      <c r="T2733" s="385" t="s">
        <v>41</v>
      </c>
      <c r="U2733" s="72" t="s">
        <v>218</v>
      </c>
      <c r="V2733" s="434" t="s">
        <v>174</v>
      </c>
      <c r="W2733" s="397"/>
      <c r="X2733" s="488">
        <v>45027</v>
      </c>
      <c r="Y2733" s="483"/>
      <c r="Z2733" s="80"/>
    </row>
    <row r="2734" spans="2:26" ht="42.45" hidden="1" customHeight="1" x14ac:dyDescent="0.3">
      <c r="B2734" s="56" t="str">
        <f t="shared" ca="1" si="317"/>
        <v>VERO</v>
      </c>
      <c r="C2734" s="57" t="b">
        <f t="shared" si="318"/>
        <v>1</v>
      </c>
      <c r="D2734" s="57" t="b">
        <f>+IF(Q2734='Convalida dati'!$B$16,AND('Dealflow centrale'!V2734&lt;&gt;"",I2734&lt;&gt;""),IF(AND('Dealflow centrale'!Q2734='Convalida dati'!$B$17,'Dealflow centrale'!I2734=""),OR('Dealflow centrale'!V2734="",V2734='Convalida dati'!$D$8),"FALSO"))</f>
        <v>1</v>
      </c>
      <c r="E2734" s="57" t="b">
        <f>+IF(OR(T2734='Convalida dati'!$F$4,T2734='Convalida dati'!$F$5,T2734='Convalida dati'!$F$8),OR('Dealflow centrale'!V2734='Convalida dati'!$D$9,V2734='Convalida dati'!$D$6,V2734='Convalida dati'!$D$7),IF(OR('Dealflow centrale'!T2734='Convalida dati'!$F$6,'Dealflow centrale'!T2734='Convalida dati'!$F$7),OR('Dealflow centrale'!V2734='Convalida dati'!$D$12,'Dealflow centrale'!V2734='Convalida dati'!$D$9,'Dealflow centrale'!V2734='Convalida dati'!$D$6),IF(T2734="",OR(V2734="",V2734='Convalida dati'!$D$8),"FALSO")))</f>
        <v>1</v>
      </c>
      <c r="F2734" s="58" t="str">
        <f t="shared" ca="1" si="319"/>
        <v>OK</v>
      </c>
      <c r="G2734" s="66">
        <f t="shared" si="316"/>
        <v>2729</v>
      </c>
      <c r="H2734" s="85">
        <v>45027</v>
      </c>
      <c r="I2734" s="296">
        <v>45027</v>
      </c>
      <c r="J2734" s="292" t="s">
        <v>5599</v>
      </c>
      <c r="K2734" s="76" t="s">
        <v>62</v>
      </c>
      <c r="L2734" s="76" t="s">
        <v>206</v>
      </c>
      <c r="M2734" s="78" t="s">
        <v>206</v>
      </c>
      <c r="N2734" s="77" t="s">
        <v>185</v>
      </c>
      <c r="O2734" s="272"/>
      <c r="P2734" s="78" t="s">
        <v>36</v>
      </c>
      <c r="Q2734" s="280" t="s">
        <v>170</v>
      </c>
      <c r="R2734" s="384" t="s">
        <v>48</v>
      </c>
      <c r="S2734" s="390" t="s">
        <v>614</v>
      </c>
      <c r="T2734" s="384" t="s">
        <v>41</v>
      </c>
      <c r="U2734" s="66" t="s">
        <v>218</v>
      </c>
      <c r="V2734" s="445" t="s">
        <v>174</v>
      </c>
      <c r="W2734" s="396"/>
      <c r="X2734" s="489">
        <v>45027</v>
      </c>
      <c r="Y2734" s="482"/>
      <c r="Z2734" s="74"/>
    </row>
    <row r="2735" spans="2:26" ht="42.45" hidden="1" customHeight="1" x14ac:dyDescent="0.3">
      <c r="B2735" s="56" t="str">
        <f t="shared" ca="1" si="317"/>
        <v>VERO</v>
      </c>
      <c r="C2735" s="57" t="b">
        <f t="shared" si="318"/>
        <v>1</v>
      </c>
      <c r="D2735" s="57" t="b">
        <f>+IF(Q2735='Convalida dati'!$B$16,AND('Dealflow centrale'!V2735&lt;&gt;"",I2735&lt;&gt;""),IF(AND('Dealflow centrale'!Q2735='Convalida dati'!$B$17,'Dealflow centrale'!I2735=""),OR('Dealflow centrale'!V2735="",V2735='Convalida dati'!$D$8),"FALSO"))</f>
        <v>1</v>
      </c>
      <c r="E2735" s="57" t="b">
        <f>+IF(OR(T2735='Convalida dati'!$F$4,T2735='Convalida dati'!$F$5,T2735='Convalida dati'!$F$8),OR('Dealflow centrale'!V2735='Convalida dati'!$D$9,V2735='Convalida dati'!$D$6,V2735='Convalida dati'!$D$7),IF(OR('Dealflow centrale'!T2735='Convalida dati'!$F$6,'Dealflow centrale'!T2735='Convalida dati'!$F$7),OR('Dealflow centrale'!V2735='Convalida dati'!$D$12,'Dealflow centrale'!V2735='Convalida dati'!$D$9,'Dealflow centrale'!V2735='Convalida dati'!$D$6),IF(T2735="",OR(V2735="",V2735='Convalida dati'!$D$8),"FALSO")))</f>
        <v>1</v>
      </c>
      <c r="F2735" s="58" t="str">
        <f t="shared" ca="1" si="319"/>
        <v>OK</v>
      </c>
      <c r="G2735" s="60">
        <f t="shared" si="316"/>
        <v>2730</v>
      </c>
      <c r="H2735" s="84">
        <v>45027</v>
      </c>
      <c r="I2735" s="295">
        <v>45027</v>
      </c>
      <c r="J2735" s="279" t="s">
        <v>5600</v>
      </c>
      <c r="K2735" s="70" t="s">
        <v>62</v>
      </c>
      <c r="L2735" s="70" t="s">
        <v>1865</v>
      </c>
      <c r="M2735" s="72" t="s">
        <v>101</v>
      </c>
      <c r="N2735" s="75"/>
      <c r="O2735" s="73" t="s">
        <v>5601</v>
      </c>
      <c r="P2735" s="72" t="s">
        <v>35</v>
      </c>
      <c r="Q2735" s="281" t="s">
        <v>170</v>
      </c>
      <c r="R2735" s="385" t="s">
        <v>49</v>
      </c>
      <c r="S2735" s="388" t="str">
        <f>+'EVCA sectoralclassification'!E214</f>
        <v>Systems software</v>
      </c>
      <c r="T2735" s="385" t="s">
        <v>166</v>
      </c>
      <c r="U2735" s="72" t="s">
        <v>218</v>
      </c>
      <c r="V2735" s="425" t="s">
        <v>5177</v>
      </c>
      <c r="W2735" s="461"/>
      <c r="X2735" s="488">
        <v>45034</v>
      </c>
      <c r="Y2735" s="483"/>
      <c r="Z2735" s="80"/>
    </row>
    <row r="2736" spans="2:26" ht="42.45" hidden="1" customHeight="1" x14ac:dyDescent="0.3">
      <c r="B2736" s="56" t="str">
        <f t="shared" ca="1" si="317"/>
        <v>VERO</v>
      </c>
      <c r="C2736" s="57" t="b">
        <f t="shared" si="318"/>
        <v>1</v>
      </c>
      <c r="D2736" s="57" t="b">
        <f>+IF(Q2736='Convalida dati'!$B$16,AND('Dealflow centrale'!V2736&lt;&gt;"",I2736&lt;&gt;""),IF(AND('Dealflow centrale'!Q2736='Convalida dati'!$B$17,'Dealflow centrale'!I2736=""),OR('Dealflow centrale'!V2736="",V2736='Convalida dati'!$D$8),"FALSO"))</f>
        <v>1</v>
      </c>
      <c r="E2736" s="57" t="b">
        <f>+IF(OR(T2736='Convalida dati'!$F$4,T2736='Convalida dati'!$F$5,T2736='Convalida dati'!$F$8),OR('Dealflow centrale'!V2736='Convalida dati'!$D$9,V2736='Convalida dati'!$D$6,V2736='Convalida dati'!$D$7),IF(OR('Dealflow centrale'!T2736='Convalida dati'!$F$6,'Dealflow centrale'!T2736='Convalida dati'!$F$7),OR('Dealflow centrale'!V2736='Convalida dati'!$D$12,'Dealflow centrale'!V2736='Convalida dati'!$D$9,'Dealflow centrale'!V2736='Convalida dati'!$D$6),IF(T2736="",OR(V2736="",V2736='Convalida dati'!$D$8),"FALSO")))</f>
        <v>1</v>
      </c>
      <c r="F2736" s="58" t="str">
        <f t="shared" ca="1" si="319"/>
        <v>OK</v>
      </c>
      <c r="G2736" s="66">
        <f t="shared" si="316"/>
        <v>2731</v>
      </c>
      <c r="H2736" s="85">
        <v>45027</v>
      </c>
      <c r="I2736" s="296">
        <v>45027</v>
      </c>
      <c r="J2736" s="292" t="s">
        <v>5602</v>
      </c>
      <c r="K2736" s="76" t="s">
        <v>62</v>
      </c>
      <c r="L2736" s="76" t="s">
        <v>165</v>
      </c>
      <c r="M2736" s="78" t="s">
        <v>90</v>
      </c>
      <c r="N2736" s="77" t="s">
        <v>184</v>
      </c>
      <c r="O2736" s="272"/>
      <c r="P2736" s="78" t="s">
        <v>36</v>
      </c>
      <c r="Q2736" s="280" t="s">
        <v>170</v>
      </c>
      <c r="R2736" s="384" t="s">
        <v>49</v>
      </c>
      <c r="S2736" s="387" t="str">
        <f>+'EVCA sectoralclassification'!E205</f>
        <v>Consumer electronics</v>
      </c>
      <c r="T2736" s="384" t="s">
        <v>167</v>
      </c>
      <c r="U2736" s="66" t="s">
        <v>218</v>
      </c>
      <c r="V2736" s="427" t="s">
        <v>5177</v>
      </c>
      <c r="W2736" s="462"/>
      <c r="X2736" s="489">
        <v>45034</v>
      </c>
      <c r="Y2736" s="482"/>
      <c r="Z2736" s="74"/>
    </row>
    <row r="2737" spans="2:26" ht="42.45" hidden="1" customHeight="1" x14ac:dyDescent="0.3">
      <c r="B2737" s="56" t="str">
        <f t="shared" ca="1" si="317"/>
        <v>VERO</v>
      </c>
      <c r="C2737" s="57" t="b">
        <f t="shared" si="318"/>
        <v>1</v>
      </c>
      <c r="D2737" s="57" t="b">
        <f>+IF(Q2737='Convalida dati'!$B$16,AND('Dealflow centrale'!V2737&lt;&gt;"",I2737&lt;&gt;""),IF(AND('Dealflow centrale'!Q2737='Convalida dati'!$B$17,'Dealflow centrale'!I2737=""),OR('Dealflow centrale'!V2737="",V2737='Convalida dati'!$D$8),"FALSO"))</f>
        <v>1</v>
      </c>
      <c r="E2737" s="57" t="b">
        <f>+IF(OR(T2737='Convalida dati'!$F$4,T2737='Convalida dati'!$F$5,T2737='Convalida dati'!$F$8),OR('Dealflow centrale'!V2737='Convalida dati'!$D$9,V2737='Convalida dati'!$D$6,V2737='Convalida dati'!$D$7),IF(OR('Dealflow centrale'!T2737='Convalida dati'!$F$6,'Dealflow centrale'!T2737='Convalida dati'!$F$7),OR('Dealflow centrale'!V2737='Convalida dati'!$D$12,'Dealflow centrale'!V2737='Convalida dati'!$D$9,'Dealflow centrale'!V2737='Convalida dati'!$D$6),IF(T2737="",OR(V2737="",V2737='Convalida dati'!$D$8),"FALSO")))</f>
        <v>1</v>
      </c>
      <c r="F2737" s="58" t="str">
        <f t="shared" ca="1" si="319"/>
        <v>OK</v>
      </c>
      <c r="G2737" s="60">
        <f t="shared" si="316"/>
        <v>2732</v>
      </c>
      <c r="H2737" s="84">
        <v>45028</v>
      </c>
      <c r="I2737" s="295">
        <v>45028</v>
      </c>
      <c r="J2737" s="279" t="s">
        <v>5604</v>
      </c>
      <c r="K2737" s="70" t="s">
        <v>62</v>
      </c>
      <c r="L2737" s="70" t="s">
        <v>165</v>
      </c>
      <c r="M2737" s="72" t="s">
        <v>90</v>
      </c>
      <c r="N2737" s="75"/>
      <c r="O2737" s="73" t="s">
        <v>5608</v>
      </c>
      <c r="P2737" s="72" t="s">
        <v>35</v>
      </c>
      <c r="Q2737" s="281" t="s">
        <v>170</v>
      </c>
      <c r="R2737" s="385" t="s">
        <v>49</v>
      </c>
      <c r="S2737" s="388" t="str">
        <f>+'EVCA sectoralclassification'!E214</f>
        <v>Systems software</v>
      </c>
      <c r="T2737" s="385" t="s">
        <v>166</v>
      </c>
      <c r="U2737" s="72" t="s">
        <v>218</v>
      </c>
      <c r="V2737" s="425" t="s">
        <v>5177</v>
      </c>
      <c r="W2737" s="461"/>
      <c r="X2737" s="488">
        <v>45034</v>
      </c>
      <c r="Y2737" s="483"/>
      <c r="Z2737" s="80"/>
    </row>
    <row r="2738" spans="2:26" ht="42.45" hidden="1" customHeight="1" x14ac:dyDescent="0.3">
      <c r="B2738" s="56" t="str">
        <f t="shared" ca="1" si="317"/>
        <v>VERO</v>
      </c>
      <c r="C2738" s="57" t="b">
        <f t="shared" si="318"/>
        <v>1</v>
      </c>
      <c r="D2738" s="57" t="b">
        <f>+IF(Q2738='Convalida dati'!$B$16,AND('Dealflow centrale'!V2738&lt;&gt;"",I2738&lt;&gt;""),IF(AND('Dealflow centrale'!Q2738='Convalida dati'!$B$17,'Dealflow centrale'!I2738=""),OR('Dealflow centrale'!V2738="",V2738='Convalida dati'!$D$8),"FALSO"))</f>
        <v>1</v>
      </c>
      <c r="E2738" s="57" t="b">
        <f>+IF(OR(T2738='Convalida dati'!$F$4,T2738='Convalida dati'!$F$5,T2738='Convalida dati'!$F$8),OR('Dealflow centrale'!V2738='Convalida dati'!$D$9,V2738='Convalida dati'!$D$6,V2738='Convalida dati'!$D$7),IF(OR('Dealflow centrale'!T2738='Convalida dati'!$F$6,'Dealflow centrale'!T2738='Convalida dati'!$F$7),OR('Dealflow centrale'!V2738='Convalida dati'!$D$12,'Dealflow centrale'!V2738='Convalida dati'!$D$9,'Dealflow centrale'!V2738='Convalida dati'!$D$6),IF(T2738="",OR(V2738="",V2738='Convalida dati'!$D$8),"FALSO")))</f>
        <v>1</v>
      </c>
      <c r="F2738" s="58" t="str">
        <f t="shared" ca="1" si="319"/>
        <v>OK</v>
      </c>
      <c r="G2738" s="66">
        <f t="shared" si="316"/>
        <v>2733</v>
      </c>
      <c r="H2738" s="85">
        <v>45033</v>
      </c>
      <c r="I2738" s="296"/>
      <c r="J2738" s="292" t="s">
        <v>5605</v>
      </c>
      <c r="K2738" s="76" t="s">
        <v>62</v>
      </c>
      <c r="L2738" s="76" t="s">
        <v>206</v>
      </c>
      <c r="M2738" s="78" t="s">
        <v>206</v>
      </c>
      <c r="N2738" s="64"/>
      <c r="O2738" s="272" t="s">
        <v>5606</v>
      </c>
      <c r="P2738" s="66" t="s">
        <v>34</v>
      </c>
      <c r="Q2738" s="280" t="s">
        <v>67</v>
      </c>
      <c r="R2738" s="384"/>
      <c r="S2738" s="387"/>
      <c r="T2738" s="384"/>
      <c r="U2738" s="66"/>
      <c r="V2738" s="423" t="s">
        <v>781</v>
      </c>
      <c r="W2738" s="288"/>
      <c r="X2738" s="489">
        <v>45034</v>
      </c>
      <c r="Y2738" s="482"/>
      <c r="Z2738" s="74"/>
    </row>
    <row r="2739" spans="2:26" ht="42.45" hidden="1" customHeight="1" x14ac:dyDescent="0.3">
      <c r="B2739" s="56" t="str">
        <f t="shared" ca="1" si="317"/>
        <v>VERO</v>
      </c>
      <c r="C2739" s="57" t="b">
        <f t="shared" si="318"/>
        <v>1</v>
      </c>
      <c r="D2739" s="57" t="b">
        <f>+IF(Q2739='Convalida dati'!$B$16,AND('Dealflow centrale'!V2739&lt;&gt;"",I2739&lt;&gt;""),IF(AND('Dealflow centrale'!Q2739='Convalida dati'!$B$17,'Dealflow centrale'!I2739=""),OR('Dealflow centrale'!V2739="",V2739='Convalida dati'!$D$8),"FALSO"))</f>
        <v>1</v>
      </c>
      <c r="E2739" s="57" t="b">
        <f>+IF(OR(T2739='Convalida dati'!$F$4,T2739='Convalida dati'!$F$5,T2739='Convalida dati'!$F$8),OR('Dealflow centrale'!V2739='Convalida dati'!$D$9,V2739='Convalida dati'!$D$6,V2739='Convalida dati'!$D$7),IF(OR('Dealflow centrale'!T2739='Convalida dati'!$F$6,'Dealflow centrale'!T2739='Convalida dati'!$F$7),OR('Dealflow centrale'!V2739='Convalida dati'!$D$12,'Dealflow centrale'!V2739='Convalida dati'!$D$9,'Dealflow centrale'!V2739='Convalida dati'!$D$6),IF(T2739="",OR(V2739="",V2739='Convalida dati'!$D$8),"FALSO")))</f>
        <v>1</v>
      </c>
      <c r="F2739" s="58" t="str">
        <f t="shared" ca="1" si="319"/>
        <v>OK</v>
      </c>
      <c r="G2739" s="60">
        <f t="shared" si="316"/>
        <v>2734</v>
      </c>
      <c r="H2739" s="84">
        <v>45034</v>
      </c>
      <c r="I2739" s="295">
        <v>45034</v>
      </c>
      <c r="J2739" s="279" t="s">
        <v>5607</v>
      </c>
      <c r="K2739" s="70" t="s">
        <v>62</v>
      </c>
      <c r="L2739" s="70" t="s">
        <v>206</v>
      </c>
      <c r="M2739" s="72" t="s">
        <v>206</v>
      </c>
      <c r="N2739" s="75"/>
      <c r="O2739" s="73" t="s">
        <v>1912</v>
      </c>
      <c r="P2739" s="72" t="s">
        <v>35</v>
      </c>
      <c r="Q2739" s="281" t="s">
        <v>170</v>
      </c>
      <c r="R2739" s="385" t="s">
        <v>49</v>
      </c>
      <c r="S2739" s="388" t="str">
        <f>+'EVCA sectoralclassification'!E214</f>
        <v>Systems software</v>
      </c>
      <c r="T2739" s="385" t="s">
        <v>166</v>
      </c>
      <c r="U2739" s="72" t="s">
        <v>218</v>
      </c>
      <c r="V2739" s="425" t="s">
        <v>5177</v>
      </c>
      <c r="W2739" s="461"/>
      <c r="X2739" s="488">
        <v>45034</v>
      </c>
      <c r="Y2739" s="483"/>
      <c r="Z2739" s="80"/>
    </row>
    <row r="2740" spans="2:26" ht="42.45" hidden="1" customHeight="1" x14ac:dyDescent="0.3">
      <c r="B2740" s="56" t="str">
        <f t="shared" ca="1" si="317"/>
        <v>VERO</v>
      </c>
      <c r="C2740" s="57" t="b">
        <f t="shared" si="318"/>
        <v>1</v>
      </c>
      <c r="D2740" s="57" t="b">
        <f>+IF(Q2740='Convalida dati'!$B$16,AND('Dealflow centrale'!V2740&lt;&gt;"",I2740&lt;&gt;""),IF(AND('Dealflow centrale'!Q2740='Convalida dati'!$B$17,'Dealflow centrale'!I2740=""),OR('Dealflow centrale'!V2740="",V2740='Convalida dati'!$D$8),"FALSO"))</f>
        <v>1</v>
      </c>
      <c r="E2740" s="57" t="b">
        <f>+IF(OR(T2740='Convalida dati'!$F$4,T2740='Convalida dati'!$F$5,T2740='Convalida dati'!$F$8),OR('Dealflow centrale'!V2740='Convalida dati'!$D$9,V2740='Convalida dati'!$D$6,V2740='Convalida dati'!$D$7),IF(OR('Dealflow centrale'!T2740='Convalida dati'!$F$6,'Dealflow centrale'!T2740='Convalida dati'!$F$7),OR('Dealflow centrale'!V2740='Convalida dati'!$D$12,'Dealflow centrale'!V2740='Convalida dati'!$D$9,'Dealflow centrale'!V2740='Convalida dati'!$D$6),IF(T2740="",OR(V2740="",V2740='Convalida dati'!$D$8),"FALSO")))</f>
        <v>1</v>
      </c>
      <c r="F2740" s="58" t="str">
        <f t="shared" ca="1" si="319"/>
        <v>OK</v>
      </c>
      <c r="G2740" s="66">
        <f t="shared" si="316"/>
        <v>2735</v>
      </c>
      <c r="H2740" s="85">
        <v>45034</v>
      </c>
      <c r="I2740" s="296">
        <v>45034</v>
      </c>
      <c r="J2740" s="292" t="s">
        <v>5609</v>
      </c>
      <c r="K2740" s="76" t="s">
        <v>62</v>
      </c>
      <c r="L2740" s="76" t="s">
        <v>183</v>
      </c>
      <c r="M2740" s="78" t="s">
        <v>98</v>
      </c>
      <c r="N2740" s="64"/>
      <c r="O2740" s="272" t="s">
        <v>1104</v>
      </c>
      <c r="P2740" s="66" t="s">
        <v>34</v>
      </c>
      <c r="Q2740" s="280" t="s">
        <v>170</v>
      </c>
      <c r="R2740" s="384" t="s">
        <v>51</v>
      </c>
      <c r="S2740" s="387" t="str">
        <f>+'EVCA sectoralclassification'!E179</f>
        <v>Energy: other</v>
      </c>
      <c r="T2740" s="384" t="s">
        <v>41</v>
      </c>
      <c r="U2740" s="78" t="s">
        <v>218</v>
      </c>
      <c r="V2740" s="445" t="s">
        <v>174</v>
      </c>
      <c r="W2740" s="396"/>
      <c r="X2740" s="489">
        <v>45042</v>
      </c>
      <c r="Y2740" s="482"/>
      <c r="Z2740" s="74"/>
    </row>
    <row r="2741" spans="2:26" ht="42.45" hidden="1" customHeight="1" x14ac:dyDescent="0.3">
      <c r="B2741" s="56" t="str">
        <f t="shared" ca="1" si="317"/>
        <v>VERO</v>
      </c>
      <c r="C2741" s="57" t="b">
        <f t="shared" si="318"/>
        <v>1</v>
      </c>
      <c r="D2741" s="57" t="b">
        <f>+IF(Q2741='Convalida dati'!$B$16,AND('Dealflow centrale'!V2741&lt;&gt;"",I2741&lt;&gt;""),IF(AND('Dealflow centrale'!Q2741='Convalida dati'!$B$17,'Dealflow centrale'!I2741=""),OR('Dealflow centrale'!V2741="",V2741='Convalida dati'!$D$8),"FALSO"))</f>
        <v>1</v>
      </c>
      <c r="E2741" s="57" t="b">
        <f>+IF(OR(T2741='Convalida dati'!$F$4,T2741='Convalida dati'!$F$5,T2741='Convalida dati'!$F$8),OR('Dealflow centrale'!V2741='Convalida dati'!$D$9,V2741='Convalida dati'!$D$6,V2741='Convalida dati'!$D$7),IF(OR('Dealflow centrale'!T2741='Convalida dati'!$F$6,'Dealflow centrale'!T2741='Convalida dati'!$F$7),OR('Dealflow centrale'!V2741='Convalida dati'!$D$12,'Dealflow centrale'!V2741='Convalida dati'!$D$9,'Dealflow centrale'!V2741='Convalida dati'!$D$6),IF(T2741="",OR(V2741="",V2741='Convalida dati'!$D$8),"FALSO")))</f>
        <v>1</v>
      </c>
      <c r="F2741" s="58" t="str">
        <f t="shared" ca="1" si="319"/>
        <v>OK</v>
      </c>
      <c r="G2741" s="60">
        <f t="shared" si="316"/>
        <v>2736</v>
      </c>
      <c r="H2741" s="282">
        <v>45036</v>
      </c>
      <c r="I2741" s="295">
        <v>45036</v>
      </c>
      <c r="J2741" s="279" t="s">
        <v>5610</v>
      </c>
      <c r="K2741" s="70" t="s">
        <v>62</v>
      </c>
      <c r="L2741" s="70" t="s">
        <v>707</v>
      </c>
      <c r="M2741" s="72" t="s">
        <v>89</v>
      </c>
      <c r="N2741" s="75"/>
      <c r="O2741" s="73" t="s">
        <v>5611</v>
      </c>
      <c r="P2741" s="72" t="s">
        <v>34</v>
      </c>
      <c r="Q2741" s="281" t="s">
        <v>170</v>
      </c>
      <c r="R2741" s="385" t="s">
        <v>49</v>
      </c>
      <c r="S2741" s="388" t="str">
        <f>+'EVCA sectoralclassification'!E214</f>
        <v>Systems software</v>
      </c>
      <c r="T2741" s="385" t="s">
        <v>166</v>
      </c>
      <c r="U2741" s="72" t="s">
        <v>218</v>
      </c>
      <c r="V2741" s="425" t="s">
        <v>5177</v>
      </c>
      <c r="W2741" s="461"/>
      <c r="X2741" s="488">
        <v>45042</v>
      </c>
      <c r="Y2741" s="483"/>
      <c r="Z2741" s="80"/>
    </row>
    <row r="2742" spans="2:26" ht="42.45" hidden="1" customHeight="1" x14ac:dyDescent="0.3">
      <c r="B2742" s="56" t="str">
        <f t="shared" ca="1" si="317"/>
        <v>VERO</v>
      </c>
      <c r="C2742" s="57" t="b">
        <f t="shared" si="318"/>
        <v>1</v>
      </c>
      <c r="D2742" s="57" t="b">
        <f>+IF(Q2742='Convalida dati'!$B$16,AND('Dealflow centrale'!V2742&lt;&gt;"",I2742&lt;&gt;""),IF(AND('Dealflow centrale'!Q2742='Convalida dati'!$B$17,'Dealflow centrale'!I2742=""),OR('Dealflow centrale'!V2742="",V2742='Convalida dati'!$D$8),"FALSO"))</f>
        <v>1</v>
      </c>
      <c r="E2742" s="57" t="b">
        <f>+IF(OR(T2742='Convalida dati'!$F$4,T2742='Convalida dati'!$F$5,T2742='Convalida dati'!$F$8),OR('Dealflow centrale'!V2742='Convalida dati'!$D$9,V2742='Convalida dati'!$D$6,V2742='Convalida dati'!$D$7),IF(OR('Dealflow centrale'!T2742='Convalida dati'!$F$6,'Dealflow centrale'!T2742='Convalida dati'!$F$7),OR('Dealflow centrale'!V2742='Convalida dati'!$D$12,'Dealflow centrale'!V2742='Convalida dati'!$D$9,'Dealflow centrale'!V2742='Convalida dati'!$D$6),IF(T2742="",OR(V2742="",V2742='Convalida dati'!$D$8),"FALSO")))</f>
        <v>1</v>
      </c>
      <c r="F2742" s="58" t="str">
        <f t="shared" ca="1" si="319"/>
        <v>OK</v>
      </c>
      <c r="G2742" s="66">
        <f t="shared" si="316"/>
        <v>2737</v>
      </c>
      <c r="H2742" s="85">
        <v>45036</v>
      </c>
      <c r="I2742" s="296">
        <v>45043</v>
      </c>
      <c r="J2742" s="292" t="s">
        <v>5612</v>
      </c>
      <c r="K2742" s="76" t="s">
        <v>62</v>
      </c>
      <c r="L2742" s="76" t="s">
        <v>2586</v>
      </c>
      <c r="M2742" s="78" t="s">
        <v>98</v>
      </c>
      <c r="N2742" s="64"/>
      <c r="O2742" s="272" t="s">
        <v>5613</v>
      </c>
      <c r="P2742" s="66" t="s">
        <v>35</v>
      </c>
      <c r="Q2742" s="280" t="s">
        <v>170</v>
      </c>
      <c r="R2742" s="384" t="s">
        <v>48</v>
      </c>
      <c r="S2742" s="387" t="str">
        <f>+'EVCA sectoralclassification'!E188</f>
        <v>Broadcasting, publications and content providers</v>
      </c>
      <c r="T2742" s="384" t="s">
        <v>166</v>
      </c>
      <c r="U2742" s="66" t="s">
        <v>218</v>
      </c>
      <c r="V2742" s="427" t="s">
        <v>5177</v>
      </c>
      <c r="W2742" s="462"/>
      <c r="X2742" s="489">
        <v>45048</v>
      </c>
      <c r="Y2742" s="482"/>
      <c r="Z2742" s="74"/>
    </row>
    <row r="2743" spans="2:26" ht="42.45" hidden="1" customHeight="1" x14ac:dyDescent="0.3">
      <c r="B2743" s="56" t="str">
        <f t="shared" ca="1" si="317"/>
        <v>VERO</v>
      </c>
      <c r="C2743" s="57" t="b">
        <f t="shared" si="318"/>
        <v>1</v>
      </c>
      <c r="D2743" s="57" t="b">
        <f>+IF(Q2743='Convalida dati'!$B$16,AND('Dealflow centrale'!V2743&lt;&gt;"",I2743&lt;&gt;""),IF(AND('Dealflow centrale'!Q2743='Convalida dati'!$B$17,'Dealflow centrale'!I2743=""),OR('Dealflow centrale'!V2743="",V2743='Convalida dati'!$D$8),"FALSO"))</f>
        <v>1</v>
      </c>
      <c r="E2743" s="57" t="b">
        <f>+IF(OR(T2743='Convalida dati'!$F$4,T2743='Convalida dati'!$F$5,T2743='Convalida dati'!$F$8),OR('Dealflow centrale'!V2743='Convalida dati'!$D$9,V2743='Convalida dati'!$D$6,V2743='Convalida dati'!$D$7),IF(OR('Dealflow centrale'!T2743='Convalida dati'!$F$6,'Dealflow centrale'!T2743='Convalida dati'!$F$7),OR('Dealflow centrale'!V2743='Convalida dati'!$D$12,'Dealflow centrale'!V2743='Convalida dati'!$D$9,'Dealflow centrale'!V2743='Convalida dati'!$D$6),IF(T2743="",OR(V2743="",V2743='Convalida dati'!$D$8),"FALSO")))</f>
        <v>1</v>
      </c>
      <c r="F2743" s="58" t="str">
        <f t="shared" ca="1" si="319"/>
        <v>OK</v>
      </c>
      <c r="G2743" s="60">
        <f t="shared" si="316"/>
        <v>2738</v>
      </c>
      <c r="H2743" s="84">
        <v>45038</v>
      </c>
      <c r="I2743" s="295">
        <v>45038</v>
      </c>
      <c r="J2743" s="279" t="s">
        <v>5614</v>
      </c>
      <c r="K2743" s="70" t="s">
        <v>62</v>
      </c>
      <c r="L2743" s="70" t="s">
        <v>206</v>
      </c>
      <c r="M2743" s="72" t="s">
        <v>206</v>
      </c>
      <c r="N2743" s="75"/>
      <c r="O2743" s="73" t="s">
        <v>5615</v>
      </c>
      <c r="P2743" s="72" t="s">
        <v>34</v>
      </c>
      <c r="Q2743" s="281" t="s">
        <v>170</v>
      </c>
      <c r="R2743" s="385" t="s">
        <v>53</v>
      </c>
      <c r="S2743" s="388" t="str">
        <f>+'EVCA sectoralclassification'!E140</f>
        <v>Consumer goods: other</v>
      </c>
      <c r="T2743" s="385" t="s">
        <v>41</v>
      </c>
      <c r="U2743" s="72" t="s">
        <v>218</v>
      </c>
      <c r="V2743" s="434" t="s">
        <v>174</v>
      </c>
      <c r="W2743" s="397"/>
      <c r="X2743" s="488">
        <v>45042</v>
      </c>
      <c r="Y2743" s="483"/>
      <c r="Z2743" s="80"/>
    </row>
    <row r="2744" spans="2:26" ht="42.45" hidden="1" customHeight="1" x14ac:dyDescent="0.3">
      <c r="B2744" s="56" t="str">
        <f t="shared" ca="1" si="317"/>
        <v>VERO</v>
      </c>
      <c r="C2744" s="57" t="b">
        <f t="shared" si="318"/>
        <v>1</v>
      </c>
      <c r="D2744" s="57" t="b">
        <f>+IF(Q2744='Convalida dati'!$B$16,AND('Dealflow centrale'!V2744&lt;&gt;"",I2744&lt;&gt;""),IF(AND('Dealflow centrale'!Q2744='Convalida dati'!$B$17,'Dealflow centrale'!I2744=""),OR('Dealflow centrale'!V2744="",V2744='Convalida dati'!$D$8),"FALSO"))</f>
        <v>1</v>
      </c>
      <c r="E2744" s="57" t="b">
        <f>+IF(OR(T2744='Convalida dati'!$F$4,T2744='Convalida dati'!$F$5,T2744='Convalida dati'!$F$8),OR('Dealflow centrale'!V2744='Convalida dati'!$D$9,V2744='Convalida dati'!$D$6,V2744='Convalida dati'!$D$7),IF(OR('Dealflow centrale'!T2744='Convalida dati'!$F$6,'Dealflow centrale'!T2744='Convalida dati'!$F$7),OR('Dealflow centrale'!V2744='Convalida dati'!$D$12,'Dealflow centrale'!V2744='Convalida dati'!$D$9,'Dealflow centrale'!V2744='Convalida dati'!$D$6),IF(T2744="",OR(V2744="",V2744='Convalida dati'!$D$8),"FALSO")))</f>
        <v>1</v>
      </c>
      <c r="F2744" s="58" t="str">
        <f t="shared" ca="1" si="319"/>
        <v>OK</v>
      </c>
      <c r="G2744" s="66">
        <f t="shared" si="316"/>
        <v>2739</v>
      </c>
      <c r="H2744" s="85">
        <v>45039</v>
      </c>
      <c r="I2744" s="296">
        <v>45039</v>
      </c>
      <c r="J2744" s="292" t="s">
        <v>5616</v>
      </c>
      <c r="K2744" s="76" t="s">
        <v>62</v>
      </c>
      <c r="L2744" s="76" t="s">
        <v>149</v>
      </c>
      <c r="M2744" s="78" t="s">
        <v>92</v>
      </c>
      <c r="N2744" s="64"/>
      <c r="O2744" s="272" t="s">
        <v>5617</v>
      </c>
      <c r="P2744" s="78" t="s">
        <v>35</v>
      </c>
      <c r="Q2744" s="67" t="s">
        <v>170</v>
      </c>
      <c r="R2744" s="384" t="s">
        <v>47</v>
      </c>
      <c r="S2744" s="387" t="str">
        <f>+'EVCA sectoralclassification'!E130</f>
        <v>Consumer products manufacturing</v>
      </c>
      <c r="T2744" s="384" t="s">
        <v>166</v>
      </c>
      <c r="U2744" s="66" t="s">
        <v>218</v>
      </c>
      <c r="V2744" s="427" t="s">
        <v>5177</v>
      </c>
      <c r="W2744" s="462"/>
      <c r="X2744" s="489">
        <v>45042</v>
      </c>
      <c r="Y2744" s="482"/>
      <c r="Z2744" s="74"/>
    </row>
    <row r="2745" spans="2:26" ht="42.45" hidden="1" customHeight="1" x14ac:dyDescent="0.3">
      <c r="B2745" s="56" t="str">
        <f t="shared" ca="1" si="317"/>
        <v>VERO</v>
      </c>
      <c r="C2745" s="57" t="b">
        <f t="shared" si="318"/>
        <v>1</v>
      </c>
      <c r="D2745" s="57" t="b">
        <f>+IF(Q2745='Convalida dati'!$B$16,AND('Dealflow centrale'!V2745&lt;&gt;"",I2745&lt;&gt;""),IF(AND('Dealflow centrale'!Q2745='Convalida dati'!$B$17,'Dealflow centrale'!I2745=""),OR('Dealflow centrale'!V2745="",V2745='Convalida dati'!$D$8),"FALSO"))</f>
        <v>1</v>
      </c>
      <c r="E2745" s="57" t="b">
        <f>+IF(OR(T2745='Convalida dati'!$F$4,T2745='Convalida dati'!$F$5,T2745='Convalida dati'!$F$8),OR('Dealflow centrale'!V2745='Convalida dati'!$D$9,V2745='Convalida dati'!$D$6,V2745='Convalida dati'!$D$7),IF(OR('Dealflow centrale'!T2745='Convalida dati'!$F$6,'Dealflow centrale'!T2745='Convalida dati'!$F$7),OR('Dealflow centrale'!V2745='Convalida dati'!$D$12,'Dealflow centrale'!V2745='Convalida dati'!$D$9,'Dealflow centrale'!V2745='Convalida dati'!$D$6),IF(T2745="",OR(V2745="",V2745='Convalida dati'!$D$8),"FALSO")))</f>
        <v>1</v>
      </c>
      <c r="F2745" s="58" t="str">
        <f t="shared" ca="1" si="319"/>
        <v>OK</v>
      </c>
      <c r="G2745" s="60">
        <f t="shared" si="316"/>
        <v>2740</v>
      </c>
      <c r="H2745" s="84">
        <v>45040</v>
      </c>
      <c r="I2745" s="295">
        <v>45040</v>
      </c>
      <c r="J2745" s="279" t="s">
        <v>5618</v>
      </c>
      <c r="K2745" s="70" t="s">
        <v>62</v>
      </c>
      <c r="L2745" s="70" t="s">
        <v>149</v>
      </c>
      <c r="M2745" s="72" t="s">
        <v>92</v>
      </c>
      <c r="N2745" s="75"/>
      <c r="O2745" s="73" t="s">
        <v>5619</v>
      </c>
      <c r="P2745" s="72" t="s">
        <v>34</v>
      </c>
      <c r="Q2745" s="281" t="s">
        <v>170</v>
      </c>
      <c r="R2745" s="385" t="s">
        <v>49</v>
      </c>
      <c r="S2745" s="388" t="str">
        <f>+'EVCA sectoralclassification'!E214</f>
        <v>Systems software</v>
      </c>
      <c r="T2745" s="385" t="s">
        <v>166</v>
      </c>
      <c r="U2745" s="72" t="s">
        <v>218</v>
      </c>
      <c r="V2745" s="425" t="s">
        <v>5177</v>
      </c>
      <c r="W2745" s="461"/>
      <c r="X2745" s="488">
        <v>45042</v>
      </c>
      <c r="Y2745" s="483"/>
      <c r="Z2745" s="80"/>
    </row>
    <row r="2746" spans="2:26" ht="42.45" hidden="1" customHeight="1" x14ac:dyDescent="0.3">
      <c r="B2746" s="56" t="str">
        <f t="shared" ca="1" si="317"/>
        <v>VERO</v>
      </c>
      <c r="C2746" s="57" t="b">
        <f t="shared" si="318"/>
        <v>1</v>
      </c>
      <c r="D2746" s="57" t="b">
        <f>+IF(Q2746='Convalida dati'!$B$16,AND('Dealflow centrale'!V2746&lt;&gt;"",I2746&lt;&gt;""),IF(AND('Dealflow centrale'!Q2746='Convalida dati'!$B$17,'Dealflow centrale'!I2746=""),OR('Dealflow centrale'!V2746="",V2746='Convalida dati'!$D$8),"FALSO"))</f>
        <v>1</v>
      </c>
      <c r="E2746" s="57" t="b">
        <f>+IF(OR(T2746='Convalida dati'!$F$4,T2746='Convalida dati'!$F$5,T2746='Convalida dati'!$F$8),OR('Dealflow centrale'!V2746='Convalida dati'!$D$9,V2746='Convalida dati'!$D$6,V2746='Convalida dati'!$D$7),IF(OR('Dealflow centrale'!T2746='Convalida dati'!$F$6,'Dealflow centrale'!T2746='Convalida dati'!$F$7),OR('Dealflow centrale'!V2746='Convalida dati'!$D$12,'Dealflow centrale'!V2746='Convalida dati'!$D$9,'Dealflow centrale'!V2746='Convalida dati'!$D$6),IF(T2746="",OR(V2746="",V2746='Convalida dati'!$D$8),"FALSO")))</f>
        <v>1</v>
      </c>
      <c r="F2746" s="58" t="str">
        <f t="shared" ca="1" si="319"/>
        <v>OK</v>
      </c>
      <c r="G2746" s="66">
        <f t="shared" si="316"/>
        <v>2741</v>
      </c>
      <c r="H2746" s="85">
        <v>45040</v>
      </c>
      <c r="I2746" s="296">
        <v>45040</v>
      </c>
      <c r="J2746" s="292" t="s">
        <v>5635</v>
      </c>
      <c r="K2746" s="76" t="s">
        <v>62</v>
      </c>
      <c r="L2746" s="76" t="s">
        <v>151</v>
      </c>
      <c r="M2746" s="78" t="s">
        <v>92</v>
      </c>
      <c r="N2746" s="64"/>
      <c r="O2746" s="272" t="s">
        <v>5638</v>
      </c>
      <c r="P2746" s="78" t="s">
        <v>35</v>
      </c>
      <c r="Q2746" s="67" t="s">
        <v>170</v>
      </c>
      <c r="R2746" s="384" t="s">
        <v>47</v>
      </c>
      <c r="S2746" s="387" t="str">
        <f>+'EVCA sectoralclassification'!E178</f>
        <v>Environmental services</v>
      </c>
      <c r="T2746" s="384" t="s">
        <v>166</v>
      </c>
      <c r="U2746" s="66" t="s">
        <v>218</v>
      </c>
      <c r="V2746" s="427" t="s">
        <v>5177</v>
      </c>
      <c r="W2746" s="462"/>
      <c r="X2746" s="489">
        <v>45048</v>
      </c>
      <c r="Y2746" s="482" t="s">
        <v>5176</v>
      </c>
      <c r="Z2746" s="74"/>
    </row>
    <row r="2747" spans="2:26" ht="42.45" hidden="1" customHeight="1" x14ac:dyDescent="0.3">
      <c r="B2747" s="56" t="str">
        <f t="shared" ca="1" si="317"/>
        <v>VERO</v>
      </c>
      <c r="C2747" s="57" t="b">
        <f t="shared" si="318"/>
        <v>1</v>
      </c>
      <c r="D2747" s="57" t="b">
        <f>+IF(Q2747='Convalida dati'!$B$16,AND('Dealflow centrale'!V2747&lt;&gt;"",I2747&lt;&gt;""),IF(AND('Dealflow centrale'!Q2747='Convalida dati'!$B$17,'Dealflow centrale'!I2747=""),OR('Dealflow centrale'!V2747="",V2747='Convalida dati'!$D$8),"FALSO"))</f>
        <v>1</v>
      </c>
      <c r="E2747" s="57" t="b">
        <f>+IF(OR(T2747='Convalida dati'!$F$4,T2747='Convalida dati'!$F$5,T2747='Convalida dati'!$F$8),OR('Dealflow centrale'!V2747='Convalida dati'!$D$9,V2747='Convalida dati'!$D$6,V2747='Convalida dati'!$D$7),IF(OR('Dealflow centrale'!T2747='Convalida dati'!$F$6,'Dealflow centrale'!T2747='Convalida dati'!$F$7),OR('Dealflow centrale'!V2747='Convalida dati'!$D$12,'Dealflow centrale'!V2747='Convalida dati'!$D$9,'Dealflow centrale'!V2747='Convalida dati'!$D$6),IF(T2747="",OR(V2747="",V2747='Convalida dati'!$D$8),"FALSO")))</f>
        <v>1</v>
      </c>
      <c r="F2747" s="58" t="str">
        <f t="shared" ca="1" si="319"/>
        <v>OK</v>
      </c>
      <c r="G2747" s="60">
        <f>+G2746+1</f>
        <v>2742</v>
      </c>
      <c r="H2747" s="84">
        <v>45042</v>
      </c>
      <c r="I2747" s="295">
        <v>45042</v>
      </c>
      <c r="J2747" s="279" t="s">
        <v>5621</v>
      </c>
      <c r="K2747" s="70" t="s">
        <v>62</v>
      </c>
      <c r="L2747" s="70" t="s">
        <v>149</v>
      </c>
      <c r="M2747" s="72" t="s">
        <v>92</v>
      </c>
      <c r="N2747" s="75"/>
      <c r="O2747" s="73" t="s">
        <v>5620</v>
      </c>
      <c r="P2747" s="72" t="s">
        <v>83</v>
      </c>
      <c r="Q2747" s="281" t="s">
        <v>170</v>
      </c>
      <c r="R2747" s="385" t="s">
        <v>49</v>
      </c>
      <c r="S2747" s="388" t="s">
        <v>702</v>
      </c>
      <c r="T2747" s="385" t="s">
        <v>166</v>
      </c>
      <c r="U2747" s="72" t="s">
        <v>218</v>
      </c>
      <c r="V2747" s="425" t="s">
        <v>5177</v>
      </c>
      <c r="W2747" s="461"/>
      <c r="X2747" s="488">
        <v>45048</v>
      </c>
      <c r="Y2747" s="483"/>
      <c r="Z2747" s="80"/>
    </row>
    <row r="2748" spans="2:26" ht="42.45" hidden="1" customHeight="1" x14ac:dyDescent="0.3">
      <c r="B2748" s="56" t="str">
        <f t="shared" ca="1" si="317"/>
        <v>VERO</v>
      </c>
      <c r="C2748" s="57" t="b">
        <f t="shared" si="318"/>
        <v>1</v>
      </c>
      <c r="D2748" s="57" t="b">
        <f>+IF(Q2748='Convalida dati'!$B$16,AND('Dealflow centrale'!V2748&lt;&gt;"",I2748&lt;&gt;""),IF(AND('Dealflow centrale'!Q2748='Convalida dati'!$B$17,'Dealflow centrale'!I2748=""),OR('Dealflow centrale'!V2748="",V2748='Convalida dati'!$D$8),"FALSO"))</f>
        <v>1</v>
      </c>
      <c r="E2748" s="57" t="b">
        <f>+IF(OR(T2748='Convalida dati'!$F$4,T2748='Convalida dati'!$F$5,T2748='Convalida dati'!$F$8),OR('Dealflow centrale'!V2748='Convalida dati'!$D$9,V2748='Convalida dati'!$D$6,V2748='Convalida dati'!$D$7),IF(OR('Dealflow centrale'!T2748='Convalida dati'!$F$6,'Dealflow centrale'!T2748='Convalida dati'!$F$7),OR('Dealflow centrale'!V2748='Convalida dati'!$D$12,'Dealflow centrale'!V2748='Convalida dati'!$D$9,'Dealflow centrale'!V2748='Convalida dati'!$D$6),IF(T2748="",OR(V2748="",V2748='Convalida dati'!$D$8),"FALSO")))</f>
        <v>1</v>
      </c>
      <c r="F2748" s="58" t="str">
        <f t="shared" ca="1" si="319"/>
        <v>OK</v>
      </c>
      <c r="G2748" s="66">
        <f t="shared" ref="G2748:G2811" si="323">+G2747+1</f>
        <v>2743</v>
      </c>
      <c r="H2748" s="85">
        <v>45042</v>
      </c>
      <c r="I2748" s="296">
        <v>45042</v>
      </c>
      <c r="J2748" s="292" t="s">
        <v>5622</v>
      </c>
      <c r="K2748" s="76" t="s">
        <v>62</v>
      </c>
      <c r="L2748" s="76" t="s">
        <v>165</v>
      </c>
      <c r="M2748" s="78" t="s">
        <v>90</v>
      </c>
      <c r="N2748" s="64"/>
      <c r="O2748" s="272" t="s">
        <v>5620</v>
      </c>
      <c r="P2748" s="66" t="s">
        <v>83</v>
      </c>
      <c r="Q2748" s="67" t="s">
        <v>170</v>
      </c>
      <c r="R2748" s="384" t="s">
        <v>49</v>
      </c>
      <c r="S2748" s="390" t="s">
        <v>702</v>
      </c>
      <c r="T2748" s="384" t="s">
        <v>166</v>
      </c>
      <c r="U2748" s="66" t="s">
        <v>218</v>
      </c>
      <c r="V2748" s="427" t="s">
        <v>5177</v>
      </c>
      <c r="W2748" s="462"/>
      <c r="X2748" s="489">
        <v>45048</v>
      </c>
      <c r="Y2748" s="482"/>
      <c r="Z2748" s="74"/>
    </row>
    <row r="2749" spans="2:26" ht="42.45" hidden="1" customHeight="1" x14ac:dyDescent="0.3">
      <c r="B2749" s="56" t="str">
        <f t="shared" ca="1" si="317"/>
        <v>VERO</v>
      </c>
      <c r="C2749" s="57" t="b">
        <f t="shared" si="318"/>
        <v>1</v>
      </c>
      <c r="D2749" s="57" t="b">
        <f>+IF(Q2749='Convalida dati'!$B$16,AND('Dealflow centrale'!V2749&lt;&gt;"",I2749&lt;&gt;""),IF(AND('Dealflow centrale'!Q2749='Convalida dati'!$B$17,'Dealflow centrale'!I2749=""),OR('Dealflow centrale'!V2749="",V2749='Convalida dati'!$D$8),"FALSO"))</f>
        <v>1</v>
      </c>
      <c r="E2749" s="57" t="b">
        <f>+IF(OR(T2749='Convalida dati'!$F$4,T2749='Convalida dati'!$F$5,T2749='Convalida dati'!$F$8),OR('Dealflow centrale'!V2749='Convalida dati'!$D$9,V2749='Convalida dati'!$D$6,V2749='Convalida dati'!$D$7,V2749='Convalida dati'!$D$11),IF(OR('Dealflow centrale'!T2749='Convalida dati'!$F$6,'Dealflow centrale'!T2749='Convalida dati'!$F$7),OR('Dealflow centrale'!V2749='Convalida dati'!$D$12,'Dealflow centrale'!V2749='Convalida dati'!$D$9,'Dealflow centrale'!V2749='Convalida dati'!$D$6),IF(T2749="",OR(V2749="",V2749='Convalida dati'!$D$8),"FALSO")))</f>
        <v>1</v>
      </c>
      <c r="F2749" s="58" t="str">
        <f t="shared" ca="1" si="319"/>
        <v>OK</v>
      </c>
      <c r="G2749" s="60">
        <f t="shared" si="323"/>
        <v>2744</v>
      </c>
      <c r="H2749" s="84">
        <v>45042</v>
      </c>
      <c r="I2749" s="295">
        <v>45042</v>
      </c>
      <c r="J2749" s="279" t="s">
        <v>5623</v>
      </c>
      <c r="K2749" s="70" t="s">
        <v>62</v>
      </c>
      <c r="L2749" s="70" t="s">
        <v>234</v>
      </c>
      <c r="M2749" s="72" t="s">
        <v>96</v>
      </c>
      <c r="N2749" s="75"/>
      <c r="O2749" s="73" t="s">
        <v>5624</v>
      </c>
      <c r="P2749" s="72" t="s">
        <v>35</v>
      </c>
      <c r="Q2749" s="281" t="s">
        <v>170</v>
      </c>
      <c r="R2749" s="385" t="s">
        <v>46</v>
      </c>
      <c r="S2749" s="388" t="str">
        <f>+'EVCA sectoralclassification'!E179</f>
        <v>Energy: other</v>
      </c>
      <c r="T2749" s="385" t="s">
        <v>41</v>
      </c>
      <c r="U2749" s="72" t="s">
        <v>218</v>
      </c>
      <c r="V2749" s="441" t="s">
        <v>6460</v>
      </c>
      <c r="W2749" s="466"/>
      <c r="X2749" s="488">
        <v>45476</v>
      </c>
      <c r="Y2749" s="483" t="s">
        <v>6564</v>
      </c>
      <c r="Z2749" s="80"/>
    </row>
    <row r="2750" spans="2:26" ht="42.45" hidden="1" customHeight="1" x14ac:dyDescent="0.3">
      <c r="B2750" s="56" t="str">
        <f t="shared" ca="1" si="317"/>
        <v>VERO</v>
      </c>
      <c r="C2750" s="57" t="b">
        <f t="shared" si="318"/>
        <v>1</v>
      </c>
      <c r="D2750" s="57" t="b">
        <f>+IF(Q2750='Convalida dati'!$B$16,AND('Dealflow centrale'!V2750&lt;&gt;"",I2750&lt;&gt;""),IF(AND('Dealflow centrale'!Q2750='Convalida dati'!$B$17,'Dealflow centrale'!I2750=""),OR('Dealflow centrale'!V2750="",V2750='Convalida dati'!$D$8),"FALSO"))</f>
        <v>1</v>
      </c>
      <c r="E2750" s="57" t="b">
        <f>+IF(OR(T2750='Convalida dati'!$F$4,T2750='Convalida dati'!$F$5,T2750='Convalida dati'!$F$8),OR('Dealflow centrale'!V2750='Convalida dati'!$D$9,V2750='Convalida dati'!$D$6,V2750='Convalida dati'!$D$7),IF(OR('Dealflow centrale'!T2750='Convalida dati'!$F$6,'Dealflow centrale'!T2750='Convalida dati'!$F$7),OR('Dealflow centrale'!V2750='Convalida dati'!$D$12,'Dealflow centrale'!V2750='Convalida dati'!$D$9,'Dealflow centrale'!V2750='Convalida dati'!$D$6),IF(T2750="",OR(V2750="",V2750='Convalida dati'!$D$8),"FALSO")))</f>
        <v>1</v>
      </c>
      <c r="F2750" s="58" t="str">
        <f t="shared" ca="1" si="319"/>
        <v>OK</v>
      </c>
      <c r="G2750" s="66">
        <f t="shared" si="323"/>
        <v>2745</v>
      </c>
      <c r="H2750" s="85">
        <v>45043</v>
      </c>
      <c r="I2750" s="296">
        <v>45043</v>
      </c>
      <c r="J2750" s="292" t="s">
        <v>5625</v>
      </c>
      <c r="K2750" s="76" t="s">
        <v>62</v>
      </c>
      <c r="L2750" s="76" t="s">
        <v>5626</v>
      </c>
      <c r="M2750" s="78" t="s">
        <v>92</v>
      </c>
      <c r="N2750" s="64"/>
      <c r="O2750" s="272" t="s">
        <v>2702</v>
      </c>
      <c r="P2750" s="66" t="s">
        <v>35</v>
      </c>
      <c r="Q2750" s="280" t="s">
        <v>170</v>
      </c>
      <c r="R2750" s="384" t="s">
        <v>43</v>
      </c>
      <c r="S2750" s="387" t="str">
        <f>+'EVCA sectoralclassification'!E15</f>
        <v>Agriculture: other</v>
      </c>
      <c r="T2750" s="384" t="s">
        <v>41</v>
      </c>
      <c r="U2750" s="66" t="s">
        <v>218</v>
      </c>
      <c r="V2750" s="445" t="s">
        <v>174</v>
      </c>
      <c r="W2750" s="396"/>
      <c r="X2750" s="489">
        <v>45048</v>
      </c>
      <c r="Y2750" s="482"/>
      <c r="Z2750" s="74"/>
    </row>
    <row r="2751" spans="2:26" ht="42.45" hidden="1" customHeight="1" x14ac:dyDescent="0.3">
      <c r="B2751" s="56" t="str">
        <f t="shared" ca="1" si="317"/>
        <v>VERO</v>
      </c>
      <c r="C2751" s="57" t="b">
        <f t="shared" si="318"/>
        <v>1</v>
      </c>
      <c r="D2751" s="57" t="b">
        <f>+IF(Q2751='Convalida dati'!$B$16,AND('Dealflow centrale'!V2751&lt;&gt;"",I2751&lt;&gt;""),IF(AND('Dealflow centrale'!Q2751='Convalida dati'!$B$17,'Dealflow centrale'!I2751=""),OR('Dealflow centrale'!V2751="",V2751='Convalida dati'!$D$8),"FALSO"))</f>
        <v>1</v>
      </c>
      <c r="E2751" s="57" t="b">
        <f>+IF(OR(T2751='Convalida dati'!$F$4,T2751='Convalida dati'!$F$5,T2751='Convalida dati'!$F$8),OR('Dealflow centrale'!V2751='Convalida dati'!$D$9,V2751='Convalida dati'!$D$6,V2751='Convalida dati'!$D$7),IF(OR('Dealflow centrale'!T2751='Convalida dati'!$F$6,'Dealflow centrale'!T2751='Convalida dati'!$F$7),OR('Dealflow centrale'!V2751='Convalida dati'!$D$12,'Dealflow centrale'!V2751='Convalida dati'!$D$9,'Dealflow centrale'!V2751='Convalida dati'!$D$6),IF(T2751="",OR(V2751="",V2751='Convalida dati'!$D$8),"FALSO")))</f>
        <v>1</v>
      </c>
      <c r="F2751" s="58" t="str">
        <f t="shared" ca="1" si="319"/>
        <v>OK</v>
      </c>
      <c r="G2751" s="60">
        <f t="shared" si="323"/>
        <v>2746</v>
      </c>
      <c r="H2751" s="84">
        <v>45043</v>
      </c>
      <c r="I2751" s="295">
        <v>45043</v>
      </c>
      <c r="J2751" s="279" t="s">
        <v>5628</v>
      </c>
      <c r="K2751" s="70" t="s">
        <v>62</v>
      </c>
      <c r="L2751" s="70" t="s">
        <v>202</v>
      </c>
      <c r="M2751" s="72" t="s">
        <v>89</v>
      </c>
      <c r="N2751" s="75"/>
      <c r="O2751" s="73" t="s">
        <v>5627</v>
      </c>
      <c r="P2751" s="72" t="s">
        <v>34</v>
      </c>
      <c r="Q2751" s="281" t="s">
        <v>170</v>
      </c>
      <c r="R2751" s="385" t="s">
        <v>43</v>
      </c>
      <c r="S2751" s="388" t="str">
        <f>+'EVCA sectoralclassification'!E16</f>
        <v>Agriculture: other</v>
      </c>
      <c r="T2751" s="385" t="s">
        <v>41</v>
      </c>
      <c r="U2751" s="72" t="s">
        <v>218</v>
      </c>
      <c r="V2751" s="434" t="s">
        <v>174</v>
      </c>
      <c r="W2751" s="397"/>
      <c r="X2751" s="488">
        <v>45048</v>
      </c>
      <c r="Y2751" s="483"/>
      <c r="Z2751" s="80"/>
    </row>
    <row r="2752" spans="2:26" ht="42.45" hidden="1" customHeight="1" x14ac:dyDescent="0.3">
      <c r="B2752" s="56" t="str">
        <f t="shared" ca="1" si="317"/>
        <v>VERO</v>
      </c>
      <c r="C2752" s="57" t="b">
        <f t="shared" si="318"/>
        <v>1</v>
      </c>
      <c r="D2752" s="57" t="b">
        <f>+IF(Q2752='Convalida dati'!$B$16,AND('Dealflow centrale'!V2752&lt;&gt;"",I2752&lt;&gt;""),IF(AND('Dealflow centrale'!Q2752='Convalida dati'!$B$17,'Dealflow centrale'!I2752=""),OR('Dealflow centrale'!V2752="",V2752='Convalida dati'!$D$8),"FALSO"))</f>
        <v>1</v>
      </c>
      <c r="E2752" s="57" t="b">
        <f>+IF(OR(T2752='Convalida dati'!$F$4,T2752='Convalida dati'!$F$5,T2752='Convalida dati'!$F$8),OR('Dealflow centrale'!V2752='Convalida dati'!$D$9,V2752='Convalida dati'!$D$6,V2752='Convalida dati'!$D$7),IF(OR('Dealflow centrale'!T2752='Convalida dati'!$F$6,'Dealflow centrale'!T2752='Convalida dati'!$F$7),OR('Dealflow centrale'!V2752='Convalida dati'!$D$12,'Dealflow centrale'!V2752='Convalida dati'!$D$9,'Dealflow centrale'!V2752='Convalida dati'!$D$6),IF(T2752="",OR(V2752="",V2752='Convalida dati'!$D$8),"FALSO")))</f>
        <v>1</v>
      </c>
      <c r="F2752" s="58" t="str">
        <f t="shared" ca="1" si="319"/>
        <v>OK</v>
      </c>
      <c r="G2752" s="66">
        <f t="shared" si="323"/>
        <v>2747</v>
      </c>
      <c r="H2752" s="85">
        <v>45044</v>
      </c>
      <c r="I2752" s="296">
        <v>45044</v>
      </c>
      <c r="J2752" s="292" t="s">
        <v>5629</v>
      </c>
      <c r="K2752" s="76" t="s">
        <v>62</v>
      </c>
      <c r="L2752" s="76" t="s">
        <v>1008</v>
      </c>
      <c r="M2752" s="78" t="s">
        <v>92</v>
      </c>
      <c r="N2752" s="64"/>
      <c r="O2752" s="272" t="s">
        <v>5634</v>
      </c>
      <c r="P2752" s="78" t="s">
        <v>35</v>
      </c>
      <c r="Q2752" s="280" t="s">
        <v>170</v>
      </c>
      <c r="R2752" s="384" t="s">
        <v>47</v>
      </c>
      <c r="S2752" s="387" t="str">
        <f>+'EVCA sectoralclassification'!E127</f>
        <v>Consumer products manufacturing</v>
      </c>
      <c r="T2752" s="384" t="s">
        <v>167</v>
      </c>
      <c r="U2752" s="66" t="s">
        <v>218</v>
      </c>
      <c r="V2752" s="427" t="s">
        <v>5177</v>
      </c>
      <c r="W2752" s="462"/>
      <c r="X2752" s="489">
        <v>45048</v>
      </c>
      <c r="Y2752" s="482"/>
      <c r="Z2752" s="74"/>
    </row>
    <row r="2753" spans="2:26" ht="42.45" hidden="1" customHeight="1" x14ac:dyDescent="0.3">
      <c r="B2753" s="56" t="str">
        <f t="shared" ca="1" si="317"/>
        <v>VERO</v>
      </c>
      <c r="C2753" s="57" t="b">
        <f t="shared" si="318"/>
        <v>1</v>
      </c>
      <c r="D2753" s="57" t="b">
        <f>+IF(Q2753='Convalida dati'!$B$16,AND('Dealflow centrale'!V2753&lt;&gt;"",I2753&lt;&gt;""),IF(AND('Dealflow centrale'!Q2753='Convalida dati'!$B$17,'Dealflow centrale'!I2753=""),OR('Dealflow centrale'!V2753="",V2753='Convalida dati'!$D$8),"FALSO"))</f>
        <v>1</v>
      </c>
      <c r="E2753" s="57" t="b">
        <f>+IF(OR(T2753='Convalida dati'!$F$4,T2753='Convalida dati'!$F$5,T2753='Convalida dati'!$F$8),OR('Dealflow centrale'!V2753='Convalida dati'!$D$9,V2753='Convalida dati'!$D$6,V2753='Convalida dati'!$D$7),IF(OR('Dealflow centrale'!T2753='Convalida dati'!$F$6,'Dealflow centrale'!T2753='Convalida dati'!$F$7),OR('Dealflow centrale'!V2753='Convalida dati'!$D$12,'Dealflow centrale'!V2753='Convalida dati'!$D$9,'Dealflow centrale'!V2753='Convalida dati'!$D$6),IF(T2753="",OR(V2753="",V2753='Convalida dati'!$D$8),"FALSO")))</f>
        <v>1</v>
      </c>
      <c r="F2753" s="58" t="str">
        <f t="shared" ca="1" si="319"/>
        <v>OK</v>
      </c>
      <c r="G2753" s="60">
        <f t="shared" si="323"/>
        <v>2748</v>
      </c>
      <c r="H2753" s="84">
        <v>45045</v>
      </c>
      <c r="I2753" s="295">
        <v>45045</v>
      </c>
      <c r="J2753" s="279" t="s">
        <v>5636</v>
      </c>
      <c r="K2753" s="70" t="s">
        <v>62</v>
      </c>
      <c r="L2753" s="70" t="s">
        <v>202</v>
      </c>
      <c r="M2753" s="72" t="s">
        <v>89</v>
      </c>
      <c r="N2753" s="75"/>
      <c r="O2753" s="73" t="s">
        <v>5637</v>
      </c>
      <c r="P2753" s="72" t="s">
        <v>34</v>
      </c>
      <c r="Q2753" s="281" t="s">
        <v>170</v>
      </c>
      <c r="R2753" s="385" t="s">
        <v>48</v>
      </c>
      <c r="S2753" s="388" t="str">
        <f>+'EVCA sectoralclassification'!E193</f>
        <v>Communications and networking services</v>
      </c>
      <c r="T2753" s="385" t="s">
        <v>41</v>
      </c>
      <c r="U2753" s="72" t="s">
        <v>218</v>
      </c>
      <c r="V2753" s="434" t="s">
        <v>174</v>
      </c>
      <c r="W2753" s="397"/>
      <c r="X2753" s="488">
        <v>45048</v>
      </c>
      <c r="Y2753" s="483"/>
      <c r="Z2753" s="80"/>
    </row>
    <row r="2754" spans="2:26" ht="42.45" hidden="1" customHeight="1" x14ac:dyDescent="0.3">
      <c r="B2754" s="56" t="str">
        <f t="shared" ca="1" si="317"/>
        <v>VERO</v>
      </c>
      <c r="C2754" s="57" t="b">
        <f t="shared" si="318"/>
        <v>1</v>
      </c>
      <c r="D2754" s="57" t="b">
        <f>+IF(Q2754='Convalida dati'!$B$16,AND('Dealflow centrale'!V2754&lt;&gt;"",I2754&lt;&gt;""),IF(AND('Dealflow centrale'!Q2754='Convalida dati'!$B$17,'Dealflow centrale'!I2754=""),OR('Dealflow centrale'!V2754="",V2754='Convalida dati'!$D$8),"FALSO"))</f>
        <v>1</v>
      </c>
      <c r="E2754" s="57" t="b">
        <f>+IF(OR(T2754='Convalida dati'!$F$4,T2754='Convalida dati'!$F$5,T2754='Convalida dati'!$F$8),OR('Dealflow centrale'!V2754='Convalida dati'!$D$9,V2754='Convalida dati'!$D$6,V2754='Convalida dati'!$D$7),IF(OR('Dealflow centrale'!T2754='Convalida dati'!$F$6,'Dealflow centrale'!T2754='Convalida dati'!$F$7),OR('Dealflow centrale'!V2754='Convalida dati'!$D$12,'Dealflow centrale'!V2754='Convalida dati'!$D$9,'Dealflow centrale'!V2754='Convalida dati'!$D$6),IF(T2754="",OR(V2754="",V2754='Convalida dati'!$D$8),"FALSO")))</f>
        <v>1</v>
      </c>
      <c r="F2754" s="58" t="str">
        <f t="shared" ca="1" si="319"/>
        <v>OK</v>
      </c>
      <c r="G2754" s="66">
        <f t="shared" si="323"/>
        <v>2749</v>
      </c>
      <c r="H2754" s="85">
        <v>45044</v>
      </c>
      <c r="I2754" s="296">
        <v>45044</v>
      </c>
      <c r="J2754" s="292" t="s">
        <v>5631</v>
      </c>
      <c r="K2754" s="76" t="s">
        <v>64</v>
      </c>
      <c r="L2754" s="76" t="s">
        <v>5632</v>
      </c>
      <c r="M2754" s="78" t="s">
        <v>5633</v>
      </c>
      <c r="N2754" s="64"/>
      <c r="O2754" s="272" t="s">
        <v>5630</v>
      </c>
      <c r="P2754" s="66" t="s">
        <v>35</v>
      </c>
      <c r="Q2754" s="67" t="s">
        <v>170</v>
      </c>
      <c r="R2754" s="384" t="s">
        <v>49</v>
      </c>
      <c r="S2754" s="387" t="str">
        <f>+'EVCA sectoralclassification'!E214</f>
        <v>Systems software</v>
      </c>
      <c r="T2754" s="384" t="s">
        <v>41</v>
      </c>
      <c r="U2754" s="66" t="s">
        <v>218</v>
      </c>
      <c r="V2754" s="445" t="s">
        <v>174</v>
      </c>
      <c r="W2754" s="396"/>
      <c r="X2754" s="489">
        <v>45048</v>
      </c>
      <c r="Y2754" s="482"/>
      <c r="Z2754" s="74"/>
    </row>
    <row r="2755" spans="2:26" ht="42.45" hidden="1" customHeight="1" x14ac:dyDescent="0.3">
      <c r="B2755" s="56" t="str">
        <f t="shared" ca="1" si="317"/>
        <v>VERO</v>
      </c>
      <c r="C2755" s="57" t="b">
        <f t="shared" si="318"/>
        <v>1</v>
      </c>
      <c r="D2755" s="57" t="b">
        <f>+IF(Q2755='Convalida dati'!$B$16,AND('Dealflow centrale'!V2755&lt;&gt;"",I2755&lt;&gt;""),IF(AND('Dealflow centrale'!Q2755='Convalida dati'!$B$17,'Dealflow centrale'!I2755=""),OR('Dealflow centrale'!V2755="",V2755='Convalida dati'!$D$8),"FALSO"))</f>
        <v>1</v>
      </c>
      <c r="E2755" s="57" t="b">
        <f>+IF(OR(T2755='Convalida dati'!$F$4,T2755='Convalida dati'!$F$5,T2755='Convalida dati'!$F$8),OR('Dealflow centrale'!V2755='Convalida dati'!$D$9,V2755='Convalida dati'!$D$6,V2755='Convalida dati'!$D$7),IF(OR('Dealflow centrale'!T2755='Convalida dati'!$F$6,'Dealflow centrale'!T2755='Convalida dati'!$F$7),OR('Dealflow centrale'!V2755='Convalida dati'!$D$12,'Dealflow centrale'!V2755='Convalida dati'!$D$9,'Dealflow centrale'!V2755='Convalida dati'!$D$6),IF(T2755="",OR(V2755="",V2755='Convalida dati'!$D$8),"FALSO")))</f>
        <v>1</v>
      </c>
      <c r="F2755" s="58" t="str">
        <f t="shared" ca="1" si="319"/>
        <v>OK</v>
      </c>
      <c r="G2755" s="60">
        <f t="shared" si="323"/>
        <v>2750</v>
      </c>
      <c r="H2755" s="84">
        <v>45050</v>
      </c>
      <c r="I2755" s="295">
        <v>45050</v>
      </c>
      <c r="J2755" s="279" t="s">
        <v>5639</v>
      </c>
      <c r="K2755" s="70" t="s">
        <v>62</v>
      </c>
      <c r="L2755" s="70" t="s">
        <v>149</v>
      </c>
      <c r="M2755" s="72" t="s">
        <v>92</v>
      </c>
      <c r="N2755" s="75"/>
      <c r="O2755" s="73" t="s">
        <v>5640</v>
      </c>
      <c r="P2755" s="72" t="s">
        <v>35</v>
      </c>
      <c r="Q2755" s="281" t="s">
        <v>170</v>
      </c>
      <c r="R2755" s="385" t="s">
        <v>48</v>
      </c>
      <c r="S2755" s="388" t="str">
        <f>+'EVCA sectoralclassification'!E199</f>
        <v>Internet technologies</v>
      </c>
      <c r="T2755" s="385" t="s">
        <v>166</v>
      </c>
      <c r="U2755" s="72" t="s">
        <v>218</v>
      </c>
      <c r="V2755" s="425" t="s">
        <v>5177</v>
      </c>
      <c r="W2755" s="461"/>
      <c r="X2755" s="488">
        <v>45054</v>
      </c>
      <c r="Y2755" s="483"/>
      <c r="Z2755" s="80"/>
    </row>
    <row r="2756" spans="2:26" ht="42.45" hidden="1" customHeight="1" x14ac:dyDescent="0.3">
      <c r="B2756" s="56" t="str">
        <f t="shared" ca="1" si="317"/>
        <v>VERO</v>
      </c>
      <c r="C2756" s="57" t="b">
        <f t="shared" si="318"/>
        <v>1</v>
      </c>
      <c r="D2756" s="57" t="b">
        <f>+IF(Q2756='Convalida dati'!$B$16,AND('Dealflow centrale'!V2756&lt;&gt;"",I2756&lt;&gt;""),IF(AND('Dealflow centrale'!Q2756='Convalida dati'!$B$17,'Dealflow centrale'!I2756=""),OR('Dealflow centrale'!V2756="",V2756='Convalida dati'!$D$8),"FALSO"))</f>
        <v>1</v>
      </c>
      <c r="E2756" s="57" t="b">
        <f>+IF(OR(T2756='Convalida dati'!$F$4,T2756='Convalida dati'!$F$5,T2756='Convalida dati'!$F$8),OR('Dealflow centrale'!V2756='Convalida dati'!$D$9,V2756='Convalida dati'!$D$6,V2756='Convalida dati'!$D$7),IF(OR('Dealflow centrale'!T2756='Convalida dati'!$F$6,'Dealflow centrale'!T2756='Convalida dati'!$F$7),OR('Dealflow centrale'!V2756='Convalida dati'!$D$12,'Dealflow centrale'!V2756='Convalida dati'!$D$9,'Dealflow centrale'!V2756='Convalida dati'!$D$6),IF(T2756="",OR(V2756="",V2756='Convalida dati'!$D$8),"FALSO")))</f>
        <v>1</v>
      </c>
      <c r="F2756" s="58" t="str">
        <f t="shared" ca="1" si="319"/>
        <v>OK</v>
      </c>
      <c r="G2756" s="66">
        <f t="shared" si="323"/>
        <v>2751</v>
      </c>
      <c r="H2756" s="85">
        <v>45050</v>
      </c>
      <c r="I2756" s="296">
        <v>45050</v>
      </c>
      <c r="J2756" s="292" t="s">
        <v>5642</v>
      </c>
      <c r="K2756" s="76" t="s">
        <v>62</v>
      </c>
      <c r="L2756" s="76" t="s">
        <v>206</v>
      </c>
      <c r="M2756" s="78" t="s">
        <v>206</v>
      </c>
      <c r="N2756" s="64"/>
      <c r="O2756" s="272" t="s">
        <v>5641</v>
      </c>
      <c r="P2756" s="66" t="s">
        <v>34</v>
      </c>
      <c r="Q2756" s="280" t="s">
        <v>170</v>
      </c>
      <c r="R2756" s="384" t="s">
        <v>53</v>
      </c>
      <c r="S2756" s="387" t="str">
        <f>+'EVCA sectoralclassification'!E88</f>
        <v>Business and industrial services</v>
      </c>
      <c r="T2756" s="384" t="s">
        <v>41</v>
      </c>
      <c r="U2756" s="66" t="s">
        <v>218</v>
      </c>
      <c r="V2756" s="445" t="s">
        <v>174</v>
      </c>
      <c r="W2756" s="396"/>
      <c r="X2756" s="489">
        <v>45054</v>
      </c>
      <c r="Y2756" s="482"/>
      <c r="Z2756" s="74"/>
    </row>
    <row r="2757" spans="2:26" ht="42.45" hidden="1" customHeight="1" x14ac:dyDescent="0.3">
      <c r="B2757" s="56" t="str">
        <f t="shared" ca="1" si="317"/>
        <v>VERO</v>
      </c>
      <c r="C2757" s="57" t="b">
        <f t="shared" si="318"/>
        <v>1</v>
      </c>
      <c r="D2757" s="57" t="b">
        <f>+IF(Q2757='Convalida dati'!$B$16,AND('Dealflow centrale'!V2757&lt;&gt;"",I2757&lt;&gt;""),IF(AND('Dealflow centrale'!Q2757='Convalida dati'!$B$17,'Dealflow centrale'!I2757=""),OR('Dealflow centrale'!V2757="",V2757='Convalida dati'!$D$8),"FALSO"))</f>
        <v>1</v>
      </c>
      <c r="E2757" s="57" t="b">
        <f>+IF(OR(T2757='Convalida dati'!$F$4,T2757='Convalida dati'!$F$5,T2757='Convalida dati'!$F$8),OR('Dealflow centrale'!V2757='Convalida dati'!$D$9,V2757='Convalida dati'!$D$6,V2757='Convalida dati'!$D$7),IF(OR('Dealflow centrale'!T2757='Convalida dati'!$F$6,'Dealflow centrale'!T2757='Convalida dati'!$F$7),OR('Dealflow centrale'!V2757='Convalida dati'!$D$12,'Dealflow centrale'!V2757='Convalida dati'!$D$9,'Dealflow centrale'!V2757='Convalida dati'!$D$6),IF(T2757="",OR(V2757="",V2757='Convalida dati'!$D$8),"FALSO")))</f>
        <v>1</v>
      </c>
      <c r="F2757" s="58" t="str">
        <f t="shared" ca="1" si="319"/>
        <v>OK</v>
      </c>
      <c r="G2757" s="60">
        <f t="shared" si="323"/>
        <v>2752</v>
      </c>
      <c r="H2757" s="84">
        <v>45050</v>
      </c>
      <c r="I2757" s="295">
        <v>45050</v>
      </c>
      <c r="J2757" s="279" t="s">
        <v>5643</v>
      </c>
      <c r="K2757" s="70" t="s">
        <v>62</v>
      </c>
      <c r="L2757" s="70" t="s">
        <v>165</v>
      </c>
      <c r="M2757" s="72" t="s">
        <v>90</v>
      </c>
      <c r="N2757" s="75"/>
      <c r="O2757" s="73" t="s">
        <v>5645</v>
      </c>
      <c r="P2757" s="72" t="s">
        <v>35</v>
      </c>
      <c r="Q2757" s="281" t="s">
        <v>170</v>
      </c>
      <c r="R2757" s="385" t="s">
        <v>51</v>
      </c>
      <c r="S2757" s="388" t="str">
        <f>+'EVCA sectoralclassification'!E115</f>
        <v>Means of transport: manufacturing and related</v>
      </c>
      <c r="T2757" s="385" t="s">
        <v>166</v>
      </c>
      <c r="U2757" s="72" t="s">
        <v>218</v>
      </c>
      <c r="V2757" s="425" t="s">
        <v>5177</v>
      </c>
      <c r="W2757" s="461"/>
      <c r="X2757" s="488">
        <v>45054</v>
      </c>
      <c r="Y2757" s="483"/>
      <c r="Z2757" s="80"/>
    </row>
    <row r="2758" spans="2:26" ht="42.45" hidden="1" customHeight="1" x14ac:dyDescent="0.3">
      <c r="B2758" s="56" t="str">
        <f t="shared" ca="1" si="317"/>
        <v>VERO</v>
      </c>
      <c r="C2758" s="57" t="b">
        <f t="shared" si="318"/>
        <v>1</v>
      </c>
      <c r="D2758" s="57" t="b">
        <f>+IF(Q2758='Convalida dati'!$B$16,AND('Dealflow centrale'!V2758&lt;&gt;"",I2758&lt;&gt;""),IF(AND('Dealflow centrale'!Q2758='Convalida dati'!$B$17,'Dealflow centrale'!I2758=""),OR('Dealflow centrale'!V2758="",V2758='Convalida dati'!$D$8),"FALSO"))</f>
        <v>1</v>
      </c>
      <c r="E2758" s="57" t="b">
        <f>+IF(OR(T2758='Convalida dati'!$F$4,T2758='Convalida dati'!$F$5,T2758='Convalida dati'!$F$8),OR('Dealflow centrale'!V2758='Convalida dati'!$D$9,V2758='Convalida dati'!$D$6,V2758='Convalida dati'!$D$7),IF(OR('Dealflow centrale'!T2758='Convalida dati'!$F$6,'Dealflow centrale'!T2758='Convalida dati'!$F$7),OR('Dealflow centrale'!V2758='Convalida dati'!$D$12,'Dealflow centrale'!V2758='Convalida dati'!$D$9,'Dealflow centrale'!V2758='Convalida dati'!$D$6),IF(T2758="",OR(V2758="",V2758='Convalida dati'!$D$8),"FALSO")))</f>
        <v>1</v>
      </c>
      <c r="F2758" s="58" t="str">
        <f t="shared" ca="1" si="319"/>
        <v>OK</v>
      </c>
      <c r="G2758" s="66">
        <f t="shared" si="323"/>
        <v>2753</v>
      </c>
      <c r="H2758" s="85">
        <v>45050</v>
      </c>
      <c r="I2758" s="296">
        <v>45050</v>
      </c>
      <c r="J2758" s="292" t="s">
        <v>5644</v>
      </c>
      <c r="K2758" s="76" t="s">
        <v>62</v>
      </c>
      <c r="L2758" s="76" t="s">
        <v>234</v>
      </c>
      <c r="M2758" s="78" t="s">
        <v>96</v>
      </c>
      <c r="N2758" s="64"/>
      <c r="O2758" s="272" t="s">
        <v>5645</v>
      </c>
      <c r="P2758" s="66" t="s">
        <v>35</v>
      </c>
      <c r="Q2758" s="280" t="s">
        <v>170</v>
      </c>
      <c r="R2758" s="384" t="s">
        <v>47</v>
      </c>
      <c r="S2758" s="387" t="str">
        <f>+'EVCA sectoralclassification'!E124</f>
        <v>Consumer products manufacturing</v>
      </c>
      <c r="T2758" s="384" t="s">
        <v>166</v>
      </c>
      <c r="U2758" s="66" t="s">
        <v>218</v>
      </c>
      <c r="V2758" s="427" t="s">
        <v>5177</v>
      </c>
      <c r="W2758" s="462"/>
      <c r="X2758" s="489">
        <v>45054</v>
      </c>
      <c r="Y2758" s="482"/>
      <c r="Z2758" s="74"/>
    </row>
    <row r="2759" spans="2:26" ht="42.45" hidden="1" customHeight="1" x14ac:dyDescent="0.3">
      <c r="B2759" s="56" t="str">
        <f t="shared" ca="1" si="317"/>
        <v>VERO</v>
      </c>
      <c r="C2759" s="57" t="b">
        <f t="shared" si="318"/>
        <v>1</v>
      </c>
      <c r="D2759" s="57" t="b">
        <f>+IF(Q2759='Convalida dati'!$B$16,AND('Dealflow centrale'!V2759&lt;&gt;"",I2759&lt;&gt;""),IF(AND('Dealflow centrale'!Q2759='Convalida dati'!$B$17,'Dealflow centrale'!I2759=""),OR('Dealflow centrale'!V2759="",V2759='Convalida dati'!$D$8),"FALSO"))</f>
        <v>1</v>
      </c>
      <c r="E2759" s="57" t="b">
        <f>+IF(OR(T2759='Convalida dati'!$F$4,T2759='Convalida dati'!$F$5,T2759='Convalida dati'!$F$8),OR('Dealflow centrale'!V2759='Convalida dati'!$D$9,V2759='Convalida dati'!$D$6,V2759='Convalida dati'!$D$7),IF(OR('Dealflow centrale'!T2759='Convalida dati'!$F$6,'Dealflow centrale'!T2759='Convalida dati'!$F$7),OR('Dealflow centrale'!V2759='Convalida dati'!$D$12,'Dealflow centrale'!V2759='Convalida dati'!$D$9,'Dealflow centrale'!V2759='Convalida dati'!$D$6),IF(T2759="",OR(V2759="",V2759='Convalida dati'!$D$8),"FALSO")))</f>
        <v>1</v>
      </c>
      <c r="F2759" s="58" t="str">
        <f t="shared" ca="1" si="319"/>
        <v>OK</v>
      </c>
      <c r="G2759" s="60">
        <f t="shared" si="323"/>
        <v>2754</v>
      </c>
      <c r="H2759" s="84">
        <v>45052</v>
      </c>
      <c r="I2759" s="295">
        <v>45052</v>
      </c>
      <c r="J2759" s="279" t="s">
        <v>5646</v>
      </c>
      <c r="K2759" s="70" t="s">
        <v>62</v>
      </c>
      <c r="L2759" s="70" t="s">
        <v>234</v>
      </c>
      <c r="M2759" s="72" t="s">
        <v>96</v>
      </c>
      <c r="N2759" s="75"/>
      <c r="O2759" s="73" t="s">
        <v>5649</v>
      </c>
      <c r="P2759" s="72" t="s">
        <v>37</v>
      </c>
      <c r="Q2759" s="281" t="s">
        <v>170</v>
      </c>
      <c r="R2759" s="385" t="s">
        <v>48</v>
      </c>
      <c r="S2759" s="388" t="str">
        <f>+'EVCA sectoralclassification'!E200</f>
        <v>Internet technologies</v>
      </c>
      <c r="T2759" s="385" t="s">
        <v>166</v>
      </c>
      <c r="U2759" s="72" t="s">
        <v>218</v>
      </c>
      <c r="V2759" s="425" t="s">
        <v>5177</v>
      </c>
      <c r="W2759" s="461"/>
      <c r="X2759" s="488">
        <v>45054</v>
      </c>
      <c r="Y2759" s="483"/>
      <c r="Z2759" s="80"/>
    </row>
    <row r="2760" spans="2:26" ht="42.45" hidden="1" customHeight="1" x14ac:dyDescent="0.3">
      <c r="B2760" s="56" t="str">
        <f t="shared" ca="1" si="317"/>
        <v>VERO</v>
      </c>
      <c r="C2760" s="57" t="b">
        <f t="shared" si="318"/>
        <v>1</v>
      </c>
      <c r="D2760" s="57" t="b">
        <f>+IF(Q2760='Convalida dati'!$B$16,AND('Dealflow centrale'!V2760&lt;&gt;"",I2760&lt;&gt;""),IF(AND('Dealflow centrale'!Q2760='Convalida dati'!$B$17,'Dealflow centrale'!I2760=""),OR('Dealflow centrale'!V2760="",V2760='Convalida dati'!$D$8),"FALSO"))</f>
        <v>1</v>
      </c>
      <c r="E2760" s="57" t="b">
        <f>+IF(OR(T2760='Convalida dati'!$F$4,T2760='Convalida dati'!$F$5,T2760='Convalida dati'!$F$8),OR('Dealflow centrale'!V2760='Convalida dati'!$D$9,V2760='Convalida dati'!$D$6,V2760='Convalida dati'!$D$7),IF(OR('Dealflow centrale'!T2760='Convalida dati'!$F$6,'Dealflow centrale'!T2760='Convalida dati'!$F$7),OR('Dealflow centrale'!V2760='Convalida dati'!$D$12,'Dealflow centrale'!V2760='Convalida dati'!$D$9,'Dealflow centrale'!V2760='Convalida dati'!$D$6),IF(T2760="",OR(V2760="",V2760='Convalida dati'!$D$8),"FALSO")))</f>
        <v>1</v>
      </c>
      <c r="F2760" s="58" t="str">
        <f t="shared" ca="1" si="319"/>
        <v>OK</v>
      </c>
      <c r="G2760" s="66">
        <f t="shared" si="323"/>
        <v>2755</v>
      </c>
      <c r="H2760" s="85">
        <v>45052</v>
      </c>
      <c r="I2760" s="296">
        <v>45052</v>
      </c>
      <c r="J2760" s="292" t="s">
        <v>5647</v>
      </c>
      <c r="K2760" s="76" t="s">
        <v>62</v>
      </c>
      <c r="L2760" s="76" t="s">
        <v>234</v>
      </c>
      <c r="M2760" s="78" t="s">
        <v>96</v>
      </c>
      <c r="N2760" s="64"/>
      <c r="O2760" s="272" t="s">
        <v>5649</v>
      </c>
      <c r="P2760" s="66" t="s">
        <v>37</v>
      </c>
      <c r="Q2760" s="67" t="s">
        <v>170</v>
      </c>
      <c r="R2760" s="384" t="s">
        <v>48</v>
      </c>
      <c r="S2760" s="387" t="str">
        <f>+'EVCA sectoralclassification'!E200</f>
        <v>Internet technologies</v>
      </c>
      <c r="T2760" s="384" t="s">
        <v>166</v>
      </c>
      <c r="U2760" s="66" t="s">
        <v>218</v>
      </c>
      <c r="V2760" s="427" t="s">
        <v>5177</v>
      </c>
      <c r="W2760" s="462"/>
      <c r="X2760" s="489">
        <v>45054</v>
      </c>
      <c r="Y2760" s="482"/>
      <c r="Z2760" s="74"/>
    </row>
    <row r="2761" spans="2:26" ht="42.45" hidden="1" customHeight="1" x14ac:dyDescent="0.3">
      <c r="B2761" s="56" t="str">
        <f t="shared" ca="1" si="317"/>
        <v>VERO</v>
      </c>
      <c r="C2761" s="57" t="b">
        <f t="shared" si="318"/>
        <v>1</v>
      </c>
      <c r="D2761" s="57" t="b">
        <f>+IF(Q2761='Convalida dati'!$B$16,AND('Dealflow centrale'!V2761&lt;&gt;"",I2761&lt;&gt;""),IF(AND('Dealflow centrale'!Q2761='Convalida dati'!$B$17,'Dealflow centrale'!I2761=""),OR('Dealflow centrale'!V2761="",V2761='Convalida dati'!$D$8),"FALSO"))</f>
        <v>1</v>
      </c>
      <c r="E2761" s="57" t="b">
        <f>+IF(OR(T2761='Convalida dati'!$F$4,T2761='Convalida dati'!$F$5,T2761='Convalida dati'!$F$8),OR('Dealflow centrale'!V2761='Convalida dati'!$D$9,V2761='Convalida dati'!$D$6,V2761='Convalida dati'!$D$7),IF(OR('Dealflow centrale'!T2761='Convalida dati'!$F$6,'Dealflow centrale'!T2761='Convalida dati'!$F$7),OR('Dealflow centrale'!V2761='Convalida dati'!$D$12,'Dealflow centrale'!V2761='Convalida dati'!$D$9,'Dealflow centrale'!V2761='Convalida dati'!$D$6),IF(T2761="",OR(V2761="",V2761='Convalida dati'!$D$8),"FALSO")))</f>
        <v>1</v>
      </c>
      <c r="F2761" s="58" t="str">
        <f t="shared" ca="1" si="319"/>
        <v>OK</v>
      </c>
      <c r="G2761" s="60">
        <f t="shared" si="323"/>
        <v>2756</v>
      </c>
      <c r="H2761" s="84">
        <v>45052</v>
      </c>
      <c r="I2761" s="295">
        <v>45052</v>
      </c>
      <c r="J2761" s="279" t="s">
        <v>5648</v>
      </c>
      <c r="K2761" s="70" t="s">
        <v>62</v>
      </c>
      <c r="L2761" s="70" t="s">
        <v>234</v>
      </c>
      <c r="M2761" s="72" t="s">
        <v>96</v>
      </c>
      <c r="N2761" s="75"/>
      <c r="O2761" s="73" t="s">
        <v>5649</v>
      </c>
      <c r="P2761" s="72" t="s">
        <v>37</v>
      </c>
      <c r="Q2761" s="281" t="s">
        <v>170</v>
      </c>
      <c r="R2761" s="385" t="s">
        <v>48</v>
      </c>
      <c r="S2761" s="388" t="str">
        <f>+'EVCA sectoralclassification'!E200</f>
        <v>Internet technologies</v>
      </c>
      <c r="T2761" s="385" t="s">
        <v>166</v>
      </c>
      <c r="U2761" s="72" t="s">
        <v>218</v>
      </c>
      <c r="V2761" s="425" t="s">
        <v>5177</v>
      </c>
      <c r="W2761" s="461"/>
      <c r="X2761" s="488">
        <v>45054</v>
      </c>
      <c r="Y2761" s="483"/>
      <c r="Z2761" s="80"/>
    </row>
    <row r="2762" spans="2:26" ht="42.45" hidden="1" customHeight="1" x14ac:dyDescent="0.3">
      <c r="B2762" s="56" t="str">
        <f t="shared" ca="1" si="317"/>
        <v>VERO</v>
      </c>
      <c r="C2762" s="57" t="b">
        <f t="shared" si="318"/>
        <v>1</v>
      </c>
      <c r="D2762" s="57" t="b">
        <f>+IF(Q2762='Convalida dati'!$B$16,AND('Dealflow centrale'!V2762&lt;&gt;"",I2762&lt;&gt;""),IF(AND('Dealflow centrale'!Q2762='Convalida dati'!$B$17,'Dealflow centrale'!I2762=""),OR('Dealflow centrale'!V2762="",V2762='Convalida dati'!$D$8),"FALSO"))</f>
        <v>1</v>
      </c>
      <c r="E2762" s="57" t="b">
        <f>+IF(OR(T2762='Convalida dati'!$F$4,T2762='Convalida dati'!$F$5,T2762='Convalida dati'!$F$8),OR('Dealflow centrale'!V2762='Convalida dati'!$D$9,V2762='Convalida dati'!$D$6,V2762='Convalida dati'!$D$7),IF(OR('Dealflow centrale'!T2762='Convalida dati'!$F$6,'Dealflow centrale'!T2762='Convalida dati'!$F$7),OR('Dealflow centrale'!V2762='Convalida dati'!$D$12,'Dealflow centrale'!V2762='Convalida dati'!$D$9,'Dealflow centrale'!V2762='Convalida dati'!$D$6),IF(T2762="",OR(V2762="",V2762='Convalida dati'!$D$8),"FALSO")))</f>
        <v>1</v>
      </c>
      <c r="F2762" s="58" t="str">
        <f t="shared" ca="1" si="319"/>
        <v>OK</v>
      </c>
      <c r="G2762" s="66">
        <f t="shared" si="323"/>
        <v>2757</v>
      </c>
      <c r="H2762" s="85">
        <v>45052</v>
      </c>
      <c r="I2762" s="296">
        <v>45052</v>
      </c>
      <c r="J2762" s="292" t="s">
        <v>5650</v>
      </c>
      <c r="K2762" s="76" t="s">
        <v>62</v>
      </c>
      <c r="L2762" s="76" t="s">
        <v>234</v>
      </c>
      <c r="M2762" s="78" t="s">
        <v>96</v>
      </c>
      <c r="N2762" s="64"/>
      <c r="O2762" s="272" t="s">
        <v>5649</v>
      </c>
      <c r="P2762" s="66" t="s">
        <v>37</v>
      </c>
      <c r="Q2762" s="67" t="s">
        <v>170</v>
      </c>
      <c r="R2762" s="384" t="s">
        <v>48</v>
      </c>
      <c r="S2762" s="387" t="str">
        <f>+'EVCA sectoralclassification'!E200</f>
        <v>Internet technologies</v>
      </c>
      <c r="T2762" s="384" t="s">
        <v>41</v>
      </c>
      <c r="U2762" s="66" t="s">
        <v>218</v>
      </c>
      <c r="V2762" s="445" t="s">
        <v>174</v>
      </c>
      <c r="W2762" s="396"/>
      <c r="X2762" s="489">
        <v>45054</v>
      </c>
      <c r="Y2762" s="482"/>
      <c r="Z2762" s="74"/>
    </row>
    <row r="2763" spans="2:26" ht="42.45" hidden="1" customHeight="1" x14ac:dyDescent="0.3">
      <c r="B2763" s="56" t="str">
        <f t="shared" ref="B2763:B2826" ca="1" si="324">IF(AND(+H2763&lt;=X2763,X2763&lt;=TODAY()),"VERO","FALSO")</f>
        <v>VERO</v>
      </c>
      <c r="C2763" s="57" t="b">
        <f t="shared" ref="C2763:C2826" si="325">+(AND(G2763&lt;&gt;"",H2763&lt;&gt;"",J2763&lt;&gt;"",K2763&lt;&gt;"",L2763&lt;&gt;"",M2763&lt;&gt;"",P2763&lt;&gt;"",Q2763&lt;&gt;""))</f>
        <v>1</v>
      </c>
      <c r="D2763" s="57" t="b">
        <f>+IF(Q2763='Convalida dati'!$B$16,AND('Dealflow centrale'!V2763&lt;&gt;"",I2763&lt;&gt;""),IF(AND('Dealflow centrale'!Q2763='Convalida dati'!$B$17,'Dealflow centrale'!I2763=""),OR('Dealflow centrale'!V2763="",V2763='Convalida dati'!$D$8),"FALSO"))</f>
        <v>1</v>
      </c>
      <c r="E2763" s="57" t="b">
        <f>+IF(OR(T2763='Convalida dati'!$F$4,T2763='Convalida dati'!$F$5,T2763='Convalida dati'!$F$8),OR('Dealflow centrale'!V2763='Convalida dati'!$D$9,V2763='Convalida dati'!$D$6,V2763='Convalida dati'!$D$7),IF(OR('Dealflow centrale'!T2763='Convalida dati'!$F$6,'Dealflow centrale'!T2763='Convalida dati'!$F$7),OR('Dealflow centrale'!V2763='Convalida dati'!$D$12,'Dealflow centrale'!V2763='Convalida dati'!$D$9,'Dealflow centrale'!V2763='Convalida dati'!$D$6),IF(T2763="",OR(V2763="",V2763='Convalida dati'!$D$8),"FALSO")))</f>
        <v>1</v>
      </c>
      <c r="F2763" s="58" t="str">
        <f t="shared" ref="F2763:F2826" ca="1" si="326">+IF(AND(B2763="VERO",C2763=TRUE,D2763=TRUE,E2763=TRUE),"OK","ERRORE")</f>
        <v>OK</v>
      </c>
      <c r="G2763" s="60">
        <f t="shared" si="323"/>
        <v>2758</v>
      </c>
      <c r="H2763" s="84">
        <v>45055</v>
      </c>
      <c r="I2763" s="295">
        <v>45055</v>
      </c>
      <c r="J2763" s="279" t="s">
        <v>5652</v>
      </c>
      <c r="K2763" s="70" t="s">
        <v>62</v>
      </c>
      <c r="L2763" s="70" t="s">
        <v>1930</v>
      </c>
      <c r="M2763" s="72" t="s">
        <v>90</v>
      </c>
      <c r="N2763" s="75"/>
      <c r="O2763" s="73" t="s">
        <v>5651</v>
      </c>
      <c r="P2763" s="72" t="s">
        <v>37</v>
      </c>
      <c r="Q2763" s="281" t="s">
        <v>170</v>
      </c>
      <c r="R2763" s="385" t="s">
        <v>53</v>
      </c>
      <c r="S2763" s="388" t="str">
        <f>+'EVCA sectoralclassification'!E161</f>
        <v>Consumer services: other</v>
      </c>
      <c r="T2763" s="385" t="s">
        <v>166</v>
      </c>
      <c r="U2763" s="72" t="s">
        <v>218</v>
      </c>
      <c r="V2763" s="425" t="s">
        <v>5177</v>
      </c>
      <c r="W2763" s="461"/>
      <c r="X2763" s="488">
        <v>45061</v>
      </c>
      <c r="Y2763" s="483"/>
      <c r="Z2763" s="80"/>
    </row>
    <row r="2764" spans="2:26" ht="42.45" hidden="1" customHeight="1" x14ac:dyDescent="0.3">
      <c r="B2764" s="56" t="str">
        <f t="shared" ca="1" si="324"/>
        <v>VERO</v>
      </c>
      <c r="C2764" s="57" t="b">
        <f t="shared" si="325"/>
        <v>1</v>
      </c>
      <c r="D2764" s="57" t="b">
        <f>+IF(Q2764='Convalida dati'!$B$16,AND('Dealflow centrale'!V2764&lt;&gt;"",I2764&lt;&gt;""),IF(AND('Dealflow centrale'!Q2764='Convalida dati'!$B$17,'Dealflow centrale'!I2764=""),OR('Dealflow centrale'!V2764="",V2764='Convalida dati'!$D$8),"FALSO"))</f>
        <v>1</v>
      </c>
      <c r="E2764" s="57" t="b">
        <f>+IF(OR(T2764='Convalida dati'!$F$4,T2764='Convalida dati'!$F$5,T2764='Convalida dati'!$F$8),OR('Dealflow centrale'!V2764='Convalida dati'!$D$9,V2764='Convalida dati'!$D$6,V2764='Convalida dati'!$D$7),IF(OR('Dealflow centrale'!T2764='Convalida dati'!$F$6,'Dealflow centrale'!T2764='Convalida dati'!$F$7),OR('Dealflow centrale'!V2764='Convalida dati'!$D$12,'Dealflow centrale'!V2764='Convalida dati'!$D$9,'Dealflow centrale'!V2764='Convalida dati'!$D$6),IF(T2764="",OR(V2764="",V2764='Convalida dati'!$D$8),"FALSO")))</f>
        <v>1</v>
      </c>
      <c r="F2764" s="58" t="str">
        <f t="shared" ca="1" si="326"/>
        <v>OK</v>
      </c>
      <c r="G2764" s="66">
        <f t="shared" si="323"/>
        <v>2759</v>
      </c>
      <c r="H2764" s="85">
        <v>45055</v>
      </c>
      <c r="I2764" s="296">
        <v>45055</v>
      </c>
      <c r="J2764" s="292" t="s">
        <v>5654</v>
      </c>
      <c r="K2764" s="76" t="s">
        <v>64</v>
      </c>
      <c r="L2764" s="76" t="s">
        <v>895</v>
      </c>
      <c r="M2764" s="78" t="s">
        <v>161</v>
      </c>
      <c r="N2764" s="64"/>
      <c r="O2764" s="272" t="s">
        <v>5653</v>
      </c>
      <c r="P2764" s="66" t="s">
        <v>34</v>
      </c>
      <c r="Q2764" s="280" t="s">
        <v>170</v>
      </c>
      <c r="R2764" s="384" t="s">
        <v>47</v>
      </c>
      <c r="S2764" s="387" t="str">
        <f>+'EVCA sectoralclassification'!E149</f>
        <v>Hospitality, sports and entertainment facilities</v>
      </c>
      <c r="T2764" s="384" t="s">
        <v>166</v>
      </c>
      <c r="U2764" s="66" t="s">
        <v>218</v>
      </c>
      <c r="V2764" s="445" t="s">
        <v>174</v>
      </c>
      <c r="W2764" s="396"/>
      <c r="X2764" s="489">
        <v>45061</v>
      </c>
      <c r="Y2764" s="482" t="s">
        <v>4408</v>
      </c>
      <c r="Z2764" s="74"/>
    </row>
    <row r="2765" spans="2:26" ht="42.45" hidden="1" customHeight="1" x14ac:dyDescent="0.3">
      <c r="B2765" s="56" t="str">
        <f t="shared" ca="1" si="324"/>
        <v>VERO</v>
      </c>
      <c r="C2765" s="57" t="b">
        <f t="shared" si="325"/>
        <v>1</v>
      </c>
      <c r="D2765" s="57" t="b">
        <f>+IF(Q2765='Convalida dati'!$B$16,AND('Dealflow centrale'!V2765&lt;&gt;"",I2765&lt;&gt;""),IF(AND('Dealflow centrale'!Q2765='Convalida dati'!$B$17,'Dealflow centrale'!I2765=""),OR('Dealflow centrale'!V2765="",V2765='Convalida dati'!$D$8),"FALSO"))</f>
        <v>1</v>
      </c>
      <c r="E2765" s="57" t="b">
        <f>+IF(OR(T2765='Convalida dati'!$F$4,T2765='Convalida dati'!$F$5,T2765='Convalida dati'!$F$8),OR('Dealflow centrale'!V2765='Convalida dati'!$D$9,V2765='Convalida dati'!$D$6,V2765='Convalida dati'!$D$7),IF(OR('Dealflow centrale'!T2765='Convalida dati'!$F$6,'Dealflow centrale'!T2765='Convalida dati'!$F$7),OR('Dealflow centrale'!V2765='Convalida dati'!$D$12,'Dealflow centrale'!V2765='Convalida dati'!$D$9,'Dealflow centrale'!V2765='Convalida dati'!$D$6),IF(T2765="",OR(V2765="",V2765='Convalida dati'!$D$8),"FALSO")))</f>
        <v>1</v>
      </c>
      <c r="F2765" s="58" t="str">
        <f t="shared" ca="1" si="326"/>
        <v>OK</v>
      </c>
      <c r="G2765" s="60">
        <f t="shared" si="323"/>
        <v>2760</v>
      </c>
      <c r="H2765" s="84">
        <v>45055</v>
      </c>
      <c r="I2765" s="295">
        <v>45055</v>
      </c>
      <c r="J2765" s="279" t="s">
        <v>5655</v>
      </c>
      <c r="K2765" s="70" t="s">
        <v>62</v>
      </c>
      <c r="L2765" s="70" t="s">
        <v>714</v>
      </c>
      <c r="M2765" s="72" t="s">
        <v>103</v>
      </c>
      <c r="N2765" s="75"/>
      <c r="O2765" s="73" t="s">
        <v>5656</v>
      </c>
      <c r="P2765" s="72" t="s">
        <v>34</v>
      </c>
      <c r="Q2765" s="281" t="s">
        <v>170</v>
      </c>
      <c r="R2765" s="385" t="s">
        <v>49</v>
      </c>
      <c r="S2765" s="388" t="str">
        <f>+'EVCA sectoralclassification'!E181</f>
        <v>Financial institutions and services</v>
      </c>
      <c r="T2765" s="385" t="s">
        <v>41</v>
      </c>
      <c r="U2765" s="72" t="s">
        <v>218</v>
      </c>
      <c r="V2765" s="434" t="s">
        <v>174</v>
      </c>
      <c r="W2765" s="397"/>
      <c r="X2765" s="488">
        <v>45061</v>
      </c>
      <c r="Y2765" s="483"/>
      <c r="Z2765" s="80"/>
    </row>
    <row r="2766" spans="2:26" ht="42.45" hidden="1" customHeight="1" x14ac:dyDescent="0.3">
      <c r="B2766" s="56" t="str">
        <f t="shared" ca="1" si="324"/>
        <v>VERO</v>
      </c>
      <c r="C2766" s="57" t="b">
        <f t="shared" si="325"/>
        <v>1</v>
      </c>
      <c r="D2766" s="57" t="b">
        <f>+IF(Q2766='Convalida dati'!$B$16,AND('Dealflow centrale'!V2766&lt;&gt;"",I2766&lt;&gt;""),IF(AND('Dealflow centrale'!Q2766='Convalida dati'!$B$17,'Dealflow centrale'!I2766=""),OR('Dealflow centrale'!V2766="",V2766='Convalida dati'!$D$8),"FALSO"))</f>
        <v>1</v>
      </c>
      <c r="E2766" s="57" t="b">
        <f>+IF(OR(T2766='Convalida dati'!$F$4,T2766='Convalida dati'!$F$5,T2766='Convalida dati'!$F$8),OR('Dealflow centrale'!V2766='Convalida dati'!$D$9,V2766='Convalida dati'!$D$6,V2766='Convalida dati'!$D$7),IF(OR('Dealflow centrale'!T2766='Convalida dati'!$F$6,'Dealflow centrale'!T2766='Convalida dati'!$F$7),OR('Dealflow centrale'!V2766='Convalida dati'!$D$12,'Dealflow centrale'!V2766='Convalida dati'!$D$9,'Dealflow centrale'!V2766='Convalida dati'!$D$6),IF(T2766="",OR(V2766="",V2766='Convalida dati'!$D$8),"FALSO")))</f>
        <v>1</v>
      </c>
      <c r="F2766" s="58" t="str">
        <f t="shared" ca="1" si="326"/>
        <v>OK</v>
      </c>
      <c r="G2766" s="66">
        <f t="shared" si="323"/>
        <v>2761</v>
      </c>
      <c r="H2766" s="85">
        <v>45056</v>
      </c>
      <c r="I2766" s="296">
        <v>45056</v>
      </c>
      <c r="J2766" s="292" t="s">
        <v>5657</v>
      </c>
      <c r="K2766" s="76" t="s">
        <v>62</v>
      </c>
      <c r="L2766" s="76" t="s">
        <v>206</v>
      </c>
      <c r="M2766" s="78" t="s">
        <v>206</v>
      </c>
      <c r="N2766" s="64"/>
      <c r="O2766" s="272" t="s">
        <v>4289</v>
      </c>
      <c r="P2766" s="78" t="s">
        <v>35</v>
      </c>
      <c r="Q2766" s="280" t="s">
        <v>170</v>
      </c>
      <c r="R2766" s="384" t="s">
        <v>48</v>
      </c>
      <c r="S2766" s="387" t="str">
        <f>+'EVCA sectoralclassification'!E200</f>
        <v>Internet technologies</v>
      </c>
      <c r="T2766" s="384" t="s">
        <v>41</v>
      </c>
      <c r="U2766" s="66" t="s">
        <v>218</v>
      </c>
      <c r="V2766" s="445" t="s">
        <v>174</v>
      </c>
      <c r="W2766" s="396"/>
      <c r="X2766" s="489">
        <v>45061</v>
      </c>
      <c r="Y2766" s="482"/>
      <c r="Z2766" s="74"/>
    </row>
    <row r="2767" spans="2:26" ht="42.45" hidden="1" customHeight="1" x14ac:dyDescent="0.3">
      <c r="B2767" s="56" t="str">
        <f t="shared" ca="1" si="324"/>
        <v>VERO</v>
      </c>
      <c r="C2767" s="57" t="b">
        <f t="shared" si="325"/>
        <v>1</v>
      </c>
      <c r="D2767" s="57" t="b">
        <f>+IF(Q2767='Convalida dati'!$B$16,AND('Dealflow centrale'!V2767&lt;&gt;"",I2767&lt;&gt;""),IF(AND('Dealflow centrale'!Q2767='Convalida dati'!$B$17,'Dealflow centrale'!I2767=""),OR('Dealflow centrale'!V2767="",V2767='Convalida dati'!$D$8),"FALSO"))</f>
        <v>1</v>
      </c>
      <c r="E2767" s="57" t="b">
        <f>+IF(OR(T2767='Convalida dati'!$F$4,T2767='Convalida dati'!$F$5,T2767='Convalida dati'!$F$8),OR('Dealflow centrale'!V2767='Convalida dati'!$D$9,V2767='Convalida dati'!$D$6,V2767='Convalida dati'!$D$7),IF(OR('Dealflow centrale'!T2767='Convalida dati'!$F$6,'Dealflow centrale'!T2767='Convalida dati'!$F$7),OR('Dealflow centrale'!V2767='Convalida dati'!$D$12,'Dealflow centrale'!V2767='Convalida dati'!$D$9,'Dealflow centrale'!V2767='Convalida dati'!$D$6),IF(T2767="",OR(V2767="",V2767='Convalida dati'!$D$8),"FALSO")))</f>
        <v>1</v>
      </c>
      <c r="F2767" s="58" t="str">
        <f t="shared" ca="1" si="326"/>
        <v>OK</v>
      </c>
      <c r="G2767" s="60">
        <f t="shared" si="323"/>
        <v>2762</v>
      </c>
      <c r="H2767" s="84">
        <v>45056</v>
      </c>
      <c r="I2767" s="295">
        <v>45056</v>
      </c>
      <c r="J2767" s="279" t="s">
        <v>5658</v>
      </c>
      <c r="K2767" s="70" t="s">
        <v>62</v>
      </c>
      <c r="L2767" s="70" t="s">
        <v>206</v>
      </c>
      <c r="M2767" s="72" t="s">
        <v>206</v>
      </c>
      <c r="N2767" s="75"/>
      <c r="O2767" s="73" t="s">
        <v>5659</v>
      </c>
      <c r="P2767" s="72" t="s">
        <v>34</v>
      </c>
      <c r="Q2767" s="281" t="s">
        <v>170</v>
      </c>
      <c r="R2767" s="385" t="s">
        <v>53</v>
      </c>
      <c r="S2767" s="388" t="str">
        <f>+'EVCA sectoralclassification'!E89</f>
        <v>Business and industrial services</v>
      </c>
      <c r="T2767" s="385" t="s">
        <v>41</v>
      </c>
      <c r="U2767" s="72" t="s">
        <v>218</v>
      </c>
      <c r="V2767" s="434" t="s">
        <v>174</v>
      </c>
      <c r="W2767" s="397"/>
      <c r="X2767" s="488">
        <v>45061</v>
      </c>
      <c r="Y2767" s="483"/>
      <c r="Z2767" s="80"/>
    </row>
    <row r="2768" spans="2:26" ht="42.45" hidden="1" customHeight="1" x14ac:dyDescent="0.3">
      <c r="B2768" s="56" t="str">
        <f t="shared" ca="1" si="324"/>
        <v>VERO</v>
      </c>
      <c r="C2768" s="57" t="b">
        <f t="shared" si="325"/>
        <v>1</v>
      </c>
      <c r="D2768" s="57" t="b">
        <f>+IF(Q2768='Convalida dati'!$B$16,AND('Dealflow centrale'!V2768&lt;&gt;"",I2768&lt;&gt;""),IF(AND('Dealflow centrale'!Q2768='Convalida dati'!$B$17,'Dealflow centrale'!I2768=""),OR('Dealflow centrale'!V2768="",V2768='Convalida dati'!$D$8),"FALSO"))</f>
        <v>1</v>
      </c>
      <c r="E2768" s="57" t="b">
        <f>+IF(OR(T2768='Convalida dati'!$F$4,T2768='Convalida dati'!$F$5,T2768='Convalida dati'!$F$8),OR('Dealflow centrale'!V2768='Convalida dati'!$D$9,V2768='Convalida dati'!$D$6,V2768='Convalida dati'!$D$7),IF(OR('Dealflow centrale'!T2768='Convalida dati'!$F$6,'Dealflow centrale'!T2768='Convalida dati'!$F$7),OR('Dealflow centrale'!V2768='Convalida dati'!$D$12,'Dealflow centrale'!V2768='Convalida dati'!$D$9,'Dealflow centrale'!V2768='Convalida dati'!$D$6),IF(T2768="",OR(V2768="",V2768='Convalida dati'!$D$8),"FALSO")))</f>
        <v>1</v>
      </c>
      <c r="F2768" s="58" t="str">
        <f t="shared" ca="1" si="326"/>
        <v>OK</v>
      </c>
      <c r="G2768" s="66">
        <f t="shared" si="323"/>
        <v>2763</v>
      </c>
      <c r="H2768" s="85">
        <v>45057</v>
      </c>
      <c r="I2768" s="296">
        <v>45057</v>
      </c>
      <c r="J2768" s="292" t="s">
        <v>5661</v>
      </c>
      <c r="K2768" s="76" t="s">
        <v>64</v>
      </c>
      <c r="L2768" s="76" t="s">
        <v>895</v>
      </c>
      <c r="M2768" s="78" t="s">
        <v>161</v>
      </c>
      <c r="N2768" s="64"/>
      <c r="O2768" s="272" t="s">
        <v>5660</v>
      </c>
      <c r="P2768" s="66" t="s">
        <v>34</v>
      </c>
      <c r="Q2768" s="280" t="s">
        <v>170</v>
      </c>
      <c r="R2768" s="384" t="s">
        <v>53</v>
      </c>
      <c r="S2768" s="387" t="str">
        <f>+'EVCA sectoralclassification'!E150</f>
        <v>Hospitality, sports and entertainment facilities</v>
      </c>
      <c r="T2768" s="384" t="s">
        <v>166</v>
      </c>
      <c r="U2768" s="66" t="s">
        <v>218</v>
      </c>
      <c r="V2768" s="445" t="s">
        <v>174</v>
      </c>
      <c r="W2768" s="396"/>
      <c r="X2768" s="489">
        <v>45061</v>
      </c>
      <c r="Y2768" s="482" t="s">
        <v>4408</v>
      </c>
      <c r="Z2768" s="74"/>
    </row>
    <row r="2769" spans="2:26" ht="42.45" hidden="1" customHeight="1" x14ac:dyDescent="0.3">
      <c r="B2769" s="56" t="str">
        <f t="shared" ca="1" si="324"/>
        <v>VERO</v>
      </c>
      <c r="C2769" s="57" t="b">
        <f t="shared" si="325"/>
        <v>1</v>
      </c>
      <c r="D2769" s="57" t="b">
        <f>+IF(Q2769='Convalida dati'!$B$16,AND('Dealflow centrale'!V2769&lt;&gt;"",I2769&lt;&gt;""),IF(AND('Dealflow centrale'!Q2769='Convalida dati'!$B$17,'Dealflow centrale'!I2769=""),OR('Dealflow centrale'!V2769="",V2769='Convalida dati'!$D$8),"FALSO"))</f>
        <v>1</v>
      </c>
      <c r="E2769" s="57" t="b">
        <f>+IF(OR(T2769='Convalida dati'!$F$4,T2769='Convalida dati'!$F$5,T2769='Convalida dati'!$F$8),OR('Dealflow centrale'!V2769='Convalida dati'!$D$9,V2769='Convalida dati'!$D$6,V2769='Convalida dati'!$D$7),IF(OR('Dealflow centrale'!T2769='Convalida dati'!$F$6,'Dealflow centrale'!T2769='Convalida dati'!$F$7),OR('Dealflow centrale'!V2769='Convalida dati'!$D$12,'Dealflow centrale'!V2769='Convalida dati'!$D$9,'Dealflow centrale'!V2769='Convalida dati'!$D$6),IF(T2769="",OR(V2769="",V2769='Convalida dati'!$D$8),"FALSO")))</f>
        <v>1</v>
      </c>
      <c r="F2769" s="58" t="str">
        <f t="shared" ca="1" si="326"/>
        <v>OK</v>
      </c>
      <c r="G2769" s="60">
        <f t="shared" si="323"/>
        <v>2764</v>
      </c>
      <c r="H2769" s="84">
        <v>45058</v>
      </c>
      <c r="I2769" s="295">
        <v>45070</v>
      </c>
      <c r="J2769" s="279" t="s">
        <v>6955</v>
      </c>
      <c r="K2769" s="70" t="s">
        <v>62</v>
      </c>
      <c r="L2769" s="70" t="s">
        <v>149</v>
      </c>
      <c r="M2769" s="72" t="s">
        <v>92</v>
      </c>
      <c r="N2769" s="75"/>
      <c r="O2769" s="73" t="s">
        <v>5662</v>
      </c>
      <c r="P2769" s="72" t="s">
        <v>34</v>
      </c>
      <c r="Q2769" s="281" t="s">
        <v>170</v>
      </c>
      <c r="R2769" s="385" t="s">
        <v>48</v>
      </c>
      <c r="S2769" s="388" t="str">
        <f>+'EVCA sectoralclassification'!E199</f>
        <v>Internet technologies</v>
      </c>
      <c r="T2769" s="385" t="s">
        <v>166</v>
      </c>
      <c r="U2769" s="72" t="s">
        <v>218</v>
      </c>
      <c r="V2769" s="425" t="s">
        <v>5177</v>
      </c>
      <c r="W2769" s="461"/>
      <c r="X2769" s="488">
        <v>45075</v>
      </c>
      <c r="Y2769" s="483"/>
      <c r="Z2769" s="80"/>
    </row>
    <row r="2770" spans="2:26" ht="42.45" hidden="1" customHeight="1" x14ac:dyDescent="0.3">
      <c r="B2770" s="56" t="str">
        <f t="shared" ca="1" si="324"/>
        <v>VERO</v>
      </c>
      <c r="C2770" s="57" t="b">
        <f t="shared" si="325"/>
        <v>1</v>
      </c>
      <c r="D2770" s="57" t="b">
        <f>+IF(Q2770='Convalida dati'!$B$16,AND('Dealflow centrale'!V2770&lt;&gt;"",I2770&lt;&gt;""),IF(AND('Dealflow centrale'!Q2770='Convalida dati'!$B$17,'Dealflow centrale'!I2770=""),OR('Dealflow centrale'!V2770="",V2770='Convalida dati'!$D$8),"FALSO"))</f>
        <v>1</v>
      </c>
      <c r="E2770" s="57" t="b">
        <f>+IF(OR(T2770='Convalida dati'!$F$4,T2770='Convalida dati'!$F$5,T2770='Convalida dati'!$F$8),OR('Dealflow centrale'!V2770='Convalida dati'!$D$9,V2770='Convalida dati'!$D$6,V2770='Convalida dati'!$D$7),IF(OR('Dealflow centrale'!T2770='Convalida dati'!$F$6,'Dealflow centrale'!T2770='Convalida dati'!$F$7),OR('Dealflow centrale'!V2770='Convalida dati'!$D$12,'Dealflow centrale'!V2770='Convalida dati'!$D$9,'Dealflow centrale'!V2770='Convalida dati'!$D$6),IF(T2770="",OR(V2770="",V2770='Convalida dati'!$D$8),"FALSO")))</f>
        <v>1</v>
      </c>
      <c r="F2770" s="58" t="str">
        <f t="shared" ca="1" si="326"/>
        <v>OK</v>
      </c>
      <c r="G2770" s="66">
        <f t="shared" si="323"/>
        <v>2765</v>
      </c>
      <c r="H2770" s="85">
        <v>45061</v>
      </c>
      <c r="I2770" s="296">
        <v>45061</v>
      </c>
      <c r="J2770" s="292" t="s">
        <v>5663</v>
      </c>
      <c r="K2770" s="76" t="s">
        <v>62</v>
      </c>
      <c r="L2770" s="76" t="s">
        <v>69</v>
      </c>
      <c r="M2770" s="78" t="s">
        <v>70</v>
      </c>
      <c r="N2770" s="64"/>
      <c r="O2770" s="272" t="s">
        <v>5664</v>
      </c>
      <c r="P2770" s="78" t="s">
        <v>37</v>
      </c>
      <c r="Q2770" s="280" t="s">
        <v>170</v>
      </c>
      <c r="R2770" s="384" t="s">
        <v>50</v>
      </c>
      <c r="S2770" s="387" t="str">
        <f>+'EVCA sectoralclassification'!E60</f>
        <v>Industrial measurement, sensing and control</v>
      </c>
      <c r="T2770" s="384" t="s">
        <v>166</v>
      </c>
      <c r="U2770" s="78" t="s">
        <v>218</v>
      </c>
      <c r="V2770" s="427" t="s">
        <v>5177</v>
      </c>
      <c r="W2770" s="462"/>
      <c r="X2770" s="489">
        <v>45061</v>
      </c>
      <c r="Y2770" s="482"/>
      <c r="Z2770" s="74"/>
    </row>
    <row r="2771" spans="2:26" ht="42.45" hidden="1" customHeight="1" x14ac:dyDescent="0.3">
      <c r="B2771" s="56" t="str">
        <f t="shared" ca="1" si="324"/>
        <v>VERO</v>
      </c>
      <c r="C2771" s="57" t="b">
        <f t="shared" si="325"/>
        <v>1</v>
      </c>
      <c r="D2771" s="57" t="b">
        <f>+IF(Q2771='Convalida dati'!$B$16,AND('Dealflow centrale'!V2771&lt;&gt;"",I2771&lt;&gt;""),IF(AND('Dealflow centrale'!Q2771='Convalida dati'!$B$17,'Dealflow centrale'!I2771=""),OR('Dealflow centrale'!V2771="",V2771='Convalida dati'!$D$8),"FALSO"))</f>
        <v>1</v>
      </c>
      <c r="E2771" s="57" t="b">
        <f>+IF(OR(T2771='Convalida dati'!$F$4,T2771='Convalida dati'!$F$5,T2771='Convalida dati'!$F$8),OR('Dealflow centrale'!V2771='Convalida dati'!$D$9,V2771='Convalida dati'!$D$6,V2771='Convalida dati'!$D$7),IF(OR('Dealflow centrale'!T2771='Convalida dati'!$F$6,'Dealflow centrale'!T2771='Convalida dati'!$F$7),OR('Dealflow centrale'!V2771='Convalida dati'!$D$12,'Dealflow centrale'!V2771='Convalida dati'!$D$9,'Dealflow centrale'!V2771='Convalida dati'!$D$6),IF(T2771="",OR(V2771="",V2771='Convalida dati'!$D$8),"FALSO")))</f>
        <v>1</v>
      </c>
      <c r="F2771" s="58" t="str">
        <f t="shared" ca="1" si="326"/>
        <v>OK</v>
      </c>
      <c r="G2771" s="60">
        <f t="shared" si="323"/>
        <v>2766</v>
      </c>
      <c r="H2771" s="84">
        <v>45061</v>
      </c>
      <c r="I2771" s="295">
        <v>45061</v>
      </c>
      <c r="J2771" s="279" t="s">
        <v>5665</v>
      </c>
      <c r="K2771" s="70" t="s">
        <v>64</v>
      </c>
      <c r="L2771" s="70" t="s">
        <v>895</v>
      </c>
      <c r="M2771" s="72" t="s">
        <v>161</v>
      </c>
      <c r="N2771" s="75"/>
      <c r="O2771" s="73" t="s">
        <v>5668</v>
      </c>
      <c r="P2771" s="72" t="s">
        <v>35</v>
      </c>
      <c r="Q2771" s="281" t="s">
        <v>170</v>
      </c>
      <c r="R2771" s="385" t="s">
        <v>49</v>
      </c>
      <c r="S2771" s="388" t="str">
        <f>+'EVCA sectoralclassification'!E214</f>
        <v>Systems software</v>
      </c>
      <c r="T2771" s="385" t="s">
        <v>41</v>
      </c>
      <c r="U2771" s="72" t="s">
        <v>218</v>
      </c>
      <c r="V2771" s="434" t="s">
        <v>174</v>
      </c>
      <c r="W2771" s="397"/>
      <c r="X2771" s="488">
        <v>45068</v>
      </c>
      <c r="Y2771" s="483" t="s">
        <v>4408</v>
      </c>
      <c r="Z2771" s="80"/>
    </row>
    <row r="2772" spans="2:26" ht="42.45" hidden="1" customHeight="1" x14ac:dyDescent="0.3">
      <c r="B2772" s="56" t="str">
        <f t="shared" ca="1" si="324"/>
        <v>VERO</v>
      </c>
      <c r="C2772" s="57" t="b">
        <f t="shared" si="325"/>
        <v>1</v>
      </c>
      <c r="D2772" s="57" t="b">
        <f>+IF(Q2772='Convalida dati'!$B$16,AND('Dealflow centrale'!V2772&lt;&gt;"",I2772&lt;&gt;""),IF(AND('Dealflow centrale'!Q2772='Convalida dati'!$B$17,'Dealflow centrale'!I2772=""),OR('Dealflow centrale'!V2772="",V2772='Convalida dati'!$D$8),"FALSO"))</f>
        <v>1</v>
      </c>
      <c r="E2772" s="57" t="b">
        <f>+IF(OR(T2772='Convalida dati'!$F$4,T2772='Convalida dati'!$F$5,T2772='Convalida dati'!$F$8),OR('Dealflow centrale'!V2772='Convalida dati'!$D$9,V2772='Convalida dati'!$D$6,V2772='Convalida dati'!$D$7),IF(OR('Dealflow centrale'!T2772='Convalida dati'!$F$6,'Dealflow centrale'!T2772='Convalida dati'!$F$7),OR('Dealflow centrale'!V2772='Convalida dati'!$D$12,'Dealflow centrale'!V2772='Convalida dati'!$D$9,'Dealflow centrale'!V2772='Convalida dati'!$D$6),IF(T2772="",OR(V2772="",V2772='Convalida dati'!$D$8),"FALSO")))</f>
        <v>1</v>
      </c>
      <c r="F2772" s="58" t="str">
        <f t="shared" ca="1" si="326"/>
        <v>OK</v>
      </c>
      <c r="G2772" s="66">
        <f t="shared" si="323"/>
        <v>2767</v>
      </c>
      <c r="H2772" s="85">
        <v>45062</v>
      </c>
      <c r="I2772" s="296" t="s">
        <v>5667</v>
      </c>
      <c r="J2772" s="292" t="s">
        <v>5666</v>
      </c>
      <c r="K2772" s="76" t="s">
        <v>62</v>
      </c>
      <c r="L2772" s="76" t="s">
        <v>802</v>
      </c>
      <c r="M2772" s="78" t="s">
        <v>99</v>
      </c>
      <c r="N2772" s="64"/>
      <c r="O2772" s="272" t="s">
        <v>5669</v>
      </c>
      <c r="P2772" s="66" t="s">
        <v>35</v>
      </c>
      <c r="Q2772" s="280" t="s">
        <v>170</v>
      </c>
      <c r="R2772" s="384" t="s">
        <v>49</v>
      </c>
      <c r="S2772" s="390" t="s">
        <v>702</v>
      </c>
      <c r="T2772" s="384" t="s">
        <v>167</v>
      </c>
      <c r="U2772" s="66" t="s">
        <v>218</v>
      </c>
      <c r="V2772" s="427" t="s">
        <v>5177</v>
      </c>
      <c r="W2772" s="462"/>
      <c r="X2772" s="489">
        <v>45068</v>
      </c>
      <c r="Y2772" s="482"/>
      <c r="Z2772" s="74"/>
    </row>
    <row r="2773" spans="2:26" ht="42.45" hidden="1" customHeight="1" x14ac:dyDescent="0.3">
      <c r="B2773" s="56" t="str">
        <f t="shared" ca="1" si="324"/>
        <v>VERO</v>
      </c>
      <c r="C2773" s="57" t="b">
        <f t="shared" si="325"/>
        <v>1</v>
      </c>
      <c r="D2773" s="57" t="b">
        <f>+IF(Q2773='Convalida dati'!$B$16,AND('Dealflow centrale'!V2773&lt;&gt;"",I2773&lt;&gt;""),IF(AND('Dealflow centrale'!Q2773='Convalida dati'!$B$17,'Dealflow centrale'!I2773=""),OR('Dealflow centrale'!V2773="",V2773='Convalida dati'!$D$8),"FALSO"))</f>
        <v>1</v>
      </c>
      <c r="E2773" s="57" t="b">
        <f>+IF(OR(T2773='Convalida dati'!$F$4,T2773='Convalida dati'!$F$5,T2773='Convalida dati'!$F$8),OR('Dealflow centrale'!V2773='Convalida dati'!$D$9,V2773='Convalida dati'!$D$6,V2773='Convalida dati'!$D$7),IF(OR('Dealflow centrale'!T2773='Convalida dati'!$F$6,'Dealflow centrale'!T2773='Convalida dati'!$F$7),OR('Dealflow centrale'!V2773='Convalida dati'!$D$12,'Dealflow centrale'!V2773='Convalida dati'!$D$9,'Dealflow centrale'!V2773='Convalida dati'!$D$6),IF(T2773="",OR(V2773="",V2773='Convalida dati'!$D$8),"FALSO")))</f>
        <v>1</v>
      </c>
      <c r="F2773" s="58" t="str">
        <f t="shared" ca="1" si="326"/>
        <v>OK</v>
      </c>
      <c r="G2773" s="60">
        <f t="shared" si="323"/>
        <v>2768</v>
      </c>
      <c r="H2773" s="84">
        <v>45062</v>
      </c>
      <c r="I2773" s="295">
        <v>45062</v>
      </c>
      <c r="J2773" s="279" t="s">
        <v>5670</v>
      </c>
      <c r="K2773" s="70" t="s">
        <v>62</v>
      </c>
      <c r="L2773" s="70" t="s">
        <v>5674</v>
      </c>
      <c r="M2773" s="72" t="s">
        <v>2411</v>
      </c>
      <c r="N2773" s="75"/>
      <c r="O2773" s="73" t="s">
        <v>5671</v>
      </c>
      <c r="P2773" s="72" t="s">
        <v>35</v>
      </c>
      <c r="Q2773" s="281" t="s">
        <v>170</v>
      </c>
      <c r="R2773" s="385" t="s">
        <v>46</v>
      </c>
      <c r="S2773" s="388" t="str">
        <f>+'EVCA sectoralclassification'!E179</f>
        <v>Energy: other</v>
      </c>
      <c r="T2773" s="385" t="s">
        <v>41</v>
      </c>
      <c r="U2773" s="72" t="s">
        <v>218</v>
      </c>
      <c r="V2773" s="434" t="s">
        <v>174</v>
      </c>
      <c r="W2773" s="397"/>
      <c r="X2773" s="488">
        <v>45068</v>
      </c>
      <c r="Y2773" s="483"/>
      <c r="Z2773" s="80"/>
    </row>
    <row r="2774" spans="2:26" ht="42.45" hidden="1" customHeight="1" x14ac:dyDescent="0.3">
      <c r="B2774" s="56" t="str">
        <f t="shared" ca="1" si="324"/>
        <v>VERO</v>
      </c>
      <c r="C2774" s="57" t="b">
        <f t="shared" si="325"/>
        <v>1</v>
      </c>
      <c r="D2774" s="57" t="b">
        <f>+IF(Q2774='Convalida dati'!$B$16,AND('Dealflow centrale'!V2774&lt;&gt;"",I2774&lt;&gt;""),IF(AND('Dealflow centrale'!Q2774='Convalida dati'!$B$17,'Dealflow centrale'!I2774=""),OR('Dealflow centrale'!V2774="",V2774='Convalida dati'!$D$8),"FALSO"))</f>
        <v>1</v>
      </c>
      <c r="E2774" s="57" t="b">
        <f>+IF(OR(T2774='Convalida dati'!$F$4,T2774='Convalida dati'!$F$5,T2774='Convalida dati'!$F$8),OR('Dealflow centrale'!V2774='Convalida dati'!$D$9,V2774='Convalida dati'!$D$6,V2774='Convalida dati'!$D$7),IF(OR('Dealflow centrale'!T2774='Convalida dati'!$F$6,'Dealflow centrale'!T2774='Convalida dati'!$F$7),OR('Dealflow centrale'!V2774='Convalida dati'!$D$12,'Dealflow centrale'!V2774='Convalida dati'!$D$9,'Dealflow centrale'!V2774='Convalida dati'!$D$6),IF(T2774="",OR(V2774="",V2774='Convalida dati'!$D$8),"FALSO")))</f>
        <v>1</v>
      </c>
      <c r="F2774" s="58" t="str">
        <f t="shared" ca="1" si="326"/>
        <v>OK</v>
      </c>
      <c r="G2774" s="66">
        <f t="shared" si="323"/>
        <v>2769</v>
      </c>
      <c r="H2774" s="85">
        <v>45064</v>
      </c>
      <c r="I2774" s="296">
        <v>45064</v>
      </c>
      <c r="J2774" s="292" t="s">
        <v>5673</v>
      </c>
      <c r="K2774" s="76" t="s">
        <v>62</v>
      </c>
      <c r="L2774" s="76" t="s">
        <v>149</v>
      </c>
      <c r="M2774" s="78" t="s">
        <v>92</v>
      </c>
      <c r="N2774" s="64"/>
      <c r="O2774" s="272" t="s">
        <v>5672</v>
      </c>
      <c r="P2774" s="66" t="s">
        <v>35</v>
      </c>
      <c r="Q2774" s="280" t="s">
        <v>170</v>
      </c>
      <c r="R2774" s="384" t="s">
        <v>46</v>
      </c>
      <c r="S2774" s="387" t="str">
        <f>+'EVCA sectoralclassification'!E179</f>
        <v>Energy: other</v>
      </c>
      <c r="T2774" s="384" t="s">
        <v>166</v>
      </c>
      <c r="U2774" s="66" t="s">
        <v>218</v>
      </c>
      <c r="V2774" s="427" t="s">
        <v>5177</v>
      </c>
      <c r="W2774" s="462"/>
      <c r="X2774" s="489">
        <v>45068</v>
      </c>
      <c r="Y2774" s="482"/>
      <c r="Z2774" s="74"/>
    </row>
    <row r="2775" spans="2:26" ht="42.45" hidden="1" customHeight="1" x14ac:dyDescent="0.3">
      <c r="B2775" s="56" t="str">
        <f t="shared" ca="1" si="324"/>
        <v>VERO</v>
      </c>
      <c r="C2775" s="57" t="b">
        <f t="shared" si="325"/>
        <v>1</v>
      </c>
      <c r="D2775" s="57" t="b">
        <f>+IF(Q2775='Convalida dati'!$B$16,AND('Dealflow centrale'!V2775&lt;&gt;"",I2775&lt;&gt;""),IF(AND('Dealflow centrale'!Q2775='Convalida dati'!$B$17,'Dealflow centrale'!I2775=""),OR('Dealflow centrale'!V2775="",V2775='Convalida dati'!$D$8),"FALSO"))</f>
        <v>1</v>
      </c>
      <c r="E2775" s="57" t="b">
        <f>+IF(OR(T2775='Convalida dati'!$F$4,T2775='Convalida dati'!$F$5,T2775='Convalida dati'!$F$8),OR('Dealflow centrale'!V2775='Convalida dati'!$D$9,V2775='Convalida dati'!$D$6,V2775='Convalida dati'!$D$7),IF(OR('Dealflow centrale'!T2775='Convalida dati'!$F$6,'Dealflow centrale'!T2775='Convalida dati'!$F$7),OR('Dealflow centrale'!V2775='Convalida dati'!$D$12,'Dealflow centrale'!V2775='Convalida dati'!$D$9,'Dealflow centrale'!V2775='Convalida dati'!$D$6),IF(T2775="",OR(V2775="",V2775='Convalida dati'!$D$8),"FALSO")))</f>
        <v>1</v>
      </c>
      <c r="F2775" s="58" t="str">
        <f t="shared" ca="1" si="326"/>
        <v>OK</v>
      </c>
      <c r="G2775" s="60">
        <f t="shared" si="323"/>
        <v>2770</v>
      </c>
      <c r="H2775" s="84">
        <v>45068</v>
      </c>
      <c r="I2775" s="295">
        <v>45068</v>
      </c>
      <c r="J2775" s="279" t="s">
        <v>5675</v>
      </c>
      <c r="K2775" s="70" t="s">
        <v>62</v>
      </c>
      <c r="L2775" s="70" t="s">
        <v>202</v>
      </c>
      <c r="M2775" s="72" t="s">
        <v>89</v>
      </c>
      <c r="N2775" s="75"/>
      <c r="O2775" s="73" t="s">
        <v>5676</v>
      </c>
      <c r="P2775" s="72" t="s">
        <v>37</v>
      </c>
      <c r="Q2775" s="281" t="s">
        <v>170</v>
      </c>
      <c r="R2775" s="385" t="s">
        <v>48</v>
      </c>
      <c r="S2775" s="388" t="str">
        <f>+'EVCA sectoralclassification'!E188</f>
        <v>Broadcasting, publications and content providers</v>
      </c>
      <c r="T2775" s="385" t="s">
        <v>41</v>
      </c>
      <c r="U2775" s="72" t="s">
        <v>218</v>
      </c>
      <c r="V2775" s="434" t="s">
        <v>174</v>
      </c>
      <c r="W2775" s="397"/>
      <c r="X2775" s="488">
        <v>45068</v>
      </c>
      <c r="Y2775" s="483"/>
      <c r="Z2775" s="80"/>
    </row>
    <row r="2776" spans="2:26" ht="42.45" hidden="1" customHeight="1" x14ac:dyDescent="0.3">
      <c r="B2776" s="56" t="str">
        <f t="shared" ca="1" si="324"/>
        <v>VERO</v>
      </c>
      <c r="C2776" s="57" t="b">
        <f t="shared" si="325"/>
        <v>1</v>
      </c>
      <c r="D2776" s="57" t="b">
        <f>+IF(Q2776='Convalida dati'!$B$16,AND('Dealflow centrale'!V2776&lt;&gt;"",I2776&lt;&gt;""),IF(AND('Dealflow centrale'!Q2776='Convalida dati'!$B$17,'Dealflow centrale'!I2776=""),OR('Dealflow centrale'!V2776="",V2776='Convalida dati'!$D$8),"FALSO"))</f>
        <v>1</v>
      </c>
      <c r="E2776" s="57" t="b">
        <f>+IF(OR(T2776='Convalida dati'!$F$4,T2776='Convalida dati'!$F$5,T2776='Convalida dati'!$F$8),OR('Dealflow centrale'!V2776='Convalida dati'!$D$9,V2776='Convalida dati'!$D$6,V2776='Convalida dati'!$D$7),IF(OR('Dealflow centrale'!T2776='Convalida dati'!$F$6,'Dealflow centrale'!T2776='Convalida dati'!$F$7),OR('Dealflow centrale'!V2776='Convalida dati'!$D$12,'Dealflow centrale'!V2776='Convalida dati'!$D$9,'Dealflow centrale'!V2776='Convalida dati'!$D$6),IF(T2776="",OR(V2776="",V2776='Convalida dati'!$D$8),"FALSO")))</f>
        <v>1</v>
      </c>
      <c r="F2776" s="58" t="str">
        <f t="shared" ca="1" si="326"/>
        <v>OK</v>
      </c>
      <c r="G2776" s="66">
        <f t="shared" si="323"/>
        <v>2771</v>
      </c>
      <c r="H2776" s="85">
        <v>45062</v>
      </c>
      <c r="I2776" s="296" t="s">
        <v>5679</v>
      </c>
      <c r="J2776" s="292" t="s">
        <v>5678</v>
      </c>
      <c r="K2776" s="76" t="s">
        <v>62</v>
      </c>
      <c r="L2776" s="76" t="s">
        <v>202</v>
      </c>
      <c r="M2776" s="78" t="s">
        <v>89</v>
      </c>
      <c r="N2776" s="64"/>
      <c r="O2776" s="272" t="s">
        <v>5677</v>
      </c>
      <c r="P2776" s="78" t="s">
        <v>35</v>
      </c>
      <c r="Q2776" s="280" t="s">
        <v>170</v>
      </c>
      <c r="R2776" s="384" t="s">
        <v>45</v>
      </c>
      <c r="S2776" s="387" t="str">
        <f>+'EVCA sectoralclassification'!E223</f>
        <v>Biotechnology</v>
      </c>
      <c r="T2776" s="384" t="s">
        <v>147</v>
      </c>
      <c r="U2776" s="66" t="s">
        <v>218</v>
      </c>
      <c r="V2776" s="445" t="s">
        <v>174</v>
      </c>
      <c r="W2776" s="396"/>
      <c r="X2776" s="489">
        <v>45068</v>
      </c>
      <c r="Y2776" s="482" t="s">
        <v>1343</v>
      </c>
      <c r="Z2776" s="74"/>
    </row>
    <row r="2777" spans="2:26" ht="42.45" hidden="1" customHeight="1" x14ac:dyDescent="0.3">
      <c r="B2777" s="56" t="str">
        <f t="shared" ca="1" si="324"/>
        <v>VERO</v>
      </c>
      <c r="C2777" s="57" t="b">
        <f t="shared" si="325"/>
        <v>1</v>
      </c>
      <c r="D2777" s="57" t="b">
        <f>+IF(Q2777='Convalida dati'!$B$16,AND('Dealflow centrale'!V2777&lt;&gt;"",I2777&lt;&gt;""),IF(AND('Dealflow centrale'!Q2777='Convalida dati'!$B$17,'Dealflow centrale'!I2777=""),OR('Dealflow centrale'!V2777="",V2777='Convalida dati'!$D$8),"FALSO"))</f>
        <v>1</v>
      </c>
      <c r="E2777" s="57" t="b">
        <f>+IF(OR(T2777='Convalida dati'!$F$4,T2777='Convalida dati'!$F$5,T2777='Convalida dati'!$F$8),OR('Dealflow centrale'!V2777='Convalida dati'!$D$9,V2777='Convalida dati'!$D$6,V2777='Convalida dati'!$D$7),IF(OR('Dealflow centrale'!T2777='Convalida dati'!$F$6,'Dealflow centrale'!T2777='Convalida dati'!$F$7),OR('Dealflow centrale'!V2777='Convalida dati'!$D$12,'Dealflow centrale'!V2777='Convalida dati'!$D$9,'Dealflow centrale'!V2777='Convalida dati'!$D$6),IF(T2777="",OR(V2777="",V2777='Convalida dati'!$D$8),"FALSO")))</f>
        <v>1</v>
      </c>
      <c r="F2777" s="58" t="str">
        <f t="shared" ca="1" si="326"/>
        <v>OK</v>
      </c>
      <c r="G2777" s="60">
        <f t="shared" si="323"/>
        <v>2772</v>
      </c>
      <c r="H2777" s="84">
        <v>45069</v>
      </c>
      <c r="I2777" s="295">
        <v>45069</v>
      </c>
      <c r="J2777" s="279" t="s">
        <v>5680</v>
      </c>
      <c r="K2777" s="70" t="s">
        <v>62</v>
      </c>
      <c r="L2777" s="70" t="s">
        <v>149</v>
      </c>
      <c r="M2777" s="72" t="s">
        <v>92</v>
      </c>
      <c r="N2777" s="75"/>
      <c r="O2777" s="73" t="s">
        <v>5686</v>
      </c>
      <c r="P2777" s="72" t="s">
        <v>34</v>
      </c>
      <c r="Q2777" s="281" t="s">
        <v>170</v>
      </c>
      <c r="R2777" s="385" t="s">
        <v>49</v>
      </c>
      <c r="S2777" s="388" t="str">
        <f>+'EVCA sectoralclassification'!E214</f>
        <v>Systems software</v>
      </c>
      <c r="T2777" s="385" t="s">
        <v>166</v>
      </c>
      <c r="U2777" s="72" t="s">
        <v>218</v>
      </c>
      <c r="V2777" s="425" t="s">
        <v>5177</v>
      </c>
      <c r="W2777" s="461"/>
      <c r="X2777" s="488">
        <v>45075</v>
      </c>
      <c r="Y2777" s="483"/>
      <c r="Z2777" s="80"/>
    </row>
    <row r="2778" spans="2:26" ht="42.45" hidden="1" customHeight="1" x14ac:dyDescent="0.3">
      <c r="B2778" s="56" t="str">
        <f t="shared" ca="1" si="324"/>
        <v>VERO</v>
      </c>
      <c r="C2778" s="57" t="b">
        <f t="shared" si="325"/>
        <v>1</v>
      </c>
      <c r="D2778" s="57" t="b">
        <f>+IF(Q2778='Convalida dati'!$B$16,AND('Dealflow centrale'!V2778&lt;&gt;"",I2778&lt;&gt;""),IF(AND('Dealflow centrale'!Q2778='Convalida dati'!$B$17,'Dealflow centrale'!I2778=""),OR('Dealflow centrale'!V2778="",V2778='Convalida dati'!$D$8),"FALSO"))</f>
        <v>1</v>
      </c>
      <c r="E2778" s="57" t="b">
        <f>+IF(OR(T2778='Convalida dati'!$F$4,T2778='Convalida dati'!$F$5,T2778='Convalida dati'!$F$8),OR('Dealflow centrale'!V2778='Convalida dati'!$D$9,V2778='Convalida dati'!$D$6,V2778='Convalida dati'!$D$7),IF(OR('Dealflow centrale'!T2778='Convalida dati'!$F$6,'Dealflow centrale'!T2778='Convalida dati'!$F$7),OR('Dealflow centrale'!V2778='Convalida dati'!$D$12,'Dealflow centrale'!V2778='Convalida dati'!$D$9,'Dealflow centrale'!V2778='Convalida dati'!$D$6),IF(T2778="",OR(V2778="",V2778='Convalida dati'!$D$8),"FALSO")))</f>
        <v>1</v>
      </c>
      <c r="F2778" s="58" t="str">
        <f t="shared" ca="1" si="326"/>
        <v>OK</v>
      </c>
      <c r="G2778" s="66">
        <f t="shared" si="323"/>
        <v>2773</v>
      </c>
      <c r="H2778" s="85">
        <v>45075</v>
      </c>
      <c r="I2778" s="296">
        <v>45075</v>
      </c>
      <c r="J2778" s="292" t="s">
        <v>5241</v>
      </c>
      <c r="K2778" s="76" t="s">
        <v>62</v>
      </c>
      <c r="L2778" s="76" t="s">
        <v>149</v>
      </c>
      <c r="M2778" s="78" t="s">
        <v>92</v>
      </c>
      <c r="N2778" s="64"/>
      <c r="O2778" s="272" t="s">
        <v>5684</v>
      </c>
      <c r="P2778" s="66" t="s">
        <v>34</v>
      </c>
      <c r="Q2778" s="280" t="s">
        <v>170</v>
      </c>
      <c r="R2778" s="288" t="s">
        <v>49</v>
      </c>
      <c r="S2778" s="390" t="s">
        <v>702</v>
      </c>
      <c r="T2778" s="384" t="s">
        <v>166</v>
      </c>
      <c r="U2778" s="66" t="s">
        <v>218</v>
      </c>
      <c r="V2778" s="427" t="s">
        <v>5177</v>
      </c>
      <c r="W2778" s="462"/>
      <c r="X2778" s="489">
        <v>45075</v>
      </c>
      <c r="Y2778" s="482"/>
      <c r="Z2778" s="74"/>
    </row>
    <row r="2779" spans="2:26" ht="42.45" hidden="1" customHeight="1" x14ac:dyDescent="0.3">
      <c r="B2779" s="56" t="str">
        <f t="shared" ca="1" si="324"/>
        <v>VERO</v>
      </c>
      <c r="C2779" s="57" t="b">
        <f t="shared" si="325"/>
        <v>1</v>
      </c>
      <c r="D2779" s="57" t="b">
        <f>+IF(Q2779='Convalida dati'!$B$16,AND('Dealflow centrale'!V2779&lt;&gt;"",I2779&lt;&gt;""),IF(AND('Dealflow centrale'!Q2779='Convalida dati'!$B$17,'Dealflow centrale'!I2779=""),OR('Dealflow centrale'!V2779="",V2779='Convalida dati'!$D$8),"FALSO"))</f>
        <v>1</v>
      </c>
      <c r="E2779" s="57" t="b">
        <f>+IF(OR(T2779='Convalida dati'!$F$4,T2779='Convalida dati'!$F$5,T2779='Convalida dati'!$F$8),OR('Dealflow centrale'!V2779='Convalida dati'!$D$9,V2779='Convalida dati'!$D$6,V2779='Convalida dati'!$D$7),IF(OR('Dealflow centrale'!T2779='Convalida dati'!$F$6,'Dealflow centrale'!T2779='Convalida dati'!$F$7),OR('Dealflow centrale'!V2779='Convalida dati'!$D$12,'Dealflow centrale'!V2779='Convalida dati'!$D$9,'Dealflow centrale'!V2779='Convalida dati'!$D$6),IF(T2779="",OR(V2779="",V2779='Convalida dati'!$D$8),"FALSO")))</f>
        <v>1</v>
      </c>
      <c r="F2779" s="58" t="str">
        <f t="shared" ca="1" si="326"/>
        <v>OK</v>
      </c>
      <c r="G2779" s="60">
        <f t="shared" si="323"/>
        <v>2774</v>
      </c>
      <c r="H2779" s="84">
        <v>45070</v>
      </c>
      <c r="I2779" s="295">
        <v>45070</v>
      </c>
      <c r="J2779" s="279" t="s">
        <v>5683</v>
      </c>
      <c r="K2779" s="70" t="s">
        <v>62</v>
      </c>
      <c r="L2779" s="70" t="s">
        <v>149</v>
      </c>
      <c r="M2779" s="72" t="s">
        <v>92</v>
      </c>
      <c r="N2779" s="75"/>
      <c r="O2779" s="73" t="s">
        <v>5682</v>
      </c>
      <c r="P2779" s="72" t="s">
        <v>34</v>
      </c>
      <c r="Q2779" s="281" t="s">
        <v>170</v>
      </c>
      <c r="R2779" s="293" t="s">
        <v>47</v>
      </c>
      <c r="S2779" s="388" t="str">
        <f>+'EVCA sectoralclassification'!E139</f>
        <v>Consumer goods: other</v>
      </c>
      <c r="T2779" s="385" t="s">
        <v>166</v>
      </c>
      <c r="U2779" s="72" t="s">
        <v>218</v>
      </c>
      <c r="V2779" s="425" t="s">
        <v>5177</v>
      </c>
      <c r="W2779" s="461"/>
      <c r="X2779" s="488">
        <v>45075</v>
      </c>
      <c r="Y2779" s="483"/>
      <c r="Z2779" s="80"/>
    </row>
    <row r="2780" spans="2:26" ht="42.45" hidden="1" customHeight="1" x14ac:dyDescent="0.3">
      <c r="B2780" s="56" t="str">
        <f t="shared" ca="1" si="324"/>
        <v>VERO</v>
      </c>
      <c r="C2780" s="57" t="b">
        <f t="shared" si="325"/>
        <v>1</v>
      </c>
      <c r="D2780" s="57" t="b">
        <f>+IF(Q2780='Convalida dati'!$B$16,AND('Dealflow centrale'!V2780&lt;&gt;"",I2780&lt;&gt;""),IF(AND('Dealflow centrale'!Q2780='Convalida dati'!$B$17,'Dealflow centrale'!I2780=""),OR('Dealflow centrale'!V2780="",V2780='Convalida dati'!$D$8),"FALSO"))</f>
        <v>1</v>
      </c>
      <c r="E2780" s="57" t="b">
        <f>+IF(OR(T2780='Convalida dati'!$F$4,T2780='Convalida dati'!$F$5,T2780='Convalida dati'!$F$8),OR('Dealflow centrale'!V2780='Convalida dati'!$D$9,V2780='Convalida dati'!$D$6,V2780='Convalida dati'!$D$7),IF(OR('Dealflow centrale'!T2780='Convalida dati'!$F$6,'Dealflow centrale'!T2780='Convalida dati'!$F$7),OR('Dealflow centrale'!V2780='Convalida dati'!$D$12,'Dealflow centrale'!V2780='Convalida dati'!$D$9,'Dealflow centrale'!V2780='Convalida dati'!$D$6),IF(T2780="",OR(V2780="",V2780='Convalida dati'!$D$8),"FALSO")))</f>
        <v>1</v>
      </c>
      <c r="F2780" s="58" t="str">
        <f t="shared" ca="1" si="326"/>
        <v>OK</v>
      </c>
      <c r="G2780" s="66">
        <f t="shared" si="323"/>
        <v>2775</v>
      </c>
      <c r="H2780" s="85">
        <v>45069</v>
      </c>
      <c r="I2780" s="296">
        <v>45069</v>
      </c>
      <c r="J2780" s="292" t="s">
        <v>5685</v>
      </c>
      <c r="K2780" s="76" t="s">
        <v>62</v>
      </c>
      <c r="L2780" s="76" t="s">
        <v>149</v>
      </c>
      <c r="M2780" s="78" t="s">
        <v>92</v>
      </c>
      <c r="N2780" s="64"/>
      <c r="O2780" s="272" t="s">
        <v>5681</v>
      </c>
      <c r="P2780" s="66" t="s">
        <v>35</v>
      </c>
      <c r="Q2780" s="280" t="s">
        <v>170</v>
      </c>
      <c r="R2780" s="288" t="s">
        <v>53</v>
      </c>
      <c r="S2780" s="387" t="str">
        <f>+'EVCA sectoralclassification'!E79</f>
        <v>Business and industrial services</v>
      </c>
      <c r="T2780" s="384" t="s">
        <v>167</v>
      </c>
      <c r="U2780" s="66" t="s">
        <v>218</v>
      </c>
      <c r="V2780" s="427" t="s">
        <v>5177</v>
      </c>
      <c r="W2780" s="462"/>
      <c r="X2780" s="489">
        <v>45075</v>
      </c>
      <c r="Y2780" s="482"/>
      <c r="Z2780" s="74"/>
    </row>
    <row r="2781" spans="2:26" ht="42.45" hidden="1" customHeight="1" x14ac:dyDescent="0.3">
      <c r="B2781" s="56" t="str">
        <f t="shared" ca="1" si="324"/>
        <v>VERO</v>
      </c>
      <c r="C2781" s="57" t="b">
        <f t="shared" si="325"/>
        <v>1</v>
      </c>
      <c r="D2781" s="57" t="b">
        <f>+IF(Q2781='Convalida dati'!$B$16,AND('Dealflow centrale'!V2781&lt;&gt;"",I2781&lt;&gt;""),IF(AND('Dealflow centrale'!Q2781='Convalida dati'!$B$17,'Dealflow centrale'!I2781=""),OR('Dealflow centrale'!V2781="",V2781='Convalida dati'!$D$8),"FALSO"))</f>
        <v>1</v>
      </c>
      <c r="E2781" s="57" t="b">
        <f>+IF(OR(T2781='Convalida dati'!$F$4,T2781='Convalida dati'!$F$5,T2781='Convalida dati'!$F$8),OR('Dealflow centrale'!V2781='Convalida dati'!$D$9,V2781='Convalida dati'!$D$6,V2781='Convalida dati'!$D$7),IF(OR('Dealflow centrale'!T2781='Convalida dati'!$F$6,'Dealflow centrale'!T2781='Convalida dati'!$F$7),OR('Dealflow centrale'!V2781='Convalida dati'!$D$12,'Dealflow centrale'!V2781='Convalida dati'!$D$9,'Dealflow centrale'!V2781='Convalida dati'!$D$6),IF(T2781="",OR(V2781="",V2781='Convalida dati'!$D$8),"FALSO")))</f>
        <v>1</v>
      </c>
      <c r="F2781" s="58" t="str">
        <f t="shared" ca="1" si="326"/>
        <v>OK</v>
      </c>
      <c r="G2781" s="60">
        <f t="shared" si="323"/>
        <v>2776</v>
      </c>
      <c r="H2781" s="84">
        <v>45076</v>
      </c>
      <c r="I2781" s="295">
        <v>45076</v>
      </c>
      <c r="J2781" s="279" t="s">
        <v>5688</v>
      </c>
      <c r="K2781" s="70" t="s">
        <v>62</v>
      </c>
      <c r="L2781" s="70" t="s">
        <v>231</v>
      </c>
      <c r="M2781" s="72" t="s">
        <v>91</v>
      </c>
      <c r="N2781" s="75"/>
      <c r="O2781" s="73" t="s">
        <v>5687</v>
      </c>
      <c r="P2781" s="72" t="s">
        <v>35</v>
      </c>
      <c r="Q2781" s="281" t="s">
        <v>170</v>
      </c>
      <c r="R2781" s="293" t="s">
        <v>47</v>
      </c>
      <c r="S2781" s="388" t="str">
        <f>+'EVCA sectoralclassification'!E120</f>
        <v>Consumer products manufacturing</v>
      </c>
      <c r="T2781" s="385" t="s">
        <v>166</v>
      </c>
      <c r="U2781" s="72" t="s">
        <v>218</v>
      </c>
      <c r="V2781" s="425" t="s">
        <v>5177</v>
      </c>
      <c r="W2781" s="461"/>
      <c r="X2781" s="488">
        <v>45096</v>
      </c>
      <c r="Y2781" s="483"/>
      <c r="Z2781" s="80"/>
    </row>
    <row r="2782" spans="2:26" ht="42.45" hidden="1" customHeight="1" x14ac:dyDescent="0.3">
      <c r="B2782" s="56" t="str">
        <f t="shared" ca="1" si="324"/>
        <v>VERO</v>
      </c>
      <c r="C2782" s="57" t="b">
        <f t="shared" si="325"/>
        <v>1</v>
      </c>
      <c r="D2782" s="57" t="b">
        <f>+IF(Q2782='Convalida dati'!$B$16,AND('Dealflow centrale'!V2782&lt;&gt;"",I2782&lt;&gt;""),IF(AND('Dealflow centrale'!Q2782='Convalida dati'!$B$17,'Dealflow centrale'!I2782=""),OR('Dealflow centrale'!V2782="",V2782='Convalida dati'!$D$8),"FALSO"))</f>
        <v>1</v>
      </c>
      <c r="E2782" s="57" t="b">
        <f>+IF(OR(T2782='Convalida dati'!$F$4,T2782='Convalida dati'!$F$5,T2782='Convalida dati'!$F$8),OR('Dealflow centrale'!V2782='Convalida dati'!$D$9,V2782='Convalida dati'!$D$6,V2782='Convalida dati'!$D$7),IF(OR('Dealflow centrale'!T2782='Convalida dati'!$F$6,'Dealflow centrale'!T2782='Convalida dati'!$F$7),OR('Dealflow centrale'!V2782='Convalida dati'!$D$12,'Dealflow centrale'!V2782='Convalida dati'!$D$9,'Dealflow centrale'!V2782='Convalida dati'!$D$6),IF(T2782="",OR(V2782="",V2782='Convalida dati'!$D$8),"FALSO")))</f>
        <v>1</v>
      </c>
      <c r="F2782" s="58" t="str">
        <f t="shared" ca="1" si="326"/>
        <v>OK</v>
      </c>
      <c r="G2782" s="66">
        <f t="shared" si="323"/>
        <v>2777</v>
      </c>
      <c r="H2782" s="85">
        <v>45077</v>
      </c>
      <c r="I2782" s="296">
        <v>45077</v>
      </c>
      <c r="J2782" s="292" t="s">
        <v>5690</v>
      </c>
      <c r="K2782" s="76" t="s">
        <v>62</v>
      </c>
      <c r="L2782" s="76" t="s">
        <v>192</v>
      </c>
      <c r="M2782" s="78" t="s">
        <v>95</v>
      </c>
      <c r="N2782" s="64"/>
      <c r="O2782" s="272" t="s">
        <v>5689</v>
      </c>
      <c r="P2782" s="66" t="s">
        <v>35</v>
      </c>
      <c r="Q2782" s="280" t="s">
        <v>170</v>
      </c>
      <c r="R2782" s="288" t="s">
        <v>49</v>
      </c>
      <c r="S2782" s="387" t="str">
        <f>+'EVCA sectoralclassification'!E214</f>
        <v>Systems software</v>
      </c>
      <c r="T2782" s="384" t="s">
        <v>166</v>
      </c>
      <c r="U2782" s="66" t="s">
        <v>218</v>
      </c>
      <c r="V2782" s="427" t="s">
        <v>5177</v>
      </c>
      <c r="W2782" s="462"/>
      <c r="X2782" s="489">
        <v>45096</v>
      </c>
      <c r="Y2782" s="482"/>
      <c r="Z2782" s="74"/>
    </row>
    <row r="2783" spans="2:26" ht="42.45" hidden="1" customHeight="1" x14ac:dyDescent="0.3">
      <c r="B2783" s="56" t="str">
        <f t="shared" ca="1" si="324"/>
        <v>VERO</v>
      </c>
      <c r="C2783" s="57" t="b">
        <f t="shared" si="325"/>
        <v>1</v>
      </c>
      <c r="D2783" s="57" t="b">
        <f>+IF(Q2783='Convalida dati'!$B$16,AND('Dealflow centrale'!V2783&lt;&gt;"",I2783&lt;&gt;""),IF(AND('Dealflow centrale'!Q2783='Convalida dati'!$B$17,'Dealflow centrale'!I2783=""),OR('Dealflow centrale'!V2783="",V2783='Convalida dati'!$D$8),"FALSO"))</f>
        <v>1</v>
      </c>
      <c r="E2783" s="57" t="b">
        <f>+IF(OR(T2783='Convalida dati'!$F$4,T2783='Convalida dati'!$F$5,T2783='Convalida dati'!$F$8),OR('Dealflow centrale'!V2783='Convalida dati'!$D$9,V2783='Convalida dati'!$D$6,V2783='Convalida dati'!$D$7),IF(OR('Dealflow centrale'!T2783='Convalida dati'!$F$6,'Dealflow centrale'!T2783='Convalida dati'!$F$7),OR('Dealflow centrale'!V2783='Convalida dati'!$D$12,'Dealflow centrale'!V2783='Convalida dati'!$D$9,'Dealflow centrale'!V2783='Convalida dati'!$D$6),IF(T2783="",OR(V2783="",V2783='Convalida dati'!$D$8),"FALSO")))</f>
        <v>1</v>
      </c>
      <c r="F2783" s="58" t="str">
        <f t="shared" ca="1" si="326"/>
        <v>OK</v>
      </c>
      <c r="G2783" s="60">
        <f t="shared" si="323"/>
        <v>2778</v>
      </c>
      <c r="H2783" s="84">
        <v>45077</v>
      </c>
      <c r="I2783" s="295">
        <v>45077</v>
      </c>
      <c r="J2783" s="279" t="s">
        <v>5691</v>
      </c>
      <c r="K2783" s="70" t="s">
        <v>62</v>
      </c>
      <c r="L2783" s="70" t="s">
        <v>149</v>
      </c>
      <c r="M2783" s="72" t="s">
        <v>92</v>
      </c>
      <c r="N2783" s="75"/>
      <c r="O2783" s="73" t="s">
        <v>2694</v>
      </c>
      <c r="P2783" s="72" t="s">
        <v>35</v>
      </c>
      <c r="Q2783" s="281" t="s">
        <v>170</v>
      </c>
      <c r="R2783" s="293" t="s">
        <v>53</v>
      </c>
      <c r="S2783" s="388" t="str">
        <f>+'EVCA sectoralclassification'!E151</f>
        <v>Hospitality, sports and entertainment facilities</v>
      </c>
      <c r="T2783" s="385" t="s">
        <v>166</v>
      </c>
      <c r="U2783" s="72" t="s">
        <v>218</v>
      </c>
      <c r="V2783" s="425" t="s">
        <v>5177</v>
      </c>
      <c r="W2783" s="461"/>
      <c r="X2783" s="488">
        <v>45096</v>
      </c>
      <c r="Y2783" s="483"/>
      <c r="Z2783" s="80"/>
    </row>
    <row r="2784" spans="2:26" ht="42.45" hidden="1" customHeight="1" x14ac:dyDescent="0.3">
      <c r="B2784" s="56" t="str">
        <f t="shared" ca="1" si="324"/>
        <v>VERO</v>
      </c>
      <c r="C2784" s="57" t="b">
        <f t="shared" si="325"/>
        <v>1</v>
      </c>
      <c r="D2784" s="57" t="b">
        <f>+IF(Q2784='Convalida dati'!$B$16,AND('Dealflow centrale'!V2784&lt;&gt;"",I2784&lt;&gt;""),IF(AND('Dealflow centrale'!Q2784='Convalida dati'!$B$17,'Dealflow centrale'!I2784=""),OR('Dealflow centrale'!V2784="",V2784='Convalida dati'!$D$8),"FALSO"))</f>
        <v>1</v>
      </c>
      <c r="E2784" s="57" t="b">
        <f>+IF(OR(T2784='Convalida dati'!$F$4,T2784='Convalida dati'!$F$5,T2784='Convalida dati'!$F$8),OR('Dealflow centrale'!V2784='Convalida dati'!$D$9,V2784='Convalida dati'!$D$6,V2784='Convalida dati'!$D$7),IF(OR('Dealflow centrale'!T2784='Convalida dati'!$F$6,'Dealflow centrale'!T2784='Convalida dati'!$F$7),OR('Dealflow centrale'!V2784='Convalida dati'!$D$12,'Dealflow centrale'!V2784='Convalida dati'!$D$9,'Dealflow centrale'!V2784='Convalida dati'!$D$6),IF(T2784="",OR(V2784="",V2784='Convalida dati'!$D$8),"FALSO")))</f>
        <v>1</v>
      </c>
      <c r="F2784" s="58" t="str">
        <f t="shared" ca="1" si="326"/>
        <v>OK</v>
      </c>
      <c r="G2784" s="66">
        <f t="shared" si="323"/>
        <v>2779</v>
      </c>
      <c r="H2784" s="85">
        <v>45077</v>
      </c>
      <c r="I2784" s="296">
        <v>45077</v>
      </c>
      <c r="J2784" s="292" t="s">
        <v>5693</v>
      </c>
      <c r="K2784" s="76" t="s">
        <v>62</v>
      </c>
      <c r="L2784" s="76" t="s">
        <v>206</v>
      </c>
      <c r="M2784" s="78" t="s">
        <v>206</v>
      </c>
      <c r="N2784" s="64"/>
      <c r="O2784" s="272" t="s">
        <v>5692</v>
      </c>
      <c r="P2784" s="66" t="s">
        <v>83</v>
      </c>
      <c r="Q2784" s="280" t="s">
        <v>170</v>
      </c>
      <c r="R2784" s="288" t="s">
        <v>52</v>
      </c>
      <c r="S2784" s="387" t="str">
        <f>+'EVCA sectoralclassification'!E234</f>
        <v>Healthcare: other</v>
      </c>
      <c r="T2784" s="384" t="s">
        <v>167</v>
      </c>
      <c r="U2784" s="66" t="s">
        <v>218</v>
      </c>
      <c r="V2784" s="427" t="s">
        <v>5177</v>
      </c>
      <c r="W2784" s="462"/>
      <c r="X2784" s="489">
        <v>45096</v>
      </c>
      <c r="Y2784" s="482"/>
      <c r="Z2784" s="74"/>
    </row>
    <row r="2785" spans="2:26" ht="42.45" hidden="1" customHeight="1" x14ac:dyDescent="0.3">
      <c r="B2785" s="56" t="str">
        <f t="shared" ca="1" si="324"/>
        <v>VERO</v>
      </c>
      <c r="C2785" s="57" t="b">
        <f t="shared" si="325"/>
        <v>1</v>
      </c>
      <c r="D2785" s="57" t="b">
        <f>+IF(Q2785='Convalida dati'!$B$16,AND('Dealflow centrale'!V2785&lt;&gt;"",I2785&lt;&gt;""),IF(AND('Dealflow centrale'!Q2785='Convalida dati'!$B$17,'Dealflow centrale'!I2785=""),OR('Dealflow centrale'!V2785="",V2785='Convalida dati'!$D$8),"FALSO"))</f>
        <v>1</v>
      </c>
      <c r="E2785" s="57" t="b">
        <f>+IF(OR(T2785='Convalida dati'!$F$4,T2785='Convalida dati'!$F$5,T2785='Convalida dati'!$F$8),OR('Dealflow centrale'!V2785='Convalida dati'!$D$9,V2785='Convalida dati'!$D$6,V2785='Convalida dati'!$D$7),IF(OR('Dealflow centrale'!T2785='Convalida dati'!$F$6,'Dealflow centrale'!T2785='Convalida dati'!$F$7),OR('Dealflow centrale'!V2785='Convalida dati'!$D$12,'Dealflow centrale'!V2785='Convalida dati'!$D$9,'Dealflow centrale'!V2785='Convalida dati'!$D$6),IF(T2785="",OR(V2785="",V2785='Convalida dati'!$D$8),"FALSO")))</f>
        <v>1</v>
      </c>
      <c r="F2785" s="58" t="str">
        <f t="shared" ca="1" si="326"/>
        <v>OK</v>
      </c>
      <c r="G2785" s="60">
        <f t="shared" si="323"/>
        <v>2780</v>
      </c>
      <c r="H2785" s="84">
        <v>45077</v>
      </c>
      <c r="I2785" s="295">
        <v>45077</v>
      </c>
      <c r="J2785" s="279" t="s">
        <v>5695</v>
      </c>
      <c r="K2785" s="70" t="s">
        <v>62</v>
      </c>
      <c r="L2785" s="70" t="s">
        <v>190</v>
      </c>
      <c r="M2785" s="72" t="s">
        <v>99</v>
      </c>
      <c r="N2785" s="75"/>
      <c r="O2785" s="73" t="s">
        <v>5694</v>
      </c>
      <c r="P2785" s="72" t="s">
        <v>34</v>
      </c>
      <c r="Q2785" s="281" t="s">
        <v>170</v>
      </c>
      <c r="R2785" s="293" t="s">
        <v>49</v>
      </c>
      <c r="S2785" s="388" t="s">
        <v>702</v>
      </c>
      <c r="T2785" s="385" t="s">
        <v>166</v>
      </c>
      <c r="U2785" s="72" t="s">
        <v>218</v>
      </c>
      <c r="V2785" s="425" t="s">
        <v>5177</v>
      </c>
      <c r="W2785" s="461"/>
      <c r="X2785" s="488">
        <v>45096</v>
      </c>
      <c r="Y2785" s="483"/>
      <c r="Z2785" s="80"/>
    </row>
    <row r="2786" spans="2:26" ht="42.45" hidden="1" customHeight="1" x14ac:dyDescent="0.3">
      <c r="B2786" s="56" t="str">
        <f t="shared" ca="1" si="324"/>
        <v>VERO</v>
      </c>
      <c r="C2786" s="57" t="b">
        <f t="shared" si="325"/>
        <v>1</v>
      </c>
      <c r="D2786" s="57" t="b">
        <f>+IF(Q2786='Convalida dati'!$B$16,AND('Dealflow centrale'!V2786&lt;&gt;"",I2786&lt;&gt;""),IF(AND('Dealflow centrale'!Q2786='Convalida dati'!$B$17,'Dealflow centrale'!I2786=""),OR('Dealflow centrale'!V2786="",V2786='Convalida dati'!$D$8),"FALSO"))</f>
        <v>1</v>
      </c>
      <c r="E2786" s="57" t="b">
        <f>+IF(OR(T2786='Convalida dati'!$F$4,T2786='Convalida dati'!$F$5,T2786='Convalida dati'!$F$8),OR('Dealflow centrale'!V2786='Convalida dati'!$D$9,V2786='Convalida dati'!$D$6,V2786='Convalida dati'!$D$7),IF(OR('Dealflow centrale'!T2786='Convalida dati'!$F$6,'Dealflow centrale'!T2786='Convalida dati'!$F$7),OR('Dealflow centrale'!V2786='Convalida dati'!$D$12,'Dealflow centrale'!V2786='Convalida dati'!$D$9,'Dealflow centrale'!V2786='Convalida dati'!$D$6),IF(T2786="",OR(V2786="",V2786='Convalida dati'!$D$8),"FALSO")))</f>
        <v>1</v>
      </c>
      <c r="F2786" s="58" t="str">
        <f t="shared" ca="1" si="326"/>
        <v>OK</v>
      </c>
      <c r="G2786" s="66">
        <f t="shared" si="323"/>
        <v>2781</v>
      </c>
      <c r="H2786" s="85">
        <v>45078</v>
      </c>
      <c r="I2786" s="296">
        <v>45078</v>
      </c>
      <c r="J2786" s="292" t="s">
        <v>5696</v>
      </c>
      <c r="K2786" s="76" t="s">
        <v>62</v>
      </c>
      <c r="L2786" s="76" t="s">
        <v>165</v>
      </c>
      <c r="M2786" s="78" t="s">
        <v>90</v>
      </c>
      <c r="N2786" s="77" t="s">
        <v>184</v>
      </c>
      <c r="O2786" s="272"/>
      <c r="P2786" s="78" t="s">
        <v>36</v>
      </c>
      <c r="Q2786" s="280" t="s">
        <v>170</v>
      </c>
      <c r="R2786" s="288" t="s">
        <v>49</v>
      </c>
      <c r="S2786" s="387" t="str">
        <f>+'EVCA sectoralclassification'!E214</f>
        <v>Systems software</v>
      </c>
      <c r="T2786" s="384" t="s">
        <v>167</v>
      </c>
      <c r="U2786" s="66" t="s">
        <v>218</v>
      </c>
      <c r="V2786" s="427" t="s">
        <v>5177</v>
      </c>
      <c r="W2786" s="462"/>
      <c r="X2786" s="489">
        <v>45096</v>
      </c>
      <c r="Y2786" s="482"/>
      <c r="Z2786" s="74"/>
    </row>
    <row r="2787" spans="2:26" ht="42.45" hidden="1" customHeight="1" x14ac:dyDescent="0.3">
      <c r="B2787" s="56" t="str">
        <f t="shared" ca="1" si="324"/>
        <v>VERO</v>
      </c>
      <c r="C2787" s="57" t="b">
        <f t="shared" si="325"/>
        <v>1</v>
      </c>
      <c r="D2787" s="57" t="b">
        <f>+IF(Q2787='Convalida dati'!$B$16,AND('Dealflow centrale'!V2787&lt;&gt;"",I2787&lt;&gt;""),IF(AND('Dealflow centrale'!Q2787='Convalida dati'!$B$17,'Dealflow centrale'!I2787=""),OR('Dealflow centrale'!V2787="",V2787='Convalida dati'!$D$8),"FALSO"))</f>
        <v>1</v>
      </c>
      <c r="E2787" s="57" t="b">
        <f>+IF(OR(T2787='Convalida dati'!$F$4,T2787='Convalida dati'!$F$5,T2787='Convalida dati'!$F$8),OR('Dealflow centrale'!V2787='Convalida dati'!$D$9,V2787='Convalida dati'!$D$6,V2787='Convalida dati'!$D$7),IF(OR('Dealflow centrale'!T2787='Convalida dati'!$F$6,'Dealflow centrale'!T2787='Convalida dati'!$F$7),OR('Dealflow centrale'!V2787='Convalida dati'!$D$12,'Dealflow centrale'!V2787='Convalida dati'!$D$9,'Dealflow centrale'!V2787='Convalida dati'!$D$6),IF(T2787="",OR(V2787="",V2787='Convalida dati'!$D$8),"FALSO")))</f>
        <v>1</v>
      </c>
      <c r="F2787" s="58" t="str">
        <f t="shared" ca="1" si="326"/>
        <v>OK</v>
      </c>
      <c r="G2787" s="60">
        <f t="shared" si="323"/>
        <v>2782</v>
      </c>
      <c r="H2787" s="84">
        <v>45078</v>
      </c>
      <c r="I2787" s="295">
        <v>45078</v>
      </c>
      <c r="J2787" s="279" t="s">
        <v>5698</v>
      </c>
      <c r="K2787" s="70" t="s">
        <v>64</v>
      </c>
      <c r="L2787" s="70" t="s">
        <v>892</v>
      </c>
      <c r="M2787" s="72" t="s">
        <v>878</v>
      </c>
      <c r="N2787" s="75"/>
      <c r="O2787" s="73" t="s">
        <v>5697</v>
      </c>
      <c r="P2787" s="72" t="s">
        <v>34</v>
      </c>
      <c r="Q2787" s="281" t="s">
        <v>170</v>
      </c>
      <c r="R2787" s="293" t="s">
        <v>49</v>
      </c>
      <c r="S2787" s="388" t="s">
        <v>614</v>
      </c>
      <c r="T2787" s="385" t="s">
        <v>41</v>
      </c>
      <c r="U2787" s="72" t="s">
        <v>218</v>
      </c>
      <c r="V2787" s="434" t="s">
        <v>174</v>
      </c>
      <c r="W2787" s="397"/>
      <c r="X2787" s="488">
        <v>45096</v>
      </c>
      <c r="Y2787" s="483"/>
      <c r="Z2787" s="80"/>
    </row>
    <row r="2788" spans="2:26" ht="42.45" hidden="1" customHeight="1" x14ac:dyDescent="0.3">
      <c r="B2788" s="56" t="str">
        <f t="shared" ca="1" si="324"/>
        <v>VERO</v>
      </c>
      <c r="C2788" s="57" t="b">
        <f t="shared" si="325"/>
        <v>1</v>
      </c>
      <c r="D2788" s="57" t="b">
        <f>+IF(Q2788='Convalida dati'!$B$16,AND('Dealflow centrale'!V2788&lt;&gt;"",I2788&lt;&gt;""),IF(AND('Dealflow centrale'!Q2788='Convalida dati'!$B$17,'Dealflow centrale'!I2788=""),OR('Dealflow centrale'!V2788="",V2788='Convalida dati'!$D$8),"FALSO"))</f>
        <v>1</v>
      </c>
      <c r="E2788" s="57" t="b">
        <f>+IF(OR(T2788='Convalida dati'!$F$4,T2788='Convalida dati'!$F$5,T2788='Convalida dati'!$F$8),OR('Dealflow centrale'!V2788='Convalida dati'!$D$9,V2788='Convalida dati'!$D$6,V2788='Convalida dati'!$D$7),IF(OR('Dealflow centrale'!T2788='Convalida dati'!$F$6,'Dealflow centrale'!T2788='Convalida dati'!$F$7),OR('Dealflow centrale'!V2788='Convalida dati'!$D$12,'Dealflow centrale'!V2788='Convalida dati'!$D$9,'Dealflow centrale'!V2788='Convalida dati'!$D$6),IF(T2788="",OR(V2788="",V2788='Convalida dati'!$D$8),"FALSO")))</f>
        <v>1</v>
      </c>
      <c r="F2788" s="58" t="str">
        <f t="shared" ca="1" si="326"/>
        <v>OK</v>
      </c>
      <c r="G2788" s="66">
        <f t="shared" si="323"/>
        <v>2783</v>
      </c>
      <c r="H2788" s="85">
        <v>45082</v>
      </c>
      <c r="I2788" s="296">
        <v>45082</v>
      </c>
      <c r="J2788" s="292" t="s">
        <v>5699</v>
      </c>
      <c r="K2788" s="76" t="s">
        <v>62</v>
      </c>
      <c r="L2788" s="76" t="s">
        <v>3950</v>
      </c>
      <c r="M2788" s="78" t="s">
        <v>92</v>
      </c>
      <c r="N2788" s="64"/>
      <c r="O2788" s="272" t="s">
        <v>5588</v>
      </c>
      <c r="P2788" s="66" t="s">
        <v>169</v>
      </c>
      <c r="Q2788" s="280" t="s">
        <v>170</v>
      </c>
      <c r="R2788" s="288" t="s">
        <v>48</v>
      </c>
      <c r="S2788" s="390" t="s">
        <v>614</v>
      </c>
      <c r="T2788" s="384" t="s">
        <v>166</v>
      </c>
      <c r="U2788" s="66" t="s">
        <v>218</v>
      </c>
      <c r="V2788" s="427" t="s">
        <v>5177</v>
      </c>
      <c r="W2788" s="462"/>
      <c r="X2788" s="489">
        <v>45096</v>
      </c>
      <c r="Y2788" s="482"/>
      <c r="Z2788" s="74"/>
    </row>
    <row r="2789" spans="2:26" ht="42.45" hidden="1" customHeight="1" x14ac:dyDescent="0.3">
      <c r="B2789" s="56" t="str">
        <f t="shared" ca="1" si="324"/>
        <v>VERO</v>
      </c>
      <c r="C2789" s="57" t="b">
        <f t="shared" si="325"/>
        <v>1</v>
      </c>
      <c r="D2789" s="57" t="b">
        <f>+IF(Q2789='Convalida dati'!$B$16,AND('Dealflow centrale'!V2789&lt;&gt;"",I2789&lt;&gt;""),IF(AND('Dealflow centrale'!Q2789='Convalida dati'!$B$17,'Dealflow centrale'!I2789=""),OR('Dealflow centrale'!V2789="",V2789='Convalida dati'!$D$8),"FALSO"))</f>
        <v>1</v>
      </c>
      <c r="E2789" s="57" t="b">
        <f>+IF(OR(T2789='Convalida dati'!$F$4,T2789='Convalida dati'!$F$5,T2789='Convalida dati'!$F$8),OR('Dealflow centrale'!V2789='Convalida dati'!$D$9,V2789='Convalida dati'!$D$6,V2789='Convalida dati'!$D$7),IF(OR('Dealflow centrale'!T2789='Convalida dati'!$F$6,'Dealflow centrale'!T2789='Convalida dati'!$F$7),OR('Dealflow centrale'!V2789='Convalida dati'!$D$12,'Dealflow centrale'!V2789='Convalida dati'!$D$9,'Dealflow centrale'!V2789='Convalida dati'!$D$6),IF(T2789="",OR(V2789="",V2789='Convalida dati'!$D$8),"FALSO")))</f>
        <v>1</v>
      </c>
      <c r="F2789" s="58" t="str">
        <f t="shared" ca="1" si="326"/>
        <v>OK</v>
      </c>
      <c r="G2789" s="60">
        <f t="shared" si="323"/>
        <v>2784</v>
      </c>
      <c r="H2789" s="84">
        <v>45082</v>
      </c>
      <c r="I2789" s="295">
        <v>45082</v>
      </c>
      <c r="J2789" s="279" t="s">
        <v>5701</v>
      </c>
      <c r="K2789" s="70" t="s">
        <v>62</v>
      </c>
      <c r="L2789" s="70" t="s">
        <v>714</v>
      </c>
      <c r="M2789" s="72" t="s">
        <v>103</v>
      </c>
      <c r="N2789" s="75"/>
      <c r="O2789" s="73" t="s">
        <v>5700</v>
      </c>
      <c r="P2789" s="72" t="s">
        <v>34</v>
      </c>
      <c r="Q2789" s="281" t="s">
        <v>170</v>
      </c>
      <c r="R2789" s="293" t="s">
        <v>49</v>
      </c>
      <c r="S2789" s="388" t="s">
        <v>702</v>
      </c>
      <c r="T2789" s="385" t="s">
        <v>166</v>
      </c>
      <c r="U2789" s="72" t="s">
        <v>218</v>
      </c>
      <c r="V2789" s="434" t="s">
        <v>174</v>
      </c>
      <c r="W2789" s="397"/>
      <c r="X2789" s="488">
        <v>45096</v>
      </c>
      <c r="Y2789" s="483"/>
      <c r="Z2789" s="80"/>
    </row>
    <row r="2790" spans="2:26" ht="42.45" hidden="1" customHeight="1" x14ac:dyDescent="0.3">
      <c r="B2790" s="56" t="str">
        <f t="shared" ca="1" si="324"/>
        <v>VERO</v>
      </c>
      <c r="C2790" s="57" t="b">
        <f t="shared" si="325"/>
        <v>1</v>
      </c>
      <c r="D2790" s="57" t="b">
        <f>+IF(Q2790='Convalida dati'!$B$16,AND('Dealflow centrale'!V2790&lt;&gt;"",I2790&lt;&gt;""),IF(AND('Dealflow centrale'!Q2790='Convalida dati'!$B$17,'Dealflow centrale'!I2790=""),OR('Dealflow centrale'!V2790="",V2790='Convalida dati'!$D$8),"FALSO"))</f>
        <v>1</v>
      </c>
      <c r="E2790" s="57" t="b">
        <f>+IF(OR(T2790='Convalida dati'!$F$4,T2790='Convalida dati'!$F$5,T2790='Convalida dati'!$F$8),OR('Dealflow centrale'!V2790='Convalida dati'!$D$9,V2790='Convalida dati'!$D$6,V2790='Convalida dati'!$D$7),IF(OR('Dealflow centrale'!T2790='Convalida dati'!$F$6,'Dealflow centrale'!T2790='Convalida dati'!$F$7),OR('Dealflow centrale'!V2790='Convalida dati'!$D$12,'Dealflow centrale'!V2790='Convalida dati'!$D$9,'Dealflow centrale'!V2790='Convalida dati'!$D$6),IF(T2790="",OR(V2790="",V2790='Convalida dati'!$D$8),"FALSO")))</f>
        <v>1</v>
      </c>
      <c r="F2790" s="58" t="str">
        <f t="shared" ca="1" si="326"/>
        <v>OK</v>
      </c>
      <c r="G2790" s="66">
        <f t="shared" si="323"/>
        <v>2785</v>
      </c>
      <c r="H2790" s="85">
        <v>45085</v>
      </c>
      <c r="I2790" s="296">
        <v>45085</v>
      </c>
      <c r="J2790" s="292" t="s">
        <v>5702</v>
      </c>
      <c r="K2790" s="76" t="s">
        <v>62</v>
      </c>
      <c r="L2790" s="76" t="s">
        <v>5626</v>
      </c>
      <c r="M2790" s="78" t="s">
        <v>92</v>
      </c>
      <c r="N2790" s="64"/>
      <c r="O2790" s="272" t="s">
        <v>5703</v>
      </c>
      <c r="P2790" s="66" t="s">
        <v>34</v>
      </c>
      <c r="Q2790" s="280" t="s">
        <v>170</v>
      </c>
      <c r="R2790" s="288" t="s">
        <v>44</v>
      </c>
      <c r="S2790" s="387" t="str">
        <f>+'EVCA sectoralclassification'!E112</f>
        <v>Means of transport: manufacturing and related</v>
      </c>
      <c r="T2790" s="384" t="s">
        <v>41</v>
      </c>
      <c r="U2790" s="66" t="s">
        <v>218</v>
      </c>
      <c r="V2790" s="445" t="s">
        <v>174</v>
      </c>
      <c r="W2790" s="396"/>
      <c r="X2790" s="489">
        <v>45096</v>
      </c>
      <c r="Y2790" s="482"/>
      <c r="Z2790" s="74"/>
    </row>
    <row r="2791" spans="2:26" ht="42.45" hidden="1" customHeight="1" x14ac:dyDescent="0.3">
      <c r="B2791" s="56" t="str">
        <f t="shared" ca="1" si="324"/>
        <v>VERO</v>
      </c>
      <c r="C2791" s="57" t="b">
        <f t="shared" si="325"/>
        <v>1</v>
      </c>
      <c r="D2791" s="57" t="b">
        <f>+IF(Q2791='Convalida dati'!$B$16,AND('Dealflow centrale'!V2791&lt;&gt;"",I2791&lt;&gt;""),IF(AND('Dealflow centrale'!Q2791='Convalida dati'!$B$17,'Dealflow centrale'!I2791=""),OR('Dealflow centrale'!V2791="",V2791='Convalida dati'!$D$8),"FALSO"))</f>
        <v>1</v>
      </c>
      <c r="E2791" s="57" t="b">
        <f>+IF(OR(T2791='Convalida dati'!$F$4,T2791='Convalida dati'!$F$5,T2791='Convalida dati'!$F$8),OR('Dealflow centrale'!V2791='Convalida dati'!$D$9,V2791='Convalida dati'!$D$6,V2791='Convalida dati'!$D$7),IF(OR('Dealflow centrale'!T2791='Convalida dati'!$F$6,'Dealflow centrale'!T2791='Convalida dati'!$F$7),OR('Dealflow centrale'!V2791='Convalida dati'!$D$12,'Dealflow centrale'!V2791='Convalida dati'!$D$9,'Dealflow centrale'!V2791='Convalida dati'!$D$6),IF(T2791="",OR(V2791="",V2791='Convalida dati'!$D$8),"FALSO")))</f>
        <v>1</v>
      </c>
      <c r="F2791" s="58" t="str">
        <f t="shared" ca="1" si="326"/>
        <v>OK</v>
      </c>
      <c r="G2791" s="60">
        <f t="shared" si="323"/>
        <v>2786</v>
      </c>
      <c r="H2791" s="84">
        <v>45086</v>
      </c>
      <c r="I2791" s="295">
        <v>45086</v>
      </c>
      <c r="J2791" s="279" t="s">
        <v>5704</v>
      </c>
      <c r="K2791" s="70" t="s">
        <v>62</v>
      </c>
      <c r="L2791" s="70" t="s">
        <v>165</v>
      </c>
      <c r="M2791" s="72" t="s">
        <v>90</v>
      </c>
      <c r="N2791" s="75"/>
      <c r="O2791" s="73" t="s">
        <v>5705</v>
      </c>
      <c r="P2791" s="72" t="s">
        <v>34</v>
      </c>
      <c r="Q2791" s="281" t="s">
        <v>170</v>
      </c>
      <c r="R2791" s="293" t="s">
        <v>49</v>
      </c>
      <c r="S2791" s="388" t="s">
        <v>702</v>
      </c>
      <c r="T2791" s="385" t="s">
        <v>166</v>
      </c>
      <c r="U2791" s="72" t="s">
        <v>218</v>
      </c>
      <c r="V2791" s="425" t="s">
        <v>5177</v>
      </c>
      <c r="W2791" s="461"/>
      <c r="X2791" s="488">
        <v>45096</v>
      </c>
      <c r="Y2791" s="483"/>
      <c r="Z2791" s="80"/>
    </row>
    <row r="2792" spans="2:26" ht="42.45" hidden="1" customHeight="1" x14ac:dyDescent="0.3">
      <c r="B2792" s="56" t="str">
        <f t="shared" ca="1" si="324"/>
        <v>VERO</v>
      </c>
      <c r="C2792" s="57" t="b">
        <f t="shared" si="325"/>
        <v>1</v>
      </c>
      <c r="D2792" s="57" t="b">
        <f>+IF(Q2792='Convalida dati'!$B$16,AND('Dealflow centrale'!V2792&lt;&gt;"",I2792&lt;&gt;""),IF(AND('Dealflow centrale'!Q2792='Convalida dati'!$B$17,'Dealflow centrale'!I2792=""),OR('Dealflow centrale'!V2792="",V2792='Convalida dati'!$D$8),"FALSO"))</f>
        <v>1</v>
      </c>
      <c r="E2792" s="57" t="b">
        <f>+IF(OR(T2792='Convalida dati'!$F$4,T2792='Convalida dati'!$F$5,T2792='Convalida dati'!$F$8),OR('Dealflow centrale'!V2792='Convalida dati'!$D$9,V2792='Convalida dati'!$D$6,V2792='Convalida dati'!$D$7),IF(OR('Dealflow centrale'!T2792='Convalida dati'!$F$6,'Dealflow centrale'!T2792='Convalida dati'!$F$7),OR('Dealflow centrale'!V2792='Convalida dati'!$D$12,'Dealflow centrale'!V2792='Convalida dati'!$D$9,'Dealflow centrale'!V2792='Convalida dati'!$D$6),IF(T2792="",OR(V2792="",V2792='Convalida dati'!$D$8),"FALSO")))</f>
        <v>1</v>
      </c>
      <c r="F2792" s="58" t="str">
        <f t="shared" ca="1" si="326"/>
        <v>OK</v>
      </c>
      <c r="G2792" s="66">
        <f t="shared" si="323"/>
        <v>2787</v>
      </c>
      <c r="H2792" s="85">
        <v>45089</v>
      </c>
      <c r="I2792" s="296">
        <v>45089</v>
      </c>
      <c r="J2792" s="292" t="s">
        <v>5706</v>
      </c>
      <c r="K2792" s="76" t="s">
        <v>62</v>
      </c>
      <c r="L2792" s="76" t="s">
        <v>149</v>
      </c>
      <c r="M2792" s="78" t="s">
        <v>92</v>
      </c>
      <c r="N2792" s="64"/>
      <c r="O2792" s="272" t="s">
        <v>5105</v>
      </c>
      <c r="P2792" s="66" t="s">
        <v>83</v>
      </c>
      <c r="Q2792" s="280" t="s">
        <v>170</v>
      </c>
      <c r="R2792" s="288" t="s">
        <v>49</v>
      </c>
      <c r="S2792" s="390" t="s">
        <v>702</v>
      </c>
      <c r="T2792" s="384" t="s">
        <v>166</v>
      </c>
      <c r="U2792" s="66" t="s">
        <v>218</v>
      </c>
      <c r="V2792" s="427" t="s">
        <v>5177</v>
      </c>
      <c r="W2792" s="462"/>
      <c r="X2792" s="489">
        <v>45096</v>
      </c>
      <c r="Y2792" s="482"/>
      <c r="Z2792" s="74"/>
    </row>
    <row r="2793" spans="2:26" ht="42.45" hidden="1" customHeight="1" x14ac:dyDescent="0.3">
      <c r="B2793" s="56" t="str">
        <f t="shared" ca="1" si="324"/>
        <v>VERO</v>
      </c>
      <c r="C2793" s="57" t="b">
        <f t="shared" si="325"/>
        <v>1</v>
      </c>
      <c r="D2793" s="57" t="b">
        <f>+IF(Q2793='Convalida dati'!$B$16,AND('Dealflow centrale'!V2793&lt;&gt;"",I2793&lt;&gt;""),IF(AND('Dealflow centrale'!Q2793='Convalida dati'!$B$17,'Dealflow centrale'!I2793=""),OR('Dealflow centrale'!V2793="",V2793='Convalida dati'!$D$8),"FALSO"))</f>
        <v>1</v>
      </c>
      <c r="E2793" s="57" t="b">
        <f>+IF(OR(T2793='Convalida dati'!$F$4,T2793='Convalida dati'!$F$5,T2793='Convalida dati'!$F$8),OR('Dealflow centrale'!V2793='Convalida dati'!$D$9,V2793='Convalida dati'!$D$6,V2793='Convalida dati'!$D$7),IF(OR('Dealflow centrale'!T2793='Convalida dati'!$F$6,'Dealflow centrale'!T2793='Convalida dati'!$F$7),OR('Dealflow centrale'!V2793='Convalida dati'!$D$12,'Dealflow centrale'!V2793='Convalida dati'!$D$9,'Dealflow centrale'!V2793='Convalida dati'!$D$6),IF(T2793="",OR(V2793="",V2793='Convalida dati'!$D$8),"FALSO")))</f>
        <v>1</v>
      </c>
      <c r="F2793" s="58" t="str">
        <f t="shared" ca="1" si="326"/>
        <v>OK</v>
      </c>
      <c r="G2793" s="60">
        <f t="shared" si="323"/>
        <v>2788</v>
      </c>
      <c r="H2793" s="84">
        <v>45093</v>
      </c>
      <c r="I2793" s="295">
        <v>45093</v>
      </c>
      <c r="J2793" s="279" t="s">
        <v>5708</v>
      </c>
      <c r="K2793" s="70" t="s">
        <v>62</v>
      </c>
      <c r="L2793" s="70" t="s">
        <v>206</v>
      </c>
      <c r="M2793" s="72" t="s">
        <v>206</v>
      </c>
      <c r="N2793" s="75"/>
      <c r="O2793" s="73" t="s">
        <v>4256</v>
      </c>
      <c r="P2793" s="72" t="s">
        <v>83</v>
      </c>
      <c r="Q2793" s="281" t="s">
        <v>170</v>
      </c>
      <c r="R2793" s="293" t="s">
        <v>47</v>
      </c>
      <c r="S2793" s="388" t="str">
        <f>+'EVCA sectoralclassification'!E129</f>
        <v>Consumer products manufacturing</v>
      </c>
      <c r="T2793" s="385" t="s">
        <v>41</v>
      </c>
      <c r="U2793" s="72" t="s">
        <v>218</v>
      </c>
      <c r="V2793" s="434" t="s">
        <v>174</v>
      </c>
      <c r="W2793" s="397"/>
      <c r="X2793" s="488">
        <v>45096</v>
      </c>
      <c r="Y2793" s="483"/>
      <c r="Z2793" s="80"/>
    </row>
    <row r="2794" spans="2:26" ht="42.45" hidden="1" customHeight="1" x14ac:dyDescent="0.3">
      <c r="B2794" s="56" t="str">
        <f t="shared" ca="1" si="324"/>
        <v>VERO</v>
      </c>
      <c r="C2794" s="57" t="b">
        <f t="shared" si="325"/>
        <v>1</v>
      </c>
      <c r="D2794" s="57" t="b">
        <f>+IF(Q2794='Convalida dati'!$B$16,AND('Dealflow centrale'!V2794&lt;&gt;"",I2794&lt;&gt;""),IF(AND('Dealflow centrale'!Q2794='Convalida dati'!$B$17,'Dealflow centrale'!I2794=""),OR('Dealflow centrale'!V2794="",V2794='Convalida dati'!$D$8),"FALSO"))</f>
        <v>1</v>
      </c>
      <c r="E2794" s="57" t="b">
        <f>+IF(OR(T2794='Convalida dati'!$F$4,T2794='Convalida dati'!$F$5,T2794='Convalida dati'!$F$8),OR('Dealflow centrale'!V2794='Convalida dati'!$D$9,V2794='Convalida dati'!$D$6,V2794='Convalida dati'!$D$7),IF(OR('Dealflow centrale'!T2794='Convalida dati'!$F$6,'Dealflow centrale'!T2794='Convalida dati'!$F$7),OR('Dealflow centrale'!V2794='Convalida dati'!$D$12,'Dealflow centrale'!V2794='Convalida dati'!$D$9,'Dealflow centrale'!V2794='Convalida dati'!$D$6),IF(T2794="",OR(V2794="",V2794='Convalida dati'!$D$8),"FALSO")))</f>
        <v>1</v>
      </c>
      <c r="F2794" s="58" t="str">
        <f t="shared" ca="1" si="326"/>
        <v>OK</v>
      </c>
      <c r="G2794" s="66">
        <f t="shared" si="323"/>
        <v>2789</v>
      </c>
      <c r="H2794" s="85">
        <v>45094</v>
      </c>
      <c r="I2794" s="296">
        <v>45094</v>
      </c>
      <c r="J2794" s="292" t="s">
        <v>5709</v>
      </c>
      <c r="K2794" s="76" t="s">
        <v>62</v>
      </c>
      <c r="L2794" s="76" t="s">
        <v>202</v>
      </c>
      <c r="M2794" s="78" t="s">
        <v>89</v>
      </c>
      <c r="N2794" s="64"/>
      <c r="O2794" s="272" t="s">
        <v>5710</v>
      </c>
      <c r="P2794" s="66" t="s">
        <v>34</v>
      </c>
      <c r="Q2794" s="280" t="s">
        <v>170</v>
      </c>
      <c r="R2794" s="288" t="s">
        <v>48</v>
      </c>
      <c r="S2794" s="390" t="s">
        <v>614</v>
      </c>
      <c r="T2794" s="384" t="s">
        <v>41</v>
      </c>
      <c r="U2794" s="66" t="s">
        <v>218</v>
      </c>
      <c r="V2794" s="445" t="s">
        <v>174</v>
      </c>
      <c r="W2794" s="396"/>
      <c r="X2794" s="489">
        <v>45096</v>
      </c>
      <c r="Y2794" s="482"/>
      <c r="Z2794" s="74"/>
    </row>
    <row r="2795" spans="2:26" ht="42.45" hidden="1" customHeight="1" x14ac:dyDescent="0.3">
      <c r="B2795" s="56" t="str">
        <f t="shared" ca="1" si="324"/>
        <v>VERO</v>
      </c>
      <c r="C2795" s="57" t="b">
        <f t="shared" si="325"/>
        <v>1</v>
      </c>
      <c r="D2795" s="57" t="b">
        <f>+IF(Q2795='Convalida dati'!$B$16,AND('Dealflow centrale'!V2795&lt;&gt;"",I2795&lt;&gt;""),IF(AND('Dealflow centrale'!Q2795='Convalida dati'!$B$17,'Dealflow centrale'!I2795=""),OR('Dealflow centrale'!V2795="",V2795='Convalida dati'!$D$8),"FALSO"))</f>
        <v>1</v>
      </c>
      <c r="E2795" s="57" t="b">
        <f>+IF(OR(T2795='Convalida dati'!$F$4,T2795='Convalida dati'!$F$5,T2795='Convalida dati'!$F$8),OR('Dealflow centrale'!V2795='Convalida dati'!$D$9,V2795='Convalida dati'!$D$6,V2795='Convalida dati'!$D$7),IF(OR('Dealflow centrale'!T2795='Convalida dati'!$F$6,'Dealflow centrale'!T2795='Convalida dati'!$F$7),OR('Dealflow centrale'!V2795='Convalida dati'!$D$12,'Dealflow centrale'!V2795='Convalida dati'!$D$9,'Dealflow centrale'!V2795='Convalida dati'!$D$6),IF(T2795="",OR(V2795="",V2795='Convalida dati'!$D$8),"FALSO")))</f>
        <v>1</v>
      </c>
      <c r="F2795" s="58" t="str">
        <f t="shared" ca="1" si="326"/>
        <v>OK</v>
      </c>
      <c r="G2795" s="60">
        <f t="shared" si="323"/>
        <v>2790</v>
      </c>
      <c r="H2795" s="84">
        <v>45096</v>
      </c>
      <c r="I2795" s="295">
        <v>45096</v>
      </c>
      <c r="J2795" s="279" t="s">
        <v>7233</v>
      </c>
      <c r="K2795" s="70" t="s">
        <v>62</v>
      </c>
      <c r="L2795" s="70" t="s">
        <v>1529</v>
      </c>
      <c r="M2795" s="72" t="s">
        <v>97</v>
      </c>
      <c r="N2795" s="75"/>
      <c r="O2795" s="73" t="s">
        <v>5711</v>
      </c>
      <c r="P2795" s="72" t="s">
        <v>34</v>
      </c>
      <c r="Q2795" s="281" t="s">
        <v>170</v>
      </c>
      <c r="R2795" s="293" t="s">
        <v>48</v>
      </c>
      <c r="S2795" s="388" t="s">
        <v>614</v>
      </c>
      <c r="T2795" s="385" t="s">
        <v>166</v>
      </c>
      <c r="U2795" s="72" t="s">
        <v>218</v>
      </c>
      <c r="V2795" s="425" t="s">
        <v>5177</v>
      </c>
      <c r="W2795" s="466" t="s">
        <v>6460</v>
      </c>
      <c r="X2795" s="488">
        <v>45706</v>
      </c>
      <c r="Y2795" s="483" t="s">
        <v>7235</v>
      </c>
      <c r="Z2795" s="80"/>
    </row>
    <row r="2796" spans="2:26" ht="42.45" hidden="1" customHeight="1" x14ac:dyDescent="0.3">
      <c r="B2796" s="56" t="str">
        <f t="shared" ca="1" si="324"/>
        <v>VERO</v>
      </c>
      <c r="C2796" s="57" t="b">
        <f t="shared" si="325"/>
        <v>1</v>
      </c>
      <c r="D2796" s="57" t="b">
        <f>+IF(Q2796='Convalida dati'!$B$16,AND('Dealflow centrale'!V2796&lt;&gt;"",I2796&lt;&gt;""),IF(AND('Dealflow centrale'!Q2796='Convalida dati'!$B$17,'Dealflow centrale'!I2796=""),OR('Dealflow centrale'!V2796="",V2796='Convalida dati'!$D$8),"FALSO"))</f>
        <v>1</v>
      </c>
      <c r="E2796" s="57" t="b">
        <f>+IF(OR(T2796='Convalida dati'!$F$4,T2796='Convalida dati'!$F$5,T2796='Convalida dati'!$F$8),OR('Dealflow centrale'!V2796='Convalida dati'!$D$9,V2796='Convalida dati'!$D$6,V2796='Convalida dati'!$D$7),IF(OR('Dealflow centrale'!T2796='Convalida dati'!$F$6,'Dealflow centrale'!T2796='Convalida dati'!$F$7),OR('Dealflow centrale'!V2796='Convalida dati'!$D$12,'Dealflow centrale'!V2796='Convalida dati'!$D$9,'Dealflow centrale'!V2796='Convalida dati'!$D$6),IF(T2796="",OR(V2796="",V2796='Convalida dati'!$D$8),"FALSO")))</f>
        <v>1</v>
      </c>
      <c r="F2796" s="58" t="str">
        <f t="shared" ca="1" si="326"/>
        <v>OK</v>
      </c>
      <c r="G2796" s="66">
        <f t="shared" si="323"/>
        <v>2791</v>
      </c>
      <c r="H2796" s="85">
        <v>45096</v>
      </c>
      <c r="I2796" s="296">
        <v>45096</v>
      </c>
      <c r="J2796" s="292" t="s">
        <v>5712</v>
      </c>
      <c r="K2796" s="76" t="s">
        <v>62</v>
      </c>
      <c r="L2796" s="76" t="s">
        <v>206</v>
      </c>
      <c r="M2796" s="78" t="s">
        <v>206</v>
      </c>
      <c r="N2796" s="64"/>
      <c r="O2796" s="272" t="s">
        <v>5713</v>
      </c>
      <c r="P2796" s="66" t="s">
        <v>34</v>
      </c>
      <c r="Q2796" s="280" t="s">
        <v>170</v>
      </c>
      <c r="R2796" s="300" t="s">
        <v>48</v>
      </c>
      <c r="S2796" s="387" t="str">
        <f>+'EVCA sectoralclassification'!E200</f>
        <v>Internet technologies</v>
      </c>
      <c r="T2796" s="384" t="s">
        <v>166</v>
      </c>
      <c r="U2796" s="66" t="s">
        <v>218</v>
      </c>
      <c r="V2796" s="427" t="s">
        <v>5177</v>
      </c>
      <c r="W2796" s="462"/>
      <c r="X2796" s="489">
        <v>45096</v>
      </c>
      <c r="Y2796" s="482"/>
      <c r="Z2796" s="74"/>
    </row>
    <row r="2797" spans="2:26" ht="42.45" hidden="1" customHeight="1" x14ac:dyDescent="0.3">
      <c r="B2797" s="56" t="str">
        <f t="shared" ca="1" si="324"/>
        <v>VERO</v>
      </c>
      <c r="C2797" s="57" t="b">
        <f t="shared" si="325"/>
        <v>1</v>
      </c>
      <c r="D2797" s="57" t="b">
        <f>+IF(Q2797='Convalida dati'!$B$16,AND('Dealflow centrale'!V2797&lt;&gt;"",I2797&lt;&gt;""),IF(AND('Dealflow centrale'!Q2797='Convalida dati'!$B$17,'Dealflow centrale'!I2797=""),OR('Dealflow centrale'!V2797="",V2797='Convalida dati'!$D$8),"FALSO"))</f>
        <v>1</v>
      </c>
      <c r="E2797" s="57" t="b">
        <f>+IF(OR(T2797='Convalida dati'!$F$4,T2797='Convalida dati'!$F$5,T2797='Convalida dati'!$F$8),OR('Dealflow centrale'!V2797='Convalida dati'!$D$9,V2797='Convalida dati'!$D$6,V2797='Convalida dati'!$D$7),IF(OR('Dealflow centrale'!T2797='Convalida dati'!$F$6,'Dealflow centrale'!T2797='Convalida dati'!$F$7),OR('Dealflow centrale'!V2797='Convalida dati'!$D$12,'Dealflow centrale'!V2797='Convalida dati'!$D$9,'Dealflow centrale'!V2797='Convalida dati'!$D$6),IF(T2797="",OR(V2797="",V2797='Convalida dati'!$D$8),"FALSO")))</f>
        <v>1</v>
      </c>
      <c r="F2797" s="58" t="str">
        <f t="shared" ca="1" si="326"/>
        <v>OK</v>
      </c>
      <c r="G2797" s="60">
        <f t="shared" si="323"/>
        <v>2792</v>
      </c>
      <c r="H2797" s="84">
        <v>45083</v>
      </c>
      <c r="I2797" s="295">
        <v>45083</v>
      </c>
      <c r="J2797" s="279" t="s">
        <v>5715</v>
      </c>
      <c r="K2797" s="70" t="s">
        <v>62</v>
      </c>
      <c r="L2797" s="70" t="s">
        <v>1548</v>
      </c>
      <c r="M2797" s="72" t="s">
        <v>93</v>
      </c>
      <c r="N2797" s="75"/>
      <c r="O2797" s="73" t="s">
        <v>5714</v>
      </c>
      <c r="P2797" s="72" t="s">
        <v>83</v>
      </c>
      <c r="Q2797" s="281" t="s">
        <v>170</v>
      </c>
      <c r="R2797" s="293" t="s">
        <v>49</v>
      </c>
      <c r="S2797" s="388" t="str">
        <f>+'EVCA sectoralclassification'!E205</f>
        <v>Consumer electronics</v>
      </c>
      <c r="T2797" s="385" t="s">
        <v>166</v>
      </c>
      <c r="U2797" s="72" t="s">
        <v>218</v>
      </c>
      <c r="V2797" s="425" t="s">
        <v>5177</v>
      </c>
      <c r="W2797" s="461"/>
      <c r="X2797" s="488">
        <v>45096</v>
      </c>
      <c r="Y2797" s="483"/>
      <c r="Z2797" s="80"/>
    </row>
    <row r="2798" spans="2:26" ht="42.45" hidden="1" customHeight="1" x14ac:dyDescent="0.3">
      <c r="B2798" s="56" t="str">
        <f t="shared" ca="1" si="324"/>
        <v>VERO</v>
      </c>
      <c r="C2798" s="57" t="b">
        <f t="shared" si="325"/>
        <v>1</v>
      </c>
      <c r="D2798" s="57" t="b">
        <f>+IF(Q2798='Convalida dati'!$B$16,AND('Dealflow centrale'!V2798&lt;&gt;"",I2798&lt;&gt;""),IF(AND('Dealflow centrale'!Q2798='Convalida dati'!$B$17,'Dealflow centrale'!I2798=""),OR('Dealflow centrale'!V2798="",V2798='Convalida dati'!$D$8),"FALSO"))</f>
        <v>1</v>
      </c>
      <c r="E2798" s="57" t="b">
        <f>+IF(OR(T2798='Convalida dati'!$F$4,T2798='Convalida dati'!$F$5,T2798='Convalida dati'!$F$8),OR('Dealflow centrale'!V2798='Convalida dati'!$D$9,V2798='Convalida dati'!$D$6,V2798='Convalida dati'!$D$7),IF(OR('Dealflow centrale'!T2798='Convalida dati'!$F$6,'Dealflow centrale'!T2798='Convalida dati'!$F$7),OR('Dealflow centrale'!V2798='Convalida dati'!$D$12,'Dealflow centrale'!V2798='Convalida dati'!$D$9,'Dealflow centrale'!V2798='Convalida dati'!$D$6),IF(T2798="",OR(V2798="",V2798='Convalida dati'!$D$8),"FALSO")))</f>
        <v>1</v>
      </c>
      <c r="F2798" s="58" t="str">
        <f t="shared" ca="1" si="326"/>
        <v>OK</v>
      </c>
      <c r="G2798" s="66">
        <f t="shared" si="323"/>
        <v>2793</v>
      </c>
      <c r="H2798" s="85">
        <v>45083</v>
      </c>
      <c r="I2798" s="296">
        <v>45083</v>
      </c>
      <c r="J2798" s="292" t="s">
        <v>5716</v>
      </c>
      <c r="K2798" s="76" t="s">
        <v>62</v>
      </c>
      <c r="L2798" s="76" t="s">
        <v>165</v>
      </c>
      <c r="M2798" s="78" t="s">
        <v>90</v>
      </c>
      <c r="N2798" s="64"/>
      <c r="O2798" s="272" t="s">
        <v>5714</v>
      </c>
      <c r="P2798" s="66" t="s">
        <v>83</v>
      </c>
      <c r="Q2798" s="67" t="s">
        <v>170</v>
      </c>
      <c r="R2798" s="288" t="s">
        <v>46</v>
      </c>
      <c r="S2798" s="387" t="str">
        <f>+'EVCA sectoralclassification'!E179</f>
        <v>Energy: other</v>
      </c>
      <c r="T2798" s="384" t="s">
        <v>166</v>
      </c>
      <c r="U2798" s="66" t="s">
        <v>218</v>
      </c>
      <c r="V2798" s="427" t="s">
        <v>5177</v>
      </c>
      <c r="W2798" s="462"/>
      <c r="X2798" s="489">
        <v>45103</v>
      </c>
      <c r="Y2798" s="482" t="s">
        <v>5730</v>
      </c>
      <c r="Z2798" s="74"/>
    </row>
    <row r="2799" spans="2:26" ht="42.45" hidden="1" customHeight="1" x14ac:dyDescent="0.3">
      <c r="B2799" s="56" t="str">
        <f t="shared" ca="1" si="324"/>
        <v>VERO</v>
      </c>
      <c r="C2799" s="57" t="b">
        <f t="shared" si="325"/>
        <v>1</v>
      </c>
      <c r="D2799" s="57" t="b">
        <f>+IF(Q2799='Convalida dati'!$B$16,AND('Dealflow centrale'!V2799&lt;&gt;"",I2799&lt;&gt;""),IF(AND('Dealflow centrale'!Q2799='Convalida dati'!$B$17,'Dealflow centrale'!I2799=""),OR('Dealflow centrale'!V2799="",V2799='Convalida dati'!$D$8),"FALSO"))</f>
        <v>1</v>
      </c>
      <c r="E2799" s="57" t="b">
        <f>+IF(OR(T2799='Convalida dati'!$F$4,T2799='Convalida dati'!$F$5,T2799='Convalida dati'!$F$8),OR('Dealflow centrale'!V2799='Convalida dati'!$D$9,V2799='Convalida dati'!$D$6,V2799='Convalida dati'!$D$7),IF(OR('Dealflow centrale'!T2799='Convalida dati'!$F$6,'Dealflow centrale'!T2799='Convalida dati'!$F$7),OR('Dealflow centrale'!V2799='Convalida dati'!$D$12,'Dealflow centrale'!V2799='Convalida dati'!$D$9,'Dealflow centrale'!V2799='Convalida dati'!$D$6),IF(T2799="",OR(V2799="",V2799='Convalida dati'!$D$8),"FALSO")))</f>
        <v>1</v>
      </c>
      <c r="F2799" s="58" t="str">
        <f t="shared" ca="1" si="326"/>
        <v>OK</v>
      </c>
      <c r="G2799" s="60">
        <f t="shared" si="323"/>
        <v>2794</v>
      </c>
      <c r="H2799" s="84">
        <v>45083</v>
      </c>
      <c r="I2799" s="295">
        <v>45083</v>
      </c>
      <c r="J2799" s="279" t="s">
        <v>5717</v>
      </c>
      <c r="K2799" s="70" t="s">
        <v>62</v>
      </c>
      <c r="L2799" s="70" t="s">
        <v>802</v>
      </c>
      <c r="M2799" s="72" t="s">
        <v>99</v>
      </c>
      <c r="N2799" s="75"/>
      <c r="O2799" s="73" t="s">
        <v>5714</v>
      </c>
      <c r="P2799" s="72" t="s">
        <v>83</v>
      </c>
      <c r="Q2799" s="281" t="s">
        <v>170</v>
      </c>
      <c r="R2799" s="293" t="s">
        <v>50</v>
      </c>
      <c r="S2799" s="388" t="str">
        <f>+'EVCA sectoralclassification'!E214</f>
        <v>Systems software</v>
      </c>
      <c r="T2799" s="385" t="s">
        <v>166</v>
      </c>
      <c r="U2799" s="72" t="s">
        <v>218</v>
      </c>
      <c r="V2799" s="425" t="s">
        <v>5177</v>
      </c>
      <c r="W2799" s="461"/>
      <c r="X2799" s="488">
        <v>45096</v>
      </c>
      <c r="Y2799" s="483"/>
      <c r="Z2799" s="80"/>
    </row>
    <row r="2800" spans="2:26" ht="42.45" hidden="1" customHeight="1" x14ac:dyDescent="0.3">
      <c r="B2800" s="56" t="str">
        <f t="shared" ca="1" si="324"/>
        <v>VERO</v>
      </c>
      <c r="C2800" s="57" t="b">
        <f t="shared" si="325"/>
        <v>1</v>
      </c>
      <c r="D2800" s="57" t="b">
        <f>+IF(Q2800='Convalida dati'!$B$16,AND('Dealflow centrale'!V2800&lt;&gt;"",I2800&lt;&gt;""),IF(AND('Dealflow centrale'!Q2800='Convalida dati'!$B$17,'Dealflow centrale'!I2800=""),OR('Dealflow centrale'!V2800="",V2800='Convalida dati'!$D$8),"FALSO"))</f>
        <v>1</v>
      </c>
      <c r="E2800" s="57" t="b">
        <f>+IF(OR(T2800='Convalida dati'!$F$4,T2800='Convalida dati'!$F$5,T2800='Convalida dati'!$F$8),OR('Dealflow centrale'!V2800='Convalida dati'!$D$9,V2800='Convalida dati'!$D$6,V2800='Convalida dati'!$D$7),IF(OR('Dealflow centrale'!T2800='Convalida dati'!$F$6,'Dealflow centrale'!T2800='Convalida dati'!$F$7),OR('Dealflow centrale'!V2800='Convalida dati'!$D$12,'Dealflow centrale'!V2800='Convalida dati'!$D$9,'Dealflow centrale'!V2800='Convalida dati'!$D$6),IF(T2800="",OR(V2800="",V2800='Convalida dati'!$D$8),"FALSO")))</f>
        <v>1</v>
      </c>
      <c r="F2800" s="58" t="str">
        <f t="shared" ca="1" si="326"/>
        <v>OK</v>
      </c>
      <c r="G2800" s="66">
        <f t="shared" si="323"/>
        <v>2795</v>
      </c>
      <c r="H2800" s="85">
        <v>45083</v>
      </c>
      <c r="I2800" s="296">
        <v>45083</v>
      </c>
      <c r="J2800" s="292" t="s">
        <v>5718</v>
      </c>
      <c r="K2800" s="76" t="s">
        <v>62</v>
      </c>
      <c r="L2800" s="76" t="s">
        <v>1008</v>
      </c>
      <c r="M2800" s="78" t="s">
        <v>92</v>
      </c>
      <c r="N2800" s="64"/>
      <c r="O2800" s="272" t="s">
        <v>5714</v>
      </c>
      <c r="P2800" s="66" t="s">
        <v>83</v>
      </c>
      <c r="Q2800" s="67" t="s">
        <v>170</v>
      </c>
      <c r="R2800" s="288" t="s">
        <v>50</v>
      </c>
      <c r="S2800" s="387" t="str">
        <f>+'EVCA sectoralclassification'!E214</f>
        <v>Systems software</v>
      </c>
      <c r="T2800" s="384" t="s">
        <v>166</v>
      </c>
      <c r="U2800" s="66" t="s">
        <v>218</v>
      </c>
      <c r="V2800" s="427" t="s">
        <v>5177</v>
      </c>
      <c r="W2800" s="462"/>
      <c r="X2800" s="489">
        <v>45096</v>
      </c>
      <c r="Y2800" s="482"/>
      <c r="Z2800" s="74"/>
    </row>
    <row r="2801" spans="2:26" ht="42.45" hidden="1" customHeight="1" x14ac:dyDescent="0.3">
      <c r="B2801" s="56" t="str">
        <f t="shared" ca="1" si="324"/>
        <v>VERO</v>
      </c>
      <c r="C2801" s="57" t="b">
        <f t="shared" si="325"/>
        <v>1</v>
      </c>
      <c r="D2801" s="57" t="b">
        <f>+IF(Q2801='Convalida dati'!$B$16,AND('Dealflow centrale'!V2801&lt;&gt;"",I2801&lt;&gt;""),IF(AND('Dealflow centrale'!Q2801='Convalida dati'!$B$17,'Dealflow centrale'!I2801=""),OR('Dealflow centrale'!V2801="",V2801='Convalida dati'!$D$8),"FALSO"))</f>
        <v>1</v>
      </c>
      <c r="E2801" s="57" t="b">
        <f>+IF(OR(T2801='Convalida dati'!$F$4,T2801='Convalida dati'!$F$5,T2801='Convalida dati'!$F$8),OR('Dealflow centrale'!V2801='Convalida dati'!$D$9,V2801='Convalida dati'!$D$6,V2801='Convalida dati'!$D$7),IF(OR('Dealflow centrale'!T2801='Convalida dati'!$F$6,'Dealflow centrale'!T2801='Convalida dati'!$F$7),OR('Dealflow centrale'!V2801='Convalida dati'!$D$12,'Dealflow centrale'!V2801='Convalida dati'!$D$9,'Dealflow centrale'!V2801='Convalida dati'!$D$6),IF(T2801="",OR(V2801="",V2801='Convalida dati'!$D$8),"FALSO")))</f>
        <v>1</v>
      </c>
      <c r="F2801" s="58" t="str">
        <f t="shared" ca="1" si="326"/>
        <v>OK</v>
      </c>
      <c r="G2801" s="60">
        <f t="shared" si="323"/>
        <v>2796</v>
      </c>
      <c r="H2801" s="84">
        <v>45098</v>
      </c>
      <c r="I2801" s="295">
        <v>45098</v>
      </c>
      <c r="J2801" s="279" t="s">
        <v>5719</v>
      </c>
      <c r="K2801" s="70" t="s">
        <v>62</v>
      </c>
      <c r="L2801" s="70" t="s">
        <v>149</v>
      </c>
      <c r="M2801" s="72" t="s">
        <v>92</v>
      </c>
      <c r="N2801" s="75"/>
      <c r="O2801" s="73" t="s">
        <v>3345</v>
      </c>
      <c r="P2801" s="72" t="s">
        <v>35</v>
      </c>
      <c r="Q2801" s="281" t="s">
        <v>170</v>
      </c>
      <c r="R2801" s="385" t="s">
        <v>43</v>
      </c>
      <c r="S2801" s="388" t="str">
        <f>+'EVCA sectoralclassification'!E15</f>
        <v>Agriculture: other</v>
      </c>
      <c r="T2801" s="385" t="s">
        <v>166</v>
      </c>
      <c r="U2801" s="72" t="s">
        <v>218</v>
      </c>
      <c r="V2801" s="425" t="s">
        <v>5177</v>
      </c>
      <c r="W2801" s="461"/>
      <c r="X2801" s="488">
        <v>45103</v>
      </c>
      <c r="Y2801" s="483"/>
      <c r="Z2801" s="80"/>
    </row>
    <row r="2802" spans="2:26" ht="42.45" hidden="1" customHeight="1" x14ac:dyDescent="0.3">
      <c r="B2802" s="56" t="str">
        <f t="shared" ca="1" si="324"/>
        <v>VERO</v>
      </c>
      <c r="C2802" s="57" t="b">
        <f t="shared" si="325"/>
        <v>1</v>
      </c>
      <c r="D2802" s="57" t="b">
        <f>+IF(Q2802='Convalida dati'!$B$16,AND('Dealflow centrale'!V2802&lt;&gt;"",I2802&lt;&gt;""),IF(AND('Dealflow centrale'!Q2802='Convalida dati'!$B$17,'Dealflow centrale'!I2802=""),OR('Dealflow centrale'!V2802="",V2802='Convalida dati'!$D$8),"FALSO"))</f>
        <v>1</v>
      </c>
      <c r="E2802" s="57" t="b">
        <f>+IF(OR(T2802='Convalida dati'!$F$4,T2802='Convalida dati'!$F$8),OR('Dealflow centrale'!V2802='Convalida dati'!$D$6,V2802='Convalida dati'!$D$7),IF(OR('Dealflow centrale'!T2802='Convalida dati'!$F$5,'Dealflow centrale'!T2802='Convalida dati'!$F$6,'Dealflow centrale'!T2802='Convalida dati'!$F$7),OR('Dealflow centrale'!V2802='Convalida dati'!$D$12,'Dealflow centrale'!V2802='Convalida dati'!$D$11),IF(T2802="",OR(V2802="",V2802='Convalida dati'!$D$8),"FALSO")))</f>
        <v>1</v>
      </c>
      <c r="F2802" s="58" t="str">
        <f t="shared" ca="1" si="326"/>
        <v>OK</v>
      </c>
      <c r="G2802" s="66">
        <f t="shared" si="323"/>
        <v>2797</v>
      </c>
      <c r="H2802" s="85">
        <v>45099</v>
      </c>
      <c r="I2802" s="296">
        <v>45099</v>
      </c>
      <c r="J2802" s="292" t="s">
        <v>5721</v>
      </c>
      <c r="K2802" s="76" t="s">
        <v>62</v>
      </c>
      <c r="L2802" s="76" t="s">
        <v>165</v>
      </c>
      <c r="M2802" s="78" t="s">
        <v>90</v>
      </c>
      <c r="N2802" s="64"/>
      <c r="O2802" s="272" t="s">
        <v>5720</v>
      </c>
      <c r="P2802" s="66" t="s">
        <v>83</v>
      </c>
      <c r="Q2802" s="280" t="s">
        <v>170</v>
      </c>
      <c r="R2802" s="384" t="s">
        <v>48</v>
      </c>
      <c r="S2802" s="387" t="str">
        <f>+'EVCA sectoralclassification'!E199</f>
        <v>Internet technologies</v>
      </c>
      <c r="T2802" s="384" t="s">
        <v>166</v>
      </c>
      <c r="U2802" s="66" t="s">
        <v>218</v>
      </c>
      <c r="V2802" s="427" t="s">
        <v>5177</v>
      </c>
      <c r="W2802" s="469" t="s">
        <v>6460</v>
      </c>
      <c r="X2802" s="489">
        <v>45685</v>
      </c>
      <c r="Y2802" s="482" t="s">
        <v>7119</v>
      </c>
      <c r="Z2802" s="74"/>
    </row>
    <row r="2803" spans="2:26" ht="42.45" hidden="1" customHeight="1" x14ac:dyDescent="0.3">
      <c r="B2803" s="56" t="str">
        <f t="shared" ca="1" si="324"/>
        <v>VERO</v>
      </c>
      <c r="C2803" s="57" t="b">
        <f t="shared" si="325"/>
        <v>1</v>
      </c>
      <c r="D2803" s="57" t="b">
        <f>+IF(Q2803='Convalida dati'!$B$16,AND('Dealflow centrale'!V2803&lt;&gt;"",I2803&lt;&gt;""),IF(AND('Dealflow centrale'!Q2803='Convalida dati'!$B$17,'Dealflow centrale'!I2803=""),OR('Dealflow centrale'!V2803="",V2803='Convalida dati'!$D$8),"FALSO"))</f>
        <v>1</v>
      </c>
      <c r="E2803" s="57" t="b">
        <f>+IF(OR(T2803='Convalida dati'!$F$4,T2803='Convalida dati'!$F$5,T2803='Convalida dati'!$F$8),OR('Dealflow centrale'!V2803='Convalida dati'!$D$9,V2803='Convalida dati'!$D$6,V2803='Convalida dati'!$D$7),IF(OR('Dealflow centrale'!T2803='Convalida dati'!$F$6,'Dealflow centrale'!T2803='Convalida dati'!$F$7),OR('Dealflow centrale'!V2803='Convalida dati'!$D$12,'Dealflow centrale'!V2803='Convalida dati'!$D$9,'Dealflow centrale'!V2803='Convalida dati'!$D$6),IF(T2803="",OR(V2803="",V2803='Convalida dati'!$D$8),"FALSO")))</f>
        <v>1</v>
      </c>
      <c r="F2803" s="58" t="str">
        <f t="shared" ca="1" si="326"/>
        <v>OK</v>
      </c>
      <c r="G2803" s="60">
        <f t="shared" si="323"/>
        <v>2798</v>
      </c>
      <c r="H2803" s="84">
        <v>45099</v>
      </c>
      <c r="I2803" s="295">
        <v>45099</v>
      </c>
      <c r="J2803" s="279" t="s">
        <v>5722</v>
      </c>
      <c r="K2803" s="70" t="s">
        <v>62</v>
      </c>
      <c r="L2803" s="70" t="s">
        <v>1209</v>
      </c>
      <c r="M2803" s="72" t="s">
        <v>97</v>
      </c>
      <c r="N2803" s="75"/>
      <c r="O2803" s="73" t="s">
        <v>5720</v>
      </c>
      <c r="P2803" s="72" t="s">
        <v>83</v>
      </c>
      <c r="Q2803" s="281" t="s">
        <v>170</v>
      </c>
      <c r="R2803" s="385" t="s">
        <v>48</v>
      </c>
      <c r="S2803" s="388" t="str">
        <f>+'EVCA sectoralclassification'!E200</f>
        <v>Internet technologies</v>
      </c>
      <c r="T2803" s="385" t="s">
        <v>166</v>
      </c>
      <c r="U2803" s="72" t="s">
        <v>218</v>
      </c>
      <c r="V2803" s="425" t="s">
        <v>5177</v>
      </c>
      <c r="W2803" s="461"/>
      <c r="X2803" s="488">
        <v>45103</v>
      </c>
      <c r="Y2803" s="483"/>
      <c r="Z2803" s="80"/>
    </row>
    <row r="2804" spans="2:26" ht="42.45" hidden="1" customHeight="1" x14ac:dyDescent="0.3">
      <c r="B2804" s="56" t="str">
        <f t="shared" ca="1" si="324"/>
        <v>VERO</v>
      </c>
      <c r="C2804" s="57" t="b">
        <f t="shared" si="325"/>
        <v>1</v>
      </c>
      <c r="D2804" s="57" t="b">
        <f>+IF(Q2804='Convalida dati'!$B$16,AND('Dealflow centrale'!V2804&lt;&gt;"",I2804&lt;&gt;""),IF(AND('Dealflow centrale'!Q2804='Convalida dati'!$B$17,'Dealflow centrale'!I2804=""),OR('Dealflow centrale'!V2804="",V2804='Convalida dati'!$D$8),"FALSO"))</f>
        <v>1</v>
      </c>
      <c r="E2804" s="57" t="b">
        <f>+IF(OR(T2804='Convalida dati'!$F$4,T2804='Convalida dati'!$F$5,T2804='Convalida dati'!$F$8),OR('Dealflow centrale'!V2804='Convalida dati'!$D$9,V2804='Convalida dati'!$D$6,V2804='Convalida dati'!$D$7),IF(OR('Dealflow centrale'!T2804='Convalida dati'!$F$6,'Dealflow centrale'!T2804='Convalida dati'!$F$7),OR('Dealflow centrale'!V2804='Convalida dati'!$D$12,'Dealflow centrale'!V2804='Convalida dati'!$D$9,'Dealflow centrale'!V2804='Convalida dati'!$D$6),IF(T2804="",OR(V2804="",V2804='Convalida dati'!$D$8),"FALSO")))</f>
        <v>1</v>
      </c>
      <c r="F2804" s="58" t="str">
        <f t="shared" ca="1" si="326"/>
        <v>OK</v>
      </c>
      <c r="G2804" s="66">
        <f t="shared" si="323"/>
        <v>2799</v>
      </c>
      <c r="H2804" s="85">
        <v>45099</v>
      </c>
      <c r="I2804" s="296">
        <v>45099</v>
      </c>
      <c r="J2804" s="292" t="s">
        <v>5723</v>
      </c>
      <c r="K2804" s="76" t="s">
        <v>62</v>
      </c>
      <c r="L2804" s="76" t="s">
        <v>165</v>
      </c>
      <c r="M2804" s="78" t="s">
        <v>90</v>
      </c>
      <c r="N2804" s="64"/>
      <c r="O2804" s="272" t="s">
        <v>5720</v>
      </c>
      <c r="P2804" s="66" t="s">
        <v>83</v>
      </c>
      <c r="Q2804" s="67" t="s">
        <v>170</v>
      </c>
      <c r="R2804" s="382" t="s">
        <v>49</v>
      </c>
      <c r="S2804" s="387" t="str">
        <f>+'EVCA sectoralclassification'!E214</f>
        <v>Systems software</v>
      </c>
      <c r="T2804" s="384" t="s">
        <v>41</v>
      </c>
      <c r="U2804" s="66" t="s">
        <v>218</v>
      </c>
      <c r="V2804" s="445" t="s">
        <v>174</v>
      </c>
      <c r="W2804" s="396"/>
      <c r="X2804" s="489">
        <v>45103</v>
      </c>
      <c r="Y2804" s="482"/>
      <c r="Z2804" s="74"/>
    </row>
    <row r="2805" spans="2:26" ht="42.45" hidden="1" customHeight="1" x14ac:dyDescent="0.3">
      <c r="B2805" s="56" t="str">
        <f t="shared" ca="1" si="324"/>
        <v>VERO</v>
      </c>
      <c r="C2805" s="57" t="b">
        <f t="shared" si="325"/>
        <v>1</v>
      </c>
      <c r="D2805" s="57" t="b">
        <f>+IF(Q2805='Convalida dati'!$B$16,AND('Dealflow centrale'!V2805&lt;&gt;"",I2805&lt;&gt;""),IF(AND('Dealflow centrale'!Q2805='Convalida dati'!$B$17,'Dealflow centrale'!I2805=""),OR('Dealflow centrale'!V2805="",V2805='Convalida dati'!$D$8),"FALSO"))</f>
        <v>1</v>
      </c>
      <c r="E2805" s="57" t="b">
        <f>+IF(OR(T2805='Convalida dati'!$F$4,T2805='Convalida dati'!$F$5,T2805='Convalida dati'!$F$8),OR('Dealflow centrale'!V2805='Convalida dati'!$D$9,V2805='Convalida dati'!$D$6,V2805='Convalida dati'!$D$7),IF(OR('Dealflow centrale'!T2805='Convalida dati'!$F$6,'Dealflow centrale'!T2805='Convalida dati'!$F$7),OR('Dealflow centrale'!V2805='Convalida dati'!$D$12,'Dealflow centrale'!V2805='Convalida dati'!$D$9,'Dealflow centrale'!V2805='Convalida dati'!$D$6),IF(T2805="",OR(V2805="",V2805='Convalida dati'!$D$8),"FALSO")))</f>
        <v>1</v>
      </c>
      <c r="F2805" s="58" t="str">
        <f t="shared" ca="1" si="326"/>
        <v>OK</v>
      </c>
      <c r="G2805" s="60">
        <f t="shared" si="323"/>
        <v>2800</v>
      </c>
      <c r="H2805" s="84">
        <v>45099</v>
      </c>
      <c r="I2805" s="295">
        <v>45099</v>
      </c>
      <c r="J2805" s="279" t="s">
        <v>5724</v>
      </c>
      <c r="K2805" s="70" t="s">
        <v>62</v>
      </c>
      <c r="L2805" s="70" t="s">
        <v>165</v>
      </c>
      <c r="M2805" s="72" t="s">
        <v>90</v>
      </c>
      <c r="N2805" s="75"/>
      <c r="O2805" s="73" t="s">
        <v>5720</v>
      </c>
      <c r="P2805" s="72" t="s">
        <v>83</v>
      </c>
      <c r="Q2805" s="281" t="s">
        <v>170</v>
      </c>
      <c r="R2805" s="385" t="s">
        <v>49</v>
      </c>
      <c r="S2805" s="388" t="s">
        <v>702</v>
      </c>
      <c r="T2805" s="385" t="s">
        <v>41</v>
      </c>
      <c r="U2805" s="72" t="s">
        <v>218</v>
      </c>
      <c r="V2805" s="434" t="s">
        <v>174</v>
      </c>
      <c r="W2805" s="397"/>
      <c r="X2805" s="488">
        <v>45103</v>
      </c>
      <c r="Y2805" s="483"/>
      <c r="Z2805" s="80"/>
    </row>
    <row r="2806" spans="2:26" ht="42.45" hidden="1" customHeight="1" x14ac:dyDescent="0.3">
      <c r="B2806" s="56" t="str">
        <f t="shared" ca="1" si="324"/>
        <v>VERO</v>
      </c>
      <c r="C2806" s="57" t="b">
        <f t="shared" si="325"/>
        <v>1</v>
      </c>
      <c r="D2806" s="57" t="b">
        <f>+IF(Q2806='Convalida dati'!$B$16,AND('Dealflow centrale'!V2806&lt;&gt;"",I2806&lt;&gt;""),IF(AND('Dealflow centrale'!Q2806='Convalida dati'!$B$17,'Dealflow centrale'!I2806=""),OR('Dealflow centrale'!V2806="",V2806='Convalida dati'!$D$8),"FALSO"))</f>
        <v>1</v>
      </c>
      <c r="E2806" s="57" t="b">
        <f>+IF(OR(T2806='Convalida dati'!$F$4,T2806='Convalida dati'!$F$5,T2806='Convalida dati'!$F$8),OR('Dealflow centrale'!V2806='Convalida dati'!$D$9,V2806='Convalida dati'!$D$6,V2806='Convalida dati'!$D$7),IF(OR('Dealflow centrale'!T2806='Convalida dati'!$F$6,'Dealflow centrale'!T2806='Convalida dati'!$F$7),OR('Dealflow centrale'!V2806='Convalida dati'!$D$12,'Dealflow centrale'!V2806='Convalida dati'!$D$9,'Dealflow centrale'!V2806='Convalida dati'!$D$6),IF(T2806="",OR(V2806="",V2806='Convalida dati'!$D$8),"FALSO")))</f>
        <v>1</v>
      </c>
      <c r="F2806" s="58" t="str">
        <f t="shared" ca="1" si="326"/>
        <v>OK</v>
      </c>
      <c r="G2806" s="66">
        <f t="shared" si="323"/>
        <v>2801</v>
      </c>
      <c r="H2806" s="85">
        <v>45099</v>
      </c>
      <c r="I2806" s="296">
        <v>45099</v>
      </c>
      <c r="J2806" s="292" t="s">
        <v>5726</v>
      </c>
      <c r="K2806" s="76" t="s">
        <v>62</v>
      </c>
      <c r="L2806" s="76" t="s">
        <v>760</v>
      </c>
      <c r="M2806" s="78" t="s">
        <v>99</v>
      </c>
      <c r="N2806" s="64"/>
      <c r="O2806" s="272" t="s">
        <v>5725</v>
      </c>
      <c r="P2806" s="66" t="s">
        <v>34</v>
      </c>
      <c r="Q2806" s="280" t="s">
        <v>170</v>
      </c>
      <c r="R2806" s="384" t="s">
        <v>52</v>
      </c>
      <c r="S2806" s="387" t="str">
        <f>+'EVCA sectoralclassification'!E234</f>
        <v>Healthcare: other</v>
      </c>
      <c r="T2806" s="384" t="s">
        <v>166</v>
      </c>
      <c r="U2806" s="66" t="s">
        <v>218</v>
      </c>
      <c r="V2806" s="427" t="s">
        <v>5177</v>
      </c>
      <c r="W2806" s="462"/>
      <c r="X2806" s="489">
        <v>45103</v>
      </c>
      <c r="Y2806" s="482"/>
      <c r="Z2806" s="74"/>
    </row>
    <row r="2807" spans="2:26" ht="42.45" hidden="1" customHeight="1" x14ac:dyDescent="0.3">
      <c r="B2807" s="56" t="str">
        <f t="shared" ca="1" si="324"/>
        <v>VERO</v>
      </c>
      <c r="C2807" s="57" t="b">
        <f t="shared" si="325"/>
        <v>1</v>
      </c>
      <c r="D2807" s="57" t="b">
        <f>+IF(Q2807='Convalida dati'!$B$16,AND('Dealflow centrale'!V2807&lt;&gt;"",I2807&lt;&gt;""),IF(AND('Dealflow centrale'!Q2807='Convalida dati'!$B$17,'Dealflow centrale'!I2807=""),OR('Dealflow centrale'!V2807="",V2807='Convalida dati'!$D$8),"FALSO"))</f>
        <v>1</v>
      </c>
      <c r="E2807" s="57" t="b">
        <f>+IF(OR(T2807='Convalida dati'!$F$4,T2807='Convalida dati'!$F$5,T2807='Convalida dati'!$F$8),OR('Dealflow centrale'!V2807='Convalida dati'!$D$9,V2807='Convalida dati'!$D$6,V2807='Convalida dati'!$D$7),IF(OR('Dealflow centrale'!T2807='Convalida dati'!$F$6,'Dealflow centrale'!T2807='Convalida dati'!$F$7),OR('Dealflow centrale'!V2807='Convalida dati'!$D$12,'Dealflow centrale'!V2807='Convalida dati'!$D$9,'Dealflow centrale'!V2807='Convalida dati'!$D$6),IF(T2807="",OR(V2807="",V2807='Convalida dati'!$D$8),"FALSO")))</f>
        <v>1</v>
      </c>
      <c r="F2807" s="58" t="str">
        <f t="shared" ca="1" si="326"/>
        <v>OK</v>
      </c>
      <c r="G2807" s="60">
        <f t="shared" si="323"/>
        <v>2802</v>
      </c>
      <c r="H2807" s="84">
        <v>45100</v>
      </c>
      <c r="I2807" s="295">
        <v>45100</v>
      </c>
      <c r="J2807" s="279" t="s">
        <v>5727</v>
      </c>
      <c r="K2807" s="70" t="s">
        <v>62</v>
      </c>
      <c r="L2807" s="70" t="s">
        <v>165</v>
      </c>
      <c r="M2807" s="72" t="s">
        <v>90</v>
      </c>
      <c r="N2807" s="75"/>
      <c r="O2807" s="73" t="s">
        <v>5728</v>
      </c>
      <c r="P2807" s="72" t="s">
        <v>35</v>
      </c>
      <c r="Q2807" s="281" t="s">
        <v>170</v>
      </c>
      <c r="R2807" s="385" t="s">
        <v>52</v>
      </c>
      <c r="S2807" s="388" t="str">
        <f>+'EVCA sectoralclassification'!E234</f>
        <v>Healthcare: other</v>
      </c>
      <c r="T2807" s="385" t="s">
        <v>166</v>
      </c>
      <c r="U2807" s="72" t="s">
        <v>218</v>
      </c>
      <c r="V2807" s="425" t="s">
        <v>5177</v>
      </c>
      <c r="W2807" s="461"/>
      <c r="X2807" s="488">
        <v>45103</v>
      </c>
      <c r="Y2807" s="483"/>
      <c r="Z2807" s="80"/>
    </row>
    <row r="2808" spans="2:26" ht="42.45" hidden="1" customHeight="1" x14ac:dyDescent="0.3">
      <c r="B2808" s="56" t="str">
        <f t="shared" ca="1" si="324"/>
        <v>VERO</v>
      </c>
      <c r="C2808" s="57" t="b">
        <f t="shared" si="325"/>
        <v>1</v>
      </c>
      <c r="D2808" s="57" t="b">
        <f>+IF(Q2808='Convalida dati'!$B$16,AND('Dealflow centrale'!V2808&lt;&gt;"",I2808&lt;&gt;""),IF(AND('Dealflow centrale'!Q2808='Convalida dati'!$B$17,'Dealflow centrale'!I2808=""),OR('Dealflow centrale'!V2808="",V2808='Convalida dati'!$D$8),"FALSO"))</f>
        <v>1</v>
      </c>
      <c r="E2808" s="57" t="b">
        <f>+IF(OR(T2808='Convalida dati'!$F$4,T2808='Convalida dati'!$F$5,T2808='Convalida dati'!$F$8),OR('Dealflow centrale'!V2808='Convalida dati'!$D$9,V2808='Convalida dati'!$D$6,V2808='Convalida dati'!$D$7),IF(OR('Dealflow centrale'!T2808='Convalida dati'!$F$6,'Dealflow centrale'!T2808='Convalida dati'!$F$7),OR('Dealflow centrale'!V2808='Convalida dati'!$D$12,'Dealflow centrale'!V2808='Convalida dati'!$D$9,'Dealflow centrale'!V2808='Convalida dati'!$D$6),IF(T2808="",OR(V2808="",V2808='Convalida dati'!$D$8),"FALSO")))</f>
        <v>1</v>
      </c>
      <c r="F2808" s="58" t="str">
        <f t="shared" ca="1" si="326"/>
        <v>OK</v>
      </c>
      <c r="G2808" s="66">
        <f t="shared" si="323"/>
        <v>2803</v>
      </c>
      <c r="H2808" s="85">
        <v>45103</v>
      </c>
      <c r="I2808" s="296">
        <v>45103</v>
      </c>
      <c r="J2808" s="292" t="s">
        <v>5729</v>
      </c>
      <c r="K2808" s="76" t="s">
        <v>62</v>
      </c>
      <c r="L2808" s="76" t="s">
        <v>149</v>
      </c>
      <c r="M2808" s="78" t="s">
        <v>92</v>
      </c>
      <c r="N2808" s="64"/>
      <c r="O2808" s="272" t="s">
        <v>4289</v>
      </c>
      <c r="P2808" s="78" t="s">
        <v>35</v>
      </c>
      <c r="Q2808" s="280" t="s">
        <v>170</v>
      </c>
      <c r="R2808" s="384" t="s">
        <v>48</v>
      </c>
      <c r="S2808" s="387" t="str">
        <f>+'EVCA sectoralclassification'!E188</f>
        <v>Broadcasting, publications and content providers</v>
      </c>
      <c r="T2808" s="384" t="s">
        <v>166</v>
      </c>
      <c r="U2808" s="66" t="s">
        <v>218</v>
      </c>
      <c r="V2808" s="445" t="s">
        <v>5177</v>
      </c>
      <c r="W2808" s="396"/>
      <c r="X2808" s="490">
        <v>45103</v>
      </c>
      <c r="Y2808" s="482"/>
      <c r="Z2808" s="74"/>
    </row>
    <row r="2809" spans="2:26" ht="42.45" hidden="1" customHeight="1" x14ac:dyDescent="0.3">
      <c r="B2809" s="56" t="str">
        <f t="shared" ca="1" si="324"/>
        <v>VERO</v>
      </c>
      <c r="C2809" s="57" t="b">
        <f t="shared" si="325"/>
        <v>1</v>
      </c>
      <c r="D2809" s="57" t="b">
        <f>+IF(Q2809='Convalida dati'!$B$16,AND('Dealflow centrale'!V2809&lt;&gt;"",I2809&lt;&gt;""),IF(AND('Dealflow centrale'!Q2809='Convalida dati'!$B$17,'Dealflow centrale'!I2809=""),OR('Dealflow centrale'!V2809="",V2809='Convalida dati'!$D$8),"FALSO"))</f>
        <v>1</v>
      </c>
      <c r="E2809" s="57" t="b">
        <f>+IF(OR(T2809='Convalida dati'!$F$4,T2809='Convalida dati'!$F$5,T2809='Convalida dati'!$F$8),OR('Dealflow centrale'!V2809='Convalida dati'!$D$9,V2809='Convalida dati'!$D$6,V2809='Convalida dati'!$D$7),IF(OR('Dealflow centrale'!T2809='Convalida dati'!$F$6,'Dealflow centrale'!T2809='Convalida dati'!$F$7),OR('Dealflow centrale'!V2809='Convalida dati'!$D$12,'Dealflow centrale'!V2809='Convalida dati'!$D$9,'Dealflow centrale'!V2809='Convalida dati'!$D$6),IF(T2809="",OR(V2809="",V2809='Convalida dati'!$D$8),"FALSO")))</f>
        <v>1</v>
      </c>
      <c r="F2809" s="58" t="str">
        <f t="shared" ca="1" si="326"/>
        <v>OK</v>
      </c>
      <c r="G2809" s="60">
        <f t="shared" si="323"/>
        <v>2804</v>
      </c>
      <c r="H2809" s="84">
        <v>45096</v>
      </c>
      <c r="I2809" s="295">
        <v>45096</v>
      </c>
      <c r="J2809" s="279" t="s">
        <v>5731</v>
      </c>
      <c r="K2809" s="70" t="s">
        <v>62</v>
      </c>
      <c r="L2809" s="70" t="s">
        <v>1209</v>
      </c>
      <c r="M2809" s="72" t="s">
        <v>97</v>
      </c>
      <c r="N2809" s="75" t="s">
        <v>111</v>
      </c>
      <c r="O2809" s="73"/>
      <c r="P2809" s="72" t="s">
        <v>36</v>
      </c>
      <c r="Q2809" s="281" t="s">
        <v>170</v>
      </c>
      <c r="R2809" s="385" t="s">
        <v>49</v>
      </c>
      <c r="S2809" s="388" t="str">
        <f>+'EVCA sectoralclassification'!E181</f>
        <v>Financial institutions and services</v>
      </c>
      <c r="T2809" s="385" t="s">
        <v>41</v>
      </c>
      <c r="U2809" s="72" t="s">
        <v>218</v>
      </c>
      <c r="V2809" s="434" t="s">
        <v>174</v>
      </c>
      <c r="W2809" s="397"/>
      <c r="X2809" s="488">
        <v>45110</v>
      </c>
      <c r="Y2809" s="483"/>
      <c r="Z2809" s="80"/>
    </row>
    <row r="2810" spans="2:26" ht="42.45" hidden="1" customHeight="1" x14ac:dyDescent="0.3">
      <c r="B2810" s="56" t="str">
        <f t="shared" ca="1" si="324"/>
        <v>VERO</v>
      </c>
      <c r="C2810" s="57" t="b">
        <f t="shared" si="325"/>
        <v>1</v>
      </c>
      <c r="D2810" s="57" t="b">
        <f>+IF(Q2810='Convalida dati'!$B$16,AND('Dealflow centrale'!V2810&lt;&gt;"",I2810&lt;&gt;""),IF(AND('Dealflow centrale'!Q2810='Convalida dati'!$B$17,'Dealflow centrale'!I2810=""),OR('Dealflow centrale'!V2810="",V2810='Convalida dati'!$D$8),"FALSO"))</f>
        <v>1</v>
      </c>
      <c r="E2810" s="57" t="b">
        <f>+IF(OR(T2810='Convalida dati'!$F$4,T2810='Convalida dati'!$F$5,T2810='Convalida dati'!$F$8),OR('Dealflow centrale'!V2810='Convalida dati'!$D$9,V2810='Convalida dati'!$D$6,V2810='Convalida dati'!$D$7),IF(OR('Dealflow centrale'!T2810='Convalida dati'!$F$6,'Dealflow centrale'!T2810='Convalida dati'!$F$7),OR('Dealflow centrale'!V2810='Convalida dati'!$D$12,'Dealflow centrale'!V2810='Convalida dati'!$D$9,'Dealflow centrale'!V2810='Convalida dati'!$D$6),IF(T2810="",OR(V2810="",V2810='Convalida dati'!$D$8),"FALSO")))</f>
        <v>1</v>
      </c>
      <c r="F2810" s="58" t="str">
        <f t="shared" ca="1" si="326"/>
        <v>OK</v>
      </c>
      <c r="G2810" s="66">
        <f t="shared" si="323"/>
        <v>2805</v>
      </c>
      <c r="H2810" s="85">
        <v>45103</v>
      </c>
      <c r="I2810" s="296">
        <v>45103</v>
      </c>
      <c r="J2810" s="292" t="s">
        <v>5732</v>
      </c>
      <c r="K2810" s="76" t="s">
        <v>62</v>
      </c>
      <c r="L2810" s="76" t="s">
        <v>206</v>
      </c>
      <c r="M2810" s="78" t="s">
        <v>206</v>
      </c>
      <c r="N2810" s="64"/>
      <c r="O2810" s="272" t="s">
        <v>5733</v>
      </c>
      <c r="P2810" s="66" t="s">
        <v>34</v>
      </c>
      <c r="Q2810" s="280" t="s">
        <v>170</v>
      </c>
      <c r="R2810" s="384" t="s">
        <v>48</v>
      </c>
      <c r="S2810" s="387" t="str">
        <f>+'EVCA sectoralclassification'!E188</f>
        <v>Broadcasting, publications and content providers</v>
      </c>
      <c r="T2810" s="382" t="s">
        <v>41</v>
      </c>
      <c r="U2810" s="66" t="s">
        <v>218</v>
      </c>
      <c r="V2810" s="445" t="s">
        <v>174</v>
      </c>
      <c r="W2810" s="396"/>
      <c r="X2810" s="489">
        <v>45110</v>
      </c>
      <c r="Y2810" s="482"/>
      <c r="Z2810" s="74"/>
    </row>
    <row r="2811" spans="2:26" ht="42.45" hidden="1" customHeight="1" x14ac:dyDescent="0.3">
      <c r="B2811" s="56" t="str">
        <f t="shared" ca="1" si="324"/>
        <v>VERO</v>
      </c>
      <c r="C2811" s="57" t="b">
        <f t="shared" si="325"/>
        <v>1</v>
      </c>
      <c r="D2811" s="57" t="b">
        <f>+IF(Q2811='Convalida dati'!$B$16,AND('Dealflow centrale'!V2811&lt;&gt;"",I2811&lt;&gt;""),IF(AND('Dealflow centrale'!Q2811='Convalida dati'!$B$17,'Dealflow centrale'!I2811=""),OR('Dealflow centrale'!V2811="",V2811='Convalida dati'!$D$8),"FALSO"))</f>
        <v>1</v>
      </c>
      <c r="E2811" s="57" t="b">
        <f>+IF(OR(T2811='Convalida dati'!$F$4,T2811='Convalida dati'!$F$5,T2811='Convalida dati'!$F$8),OR('Dealflow centrale'!V2811='Convalida dati'!$D$9,V2811='Convalida dati'!$D$6,V2811='Convalida dati'!$D$7),IF(OR('Dealflow centrale'!T2811='Convalida dati'!$F$6,'Dealflow centrale'!T2811='Convalida dati'!$F$7),OR('Dealflow centrale'!V2811='Convalida dati'!$D$12,'Dealflow centrale'!V2811='Convalida dati'!$D$9,'Dealflow centrale'!V2811='Convalida dati'!$D$6),IF(T2811="",OR(V2811="",V2811='Convalida dati'!$D$8),"FALSO")))</f>
        <v>1</v>
      </c>
      <c r="F2811" s="58" t="str">
        <f t="shared" ca="1" si="326"/>
        <v>OK</v>
      </c>
      <c r="G2811" s="60">
        <f t="shared" si="323"/>
        <v>2806</v>
      </c>
      <c r="H2811" s="84">
        <v>45104</v>
      </c>
      <c r="I2811" s="295">
        <v>45104</v>
      </c>
      <c r="J2811" s="279" t="s">
        <v>5734</v>
      </c>
      <c r="K2811" s="70" t="s">
        <v>62</v>
      </c>
      <c r="L2811" s="70" t="s">
        <v>202</v>
      </c>
      <c r="M2811" s="72" t="s">
        <v>89</v>
      </c>
      <c r="N2811" s="75"/>
      <c r="O2811" s="73" t="s">
        <v>5735</v>
      </c>
      <c r="P2811" s="72" t="s">
        <v>34</v>
      </c>
      <c r="Q2811" s="281" t="s">
        <v>170</v>
      </c>
      <c r="R2811" s="385" t="s">
        <v>45</v>
      </c>
      <c r="S2811" s="388" t="str">
        <f>+'EVCA sectoralclassification'!E223</f>
        <v>Biotechnology</v>
      </c>
      <c r="T2811" s="385" t="s">
        <v>41</v>
      </c>
      <c r="U2811" s="72" t="s">
        <v>218</v>
      </c>
      <c r="V2811" s="434" t="s">
        <v>174</v>
      </c>
      <c r="W2811" s="397"/>
      <c r="X2811" s="488">
        <v>45110</v>
      </c>
      <c r="Y2811" s="483"/>
      <c r="Z2811" s="80"/>
    </row>
    <row r="2812" spans="2:26" ht="42.45" hidden="1" customHeight="1" x14ac:dyDescent="0.3">
      <c r="B2812" s="56" t="str">
        <f t="shared" ca="1" si="324"/>
        <v>VERO</v>
      </c>
      <c r="C2812" s="57" t="b">
        <f t="shared" si="325"/>
        <v>1</v>
      </c>
      <c r="D2812" s="57" t="b">
        <f>+IF(Q2812='Convalida dati'!$B$16,AND('Dealflow centrale'!V2812&lt;&gt;"",I2812&lt;&gt;""),IF(AND('Dealflow centrale'!Q2812='Convalida dati'!$B$17,'Dealflow centrale'!I2812=""),OR('Dealflow centrale'!V2812="",V2812='Convalida dati'!$D$8),"FALSO"))</f>
        <v>1</v>
      </c>
      <c r="E2812" s="57" t="b">
        <f>+IF(OR(T2812='Convalida dati'!$F$4,T2812='Convalida dati'!$F$5,T2812='Convalida dati'!$F$8),OR('Dealflow centrale'!V2812='Convalida dati'!$D$9,V2812='Convalida dati'!$D$6,V2812='Convalida dati'!$D$7),IF(OR('Dealflow centrale'!T2812='Convalida dati'!$F$6,'Dealflow centrale'!T2812='Convalida dati'!$F$7),OR('Dealflow centrale'!V2812='Convalida dati'!$D$12,'Dealflow centrale'!V2812='Convalida dati'!$D$9,'Dealflow centrale'!V2812='Convalida dati'!$D$6),IF(T2812="",OR(V2812="",V2812='Convalida dati'!$D$8),"FALSO")))</f>
        <v>1</v>
      </c>
      <c r="F2812" s="58" t="str">
        <f t="shared" ca="1" si="326"/>
        <v>OK</v>
      </c>
      <c r="G2812" s="66">
        <f t="shared" ref="G2812:G2867" si="327">+G2811+1</f>
        <v>2807</v>
      </c>
      <c r="H2812" s="85">
        <v>45105</v>
      </c>
      <c r="I2812" s="296">
        <v>45105</v>
      </c>
      <c r="J2812" s="292" t="s">
        <v>5736</v>
      </c>
      <c r="K2812" s="76" t="s">
        <v>62</v>
      </c>
      <c r="L2812" s="76" t="s">
        <v>202</v>
      </c>
      <c r="M2812" s="78" t="s">
        <v>89</v>
      </c>
      <c r="N2812" s="64"/>
      <c r="O2812" s="272" t="s">
        <v>5737</v>
      </c>
      <c r="P2812" s="66" t="s">
        <v>34</v>
      </c>
      <c r="Q2812" s="280" t="s">
        <v>170</v>
      </c>
      <c r="R2812" s="384" t="s">
        <v>48</v>
      </c>
      <c r="S2812" s="387" t="str">
        <f>+'EVCA sectoralclassification'!E200</f>
        <v>Internet technologies</v>
      </c>
      <c r="T2812" s="384" t="s">
        <v>41</v>
      </c>
      <c r="U2812" s="66" t="s">
        <v>218</v>
      </c>
      <c r="V2812" s="445" t="s">
        <v>174</v>
      </c>
      <c r="W2812" s="396"/>
      <c r="X2812" s="489">
        <v>45110</v>
      </c>
      <c r="Y2812" s="482"/>
      <c r="Z2812" s="74"/>
    </row>
    <row r="2813" spans="2:26" ht="42.45" hidden="1" customHeight="1" x14ac:dyDescent="0.3">
      <c r="B2813" s="56" t="str">
        <f t="shared" ca="1" si="324"/>
        <v>VERO</v>
      </c>
      <c r="C2813" s="57" t="b">
        <f t="shared" si="325"/>
        <v>1</v>
      </c>
      <c r="D2813" s="57" t="b">
        <f>+IF(Q2813='Convalida dati'!$B$16,AND('Dealflow centrale'!V2813&lt;&gt;"",I2813&lt;&gt;""),IF(AND('Dealflow centrale'!Q2813='Convalida dati'!$B$17,'Dealflow centrale'!I2813=""),OR('Dealflow centrale'!V2813="",V2813='Convalida dati'!$D$8),"FALSO"))</f>
        <v>1</v>
      </c>
      <c r="E2813" s="57" t="b">
        <f>+IF(OR(T2813='Convalida dati'!$F$4,T2813='Convalida dati'!$F$5,T2813='Convalida dati'!$F$8),OR('Dealflow centrale'!V2813='Convalida dati'!$D$9,V2813='Convalida dati'!$D$6,V2813='Convalida dati'!$D$7),IF(OR('Dealflow centrale'!T2813='Convalida dati'!$F$6,'Dealflow centrale'!T2813='Convalida dati'!$F$7),OR('Dealflow centrale'!V2813='Convalida dati'!$D$12,'Dealflow centrale'!V2813='Convalida dati'!$D$9,'Dealflow centrale'!V2813='Convalida dati'!$D$6),IF(T2813="",OR(V2813="",V2813='Convalida dati'!$D$8),"FALSO")))</f>
        <v>1</v>
      </c>
      <c r="F2813" s="58" t="str">
        <f t="shared" ca="1" si="326"/>
        <v>OK</v>
      </c>
      <c r="G2813" s="60">
        <f t="shared" si="327"/>
        <v>2808</v>
      </c>
      <c r="H2813" s="84">
        <v>45105</v>
      </c>
      <c r="I2813" s="295">
        <v>45105</v>
      </c>
      <c r="J2813" s="279" t="s">
        <v>5738</v>
      </c>
      <c r="K2813" s="70" t="s">
        <v>62</v>
      </c>
      <c r="L2813" s="70" t="s">
        <v>149</v>
      </c>
      <c r="M2813" s="72" t="s">
        <v>92</v>
      </c>
      <c r="N2813" s="75"/>
      <c r="O2813" s="73" t="s">
        <v>5739</v>
      </c>
      <c r="P2813" s="72" t="s">
        <v>83</v>
      </c>
      <c r="Q2813" s="281" t="s">
        <v>170</v>
      </c>
      <c r="R2813" s="385" t="s">
        <v>48</v>
      </c>
      <c r="S2813" s="388" t="str">
        <f>+'EVCA sectoralclassification'!E200</f>
        <v>Internet technologies</v>
      </c>
      <c r="T2813" s="385" t="s">
        <v>166</v>
      </c>
      <c r="U2813" s="72" t="s">
        <v>218</v>
      </c>
      <c r="V2813" s="425" t="s">
        <v>5177</v>
      </c>
      <c r="W2813" s="461"/>
      <c r="X2813" s="488">
        <v>45110</v>
      </c>
      <c r="Y2813" s="483"/>
      <c r="Z2813" s="80"/>
    </row>
    <row r="2814" spans="2:26" ht="42.45" hidden="1" customHeight="1" x14ac:dyDescent="0.3">
      <c r="B2814" s="56" t="str">
        <f t="shared" ca="1" si="324"/>
        <v>VERO</v>
      </c>
      <c r="C2814" s="57" t="b">
        <f t="shared" si="325"/>
        <v>1</v>
      </c>
      <c r="D2814" s="57" t="b">
        <f>+IF(Q2814='Convalida dati'!$B$16,AND('Dealflow centrale'!V2814&lt;&gt;"",I2814&lt;&gt;""),IF(AND('Dealflow centrale'!Q2814='Convalida dati'!$B$17,'Dealflow centrale'!I2814=""),OR('Dealflow centrale'!V2814="",V2814='Convalida dati'!$D$8),"FALSO"))</f>
        <v>1</v>
      </c>
      <c r="E2814" s="57" t="b">
        <f>+IF(OR(T2814='Convalida dati'!$F$4,T2814='Convalida dati'!$F$5,T2814='Convalida dati'!$F$8),OR('Dealflow centrale'!V2814='Convalida dati'!$D$9,V2814='Convalida dati'!$D$6,V2814='Convalida dati'!$D$7),IF(OR('Dealflow centrale'!T2814='Convalida dati'!$F$6,'Dealflow centrale'!T2814='Convalida dati'!$F$7),OR('Dealflow centrale'!V2814='Convalida dati'!$D$12,'Dealflow centrale'!V2814='Convalida dati'!$D$9,'Dealflow centrale'!V2814='Convalida dati'!$D$6),IF(T2814="",OR(V2814="",V2814='Convalida dati'!$D$8),"FALSO")))</f>
        <v>1</v>
      </c>
      <c r="F2814" s="58" t="str">
        <f t="shared" ca="1" si="326"/>
        <v>OK</v>
      </c>
      <c r="G2814" s="66">
        <f t="shared" si="327"/>
        <v>2809</v>
      </c>
      <c r="H2814" s="85">
        <v>45106</v>
      </c>
      <c r="I2814" s="296">
        <v>45106</v>
      </c>
      <c r="J2814" s="292" t="s">
        <v>5740</v>
      </c>
      <c r="K2814" s="76" t="s">
        <v>62</v>
      </c>
      <c r="L2814" s="76" t="s">
        <v>3932</v>
      </c>
      <c r="M2814" s="78" t="s">
        <v>99</v>
      </c>
      <c r="N2814" s="64"/>
      <c r="O2814" s="272" t="s">
        <v>5741</v>
      </c>
      <c r="P2814" s="66" t="s">
        <v>34</v>
      </c>
      <c r="Q2814" s="280" t="s">
        <v>170</v>
      </c>
      <c r="R2814" s="384" t="s">
        <v>49</v>
      </c>
      <c r="S2814" s="387" t="str">
        <f>+'EVCA sectoralclassification'!E182</f>
        <v>Financial institutions and services</v>
      </c>
      <c r="T2814" s="384" t="s">
        <v>41</v>
      </c>
      <c r="U2814" s="66" t="s">
        <v>218</v>
      </c>
      <c r="V2814" s="445" t="s">
        <v>174</v>
      </c>
      <c r="W2814" s="396"/>
      <c r="X2814" s="489">
        <v>45110</v>
      </c>
      <c r="Y2814" s="482"/>
      <c r="Z2814" s="74"/>
    </row>
    <row r="2815" spans="2:26" ht="42.45" hidden="1" customHeight="1" x14ac:dyDescent="0.3">
      <c r="B2815" s="56" t="str">
        <f t="shared" ca="1" si="324"/>
        <v>VERO</v>
      </c>
      <c r="C2815" s="57" t="b">
        <f t="shared" si="325"/>
        <v>1</v>
      </c>
      <c r="D2815" s="57" t="b">
        <f>+IF(Q2815='Convalida dati'!$B$16,AND('Dealflow centrale'!V2815&lt;&gt;"",I2815&lt;&gt;""),IF(AND('Dealflow centrale'!Q2815='Convalida dati'!$B$17,'Dealflow centrale'!I2815=""),OR('Dealflow centrale'!V2815="",V2815='Convalida dati'!$D$8),"FALSO"))</f>
        <v>1</v>
      </c>
      <c r="E2815" s="57" t="b">
        <f>+IF(OR(T2815='Convalida dati'!$F$4,T2815='Convalida dati'!$F$5,T2815='Convalida dati'!$F$8),OR('Dealflow centrale'!V2815='Convalida dati'!$D$9,V2815='Convalida dati'!$D$6,V2815='Convalida dati'!$D$7),IF(OR('Dealflow centrale'!T2815='Convalida dati'!$F$6,'Dealflow centrale'!T2815='Convalida dati'!$F$7),OR('Dealflow centrale'!V2815='Convalida dati'!$D$12,'Dealflow centrale'!V2815='Convalida dati'!$D$9,'Dealflow centrale'!V2815='Convalida dati'!$D$6),IF(T2815="",OR(V2815="",V2815='Convalida dati'!$D$8),"FALSO")))</f>
        <v>1</v>
      </c>
      <c r="F2815" s="58" t="str">
        <f t="shared" ca="1" si="326"/>
        <v>OK</v>
      </c>
      <c r="G2815" s="60">
        <f t="shared" si="327"/>
        <v>2810</v>
      </c>
      <c r="H2815" s="84">
        <v>45106</v>
      </c>
      <c r="I2815" s="295">
        <v>45106</v>
      </c>
      <c r="J2815" s="279" t="s">
        <v>5742</v>
      </c>
      <c r="K2815" s="70" t="s">
        <v>62</v>
      </c>
      <c r="L2815" s="70" t="s">
        <v>202</v>
      </c>
      <c r="M2815" s="72" t="s">
        <v>89</v>
      </c>
      <c r="N2815" s="75"/>
      <c r="O2815" s="73" t="s">
        <v>4847</v>
      </c>
      <c r="P2815" s="72" t="s">
        <v>37</v>
      </c>
      <c r="Q2815" s="281" t="s">
        <v>170</v>
      </c>
      <c r="R2815" s="385" t="s">
        <v>48</v>
      </c>
      <c r="S2815" s="388" t="str">
        <f>+'EVCA sectoralclassification'!E200</f>
        <v>Internet technologies</v>
      </c>
      <c r="T2815" s="385" t="s">
        <v>41</v>
      </c>
      <c r="U2815" s="72" t="s">
        <v>218</v>
      </c>
      <c r="V2815" s="434" t="s">
        <v>174</v>
      </c>
      <c r="W2815" s="397"/>
      <c r="X2815" s="488">
        <v>45110</v>
      </c>
      <c r="Y2815" s="483"/>
      <c r="Z2815" s="80"/>
    </row>
    <row r="2816" spans="2:26" ht="42.45" hidden="1" customHeight="1" x14ac:dyDescent="0.3">
      <c r="B2816" s="56" t="str">
        <f t="shared" ca="1" si="324"/>
        <v>VERO</v>
      </c>
      <c r="C2816" s="57" t="b">
        <f t="shared" si="325"/>
        <v>1</v>
      </c>
      <c r="D2816" s="57" t="b">
        <f>+IF(Q2816='Convalida dati'!$B$16,AND('Dealflow centrale'!V2816&lt;&gt;"",I2816&lt;&gt;""),IF(AND('Dealflow centrale'!Q2816='Convalida dati'!$B$17,'Dealflow centrale'!I2816=""),OR('Dealflow centrale'!V2816="",V2816='Convalida dati'!$D$8),"FALSO"))</f>
        <v>1</v>
      </c>
      <c r="E2816" s="57" t="b">
        <f>+IF(OR(T2816='Convalida dati'!$F$4,T2816='Convalida dati'!$F$5,T2816='Convalida dati'!$F$8),OR('Dealflow centrale'!V2816='Convalida dati'!$D$9,V2816='Convalida dati'!$D$6,V2816='Convalida dati'!$D$7),IF(OR('Dealflow centrale'!T2816='Convalida dati'!$F$6,'Dealflow centrale'!T2816='Convalida dati'!$F$7),OR('Dealflow centrale'!V2816='Convalida dati'!$D$12,'Dealflow centrale'!V2816='Convalida dati'!$D$9,'Dealflow centrale'!V2816='Convalida dati'!$D$6),IF(T2816="",OR(V2816="",V2816='Convalida dati'!$D$8),"FALSO")))</f>
        <v>1</v>
      </c>
      <c r="F2816" s="58" t="str">
        <f t="shared" ca="1" si="326"/>
        <v>OK</v>
      </c>
      <c r="G2816" s="66">
        <f t="shared" si="327"/>
        <v>2811</v>
      </c>
      <c r="H2816" s="85">
        <v>45111</v>
      </c>
      <c r="I2816" s="296">
        <v>45111</v>
      </c>
      <c r="J2816" s="292" t="s">
        <v>5749</v>
      </c>
      <c r="K2816" s="76" t="s">
        <v>62</v>
      </c>
      <c r="L2816" s="76" t="s">
        <v>1209</v>
      </c>
      <c r="M2816" s="78" t="s">
        <v>97</v>
      </c>
      <c r="N2816" s="64"/>
      <c r="O2816" s="272" t="s">
        <v>5750</v>
      </c>
      <c r="P2816" s="66" t="s">
        <v>34</v>
      </c>
      <c r="Q2816" s="280" t="s">
        <v>170</v>
      </c>
      <c r="R2816" s="384" t="s">
        <v>46</v>
      </c>
      <c r="S2816" s="387" t="str">
        <f>+'EVCA sectoralclassification'!E177</f>
        <v>Environmental services</v>
      </c>
      <c r="T2816" s="384" t="s">
        <v>41</v>
      </c>
      <c r="U2816" s="66" t="s">
        <v>218</v>
      </c>
      <c r="V2816" s="445" t="s">
        <v>174</v>
      </c>
      <c r="W2816" s="396"/>
      <c r="X2816" s="489">
        <v>45117</v>
      </c>
      <c r="Y2816" s="482"/>
      <c r="Z2816" s="74"/>
    </row>
    <row r="2817" spans="2:26" ht="42.45" hidden="1" customHeight="1" x14ac:dyDescent="0.3">
      <c r="B2817" s="56" t="str">
        <f t="shared" ca="1" si="324"/>
        <v>VERO</v>
      </c>
      <c r="C2817" s="57" t="b">
        <f t="shared" si="325"/>
        <v>1</v>
      </c>
      <c r="D2817" s="57" t="b">
        <f>+IF(Q2817='Convalida dati'!$B$16,AND('Dealflow centrale'!V2817&lt;&gt;"",I2817&lt;&gt;""),IF(AND('Dealflow centrale'!Q2817='Convalida dati'!$B$17,'Dealflow centrale'!I2817=""),OR('Dealflow centrale'!V2817="",V2817='Convalida dati'!$D$8),"FALSO"))</f>
        <v>1</v>
      </c>
      <c r="E2817" s="57" t="b">
        <f>+IF(OR(T2817='Convalida dati'!$F$4,T2817='Convalida dati'!$F$5,T2817='Convalida dati'!$F$8),OR('Dealflow centrale'!V2817='Convalida dati'!$D$9,V2817='Convalida dati'!$D$6,V2817='Convalida dati'!$D$7),IF(OR('Dealflow centrale'!T2817='Convalida dati'!$F$6,'Dealflow centrale'!T2817='Convalida dati'!$F$7),OR('Dealflow centrale'!V2817='Convalida dati'!$D$12,'Dealflow centrale'!V2817='Convalida dati'!$D$9,'Dealflow centrale'!V2817='Convalida dati'!$D$6),IF(T2817="",OR(V2817="",V2817='Convalida dati'!$D$8),"FALSO")))</f>
        <v>1</v>
      </c>
      <c r="F2817" s="58" t="str">
        <f t="shared" ca="1" si="326"/>
        <v>OK</v>
      </c>
      <c r="G2817" s="60">
        <f t="shared" si="327"/>
        <v>2812</v>
      </c>
      <c r="H2817" s="84">
        <v>45104</v>
      </c>
      <c r="I2817" s="295">
        <v>45104</v>
      </c>
      <c r="J2817" s="279" t="s">
        <v>5743</v>
      </c>
      <c r="K2817" s="70" t="s">
        <v>62</v>
      </c>
      <c r="L2817" s="70" t="s">
        <v>206</v>
      </c>
      <c r="M2817" s="72" t="s">
        <v>206</v>
      </c>
      <c r="N2817" s="75"/>
      <c r="O2817" s="73" t="s">
        <v>5471</v>
      </c>
      <c r="P2817" s="72" t="s">
        <v>34</v>
      </c>
      <c r="Q2817" s="281" t="s">
        <v>170</v>
      </c>
      <c r="R2817" s="385" t="s">
        <v>51</v>
      </c>
      <c r="S2817" s="388" t="str">
        <f>+'EVCA sectoralclassification'!E128</f>
        <v>Consumer products manufacturing</v>
      </c>
      <c r="T2817" s="385" t="s">
        <v>41</v>
      </c>
      <c r="U2817" s="72" t="s">
        <v>218</v>
      </c>
      <c r="V2817" s="434" t="s">
        <v>174</v>
      </c>
      <c r="W2817" s="397"/>
      <c r="X2817" s="488">
        <v>45110</v>
      </c>
      <c r="Y2817" s="483"/>
      <c r="Z2817" s="80"/>
    </row>
    <row r="2818" spans="2:26" ht="42.45" hidden="1" customHeight="1" x14ac:dyDescent="0.3">
      <c r="B2818" s="56" t="str">
        <f t="shared" ca="1" si="324"/>
        <v>VERO</v>
      </c>
      <c r="C2818" s="57" t="b">
        <f t="shared" si="325"/>
        <v>1</v>
      </c>
      <c r="D2818" s="57" t="b">
        <f>+IF(Q2818='Convalida dati'!$B$16,AND('Dealflow centrale'!V2818&lt;&gt;"",I2818&lt;&gt;""),IF(AND('Dealflow centrale'!Q2818='Convalida dati'!$B$17,'Dealflow centrale'!I2818=""),OR('Dealflow centrale'!V2818="",V2818='Convalida dati'!$D$8),"FALSO"))</f>
        <v>1</v>
      </c>
      <c r="E2818" s="57" t="b">
        <f>+IF(OR(T2818='Convalida dati'!$F$4,T2818='Convalida dati'!$F$5,T2818='Convalida dati'!$F$8),OR('Dealflow centrale'!V2818='Convalida dati'!$D$9,V2818='Convalida dati'!$D$6,V2818='Convalida dati'!$D$7),IF(OR('Dealflow centrale'!T2818='Convalida dati'!$F$6,'Dealflow centrale'!T2818='Convalida dati'!$F$7),OR('Dealflow centrale'!V2818='Convalida dati'!$D$12,'Dealflow centrale'!V2818='Convalida dati'!$D$9,'Dealflow centrale'!V2818='Convalida dati'!$D$6),IF(T2818="",OR(V2818="",V2818='Convalida dati'!$D$8),"FALSO")))</f>
        <v>1</v>
      </c>
      <c r="F2818" s="58" t="str">
        <f t="shared" ca="1" si="326"/>
        <v>OK</v>
      </c>
      <c r="G2818" s="66">
        <f t="shared" si="327"/>
        <v>2813</v>
      </c>
      <c r="H2818" s="85">
        <v>45107</v>
      </c>
      <c r="I2818" s="296">
        <v>45107</v>
      </c>
      <c r="J2818" s="292" t="s">
        <v>5744</v>
      </c>
      <c r="K2818" s="76" t="s">
        <v>62</v>
      </c>
      <c r="L2818" s="76" t="s">
        <v>1077</v>
      </c>
      <c r="M2818" s="78" t="s">
        <v>103</v>
      </c>
      <c r="N2818" s="64"/>
      <c r="O2818" s="272" t="s">
        <v>5745</v>
      </c>
      <c r="P2818" s="78" t="s">
        <v>35</v>
      </c>
      <c r="Q2818" s="280" t="s">
        <v>170</v>
      </c>
      <c r="R2818" s="384" t="s">
        <v>49</v>
      </c>
      <c r="S2818" s="387" t="str">
        <f>+'EVCA sectoralclassification'!E214</f>
        <v>Systems software</v>
      </c>
      <c r="T2818" s="384" t="s">
        <v>147</v>
      </c>
      <c r="U2818" s="66" t="s">
        <v>218</v>
      </c>
      <c r="V2818" s="445" t="s">
        <v>174</v>
      </c>
      <c r="W2818" s="396"/>
      <c r="X2818" s="489">
        <v>45110</v>
      </c>
      <c r="Y2818" s="482"/>
      <c r="Z2818" s="74"/>
    </row>
    <row r="2819" spans="2:26" ht="42.45" hidden="1" customHeight="1" x14ac:dyDescent="0.3">
      <c r="B2819" s="56" t="str">
        <f t="shared" ca="1" si="324"/>
        <v>VERO</v>
      </c>
      <c r="C2819" s="57" t="b">
        <f t="shared" si="325"/>
        <v>1</v>
      </c>
      <c r="D2819" s="57" t="b">
        <f>+IF(Q2819='Convalida dati'!$B$16,AND('Dealflow centrale'!V2819&lt;&gt;"",I2819&lt;&gt;""),IF(AND('Dealflow centrale'!Q2819='Convalida dati'!$B$17,'Dealflow centrale'!I2819=""),OR('Dealflow centrale'!V2819="",V2819='Convalida dati'!$D$8),"FALSO"))</f>
        <v>1</v>
      </c>
      <c r="E2819" s="57" t="b">
        <f>+IF(OR(T2819='Convalida dati'!$F$4,T2819='Convalida dati'!$F$5,T2819='Convalida dati'!$F$8),OR('Dealflow centrale'!V2819='Convalida dati'!$D$9,V2819='Convalida dati'!$D$6,V2819='Convalida dati'!$D$7),IF(OR('Dealflow centrale'!T2819='Convalida dati'!$F$6,'Dealflow centrale'!T2819='Convalida dati'!$F$7),OR('Dealflow centrale'!V2819='Convalida dati'!$D$12,'Dealflow centrale'!V2819='Convalida dati'!$D$9,'Dealflow centrale'!V2819='Convalida dati'!$D$6),IF(T2819="",OR(V2819="",V2819='Convalida dati'!$D$8),"FALSO")))</f>
        <v>1</v>
      </c>
      <c r="F2819" s="58" t="str">
        <f t="shared" ca="1" si="326"/>
        <v>OK</v>
      </c>
      <c r="G2819" s="60">
        <f t="shared" si="327"/>
        <v>2814</v>
      </c>
      <c r="H2819" s="84">
        <v>45107</v>
      </c>
      <c r="I2819" s="295">
        <v>45107</v>
      </c>
      <c r="J2819" s="279" t="s">
        <v>5746</v>
      </c>
      <c r="K2819" s="70" t="s">
        <v>62</v>
      </c>
      <c r="L2819" s="70" t="s">
        <v>764</v>
      </c>
      <c r="M2819" s="72" t="s">
        <v>103</v>
      </c>
      <c r="N2819" s="75"/>
      <c r="O2819" s="73" t="s">
        <v>5748</v>
      </c>
      <c r="P2819" s="72" t="s">
        <v>35</v>
      </c>
      <c r="Q2819" s="281" t="s">
        <v>170</v>
      </c>
      <c r="R2819" s="385" t="s">
        <v>51</v>
      </c>
      <c r="S2819" s="388" t="str">
        <f>+'EVCA sectoralclassification'!E56</f>
        <v>Business and industrial products</v>
      </c>
      <c r="T2819" s="385" t="s">
        <v>166</v>
      </c>
      <c r="U2819" s="72" t="s">
        <v>218</v>
      </c>
      <c r="V2819" s="425" t="s">
        <v>5177</v>
      </c>
      <c r="W2819" s="461"/>
      <c r="X2819" s="488">
        <v>45110</v>
      </c>
      <c r="Y2819" s="483"/>
      <c r="Z2819" s="80"/>
    </row>
    <row r="2820" spans="2:26" ht="42.45" hidden="1" customHeight="1" x14ac:dyDescent="0.3">
      <c r="B2820" s="56" t="str">
        <f t="shared" ca="1" si="324"/>
        <v>VERO</v>
      </c>
      <c r="C2820" s="57" t="b">
        <f t="shared" si="325"/>
        <v>1</v>
      </c>
      <c r="D2820" s="57" t="b">
        <f>+IF(Q2820='Convalida dati'!$B$16,AND('Dealflow centrale'!V2820&lt;&gt;"",I2820&lt;&gt;""),IF(AND('Dealflow centrale'!Q2820='Convalida dati'!$B$17,'Dealflow centrale'!I2820=""),OR('Dealflow centrale'!V2820="",V2820='Convalida dati'!$D$8),"FALSO"))</f>
        <v>1</v>
      </c>
      <c r="E2820" s="57" t="b">
        <f>+IF(OR(T2820='Convalida dati'!$F$4,T2820='Convalida dati'!$F$5,T2820='Convalida dati'!$F$8),OR('Dealflow centrale'!V2820='Convalida dati'!$D$9,V2820='Convalida dati'!$D$6,V2820='Convalida dati'!$D$7),IF(OR('Dealflow centrale'!T2820='Convalida dati'!$F$6,'Dealflow centrale'!T2820='Convalida dati'!$F$7),OR('Dealflow centrale'!V2820='Convalida dati'!$D$12,'Dealflow centrale'!V2820='Convalida dati'!$D$9,'Dealflow centrale'!V2820='Convalida dati'!$D$6),IF(T2820="",OR(V2820="",V2820='Convalida dati'!$D$8),"FALSO")))</f>
        <v>1</v>
      </c>
      <c r="F2820" s="58" t="str">
        <f t="shared" ca="1" si="326"/>
        <v>OK</v>
      </c>
      <c r="G2820" s="66">
        <f t="shared" si="327"/>
        <v>2815</v>
      </c>
      <c r="H2820" s="85">
        <v>45110</v>
      </c>
      <c r="I2820" s="296">
        <v>45110</v>
      </c>
      <c r="J2820" s="292" t="s">
        <v>5747</v>
      </c>
      <c r="K2820" s="76" t="s">
        <v>62</v>
      </c>
      <c r="L2820" s="76" t="s">
        <v>937</v>
      </c>
      <c r="M2820" s="78" t="s">
        <v>101</v>
      </c>
      <c r="N2820" s="64"/>
      <c r="O2820" s="272" t="s">
        <v>5748</v>
      </c>
      <c r="P2820" s="66" t="s">
        <v>35</v>
      </c>
      <c r="Q2820" s="67" t="s">
        <v>170</v>
      </c>
      <c r="R2820" s="384" t="s">
        <v>51</v>
      </c>
      <c r="S2820" s="387" t="s">
        <v>336</v>
      </c>
      <c r="T2820" s="384" t="s">
        <v>166</v>
      </c>
      <c r="U2820" s="66" t="s">
        <v>218</v>
      </c>
      <c r="V2820" s="427" t="s">
        <v>5177</v>
      </c>
      <c r="W2820" s="462"/>
      <c r="X2820" s="489">
        <v>45110</v>
      </c>
      <c r="Y2820" s="482"/>
      <c r="Z2820" s="74"/>
    </row>
    <row r="2821" spans="2:26" ht="42.45" hidden="1" customHeight="1" x14ac:dyDescent="0.3">
      <c r="B2821" s="56" t="str">
        <f t="shared" ca="1" si="324"/>
        <v>VERO</v>
      </c>
      <c r="C2821" s="57" t="b">
        <f t="shared" si="325"/>
        <v>1</v>
      </c>
      <c r="D2821" s="57" t="b">
        <f>+IF(Q2821='Convalida dati'!$B$16,AND('Dealflow centrale'!V2821&lt;&gt;"",I2821&lt;&gt;""),IF(AND('Dealflow centrale'!Q2821='Convalida dati'!$B$17,'Dealflow centrale'!I2821=""),OR('Dealflow centrale'!V2821="",V2821='Convalida dati'!$D$8),"FALSO"))</f>
        <v>1</v>
      </c>
      <c r="E2821" s="57" t="b">
        <f>+IF(OR(T2821='Convalida dati'!$F$4,T2821='Convalida dati'!$F$5,T2821='Convalida dati'!$F$8),OR('Dealflow centrale'!V2821='Convalida dati'!$D$9,V2821='Convalida dati'!$D$6,V2821='Convalida dati'!$D$7),IF(OR('Dealflow centrale'!T2821='Convalida dati'!$F$6,'Dealflow centrale'!T2821='Convalida dati'!$F$7),OR('Dealflow centrale'!V2821='Convalida dati'!$D$12,'Dealflow centrale'!V2821='Convalida dati'!$D$9,'Dealflow centrale'!V2821='Convalida dati'!$D$6),IF(T2821="",OR(V2821="",V2821='Convalida dati'!$D$8),"FALSO")))</f>
        <v>1</v>
      </c>
      <c r="F2821" s="58" t="str">
        <f t="shared" ca="1" si="326"/>
        <v>OK</v>
      </c>
      <c r="G2821" s="60">
        <f t="shared" si="327"/>
        <v>2816</v>
      </c>
      <c r="H2821" s="84">
        <v>45111</v>
      </c>
      <c r="I2821" s="295">
        <v>45111</v>
      </c>
      <c r="J2821" s="279" t="s">
        <v>5752</v>
      </c>
      <c r="K2821" s="70" t="s">
        <v>62</v>
      </c>
      <c r="L2821" s="70" t="s">
        <v>202</v>
      </c>
      <c r="M2821" s="72" t="s">
        <v>89</v>
      </c>
      <c r="N2821" s="75"/>
      <c r="O2821" s="73" t="s">
        <v>5751</v>
      </c>
      <c r="P2821" s="72" t="s">
        <v>34</v>
      </c>
      <c r="Q2821" s="281" t="s">
        <v>170</v>
      </c>
      <c r="R2821" s="385" t="s">
        <v>49</v>
      </c>
      <c r="S2821" s="388" t="s">
        <v>702</v>
      </c>
      <c r="T2821" s="385" t="s">
        <v>41</v>
      </c>
      <c r="U2821" s="72" t="s">
        <v>218</v>
      </c>
      <c r="V2821" s="434" t="s">
        <v>174</v>
      </c>
      <c r="W2821" s="397"/>
      <c r="X2821" s="488">
        <v>45117</v>
      </c>
      <c r="Y2821" s="483"/>
      <c r="Z2821" s="80"/>
    </row>
    <row r="2822" spans="2:26" ht="42.45" hidden="1" customHeight="1" x14ac:dyDescent="0.3">
      <c r="B2822" s="56" t="str">
        <f t="shared" ca="1" si="324"/>
        <v>VERO</v>
      </c>
      <c r="C2822" s="57" t="b">
        <f t="shared" si="325"/>
        <v>1</v>
      </c>
      <c r="D2822" s="57" t="b">
        <f>+IF(Q2822='Convalida dati'!$B$16,AND('Dealflow centrale'!V2822&lt;&gt;"",I2822&lt;&gt;""),IF(AND('Dealflow centrale'!Q2822='Convalida dati'!$B$17,'Dealflow centrale'!I2822=""),OR('Dealflow centrale'!V2822="",V2822='Convalida dati'!$D$8),"FALSO"))</f>
        <v>1</v>
      </c>
      <c r="E2822" s="57" t="b">
        <f>+IF(OR(T2822='Convalida dati'!$F$4,T2822='Convalida dati'!$F$5,T2822='Convalida dati'!$F$8),OR('Dealflow centrale'!V2822='Convalida dati'!$D$9,V2822='Convalida dati'!$D$6,V2822='Convalida dati'!$D$7),IF(OR('Dealflow centrale'!T2822='Convalida dati'!$F$6,'Dealflow centrale'!T2822='Convalida dati'!$F$7),OR('Dealflow centrale'!V2822='Convalida dati'!$D$12,'Dealflow centrale'!V2822='Convalida dati'!$D$9,'Dealflow centrale'!V2822='Convalida dati'!$D$6),IF(T2822="",OR(V2822="",V2822='Convalida dati'!$D$8),"FALSO")))</f>
        <v>1</v>
      </c>
      <c r="F2822" s="58" t="str">
        <f t="shared" ca="1" si="326"/>
        <v>OK</v>
      </c>
      <c r="G2822" s="66">
        <f t="shared" si="327"/>
        <v>2817</v>
      </c>
      <c r="H2822" s="85">
        <v>45110</v>
      </c>
      <c r="I2822" s="296">
        <v>45110</v>
      </c>
      <c r="J2822" s="292" t="s">
        <v>5753</v>
      </c>
      <c r="K2822" s="76" t="s">
        <v>62</v>
      </c>
      <c r="L2822" s="76" t="s">
        <v>206</v>
      </c>
      <c r="M2822" s="78" t="s">
        <v>206</v>
      </c>
      <c r="N2822" s="64"/>
      <c r="O2822" s="272" t="s">
        <v>5754</v>
      </c>
      <c r="P2822" s="78" t="s">
        <v>35</v>
      </c>
      <c r="Q2822" s="280" t="s">
        <v>170</v>
      </c>
      <c r="R2822" s="384" t="s">
        <v>53</v>
      </c>
      <c r="S2822" s="387" t="str">
        <f>+'EVCA sectoralclassification'!E89</f>
        <v>Business and industrial services</v>
      </c>
      <c r="T2822" s="384" t="s">
        <v>167</v>
      </c>
      <c r="U2822" s="66" t="s">
        <v>218</v>
      </c>
      <c r="V2822" s="427" t="s">
        <v>5177</v>
      </c>
      <c r="W2822" s="462"/>
      <c r="X2822" s="489">
        <v>45117</v>
      </c>
      <c r="Y2822" s="482"/>
      <c r="Z2822" s="74"/>
    </row>
    <row r="2823" spans="2:26" ht="42.45" hidden="1" customHeight="1" x14ac:dyDescent="0.3">
      <c r="B2823" s="56" t="str">
        <f t="shared" ca="1" si="324"/>
        <v>VERO</v>
      </c>
      <c r="C2823" s="57" t="b">
        <f t="shared" si="325"/>
        <v>1</v>
      </c>
      <c r="D2823" s="57" t="b">
        <f>+IF(Q2823='Convalida dati'!$B$16,AND('Dealflow centrale'!V2823&lt;&gt;"",I2823&lt;&gt;""),IF(AND('Dealflow centrale'!Q2823='Convalida dati'!$B$17,'Dealflow centrale'!I2823=""),OR('Dealflow centrale'!V2823="",V2823='Convalida dati'!$D$8),"FALSO"))</f>
        <v>1</v>
      </c>
      <c r="E2823" s="57" t="b">
        <f>+IF(OR(T2823='Convalida dati'!$F$4,T2823='Convalida dati'!$F$5,T2823='Convalida dati'!$F$8),OR('Dealflow centrale'!V2823='Convalida dati'!$D$9,V2823='Convalida dati'!$D$6,V2823='Convalida dati'!$D$7),IF(OR('Dealflow centrale'!T2823='Convalida dati'!$F$6,'Dealflow centrale'!T2823='Convalida dati'!$F$7),OR('Dealflow centrale'!V2823='Convalida dati'!$D$12,'Dealflow centrale'!V2823='Convalida dati'!$D$9,'Dealflow centrale'!V2823='Convalida dati'!$D$6),IF(T2823="",OR(V2823="",V2823='Convalida dati'!$D$8),"FALSO")))</f>
        <v>1</v>
      </c>
      <c r="F2823" s="58" t="str">
        <f t="shared" ca="1" si="326"/>
        <v>OK</v>
      </c>
      <c r="G2823" s="60">
        <f t="shared" si="327"/>
        <v>2818</v>
      </c>
      <c r="H2823" s="84">
        <v>45112</v>
      </c>
      <c r="I2823" s="295">
        <v>45112</v>
      </c>
      <c r="J2823" s="279" t="s">
        <v>5755</v>
      </c>
      <c r="K2823" s="70" t="s">
        <v>62</v>
      </c>
      <c r="L2823" s="70" t="s">
        <v>149</v>
      </c>
      <c r="M2823" s="72" t="s">
        <v>92</v>
      </c>
      <c r="N2823" s="75"/>
      <c r="O2823" s="73" t="s">
        <v>5756</v>
      </c>
      <c r="P2823" s="72" t="s">
        <v>34</v>
      </c>
      <c r="Q2823" s="281" t="s">
        <v>170</v>
      </c>
      <c r="R2823" s="385" t="s">
        <v>49</v>
      </c>
      <c r="S2823" s="388" t="s">
        <v>702</v>
      </c>
      <c r="T2823" s="385" t="s">
        <v>166</v>
      </c>
      <c r="U2823" s="72" t="s">
        <v>218</v>
      </c>
      <c r="V2823" s="425" t="s">
        <v>5177</v>
      </c>
      <c r="W2823" s="461"/>
      <c r="X2823" s="488">
        <v>45117</v>
      </c>
      <c r="Y2823" s="483"/>
      <c r="Z2823" s="80"/>
    </row>
    <row r="2824" spans="2:26" ht="42.45" hidden="1" customHeight="1" x14ac:dyDescent="0.3">
      <c r="B2824" s="56" t="str">
        <f t="shared" ca="1" si="324"/>
        <v>VERO</v>
      </c>
      <c r="C2824" s="57" t="b">
        <f t="shared" si="325"/>
        <v>1</v>
      </c>
      <c r="D2824" s="57" t="b">
        <f>+IF(Q2824='Convalida dati'!$B$16,AND('Dealflow centrale'!V2824&lt;&gt;"",I2824&lt;&gt;""),IF(AND('Dealflow centrale'!Q2824='Convalida dati'!$B$17,'Dealflow centrale'!I2824=""),OR('Dealflow centrale'!V2824="",V2824='Convalida dati'!$D$8),"FALSO"))</f>
        <v>1</v>
      </c>
      <c r="E2824" s="57" t="b">
        <f>+IF(OR(T2824='Convalida dati'!$F$4,T2824='Convalida dati'!$F$5,T2824='Convalida dati'!$F$8),OR('Dealflow centrale'!V2824='Convalida dati'!$D$9,V2824='Convalida dati'!$D$6,V2824='Convalida dati'!$D$7),IF(OR('Dealflow centrale'!T2824='Convalida dati'!$F$6,'Dealflow centrale'!T2824='Convalida dati'!$F$7),OR('Dealflow centrale'!V2824='Convalida dati'!$D$12,'Dealflow centrale'!V2824='Convalida dati'!$D$9,'Dealflow centrale'!V2824='Convalida dati'!$D$6),IF(T2824="",OR(V2824="",V2824='Convalida dati'!$D$8),"FALSO")))</f>
        <v>1</v>
      </c>
      <c r="F2824" s="58" t="str">
        <f t="shared" ca="1" si="326"/>
        <v>OK</v>
      </c>
      <c r="G2824" s="66">
        <f t="shared" si="327"/>
        <v>2819</v>
      </c>
      <c r="H2824" s="85">
        <v>45112</v>
      </c>
      <c r="I2824" s="296">
        <v>45112</v>
      </c>
      <c r="J2824" s="292" t="s">
        <v>5758</v>
      </c>
      <c r="K2824" s="76" t="s">
        <v>62</v>
      </c>
      <c r="L2824" s="76" t="s">
        <v>707</v>
      </c>
      <c r="M2824" s="78" t="s">
        <v>89</v>
      </c>
      <c r="N2824" s="64"/>
      <c r="O2824" s="272" t="s">
        <v>5757</v>
      </c>
      <c r="P2824" s="66" t="s">
        <v>35</v>
      </c>
      <c r="Q2824" s="280" t="s">
        <v>170</v>
      </c>
      <c r="R2824" s="382" t="s">
        <v>53</v>
      </c>
      <c r="S2824" s="387" t="str">
        <f>+'EVCA sectoralclassification'!E89</f>
        <v>Business and industrial services</v>
      </c>
      <c r="T2824" s="384" t="s">
        <v>166</v>
      </c>
      <c r="U2824" s="78" t="s">
        <v>218</v>
      </c>
      <c r="V2824" s="427" t="s">
        <v>5177</v>
      </c>
      <c r="W2824" s="462"/>
      <c r="X2824" s="489">
        <v>45117</v>
      </c>
      <c r="Y2824" s="482"/>
      <c r="Z2824" s="74"/>
    </row>
    <row r="2825" spans="2:26" ht="42.45" hidden="1" customHeight="1" x14ac:dyDescent="0.3">
      <c r="B2825" s="56" t="str">
        <f t="shared" ca="1" si="324"/>
        <v>VERO</v>
      </c>
      <c r="C2825" s="57" t="b">
        <f t="shared" si="325"/>
        <v>1</v>
      </c>
      <c r="D2825" s="57" t="b">
        <f>+IF(Q2825='Convalida dati'!$B$16,AND('Dealflow centrale'!V2825&lt;&gt;"",I2825&lt;&gt;""),IF(AND('Dealflow centrale'!Q2825='Convalida dati'!$B$17,'Dealflow centrale'!I2825=""),OR('Dealflow centrale'!V2825="",V2825='Convalida dati'!$D$8),"FALSO"))</f>
        <v>1</v>
      </c>
      <c r="E2825" s="57" t="b">
        <f>+IF(OR(T2825='Convalida dati'!$F$4,T2825='Convalida dati'!$F$5,T2825='Convalida dati'!$F$8),OR('Dealflow centrale'!V2825='Convalida dati'!$D$9,V2825='Convalida dati'!$D$6,V2825='Convalida dati'!$D$7),IF(OR('Dealflow centrale'!T2825='Convalida dati'!$F$6,'Dealflow centrale'!T2825='Convalida dati'!$F$7),OR('Dealflow centrale'!V2825='Convalida dati'!$D$12,'Dealflow centrale'!V2825='Convalida dati'!$D$9,'Dealflow centrale'!V2825='Convalida dati'!$D$6),IF(T2825="",OR(V2825="",V2825='Convalida dati'!$D$8),"FALSO")))</f>
        <v>1</v>
      </c>
      <c r="F2825" s="58" t="str">
        <f t="shared" ca="1" si="326"/>
        <v>OK</v>
      </c>
      <c r="G2825" s="60">
        <f t="shared" si="327"/>
        <v>2820</v>
      </c>
      <c r="H2825" s="84">
        <v>45112</v>
      </c>
      <c r="I2825" s="295">
        <v>45112</v>
      </c>
      <c r="J2825" s="279" t="s">
        <v>5759</v>
      </c>
      <c r="K2825" s="70" t="s">
        <v>62</v>
      </c>
      <c r="L2825" s="70" t="s">
        <v>206</v>
      </c>
      <c r="M2825" s="72" t="s">
        <v>206</v>
      </c>
      <c r="N2825" s="75"/>
      <c r="O2825" s="73" t="s">
        <v>5760</v>
      </c>
      <c r="P2825" s="72" t="s">
        <v>34</v>
      </c>
      <c r="Q2825" s="281" t="s">
        <v>170</v>
      </c>
      <c r="R2825" s="385" t="s">
        <v>53</v>
      </c>
      <c r="S2825" s="388" t="str">
        <f>+'EVCA sectoralclassification'!E161</f>
        <v>Consumer services: other</v>
      </c>
      <c r="T2825" s="385" t="s">
        <v>41</v>
      </c>
      <c r="U2825" s="72" t="s">
        <v>218</v>
      </c>
      <c r="V2825" s="434" t="s">
        <v>174</v>
      </c>
      <c r="W2825" s="397"/>
      <c r="X2825" s="488">
        <v>45117</v>
      </c>
      <c r="Y2825" s="483"/>
      <c r="Z2825" s="80"/>
    </row>
    <row r="2826" spans="2:26" ht="42.45" hidden="1" customHeight="1" x14ac:dyDescent="0.3">
      <c r="B2826" s="56" t="str">
        <f t="shared" ca="1" si="324"/>
        <v>VERO</v>
      </c>
      <c r="C2826" s="57" t="b">
        <f t="shared" si="325"/>
        <v>1</v>
      </c>
      <c r="D2826" s="57" t="b">
        <f>+IF(Q2826='Convalida dati'!$B$16,AND('Dealflow centrale'!V2826&lt;&gt;"",I2826&lt;&gt;""),IF(AND('Dealflow centrale'!Q2826='Convalida dati'!$B$17,'Dealflow centrale'!I2826=""),OR('Dealflow centrale'!V2826="",V2826='Convalida dati'!$D$8),"FALSO"))</f>
        <v>1</v>
      </c>
      <c r="E2826" s="57" t="b">
        <f>+IF(OR(T2826='Convalida dati'!$F$4,T2826='Convalida dati'!$F$5,T2826='Convalida dati'!$F$8),OR('Dealflow centrale'!V2826='Convalida dati'!$D$9,V2826='Convalida dati'!$D$6,V2826='Convalida dati'!$D$7),IF(OR('Dealflow centrale'!T2826='Convalida dati'!$F$6,'Dealflow centrale'!T2826='Convalida dati'!$F$7),OR('Dealflow centrale'!V2826='Convalida dati'!$D$12,'Dealflow centrale'!V2826='Convalida dati'!$D$9,'Dealflow centrale'!V2826='Convalida dati'!$D$6),IF(T2826="",OR(V2826="",V2826='Convalida dati'!$D$8),"FALSO")))</f>
        <v>1</v>
      </c>
      <c r="F2826" s="58" t="str">
        <f t="shared" ca="1" si="326"/>
        <v>OK</v>
      </c>
      <c r="G2826" s="66">
        <f t="shared" si="327"/>
        <v>2821</v>
      </c>
      <c r="H2826" s="85">
        <v>45113</v>
      </c>
      <c r="I2826" s="296">
        <v>45113</v>
      </c>
      <c r="J2826" s="292" t="s">
        <v>5761</v>
      </c>
      <c r="K2826" s="76" t="s">
        <v>62</v>
      </c>
      <c r="L2826" s="76" t="s">
        <v>69</v>
      </c>
      <c r="M2826" s="78" t="s">
        <v>70</v>
      </c>
      <c r="N2826" s="64"/>
      <c r="O2826" s="272" t="s">
        <v>5762</v>
      </c>
      <c r="P2826" s="78" t="s">
        <v>35</v>
      </c>
      <c r="Q2826" s="280" t="s">
        <v>170</v>
      </c>
      <c r="R2826" s="384" t="s">
        <v>49</v>
      </c>
      <c r="S2826" s="387" t="str">
        <f>+'EVCA sectoralclassification'!E183</f>
        <v>Financial institutions and services</v>
      </c>
      <c r="T2826" s="384" t="s">
        <v>41</v>
      </c>
      <c r="U2826" s="66" t="s">
        <v>218</v>
      </c>
      <c r="V2826" s="445" t="s">
        <v>174</v>
      </c>
      <c r="W2826" s="396"/>
      <c r="X2826" s="489">
        <v>45117</v>
      </c>
      <c r="Y2826" s="482"/>
      <c r="Z2826" s="74"/>
    </row>
    <row r="2827" spans="2:26" ht="42.45" hidden="1" customHeight="1" x14ac:dyDescent="0.3">
      <c r="B2827" s="56" t="str">
        <f t="shared" ref="B2827:B2856" ca="1" si="328">IF(AND(+H2827&lt;=X2827,X2827&lt;=TODAY()),"VERO","FALSO")</f>
        <v>VERO</v>
      </c>
      <c r="C2827" s="57" t="b">
        <f t="shared" ref="C2827:C2856" si="329">+(AND(G2827&lt;&gt;"",H2827&lt;&gt;"",J2827&lt;&gt;"",K2827&lt;&gt;"",L2827&lt;&gt;"",M2827&lt;&gt;"",P2827&lt;&gt;"",Q2827&lt;&gt;""))</f>
        <v>1</v>
      </c>
      <c r="D2827" s="57" t="b">
        <f>+IF(Q2827='Convalida dati'!$B$16,AND('Dealflow centrale'!V2827&lt;&gt;"",I2827&lt;&gt;""),IF(AND('Dealflow centrale'!Q2827='Convalida dati'!$B$17,'Dealflow centrale'!I2827=""),OR('Dealflow centrale'!V2827="",V2827='Convalida dati'!$D$8),"FALSO"))</f>
        <v>1</v>
      </c>
      <c r="E2827" s="57" t="b">
        <f>+IF(OR(T2827='Convalida dati'!$F$4,T2827='Convalida dati'!$F$5,T2827='Convalida dati'!$F$8),OR('Dealflow centrale'!V2827='Convalida dati'!$D$9,V2827='Convalida dati'!$D$6,V2827='Convalida dati'!$D$7),IF(OR('Dealflow centrale'!T2827='Convalida dati'!$F$6,'Dealflow centrale'!T2827='Convalida dati'!$F$7),OR('Dealflow centrale'!V2827='Convalida dati'!$D$12,'Dealflow centrale'!V2827='Convalida dati'!$D$9,'Dealflow centrale'!V2827='Convalida dati'!$D$6),IF(T2827="",OR(V2827="",V2827='Convalida dati'!$D$8),"FALSO")))</f>
        <v>1</v>
      </c>
      <c r="F2827" s="58" t="str">
        <f t="shared" ref="F2827:F2856" ca="1" si="330">+IF(AND(B2827="VERO",C2827=TRUE,D2827=TRUE,E2827=TRUE),"OK","ERRORE")</f>
        <v>OK</v>
      </c>
      <c r="G2827" s="60">
        <f t="shared" si="327"/>
        <v>2822</v>
      </c>
      <c r="H2827" s="282">
        <v>45114</v>
      </c>
      <c r="I2827" s="295">
        <v>45114</v>
      </c>
      <c r="J2827" s="279" t="s">
        <v>5763</v>
      </c>
      <c r="K2827" s="70" t="s">
        <v>62</v>
      </c>
      <c r="L2827" s="70" t="s">
        <v>149</v>
      </c>
      <c r="M2827" s="72" t="s">
        <v>92</v>
      </c>
      <c r="N2827" s="75"/>
      <c r="O2827" s="73" t="s">
        <v>5764</v>
      </c>
      <c r="P2827" s="72" t="s">
        <v>37</v>
      </c>
      <c r="Q2827" s="281" t="s">
        <v>170</v>
      </c>
      <c r="R2827" s="385" t="s">
        <v>53</v>
      </c>
      <c r="S2827" s="388" t="str">
        <f>+'EVCA sectoralclassification'!E150</f>
        <v>Hospitality, sports and entertainment facilities</v>
      </c>
      <c r="T2827" s="385" t="s">
        <v>166</v>
      </c>
      <c r="U2827" s="72" t="s">
        <v>218</v>
      </c>
      <c r="V2827" s="425" t="s">
        <v>5177</v>
      </c>
      <c r="W2827" s="461"/>
      <c r="X2827" s="488">
        <v>45117</v>
      </c>
      <c r="Y2827" s="483"/>
      <c r="Z2827" s="80"/>
    </row>
    <row r="2828" spans="2:26" ht="42.45" hidden="1" customHeight="1" x14ac:dyDescent="0.3">
      <c r="B2828" s="56" t="str">
        <f t="shared" ca="1" si="328"/>
        <v>VERO</v>
      </c>
      <c r="C2828" s="57" t="b">
        <f t="shared" si="329"/>
        <v>1</v>
      </c>
      <c r="D2828" s="57" t="b">
        <f>+IF(Q2828='Convalida dati'!$B$16,AND('Dealflow centrale'!V2828&lt;&gt;"",I2828&lt;&gt;""),IF(AND('Dealflow centrale'!Q2828='Convalida dati'!$B$17,'Dealflow centrale'!I2828=""),OR('Dealflow centrale'!V2828="",V2828='Convalida dati'!$D$8),"FALSO"))</f>
        <v>1</v>
      </c>
      <c r="E2828" s="57" t="b">
        <f>+IF(OR(T2828='Convalida dati'!$F$4,T2828='Convalida dati'!$F$5,T2828='Convalida dati'!$F$8),OR('Dealflow centrale'!V2828='Convalida dati'!$D$9,V2828='Convalida dati'!$D$6,V2828='Convalida dati'!$D$7),IF(OR('Dealflow centrale'!T2828='Convalida dati'!$F$6,'Dealflow centrale'!T2828='Convalida dati'!$F$7),OR('Dealflow centrale'!V2828='Convalida dati'!$D$12,'Dealflow centrale'!V2828='Convalida dati'!$D$9,'Dealflow centrale'!V2828='Convalida dati'!$D$6),IF(T2828="",OR(V2828="",V2828='Convalida dati'!$D$8),"FALSO")))</f>
        <v>1</v>
      </c>
      <c r="F2828" s="58" t="str">
        <f t="shared" ca="1" si="330"/>
        <v>OK</v>
      </c>
      <c r="G2828" s="66">
        <f t="shared" si="327"/>
        <v>2823</v>
      </c>
      <c r="H2828" s="85">
        <v>45114</v>
      </c>
      <c r="I2828" s="296">
        <v>45114</v>
      </c>
      <c r="J2828" s="292" t="s">
        <v>5765</v>
      </c>
      <c r="K2828" s="76" t="s">
        <v>62</v>
      </c>
      <c r="L2828" s="76" t="s">
        <v>165</v>
      </c>
      <c r="M2828" s="78" t="s">
        <v>90</v>
      </c>
      <c r="N2828" s="64"/>
      <c r="O2828" s="272" t="s">
        <v>5766</v>
      </c>
      <c r="P2828" s="66" t="s">
        <v>83</v>
      </c>
      <c r="Q2828" s="280" t="s">
        <v>170</v>
      </c>
      <c r="R2828" s="382" t="s">
        <v>49</v>
      </c>
      <c r="S2828" s="387" t="str">
        <f>+'EVCA sectoralclassification'!E205</f>
        <v>Consumer electronics</v>
      </c>
      <c r="T2828" s="384" t="s">
        <v>166</v>
      </c>
      <c r="U2828" s="78" t="s">
        <v>218</v>
      </c>
      <c r="V2828" s="427" t="s">
        <v>5177</v>
      </c>
      <c r="W2828" s="462"/>
      <c r="X2828" s="489">
        <v>45117</v>
      </c>
      <c r="Y2828" s="482"/>
      <c r="Z2828" s="74"/>
    </row>
    <row r="2829" spans="2:26" ht="42.45" hidden="1" customHeight="1" x14ac:dyDescent="0.3">
      <c r="B2829" s="56" t="str">
        <f t="shared" ca="1" si="328"/>
        <v>VERO</v>
      </c>
      <c r="C2829" s="57" t="b">
        <f t="shared" si="329"/>
        <v>1</v>
      </c>
      <c r="D2829" s="57" t="b">
        <f>+IF(Q2829='Convalida dati'!$B$16,AND('Dealflow centrale'!V2829&lt;&gt;"",I2829&lt;&gt;""),IF(AND('Dealflow centrale'!Q2829='Convalida dati'!$B$17,'Dealflow centrale'!I2829=""),OR('Dealflow centrale'!V2829="",V2829='Convalida dati'!$D$8),"FALSO"))</f>
        <v>1</v>
      </c>
      <c r="E2829" s="57" t="b">
        <f>+IF(OR(T2829='Convalida dati'!$F$4,T2829='Convalida dati'!$F$5,T2829='Convalida dati'!$F$8),OR('Dealflow centrale'!V2829='Convalida dati'!$D$9,V2829='Convalida dati'!$D$6,V2829='Convalida dati'!$D$7),IF(OR('Dealflow centrale'!T2829='Convalida dati'!$F$6,'Dealflow centrale'!T2829='Convalida dati'!$F$7),OR('Dealflow centrale'!V2829='Convalida dati'!$D$12,'Dealflow centrale'!V2829='Convalida dati'!$D$9,'Dealflow centrale'!V2829='Convalida dati'!$D$6),IF(T2829="",OR(V2829="",V2829='Convalida dati'!$D$8),"FALSO")))</f>
        <v>1</v>
      </c>
      <c r="F2829" s="58" t="str">
        <f t="shared" ca="1" si="330"/>
        <v>OK</v>
      </c>
      <c r="G2829" s="60">
        <f t="shared" si="327"/>
        <v>2824</v>
      </c>
      <c r="H2829" s="84">
        <v>45114</v>
      </c>
      <c r="I2829" s="295">
        <v>45114</v>
      </c>
      <c r="J2829" s="279" t="s">
        <v>5767</v>
      </c>
      <c r="K2829" s="70" t="s">
        <v>62</v>
      </c>
      <c r="L2829" s="70" t="s">
        <v>149</v>
      </c>
      <c r="M2829" s="72" t="s">
        <v>92</v>
      </c>
      <c r="N2829" s="75"/>
      <c r="O2829" s="73" t="s">
        <v>5768</v>
      </c>
      <c r="P2829" s="72" t="s">
        <v>37</v>
      </c>
      <c r="Q2829" s="281" t="s">
        <v>170</v>
      </c>
      <c r="R2829" s="385" t="s">
        <v>53</v>
      </c>
      <c r="S2829" s="388" t="str">
        <f>+'EVCA sectoralclassification'!E87</f>
        <v>Business and industrial services</v>
      </c>
      <c r="T2829" s="385" t="s">
        <v>166</v>
      </c>
      <c r="U2829" s="72" t="s">
        <v>218</v>
      </c>
      <c r="V2829" s="425" t="s">
        <v>5177</v>
      </c>
      <c r="W2829" s="461"/>
      <c r="X2829" s="488">
        <v>45117</v>
      </c>
      <c r="Y2829" s="483"/>
      <c r="Z2829" s="80"/>
    </row>
    <row r="2830" spans="2:26" ht="42.45" hidden="1" customHeight="1" x14ac:dyDescent="0.3">
      <c r="B2830" s="56" t="str">
        <f t="shared" ca="1" si="328"/>
        <v>VERO</v>
      </c>
      <c r="C2830" s="57" t="b">
        <f t="shared" si="329"/>
        <v>1</v>
      </c>
      <c r="D2830" s="57" t="b">
        <f>+IF(Q2830='Convalida dati'!$B$16,AND('Dealflow centrale'!V2830&lt;&gt;"",I2830&lt;&gt;""),IF(AND('Dealflow centrale'!Q2830='Convalida dati'!$B$17,'Dealflow centrale'!I2830=""),OR('Dealflow centrale'!V2830="",V2830='Convalida dati'!$D$8),"FALSO"))</f>
        <v>1</v>
      </c>
      <c r="E2830" s="57" t="b">
        <f>+IF(OR(T2830='Convalida dati'!$F$4,T2830='Convalida dati'!$F$5,T2830='Convalida dati'!$F$8),OR('Dealflow centrale'!V2830='Convalida dati'!$D$9,V2830='Convalida dati'!$D$6,V2830='Convalida dati'!$D$7),IF(OR('Dealflow centrale'!T2830='Convalida dati'!$F$6,'Dealflow centrale'!T2830='Convalida dati'!$F$7),OR('Dealflow centrale'!V2830='Convalida dati'!$D$12,'Dealflow centrale'!V2830='Convalida dati'!$D$9,'Dealflow centrale'!V2830='Convalida dati'!$D$6),IF(T2830="",OR(V2830="",V2830='Convalida dati'!$D$8),"FALSO")))</f>
        <v>1</v>
      </c>
      <c r="F2830" s="58" t="str">
        <f t="shared" ca="1" si="330"/>
        <v>OK</v>
      </c>
      <c r="G2830" s="66">
        <f t="shared" si="327"/>
        <v>2825</v>
      </c>
      <c r="H2830" s="85">
        <v>45118</v>
      </c>
      <c r="I2830" s="296">
        <v>45118</v>
      </c>
      <c r="J2830" s="292" t="s">
        <v>5770</v>
      </c>
      <c r="K2830" s="76" t="s">
        <v>62</v>
      </c>
      <c r="L2830" s="76" t="s">
        <v>720</v>
      </c>
      <c r="M2830" s="78" t="s">
        <v>70</v>
      </c>
      <c r="N2830" s="64"/>
      <c r="O2830" s="272" t="s">
        <v>5769</v>
      </c>
      <c r="P2830" s="66" t="s">
        <v>35</v>
      </c>
      <c r="Q2830" s="67" t="s">
        <v>170</v>
      </c>
      <c r="R2830" s="384" t="s">
        <v>48</v>
      </c>
      <c r="S2830" s="387" t="str">
        <f>+'EVCA sectoralclassification'!E199</f>
        <v>Internet technologies</v>
      </c>
      <c r="T2830" s="384" t="s">
        <v>166</v>
      </c>
      <c r="U2830" s="66" t="s">
        <v>218</v>
      </c>
      <c r="V2830" s="427" t="s">
        <v>5177</v>
      </c>
      <c r="W2830" s="462"/>
      <c r="X2830" s="489">
        <v>45125</v>
      </c>
      <c r="Y2830" s="482"/>
      <c r="Z2830" s="74"/>
    </row>
    <row r="2831" spans="2:26" ht="42.45" hidden="1" customHeight="1" x14ac:dyDescent="0.3">
      <c r="B2831" s="56" t="str">
        <f t="shared" ca="1" si="328"/>
        <v>VERO</v>
      </c>
      <c r="C2831" s="57" t="b">
        <f t="shared" si="329"/>
        <v>1</v>
      </c>
      <c r="D2831" s="57" t="b">
        <f>+IF(Q2831='Convalida dati'!$B$16,AND('Dealflow centrale'!V2831&lt;&gt;"",I2831&lt;&gt;""),IF(AND('Dealflow centrale'!Q2831='Convalida dati'!$B$17,'Dealflow centrale'!I2831=""),OR('Dealflow centrale'!V2831="",V2831='Convalida dati'!$D$8),"FALSO"))</f>
        <v>1</v>
      </c>
      <c r="E2831" s="57" t="b">
        <f>+IF(OR(T2831='Convalida dati'!$F$4,T2831='Convalida dati'!$F$5,T2831='Convalida dati'!$F$8),OR('Dealflow centrale'!V2831='Convalida dati'!$D$9,V2831='Convalida dati'!$D$6,V2831='Convalida dati'!$D$7),IF(OR('Dealflow centrale'!T2831='Convalida dati'!$F$6,'Dealflow centrale'!T2831='Convalida dati'!$F$7),OR('Dealflow centrale'!V2831='Convalida dati'!$D$12,'Dealflow centrale'!V2831='Convalida dati'!$D$9,'Dealflow centrale'!V2831='Convalida dati'!$D$6),IF(T2831="",OR(V2831="",V2831='Convalida dati'!$D$8),"FALSO")))</f>
        <v>1</v>
      </c>
      <c r="F2831" s="58" t="str">
        <f t="shared" ca="1" si="330"/>
        <v>OK</v>
      </c>
      <c r="G2831" s="60">
        <f t="shared" si="327"/>
        <v>2826</v>
      </c>
      <c r="H2831" s="84">
        <v>45120</v>
      </c>
      <c r="I2831" s="295">
        <v>45120</v>
      </c>
      <c r="J2831" s="279" t="s">
        <v>5771</v>
      </c>
      <c r="K2831" s="70" t="s">
        <v>62</v>
      </c>
      <c r="L2831" s="70" t="s">
        <v>206</v>
      </c>
      <c r="M2831" s="72" t="s">
        <v>206</v>
      </c>
      <c r="N2831" s="75"/>
      <c r="O2831" s="73" t="s">
        <v>5772</v>
      </c>
      <c r="P2831" s="72" t="s">
        <v>34</v>
      </c>
      <c r="Q2831" s="281" t="s">
        <v>170</v>
      </c>
      <c r="R2831" s="385" t="s">
        <v>51</v>
      </c>
      <c r="S2831" s="388" t="str">
        <f>+'EVCA sectoralclassification'!E163</f>
        <v>Alternative energy</v>
      </c>
      <c r="T2831" s="385" t="s">
        <v>40</v>
      </c>
      <c r="U2831" s="72" t="s">
        <v>218</v>
      </c>
      <c r="V2831" s="434" t="s">
        <v>174</v>
      </c>
      <c r="W2831" s="397"/>
      <c r="X2831" s="488">
        <v>45125</v>
      </c>
      <c r="Y2831" s="483"/>
      <c r="Z2831" s="80"/>
    </row>
    <row r="2832" spans="2:26" ht="42.45" hidden="1" customHeight="1" x14ac:dyDescent="0.3">
      <c r="B2832" s="56" t="str">
        <f t="shared" ca="1" si="328"/>
        <v>VERO</v>
      </c>
      <c r="C2832" s="57" t="b">
        <f t="shared" si="329"/>
        <v>1</v>
      </c>
      <c r="D2832" s="57" t="b">
        <f>+IF(Q2832='Convalida dati'!$B$16,AND('Dealflow centrale'!V2832&lt;&gt;"",I2832&lt;&gt;""),IF(AND('Dealflow centrale'!Q2832='Convalida dati'!$B$17,'Dealflow centrale'!I2832=""),OR('Dealflow centrale'!V2832="",V2832='Convalida dati'!$D$8),"FALSO"))</f>
        <v>1</v>
      </c>
      <c r="E2832" s="57" t="b">
        <f>+IF(OR(T2832='Convalida dati'!$F$4,T2832='Convalida dati'!$F$5,T2832='Convalida dati'!$F$8),OR('Dealflow centrale'!V2832='Convalida dati'!$D$9,V2832='Convalida dati'!$D$6,V2832='Convalida dati'!$D$7),IF(OR('Dealflow centrale'!T2832='Convalida dati'!$F$6,'Dealflow centrale'!T2832='Convalida dati'!$F$7),OR('Dealflow centrale'!V2832='Convalida dati'!$D$12,'Dealflow centrale'!V2832='Convalida dati'!$D$9,'Dealflow centrale'!V2832='Convalida dati'!$D$6),IF(T2832="",OR(V2832="",V2832='Convalida dati'!$D$8),"FALSO")))</f>
        <v>1</v>
      </c>
      <c r="F2832" s="58" t="str">
        <f t="shared" ca="1" si="330"/>
        <v>OK</v>
      </c>
      <c r="G2832" s="66">
        <f t="shared" si="327"/>
        <v>2827</v>
      </c>
      <c r="H2832" s="85">
        <v>45120</v>
      </c>
      <c r="I2832" s="296">
        <v>45120</v>
      </c>
      <c r="J2832" s="292" t="s">
        <v>5774</v>
      </c>
      <c r="K2832" s="76" t="s">
        <v>62</v>
      </c>
      <c r="L2832" s="76" t="s">
        <v>165</v>
      </c>
      <c r="M2832" s="78" t="s">
        <v>90</v>
      </c>
      <c r="N2832" s="64"/>
      <c r="O2832" s="272" t="s">
        <v>5773</v>
      </c>
      <c r="P2832" s="66" t="s">
        <v>34</v>
      </c>
      <c r="Q2832" s="67" t="s">
        <v>170</v>
      </c>
      <c r="R2832" s="384" t="s">
        <v>52</v>
      </c>
      <c r="S2832" s="387" t="str">
        <f>+'EVCA sectoralclassification'!E224</f>
        <v>Drug development technologies</v>
      </c>
      <c r="T2832" s="384" t="s">
        <v>41</v>
      </c>
      <c r="U2832" s="66" t="s">
        <v>218</v>
      </c>
      <c r="V2832" s="445" t="s">
        <v>174</v>
      </c>
      <c r="W2832" s="396"/>
      <c r="X2832" s="489">
        <v>45125</v>
      </c>
      <c r="Y2832" s="482"/>
      <c r="Z2832" s="74"/>
    </row>
    <row r="2833" spans="2:26" ht="42.45" hidden="1" customHeight="1" x14ac:dyDescent="0.3">
      <c r="B2833" s="56" t="str">
        <f t="shared" ca="1" si="328"/>
        <v>VERO</v>
      </c>
      <c r="C2833" s="57" t="b">
        <f t="shared" si="329"/>
        <v>1</v>
      </c>
      <c r="D2833" s="57" t="b">
        <f>+IF(Q2833='Convalida dati'!$B$16,AND('Dealflow centrale'!V2833&lt;&gt;"",I2833&lt;&gt;""),IF(AND('Dealflow centrale'!Q2833='Convalida dati'!$B$17,'Dealflow centrale'!I2833=""),OR('Dealflow centrale'!V2833="",V2833='Convalida dati'!$D$8),"FALSO"))</f>
        <v>1</v>
      </c>
      <c r="E2833" s="57" t="b">
        <f>+IF(OR(T2833='Convalida dati'!$F$4,T2833='Convalida dati'!$F$5,T2833='Convalida dati'!$F$8),OR('Dealflow centrale'!V2833='Convalida dati'!$D$9,V2833='Convalida dati'!$D$6,V2833='Convalida dati'!$D$7),IF(OR('Dealflow centrale'!T2833='Convalida dati'!$F$6,'Dealflow centrale'!T2833='Convalida dati'!$F$7),OR('Dealflow centrale'!V2833='Convalida dati'!$D$12,'Dealflow centrale'!V2833='Convalida dati'!$D$9,'Dealflow centrale'!V2833='Convalida dati'!$D$6),IF(T2833="",OR(V2833="",V2833='Convalida dati'!$D$8),"FALSO")))</f>
        <v>1</v>
      </c>
      <c r="F2833" s="58" t="str">
        <f t="shared" ca="1" si="330"/>
        <v>OK</v>
      </c>
      <c r="G2833" s="60">
        <f t="shared" si="327"/>
        <v>2828</v>
      </c>
      <c r="H2833" s="84">
        <v>45120</v>
      </c>
      <c r="I2833" s="295">
        <v>45120</v>
      </c>
      <c r="J2833" s="279" t="s">
        <v>5776</v>
      </c>
      <c r="K2833" s="70" t="s">
        <v>62</v>
      </c>
      <c r="L2833" s="70" t="s">
        <v>165</v>
      </c>
      <c r="M2833" s="72" t="s">
        <v>90</v>
      </c>
      <c r="N2833" s="75"/>
      <c r="O2833" s="73" t="s">
        <v>5775</v>
      </c>
      <c r="P2833" s="72" t="s">
        <v>35</v>
      </c>
      <c r="Q2833" s="281" t="s">
        <v>170</v>
      </c>
      <c r="R2833" s="385" t="s">
        <v>45</v>
      </c>
      <c r="S2833" s="388" t="str">
        <f>+'EVCA sectoralclassification'!E223</f>
        <v>Biotechnology</v>
      </c>
      <c r="T2833" s="385" t="s">
        <v>41</v>
      </c>
      <c r="U2833" s="72" t="s">
        <v>218</v>
      </c>
      <c r="V2833" s="434" t="s">
        <v>174</v>
      </c>
      <c r="W2833" s="397"/>
      <c r="X2833" s="488">
        <v>45125</v>
      </c>
      <c r="Y2833" s="483"/>
      <c r="Z2833" s="80"/>
    </row>
    <row r="2834" spans="2:26" ht="42.45" hidden="1" customHeight="1" x14ac:dyDescent="0.3">
      <c r="B2834" s="56" t="str">
        <f t="shared" ca="1" si="328"/>
        <v>VERO</v>
      </c>
      <c r="C2834" s="57" t="b">
        <f t="shared" si="329"/>
        <v>1</v>
      </c>
      <c r="D2834" s="57" t="b">
        <f>+IF(Q2834='Convalida dati'!$B$16,AND('Dealflow centrale'!V2834&lt;&gt;"",I2834&lt;&gt;""),IF(AND('Dealflow centrale'!Q2834='Convalida dati'!$B$17,'Dealflow centrale'!I2834=""),OR('Dealflow centrale'!V2834="",V2834='Convalida dati'!$D$8),"FALSO"))</f>
        <v>1</v>
      </c>
      <c r="E2834" s="57" t="b">
        <f>+IF(OR(T2834='Convalida dati'!$F$4,T2834='Convalida dati'!$F$5,T2834='Convalida dati'!$F$8),OR('Dealflow centrale'!V2834='Convalida dati'!$D$9,V2834='Convalida dati'!$D$6,V2834='Convalida dati'!$D$7),IF(OR('Dealflow centrale'!T2834='Convalida dati'!$F$6,'Dealflow centrale'!T2834='Convalida dati'!$F$7),OR('Dealflow centrale'!V2834='Convalida dati'!$D$12,'Dealflow centrale'!V2834='Convalida dati'!$D$9,'Dealflow centrale'!V2834='Convalida dati'!$D$6),IF(T2834="",OR(V2834="",V2834='Convalida dati'!$D$8),"FALSO")))</f>
        <v>1</v>
      </c>
      <c r="F2834" s="58" t="str">
        <f t="shared" ca="1" si="330"/>
        <v>OK</v>
      </c>
      <c r="G2834" s="66">
        <f t="shared" si="327"/>
        <v>2829</v>
      </c>
      <c r="H2834" s="85">
        <v>45121</v>
      </c>
      <c r="I2834" s="296">
        <v>45121</v>
      </c>
      <c r="J2834" s="292" t="s">
        <v>5778</v>
      </c>
      <c r="K2834" s="76" t="s">
        <v>62</v>
      </c>
      <c r="L2834" s="76" t="s">
        <v>149</v>
      </c>
      <c r="M2834" s="78" t="s">
        <v>92</v>
      </c>
      <c r="N2834" s="64"/>
      <c r="O2834" s="272" t="s">
        <v>5777</v>
      </c>
      <c r="P2834" s="66" t="s">
        <v>34</v>
      </c>
      <c r="Q2834" s="280" t="s">
        <v>170</v>
      </c>
      <c r="R2834" s="384" t="s">
        <v>48</v>
      </c>
      <c r="S2834" s="387" t="str">
        <f>+'EVCA sectoralclassification'!E199</f>
        <v>Internet technologies</v>
      </c>
      <c r="T2834" s="382" t="s">
        <v>166</v>
      </c>
      <c r="U2834" s="66" t="s">
        <v>218</v>
      </c>
      <c r="V2834" s="427" t="s">
        <v>5177</v>
      </c>
      <c r="W2834" s="462"/>
      <c r="X2834" s="489">
        <v>45399</v>
      </c>
      <c r="Y2834" s="482" t="s">
        <v>6329</v>
      </c>
      <c r="Z2834" s="74"/>
    </row>
    <row r="2835" spans="2:26" ht="42.45" hidden="1" customHeight="1" x14ac:dyDescent="0.3">
      <c r="B2835" s="56" t="str">
        <f t="shared" ca="1" si="328"/>
        <v>VERO</v>
      </c>
      <c r="C2835" s="57" t="b">
        <f t="shared" si="329"/>
        <v>1</v>
      </c>
      <c r="D2835" s="57" t="b">
        <f>+IF(Q2835='Convalida dati'!$B$16,AND('Dealflow centrale'!V2835&lt;&gt;"",I2835&lt;&gt;""),IF(AND('Dealflow centrale'!Q2835='Convalida dati'!$B$17,'Dealflow centrale'!I2835=""),OR('Dealflow centrale'!V2835="",V2835='Convalida dati'!$D$8),"FALSO"))</f>
        <v>1</v>
      </c>
      <c r="E2835" s="57" t="b">
        <f>+IF(OR(T2835='Convalida dati'!$F$4,T2835='Convalida dati'!$F$5,T2835='Convalida dati'!$F$8),OR('Dealflow centrale'!V2835='Convalida dati'!$D$9,V2835='Convalida dati'!$D$6,V2835='Convalida dati'!$D$7),IF(OR('Dealflow centrale'!T2835='Convalida dati'!$F$6,'Dealflow centrale'!T2835='Convalida dati'!$F$7),OR('Dealflow centrale'!V2835='Convalida dati'!$D$12,'Dealflow centrale'!V2835='Convalida dati'!$D$9,'Dealflow centrale'!V2835='Convalida dati'!$D$6),IF(T2835="",OR(V2835="",V2835='Convalida dati'!$D$8),"FALSO")))</f>
        <v>1</v>
      </c>
      <c r="F2835" s="58" t="str">
        <f t="shared" ca="1" si="330"/>
        <v>OK</v>
      </c>
      <c r="G2835" s="60">
        <f t="shared" si="327"/>
        <v>2830</v>
      </c>
      <c r="H2835" s="84">
        <v>45124</v>
      </c>
      <c r="I2835" s="295">
        <v>45124</v>
      </c>
      <c r="J2835" s="279" t="s">
        <v>5779</v>
      </c>
      <c r="K2835" s="70" t="s">
        <v>62</v>
      </c>
      <c r="L2835" s="70" t="s">
        <v>149</v>
      </c>
      <c r="M2835" s="72" t="s">
        <v>92</v>
      </c>
      <c r="N2835" s="75"/>
      <c r="O2835" s="73" t="s">
        <v>5780</v>
      </c>
      <c r="P2835" s="72" t="s">
        <v>34</v>
      </c>
      <c r="Q2835" s="281" t="s">
        <v>170</v>
      </c>
      <c r="R2835" s="385" t="s">
        <v>49</v>
      </c>
      <c r="S2835" s="388" t="s">
        <v>702</v>
      </c>
      <c r="T2835" s="385" t="s">
        <v>41</v>
      </c>
      <c r="U2835" s="72" t="s">
        <v>218</v>
      </c>
      <c r="V2835" s="434" t="s">
        <v>174</v>
      </c>
      <c r="W2835" s="397"/>
      <c r="X2835" s="488">
        <v>45125</v>
      </c>
      <c r="Y2835" s="483"/>
      <c r="Z2835" s="80"/>
    </row>
    <row r="2836" spans="2:26" ht="42.45" hidden="1" customHeight="1" x14ac:dyDescent="0.3">
      <c r="B2836" s="56" t="str">
        <f t="shared" ca="1" si="328"/>
        <v>VERO</v>
      </c>
      <c r="C2836" s="57" t="b">
        <f t="shared" si="329"/>
        <v>1</v>
      </c>
      <c r="D2836" s="57" t="b">
        <f>+IF(Q2836='Convalida dati'!$B$16,AND('Dealflow centrale'!V2836&lt;&gt;"",I2836&lt;&gt;""),IF(AND('Dealflow centrale'!Q2836='Convalida dati'!$B$17,'Dealflow centrale'!I2836=""),OR('Dealflow centrale'!V2836="",V2836='Convalida dati'!$D$8),"FALSO"))</f>
        <v>1</v>
      </c>
      <c r="E2836" s="57" t="b">
        <f>+IF(OR(T2836='Convalida dati'!$F$4,T2836='Convalida dati'!$F$5,T2836='Convalida dati'!$F$8),OR('Dealflow centrale'!V2836='Convalida dati'!$D$9,V2836='Convalida dati'!$D$6,V2836='Convalida dati'!$D$7),IF(OR('Dealflow centrale'!T2836='Convalida dati'!$F$6,'Dealflow centrale'!T2836='Convalida dati'!$F$7),OR('Dealflow centrale'!V2836='Convalida dati'!$D$12,'Dealflow centrale'!V2836='Convalida dati'!$D$9,'Dealflow centrale'!V2836='Convalida dati'!$D$6),IF(T2836="",OR(V2836="",V2836='Convalida dati'!$D$8),"FALSO")))</f>
        <v>1</v>
      </c>
      <c r="F2836" s="58" t="str">
        <f t="shared" ca="1" si="330"/>
        <v>OK</v>
      </c>
      <c r="G2836" s="66">
        <f t="shared" si="327"/>
        <v>2831</v>
      </c>
      <c r="H2836" s="85">
        <v>45124</v>
      </c>
      <c r="I2836" s="296">
        <v>45124</v>
      </c>
      <c r="J2836" s="292" t="s">
        <v>5781</v>
      </c>
      <c r="K2836" s="76" t="s">
        <v>62</v>
      </c>
      <c r="L2836" s="76" t="s">
        <v>149</v>
      </c>
      <c r="M2836" s="78" t="s">
        <v>92</v>
      </c>
      <c r="N2836" s="77" t="s">
        <v>111</v>
      </c>
      <c r="O2836" s="272"/>
      <c r="P2836" s="78" t="s">
        <v>36</v>
      </c>
      <c r="Q2836" s="280" t="s">
        <v>170</v>
      </c>
      <c r="R2836" s="384" t="s">
        <v>53</v>
      </c>
      <c r="S2836" s="387" t="str">
        <f>+'EVCA sectoralclassification'!E89</f>
        <v>Business and industrial services</v>
      </c>
      <c r="T2836" s="384" t="s">
        <v>166</v>
      </c>
      <c r="U2836" s="66" t="s">
        <v>218</v>
      </c>
      <c r="V2836" s="427" t="s">
        <v>5177</v>
      </c>
      <c r="W2836" s="462"/>
      <c r="X2836" s="489">
        <v>45125</v>
      </c>
      <c r="Y2836" s="482"/>
      <c r="Z2836" s="74"/>
    </row>
    <row r="2837" spans="2:26" ht="42.45" hidden="1" customHeight="1" x14ac:dyDescent="0.3">
      <c r="B2837" s="56" t="str">
        <f t="shared" ca="1" si="328"/>
        <v>VERO</v>
      </c>
      <c r="C2837" s="57" t="b">
        <f t="shared" si="329"/>
        <v>1</v>
      </c>
      <c r="D2837" s="57" t="b">
        <f>+IF(Q2837='Convalida dati'!$B$16,AND('Dealflow centrale'!V2837&lt;&gt;"",I2837&lt;&gt;""),IF(AND('Dealflow centrale'!Q2837='Convalida dati'!$B$17,'Dealflow centrale'!I2837=""),OR('Dealflow centrale'!V2837="",V2837='Convalida dati'!$D$8),"FALSO"))</f>
        <v>1</v>
      </c>
      <c r="E2837" s="57" t="b">
        <f>+IF(OR(T2837='Convalida dati'!$F$4,T2837='Convalida dati'!$F$5,T2837='Convalida dati'!$F$8),OR('Dealflow centrale'!V2837='Convalida dati'!$D$9,V2837='Convalida dati'!$D$6,V2837='Convalida dati'!$D$7),IF(OR('Dealflow centrale'!T2837='Convalida dati'!$F$6,'Dealflow centrale'!T2837='Convalida dati'!$F$7),OR('Dealflow centrale'!V2837='Convalida dati'!$D$12,'Dealflow centrale'!V2837='Convalida dati'!$D$9,'Dealflow centrale'!V2837='Convalida dati'!$D$6),IF(T2837="",OR(V2837="",V2837='Convalida dati'!$D$8),"FALSO")))</f>
        <v>1</v>
      </c>
      <c r="F2837" s="58" t="str">
        <f t="shared" ca="1" si="330"/>
        <v>OK</v>
      </c>
      <c r="G2837" s="60">
        <f t="shared" si="327"/>
        <v>2832</v>
      </c>
      <c r="H2837" s="84">
        <v>45125</v>
      </c>
      <c r="I2837" s="295">
        <v>45125</v>
      </c>
      <c r="J2837" s="279" t="s">
        <v>5782</v>
      </c>
      <c r="K2837" s="70" t="s">
        <v>62</v>
      </c>
      <c r="L2837" s="70" t="s">
        <v>149</v>
      </c>
      <c r="M2837" s="72" t="s">
        <v>92</v>
      </c>
      <c r="N2837" s="75"/>
      <c r="O2837" s="73" t="s">
        <v>5783</v>
      </c>
      <c r="P2837" s="72" t="s">
        <v>34</v>
      </c>
      <c r="Q2837" s="281" t="s">
        <v>170</v>
      </c>
      <c r="R2837" s="385" t="s">
        <v>46</v>
      </c>
      <c r="S2837" s="388" t="str">
        <f>+'EVCA sectoralclassification'!E175</f>
        <v>Environmental services</v>
      </c>
      <c r="T2837" s="385" t="s">
        <v>166</v>
      </c>
      <c r="U2837" s="72" t="s">
        <v>218</v>
      </c>
      <c r="V2837" s="425" t="s">
        <v>5177</v>
      </c>
      <c r="W2837" s="461"/>
      <c r="X2837" s="488">
        <v>45125</v>
      </c>
      <c r="Y2837" s="483"/>
      <c r="Z2837" s="80"/>
    </row>
    <row r="2838" spans="2:26" ht="42.45" hidden="1" customHeight="1" x14ac:dyDescent="0.3">
      <c r="B2838" s="56" t="str">
        <f t="shared" ca="1" si="328"/>
        <v>VERO</v>
      </c>
      <c r="C2838" s="57" t="b">
        <f t="shared" si="329"/>
        <v>1</v>
      </c>
      <c r="D2838" s="57" t="b">
        <f>+IF(Q2838='Convalida dati'!$B$16,AND('Dealflow centrale'!V2838&lt;&gt;"",I2838&lt;&gt;""),IF(AND('Dealflow centrale'!Q2838='Convalida dati'!$B$17,'Dealflow centrale'!I2838=""),OR('Dealflow centrale'!V2838="",V2838='Convalida dati'!$D$8),"FALSO"))</f>
        <v>1</v>
      </c>
      <c r="E2838" s="57" t="b">
        <f>+IF(OR(T2838='Convalida dati'!$F$4,T2838='Convalida dati'!$F$5,T2838='Convalida dati'!$F$8),OR('Dealflow centrale'!V2838='Convalida dati'!$D$9,V2838='Convalida dati'!$D$6,V2838='Convalida dati'!$D$7),IF(OR('Dealflow centrale'!T2838='Convalida dati'!$F$6,'Dealflow centrale'!T2838='Convalida dati'!$F$7),OR('Dealflow centrale'!V2838='Convalida dati'!$D$12,'Dealflow centrale'!V2838='Convalida dati'!$D$9,'Dealflow centrale'!V2838='Convalida dati'!$D$6),IF(T2838="",OR(V2838="",V2838='Convalida dati'!$D$8),"FALSO")))</f>
        <v>1</v>
      </c>
      <c r="F2838" s="58" t="str">
        <f t="shared" ca="1" si="330"/>
        <v>OK</v>
      </c>
      <c r="G2838" s="66">
        <f t="shared" si="327"/>
        <v>2833</v>
      </c>
      <c r="H2838" s="85">
        <v>45125</v>
      </c>
      <c r="I2838" s="296">
        <v>45125</v>
      </c>
      <c r="J2838" s="292" t="s">
        <v>5784</v>
      </c>
      <c r="K2838" s="76" t="s">
        <v>62</v>
      </c>
      <c r="L2838" s="76" t="s">
        <v>149</v>
      </c>
      <c r="M2838" s="78" t="s">
        <v>92</v>
      </c>
      <c r="N2838" s="64"/>
      <c r="O2838" s="272" t="s">
        <v>5785</v>
      </c>
      <c r="P2838" s="66" t="s">
        <v>35</v>
      </c>
      <c r="Q2838" s="280" t="s">
        <v>170</v>
      </c>
      <c r="R2838" s="384" t="s">
        <v>48</v>
      </c>
      <c r="S2838" s="387" t="str">
        <f>+'EVCA sectoralclassification'!E200</f>
        <v>Internet technologies</v>
      </c>
      <c r="T2838" s="384" t="s">
        <v>166</v>
      </c>
      <c r="U2838" s="66" t="s">
        <v>218</v>
      </c>
      <c r="V2838" s="427" t="s">
        <v>5177</v>
      </c>
      <c r="W2838" s="462"/>
      <c r="X2838" s="489">
        <v>45133</v>
      </c>
      <c r="Y2838" s="482"/>
      <c r="Z2838" s="74"/>
    </row>
    <row r="2839" spans="2:26" ht="42.45" hidden="1" customHeight="1" x14ac:dyDescent="0.3">
      <c r="B2839" s="56" t="str">
        <f t="shared" ca="1" si="328"/>
        <v>VERO</v>
      </c>
      <c r="C2839" s="57" t="b">
        <f t="shared" si="329"/>
        <v>1</v>
      </c>
      <c r="D2839" s="57" t="b">
        <f>+IF(Q2839='Convalida dati'!$B$16,AND('Dealflow centrale'!V2839&lt;&gt;"",I2839&lt;&gt;""),IF(AND('Dealflow centrale'!Q2839='Convalida dati'!$B$17,'Dealflow centrale'!I2839=""),OR('Dealflow centrale'!V2839="",V2839='Convalida dati'!$D$8),"FALSO"))</f>
        <v>1</v>
      </c>
      <c r="E2839" s="57" t="b">
        <f>+IF(OR(T2839='Convalida dati'!$F$4,T2839='Convalida dati'!$F$5,T2839='Convalida dati'!$F$8),OR('Dealflow centrale'!V2839='Convalida dati'!$D$9,V2839='Convalida dati'!$D$6,V2839='Convalida dati'!$D$7),IF(OR('Dealflow centrale'!T2839='Convalida dati'!$F$6,'Dealflow centrale'!T2839='Convalida dati'!$F$7),OR('Dealflow centrale'!V2839='Convalida dati'!$D$12,'Dealflow centrale'!V2839='Convalida dati'!$D$9,'Dealflow centrale'!V2839='Convalida dati'!$D$6),IF(T2839="",OR(V2839="",V2839='Convalida dati'!$D$8),"FALSO")))</f>
        <v>1</v>
      </c>
      <c r="F2839" s="58" t="str">
        <f t="shared" ca="1" si="330"/>
        <v>OK</v>
      </c>
      <c r="G2839" s="60">
        <f t="shared" si="327"/>
        <v>2834</v>
      </c>
      <c r="H2839" s="84">
        <v>45128</v>
      </c>
      <c r="I2839" s="295">
        <v>45128</v>
      </c>
      <c r="J2839" s="279" t="s">
        <v>5787</v>
      </c>
      <c r="K2839" s="70" t="s">
        <v>62</v>
      </c>
      <c r="L2839" s="70" t="s">
        <v>149</v>
      </c>
      <c r="M2839" s="72" t="s">
        <v>92</v>
      </c>
      <c r="N2839" s="75"/>
      <c r="O2839" s="73" t="s">
        <v>5786</v>
      </c>
      <c r="P2839" s="72" t="s">
        <v>35</v>
      </c>
      <c r="Q2839" s="281" t="s">
        <v>170</v>
      </c>
      <c r="R2839" s="385" t="s">
        <v>49</v>
      </c>
      <c r="S2839" s="388" t="s">
        <v>702</v>
      </c>
      <c r="T2839" s="385" t="s">
        <v>41</v>
      </c>
      <c r="U2839" s="72" t="s">
        <v>218</v>
      </c>
      <c r="V2839" s="434" t="s">
        <v>174</v>
      </c>
      <c r="W2839" s="397"/>
      <c r="X2839" s="488">
        <v>45133</v>
      </c>
      <c r="Y2839" s="483"/>
      <c r="Z2839" s="80"/>
    </row>
    <row r="2840" spans="2:26" ht="42.45" hidden="1" customHeight="1" x14ac:dyDescent="0.3">
      <c r="B2840" s="56" t="str">
        <f t="shared" ca="1" si="328"/>
        <v>VERO</v>
      </c>
      <c r="C2840" s="57" t="b">
        <f t="shared" si="329"/>
        <v>1</v>
      </c>
      <c r="D2840" s="57" t="b">
        <f>+IF(Q2840='Convalida dati'!$B$16,AND('Dealflow centrale'!V2840&lt;&gt;"",I2840&lt;&gt;""),IF(AND('Dealflow centrale'!Q2840='Convalida dati'!$B$17,'Dealflow centrale'!I2840=""),OR('Dealflow centrale'!V2840="",V2840='Convalida dati'!$D$8),"FALSO"))</f>
        <v>1</v>
      </c>
      <c r="E2840" s="57" t="b">
        <f>+IF(OR(T2840='Convalida dati'!$F$4,T2840='Convalida dati'!$F$5,T2840='Convalida dati'!$F$8),OR('Dealflow centrale'!V2840='Convalida dati'!$D$9,V2840='Convalida dati'!$D$6,V2840='Convalida dati'!$D$7),IF(OR('Dealflow centrale'!T2840='Convalida dati'!$F$6,'Dealflow centrale'!T2840='Convalida dati'!$F$7),OR('Dealflow centrale'!V2840='Convalida dati'!$D$12,'Dealflow centrale'!V2840='Convalida dati'!$D$9,'Dealflow centrale'!V2840='Convalida dati'!$D$6),IF(T2840="",OR(V2840="",V2840='Convalida dati'!$D$8),"FALSO")))</f>
        <v>1</v>
      </c>
      <c r="F2840" s="58" t="str">
        <f t="shared" ca="1" si="330"/>
        <v>OK</v>
      </c>
      <c r="G2840" s="66">
        <f t="shared" si="327"/>
        <v>2835</v>
      </c>
      <c r="H2840" s="85">
        <v>45131</v>
      </c>
      <c r="I2840" s="296">
        <v>45131</v>
      </c>
      <c r="J2840" s="292" t="s">
        <v>5788</v>
      </c>
      <c r="K2840" s="76" t="s">
        <v>62</v>
      </c>
      <c r="L2840" s="76" t="s">
        <v>1087</v>
      </c>
      <c r="M2840" s="78" t="s">
        <v>92</v>
      </c>
      <c r="N2840" s="64"/>
      <c r="O2840" s="272" t="s">
        <v>5789</v>
      </c>
      <c r="P2840" s="78" t="s">
        <v>34</v>
      </c>
      <c r="Q2840" s="280" t="s">
        <v>170</v>
      </c>
      <c r="R2840" s="382" t="s">
        <v>49</v>
      </c>
      <c r="S2840" s="387" t="str">
        <f>+'EVCA sectoralclassification'!E181</f>
        <v>Financial institutions and services</v>
      </c>
      <c r="T2840" s="382" t="s">
        <v>166</v>
      </c>
      <c r="U2840" s="78" t="s">
        <v>218</v>
      </c>
      <c r="V2840" s="427" t="s">
        <v>5177</v>
      </c>
      <c r="W2840" s="462"/>
      <c r="X2840" s="489">
        <v>45133</v>
      </c>
      <c r="Y2840" s="482"/>
      <c r="Z2840" s="74"/>
    </row>
    <row r="2841" spans="2:26" ht="42.45" hidden="1" customHeight="1" x14ac:dyDescent="0.3">
      <c r="B2841" s="56" t="str">
        <f t="shared" ca="1" si="328"/>
        <v>VERO</v>
      </c>
      <c r="C2841" s="57" t="b">
        <f t="shared" si="329"/>
        <v>1</v>
      </c>
      <c r="D2841" s="57" t="b">
        <f>+IF(Q2841='Convalida dati'!$B$16,AND('Dealflow centrale'!V2841&lt;&gt;"",I2841&lt;&gt;""),IF(AND('Dealflow centrale'!Q2841='Convalida dati'!$B$17,'Dealflow centrale'!I2841=""),OR('Dealflow centrale'!V2841="",V2841='Convalida dati'!$D$8),"FALSO"))</f>
        <v>1</v>
      </c>
      <c r="E2841" s="57" t="b">
        <f>+IF(OR(T2841='Convalida dati'!$F$4,T2841='Convalida dati'!$F$5,T2841='Convalida dati'!$F$8),OR('Dealflow centrale'!V2841='Convalida dati'!$D$9,V2841='Convalida dati'!$D$6,V2841='Convalida dati'!$D$7),IF(OR('Dealflow centrale'!T2841='Convalida dati'!$F$6,'Dealflow centrale'!T2841='Convalida dati'!$F$7),OR('Dealflow centrale'!V2841='Convalida dati'!$D$12,'Dealflow centrale'!V2841='Convalida dati'!$D$9,'Dealflow centrale'!V2841='Convalida dati'!$D$6),IF(T2841="",OR(V2841="",V2841='Convalida dati'!$D$8),"FALSO")))</f>
        <v>1</v>
      </c>
      <c r="F2841" s="58" t="str">
        <f t="shared" ca="1" si="330"/>
        <v>OK</v>
      </c>
      <c r="G2841" s="60">
        <f t="shared" si="327"/>
        <v>2836</v>
      </c>
      <c r="H2841" s="84">
        <v>45132</v>
      </c>
      <c r="I2841" s="295">
        <v>45132</v>
      </c>
      <c r="J2841" s="279" t="s">
        <v>5790</v>
      </c>
      <c r="K2841" s="70" t="s">
        <v>62</v>
      </c>
      <c r="L2841" s="70" t="s">
        <v>192</v>
      </c>
      <c r="M2841" s="72" t="s">
        <v>95</v>
      </c>
      <c r="N2841" s="75"/>
      <c r="O2841" s="73" t="s">
        <v>5791</v>
      </c>
      <c r="P2841" s="72" t="s">
        <v>37</v>
      </c>
      <c r="Q2841" s="281" t="s">
        <v>170</v>
      </c>
      <c r="R2841" s="385" t="s">
        <v>52</v>
      </c>
      <c r="S2841" s="388" t="str">
        <f>+'EVCA sectoralclassification'!E234</f>
        <v>Healthcare: other</v>
      </c>
      <c r="T2841" s="385" t="s">
        <v>166</v>
      </c>
      <c r="U2841" s="72" t="s">
        <v>218</v>
      </c>
      <c r="V2841" s="425" t="s">
        <v>5177</v>
      </c>
      <c r="W2841" s="461"/>
      <c r="X2841" s="488">
        <v>45133</v>
      </c>
      <c r="Y2841" s="483"/>
      <c r="Z2841" s="80"/>
    </row>
    <row r="2842" spans="2:26" ht="42.45" hidden="1" customHeight="1" x14ac:dyDescent="0.3">
      <c r="B2842" s="56" t="str">
        <f t="shared" ca="1" si="328"/>
        <v>VERO</v>
      </c>
      <c r="C2842" s="57" t="b">
        <f t="shared" si="329"/>
        <v>1</v>
      </c>
      <c r="D2842" s="57" t="b">
        <f>+IF(Q2842='Convalida dati'!$B$16,AND('Dealflow centrale'!V2842&lt;&gt;"",I2842&lt;&gt;""),IF(AND('Dealflow centrale'!Q2842='Convalida dati'!$B$17,'Dealflow centrale'!I2842=""),OR('Dealflow centrale'!V2842="",V2842='Convalida dati'!$D$8),"FALSO"))</f>
        <v>1</v>
      </c>
      <c r="E2842" s="57" t="b">
        <f>+IF(OR(T2842='Convalida dati'!$F$4,T2842='Convalida dati'!$F$5,T2842='Convalida dati'!$F$8),OR('Dealflow centrale'!V2842='Convalida dati'!$D$9,V2842='Convalida dati'!$D$6,V2842='Convalida dati'!$D$7),IF(OR('Dealflow centrale'!T2842='Convalida dati'!$F$6,'Dealflow centrale'!T2842='Convalida dati'!$F$7),OR('Dealflow centrale'!V2842='Convalida dati'!$D$12,'Dealflow centrale'!V2842='Convalida dati'!$D$9,'Dealflow centrale'!V2842='Convalida dati'!$D$6),IF(T2842="",OR(V2842="",V2842='Convalida dati'!$D$8),"FALSO")))</f>
        <v>1</v>
      </c>
      <c r="F2842" s="58" t="str">
        <f t="shared" ca="1" si="330"/>
        <v>OK</v>
      </c>
      <c r="G2842" s="66">
        <f t="shared" si="327"/>
        <v>2837</v>
      </c>
      <c r="H2842" s="273">
        <v>45133</v>
      </c>
      <c r="I2842" s="296">
        <v>45133</v>
      </c>
      <c r="J2842" s="292" t="s">
        <v>5792</v>
      </c>
      <c r="K2842" s="76" t="s">
        <v>62</v>
      </c>
      <c r="L2842" s="76" t="s">
        <v>149</v>
      </c>
      <c r="M2842" s="78" t="s">
        <v>92</v>
      </c>
      <c r="N2842" s="64"/>
      <c r="O2842" s="272" t="s">
        <v>5793</v>
      </c>
      <c r="P2842" s="78" t="s">
        <v>34</v>
      </c>
      <c r="Q2842" s="280" t="s">
        <v>170</v>
      </c>
      <c r="R2842" s="384" t="s">
        <v>53</v>
      </c>
      <c r="S2842" s="387" t="str">
        <f>+'EVCA sectoralclassification'!E141</f>
        <v>Consumer goods: other</v>
      </c>
      <c r="T2842" s="384" t="s">
        <v>41</v>
      </c>
      <c r="U2842" s="78" t="s">
        <v>218</v>
      </c>
      <c r="V2842" s="445" t="s">
        <v>174</v>
      </c>
      <c r="W2842" s="396"/>
      <c r="X2842" s="489">
        <v>45140</v>
      </c>
      <c r="Y2842" s="482"/>
      <c r="Z2842" s="74"/>
    </row>
    <row r="2843" spans="2:26" ht="42.45" hidden="1" customHeight="1" x14ac:dyDescent="0.3">
      <c r="B2843" s="56" t="str">
        <f t="shared" ca="1" si="328"/>
        <v>VERO</v>
      </c>
      <c r="C2843" s="57" t="b">
        <f t="shared" si="329"/>
        <v>1</v>
      </c>
      <c r="D2843" s="57" t="b">
        <f>+IF(Q2843='Convalida dati'!$B$16,AND('Dealflow centrale'!V2843&lt;&gt;"",I2843&lt;&gt;""),IF(AND('Dealflow centrale'!Q2843='Convalida dati'!$B$17,'Dealflow centrale'!I2843=""),OR('Dealflow centrale'!V2843="",V2843='Convalida dati'!$D$8),"FALSO"))</f>
        <v>1</v>
      </c>
      <c r="E2843" s="57" t="b">
        <f>+IF(OR(T2843='Convalida dati'!$F$4,T2843='Convalida dati'!$F$5,T2843='Convalida dati'!$F$8),OR('Dealflow centrale'!V2843='Convalida dati'!$D$9,V2843='Convalida dati'!$D$6,V2843='Convalida dati'!$D$7),IF(OR('Dealflow centrale'!T2843='Convalida dati'!$F$6,'Dealflow centrale'!T2843='Convalida dati'!$F$7),OR('Dealflow centrale'!V2843='Convalida dati'!$D$12,'Dealflow centrale'!V2843='Convalida dati'!$D$9,'Dealflow centrale'!V2843='Convalida dati'!$D$6),IF(T2843="",OR(V2843="",V2843='Convalida dati'!$D$8),"FALSO")))</f>
        <v>1</v>
      </c>
      <c r="F2843" s="58" t="str">
        <f t="shared" ca="1" si="330"/>
        <v>OK</v>
      </c>
      <c r="G2843" s="60">
        <f t="shared" si="327"/>
        <v>2838</v>
      </c>
      <c r="H2843" s="84">
        <v>45133</v>
      </c>
      <c r="I2843" s="295">
        <v>45133</v>
      </c>
      <c r="J2843" s="279" t="s">
        <v>5794</v>
      </c>
      <c r="K2843" s="70" t="s">
        <v>62</v>
      </c>
      <c r="L2843" s="70" t="s">
        <v>234</v>
      </c>
      <c r="M2843" s="72" t="s">
        <v>96</v>
      </c>
      <c r="N2843" s="75" t="s">
        <v>111</v>
      </c>
      <c r="O2843" s="73"/>
      <c r="P2843" s="72" t="s">
        <v>36</v>
      </c>
      <c r="Q2843" s="281" t="s">
        <v>170</v>
      </c>
      <c r="R2843" s="385" t="s">
        <v>49</v>
      </c>
      <c r="S2843" s="388" t="s">
        <v>702</v>
      </c>
      <c r="T2843" s="385" t="s">
        <v>166</v>
      </c>
      <c r="U2843" s="72" t="s">
        <v>218</v>
      </c>
      <c r="V2843" s="425" t="s">
        <v>5177</v>
      </c>
      <c r="W2843" s="461"/>
      <c r="X2843" s="488">
        <v>45140</v>
      </c>
      <c r="Y2843" s="483"/>
      <c r="Z2843" s="80"/>
    </row>
    <row r="2844" spans="2:26" ht="42.45" hidden="1" customHeight="1" x14ac:dyDescent="0.3">
      <c r="B2844" s="56" t="str">
        <f t="shared" ca="1" si="328"/>
        <v>VERO</v>
      </c>
      <c r="C2844" s="57" t="b">
        <f t="shared" si="329"/>
        <v>1</v>
      </c>
      <c r="D2844" s="57" t="b">
        <f>+IF(Q2844='Convalida dati'!$B$16,AND('Dealflow centrale'!V2844&lt;&gt;"",I2844&lt;&gt;""),IF(AND('Dealflow centrale'!Q2844='Convalida dati'!$B$17,'Dealflow centrale'!I2844=""),OR('Dealflow centrale'!V2844="",V2844='Convalida dati'!$D$8),"FALSO"))</f>
        <v>1</v>
      </c>
      <c r="E2844" s="57" t="b">
        <f>+IF(OR(T2844='Convalida dati'!$F$4,T2844='Convalida dati'!$F$5,T2844='Convalida dati'!$F$8),OR('Dealflow centrale'!V2844='Convalida dati'!$D$9,V2844='Convalida dati'!$D$6,V2844='Convalida dati'!$D$7),IF(OR('Dealflow centrale'!T2844='Convalida dati'!$F$6,'Dealflow centrale'!T2844='Convalida dati'!$F$7),OR('Dealflow centrale'!V2844='Convalida dati'!$D$12,'Dealflow centrale'!V2844='Convalida dati'!$D$9,'Dealflow centrale'!V2844='Convalida dati'!$D$6),IF(T2844="",OR(V2844="",V2844='Convalida dati'!$D$8),"FALSO")))</f>
        <v>1</v>
      </c>
      <c r="F2844" s="58" t="str">
        <f t="shared" ca="1" si="330"/>
        <v>OK</v>
      </c>
      <c r="G2844" s="66">
        <f t="shared" si="327"/>
        <v>2839</v>
      </c>
      <c r="H2844" s="85">
        <v>45133</v>
      </c>
      <c r="I2844" s="296">
        <v>45133</v>
      </c>
      <c r="J2844" s="292" t="s">
        <v>5795</v>
      </c>
      <c r="K2844" s="76" t="s">
        <v>62</v>
      </c>
      <c r="L2844" s="76" t="s">
        <v>165</v>
      </c>
      <c r="M2844" s="78" t="s">
        <v>90</v>
      </c>
      <c r="N2844" s="64"/>
      <c r="O2844" s="272" t="s">
        <v>5796</v>
      </c>
      <c r="P2844" s="78" t="s">
        <v>34</v>
      </c>
      <c r="Q2844" s="280" t="s">
        <v>170</v>
      </c>
      <c r="R2844" s="382" t="s">
        <v>49</v>
      </c>
      <c r="S2844" s="390" t="s">
        <v>702</v>
      </c>
      <c r="T2844" s="382" t="s">
        <v>166</v>
      </c>
      <c r="U2844" s="78" t="s">
        <v>218</v>
      </c>
      <c r="V2844" s="427" t="s">
        <v>5177</v>
      </c>
      <c r="W2844" s="462"/>
      <c r="X2844" s="489">
        <v>45215</v>
      </c>
      <c r="Y2844" s="482" t="s">
        <v>5730</v>
      </c>
      <c r="Z2844" s="74"/>
    </row>
    <row r="2845" spans="2:26" ht="42.45" hidden="1" customHeight="1" x14ac:dyDescent="0.3">
      <c r="B2845" s="56" t="str">
        <f t="shared" ca="1" si="328"/>
        <v>VERO</v>
      </c>
      <c r="C2845" s="57" t="b">
        <f t="shared" si="329"/>
        <v>1</v>
      </c>
      <c r="D2845" s="57" t="b">
        <f>+IF(Q2845='Convalida dati'!$B$16,AND('Dealflow centrale'!V2845&lt;&gt;"",I2845&lt;&gt;""),IF(AND('Dealflow centrale'!Q2845='Convalida dati'!$B$17,'Dealflow centrale'!I2845=""),OR('Dealflow centrale'!V2845="",V2845='Convalida dati'!$D$8),"FALSO"))</f>
        <v>1</v>
      </c>
      <c r="E2845" s="57" t="b">
        <f>+IF(OR(T2845='Convalida dati'!$F$4,T2845='Convalida dati'!$F$5,T2845='Convalida dati'!$F$8),OR('Dealflow centrale'!V2845='Convalida dati'!$D$9,V2845='Convalida dati'!$D$6,V2845='Convalida dati'!$D$7),IF(OR('Dealflow centrale'!T2845='Convalida dati'!$F$6,'Dealflow centrale'!T2845='Convalida dati'!$F$7),OR('Dealflow centrale'!V2845='Convalida dati'!$D$12,'Dealflow centrale'!V2845='Convalida dati'!$D$9,'Dealflow centrale'!V2845='Convalida dati'!$D$6),IF(T2845="",OR(V2845="",V2845='Convalida dati'!$D$8),"FALSO")))</f>
        <v>1</v>
      </c>
      <c r="F2845" s="58" t="str">
        <f t="shared" ca="1" si="330"/>
        <v>OK</v>
      </c>
      <c r="G2845" s="60">
        <f t="shared" si="327"/>
        <v>2840</v>
      </c>
      <c r="H2845" s="84">
        <v>45133</v>
      </c>
      <c r="I2845" s="295">
        <v>45133</v>
      </c>
      <c r="J2845" s="279" t="s">
        <v>5797</v>
      </c>
      <c r="K2845" s="70" t="s">
        <v>64</v>
      </c>
      <c r="L2845" s="70" t="s">
        <v>4146</v>
      </c>
      <c r="M2845" s="72" t="s">
        <v>3829</v>
      </c>
      <c r="N2845" s="75"/>
      <c r="O2845" s="73" t="s">
        <v>5798</v>
      </c>
      <c r="P2845" s="72" t="s">
        <v>34</v>
      </c>
      <c r="Q2845" s="281" t="s">
        <v>170</v>
      </c>
      <c r="R2845" s="385" t="s">
        <v>45</v>
      </c>
      <c r="S2845" s="388" t="str">
        <f>+'EVCA sectoralclassification'!E223</f>
        <v>Biotechnology</v>
      </c>
      <c r="T2845" s="385" t="s">
        <v>41</v>
      </c>
      <c r="U2845" s="72" t="s">
        <v>218</v>
      </c>
      <c r="V2845" s="434" t="s">
        <v>174</v>
      </c>
      <c r="W2845" s="397"/>
      <c r="X2845" s="488">
        <v>45140</v>
      </c>
      <c r="Y2845" s="483" t="s">
        <v>4408</v>
      </c>
      <c r="Z2845" s="80"/>
    </row>
    <row r="2846" spans="2:26" ht="42.45" hidden="1" customHeight="1" x14ac:dyDescent="0.3">
      <c r="B2846" s="56" t="str">
        <f t="shared" ca="1" si="328"/>
        <v>VERO</v>
      </c>
      <c r="C2846" s="57" t="b">
        <f t="shared" si="329"/>
        <v>1</v>
      </c>
      <c r="D2846" s="57" t="b">
        <f>+IF(Q2846='Convalida dati'!$B$16,AND('Dealflow centrale'!V2846&lt;&gt;"",I2846&lt;&gt;""),IF(AND('Dealflow centrale'!Q2846='Convalida dati'!$B$17,'Dealflow centrale'!I2846=""),OR('Dealflow centrale'!V2846="",V2846='Convalida dati'!$D$8),"FALSO"))</f>
        <v>1</v>
      </c>
      <c r="E2846" s="57" t="b">
        <f>+IF(OR(T2846='Convalida dati'!$F$4,T2846='Convalida dati'!$F$5,T2846='Convalida dati'!$F$8),OR('Dealflow centrale'!V2846='Convalida dati'!$D$9,V2846='Convalida dati'!$D$6,V2846='Convalida dati'!$D$7),IF(OR('Dealflow centrale'!T2846='Convalida dati'!$F$6,'Dealflow centrale'!T2846='Convalida dati'!$F$7),OR('Dealflow centrale'!V2846='Convalida dati'!$D$12,'Dealflow centrale'!V2846='Convalida dati'!$D$9,'Dealflow centrale'!V2846='Convalida dati'!$D$6),IF(T2846="",OR(V2846="",V2846='Convalida dati'!$D$8),"FALSO")))</f>
        <v>1</v>
      </c>
      <c r="F2846" s="58" t="str">
        <f t="shared" ca="1" si="330"/>
        <v>OK</v>
      </c>
      <c r="G2846" s="66">
        <f t="shared" si="327"/>
        <v>2841</v>
      </c>
      <c r="H2846" s="85">
        <v>45134</v>
      </c>
      <c r="I2846" s="296">
        <v>45134</v>
      </c>
      <c r="J2846" s="292" t="s">
        <v>5799</v>
      </c>
      <c r="K2846" s="76" t="s">
        <v>62</v>
      </c>
      <c r="L2846" s="76" t="s">
        <v>1270</v>
      </c>
      <c r="M2846" s="78" t="s">
        <v>92</v>
      </c>
      <c r="N2846" s="64"/>
      <c r="O2846" s="272" t="s">
        <v>5601</v>
      </c>
      <c r="P2846" s="78" t="s">
        <v>35</v>
      </c>
      <c r="Q2846" s="280" t="s">
        <v>170</v>
      </c>
      <c r="R2846" s="384" t="s">
        <v>49</v>
      </c>
      <c r="S2846" s="387" t="str">
        <f>+'EVCA sectoralclassification'!E214</f>
        <v>Systems software</v>
      </c>
      <c r="T2846" s="384" t="s">
        <v>166</v>
      </c>
      <c r="U2846" s="78" t="s">
        <v>218</v>
      </c>
      <c r="V2846" s="427" t="s">
        <v>5177</v>
      </c>
      <c r="W2846" s="462"/>
      <c r="X2846" s="489">
        <v>45140</v>
      </c>
      <c r="Y2846" s="482"/>
      <c r="Z2846" s="74"/>
    </row>
    <row r="2847" spans="2:26" ht="42.45" hidden="1" customHeight="1" x14ac:dyDescent="0.3">
      <c r="B2847" s="56" t="str">
        <f t="shared" ca="1" si="328"/>
        <v>VERO</v>
      </c>
      <c r="C2847" s="57" t="b">
        <f t="shared" si="329"/>
        <v>1</v>
      </c>
      <c r="D2847" s="57" t="b">
        <f>+IF(Q2847='Convalida dati'!$B$16,AND('Dealflow centrale'!V2847&lt;&gt;"",I2847&lt;&gt;""),IF(AND('Dealflow centrale'!Q2847='Convalida dati'!$B$17,'Dealflow centrale'!I2847=""),OR('Dealflow centrale'!V2847="",V2847='Convalida dati'!$D$8),"FALSO"))</f>
        <v>1</v>
      </c>
      <c r="E2847" s="57" t="b">
        <f>+IF(OR(T2847='Convalida dati'!$F$4,T2847='Convalida dati'!$F$5,T2847='Convalida dati'!$F$8),OR('Dealflow centrale'!V2847='Convalida dati'!$D$9,V2847='Convalida dati'!$D$6,V2847='Convalida dati'!$D$7),IF(OR('Dealflow centrale'!T2847='Convalida dati'!$F$6,'Dealflow centrale'!T2847='Convalida dati'!$F$7),OR('Dealflow centrale'!V2847='Convalida dati'!$D$12,'Dealflow centrale'!V2847='Convalida dati'!$D$9,'Dealflow centrale'!V2847='Convalida dati'!$D$6),IF(T2847="",OR(V2847="",V2847='Convalida dati'!$D$8),"FALSO")))</f>
        <v>1</v>
      </c>
      <c r="F2847" s="58" t="str">
        <f t="shared" ca="1" si="330"/>
        <v>OK</v>
      </c>
      <c r="G2847" s="60">
        <f t="shared" si="327"/>
        <v>2842</v>
      </c>
      <c r="H2847" s="84">
        <v>45139</v>
      </c>
      <c r="I2847" s="295">
        <v>45139</v>
      </c>
      <c r="J2847" s="279" t="s">
        <v>5800</v>
      </c>
      <c r="K2847" s="70" t="s">
        <v>62</v>
      </c>
      <c r="L2847" s="70" t="s">
        <v>192</v>
      </c>
      <c r="M2847" s="72" t="s">
        <v>95</v>
      </c>
      <c r="N2847" s="75"/>
      <c r="O2847" s="73" t="s">
        <v>5801</v>
      </c>
      <c r="P2847" s="72" t="s">
        <v>34</v>
      </c>
      <c r="Q2847" s="281" t="s">
        <v>170</v>
      </c>
      <c r="R2847" s="385" t="s">
        <v>53</v>
      </c>
      <c r="S2847" s="388" t="str">
        <f>+'EVCA sectoralclassification'!E109</f>
        <v>Transportation services</v>
      </c>
      <c r="T2847" s="385" t="s">
        <v>41</v>
      </c>
      <c r="U2847" s="72" t="s">
        <v>218</v>
      </c>
      <c r="V2847" s="434" t="s">
        <v>174</v>
      </c>
      <c r="W2847" s="397"/>
      <c r="X2847" s="488">
        <v>45140</v>
      </c>
      <c r="Y2847" s="483"/>
      <c r="Z2847" s="80"/>
    </row>
    <row r="2848" spans="2:26" ht="42.45" hidden="1" customHeight="1" x14ac:dyDescent="0.3">
      <c r="B2848" s="56" t="str">
        <f t="shared" ca="1" si="328"/>
        <v>VERO</v>
      </c>
      <c r="C2848" s="57" t="b">
        <f t="shared" si="329"/>
        <v>1</v>
      </c>
      <c r="D2848" s="57" t="b">
        <f>+IF(Q2848='Convalida dati'!$B$16,AND('Dealflow centrale'!V2848&lt;&gt;"",I2848&lt;&gt;""),IF(AND('Dealflow centrale'!Q2848='Convalida dati'!$B$17,'Dealflow centrale'!I2848=""),OR('Dealflow centrale'!V2848="",V2848='Convalida dati'!$D$8),"FALSO"))</f>
        <v>1</v>
      </c>
      <c r="E2848" s="57" t="b">
        <f>+IF(OR(T2848='Convalida dati'!$F$4,T2848='Convalida dati'!$F$5,T2848='Convalida dati'!$F$8),OR('Dealflow centrale'!V2848='Convalida dati'!$D$9,V2848='Convalida dati'!$D$6,V2848='Convalida dati'!$D$7),IF(OR('Dealflow centrale'!T2848='Convalida dati'!$F$6,'Dealflow centrale'!T2848='Convalida dati'!$F$7),OR('Dealflow centrale'!V2848='Convalida dati'!$D$12,'Dealflow centrale'!V2848='Convalida dati'!$D$9,'Dealflow centrale'!V2848='Convalida dati'!$D$6),IF(T2848="",OR(V2848="",V2848='Convalida dati'!$D$8),"FALSO")))</f>
        <v>1</v>
      </c>
      <c r="F2848" s="58" t="str">
        <f t="shared" ca="1" si="330"/>
        <v>OK</v>
      </c>
      <c r="G2848" s="66">
        <f t="shared" si="327"/>
        <v>2843</v>
      </c>
      <c r="H2848" s="85">
        <v>45141</v>
      </c>
      <c r="I2848" s="296">
        <v>45141</v>
      </c>
      <c r="J2848" s="292" t="s">
        <v>5802</v>
      </c>
      <c r="K2848" s="76" t="s">
        <v>62</v>
      </c>
      <c r="L2848" s="76" t="s">
        <v>830</v>
      </c>
      <c r="M2848" s="78" t="s">
        <v>103</v>
      </c>
      <c r="N2848" s="64"/>
      <c r="O2848" s="272" t="s">
        <v>5803</v>
      </c>
      <c r="P2848" s="66" t="s">
        <v>34</v>
      </c>
      <c r="Q2848" s="280" t="s">
        <v>170</v>
      </c>
      <c r="R2848" s="384" t="s">
        <v>49</v>
      </c>
      <c r="S2848" s="387" t="str">
        <f>+'EVCA sectoralclassification'!E214</f>
        <v>Systems software</v>
      </c>
      <c r="T2848" s="384" t="s">
        <v>41</v>
      </c>
      <c r="U2848" s="66" t="s">
        <v>218</v>
      </c>
      <c r="V2848" s="445" t="s">
        <v>174</v>
      </c>
      <c r="W2848" s="396"/>
      <c r="X2848" s="489">
        <v>45167</v>
      </c>
      <c r="Y2848" s="482"/>
      <c r="Z2848" s="74"/>
    </row>
    <row r="2849" spans="2:26" ht="42.45" hidden="1" customHeight="1" x14ac:dyDescent="0.3">
      <c r="B2849" s="56" t="str">
        <f t="shared" ca="1" si="328"/>
        <v>VERO</v>
      </c>
      <c r="C2849" s="57" t="b">
        <f t="shared" si="329"/>
        <v>1</v>
      </c>
      <c r="D2849" s="57" t="b">
        <f>+IF(Q2849='Convalida dati'!$B$16,AND('Dealflow centrale'!V2849&lt;&gt;"",I2849&lt;&gt;""),IF(AND('Dealflow centrale'!Q2849='Convalida dati'!$B$17,'Dealflow centrale'!I2849=""),OR('Dealflow centrale'!V2849="",V2849='Convalida dati'!$D$8),"FALSO"))</f>
        <v>1</v>
      </c>
      <c r="E2849" s="57" t="b">
        <f>+IF(OR(T2849='Convalida dati'!$F$4,T2849='Convalida dati'!$F$5,T2849='Convalida dati'!$F$8),OR('Dealflow centrale'!V2849='Convalida dati'!$D$9,V2849='Convalida dati'!$D$6,V2849='Convalida dati'!$D$7),IF(OR('Dealflow centrale'!T2849='Convalida dati'!$F$6,'Dealflow centrale'!T2849='Convalida dati'!$F$7),OR('Dealflow centrale'!V2849='Convalida dati'!$D$12,'Dealflow centrale'!V2849='Convalida dati'!$D$9,'Dealflow centrale'!V2849='Convalida dati'!$D$6),IF(T2849="",OR(V2849="",V2849='Convalida dati'!$D$8),"FALSO")))</f>
        <v>1</v>
      </c>
      <c r="F2849" s="58" t="str">
        <f t="shared" ca="1" si="330"/>
        <v>OK</v>
      </c>
      <c r="G2849" s="60">
        <f t="shared" si="327"/>
        <v>2844</v>
      </c>
      <c r="H2849" s="84">
        <v>45141</v>
      </c>
      <c r="I2849" s="295">
        <v>45141</v>
      </c>
      <c r="J2849" s="279" t="s">
        <v>5804</v>
      </c>
      <c r="K2849" s="70" t="s">
        <v>62</v>
      </c>
      <c r="L2849" s="70" t="s">
        <v>206</v>
      </c>
      <c r="M2849" s="72" t="s">
        <v>206</v>
      </c>
      <c r="N2849" s="75"/>
      <c r="O2849" s="73" t="s">
        <v>5805</v>
      </c>
      <c r="P2849" s="72" t="s">
        <v>34</v>
      </c>
      <c r="Q2849" s="281" t="s">
        <v>170</v>
      </c>
      <c r="R2849" s="385" t="s">
        <v>51</v>
      </c>
      <c r="S2849" s="388" t="str">
        <f>+'EVCA sectoralclassification'!E54</f>
        <v>Business and industrial products</v>
      </c>
      <c r="T2849" s="385" t="s">
        <v>41</v>
      </c>
      <c r="U2849" s="72" t="s">
        <v>218</v>
      </c>
      <c r="V2849" s="434" t="s">
        <v>174</v>
      </c>
      <c r="W2849" s="397"/>
      <c r="X2849" s="488">
        <v>45167</v>
      </c>
      <c r="Y2849" s="483"/>
      <c r="Z2849" s="80"/>
    </row>
    <row r="2850" spans="2:26" ht="42.45" hidden="1" customHeight="1" x14ac:dyDescent="0.3">
      <c r="B2850" s="56" t="str">
        <f t="shared" ca="1" si="328"/>
        <v>VERO</v>
      </c>
      <c r="C2850" s="57" t="b">
        <f t="shared" si="329"/>
        <v>1</v>
      </c>
      <c r="D2850" s="57" t="b">
        <f>+IF(Q2850='Convalida dati'!$B$16,AND('Dealflow centrale'!V2850&lt;&gt;"",I2850&lt;&gt;""),IF(AND('Dealflow centrale'!Q2850='Convalida dati'!$B$17,'Dealflow centrale'!I2850=""),OR('Dealflow centrale'!V2850="",V2850='Convalida dati'!$D$8),"FALSO"))</f>
        <v>1</v>
      </c>
      <c r="E2850" s="57" t="b">
        <f>+IF(OR(T2850='Convalida dati'!$F$4,T2850='Convalida dati'!$F$5,T2850='Convalida dati'!$F$8),OR('Dealflow centrale'!V2850='Convalida dati'!$D$9,V2850='Convalida dati'!$D$6,V2850='Convalida dati'!$D$7),IF(OR('Dealflow centrale'!T2850='Convalida dati'!$F$6,'Dealflow centrale'!T2850='Convalida dati'!$F$7),OR('Dealflow centrale'!V2850='Convalida dati'!$D$12,'Dealflow centrale'!V2850='Convalida dati'!$D$9,'Dealflow centrale'!V2850='Convalida dati'!$D$6),IF(T2850="",OR(V2850="",V2850='Convalida dati'!$D$8),"FALSO")))</f>
        <v>1</v>
      </c>
      <c r="F2850" s="58" t="str">
        <f t="shared" ca="1" si="330"/>
        <v>OK</v>
      </c>
      <c r="G2850" s="66">
        <f t="shared" si="327"/>
        <v>2845</v>
      </c>
      <c r="H2850" s="85">
        <v>45145</v>
      </c>
      <c r="I2850" s="296">
        <v>45145</v>
      </c>
      <c r="J2850" s="292" t="s">
        <v>5807</v>
      </c>
      <c r="K2850" s="76" t="s">
        <v>64</v>
      </c>
      <c r="L2850" s="76" t="s">
        <v>5210</v>
      </c>
      <c r="M2850" s="78" t="s">
        <v>5211</v>
      </c>
      <c r="N2850" s="64"/>
      <c r="O2850" s="272" t="s">
        <v>5806</v>
      </c>
      <c r="P2850" s="66" t="s">
        <v>34</v>
      </c>
      <c r="Q2850" s="280" t="s">
        <v>170</v>
      </c>
      <c r="R2850" s="384" t="s">
        <v>53</v>
      </c>
      <c r="S2850" s="387" t="str">
        <f>+'EVCA sectoralclassification'!E84</f>
        <v>Business and industrial services</v>
      </c>
      <c r="T2850" s="384" t="s">
        <v>41</v>
      </c>
      <c r="U2850" s="66" t="s">
        <v>218</v>
      </c>
      <c r="V2850" s="445" t="s">
        <v>174</v>
      </c>
      <c r="W2850" s="396"/>
      <c r="X2850" s="489">
        <v>45167</v>
      </c>
      <c r="Y2850" s="482"/>
      <c r="Z2850" s="74"/>
    </row>
    <row r="2851" spans="2:26" ht="42.45" hidden="1" customHeight="1" x14ac:dyDescent="0.3">
      <c r="B2851" s="56" t="str">
        <f t="shared" ca="1" si="328"/>
        <v>VERO</v>
      </c>
      <c r="C2851" s="57" t="b">
        <f t="shared" si="329"/>
        <v>1</v>
      </c>
      <c r="D2851" s="57" t="b">
        <f>+IF(Q2851='Convalida dati'!$B$16,AND('Dealflow centrale'!V2851&lt;&gt;"",I2851&lt;&gt;""),IF(AND('Dealflow centrale'!Q2851='Convalida dati'!$B$17,'Dealflow centrale'!I2851=""),OR('Dealflow centrale'!V2851="",V2851='Convalida dati'!$D$8),"FALSO"))</f>
        <v>1</v>
      </c>
      <c r="E2851" s="57" t="b">
        <f>+IF(OR(T2851='Convalida dati'!$F$4,T2851='Convalida dati'!$F$5,T2851='Convalida dati'!$F$8),OR('Dealflow centrale'!V2851='Convalida dati'!$D$9,V2851='Convalida dati'!$D$6,V2851='Convalida dati'!$D$7),IF(OR('Dealflow centrale'!T2851='Convalida dati'!$F$6,'Dealflow centrale'!T2851='Convalida dati'!$F$7),OR('Dealflow centrale'!V2851='Convalida dati'!$D$12,'Dealflow centrale'!V2851='Convalida dati'!$D$9,'Dealflow centrale'!V2851='Convalida dati'!$D$6),IF(T2851="",OR(V2851="",V2851='Convalida dati'!$D$8),"FALSO")))</f>
        <v>1</v>
      </c>
      <c r="F2851" s="58" t="str">
        <f t="shared" ca="1" si="330"/>
        <v>OK</v>
      </c>
      <c r="G2851" s="60">
        <f t="shared" si="327"/>
        <v>2846</v>
      </c>
      <c r="H2851" s="84">
        <v>45155</v>
      </c>
      <c r="I2851" s="295">
        <v>45155</v>
      </c>
      <c r="J2851" s="279" t="s">
        <v>5808</v>
      </c>
      <c r="K2851" s="70" t="s">
        <v>62</v>
      </c>
      <c r="L2851" s="70" t="s">
        <v>149</v>
      </c>
      <c r="M2851" s="72" t="s">
        <v>92</v>
      </c>
      <c r="N2851" s="75"/>
      <c r="O2851" s="73" t="s">
        <v>5809</v>
      </c>
      <c r="P2851" s="72" t="s">
        <v>34</v>
      </c>
      <c r="Q2851" s="281" t="s">
        <v>170</v>
      </c>
      <c r="R2851" s="385" t="s">
        <v>46</v>
      </c>
      <c r="S2851" s="388" t="str">
        <f>+'EVCA sectoralclassification'!E177</f>
        <v>Environmental services</v>
      </c>
      <c r="T2851" s="385" t="s">
        <v>41</v>
      </c>
      <c r="U2851" s="72" t="s">
        <v>218</v>
      </c>
      <c r="V2851" s="434" t="s">
        <v>174</v>
      </c>
      <c r="W2851" s="397"/>
      <c r="X2851" s="488">
        <v>45167</v>
      </c>
      <c r="Y2851" s="483"/>
      <c r="Z2851" s="80"/>
    </row>
    <row r="2852" spans="2:26" ht="42.45" hidden="1" customHeight="1" x14ac:dyDescent="0.3">
      <c r="B2852" s="56" t="str">
        <f t="shared" ca="1" si="328"/>
        <v>VERO</v>
      </c>
      <c r="C2852" s="57" t="b">
        <f t="shared" si="329"/>
        <v>1</v>
      </c>
      <c r="D2852" s="57" t="b">
        <f>+IF(Q2852='Convalida dati'!$B$16,AND('Dealflow centrale'!V2852&lt;&gt;"",I2852&lt;&gt;""),IF(AND('Dealflow centrale'!Q2852='Convalida dati'!$B$17,'Dealflow centrale'!I2852=""),OR('Dealflow centrale'!V2852="",V2852='Convalida dati'!$D$8),"FALSO"))</f>
        <v>1</v>
      </c>
      <c r="E2852" s="57" t="b">
        <f>+IF(OR(T2852='Convalida dati'!$F$4,T2852='Convalida dati'!$F$5,T2852='Convalida dati'!$F$8),OR('Dealflow centrale'!V2852='Convalida dati'!$D$9,V2852='Convalida dati'!$D$6,V2852='Convalida dati'!$D$7),IF(OR('Dealflow centrale'!T2852='Convalida dati'!$F$6,'Dealflow centrale'!T2852='Convalida dati'!$F$7),OR('Dealflow centrale'!V2852='Convalida dati'!$D$12,'Dealflow centrale'!V2852='Convalida dati'!$D$9,'Dealflow centrale'!V2852='Convalida dati'!$D$6),IF(T2852="",OR(V2852="",V2852='Convalida dati'!$D$8),"FALSO")))</f>
        <v>1</v>
      </c>
      <c r="F2852" s="58" t="str">
        <f t="shared" ca="1" si="330"/>
        <v>OK</v>
      </c>
      <c r="G2852" s="66">
        <f t="shared" si="327"/>
        <v>2847</v>
      </c>
      <c r="H2852" s="85">
        <v>45159</v>
      </c>
      <c r="I2852" s="296">
        <v>45159</v>
      </c>
      <c r="J2852" s="292" t="s">
        <v>5811</v>
      </c>
      <c r="K2852" s="76" t="s">
        <v>62</v>
      </c>
      <c r="L2852" s="76" t="s">
        <v>206</v>
      </c>
      <c r="M2852" s="78" t="s">
        <v>206</v>
      </c>
      <c r="N2852" s="64"/>
      <c r="O2852" s="272" t="s">
        <v>5810</v>
      </c>
      <c r="P2852" s="78" t="s">
        <v>34</v>
      </c>
      <c r="Q2852" s="280" t="s">
        <v>170</v>
      </c>
      <c r="R2852" s="384" t="s">
        <v>52</v>
      </c>
      <c r="S2852" s="387" t="str">
        <f>+'EVCA sectoralclassification'!E234</f>
        <v>Healthcare: other</v>
      </c>
      <c r="T2852" s="384" t="s">
        <v>41</v>
      </c>
      <c r="U2852" s="66" t="s">
        <v>218</v>
      </c>
      <c r="V2852" s="445" t="s">
        <v>174</v>
      </c>
      <c r="W2852" s="396"/>
      <c r="X2852" s="489">
        <v>45167</v>
      </c>
      <c r="Y2852" s="482"/>
      <c r="Z2852" s="74"/>
    </row>
    <row r="2853" spans="2:26" ht="42.45" hidden="1" customHeight="1" x14ac:dyDescent="0.3">
      <c r="B2853" s="56" t="str">
        <f t="shared" ca="1" si="328"/>
        <v>VERO</v>
      </c>
      <c r="C2853" s="57" t="b">
        <f t="shared" si="329"/>
        <v>1</v>
      </c>
      <c r="D2853" s="57" t="b">
        <f>+IF(Q2853='Convalida dati'!$B$16,AND('Dealflow centrale'!V2853&lt;&gt;"",I2853&lt;&gt;""),IF(AND('Dealflow centrale'!Q2853='Convalida dati'!$B$17,'Dealflow centrale'!I2853=""),OR('Dealflow centrale'!V2853="",V2853='Convalida dati'!$D$8),"FALSO"))</f>
        <v>1</v>
      </c>
      <c r="E2853" s="57" t="b">
        <f>+IF(OR(T2853='Convalida dati'!$F$4,T2853='Convalida dati'!$F$5,T2853='Convalida dati'!$F$8),OR('Dealflow centrale'!V2853='Convalida dati'!$D$9,V2853='Convalida dati'!$D$6,V2853='Convalida dati'!$D$7),IF(OR('Dealflow centrale'!T2853='Convalida dati'!$F$6,'Dealflow centrale'!T2853='Convalida dati'!$F$7),OR('Dealflow centrale'!V2853='Convalida dati'!$D$12,'Dealflow centrale'!V2853='Convalida dati'!$D$9,'Dealflow centrale'!V2853='Convalida dati'!$D$6),IF(T2853="",OR(V2853="",V2853='Convalida dati'!$D$8),"FALSO")))</f>
        <v>1</v>
      </c>
      <c r="F2853" s="58" t="str">
        <f t="shared" ca="1" si="330"/>
        <v>OK</v>
      </c>
      <c r="G2853" s="60">
        <f t="shared" si="327"/>
        <v>2848</v>
      </c>
      <c r="H2853" s="84">
        <v>45163</v>
      </c>
      <c r="I2853" s="295">
        <v>45163</v>
      </c>
      <c r="J2853" s="279" t="s">
        <v>5813</v>
      </c>
      <c r="K2853" s="70" t="s">
        <v>62</v>
      </c>
      <c r="L2853" s="70" t="s">
        <v>183</v>
      </c>
      <c r="M2853" s="72" t="s">
        <v>98</v>
      </c>
      <c r="N2853" s="75"/>
      <c r="O2853" s="73" t="s">
        <v>5812</v>
      </c>
      <c r="P2853" s="72" t="s">
        <v>83</v>
      </c>
      <c r="Q2853" s="281" t="s">
        <v>170</v>
      </c>
      <c r="R2853" s="385" t="s">
        <v>52</v>
      </c>
      <c r="S2853" s="388" t="str">
        <f>+'EVCA sectoralclassification'!E234</f>
        <v>Healthcare: other</v>
      </c>
      <c r="T2853" s="385" t="s">
        <v>166</v>
      </c>
      <c r="U2853" s="72" t="s">
        <v>5816</v>
      </c>
      <c r="V2853" s="425" t="s">
        <v>5177</v>
      </c>
      <c r="W2853" s="461"/>
      <c r="X2853" s="488">
        <v>45167</v>
      </c>
      <c r="Y2853" s="483"/>
      <c r="Z2853" s="80"/>
    </row>
    <row r="2854" spans="2:26" ht="42.45" hidden="1" customHeight="1" x14ac:dyDescent="0.3">
      <c r="B2854" s="56" t="str">
        <f t="shared" ca="1" si="328"/>
        <v>VERO</v>
      </c>
      <c r="C2854" s="57" t="b">
        <f t="shared" si="329"/>
        <v>1</v>
      </c>
      <c r="D2854" s="57" t="b">
        <f>+IF(Q2854='Convalida dati'!$B$16,AND('Dealflow centrale'!V2854&lt;&gt;"",I2854&lt;&gt;""),IF(AND('Dealflow centrale'!Q2854='Convalida dati'!$B$17,'Dealflow centrale'!I2854=""),OR('Dealflow centrale'!V2854="",V2854='Convalida dati'!$D$8),"FALSO"))</f>
        <v>1</v>
      </c>
      <c r="E2854" s="57" t="b">
        <f>+IF(OR(T2854='Convalida dati'!$F$4,T2854='Convalida dati'!$F$5,T2854='Convalida dati'!$F$8),OR('Dealflow centrale'!V2854='Convalida dati'!$D$9,V2854='Convalida dati'!$D$6,V2854='Convalida dati'!$D$7),IF(OR('Dealflow centrale'!T2854='Convalida dati'!$F$6,'Dealflow centrale'!T2854='Convalida dati'!$F$7),OR('Dealflow centrale'!V2854='Convalida dati'!$D$12,'Dealflow centrale'!V2854='Convalida dati'!$D$9,'Dealflow centrale'!V2854='Convalida dati'!$D$6),IF(T2854="",OR(V2854="",V2854='Convalida dati'!$D$8),"FALSO")))</f>
        <v>1</v>
      </c>
      <c r="F2854" s="58" t="str">
        <f t="shared" ca="1" si="330"/>
        <v>OK</v>
      </c>
      <c r="G2854" s="66">
        <f t="shared" si="327"/>
        <v>2849</v>
      </c>
      <c r="H2854" s="85">
        <v>45166</v>
      </c>
      <c r="I2854" s="296">
        <v>45166</v>
      </c>
      <c r="J2854" s="292" t="s">
        <v>5815</v>
      </c>
      <c r="K2854" s="76" t="s">
        <v>64</v>
      </c>
      <c r="L2854" s="76" t="s">
        <v>3823</v>
      </c>
      <c r="M2854" s="78" t="s">
        <v>3822</v>
      </c>
      <c r="N2854" s="64"/>
      <c r="O2854" s="272" t="s">
        <v>5814</v>
      </c>
      <c r="P2854" s="66" t="s">
        <v>34</v>
      </c>
      <c r="Q2854" s="280" t="s">
        <v>170</v>
      </c>
      <c r="R2854" s="384" t="s">
        <v>49</v>
      </c>
      <c r="S2854" s="387" t="str">
        <f>+'EVCA sectoralclassification'!E214</f>
        <v>Systems software</v>
      </c>
      <c r="T2854" s="384" t="s">
        <v>41</v>
      </c>
      <c r="U2854" s="66" t="s">
        <v>218</v>
      </c>
      <c r="V2854" s="445" t="s">
        <v>174</v>
      </c>
      <c r="W2854" s="396"/>
      <c r="X2854" s="489">
        <v>45167</v>
      </c>
      <c r="Y2854" s="482"/>
      <c r="Z2854" s="74"/>
    </row>
    <row r="2855" spans="2:26" ht="42.45" hidden="1" customHeight="1" x14ac:dyDescent="0.3">
      <c r="B2855" s="56" t="str">
        <f t="shared" ca="1" si="328"/>
        <v>VERO</v>
      </c>
      <c r="C2855" s="57" t="b">
        <f t="shared" si="329"/>
        <v>1</v>
      </c>
      <c r="D2855" s="57" t="b">
        <f>+IF(Q2855='Convalida dati'!$B$16,AND('Dealflow centrale'!V2855&lt;&gt;"",I2855&lt;&gt;""),IF(AND('Dealflow centrale'!Q2855='Convalida dati'!$B$17,'Dealflow centrale'!I2855=""),OR('Dealflow centrale'!V2855="",V2855='Convalida dati'!$D$8),"FALSO"))</f>
        <v>1</v>
      </c>
      <c r="E2855" s="57" t="b">
        <f>+IF(OR(T2855='Convalida dati'!$F$4,T2855='Convalida dati'!$F$5,T2855='Convalida dati'!$F$8),OR('Dealflow centrale'!V2855='Convalida dati'!$D$9,V2855='Convalida dati'!$D$6,V2855='Convalida dati'!$D$7),IF(OR('Dealflow centrale'!T2855='Convalida dati'!$F$6,'Dealflow centrale'!T2855='Convalida dati'!$F$7),OR('Dealflow centrale'!V2855='Convalida dati'!$D$12,'Dealflow centrale'!V2855='Convalida dati'!$D$9,'Dealflow centrale'!V2855='Convalida dati'!$D$6),IF(T2855="",OR(V2855="",V2855='Convalida dati'!$D$8),"FALSO")))</f>
        <v>1</v>
      </c>
      <c r="F2855" s="58" t="str">
        <f t="shared" ca="1" si="330"/>
        <v>OK</v>
      </c>
      <c r="G2855" s="60">
        <f t="shared" si="327"/>
        <v>2850</v>
      </c>
      <c r="H2855" s="84">
        <v>45166</v>
      </c>
      <c r="I2855" s="295">
        <v>45166</v>
      </c>
      <c r="J2855" s="279" t="s">
        <v>5817</v>
      </c>
      <c r="K2855" s="70" t="s">
        <v>62</v>
      </c>
      <c r="L2855" s="70" t="s">
        <v>149</v>
      </c>
      <c r="M2855" s="72" t="s">
        <v>92</v>
      </c>
      <c r="N2855" s="75" t="s">
        <v>111</v>
      </c>
      <c r="O2855" s="73"/>
      <c r="P2855" s="72" t="s">
        <v>36</v>
      </c>
      <c r="Q2855" s="281" t="s">
        <v>170</v>
      </c>
      <c r="R2855" s="385" t="s">
        <v>53</v>
      </c>
      <c r="S2855" s="388" t="str">
        <f>+'EVCA sectoralclassification'!E181</f>
        <v>Financial institutions and services</v>
      </c>
      <c r="T2855" s="385" t="s">
        <v>166</v>
      </c>
      <c r="U2855" s="72" t="s">
        <v>218</v>
      </c>
      <c r="V2855" s="425" t="s">
        <v>5177</v>
      </c>
      <c r="W2855" s="461"/>
      <c r="X2855" s="488">
        <v>45167</v>
      </c>
      <c r="Y2855" s="483"/>
      <c r="Z2855" s="80"/>
    </row>
    <row r="2856" spans="2:26" ht="42.45" hidden="1" customHeight="1" x14ac:dyDescent="0.3">
      <c r="B2856" s="56" t="str">
        <f t="shared" ca="1" si="328"/>
        <v>VERO</v>
      </c>
      <c r="C2856" s="57" t="b">
        <f t="shared" si="329"/>
        <v>1</v>
      </c>
      <c r="D2856" s="57" t="b">
        <f>+IF(Q2856='Convalida dati'!$B$16,AND('Dealflow centrale'!V2856&lt;&gt;"",I2856&lt;&gt;""),IF(AND('Dealflow centrale'!Q2856='Convalida dati'!$B$17,'Dealflow centrale'!I2856=""),OR('Dealflow centrale'!V2856="",V2856='Convalida dati'!$D$8),"FALSO"))</f>
        <v>1</v>
      </c>
      <c r="E2856" s="57" t="b">
        <f>+IF(OR(T2856='Convalida dati'!$F$4,T2856='Convalida dati'!$F$5,T2856='Convalida dati'!$F$8),OR('Dealflow centrale'!V2856='Convalida dati'!$D$9,V2856='Convalida dati'!$D$6,V2856='Convalida dati'!$D$7),IF(OR('Dealflow centrale'!T2856='Convalida dati'!$F$6,'Dealflow centrale'!T2856='Convalida dati'!$F$7),OR('Dealflow centrale'!V2856='Convalida dati'!$D$12,'Dealflow centrale'!V2856='Convalida dati'!$D$9,'Dealflow centrale'!V2856='Convalida dati'!$D$6),IF(T2856="",OR(V2856="",V2856='Convalida dati'!$D$8),"FALSO")))</f>
        <v>1</v>
      </c>
      <c r="F2856" s="58" t="str">
        <f t="shared" ca="1" si="330"/>
        <v>OK</v>
      </c>
      <c r="G2856" s="66">
        <f t="shared" si="327"/>
        <v>2851</v>
      </c>
      <c r="H2856" s="273">
        <v>45168</v>
      </c>
      <c r="I2856" s="296">
        <v>45168</v>
      </c>
      <c r="J2856" s="292" t="s">
        <v>5818</v>
      </c>
      <c r="K2856" s="76" t="s">
        <v>62</v>
      </c>
      <c r="L2856" s="76" t="s">
        <v>192</v>
      </c>
      <c r="M2856" s="78" t="s">
        <v>95</v>
      </c>
      <c r="N2856" s="64"/>
      <c r="O2856" s="272" t="s">
        <v>5819</v>
      </c>
      <c r="P2856" s="66" t="s">
        <v>34</v>
      </c>
      <c r="Q2856" s="280" t="s">
        <v>170</v>
      </c>
      <c r="R2856" s="382" t="s">
        <v>49</v>
      </c>
      <c r="S2856" s="390" t="s">
        <v>702</v>
      </c>
      <c r="T2856" s="384" t="s">
        <v>166</v>
      </c>
      <c r="U2856" s="66" t="s">
        <v>218</v>
      </c>
      <c r="V2856" s="427" t="s">
        <v>5177</v>
      </c>
      <c r="W2856" s="462"/>
      <c r="X2856" s="489">
        <v>45384</v>
      </c>
      <c r="Y2856" s="482" t="s">
        <v>6295</v>
      </c>
      <c r="Z2856" s="74"/>
    </row>
    <row r="2857" spans="2:26" ht="42.45" hidden="1" customHeight="1" x14ac:dyDescent="0.3">
      <c r="B2857" s="56" t="str">
        <f t="shared" ref="B2857:B2867" ca="1" si="331">IF(AND(+H2857&lt;=X2857,X2857&lt;=TODAY()),"VERO","FALSO")</f>
        <v>VERO</v>
      </c>
      <c r="C2857" s="57" t="b">
        <f t="shared" ref="C2857:C2867" si="332">+(AND(G2857&lt;&gt;"",H2857&lt;&gt;"",J2857&lt;&gt;"",K2857&lt;&gt;"",L2857&lt;&gt;"",M2857&lt;&gt;"",P2857&lt;&gt;"",Q2857&lt;&gt;""))</f>
        <v>1</v>
      </c>
      <c r="D2857" s="57" t="b">
        <f>+IF(Q2857='Convalida dati'!$B$16,AND('Dealflow centrale'!V2857&lt;&gt;"",I2857&lt;&gt;""),IF(AND('Dealflow centrale'!Q2857='Convalida dati'!$B$17,'Dealflow centrale'!I2857=""),OR('Dealflow centrale'!V2857="",V2857='Convalida dati'!$D$8),"FALSO"))</f>
        <v>1</v>
      </c>
      <c r="E2857" s="57" t="b">
        <f>+IF(OR(T2857='Convalida dati'!$F$4,T2857='Convalida dati'!$F$5,T2857='Convalida dati'!$F$8),OR('Dealflow centrale'!V2857='Convalida dati'!$D$9,V2857='Convalida dati'!$D$6,V2857='Convalida dati'!$D$7),IF(OR('Dealflow centrale'!T2857='Convalida dati'!$F$6,'Dealflow centrale'!T2857='Convalida dati'!$F$7),OR('Dealflow centrale'!V2857='Convalida dati'!$D$12,'Dealflow centrale'!V2857='Convalida dati'!$D$9,'Dealflow centrale'!V2857='Convalida dati'!$D$6),IF(T2857="",OR(V2857="",V2857='Convalida dati'!$D$8),"FALSO")))</f>
        <v>1</v>
      </c>
      <c r="F2857" s="58" t="str">
        <f t="shared" ref="F2857:F2867" ca="1" si="333">+IF(AND(B2857="VERO",C2857=TRUE,D2857=TRUE,E2857=TRUE),"OK","ERRORE")</f>
        <v>OK</v>
      </c>
      <c r="G2857" s="60">
        <f t="shared" si="327"/>
        <v>2852</v>
      </c>
      <c r="H2857" s="84">
        <v>45169</v>
      </c>
      <c r="I2857" s="295">
        <v>45169</v>
      </c>
      <c r="J2857" s="279" t="s">
        <v>5820</v>
      </c>
      <c r="K2857" s="70" t="s">
        <v>62</v>
      </c>
      <c r="L2857" s="70" t="s">
        <v>1209</v>
      </c>
      <c r="M2857" s="72" t="s">
        <v>97</v>
      </c>
      <c r="N2857" s="75"/>
      <c r="O2857" s="73" t="s">
        <v>5821</v>
      </c>
      <c r="P2857" s="72" t="s">
        <v>34</v>
      </c>
      <c r="Q2857" s="281" t="s">
        <v>170</v>
      </c>
      <c r="R2857" s="385" t="s">
        <v>48</v>
      </c>
      <c r="S2857" s="388" t="str">
        <f>+'EVCA sectoralclassification'!E200</f>
        <v>Internet technologies</v>
      </c>
      <c r="T2857" s="385" t="s">
        <v>166</v>
      </c>
      <c r="U2857" s="72" t="s">
        <v>218</v>
      </c>
      <c r="V2857" s="425" t="s">
        <v>5177</v>
      </c>
      <c r="W2857" s="461"/>
      <c r="X2857" s="488">
        <v>45174</v>
      </c>
      <c r="Y2857" s="483"/>
      <c r="Z2857" s="80"/>
    </row>
    <row r="2858" spans="2:26" ht="42.45" hidden="1" customHeight="1" x14ac:dyDescent="0.3">
      <c r="B2858" s="56" t="str">
        <f t="shared" ca="1" si="331"/>
        <v>VERO</v>
      </c>
      <c r="C2858" s="57" t="b">
        <f t="shared" si="332"/>
        <v>1</v>
      </c>
      <c r="D2858" s="57" t="b">
        <f>+IF(Q2858='Convalida dati'!$B$16,AND('Dealflow centrale'!V2858&lt;&gt;"",I2858&lt;&gt;""),IF(AND('Dealflow centrale'!Q2858='Convalida dati'!$B$17,'Dealflow centrale'!I2858=""),OR('Dealflow centrale'!V2858="",V2858='Convalida dati'!$D$8),"FALSO"))</f>
        <v>1</v>
      </c>
      <c r="E2858" s="57" t="b">
        <f>+IF(OR(T2858='Convalida dati'!$F$4,T2858='Convalida dati'!$F$5,T2858='Convalida dati'!$F$8),OR('Dealflow centrale'!V2858='Convalida dati'!$D$9,V2858='Convalida dati'!$D$6,V2858='Convalida dati'!$D$7),IF(OR('Dealflow centrale'!T2858='Convalida dati'!$F$6,'Dealflow centrale'!T2858='Convalida dati'!$F$7),OR('Dealflow centrale'!V2858='Convalida dati'!$D$12,'Dealflow centrale'!V2858='Convalida dati'!$D$9,'Dealflow centrale'!V2858='Convalida dati'!$D$6),IF(T2858="",OR(V2858="",V2858='Convalida dati'!$D$8),"FALSO")))</f>
        <v>1</v>
      </c>
      <c r="F2858" s="58" t="str">
        <f t="shared" ca="1" si="333"/>
        <v>OK</v>
      </c>
      <c r="G2858" s="66">
        <f t="shared" si="327"/>
        <v>2853</v>
      </c>
      <c r="H2858" s="85">
        <v>45169</v>
      </c>
      <c r="I2858" s="296">
        <v>45169</v>
      </c>
      <c r="J2858" s="292" t="s">
        <v>5822</v>
      </c>
      <c r="K2858" s="76" t="s">
        <v>62</v>
      </c>
      <c r="L2858" s="76" t="s">
        <v>1031</v>
      </c>
      <c r="M2858" s="78" t="s">
        <v>93</v>
      </c>
      <c r="N2858" s="64"/>
      <c r="O2858" s="272" t="s">
        <v>5748</v>
      </c>
      <c r="P2858" s="78" t="s">
        <v>35</v>
      </c>
      <c r="Q2858" s="280" t="s">
        <v>170</v>
      </c>
      <c r="R2858" s="384" t="s">
        <v>47</v>
      </c>
      <c r="S2858" s="387" t="str">
        <f>+'EVCA sectoralclassification'!E125</f>
        <v>Consumer products manufacturing</v>
      </c>
      <c r="T2858" s="384" t="s">
        <v>167</v>
      </c>
      <c r="U2858" s="66" t="s">
        <v>218</v>
      </c>
      <c r="V2858" s="427" t="s">
        <v>5177</v>
      </c>
      <c r="W2858" s="462"/>
      <c r="X2858" s="489">
        <v>45174</v>
      </c>
      <c r="Y2858" s="482"/>
      <c r="Z2858" s="74"/>
    </row>
    <row r="2859" spans="2:26" ht="42.45" hidden="1" customHeight="1" x14ac:dyDescent="0.3">
      <c r="B2859" s="56" t="str">
        <f t="shared" ca="1" si="331"/>
        <v>VERO</v>
      </c>
      <c r="C2859" s="57" t="b">
        <f t="shared" si="332"/>
        <v>1</v>
      </c>
      <c r="D2859" s="57" t="b">
        <f>+IF(Q2859='Convalida dati'!$B$16,AND('Dealflow centrale'!V2859&lt;&gt;"",I2859&lt;&gt;""),IF(AND('Dealflow centrale'!Q2859='Convalida dati'!$B$17,'Dealflow centrale'!I2859=""),OR('Dealflow centrale'!V2859="",V2859='Convalida dati'!$D$8),"FALSO"))</f>
        <v>1</v>
      </c>
      <c r="E2859" s="57" t="b">
        <f>+IF(OR(T2859='Convalida dati'!$F$4,T2859='Convalida dati'!$F$5,T2859='Convalida dati'!$F$8),OR('Dealflow centrale'!V2859='Convalida dati'!$D$9,V2859='Convalida dati'!$D$6,V2859='Convalida dati'!$D$7),IF(OR('Dealflow centrale'!T2859='Convalida dati'!$F$6,'Dealflow centrale'!T2859='Convalida dati'!$F$7),OR('Dealflow centrale'!V2859='Convalida dati'!$D$12,'Dealflow centrale'!V2859='Convalida dati'!$D$9,'Dealflow centrale'!V2859='Convalida dati'!$D$6),IF(T2859="",OR(V2859="",V2859='Convalida dati'!$D$8),"FALSO")))</f>
        <v>1</v>
      </c>
      <c r="F2859" s="58" t="str">
        <f t="shared" ca="1" si="333"/>
        <v>OK</v>
      </c>
      <c r="G2859" s="60">
        <f t="shared" si="327"/>
        <v>2854</v>
      </c>
      <c r="H2859" s="84">
        <v>45170</v>
      </c>
      <c r="I2859" s="295">
        <v>45170</v>
      </c>
      <c r="J2859" s="279" t="s">
        <v>5823</v>
      </c>
      <c r="K2859" s="70" t="s">
        <v>62</v>
      </c>
      <c r="L2859" s="70" t="s">
        <v>714</v>
      </c>
      <c r="M2859" s="72" t="s">
        <v>103</v>
      </c>
      <c r="N2859" s="75"/>
      <c r="O2859" s="73" t="s">
        <v>5824</v>
      </c>
      <c r="P2859" s="72" t="s">
        <v>34</v>
      </c>
      <c r="Q2859" s="281" t="s">
        <v>170</v>
      </c>
      <c r="R2859" s="385" t="s">
        <v>47</v>
      </c>
      <c r="S2859" s="388" t="str">
        <f>+'EVCA sectoralclassification'!E129</f>
        <v>Consumer products manufacturing</v>
      </c>
      <c r="T2859" s="385" t="s">
        <v>166</v>
      </c>
      <c r="U2859" s="72" t="s">
        <v>218</v>
      </c>
      <c r="V2859" s="425" t="s">
        <v>5177</v>
      </c>
      <c r="W2859" s="461"/>
      <c r="X2859" s="488">
        <v>45174</v>
      </c>
      <c r="Y2859" s="483"/>
      <c r="Z2859" s="80"/>
    </row>
    <row r="2860" spans="2:26" ht="42.45" customHeight="1" x14ac:dyDescent="0.3">
      <c r="B2860" s="405" t="str">
        <f t="shared" ca="1" si="331"/>
        <v>VERO</v>
      </c>
      <c r="C2860" s="406" t="b">
        <f t="shared" si="332"/>
        <v>1</v>
      </c>
      <c r="D2860" s="406" t="b">
        <f>+IF(Q2860='Convalida dati'!$B$16,AND('Dealflow centrale'!V2860&lt;&gt;"",I2860&lt;&gt;""),IF(AND('Dealflow centrale'!Q2860='Convalida dati'!$B$17,'Dealflow centrale'!I2860=""),OR('Dealflow centrale'!V2860="",V2860='Convalida dati'!$D$8),"FALSO"))</f>
        <v>1</v>
      </c>
      <c r="E2860" s="57" t="b">
        <f>+IF(OR(T2860='Convalida dati'!$F$4,T2860='Convalida dati'!$F$8),OR('Dealflow centrale'!V2860='Convalida dati'!$D$6,V2860='Convalida dati'!$D$7),IF(OR('Dealflow centrale'!T2860='Convalida dati'!$F$5,'Dealflow centrale'!T2860='Convalida dati'!$F$6,'Dealflow centrale'!T2860='Convalida dati'!$F$7),OR('Dealflow centrale'!V2860='Convalida dati'!$D$6,V2860='Convalida dati'!$D$12,'Dealflow centrale'!V2860='Convalida dati'!$D$11),IF(T2860="",OR(V2860="",V2860='Convalida dati'!$D$8),"FALSO")))</f>
        <v>1</v>
      </c>
      <c r="F2860" s="58" t="str">
        <f t="shared" ca="1" si="333"/>
        <v>OK</v>
      </c>
      <c r="G2860" s="66">
        <f t="shared" si="327"/>
        <v>2855</v>
      </c>
      <c r="H2860" s="85">
        <v>45173</v>
      </c>
      <c r="I2860" s="296">
        <v>45173</v>
      </c>
      <c r="J2860" s="292" t="s">
        <v>5825</v>
      </c>
      <c r="K2860" s="76" t="s">
        <v>62</v>
      </c>
      <c r="L2860" s="76" t="s">
        <v>149</v>
      </c>
      <c r="M2860" s="78" t="s">
        <v>92</v>
      </c>
      <c r="N2860" s="64"/>
      <c r="O2860" s="272" t="s">
        <v>5826</v>
      </c>
      <c r="P2860" s="78" t="s">
        <v>34</v>
      </c>
      <c r="Q2860" s="280" t="s">
        <v>170</v>
      </c>
      <c r="R2860" s="384" t="s">
        <v>49</v>
      </c>
      <c r="S2860" s="390" t="s">
        <v>702</v>
      </c>
      <c r="T2860" s="384" t="s">
        <v>41</v>
      </c>
      <c r="U2860" s="66" t="s">
        <v>218</v>
      </c>
      <c r="V2860" s="427" t="s">
        <v>5177</v>
      </c>
      <c r="W2860" s="396"/>
      <c r="X2860" s="489">
        <v>45721</v>
      </c>
      <c r="Y2860" s="482" t="s">
        <v>7295</v>
      </c>
      <c r="Z2860" s="74"/>
    </row>
    <row r="2861" spans="2:26" ht="42.45" hidden="1" customHeight="1" x14ac:dyDescent="0.3">
      <c r="B2861" s="56" t="str">
        <f t="shared" ca="1" si="331"/>
        <v>VERO</v>
      </c>
      <c r="C2861" s="57" t="b">
        <f t="shared" si="332"/>
        <v>1</v>
      </c>
      <c r="D2861" s="57" t="b">
        <f>+IF(Q2861='Convalida dati'!$B$16,AND('Dealflow centrale'!V2861&lt;&gt;"",I2861&lt;&gt;""),IF(AND('Dealflow centrale'!Q2861='Convalida dati'!$B$17,'Dealflow centrale'!I2861=""),OR('Dealflow centrale'!V2861="",V2861='Convalida dati'!$D$8),"FALSO"))</f>
        <v>1</v>
      </c>
      <c r="E2861" s="57" t="b">
        <f>+IF(OR(T2861='Convalida dati'!$F$4,T2861='Convalida dati'!$F$5,T2861='Convalida dati'!$F$8),OR('Dealflow centrale'!V2861='Convalida dati'!$D$9,V2861='Convalida dati'!$D$6,V2861='Convalida dati'!$D$7),IF(OR('Dealflow centrale'!T2861='Convalida dati'!$F$6,'Dealflow centrale'!T2861='Convalida dati'!$F$7),OR('Dealflow centrale'!V2861='Convalida dati'!$D$12,'Dealflow centrale'!V2861='Convalida dati'!$D$9,'Dealflow centrale'!V2861='Convalida dati'!$D$6),IF(T2861="",OR(V2861="",V2861='Convalida dati'!$D$8),"FALSO")))</f>
        <v>1</v>
      </c>
      <c r="F2861" s="58" t="str">
        <f t="shared" ca="1" si="333"/>
        <v>OK</v>
      </c>
      <c r="G2861" s="60">
        <f t="shared" si="327"/>
        <v>2856</v>
      </c>
      <c r="H2861" s="282">
        <v>45166</v>
      </c>
      <c r="I2861" s="295">
        <v>45166</v>
      </c>
      <c r="J2861" s="279" t="s">
        <v>5827</v>
      </c>
      <c r="K2861" s="70" t="s">
        <v>62</v>
      </c>
      <c r="L2861" s="70" t="s">
        <v>202</v>
      </c>
      <c r="M2861" s="72" t="s">
        <v>89</v>
      </c>
      <c r="N2861" s="75" t="s">
        <v>112</v>
      </c>
      <c r="O2861" s="73"/>
      <c r="P2861" s="72" t="s">
        <v>36</v>
      </c>
      <c r="Q2861" s="281" t="s">
        <v>170</v>
      </c>
      <c r="R2861" s="385" t="s">
        <v>48</v>
      </c>
      <c r="S2861" s="388" t="s">
        <v>614</v>
      </c>
      <c r="T2861" s="385" t="s">
        <v>41</v>
      </c>
      <c r="U2861" s="72" t="s">
        <v>218</v>
      </c>
      <c r="V2861" s="434" t="s">
        <v>174</v>
      </c>
      <c r="W2861" s="397"/>
      <c r="X2861" s="488">
        <v>45174</v>
      </c>
      <c r="Y2861" s="483"/>
      <c r="Z2861" s="80"/>
    </row>
    <row r="2862" spans="2:26" ht="42.45" hidden="1" customHeight="1" x14ac:dyDescent="0.3">
      <c r="B2862" s="56" t="str">
        <f t="shared" ca="1" si="331"/>
        <v>VERO</v>
      </c>
      <c r="C2862" s="57" t="b">
        <f t="shared" si="332"/>
        <v>1</v>
      </c>
      <c r="D2862" s="57" t="b">
        <f>+IF(Q2862='Convalida dati'!$B$16,AND('Dealflow centrale'!V2862&lt;&gt;"",I2862&lt;&gt;""),IF(AND('Dealflow centrale'!Q2862='Convalida dati'!$B$17,'Dealflow centrale'!I2862=""),OR('Dealflow centrale'!V2862="",V2862='Convalida dati'!$D$8),"FALSO"))</f>
        <v>1</v>
      </c>
      <c r="E2862" s="57" t="b">
        <f>+IF(OR(T2862='Convalida dati'!$F$4,T2862='Convalida dati'!$F$5,T2862='Convalida dati'!$F$8),OR('Dealflow centrale'!V2862='Convalida dati'!$D$9,V2862='Convalida dati'!$D$6,V2862='Convalida dati'!$D$7),IF(OR('Dealflow centrale'!T2862='Convalida dati'!$F$6,'Dealflow centrale'!T2862='Convalida dati'!$F$7),OR('Dealflow centrale'!V2862='Convalida dati'!$D$12,'Dealflow centrale'!V2862='Convalida dati'!$D$9,'Dealflow centrale'!V2862='Convalida dati'!$D$6),IF(T2862="",OR(V2862="",V2862='Convalida dati'!$D$8),"FALSO")))</f>
        <v>1</v>
      </c>
      <c r="F2862" s="58" t="str">
        <f t="shared" ca="1" si="333"/>
        <v>OK</v>
      </c>
      <c r="G2862" s="66">
        <f t="shared" si="327"/>
        <v>2857</v>
      </c>
      <c r="H2862" s="85">
        <v>45173</v>
      </c>
      <c r="I2862" s="296">
        <v>45173</v>
      </c>
      <c r="J2862" s="292" t="s">
        <v>5829</v>
      </c>
      <c r="K2862" s="76" t="s">
        <v>64</v>
      </c>
      <c r="L2862" s="76" t="s">
        <v>206</v>
      </c>
      <c r="M2862" s="78" t="s">
        <v>206</v>
      </c>
      <c r="N2862" s="64"/>
      <c r="O2862" s="272" t="s">
        <v>5828</v>
      </c>
      <c r="P2862" s="66" t="s">
        <v>34</v>
      </c>
      <c r="Q2862" s="280" t="s">
        <v>170</v>
      </c>
      <c r="R2862" s="384" t="s">
        <v>48</v>
      </c>
      <c r="S2862" s="390" t="s">
        <v>614</v>
      </c>
      <c r="T2862" s="384" t="s">
        <v>41</v>
      </c>
      <c r="U2862" s="66" t="s">
        <v>218</v>
      </c>
      <c r="V2862" s="445" t="s">
        <v>174</v>
      </c>
      <c r="W2862" s="396"/>
      <c r="X2862" s="489">
        <v>45174</v>
      </c>
      <c r="Y2862" s="482"/>
      <c r="Z2862" s="74"/>
    </row>
    <row r="2863" spans="2:26" ht="42.45" hidden="1" customHeight="1" x14ac:dyDescent="0.3">
      <c r="B2863" s="56" t="str">
        <f t="shared" ca="1" si="331"/>
        <v>VERO</v>
      </c>
      <c r="C2863" s="57" t="b">
        <f t="shared" si="332"/>
        <v>1</v>
      </c>
      <c r="D2863" s="57" t="b">
        <f>+IF(Q2863='Convalida dati'!$B$16,AND('Dealflow centrale'!V2863&lt;&gt;"",I2863&lt;&gt;""),IF(AND('Dealflow centrale'!Q2863='Convalida dati'!$B$17,'Dealflow centrale'!I2863=""),OR('Dealflow centrale'!V2863="",V2863='Convalida dati'!$D$8),"FALSO"))</f>
        <v>1</v>
      </c>
      <c r="E2863" s="57" t="b">
        <f>+IF(OR(T2863='Convalida dati'!$F$4,T2863='Convalida dati'!$F$5,T2863='Convalida dati'!$F$8),OR('Dealflow centrale'!V2863='Convalida dati'!$D$9,V2863='Convalida dati'!$D$6,V2863='Convalida dati'!$D$7),IF(OR('Dealflow centrale'!T2863='Convalida dati'!$F$6,'Dealflow centrale'!T2863='Convalida dati'!$F$7),OR('Dealflow centrale'!V2863='Convalida dati'!$D$12,'Dealflow centrale'!V2863='Convalida dati'!$D$9,'Dealflow centrale'!V2863='Convalida dati'!$D$6),IF(T2863="",OR(V2863="",V2863='Convalida dati'!$D$8),"FALSO")))</f>
        <v>1</v>
      </c>
      <c r="F2863" s="58" t="str">
        <f t="shared" ca="1" si="333"/>
        <v>OK</v>
      </c>
      <c r="G2863" s="60">
        <f t="shared" si="327"/>
        <v>2858</v>
      </c>
      <c r="H2863" s="84">
        <v>45174</v>
      </c>
      <c r="I2863" s="295">
        <v>45174</v>
      </c>
      <c r="J2863" s="279" t="s">
        <v>5830</v>
      </c>
      <c r="K2863" s="70" t="s">
        <v>62</v>
      </c>
      <c r="L2863" s="70" t="s">
        <v>206</v>
      </c>
      <c r="M2863" s="72" t="s">
        <v>206</v>
      </c>
      <c r="N2863" s="75"/>
      <c r="O2863" s="73"/>
      <c r="P2863" s="72" t="s">
        <v>34</v>
      </c>
      <c r="Q2863" s="281" t="s">
        <v>170</v>
      </c>
      <c r="R2863" s="385" t="s">
        <v>48</v>
      </c>
      <c r="S2863" s="388" t="s">
        <v>614</v>
      </c>
      <c r="T2863" s="385" t="s">
        <v>41</v>
      </c>
      <c r="U2863" s="72" t="s">
        <v>218</v>
      </c>
      <c r="V2863" s="434" t="s">
        <v>174</v>
      </c>
      <c r="W2863" s="397"/>
      <c r="X2863" s="488">
        <v>45174</v>
      </c>
      <c r="Y2863" s="483"/>
      <c r="Z2863" s="80"/>
    </row>
    <row r="2864" spans="2:26" ht="42.45" hidden="1" customHeight="1" x14ac:dyDescent="0.3">
      <c r="B2864" s="56" t="str">
        <f t="shared" ca="1" si="331"/>
        <v>VERO</v>
      </c>
      <c r="C2864" s="57" t="b">
        <f t="shared" si="332"/>
        <v>1</v>
      </c>
      <c r="D2864" s="57" t="b">
        <f>+IF(Q2864='Convalida dati'!$B$16,AND('Dealflow centrale'!V2864&lt;&gt;"",I2864&lt;&gt;""),IF(AND('Dealflow centrale'!Q2864='Convalida dati'!$B$17,'Dealflow centrale'!I2864=""),OR('Dealflow centrale'!V2864="",V2864='Convalida dati'!$D$8),"FALSO"))</f>
        <v>1</v>
      </c>
      <c r="E2864" s="57" t="b">
        <f>+IF(OR(T2864='Convalida dati'!$F$4,T2864='Convalida dati'!$F$5,T2864='Convalida dati'!$F$8),OR('Dealflow centrale'!V2864='Convalida dati'!$D$9,V2864='Convalida dati'!$D$6,V2864='Convalida dati'!$D$7),IF(OR('Dealflow centrale'!T2864='Convalida dati'!$F$6,'Dealflow centrale'!T2864='Convalida dati'!$F$7),OR('Dealflow centrale'!V2864='Convalida dati'!$D$12,'Dealflow centrale'!V2864='Convalida dati'!$D$9,'Dealflow centrale'!V2864='Convalida dati'!$D$6),IF(T2864="",OR(V2864="",V2864='Convalida dati'!$D$8),"FALSO")))</f>
        <v>1</v>
      </c>
      <c r="F2864" s="58" t="str">
        <f t="shared" ca="1" si="333"/>
        <v>OK</v>
      </c>
      <c r="G2864" s="66">
        <f t="shared" si="327"/>
        <v>2859</v>
      </c>
      <c r="H2864" s="85">
        <v>45176</v>
      </c>
      <c r="I2864" s="296">
        <v>45176</v>
      </c>
      <c r="J2864" s="292" t="s">
        <v>5831</v>
      </c>
      <c r="K2864" s="76" t="s">
        <v>62</v>
      </c>
      <c r="L2864" s="76" t="s">
        <v>206</v>
      </c>
      <c r="M2864" s="78" t="s">
        <v>206</v>
      </c>
      <c r="N2864" s="64"/>
      <c r="O2864" s="272" t="s">
        <v>1912</v>
      </c>
      <c r="P2864" s="66" t="s">
        <v>35</v>
      </c>
      <c r="Q2864" s="280" t="s">
        <v>170</v>
      </c>
      <c r="R2864" s="384" t="s">
        <v>49</v>
      </c>
      <c r="S2864" s="387" t="str">
        <f>+'EVCA sectoralclassification'!E214</f>
        <v>Systems software</v>
      </c>
      <c r="T2864" s="384" t="s">
        <v>167</v>
      </c>
      <c r="U2864" s="66" t="s">
        <v>218</v>
      </c>
      <c r="V2864" s="427" t="s">
        <v>5177</v>
      </c>
      <c r="W2864" s="462"/>
      <c r="X2864" s="489">
        <v>45182</v>
      </c>
      <c r="Y2864" s="482"/>
      <c r="Z2864" s="74"/>
    </row>
    <row r="2865" spans="2:26" ht="42.45" hidden="1" customHeight="1" x14ac:dyDescent="0.3">
      <c r="B2865" s="56" t="str">
        <f t="shared" ca="1" si="331"/>
        <v>VERO</v>
      </c>
      <c r="C2865" s="57" t="b">
        <f t="shared" si="332"/>
        <v>1</v>
      </c>
      <c r="D2865" s="57" t="b">
        <f>+IF(Q2865='Convalida dati'!$B$16,AND('Dealflow centrale'!V2865&lt;&gt;"",I2865&lt;&gt;""),IF(AND('Dealflow centrale'!Q2865='Convalida dati'!$B$17,'Dealflow centrale'!I2865=""),OR('Dealflow centrale'!V2865="",V2865='Convalida dati'!$D$8),"FALSO"))</f>
        <v>1</v>
      </c>
      <c r="E2865" s="57" t="b">
        <f>+IF(OR(T2865='Convalida dati'!$F$4,T2865='Convalida dati'!$F$5,T2865='Convalida dati'!$F$8),OR('Dealflow centrale'!V2865='Convalida dati'!$D$9,V2865='Convalida dati'!$D$6,V2865='Convalida dati'!$D$7),IF(OR('Dealflow centrale'!T2865='Convalida dati'!$F$6,'Dealflow centrale'!T2865='Convalida dati'!$F$7),OR('Dealflow centrale'!V2865='Convalida dati'!$D$12,'Dealflow centrale'!V2865='Convalida dati'!$D$9,'Dealflow centrale'!V2865='Convalida dati'!$D$6),IF(T2865="",OR(V2865="",V2865='Convalida dati'!$D$8),"FALSO")))</f>
        <v>1</v>
      </c>
      <c r="F2865" s="58" t="str">
        <f t="shared" ca="1" si="333"/>
        <v>OK</v>
      </c>
      <c r="G2865" s="60">
        <f t="shared" si="327"/>
        <v>2860</v>
      </c>
      <c r="H2865" s="84">
        <v>45177</v>
      </c>
      <c r="I2865" s="295">
        <v>45177</v>
      </c>
      <c r="J2865" s="279" t="s">
        <v>5832</v>
      </c>
      <c r="K2865" s="70" t="s">
        <v>62</v>
      </c>
      <c r="L2865" s="70" t="s">
        <v>773</v>
      </c>
      <c r="M2865" s="72" t="s">
        <v>98</v>
      </c>
      <c r="N2865" s="75"/>
      <c r="O2865" s="73" t="s">
        <v>5833</v>
      </c>
      <c r="P2865" s="72" t="s">
        <v>35</v>
      </c>
      <c r="Q2865" s="281" t="s">
        <v>170</v>
      </c>
      <c r="R2865" s="385" t="s">
        <v>43</v>
      </c>
      <c r="S2865" s="388" t="str">
        <f>+'EVCA sectoralclassification'!E120</f>
        <v>Consumer products manufacturing</v>
      </c>
      <c r="T2865" s="385" t="s">
        <v>166</v>
      </c>
      <c r="U2865" s="72" t="s">
        <v>218</v>
      </c>
      <c r="V2865" s="425" t="s">
        <v>5177</v>
      </c>
      <c r="W2865" s="461"/>
      <c r="X2865" s="488">
        <v>45182</v>
      </c>
      <c r="Y2865" s="483"/>
      <c r="Z2865" s="80"/>
    </row>
    <row r="2866" spans="2:26" ht="42.45" hidden="1" customHeight="1" x14ac:dyDescent="0.3">
      <c r="B2866" s="56" t="str">
        <f t="shared" ca="1" si="331"/>
        <v>VERO</v>
      </c>
      <c r="C2866" s="57" t="b">
        <f t="shared" si="332"/>
        <v>1</v>
      </c>
      <c r="D2866" s="57" t="b">
        <f>+IF(Q2866='Convalida dati'!$B$16,AND('Dealflow centrale'!V2866&lt;&gt;"",I2866&lt;&gt;""),IF(AND('Dealflow centrale'!Q2866='Convalida dati'!$B$17,'Dealflow centrale'!I2866=""),OR('Dealflow centrale'!V2866="",V2866='Convalida dati'!$D$8),"FALSO"))</f>
        <v>1</v>
      </c>
      <c r="E2866" s="57" t="b">
        <f>+IF(OR(T2866='Convalida dati'!$F$4,T2866='Convalida dati'!$F$5,T2866='Convalida dati'!$F$8),OR('Dealflow centrale'!V2866='Convalida dati'!$D$9,V2866='Convalida dati'!$D$6,V2866='Convalida dati'!$D$7),IF(OR('Dealflow centrale'!T2866='Convalida dati'!$F$6,'Dealflow centrale'!T2866='Convalida dati'!$F$7),OR('Dealflow centrale'!V2866='Convalida dati'!$D$12,'Dealflow centrale'!V2866='Convalida dati'!$D$9,'Dealflow centrale'!V2866='Convalida dati'!$D$6),IF(T2866="",OR(V2866="",V2866='Convalida dati'!$D$8),"FALSO")))</f>
        <v>1</v>
      </c>
      <c r="F2866" s="58" t="str">
        <f t="shared" ca="1" si="333"/>
        <v>OK</v>
      </c>
      <c r="G2866" s="66">
        <f t="shared" si="327"/>
        <v>2861</v>
      </c>
      <c r="H2866" s="85">
        <v>45177</v>
      </c>
      <c r="I2866" s="296">
        <v>45177</v>
      </c>
      <c r="J2866" s="292" t="s">
        <v>5834</v>
      </c>
      <c r="K2866" s="76" t="s">
        <v>62</v>
      </c>
      <c r="L2866" s="76" t="s">
        <v>239</v>
      </c>
      <c r="M2866" s="78" t="s">
        <v>89</v>
      </c>
      <c r="N2866" s="64"/>
      <c r="O2866" s="272" t="s">
        <v>5833</v>
      </c>
      <c r="P2866" s="66" t="s">
        <v>35</v>
      </c>
      <c r="Q2866" s="280" t="s">
        <v>170</v>
      </c>
      <c r="R2866" s="384" t="s">
        <v>53</v>
      </c>
      <c r="S2866" s="387" t="str">
        <f>+'EVCA sectoralclassification'!E152</f>
        <v>Hospitality, sports and entertainment facilities</v>
      </c>
      <c r="T2866" s="384" t="s">
        <v>166</v>
      </c>
      <c r="U2866" s="78" t="s">
        <v>218</v>
      </c>
      <c r="V2866" s="427" t="s">
        <v>5177</v>
      </c>
      <c r="W2866" s="462"/>
      <c r="X2866" s="489">
        <v>45182</v>
      </c>
      <c r="Y2866" s="482"/>
      <c r="Z2866" s="74"/>
    </row>
    <row r="2867" spans="2:26" ht="42.45" hidden="1" customHeight="1" x14ac:dyDescent="0.3">
      <c r="B2867" s="56" t="str">
        <f t="shared" ca="1" si="331"/>
        <v>VERO</v>
      </c>
      <c r="C2867" s="57" t="b">
        <f t="shared" si="332"/>
        <v>1</v>
      </c>
      <c r="D2867" s="57" t="b">
        <f>+IF(Q2867='Convalida dati'!$B$16,AND('Dealflow centrale'!V2867&lt;&gt;"",I2867&lt;&gt;""),IF(AND('Dealflow centrale'!Q2867='Convalida dati'!$B$17,'Dealflow centrale'!I2867=""),OR('Dealflow centrale'!V2867="",V2867='Convalida dati'!$D$8),"FALSO"))</f>
        <v>1</v>
      </c>
      <c r="E2867" s="57" t="b">
        <f>+IF(OR(T2867='Convalida dati'!$F$4,T2867='Convalida dati'!$F$5,T2867='Convalida dati'!$F$8),OR('Dealflow centrale'!V2867='Convalida dati'!$D$9,V2867='Convalida dati'!$D$6,V2867='Convalida dati'!$D$7),IF(OR('Dealflow centrale'!T2867='Convalida dati'!$F$6,'Dealflow centrale'!T2867='Convalida dati'!$F$7),OR('Dealflow centrale'!V2867='Convalida dati'!$D$12,'Dealflow centrale'!V2867='Convalida dati'!$D$9,'Dealflow centrale'!V2867='Convalida dati'!$D$6),IF(T2867="",OR(V2867="",V2867='Convalida dati'!$D$8),"FALSO")))</f>
        <v>1</v>
      </c>
      <c r="F2867" s="58" t="str">
        <f t="shared" ca="1" si="333"/>
        <v>OK</v>
      </c>
      <c r="G2867" s="60">
        <f t="shared" si="327"/>
        <v>2862</v>
      </c>
      <c r="H2867" s="84">
        <v>45177</v>
      </c>
      <c r="I2867" s="295">
        <v>45177</v>
      </c>
      <c r="J2867" s="279" t="s">
        <v>5835</v>
      </c>
      <c r="K2867" s="70" t="s">
        <v>62</v>
      </c>
      <c r="L2867" s="70" t="s">
        <v>149</v>
      </c>
      <c r="M2867" s="72" t="s">
        <v>92</v>
      </c>
      <c r="N2867" s="75"/>
      <c r="O2867" s="73" t="s">
        <v>5833</v>
      </c>
      <c r="P2867" s="72" t="s">
        <v>35</v>
      </c>
      <c r="Q2867" s="281" t="s">
        <v>170</v>
      </c>
      <c r="R2867" s="385" t="s">
        <v>46</v>
      </c>
      <c r="S2867" s="388" t="str">
        <f>+'EVCA sectoralclassification'!E178</f>
        <v>Environmental services</v>
      </c>
      <c r="T2867" s="385" t="s">
        <v>166</v>
      </c>
      <c r="U2867" s="72" t="s">
        <v>218</v>
      </c>
      <c r="V2867" s="425" t="s">
        <v>5177</v>
      </c>
      <c r="W2867" s="461"/>
      <c r="X2867" s="488">
        <v>45182</v>
      </c>
      <c r="Y2867" s="483"/>
      <c r="Z2867" s="80"/>
    </row>
    <row r="2868" spans="2:26" ht="42.45" hidden="1" customHeight="1" x14ac:dyDescent="0.3">
      <c r="B2868" s="56" t="str">
        <f t="shared" ref="B2868:B2871" ca="1" si="334">IF(AND(+H2868&lt;=X2868,X2868&lt;=TODAY()),"VERO","FALSO")</f>
        <v>VERO</v>
      </c>
      <c r="C2868" s="57" t="b">
        <f t="shared" ref="C2868:C2871" si="335">+(AND(G2868&lt;&gt;"",H2868&lt;&gt;"",J2868&lt;&gt;"",K2868&lt;&gt;"",L2868&lt;&gt;"",M2868&lt;&gt;"",P2868&lt;&gt;"",Q2868&lt;&gt;""))</f>
        <v>1</v>
      </c>
      <c r="D2868" s="57" t="b">
        <f>+IF(Q2868='Convalida dati'!$B$16,AND('Dealflow centrale'!V2868&lt;&gt;"",I2868&lt;&gt;""),IF(AND('Dealflow centrale'!Q2868='Convalida dati'!$B$17,'Dealflow centrale'!I2868=""),OR('Dealflow centrale'!V2868="",V2868='Convalida dati'!$D$8),"FALSO"))</f>
        <v>1</v>
      </c>
      <c r="E2868" s="57" t="b">
        <f>+IF(OR(T2868='Convalida dati'!$F$4,T2868='Convalida dati'!$F$5,T2868='Convalida dati'!$F$8),OR('Dealflow centrale'!V2868='Convalida dati'!$D$9,V2868='Convalida dati'!$D$6,V2868='Convalida dati'!$D$7),IF(OR('Dealflow centrale'!T2868='Convalida dati'!$F$6,'Dealflow centrale'!T2868='Convalida dati'!$F$7),OR('Dealflow centrale'!V2868='Convalida dati'!$D$12,'Dealflow centrale'!V2868='Convalida dati'!$D$9,'Dealflow centrale'!V2868='Convalida dati'!$D$6),IF(T2868="",OR(V2868="",V2868='Convalida dati'!$D$8),"FALSO")))</f>
        <v>1</v>
      </c>
      <c r="F2868" s="58" t="str">
        <f t="shared" ref="F2868:F2871" ca="1" si="336">+IF(AND(B2868="VERO",C2868=TRUE,D2868=TRUE,E2868=TRUE),"OK","ERRORE")</f>
        <v>OK</v>
      </c>
      <c r="G2868" s="66">
        <f t="shared" ref="G2868:G2871" si="337">+G2867+1</f>
        <v>2863</v>
      </c>
      <c r="H2868" s="85">
        <v>45177</v>
      </c>
      <c r="I2868" s="296">
        <v>45177</v>
      </c>
      <c r="J2868" s="292" t="s">
        <v>5837</v>
      </c>
      <c r="K2868" s="76" t="s">
        <v>62</v>
      </c>
      <c r="L2868" s="76" t="s">
        <v>760</v>
      </c>
      <c r="M2868" s="78" t="s">
        <v>99</v>
      </c>
      <c r="N2868" s="64"/>
      <c r="O2868" s="272" t="s">
        <v>5836</v>
      </c>
      <c r="P2868" s="66" t="s">
        <v>83</v>
      </c>
      <c r="Q2868" s="280" t="s">
        <v>170</v>
      </c>
      <c r="R2868" s="384" t="s">
        <v>53</v>
      </c>
      <c r="S2868" s="387" t="str">
        <f>+'EVCA sectoralclassification'!E151</f>
        <v>Hospitality, sports and entertainment facilities</v>
      </c>
      <c r="T2868" s="384" t="s">
        <v>166</v>
      </c>
      <c r="U2868" s="66" t="s">
        <v>218</v>
      </c>
      <c r="V2868" s="427" t="s">
        <v>5177</v>
      </c>
      <c r="W2868" s="462"/>
      <c r="X2868" s="489">
        <v>45182</v>
      </c>
      <c r="Y2868" s="482"/>
      <c r="Z2868" s="74"/>
    </row>
    <row r="2869" spans="2:26" ht="42.45" hidden="1" customHeight="1" x14ac:dyDescent="0.3">
      <c r="B2869" s="56" t="str">
        <f t="shared" ca="1" si="334"/>
        <v>VERO</v>
      </c>
      <c r="C2869" s="57" t="b">
        <f t="shared" si="335"/>
        <v>1</v>
      </c>
      <c r="D2869" s="57" t="b">
        <f>+IF(Q2869='Convalida dati'!$B$16,AND('Dealflow centrale'!V2869&lt;&gt;"",I2869&lt;&gt;""),IF(AND('Dealflow centrale'!Q2869='Convalida dati'!$B$17,'Dealflow centrale'!I2869=""),OR('Dealflow centrale'!V2869="",V2869='Convalida dati'!$D$8),"FALSO"))</f>
        <v>1</v>
      </c>
      <c r="E2869" s="57" t="b">
        <f>+IF(OR(T2869='Convalida dati'!$F$4,T2869='Convalida dati'!$F$5,T2869='Convalida dati'!$F$8),OR('Dealflow centrale'!V2869='Convalida dati'!$D$9,V2869='Convalida dati'!$D$6,V2869='Convalida dati'!$D$7),IF(OR('Dealflow centrale'!T2869='Convalida dati'!$F$6,'Dealflow centrale'!T2869='Convalida dati'!$F$7),OR('Dealflow centrale'!V2869='Convalida dati'!$D$12,'Dealflow centrale'!V2869='Convalida dati'!$D$9,'Dealflow centrale'!V2869='Convalida dati'!$D$6),IF(T2869="",OR(V2869="",V2869='Convalida dati'!$D$8),"FALSO")))</f>
        <v>1</v>
      </c>
      <c r="F2869" s="58" t="str">
        <f t="shared" ca="1" si="336"/>
        <v>OK</v>
      </c>
      <c r="G2869" s="60">
        <f t="shared" si="337"/>
        <v>2864</v>
      </c>
      <c r="H2869" s="84">
        <v>45178</v>
      </c>
      <c r="I2869" s="295">
        <v>45178</v>
      </c>
      <c r="J2869" s="279" t="s">
        <v>5838</v>
      </c>
      <c r="K2869" s="70" t="s">
        <v>64</v>
      </c>
      <c r="L2869" s="70" t="s">
        <v>5839</v>
      </c>
      <c r="M2869" s="72" t="s">
        <v>214</v>
      </c>
      <c r="N2869" s="75"/>
      <c r="O2869" s="73" t="s">
        <v>5840</v>
      </c>
      <c r="P2869" s="72" t="s">
        <v>34</v>
      </c>
      <c r="Q2869" s="281" t="s">
        <v>170</v>
      </c>
      <c r="R2869" s="385" t="s">
        <v>49</v>
      </c>
      <c r="S2869" s="388" t="s">
        <v>702</v>
      </c>
      <c r="T2869" s="385" t="s">
        <v>167</v>
      </c>
      <c r="U2869" s="72" t="s">
        <v>218</v>
      </c>
      <c r="V2869" s="434" t="s">
        <v>174</v>
      </c>
      <c r="W2869" s="397"/>
      <c r="X2869" s="488">
        <v>45182</v>
      </c>
      <c r="Y2869" s="483" t="s">
        <v>4408</v>
      </c>
      <c r="Z2869" s="80"/>
    </row>
    <row r="2870" spans="2:26" ht="42.45" hidden="1" customHeight="1" x14ac:dyDescent="0.3">
      <c r="B2870" s="56" t="str">
        <f t="shared" ca="1" si="334"/>
        <v>VERO</v>
      </c>
      <c r="C2870" s="57" t="b">
        <f t="shared" si="335"/>
        <v>1</v>
      </c>
      <c r="D2870" s="57" t="b">
        <f>+IF(Q2870='Convalida dati'!$B$16,AND('Dealflow centrale'!V2870&lt;&gt;"",I2870&lt;&gt;""),IF(AND('Dealflow centrale'!Q2870='Convalida dati'!$B$17,'Dealflow centrale'!I2870=""),OR('Dealflow centrale'!V2870="",V2870='Convalida dati'!$D$8),"FALSO"))</f>
        <v>1</v>
      </c>
      <c r="E2870" s="57" t="b">
        <f>+IF(OR(T2870='Convalida dati'!$F$4,T2870='Convalida dati'!$F$5,T2870='Convalida dati'!$F$8),OR('Dealflow centrale'!V2870='Convalida dati'!$D$9,V2870='Convalida dati'!$D$6,V2870='Convalida dati'!$D$7),IF(OR('Dealflow centrale'!T2870='Convalida dati'!$F$6,'Dealflow centrale'!T2870='Convalida dati'!$F$7),OR('Dealflow centrale'!V2870='Convalida dati'!$D$12,'Dealflow centrale'!V2870='Convalida dati'!$D$9,'Dealflow centrale'!V2870='Convalida dati'!$D$6),IF(T2870="",OR(V2870="",V2870='Convalida dati'!$D$8),"FALSO")))</f>
        <v>1</v>
      </c>
      <c r="F2870" s="58" t="str">
        <f t="shared" ca="1" si="336"/>
        <v>OK</v>
      </c>
      <c r="G2870" s="66">
        <f t="shared" si="337"/>
        <v>2865</v>
      </c>
      <c r="H2870" s="85">
        <v>45177</v>
      </c>
      <c r="I2870" s="296">
        <v>45177</v>
      </c>
      <c r="J2870" s="292" t="s">
        <v>5841</v>
      </c>
      <c r="K2870" s="76" t="s">
        <v>62</v>
      </c>
      <c r="L2870" s="76" t="s">
        <v>733</v>
      </c>
      <c r="M2870" s="78" t="s">
        <v>105</v>
      </c>
      <c r="N2870" s="64"/>
      <c r="O2870" s="272" t="s">
        <v>5836</v>
      </c>
      <c r="P2870" s="66" t="s">
        <v>83</v>
      </c>
      <c r="Q2870" s="280" t="s">
        <v>170</v>
      </c>
      <c r="R2870" s="384" t="s">
        <v>53</v>
      </c>
      <c r="S2870" s="387" t="str">
        <f>+'EVCA sectoralclassification'!E151</f>
        <v>Hospitality, sports and entertainment facilities</v>
      </c>
      <c r="T2870" s="384" t="s">
        <v>166</v>
      </c>
      <c r="U2870" s="66" t="s">
        <v>218</v>
      </c>
      <c r="V2870" s="427" t="s">
        <v>5177</v>
      </c>
      <c r="W2870" s="462"/>
      <c r="X2870" s="489">
        <v>45182</v>
      </c>
      <c r="Y2870" s="482"/>
      <c r="Z2870" s="74"/>
    </row>
    <row r="2871" spans="2:26" ht="42.45" hidden="1" customHeight="1" x14ac:dyDescent="0.3">
      <c r="B2871" s="56" t="str">
        <f t="shared" ca="1" si="334"/>
        <v>VERO</v>
      </c>
      <c r="C2871" s="57" t="b">
        <f t="shared" si="335"/>
        <v>1</v>
      </c>
      <c r="D2871" s="57" t="b">
        <f>+IF(Q2871='Convalida dati'!$B$16,AND('Dealflow centrale'!V2871&lt;&gt;"",I2871&lt;&gt;""),IF(AND('Dealflow centrale'!Q2871='Convalida dati'!$B$17,'Dealflow centrale'!I2871=""),OR('Dealflow centrale'!V2871="",V2871='Convalida dati'!$D$8),"FALSO"))</f>
        <v>1</v>
      </c>
      <c r="E2871" s="57" t="b">
        <f>+IF(OR(T2871='Convalida dati'!$F$4,T2871='Convalida dati'!$F$5,T2871='Convalida dati'!$F$8),OR('Dealflow centrale'!V2871='Convalida dati'!$D$9,V2871='Convalida dati'!$D$6,V2871='Convalida dati'!$D$7),IF(OR('Dealflow centrale'!T2871='Convalida dati'!$F$6,'Dealflow centrale'!T2871='Convalida dati'!$F$7),OR('Dealflow centrale'!V2871='Convalida dati'!$D$12,'Dealflow centrale'!V2871='Convalida dati'!$D$9,'Dealflow centrale'!V2871='Convalida dati'!$D$6),IF(T2871="",OR(V2871="",V2871='Convalida dati'!$D$8),"FALSO")))</f>
        <v>1</v>
      </c>
      <c r="F2871" s="58" t="str">
        <f t="shared" ca="1" si="336"/>
        <v>OK</v>
      </c>
      <c r="G2871" s="60">
        <f t="shared" si="337"/>
        <v>2866</v>
      </c>
      <c r="H2871" s="84">
        <v>45177</v>
      </c>
      <c r="I2871" s="295">
        <v>45177</v>
      </c>
      <c r="J2871" s="279" t="s">
        <v>5842</v>
      </c>
      <c r="K2871" s="70" t="s">
        <v>62</v>
      </c>
      <c r="L2871" s="70" t="s">
        <v>149</v>
      </c>
      <c r="M2871" s="72" t="s">
        <v>92</v>
      </c>
      <c r="N2871" s="75"/>
      <c r="O2871" s="73" t="s">
        <v>5836</v>
      </c>
      <c r="P2871" s="72" t="s">
        <v>83</v>
      </c>
      <c r="Q2871" s="281" t="s">
        <v>170</v>
      </c>
      <c r="R2871" s="385" t="s">
        <v>53</v>
      </c>
      <c r="S2871" s="388" t="str">
        <f>+'EVCA sectoralclassification'!E152</f>
        <v>Hospitality, sports and entertainment facilities</v>
      </c>
      <c r="T2871" s="385" t="s">
        <v>166</v>
      </c>
      <c r="U2871" s="72" t="s">
        <v>218</v>
      </c>
      <c r="V2871" s="425" t="s">
        <v>5177</v>
      </c>
      <c r="W2871" s="461"/>
      <c r="X2871" s="488">
        <v>45182</v>
      </c>
      <c r="Y2871" s="483"/>
      <c r="Z2871" s="80"/>
    </row>
    <row r="2872" spans="2:26" ht="42.45" hidden="1" customHeight="1" x14ac:dyDescent="0.3">
      <c r="B2872" s="56" t="str">
        <f t="shared" ref="B2872:B2895" ca="1" si="338">IF(AND(+H2872&lt;=X2872,X2872&lt;=TODAY()),"VERO","FALSO")</f>
        <v>VERO</v>
      </c>
      <c r="C2872" s="57" t="b">
        <f t="shared" ref="C2872:C2895" si="339">+(AND(G2872&lt;&gt;"",H2872&lt;&gt;"",J2872&lt;&gt;"",K2872&lt;&gt;"",L2872&lt;&gt;"",M2872&lt;&gt;"",P2872&lt;&gt;"",Q2872&lt;&gt;""))</f>
        <v>1</v>
      </c>
      <c r="D2872" s="57" t="b">
        <f>+IF(Q2872='Convalida dati'!$B$16,AND('Dealflow centrale'!V2872&lt;&gt;"",I2872&lt;&gt;""),IF(AND('Dealflow centrale'!Q2872='Convalida dati'!$B$17,'Dealflow centrale'!I2872=""),OR('Dealflow centrale'!V2872="",V2872='Convalida dati'!$D$8),"FALSO"))</f>
        <v>1</v>
      </c>
      <c r="E2872" s="57" t="b">
        <f>+IF(OR(T2872='Convalida dati'!$F$4,T2872='Convalida dati'!$F$5,T2872='Convalida dati'!$F$8),OR('Dealflow centrale'!V2872='Convalida dati'!$D$9,V2872='Convalida dati'!$D$6,V2872='Convalida dati'!$D$7),IF(OR('Dealflow centrale'!T2872='Convalida dati'!$F$6,'Dealflow centrale'!T2872='Convalida dati'!$F$7),OR('Dealflow centrale'!V2872='Convalida dati'!$D$12,'Dealflow centrale'!V2872='Convalida dati'!$D$9,'Dealflow centrale'!V2872='Convalida dati'!$D$6),IF(T2872="",OR(V2872="",V2872='Convalida dati'!$D$8),"FALSO")))</f>
        <v>1</v>
      </c>
      <c r="F2872" s="58" t="str">
        <f t="shared" ref="F2872:F2895" ca="1" si="340">+IF(AND(B2872="VERO",C2872=TRUE,D2872=TRUE,E2872=TRUE),"OK","ERRORE")</f>
        <v>OK</v>
      </c>
      <c r="G2872" s="66">
        <f t="shared" ref="G2872:G2998" si="341">+G2871+1</f>
        <v>2867</v>
      </c>
      <c r="H2872" s="85">
        <v>45177</v>
      </c>
      <c r="I2872" s="296">
        <v>45177</v>
      </c>
      <c r="J2872" s="292" t="s">
        <v>5843</v>
      </c>
      <c r="K2872" s="76" t="s">
        <v>62</v>
      </c>
      <c r="L2872" s="76" t="s">
        <v>192</v>
      </c>
      <c r="M2872" s="78" t="s">
        <v>95</v>
      </c>
      <c r="N2872" s="64"/>
      <c r="O2872" s="272" t="s">
        <v>5836</v>
      </c>
      <c r="P2872" s="66" t="s">
        <v>83</v>
      </c>
      <c r="Q2872" s="280" t="s">
        <v>170</v>
      </c>
      <c r="R2872" s="384" t="s">
        <v>48</v>
      </c>
      <c r="S2872" s="387" t="str">
        <f>+'EVCA sectoralclassification'!E151</f>
        <v>Hospitality, sports and entertainment facilities</v>
      </c>
      <c r="T2872" s="384" t="s">
        <v>166</v>
      </c>
      <c r="U2872" s="66" t="s">
        <v>218</v>
      </c>
      <c r="V2872" s="427" t="s">
        <v>5177</v>
      </c>
      <c r="W2872" s="462"/>
      <c r="X2872" s="489">
        <v>45182</v>
      </c>
      <c r="Y2872" s="482"/>
      <c r="Z2872" s="74"/>
    </row>
    <row r="2873" spans="2:26" ht="42.45" hidden="1" customHeight="1" x14ac:dyDescent="0.3">
      <c r="B2873" s="56" t="str">
        <f t="shared" ca="1" si="338"/>
        <v>VERO</v>
      </c>
      <c r="C2873" s="57" t="b">
        <f t="shared" si="339"/>
        <v>1</v>
      </c>
      <c r="D2873" s="57" t="b">
        <f>+IF(Q2873='Convalida dati'!$B$16,AND('Dealflow centrale'!V2873&lt;&gt;"",I2873&lt;&gt;""),IF(AND('Dealflow centrale'!Q2873='Convalida dati'!$B$17,'Dealflow centrale'!I2873=""),OR('Dealflow centrale'!V2873="",V2873='Convalida dati'!$D$8),"FALSO"))</f>
        <v>1</v>
      </c>
      <c r="E2873" s="57" t="b">
        <f>+IF(OR(T2873='Convalida dati'!$F$4,T2873='Convalida dati'!$F$5,T2873='Convalida dati'!$F$8),OR('Dealflow centrale'!V2873='Convalida dati'!$D$9,V2873='Convalida dati'!$D$6,V2873='Convalida dati'!$D$7),IF(OR('Dealflow centrale'!T2873='Convalida dati'!$F$6,'Dealflow centrale'!T2873='Convalida dati'!$F$7),OR('Dealflow centrale'!V2873='Convalida dati'!$D$12,'Dealflow centrale'!V2873='Convalida dati'!$D$9,'Dealflow centrale'!V2873='Convalida dati'!$D$6),IF(T2873="",OR(V2873="",V2873='Convalida dati'!$D$8),"FALSO")))</f>
        <v>1</v>
      </c>
      <c r="F2873" s="58" t="str">
        <f t="shared" ca="1" si="340"/>
        <v>OK</v>
      </c>
      <c r="G2873" s="60">
        <f t="shared" si="341"/>
        <v>2868</v>
      </c>
      <c r="H2873" s="84">
        <v>45177</v>
      </c>
      <c r="I2873" s="295">
        <v>45177</v>
      </c>
      <c r="J2873" s="279" t="s">
        <v>5844</v>
      </c>
      <c r="K2873" s="70" t="s">
        <v>62</v>
      </c>
      <c r="L2873" s="70" t="s">
        <v>206</v>
      </c>
      <c r="M2873" s="72" t="s">
        <v>206</v>
      </c>
      <c r="N2873" s="75"/>
      <c r="O2873" s="73" t="s">
        <v>5836</v>
      </c>
      <c r="P2873" s="72" t="s">
        <v>83</v>
      </c>
      <c r="Q2873" s="281" t="s">
        <v>170</v>
      </c>
      <c r="R2873" s="385" t="s">
        <v>53</v>
      </c>
      <c r="S2873" s="388" t="str">
        <f>+'EVCA sectoralclassification'!E108</f>
        <v>Transportation services</v>
      </c>
      <c r="T2873" s="385" t="s">
        <v>41</v>
      </c>
      <c r="U2873" s="72" t="s">
        <v>218</v>
      </c>
      <c r="V2873" s="434" t="s">
        <v>174</v>
      </c>
      <c r="W2873" s="397"/>
      <c r="X2873" s="488">
        <v>45182</v>
      </c>
      <c r="Y2873" s="483"/>
      <c r="Z2873" s="80"/>
    </row>
    <row r="2874" spans="2:26" ht="42.45" hidden="1" customHeight="1" x14ac:dyDescent="0.3">
      <c r="B2874" s="56" t="str">
        <f t="shared" ca="1" si="338"/>
        <v>VERO</v>
      </c>
      <c r="C2874" s="57" t="b">
        <f t="shared" si="339"/>
        <v>1</v>
      </c>
      <c r="D2874" s="57" t="b">
        <f>+IF(Q2874='Convalida dati'!$B$16,AND('Dealflow centrale'!V2874&lt;&gt;"",I2874&lt;&gt;""),IF(AND('Dealflow centrale'!Q2874='Convalida dati'!$B$17,'Dealflow centrale'!I2874=""),OR('Dealflow centrale'!V2874="",V2874='Convalida dati'!$D$8),"FALSO"))</f>
        <v>1</v>
      </c>
      <c r="E2874" s="57" t="b">
        <f>+IF(OR(T2874='Convalida dati'!$F$4,T2874='Convalida dati'!$F$5,T2874='Convalida dati'!$F$8),OR('Dealflow centrale'!V2874='Convalida dati'!$D$9,V2874='Convalida dati'!$D$6,V2874='Convalida dati'!$D$7),IF(OR('Dealflow centrale'!T2874='Convalida dati'!$F$6,'Dealflow centrale'!T2874='Convalida dati'!$F$7),OR('Dealflow centrale'!V2874='Convalida dati'!$D$12,'Dealflow centrale'!V2874='Convalida dati'!$D$9,'Dealflow centrale'!V2874='Convalida dati'!$D$6),IF(T2874="",OR(V2874="",V2874='Convalida dati'!$D$8),"FALSO")))</f>
        <v>1</v>
      </c>
      <c r="F2874" s="58" t="str">
        <f t="shared" ca="1" si="340"/>
        <v>OK</v>
      </c>
      <c r="G2874" s="66">
        <f t="shared" si="341"/>
        <v>2869</v>
      </c>
      <c r="H2874" s="85">
        <v>45177</v>
      </c>
      <c r="I2874" s="296">
        <v>45177</v>
      </c>
      <c r="J2874" s="292" t="s">
        <v>5845</v>
      </c>
      <c r="K2874" s="76" t="s">
        <v>62</v>
      </c>
      <c r="L2874" s="76" t="s">
        <v>206</v>
      </c>
      <c r="M2874" s="78" t="s">
        <v>206</v>
      </c>
      <c r="N2874" s="64"/>
      <c r="O2874" s="272" t="s">
        <v>5836</v>
      </c>
      <c r="P2874" s="66" t="s">
        <v>83</v>
      </c>
      <c r="Q2874" s="280" t="s">
        <v>170</v>
      </c>
      <c r="R2874" s="384" t="s">
        <v>48</v>
      </c>
      <c r="S2874" s="387" t="str">
        <f>+'EVCA sectoralclassification'!E199</f>
        <v>Internet technologies</v>
      </c>
      <c r="T2874" s="384" t="s">
        <v>41</v>
      </c>
      <c r="U2874" s="66" t="s">
        <v>218</v>
      </c>
      <c r="V2874" s="445" t="s">
        <v>174</v>
      </c>
      <c r="W2874" s="396"/>
      <c r="X2874" s="489">
        <v>45182</v>
      </c>
      <c r="Y2874" s="482"/>
      <c r="Z2874" s="74"/>
    </row>
    <row r="2875" spans="2:26" ht="42.45" hidden="1" customHeight="1" x14ac:dyDescent="0.3">
      <c r="B2875" s="56" t="str">
        <f t="shared" ca="1" si="338"/>
        <v>VERO</v>
      </c>
      <c r="C2875" s="57" t="b">
        <f t="shared" si="339"/>
        <v>1</v>
      </c>
      <c r="D2875" s="57" t="b">
        <f>+IF(Q2875='Convalida dati'!$B$16,AND('Dealflow centrale'!V2875&lt;&gt;"",I2875&lt;&gt;""),IF(AND('Dealflow centrale'!Q2875='Convalida dati'!$B$17,'Dealflow centrale'!I2875=""),OR('Dealflow centrale'!V2875="",V2875='Convalida dati'!$D$8),"FALSO"))</f>
        <v>1</v>
      </c>
      <c r="E2875" s="57" t="b">
        <f>+IF(OR(T2875='Convalida dati'!$F$4,T2875='Convalida dati'!$F$5,T2875='Convalida dati'!$F$8),OR('Dealflow centrale'!V2875='Convalida dati'!$D$9,V2875='Convalida dati'!$D$6,V2875='Convalida dati'!$D$7),IF(OR('Dealflow centrale'!T2875='Convalida dati'!$F$6,'Dealflow centrale'!T2875='Convalida dati'!$F$7),OR('Dealflow centrale'!V2875='Convalida dati'!$D$12,'Dealflow centrale'!V2875='Convalida dati'!$D$9,'Dealflow centrale'!V2875='Convalida dati'!$D$6),IF(T2875="",OR(V2875="",V2875='Convalida dati'!$D$8),"FALSO")))</f>
        <v>1</v>
      </c>
      <c r="F2875" s="58" t="str">
        <f t="shared" ca="1" si="340"/>
        <v>OK</v>
      </c>
      <c r="G2875" s="60">
        <f t="shared" si="341"/>
        <v>2870</v>
      </c>
      <c r="H2875" s="84">
        <v>45181</v>
      </c>
      <c r="I2875" s="295">
        <v>45181</v>
      </c>
      <c r="J2875" s="279" t="s">
        <v>5846</v>
      </c>
      <c r="K2875" s="70" t="s">
        <v>62</v>
      </c>
      <c r="L2875" s="70" t="s">
        <v>802</v>
      </c>
      <c r="M2875" s="72" t="s">
        <v>99</v>
      </c>
      <c r="N2875" s="75"/>
      <c r="O2875" s="73" t="s">
        <v>5847</v>
      </c>
      <c r="P2875" s="72" t="s">
        <v>34</v>
      </c>
      <c r="Q2875" s="281" t="s">
        <v>170</v>
      </c>
      <c r="R2875" s="385" t="s">
        <v>48</v>
      </c>
      <c r="S2875" s="388" t="str">
        <f>+'EVCA sectoralclassification'!E199</f>
        <v>Internet technologies</v>
      </c>
      <c r="T2875" s="385" t="s">
        <v>41</v>
      </c>
      <c r="U2875" s="72" t="s">
        <v>218</v>
      </c>
      <c r="V2875" s="434" t="s">
        <v>174</v>
      </c>
      <c r="W2875" s="397"/>
      <c r="X2875" s="488">
        <v>45182</v>
      </c>
      <c r="Y2875" s="483"/>
      <c r="Z2875" s="80"/>
    </row>
    <row r="2876" spans="2:26" ht="42.45" hidden="1" customHeight="1" x14ac:dyDescent="0.3">
      <c r="B2876" s="56" t="str">
        <f t="shared" ca="1" si="338"/>
        <v>VERO</v>
      </c>
      <c r="C2876" s="57" t="b">
        <f t="shared" si="339"/>
        <v>1</v>
      </c>
      <c r="D2876" s="57" t="b">
        <f>+IF(Q2876='Convalida dati'!$B$16,AND('Dealflow centrale'!V2876&lt;&gt;"",I2876&lt;&gt;""),IF(AND('Dealflow centrale'!Q2876='Convalida dati'!$B$17,'Dealflow centrale'!I2876=""),OR('Dealflow centrale'!V2876="",V2876='Convalida dati'!$D$8),"FALSO"))</f>
        <v>1</v>
      </c>
      <c r="E2876" s="57" t="b">
        <f>+IF(OR(T2876='Convalida dati'!$F$4,T2876='Convalida dati'!$F$5,T2876='Convalida dati'!$F$8),OR('Dealflow centrale'!V2876='Convalida dati'!$D$9,V2876='Convalida dati'!$D$6,V2876='Convalida dati'!$D$7),IF(OR('Dealflow centrale'!T2876='Convalida dati'!$F$6,'Dealflow centrale'!T2876='Convalida dati'!$F$7),OR('Dealflow centrale'!V2876='Convalida dati'!$D$12,'Dealflow centrale'!V2876='Convalida dati'!$D$9,'Dealflow centrale'!V2876='Convalida dati'!$D$6),IF(T2876="",OR(V2876="",V2876='Convalida dati'!$D$8),"FALSO")))</f>
        <v>1</v>
      </c>
      <c r="F2876" s="58" t="str">
        <f t="shared" ca="1" si="340"/>
        <v>OK</v>
      </c>
      <c r="G2876" s="66">
        <f t="shared" si="341"/>
        <v>2871</v>
      </c>
      <c r="H2876" s="85">
        <v>45181</v>
      </c>
      <c r="I2876" s="296">
        <v>45181</v>
      </c>
      <c r="J2876" s="292" t="s">
        <v>5848</v>
      </c>
      <c r="K2876" s="76" t="s">
        <v>62</v>
      </c>
      <c r="L2876" s="76" t="s">
        <v>206</v>
      </c>
      <c r="M2876" s="78" t="s">
        <v>206</v>
      </c>
      <c r="N2876" s="64"/>
      <c r="O2876" s="272" t="s">
        <v>5462</v>
      </c>
      <c r="P2876" s="66" t="s">
        <v>34</v>
      </c>
      <c r="Q2876" s="280" t="s">
        <v>170</v>
      </c>
      <c r="R2876" s="384" t="s">
        <v>49</v>
      </c>
      <c r="S2876" s="387" t="str">
        <f>+'EVCA sectoralclassification'!E214</f>
        <v>Systems software</v>
      </c>
      <c r="T2876" s="384" t="s">
        <v>41</v>
      </c>
      <c r="U2876" s="78" t="s">
        <v>3256</v>
      </c>
      <c r="V2876" s="445" t="s">
        <v>174</v>
      </c>
      <c r="W2876" s="396"/>
      <c r="X2876" s="489">
        <v>45182</v>
      </c>
      <c r="Y2876" s="482"/>
      <c r="Z2876" s="74"/>
    </row>
    <row r="2877" spans="2:26" ht="42.45" hidden="1" customHeight="1" x14ac:dyDescent="0.3">
      <c r="B2877" s="56" t="str">
        <f t="shared" ca="1" si="338"/>
        <v>VERO</v>
      </c>
      <c r="C2877" s="57" t="b">
        <f t="shared" si="339"/>
        <v>1</v>
      </c>
      <c r="D2877" s="57" t="b">
        <f>+IF(Q2877='Convalida dati'!$B$16,AND('Dealflow centrale'!V2877&lt;&gt;"",I2877&lt;&gt;""),IF(AND('Dealflow centrale'!Q2877='Convalida dati'!$B$17,'Dealflow centrale'!I2877=""),OR('Dealflow centrale'!V2877="",V2877='Convalida dati'!$D$8),"FALSO"))</f>
        <v>1</v>
      </c>
      <c r="E2877" s="57" t="b">
        <f>+IF(OR(T2877='Convalida dati'!$F$4,T2877='Convalida dati'!$F$5,T2877='Convalida dati'!$F$8),OR('Dealflow centrale'!V2877='Convalida dati'!$D$9,V2877='Convalida dati'!$D$6,V2877='Convalida dati'!$D$7),IF(OR('Dealflow centrale'!T2877='Convalida dati'!$F$6,'Dealflow centrale'!T2877='Convalida dati'!$F$7),OR('Dealflow centrale'!V2877='Convalida dati'!$D$12,'Dealflow centrale'!V2877='Convalida dati'!$D$9,'Dealflow centrale'!V2877='Convalida dati'!$D$6),IF(T2877="",OR(V2877="",V2877='Convalida dati'!$D$8),"FALSO")))</f>
        <v>1</v>
      </c>
      <c r="F2877" s="58" t="str">
        <f t="shared" ca="1" si="340"/>
        <v>OK</v>
      </c>
      <c r="G2877" s="60">
        <f t="shared" si="341"/>
        <v>2872</v>
      </c>
      <c r="H2877" s="84">
        <v>45182</v>
      </c>
      <c r="I2877" s="295">
        <v>45182</v>
      </c>
      <c r="J2877" s="279" t="s">
        <v>5850</v>
      </c>
      <c r="K2877" s="70" t="s">
        <v>62</v>
      </c>
      <c r="L2877" s="70" t="s">
        <v>206</v>
      </c>
      <c r="M2877" s="72" t="s">
        <v>206</v>
      </c>
      <c r="N2877" s="75"/>
      <c r="O2877" s="73" t="s">
        <v>5849</v>
      </c>
      <c r="P2877" s="72" t="s">
        <v>35</v>
      </c>
      <c r="Q2877" s="281" t="s">
        <v>170</v>
      </c>
      <c r="R2877" s="385" t="s">
        <v>53</v>
      </c>
      <c r="S2877" s="388" t="str">
        <f>+'EVCA sectoralclassification'!E177</f>
        <v>Environmental services</v>
      </c>
      <c r="T2877" s="385" t="s">
        <v>41</v>
      </c>
      <c r="U2877" s="72" t="s">
        <v>218</v>
      </c>
      <c r="V2877" s="434" t="s">
        <v>174</v>
      </c>
      <c r="W2877" s="397"/>
      <c r="X2877" s="488">
        <v>45194</v>
      </c>
      <c r="Y2877" s="483"/>
      <c r="Z2877" s="80"/>
    </row>
    <row r="2878" spans="2:26" ht="42.45" hidden="1" customHeight="1" x14ac:dyDescent="0.3">
      <c r="B2878" s="56" t="str">
        <f t="shared" ca="1" si="338"/>
        <v>VERO</v>
      </c>
      <c r="C2878" s="57" t="b">
        <f t="shared" si="339"/>
        <v>1</v>
      </c>
      <c r="D2878" s="57" t="b">
        <f>+IF(Q2878='Convalida dati'!$B$16,AND('Dealflow centrale'!V2878&lt;&gt;"",I2878&lt;&gt;""),IF(AND('Dealflow centrale'!Q2878='Convalida dati'!$B$17,'Dealflow centrale'!I2878=""),OR('Dealflow centrale'!V2878="",V2878='Convalida dati'!$D$8),"FALSO"))</f>
        <v>1</v>
      </c>
      <c r="E2878" s="57" t="b">
        <f>+IF(OR(T2878='Convalida dati'!$F$4,T2878='Convalida dati'!$F$5,T2878='Convalida dati'!$F$8),OR('Dealflow centrale'!V2878='Convalida dati'!$D$9,V2878='Convalida dati'!$D$6,V2878='Convalida dati'!$D$7),IF(OR('Dealflow centrale'!T2878='Convalida dati'!$F$6,'Dealflow centrale'!T2878='Convalida dati'!$F$7),OR('Dealflow centrale'!V2878='Convalida dati'!$D$12,'Dealflow centrale'!V2878='Convalida dati'!$D$9,'Dealflow centrale'!V2878='Convalida dati'!$D$6),IF(T2878="",OR(V2878="",V2878='Convalida dati'!$D$8),"FALSO")))</f>
        <v>1</v>
      </c>
      <c r="F2878" s="58" t="str">
        <f t="shared" ca="1" si="340"/>
        <v>OK</v>
      </c>
      <c r="G2878" s="66">
        <f t="shared" si="341"/>
        <v>2873</v>
      </c>
      <c r="H2878" s="85">
        <v>45182</v>
      </c>
      <c r="I2878" s="296">
        <v>45182</v>
      </c>
      <c r="J2878" s="292" t="s">
        <v>5851</v>
      </c>
      <c r="K2878" s="76" t="s">
        <v>62</v>
      </c>
      <c r="L2878" s="76" t="s">
        <v>149</v>
      </c>
      <c r="M2878" s="78" t="s">
        <v>92</v>
      </c>
      <c r="N2878" s="64"/>
      <c r="O2878" s="272" t="s">
        <v>5849</v>
      </c>
      <c r="P2878" s="66" t="s">
        <v>35</v>
      </c>
      <c r="Q2878" s="280" t="s">
        <v>170</v>
      </c>
      <c r="R2878" s="384" t="s">
        <v>49</v>
      </c>
      <c r="S2878" s="390" t="s">
        <v>702</v>
      </c>
      <c r="T2878" s="382" t="s">
        <v>166</v>
      </c>
      <c r="U2878" s="78" t="s">
        <v>218</v>
      </c>
      <c r="V2878" s="427" t="s">
        <v>5177</v>
      </c>
      <c r="W2878" s="462"/>
      <c r="X2878" s="489">
        <v>45194</v>
      </c>
      <c r="Y2878" s="482"/>
      <c r="Z2878" s="74"/>
    </row>
    <row r="2879" spans="2:26" ht="42.45" hidden="1" customHeight="1" x14ac:dyDescent="0.3">
      <c r="B2879" s="56" t="str">
        <f t="shared" ca="1" si="338"/>
        <v>VERO</v>
      </c>
      <c r="C2879" s="57" t="b">
        <f t="shared" si="339"/>
        <v>1</v>
      </c>
      <c r="D2879" s="57" t="b">
        <f>+IF(Q2879='Convalida dati'!$B$16,AND('Dealflow centrale'!V2879&lt;&gt;"",I2879&lt;&gt;""),IF(AND('Dealflow centrale'!Q2879='Convalida dati'!$B$17,'Dealflow centrale'!I2879=""),OR('Dealflow centrale'!V2879="",V2879='Convalida dati'!$D$8),"FALSO"))</f>
        <v>1</v>
      </c>
      <c r="E2879" s="57" t="b">
        <f>+IF(OR(T2879='Convalida dati'!$F$4,T2879='Convalida dati'!$F$5,T2879='Convalida dati'!$F$8),OR('Dealflow centrale'!V2879='Convalida dati'!$D$9,V2879='Convalida dati'!$D$6,V2879='Convalida dati'!$D$7),IF(OR('Dealflow centrale'!T2879='Convalida dati'!$F$6,'Dealflow centrale'!T2879='Convalida dati'!$F$7),OR('Dealflow centrale'!V2879='Convalida dati'!$D$12,'Dealflow centrale'!V2879='Convalida dati'!$D$9,'Dealflow centrale'!V2879='Convalida dati'!$D$6),IF(T2879="",OR(V2879="",V2879='Convalida dati'!$D$8),"FALSO")))</f>
        <v>1</v>
      </c>
      <c r="F2879" s="58" t="str">
        <f t="shared" ca="1" si="340"/>
        <v>OK</v>
      </c>
      <c r="G2879" s="60">
        <f t="shared" si="341"/>
        <v>2874</v>
      </c>
      <c r="H2879" s="84">
        <v>45182</v>
      </c>
      <c r="I2879" s="295">
        <v>45182</v>
      </c>
      <c r="J2879" s="279" t="s">
        <v>5852</v>
      </c>
      <c r="K2879" s="70" t="s">
        <v>62</v>
      </c>
      <c r="L2879" s="70" t="s">
        <v>165</v>
      </c>
      <c r="M2879" s="72" t="s">
        <v>90</v>
      </c>
      <c r="N2879" s="75"/>
      <c r="O2879" s="73" t="s">
        <v>5849</v>
      </c>
      <c r="P2879" s="72" t="s">
        <v>35</v>
      </c>
      <c r="Q2879" s="281" t="s">
        <v>170</v>
      </c>
      <c r="R2879" s="385" t="s">
        <v>53</v>
      </c>
      <c r="S2879" s="388" t="str">
        <f>+'EVCA sectoralclassification'!E182</f>
        <v>Financial institutions and services</v>
      </c>
      <c r="T2879" s="385" t="s">
        <v>166</v>
      </c>
      <c r="U2879" s="72" t="s">
        <v>218</v>
      </c>
      <c r="V2879" s="425" t="s">
        <v>5177</v>
      </c>
      <c r="W2879" s="461"/>
      <c r="X2879" s="488">
        <v>45194</v>
      </c>
      <c r="Y2879" s="483"/>
      <c r="Z2879" s="80"/>
    </row>
    <row r="2880" spans="2:26" ht="42.45" hidden="1" customHeight="1" x14ac:dyDescent="0.3">
      <c r="B2880" s="56" t="str">
        <f t="shared" ca="1" si="338"/>
        <v>VERO</v>
      </c>
      <c r="C2880" s="57" t="b">
        <f t="shared" si="339"/>
        <v>1</v>
      </c>
      <c r="D2880" s="57" t="b">
        <f>+IF(Q2880='Convalida dati'!$B$16,AND('Dealflow centrale'!V2880&lt;&gt;"",I2880&lt;&gt;""),IF(AND('Dealflow centrale'!Q2880='Convalida dati'!$B$17,'Dealflow centrale'!I2880=""),OR('Dealflow centrale'!V2880="",V2880='Convalida dati'!$D$8),"FALSO"))</f>
        <v>1</v>
      </c>
      <c r="E2880" s="57" t="b">
        <f>+IF(OR(T2880='Convalida dati'!$F$4,T2880='Convalida dati'!$F$5,T2880='Convalida dati'!$F$8),OR('Dealflow centrale'!V2880='Convalida dati'!$D$9,V2880='Convalida dati'!$D$6,V2880='Convalida dati'!$D$7),IF(OR('Dealflow centrale'!T2880='Convalida dati'!$F$6,'Dealflow centrale'!T2880='Convalida dati'!$F$7),OR('Dealflow centrale'!V2880='Convalida dati'!$D$12,'Dealflow centrale'!V2880='Convalida dati'!$D$9,'Dealflow centrale'!V2880='Convalida dati'!$D$6),IF(T2880="",OR(V2880="",V2880='Convalida dati'!$D$8),"FALSO")))</f>
        <v>1</v>
      </c>
      <c r="F2880" s="58" t="str">
        <f t="shared" ca="1" si="340"/>
        <v>OK</v>
      </c>
      <c r="G2880" s="66">
        <f t="shared" si="341"/>
        <v>2875</v>
      </c>
      <c r="H2880" s="85">
        <v>45182</v>
      </c>
      <c r="I2880" s="296">
        <v>45182</v>
      </c>
      <c r="J2880" s="292" t="s">
        <v>5853</v>
      </c>
      <c r="K2880" s="76" t="s">
        <v>62</v>
      </c>
      <c r="L2880" s="76" t="s">
        <v>1523</v>
      </c>
      <c r="M2880" s="78" t="s">
        <v>93</v>
      </c>
      <c r="N2880" s="64"/>
      <c r="O2880" s="272" t="s">
        <v>5849</v>
      </c>
      <c r="P2880" s="66" t="s">
        <v>35</v>
      </c>
      <c r="Q2880" s="280" t="s">
        <v>170</v>
      </c>
      <c r="R2880" s="382" t="s">
        <v>53</v>
      </c>
      <c r="S2880" s="387" t="str">
        <f>+'EVCA sectoralclassification'!E86</f>
        <v>Business and industrial services</v>
      </c>
      <c r="T2880" s="382" t="s">
        <v>166</v>
      </c>
      <c r="U2880" s="78" t="s">
        <v>218</v>
      </c>
      <c r="V2880" s="427" t="s">
        <v>5177</v>
      </c>
      <c r="W2880" s="462"/>
      <c r="X2880" s="489">
        <v>45194</v>
      </c>
      <c r="Y2880" s="482"/>
      <c r="Z2880" s="74"/>
    </row>
    <row r="2881" spans="2:26" ht="42.45" hidden="1" customHeight="1" x14ac:dyDescent="0.3">
      <c r="B2881" s="56" t="str">
        <f t="shared" ca="1" si="338"/>
        <v>VERO</v>
      </c>
      <c r="C2881" s="57" t="b">
        <f t="shared" si="339"/>
        <v>1</v>
      </c>
      <c r="D2881" s="57" t="b">
        <f>+IF(Q2881='Convalida dati'!$B$16,AND('Dealflow centrale'!V2881&lt;&gt;"",I2881&lt;&gt;""),IF(AND('Dealflow centrale'!Q2881='Convalida dati'!$B$17,'Dealflow centrale'!I2881=""),OR('Dealflow centrale'!V2881="",V2881='Convalida dati'!$D$8),"FALSO"))</f>
        <v>1</v>
      </c>
      <c r="E2881" s="57" t="b">
        <f>+IF(OR(T2881='Convalida dati'!$F$4,T2881='Convalida dati'!$F$5,T2881='Convalida dati'!$F$8),OR('Dealflow centrale'!V2881='Convalida dati'!$D$9,V2881='Convalida dati'!$D$6,V2881='Convalida dati'!$D$7),IF(OR('Dealflow centrale'!T2881='Convalida dati'!$F$6,'Dealflow centrale'!T2881='Convalida dati'!$F$7),OR('Dealflow centrale'!V2881='Convalida dati'!$D$12,'Dealflow centrale'!V2881='Convalida dati'!$D$9,'Dealflow centrale'!V2881='Convalida dati'!$D$6),IF(T2881="",OR(V2881="",V2881='Convalida dati'!$D$8),"FALSO")))</f>
        <v>1</v>
      </c>
      <c r="F2881" s="58" t="str">
        <f t="shared" ca="1" si="340"/>
        <v>OK</v>
      </c>
      <c r="G2881" s="60">
        <f t="shared" si="341"/>
        <v>2876</v>
      </c>
      <c r="H2881" s="84">
        <v>45183</v>
      </c>
      <c r="I2881" s="295">
        <v>45183</v>
      </c>
      <c r="J2881" s="279" t="s">
        <v>5854</v>
      </c>
      <c r="K2881" s="70" t="s">
        <v>62</v>
      </c>
      <c r="L2881" s="70" t="s">
        <v>206</v>
      </c>
      <c r="M2881" s="72" t="s">
        <v>206</v>
      </c>
      <c r="N2881" s="75"/>
      <c r="O2881" s="73" t="s">
        <v>3885</v>
      </c>
      <c r="P2881" s="72" t="s">
        <v>35</v>
      </c>
      <c r="Q2881" s="281" t="s">
        <v>170</v>
      </c>
      <c r="R2881" s="385" t="s">
        <v>51</v>
      </c>
      <c r="S2881" s="388" t="str">
        <f>+'EVCA sectoralclassification'!E79</f>
        <v>Business and industrial services</v>
      </c>
      <c r="T2881" s="385" t="s">
        <v>147</v>
      </c>
      <c r="U2881" s="72" t="s">
        <v>218</v>
      </c>
      <c r="V2881" s="434" t="s">
        <v>174</v>
      </c>
      <c r="W2881" s="397"/>
      <c r="X2881" s="491">
        <v>45194</v>
      </c>
      <c r="Y2881" s="483"/>
      <c r="Z2881" s="80"/>
    </row>
    <row r="2882" spans="2:26" ht="42.45" hidden="1" customHeight="1" x14ac:dyDescent="0.3">
      <c r="B2882" s="56" t="str">
        <f t="shared" ca="1" si="338"/>
        <v>VERO</v>
      </c>
      <c r="C2882" s="57" t="b">
        <f t="shared" si="339"/>
        <v>1</v>
      </c>
      <c r="D2882" s="57" t="b">
        <f>+IF(Q2882='Convalida dati'!$B$16,AND('Dealflow centrale'!V2882&lt;&gt;"",I2882&lt;&gt;""),IF(AND('Dealflow centrale'!Q2882='Convalida dati'!$B$17,'Dealflow centrale'!I2882=""),OR('Dealflow centrale'!V2882="",V2882='Convalida dati'!$D$8),"FALSO"))</f>
        <v>1</v>
      </c>
      <c r="E2882" s="57" t="b">
        <f>+IF(OR(T2882='Convalida dati'!$F$4,T2882='Convalida dati'!$F$5,T2882='Convalida dati'!$F$8),OR('Dealflow centrale'!V2882='Convalida dati'!$D$9,V2882='Convalida dati'!$D$6,V2882='Convalida dati'!$D$7),IF(OR('Dealflow centrale'!T2882='Convalida dati'!$F$6,'Dealflow centrale'!T2882='Convalida dati'!$F$7),OR('Dealflow centrale'!V2882='Convalida dati'!$D$12,'Dealflow centrale'!V2882='Convalida dati'!$D$9,'Dealflow centrale'!V2882='Convalida dati'!$D$6),IF(T2882="",OR(V2882="",V2882='Convalida dati'!$D$8),"FALSO")))</f>
        <v>1</v>
      </c>
      <c r="F2882" s="58" t="str">
        <f t="shared" ca="1" si="340"/>
        <v>OK</v>
      </c>
      <c r="G2882" s="66">
        <f t="shared" si="341"/>
        <v>2877</v>
      </c>
      <c r="H2882" s="85">
        <v>45184</v>
      </c>
      <c r="I2882" s="296">
        <v>45184</v>
      </c>
      <c r="J2882" s="292" t="s">
        <v>5856</v>
      </c>
      <c r="K2882" s="76" t="s">
        <v>62</v>
      </c>
      <c r="L2882" s="76" t="s">
        <v>206</v>
      </c>
      <c r="M2882" s="78" t="s">
        <v>206</v>
      </c>
      <c r="N2882" s="64"/>
      <c r="O2882" s="272" t="s">
        <v>5855</v>
      </c>
      <c r="P2882" s="66" t="s">
        <v>37</v>
      </c>
      <c r="Q2882" s="280" t="s">
        <v>170</v>
      </c>
      <c r="R2882" s="384" t="s">
        <v>49</v>
      </c>
      <c r="S2882" s="387" t="str">
        <f>+'EVCA sectoralclassification'!E214</f>
        <v>Systems software</v>
      </c>
      <c r="T2882" s="384" t="s">
        <v>41</v>
      </c>
      <c r="U2882" s="78" t="s">
        <v>218</v>
      </c>
      <c r="V2882" s="445" t="s">
        <v>174</v>
      </c>
      <c r="W2882" s="396"/>
      <c r="X2882" s="489">
        <v>45194</v>
      </c>
      <c r="Y2882" s="482"/>
      <c r="Z2882" s="74"/>
    </row>
    <row r="2883" spans="2:26" ht="42.45" hidden="1" customHeight="1" x14ac:dyDescent="0.3">
      <c r="B2883" s="56" t="str">
        <f t="shared" ca="1" si="338"/>
        <v>VERO</v>
      </c>
      <c r="C2883" s="57" t="b">
        <f t="shared" si="339"/>
        <v>1</v>
      </c>
      <c r="D2883" s="57" t="b">
        <f>+IF(Q2883='Convalida dati'!$B$16,AND('Dealflow centrale'!V2883&lt;&gt;"",I2883&lt;&gt;""),IF(AND('Dealflow centrale'!Q2883='Convalida dati'!$B$17,'Dealflow centrale'!I2883=""),OR('Dealflow centrale'!V2883="",V2883='Convalida dati'!$D$8),"FALSO"))</f>
        <v>1</v>
      </c>
      <c r="E2883" s="57" t="b">
        <f>+IF(OR(T2883='Convalida dati'!$F$4,T2883='Convalida dati'!$F$5,T2883='Convalida dati'!$F$8),OR('Dealflow centrale'!V2883='Convalida dati'!$D$9,V2883='Convalida dati'!$D$6,V2883='Convalida dati'!$D$7),IF(OR('Dealflow centrale'!T2883='Convalida dati'!$F$6,'Dealflow centrale'!T2883='Convalida dati'!$F$7),OR('Dealflow centrale'!V2883='Convalida dati'!$D$12,'Dealflow centrale'!V2883='Convalida dati'!$D$9,'Dealflow centrale'!V2883='Convalida dati'!$D$6),IF(T2883="",OR(V2883="",V2883='Convalida dati'!$D$8),"FALSO")))</f>
        <v>1</v>
      </c>
      <c r="F2883" s="58" t="str">
        <f t="shared" ca="1" si="340"/>
        <v>OK</v>
      </c>
      <c r="G2883" s="60">
        <f t="shared" si="341"/>
        <v>2878</v>
      </c>
      <c r="H2883" s="84">
        <v>45184</v>
      </c>
      <c r="I2883" s="295">
        <v>45184</v>
      </c>
      <c r="J2883" s="279" t="s">
        <v>5857</v>
      </c>
      <c r="K2883" s="70" t="s">
        <v>62</v>
      </c>
      <c r="L2883" s="70" t="s">
        <v>149</v>
      </c>
      <c r="M2883" s="72" t="s">
        <v>92</v>
      </c>
      <c r="N2883" s="75"/>
      <c r="O2883" s="73" t="s">
        <v>5855</v>
      </c>
      <c r="P2883" s="72" t="s">
        <v>37</v>
      </c>
      <c r="Q2883" s="281" t="s">
        <v>170</v>
      </c>
      <c r="R2883" s="385" t="s">
        <v>48</v>
      </c>
      <c r="S2883" s="388" t="str">
        <f>+'EVCA sectoralclassification'!E199</f>
        <v>Internet technologies</v>
      </c>
      <c r="T2883" s="385" t="s">
        <v>41</v>
      </c>
      <c r="U2883" s="72" t="s">
        <v>218</v>
      </c>
      <c r="V2883" s="434" t="s">
        <v>174</v>
      </c>
      <c r="W2883" s="397"/>
      <c r="X2883" s="488">
        <v>45194</v>
      </c>
      <c r="Y2883" s="483"/>
      <c r="Z2883" s="80"/>
    </row>
    <row r="2884" spans="2:26" ht="42.45" hidden="1" customHeight="1" x14ac:dyDescent="0.3">
      <c r="B2884" s="56" t="str">
        <f t="shared" ca="1" si="338"/>
        <v>VERO</v>
      </c>
      <c r="C2884" s="57" t="b">
        <f t="shared" si="339"/>
        <v>1</v>
      </c>
      <c r="D2884" s="57" t="b">
        <f>+IF(Q2884='Convalida dati'!$B$16,AND('Dealflow centrale'!V2884&lt;&gt;"",I2884&lt;&gt;""),IF(AND('Dealflow centrale'!Q2884='Convalida dati'!$B$17,'Dealflow centrale'!I2884=""),OR('Dealflow centrale'!V2884="",V2884='Convalida dati'!$D$8),"FALSO"))</f>
        <v>1</v>
      </c>
      <c r="E2884" s="57" t="b">
        <f>+IF(OR(T2884='Convalida dati'!$F$4,T2884='Convalida dati'!$F$5,T2884='Convalida dati'!$F$8),OR('Dealflow centrale'!V2884='Convalida dati'!$D$9,V2884='Convalida dati'!$D$6,V2884='Convalida dati'!$D$7),IF(OR('Dealflow centrale'!T2884='Convalida dati'!$F$6,'Dealflow centrale'!T2884='Convalida dati'!$F$7),OR('Dealflow centrale'!V2884='Convalida dati'!$D$12,'Dealflow centrale'!V2884='Convalida dati'!$D$9,'Dealflow centrale'!V2884='Convalida dati'!$D$6),IF(T2884="",OR(V2884="",V2884='Convalida dati'!$D$8),"FALSO")))</f>
        <v>1</v>
      </c>
      <c r="F2884" s="58" t="str">
        <f t="shared" ca="1" si="340"/>
        <v>OK</v>
      </c>
      <c r="G2884" s="66">
        <f t="shared" si="341"/>
        <v>2879</v>
      </c>
      <c r="H2884" s="85">
        <v>45184</v>
      </c>
      <c r="I2884" s="296">
        <v>45184</v>
      </c>
      <c r="J2884" s="292" t="s">
        <v>5858</v>
      </c>
      <c r="K2884" s="76" t="s">
        <v>62</v>
      </c>
      <c r="L2884" s="76" t="s">
        <v>234</v>
      </c>
      <c r="M2884" s="78" t="s">
        <v>96</v>
      </c>
      <c r="N2884" s="64"/>
      <c r="O2884" s="272" t="s">
        <v>5855</v>
      </c>
      <c r="P2884" s="66" t="s">
        <v>37</v>
      </c>
      <c r="Q2884" s="280" t="s">
        <v>170</v>
      </c>
      <c r="R2884" s="384" t="s">
        <v>48</v>
      </c>
      <c r="S2884" s="387" t="str">
        <f>+'EVCA sectoralclassification'!E234</f>
        <v>Healthcare: other</v>
      </c>
      <c r="T2884" s="384" t="s">
        <v>166</v>
      </c>
      <c r="U2884" s="78" t="s">
        <v>218</v>
      </c>
      <c r="V2884" s="427" t="s">
        <v>5177</v>
      </c>
      <c r="W2884" s="462"/>
      <c r="X2884" s="489">
        <v>45194</v>
      </c>
      <c r="Y2884" s="482"/>
      <c r="Z2884" s="74"/>
    </row>
    <row r="2885" spans="2:26" ht="42.45" hidden="1" customHeight="1" x14ac:dyDescent="0.3">
      <c r="B2885" s="56" t="str">
        <f t="shared" ca="1" si="338"/>
        <v>VERO</v>
      </c>
      <c r="C2885" s="57" t="b">
        <f t="shared" si="339"/>
        <v>1</v>
      </c>
      <c r="D2885" s="57" t="b">
        <f>+IF(Q2885='Convalida dati'!$B$16,AND('Dealflow centrale'!V2885&lt;&gt;"",I2885&lt;&gt;""),IF(AND('Dealflow centrale'!Q2885='Convalida dati'!$B$17,'Dealflow centrale'!I2885=""),OR('Dealflow centrale'!V2885="",V2885='Convalida dati'!$D$8),"FALSO"))</f>
        <v>1</v>
      </c>
      <c r="E2885" s="57" t="b">
        <f>+IF(OR(T2885='Convalida dati'!$F$4,T2885='Convalida dati'!$F$5,T2885='Convalida dati'!$F$8),OR('Dealflow centrale'!V2885='Convalida dati'!$D$9,V2885='Convalida dati'!$D$6,V2885='Convalida dati'!$D$7),IF(OR('Dealflow centrale'!T2885='Convalida dati'!$F$6,'Dealflow centrale'!T2885='Convalida dati'!$F$7),OR('Dealflow centrale'!V2885='Convalida dati'!$D$12,'Dealflow centrale'!V2885='Convalida dati'!$D$9,'Dealflow centrale'!V2885='Convalida dati'!$D$6),IF(T2885="",OR(V2885="",V2885='Convalida dati'!$D$8),"FALSO")))</f>
        <v>1</v>
      </c>
      <c r="F2885" s="58" t="str">
        <f t="shared" ca="1" si="340"/>
        <v>OK</v>
      </c>
      <c r="G2885" s="60">
        <f t="shared" si="341"/>
        <v>2880</v>
      </c>
      <c r="H2885" s="84">
        <v>45184</v>
      </c>
      <c r="I2885" s="295">
        <v>45184</v>
      </c>
      <c r="J2885" s="279" t="s">
        <v>5859</v>
      </c>
      <c r="K2885" s="70" t="s">
        <v>62</v>
      </c>
      <c r="L2885" s="70" t="s">
        <v>149</v>
      </c>
      <c r="M2885" s="72" t="s">
        <v>92</v>
      </c>
      <c r="N2885" s="75"/>
      <c r="O2885" s="73" t="s">
        <v>5860</v>
      </c>
      <c r="P2885" s="72" t="s">
        <v>83</v>
      </c>
      <c r="Q2885" s="281" t="s">
        <v>170</v>
      </c>
      <c r="R2885" s="385" t="s">
        <v>45</v>
      </c>
      <c r="S2885" s="388" t="str">
        <f>+'EVCA sectoralclassification'!E223</f>
        <v>Biotechnology</v>
      </c>
      <c r="T2885" s="385" t="s">
        <v>41</v>
      </c>
      <c r="U2885" s="72" t="s">
        <v>218</v>
      </c>
      <c r="V2885" s="434" t="s">
        <v>174</v>
      </c>
      <c r="W2885" s="397"/>
      <c r="X2885" s="488">
        <v>45194</v>
      </c>
      <c r="Y2885" s="483"/>
      <c r="Z2885" s="80"/>
    </row>
    <row r="2886" spans="2:26" ht="42.45" hidden="1" customHeight="1" x14ac:dyDescent="0.3">
      <c r="B2886" s="56" t="str">
        <f t="shared" ca="1" si="338"/>
        <v>VERO</v>
      </c>
      <c r="C2886" s="57" t="b">
        <f t="shared" si="339"/>
        <v>1</v>
      </c>
      <c r="D2886" s="57" t="b">
        <f>+IF(Q2886='Convalida dati'!$B$16,AND('Dealflow centrale'!V2886&lt;&gt;"",I2886&lt;&gt;""),IF(AND('Dealflow centrale'!Q2886='Convalida dati'!$B$17,'Dealflow centrale'!I2886=""),OR('Dealflow centrale'!V2886="",V2886='Convalida dati'!$D$8),"FALSO"))</f>
        <v>1</v>
      </c>
      <c r="E2886" s="57" t="b">
        <f>+IF(OR(T2886='Convalida dati'!$F$4,T2886='Convalida dati'!$F$5,T2886='Convalida dati'!$F$8),OR('Dealflow centrale'!V2886='Convalida dati'!$D$9,V2886='Convalida dati'!$D$6,V2886='Convalida dati'!$D$7),IF(OR('Dealflow centrale'!T2886='Convalida dati'!$F$6,'Dealflow centrale'!T2886='Convalida dati'!$F$7),OR('Dealflow centrale'!V2886='Convalida dati'!$D$12,'Dealflow centrale'!V2886='Convalida dati'!$D$9,'Dealflow centrale'!V2886='Convalida dati'!$D$6),IF(T2886="",OR(V2886="",V2886='Convalida dati'!$D$8),"FALSO")))</f>
        <v>1</v>
      </c>
      <c r="F2886" s="58" t="str">
        <f t="shared" ca="1" si="340"/>
        <v>OK</v>
      </c>
      <c r="G2886" s="66">
        <f t="shared" si="341"/>
        <v>2881</v>
      </c>
      <c r="H2886" s="85">
        <v>45187</v>
      </c>
      <c r="I2886" s="296">
        <v>45187</v>
      </c>
      <c r="J2886" s="292" t="s">
        <v>5862</v>
      </c>
      <c r="K2886" s="76" t="s">
        <v>62</v>
      </c>
      <c r="L2886" s="76" t="s">
        <v>1008</v>
      </c>
      <c r="M2886" s="78" t="s">
        <v>92</v>
      </c>
      <c r="N2886" s="64"/>
      <c r="O2886" s="272" t="s">
        <v>5861</v>
      </c>
      <c r="P2886" s="78" t="s">
        <v>35</v>
      </c>
      <c r="Q2886" s="280" t="s">
        <v>170</v>
      </c>
      <c r="R2886" s="382" t="s">
        <v>52</v>
      </c>
      <c r="S2886" s="387" t="str">
        <f>+'EVCA sectoralclassification'!E232</f>
        <v>Medical devices and supplies</v>
      </c>
      <c r="T2886" s="384" t="s">
        <v>166</v>
      </c>
      <c r="U2886" s="78" t="s">
        <v>218</v>
      </c>
      <c r="V2886" s="445" t="s">
        <v>174</v>
      </c>
      <c r="W2886" s="396"/>
      <c r="X2886" s="489">
        <v>45194</v>
      </c>
      <c r="Y2886" s="482"/>
      <c r="Z2886" s="74"/>
    </row>
    <row r="2887" spans="2:26" ht="42.45" hidden="1" customHeight="1" x14ac:dyDescent="0.3">
      <c r="B2887" s="56" t="str">
        <f t="shared" ca="1" si="338"/>
        <v>VERO</v>
      </c>
      <c r="C2887" s="57" t="b">
        <f t="shared" si="339"/>
        <v>1</v>
      </c>
      <c r="D2887" s="57" t="b">
        <f>+IF(Q2887='Convalida dati'!$B$16,AND('Dealflow centrale'!V2887&lt;&gt;"",I2887&lt;&gt;""),IF(AND('Dealflow centrale'!Q2887='Convalida dati'!$B$17,'Dealflow centrale'!I2887=""),OR('Dealflow centrale'!V2887="",V2887='Convalida dati'!$D$8),"FALSO"))</f>
        <v>1</v>
      </c>
      <c r="E2887" s="57" t="b">
        <f>+IF(OR(T2887='Convalida dati'!$F$4,T2887='Convalida dati'!$F$5,T2887='Convalida dati'!$F$8),OR('Dealflow centrale'!V2887='Convalida dati'!$D$9,V2887='Convalida dati'!$D$6,V2887='Convalida dati'!$D$7),IF(OR('Dealflow centrale'!T2887='Convalida dati'!$F$6,'Dealflow centrale'!T2887='Convalida dati'!$F$7),OR('Dealflow centrale'!V2887='Convalida dati'!$D$12,'Dealflow centrale'!V2887='Convalida dati'!$D$9,'Dealflow centrale'!V2887='Convalida dati'!$D$6),IF(T2887="",OR(V2887="",V2887='Convalida dati'!$D$8),"FALSO")))</f>
        <v>1</v>
      </c>
      <c r="F2887" s="58" t="str">
        <f t="shared" ca="1" si="340"/>
        <v>OK</v>
      </c>
      <c r="G2887" s="60">
        <f t="shared" si="341"/>
        <v>2882</v>
      </c>
      <c r="H2887" s="84">
        <v>45188</v>
      </c>
      <c r="I2887" s="295">
        <v>45188</v>
      </c>
      <c r="J2887" s="279" t="s">
        <v>5863</v>
      </c>
      <c r="K2887" s="70" t="s">
        <v>62</v>
      </c>
      <c r="L2887" s="70" t="s">
        <v>5865</v>
      </c>
      <c r="M2887" s="72" t="s">
        <v>70</v>
      </c>
      <c r="N2887" s="75"/>
      <c r="O2887" s="73" t="s">
        <v>5864</v>
      </c>
      <c r="P2887" s="72" t="s">
        <v>35</v>
      </c>
      <c r="Q2887" s="281" t="s">
        <v>170</v>
      </c>
      <c r="R2887" s="385" t="s">
        <v>48</v>
      </c>
      <c r="S2887" s="388" t="str">
        <f>+'EVCA sectoralclassification'!E199</f>
        <v>Internet technologies</v>
      </c>
      <c r="T2887" s="385" t="s">
        <v>166</v>
      </c>
      <c r="U2887" s="72" t="s">
        <v>218</v>
      </c>
      <c r="V2887" s="425" t="s">
        <v>5177</v>
      </c>
      <c r="W2887" s="461"/>
      <c r="X2887" s="488">
        <v>45194</v>
      </c>
      <c r="Y2887" s="483"/>
      <c r="Z2887" s="80"/>
    </row>
    <row r="2888" spans="2:26" ht="42.45" hidden="1" customHeight="1" x14ac:dyDescent="0.3">
      <c r="B2888" s="56" t="str">
        <f t="shared" ca="1" si="338"/>
        <v>VERO</v>
      </c>
      <c r="C2888" s="57" t="b">
        <f t="shared" si="339"/>
        <v>1</v>
      </c>
      <c r="D2888" s="57" t="b">
        <f>+IF(Q2888='Convalida dati'!$B$16,AND('Dealflow centrale'!V2888&lt;&gt;"",I2888&lt;&gt;""),IF(AND('Dealflow centrale'!Q2888='Convalida dati'!$B$17,'Dealflow centrale'!I2888=""),OR('Dealflow centrale'!V2888="",V2888='Convalida dati'!$D$8),"FALSO"))</f>
        <v>1</v>
      </c>
      <c r="E2888" s="57" t="b">
        <f>+IF(OR(T2888='Convalida dati'!$F$4,T2888='Convalida dati'!$F$5,T2888='Convalida dati'!$F$8),OR('Dealflow centrale'!V2888='Convalida dati'!$D$9,V2888='Convalida dati'!$D$6,V2888='Convalida dati'!$D$7),IF(OR('Dealflow centrale'!T2888='Convalida dati'!$F$6,'Dealflow centrale'!T2888='Convalida dati'!$F$7),OR('Dealflow centrale'!V2888='Convalida dati'!$D$12,'Dealflow centrale'!V2888='Convalida dati'!$D$9,'Dealflow centrale'!V2888='Convalida dati'!$D$6),IF(T2888="",OR(V2888="",V2888='Convalida dati'!$D$8),"FALSO")))</f>
        <v>1</v>
      </c>
      <c r="F2888" s="58" t="str">
        <f t="shared" ca="1" si="340"/>
        <v>OK</v>
      </c>
      <c r="G2888" s="66">
        <f t="shared" si="341"/>
        <v>2883</v>
      </c>
      <c r="H2888" s="85">
        <v>45188</v>
      </c>
      <c r="I2888" s="296">
        <v>45188</v>
      </c>
      <c r="J2888" s="292" t="s">
        <v>5866</v>
      </c>
      <c r="K2888" s="76" t="s">
        <v>62</v>
      </c>
      <c r="L2888" s="76" t="s">
        <v>2752</v>
      </c>
      <c r="M2888" s="78" t="s">
        <v>103</v>
      </c>
      <c r="N2888" s="64"/>
      <c r="O2888" s="272" t="s">
        <v>5219</v>
      </c>
      <c r="P2888" s="78" t="s">
        <v>35</v>
      </c>
      <c r="Q2888" s="280" t="s">
        <v>170</v>
      </c>
      <c r="R2888" s="384" t="s">
        <v>52</v>
      </c>
      <c r="S2888" s="387" t="str">
        <f>+'EVCA sectoralclassification'!E231</f>
        <v>Medical devices and supplies</v>
      </c>
      <c r="T2888" s="384" t="s">
        <v>167</v>
      </c>
      <c r="U2888" s="78" t="s">
        <v>218</v>
      </c>
      <c r="V2888" s="427" t="s">
        <v>5177</v>
      </c>
      <c r="W2888" s="462"/>
      <c r="X2888" s="489">
        <v>45194</v>
      </c>
      <c r="Y2888" s="482"/>
      <c r="Z2888" s="74"/>
    </row>
    <row r="2889" spans="2:26" ht="42.45" hidden="1" customHeight="1" x14ac:dyDescent="0.3">
      <c r="B2889" s="56" t="str">
        <f t="shared" ca="1" si="338"/>
        <v>VERO</v>
      </c>
      <c r="C2889" s="57" t="b">
        <f t="shared" si="339"/>
        <v>1</v>
      </c>
      <c r="D2889" s="57" t="b">
        <f>+IF(Q2889='Convalida dati'!$B$16,AND('Dealflow centrale'!V2889&lt;&gt;"",I2889&lt;&gt;""),IF(AND('Dealflow centrale'!Q2889='Convalida dati'!$B$17,'Dealflow centrale'!I2889=""),OR('Dealflow centrale'!V2889="",V2889='Convalida dati'!$D$8),"FALSO"))</f>
        <v>1</v>
      </c>
      <c r="E2889" s="57" t="b">
        <f>+IF(OR(T2889='Convalida dati'!$F$4,T2889='Convalida dati'!$F$5,T2889='Convalida dati'!$F$8),OR('Dealflow centrale'!V2889='Convalida dati'!$D$9,V2889='Convalida dati'!$D$6,V2889='Convalida dati'!$D$7),IF(OR('Dealflow centrale'!T2889='Convalida dati'!$F$6,'Dealflow centrale'!T2889='Convalida dati'!$F$7),OR('Dealflow centrale'!V2889='Convalida dati'!$D$12,'Dealflow centrale'!V2889='Convalida dati'!$D$9,'Dealflow centrale'!V2889='Convalida dati'!$D$6),IF(T2889="",OR(V2889="",V2889='Convalida dati'!$D$8),"FALSO")))</f>
        <v>1</v>
      </c>
      <c r="F2889" s="58" t="str">
        <f t="shared" ca="1" si="340"/>
        <v>OK</v>
      </c>
      <c r="G2889" s="60">
        <f t="shared" si="341"/>
        <v>2884</v>
      </c>
      <c r="H2889" s="84">
        <v>45190</v>
      </c>
      <c r="I2889" s="295">
        <v>45190</v>
      </c>
      <c r="J2889" s="279" t="s">
        <v>2814</v>
      </c>
      <c r="K2889" s="70" t="s">
        <v>62</v>
      </c>
      <c r="L2889" s="70" t="s">
        <v>1246</v>
      </c>
      <c r="M2889" s="72" t="s">
        <v>100</v>
      </c>
      <c r="N2889" s="75"/>
      <c r="O2889" s="73" t="s">
        <v>5867</v>
      </c>
      <c r="P2889" s="72" t="s">
        <v>34</v>
      </c>
      <c r="Q2889" s="281" t="s">
        <v>170</v>
      </c>
      <c r="R2889" s="385" t="s">
        <v>53</v>
      </c>
      <c r="S2889" s="388" t="str">
        <f>+'EVCA sectoralclassification'!E177</f>
        <v>Environmental services</v>
      </c>
      <c r="T2889" s="385" t="s">
        <v>166</v>
      </c>
      <c r="U2889" s="72" t="s">
        <v>218</v>
      </c>
      <c r="V2889" s="425" t="s">
        <v>5177</v>
      </c>
      <c r="W2889" s="461"/>
      <c r="X2889" s="488">
        <v>45238</v>
      </c>
      <c r="Y2889" s="483" t="s">
        <v>5987</v>
      </c>
      <c r="Z2889" s="80"/>
    </row>
    <row r="2890" spans="2:26" ht="42.45" hidden="1" customHeight="1" x14ac:dyDescent="0.3">
      <c r="B2890" s="56" t="str">
        <f t="shared" ca="1" si="338"/>
        <v>VERO</v>
      </c>
      <c r="C2890" s="57" t="b">
        <f t="shared" si="339"/>
        <v>1</v>
      </c>
      <c r="D2890" s="57" t="b">
        <f>+IF(Q2890='Convalida dati'!$B$16,AND('Dealflow centrale'!V2890&lt;&gt;"",I2890&lt;&gt;""),IF(AND('Dealflow centrale'!Q2890='Convalida dati'!$B$17,'Dealflow centrale'!I2890=""),OR('Dealflow centrale'!V2890="",V2890='Convalida dati'!$D$8),"FALSO"))</f>
        <v>1</v>
      </c>
      <c r="E2890" s="57" t="b">
        <f>+IF(OR(T2890='Convalida dati'!$F$4,T2890='Convalida dati'!$F$5,T2890='Convalida dati'!$F$8),OR('Dealflow centrale'!V2890='Convalida dati'!$D$9,V2890='Convalida dati'!$D$6,V2890='Convalida dati'!$D$7),IF(OR('Dealflow centrale'!T2890='Convalida dati'!$F$6,'Dealflow centrale'!T2890='Convalida dati'!$F$7),OR('Dealflow centrale'!V2890='Convalida dati'!$D$12,'Dealflow centrale'!V2890='Convalida dati'!$D$9,'Dealflow centrale'!V2890='Convalida dati'!$D$6),IF(T2890="",OR(V2890="",V2890='Convalida dati'!$D$8),"FALSO")))</f>
        <v>1</v>
      </c>
      <c r="F2890" s="58" t="str">
        <f t="shared" ca="1" si="340"/>
        <v>OK</v>
      </c>
      <c r="G2890" s="66">
        <f t="shared" si="341"/>
        <v>2885</v>
      </c>
      <c r="H2890" s="85">
        <v>45191</v>
      </c>
      <c r="I2890" s="296">
        <v>45191</v>
      </c>
      <c r="J2890" s="292" t="s">
        <v>5868</v>
      </c>
      <c r="K2890" s="76" t="s">
        <v>62</v>
      </c>
      <c r="L2890" s="76" t="s">
        <v>165</v>
      </c>
      <c r="M2890" s="78" t="s">
        <v>90</v>
      </c>
      <c r="N2890" s="64"/>
      <c r="O2890" s="272" t="s">
        <v>2393</v>
      </c>
      <c r="P2890" s="78" t="s">
        <v>83</v>
      </c>
      <c r="Q2890" s="280" t="s">
        <v>170</v>
      </c>
      <c r="R2890" s="384" t="s">
        <v>42</v>
      </c>
      <c r="S2890" s="387" t="str">
        <f>+'EVCA sectoralclassification'!E116</f>
        <v>Transportation: other</v>
      </c>
      <c r="T2890" s="384" t="s">
        <v>41</v>
      </c>
      <c r="U2890" s="78" t="s">
        <v>218</v>
      </c>
      <c r="V2890" s="445" t="s">
        <v>174</v>
      </c>
      <c r="W2890" s="396"/>
      <c r="X2890" s="489">
        <v>45194</v>
      </c>
      <c r="Y2890" s="482"/>
      <c r="Z2890" s="74"/>
    </row>
    <row r="2891" spans="2:26" ht="42.45" hidden="1" customHeight="1" x14ac:dyDescent="0.3">
      <c r="B2891" s="56" t="str">
        <f t="shared" ca="1" si="338"/>
        <v>VERO</v>
      </c>
      <c r="C2891" s="57" t="b">
        <f t="shared" si="339"/>
        <v>1</v>
      </c>
      <c r="D2891" s="57" t="b">
        <f>+IF(Q2891='Convalida dati'!$B$16,AND('Dealflow centrale'!V2891&lt;&gt;"",I2891&lt;&gt;""),IF(AND('Dealflow centrale'!Q2891='Convalida dati'!$B$17,'Dealflow centrale'!I2891=""),OR('Dealflow centrale'!V2891="",V2891='Convalida dati'!$D$8),"FALSO"))</f>
        <v>1</v>
      </c>
      <c r="E2891" s="57" t="b">
        <f>+IF(OR(T2891='Convalida dati'!$F$4,T2891='Convalida dati'!$F$5,T2891='Convalida dati'!$F$8),OR('Dealflow centrale'!V2891='Convalida dati'!$D$9,V2891='Convalida dati'!$D$6,V2891='Convalida dati'!$D$7),IF(OR('Dealflow centrale'!T2891='Convalida dati'!$F$6,'Dealflow centrale'!T2891='Convalida dati'!$F$7),OR('Dealflow centrale'!V2891='Convalida dati'!$D$12,'Dealflow centrale'!V2891='Convalida dati'!$D$9,'Dealflow centrale'!V2891='Convalida dati'!$D$6),IF(T2891="",OR(V2891="",V2891='Convalida dati'!$D$8),"FALSO")))</f>
        <v>1</v>
      </c>
      <c r="F2891" s="58" t="str">
        <f t="shared" ca="1" si="340"/>
        <v>OK</v>
      </c>
      <c r="G2891" s="60">
        <f t="shared" si="341"/>
        <v>2886</v>
      </c>
      <c r="H2891" s="84">
        <v>45192</v>
      </c>
      <c r="I2891" s="295">
        <v>45192</v>
      </c>
      <c r="J2891" s="279" t="s">
        <v>5869</v>
      </c>
      <c r="K2891" s="70" t="s">
        <v>62</v>
      </c>
      <c r="L2891" s="70" t="s">
        <v>206</v>
      </c>
      <c r="M2891" s="72" t="s">
        <v>206</v>
      </c>
      <c r="N2891" s="75"/>
      <c r="O2891" s="73" t="s">
        <v>5870</v>
      </c>
      <c r="P2891" s="72" t="s">
        <v>34</v>
      </c>
      <c r="Q2891" s="281" t="s">
        <v>170</v>
      </c>
      <c r="R2891" s="385" t="s">
        <v>49</v>
      </c>
      <c r="S2891" s="388" t="str">
        <f>+'EVCA sectoralclassification'!E214</f>
        <v>Systems software</v>
      </c>
      <c r="T2891" s="385" t="s">
        <v>41</v>
      </c>
      <c r="U2891" s="72" t="s">
        <v>218</v>
      </c>
      <c r="V2891" s="434" t="s">
        <v>174</v>
      </c>
      <c r="W2891" s="397"/>
      <c r="X2891" s="488">
        <v>45194</v>
      </c>
      <c r="Y2891" s="483"/>
      <c r="Z2891" s="80"/>
    </row>
    <row r="2892" spans="2:26" ht="42.45" hidden="1" customHeight="1" x14ac:dyDescent="0.3">
      <c r="B2892" s="56" t="str">
        <f t="shared" ca="1" si="338"/>
        <v>VERO</v>
      </c>
      <c r="C2892" s="57" t="b">
        <f t="shared" si="339"/>
        <v>1</v>
      </c>
      <c r="D2892" s="57" t="b">
        <f>+IF(Q2892='Convalida dati'!$B$16,AND('Dealflow centrale'!V2892&lt;&gt;"",I2892&lt;&gt;""),IF(AND('Dealflow centrale'!Q2892='Convalida dati'!$B$17,'Dealflow centrale'!I2892=""),OR('Dealflow centrale'!V2892="",V2892='Convalida dati'!$D$8),"FALSO"))</f>
        <v>1</v>
      </c>
      <c r="E2892" s="57" t="b">
        <f>+IF(OR(T2892='Convalida dati'!$F$4,T2892='Convalida dati'!$F$5,T2892='Convalida dati'!$F$8),OR('Dealflow centrale'!V2892='Convalida dati'!$D$9,V2892='Convalida dati'!$D$6,V2892='Convalida dati'!$D$7),IF(OR('Dealflow centrale'!T2892='Convalida dati'!$F$6,'Dealflow centrale'!T2892='Convalida dati'!$F$7),OR('Dealflow centrale'!V2892='Convalida dati'!$D$12,'Dealflow centrale'!V2892='Convalida dati'!$D$9,'Dealflow centrale'!V2892='Convalida dati'!$D$6),IF(T2892="",OR(V2892="",V2892='Convalida dati'!$D$8),"FALSO")))</f>
        <v>1</v>
      </c>
      <c r="F2892" s="58" t="str">
        <f t="shared" ca="1" si="340"/>
        <v>OK</v>
      </c>
      <c r="G2892" s="66">
        <f t="shared" si="341"/>
        <v>2887</v>
      </c>
      <c r="H2892" s="273">
        <v>45195</v>
      </c>
      <c r="I2892" s="296">
        <v>45195</v>
      </c>
      <c r="J2892" s="292" t="s">
        <v>5880</v>
      </c>
      <c r="K2892" s="76" t="s">
        <v>62</v>
      </c>
      <c r="L2892" s="76" t="s">
        <v>149</v>
      </c>
      <c r="M2892" s="78" t="s">
        <v>92</v>
      </c>
      <c r="N2892" s="64"/>
      <c r="O2892" s="272"/>
      <c r="P2892" s="78" t="s">
        <v>34</v>
      </c>
      <c r="Q2892" s="280" t="s">
        <v>170</v>
      </c>
      <c r="R2892" s="384" t="s">
        <v>48</v>
      </c>
      <c r="S2892" s="387" t="str">
        <f>+'EVCA sectoralclassification'!E199</f>
        <v>Internet technologies</v>
      </c>
      <c r="T2892" s="384" t="s">
        <v>166</v>
      </c>
      <c r="U2892" s="78" t="s">
        <v>218</v>
      </c>
      <c r="V2892" s="427" t="s">
        <v>5177</v>
      </c>
      <c r="W2892" s="462"/>
      <c r="X2892" s="489">
        <v>45204</v>
      </c>
      <c r="Y2892" s="482" t="s">
        <v>5176</v>
      </c>
      <c r="Z2892" s="74"/>
    </row>
    <row r="2893" spans="2:26" ht="42.45" hidden="1" customHeight="1" x14ac:dyDescent="0.3">
      <c r="B2893" s="56" t="str">
        <f t="shared" ca="1" si="338"/>
        <v>VERO</v>
      </c>
      <c r="C2893" s="57" t="b">
        <f t="shared" si="339"/>
        <v>1</v>
      </c>
      <c r="D2893" s="57" t="b">
        <f>+IF(Q2893='Convalida dati'!$B$16,AND('Dealflow centrale'!V2893&lt;&gt;"",I2893&lt;&gt;""),IF(AND('Dealflow centrale'!Q2893='Convalida dati'!$B$17,'Dealflow centrale'!I2893=""),OR('Dealflow centrale'!V2893="",V2893='Convalida dati'!$D$8),"FALSO"))</f>
        <v>1</v>
      </c>
      <c r="E2893" s="57" t="b">
        <f>+IF(OR(T2893='Convalida dati'!$F$4,T2893='Convalida dati'!$F$5,T2893='Convalida dati'!$F$8),OR('Dealflow centrale'!V2893='Convalida dati'!$D$9,V2893='Convalida dati'!$D$6,V2893='Convalida dati'!$D$7),IF(OR('Dealflow centrale'!T2893='Convalida dati'!$F$6,'Dealflow centrale'!T2893='Convalida dati'!$F$7),OR('Dealflow centrale'!V2893='Convalida dati'!$D$12,'Dealflow centrale'!V2893='Convalida dati'!$D$9,'Dealflow centrale'!V2893='Convalida dati'!$D$6),IF(T2893="",OR(V2893="",V2893='Convalida dati'!$D$8),"FALSO")))</f>
        <v>1</v>
      </c>
      <c r="F2893" s="58" t="str">
        <f t="shared" ca="1" si="340"/>
        <v>OK</v>
      </c>
      <c r="G2893" s="60">
        <f t="shared" si="341"/>
        <v>2888</v>
      </c>
      <c r="H2893" s="84">
        <v>45191</v>
      </c>
      <c r="I2893" s="295">
        <v>45191</v>
      </c>
      <c r="J2893" s="279" t="s">
        <v>5871</v>
      </c>
      <c r="K2893" s="70" t="s">
        <v>62</v>
      </c>
      <c r="L2893" s="70" t="s">
        <v>149</v>
      </c>
      <c r="M2893" s="72" t="s">
        <v>92</v>
      </c>
      <c r="N2893" s="75"/>
      <c r="O2893" s="73" t="s">
        <v>5878</v>
      </c>
      <c r="P2893" s="72" t="s">
        <v>37</v>
      </c>
      <c r="Q2893" s="281" t="s">
        <v>170</v>
      </c>
      <c r="R2893" s="385" t="s">
        <v>48</v>
      </c>
      <c r="S2893" s="388" t="str">
        <f>+'EVCA sectoralclassification'!E234</f>
        <v>Healthcare: other</v>
      </c>
      <c r="T2893" s="385" t="s">
        <v>41</v>
      </c>
      <c r="U2893" s="72" t="s">
        <v>218</v>
      </c>
      <c r="V2893" s="434" t="s">
        <v>174</v>
      </c>
      <c r="W2893" s="397"/>
      <c r="X2893" s="488">
        <v>45194</v>
      </c>
      <c r="Y2893" s="483"/>
      <c r="Z2893" s="80"/>
    </row>
    <row r="2894" spans="2:26" ht="42.45" hidden="1" customHeight="1" x14ac:dyDescent="0.3">
      <c r="B2894" s="56" t="str">
        <f t="shared" ca="1" si="338"/>
        <v>VERO</v>
      </c>
      <c r="C2894" s="57" t="b">
        <f t="shared" si="339"/>
        <v>1</v>
      </c>
      <c r="D2894" s="57" t="b">
        <f>+IF(Q2894='Convalida dati'!$B$16,AND('Dealflow centrale'!V2894&lt;&gt;"",I2894&lt;&gt;""),IF(AND('Dealflow centrale'!Q2894='Convalida dati'!$B$17,'Dealflow centrale'!I2894=""),OR('Dealflow centrale'!V2894="",V2894='Convalida dati'!$D$8),"FALSO"))</f>
        <v>1</v>
      </c>
      <c r="E2894" s="57" t="b">
        <f>+IF(OR(T2894='Convalida dati'!$F$4,T2894='Convalida dati'!$F$5,T2894='Convalida dati'!$F$8),OR('Dealflow centrale'!V2894='Convalida dati'!$D$9,V2894='Convalida dati'!$D$6,V2894='Convalida dati'!$D$7),IF(OR('Dealflow centrale'!T2894='Convalida dati'!$F$6,'Dealflow centrale'!T2894='Convalida dati'!$F$7),OR('Dealflow centrale'!V2894='Convalida dati'!$D$12,'Dealflow centrale'!V2894='Convalida dati'!$D$9,'Dealflow centrale'!V2894='Convalida dati'!$D$6),IF(T2894="",OR(V2894="",V2894='Convalida dati'!$D$8),"FALSO")))</f>
        <v>1</v>
      </c>
      <c r="F2894" s="58" t="str">
        <f t="shared" ca="1" si="340"/>
        <v>OK</v>
      </c>
      <c r="G2894" s="66">
        <f t="shared" si="341"/>
        <v>2889</v>
      </c>
      <c r="H2894" s="85">
        <v>45191</v>
      </c>
      <c r="I2894" s="296">
        <v>45191</v>
      </c>
      <c r="J2894" s="292" t="s">
        <v>5872</v>
      </c>
      <c r="K2894" s="76" t="s">
        <v>62</v>
      </c>
      <c r="L2894" s="76" t="s">
        <v>149</v>
      </c>
      <c r="M2894" s="78" t="s">
        <v>92</v>
      </c>
      <c r="N2894" s="64"/>
      <c r="O2894" s="272" t="s">
        <v>5878</v>
      </c>
      <c r="P2894" s="66" t="s">
        <v>37</v>
      </c>
      <c r="Q2894" s="280" t="s">
        <v>170</v>
      </c>
      <c r="R2894" s="384" t="s">
        <v>48</v>
      </c>
      <c r="S2894" s="387" t="str">
        <f>+'EVCA sectoralclassification'!E199</f>
        <v>Internet technologies</v>
      </c>
      <c r="T2894" s="384" t="s">
        <v>166</v>
      </c>
      <c r="U2894" s="66" t="s">
        <v>218</v>
      </c>
      <c r="V2894" s="427" t="s">
        <v>5177</v>
      </c>
      <c r="W2894" s="462"/>
      <c r="X2894" s="489">
        <v>45194</v>
      </c>
      <c r="Y2894" s="482"/>
      <c r="Z2894" s="74"/>
    </row>
    <row r="2895" spans="2:26" ht="42.45" hidden="1" customHeight="1" x14ac:dyDescent="0.3">
      <c r="B2895" s="56" t="str">
        <f t="shared" ca="1" si="338"/>
        <v>VERO</v>
      </c>
      <c r="C2895" s="57" t="b">
        <f t="shared" si="339"/>
        <v>1</v>
      </c>
      <c r="D2895" s="57" t="b">
        <f>+IF(Q2895='Convalida dati'!$B$16,AND('Dealflow centrale'!V2895&lt;&gt;"",I2895&lt;&gt;""),IF(AND('Dealflow centrale'!Q2895='Convalida dati'!$B$17,'Dealflow centrale'!I2895=""),OR('Dealflow centrale'!V2895="",V2895='Convalida dati'!$D$8),"FALSO"))</f>
        <v>1</v>
      </c>
      <c r="E2895" s="57" t="b">
        <f>+IF(OR(T2895='Convalida dati'!$F$4,T2895='Convalida dati'!$F$5,T2895='Convalida dati'!$F$8),OR('Dealflow centrale'!V2895='Convalida dati'!$D$9,V2895='Convalida dati'!$D$6,V2895='Convalida dati'!$D$7),IF(OR('Dealflow centrale'!T2895='Convalida dati'!$F$6,'Dealflow centrale'!T2895='Convalida dati'!$F$7),OR('Dealflow centrale'!V2895='Convalida dati'!$D$12,'Dealflow centrale'!V2895='Convalida dati'!$D$9,'Dealflow centrale'!V2895='Convalida dati'!$D$6),IF(T2895="",OR(V2895="",V2895='Convalida dati'!$D$8),"FALSO")))</f>
        <v>1</v>
      </c>
      <c r="F2895" s="58" t="str">
        <f t="shared" ca="1" si="340"/>
        <v>OK</v>
      </c>
      <c r="G2895" s="60">
        <f t="shared" si="341"/>
        <v>2890</v>
      </c>
      <c r="H2895" s="84">
        <v>45191</v>
      </c>
      <c r="I2895" s="295">
        <v>45191</v>
      </c>
      <c r="J2895" s="279" t="s">
        <v>5873</v>
      </c>
      <c r="K2895" s="70" t="s">
        <v>62</v>
      </c>
      <c r="L2895" s="70" t="s">
        <v>192</v>
      </c>
      <c r="M2895" s="72" t="s">
        <v>95</v>
      </c>
      <c r="N2895" s="75"/>
      <c r="O2895" s="73" t="s">
        <v>5878</v>
      </c>
      <c r="P2895" s="72" t="s">
        <v>37</v>
      </c>
      <c r="Q2895" s="281" t="s">
        <v>170</v>
      </c>
      <c r="R2895" s="385" t="s">
        <v>53</v>
      </c>
      <c r="S2895" s="388" t="str">
        <f>+'EVCA sectoralclassification'!E161</f>
        <v>Consumer services: other</v>
      </c>
      <c r="T2895" s="385" t="s">
        <v>166</v>
      </c>
      <c r="U2895" s="72" t="s">
        <v>218</v>
      </c>
      <c r="V2895" s="425" t="s">
        <v>5177</v>
      </c>
      <c r="W2895" s="461"/>
      <c r="X2895" s="488">
        <v>45204</v>
      </c>
      <c r="Y2895" s="483"/>
      <c r="Z2895" s="80"/>
    </row>
    <row r="2896" spans="2:26" ht="42.45" hidden="1" customHeight="1" x14ac:dyDescent="0.3">
      <c r="B2896" s="56" t="str">
        <f t="shared" ref="B2896:B2916" ca="1" si="342">IF(AND(+H2896&lt;=X2896,X2896&lt;=TODAY()),"VERO","FALSO")</f>
        <v>VERO</v>
      </c>
      <c r="C2896" s="57" t="b">
        <f t="shared" ref="C2896:C2916" si="343">+(AND(G2896&lt;&gt;"",H2896&lt;&gt;"",J2896&lt;&gt;"",K2896&lt;&gt;"",L2896&lt;&gt;"",M2896&lt;&gt;"",P2896&lt;&gt;"",Q2896&lt;&gt;""))</f>
        <v>1</v>
      </c>
      <c r="D2896" s="57" t="b">
        <f>+IF(Q2896='Convalida dati'!$B$16,AND('Dealflow centrale'!V2896&lt;&gt;"",I2896&lt;&gt;""),IF(AND('Dealflow centrale'!Q2896='Convalida dati'!$B$17,'Dealflow centrale'!I2896=""),OR('Dealflow centrale'!V2896="",V2896='Convalida dati'!$D$8),"FALSO"))</f>
        <v>1</v>
      </c>
      <c r="E2896" s="57" t="b">
        <f>+IF(OR(T2896='Convalida dati'!$F$4,T2896='Convalida dati'!$F$5,T2896='Convalida dati'!$F$8),OR('Dealflow centrale'!V2896='Convalida dati'!$D$9,V2896='Convalida dati'!$D$6,V2896='Convalida dati'!$D$7),IF(OR('Dealflow centrale'!T2896='Convalida dati'!$F$6,'Dealflow centrale'!T2896='Convalida dati'!$F$7),OR('Dealflow centrale'!V2896='Convalida dati'!$D$12,'Dealflow centrale'!V2896='Convalida dati'!$D$9,'Dealflow centrale'!V2896='Convalida dati'!$D$6),IF(T2896="",OR(V2896="",V2896='Convalida dati'!$D$8),"FALSO")))</f>
        <v>1</v>
      </c>
      <c r="F2896" s="58" t="str">
        <f t="shared" ref="F2896:F2916" ca="1" si="344">+IF(AND(B2896="VERO",C2896=TRUE,D2896=TRUE,E2896=TRUE),"OK","ERRORE")</f>
        <v>OK</v>
      </c>
      <c r="G2896" s="66">
        <f t="shared" si="341"/>
        <v>2891</v>
      </c>
      <c r="H2896" s="85">
        <v>45191</v>
      </c>
      <c r="I2896" s="296">
        <v>45191</v>
      </c>
      <c r="J2896" s="292" t="s">
        <v>5874</v>
      </c>
      <c r="K2896" s="76" t="s">
        <v>62</v>
      </c>
      <c r="L2896" s="76" t="s">
        <v>5879</v>
      </c>
      <c r="M2896" s="78" t="s">
        <v>70</v>
      </c>
      <c r="N2896" s="64"/>
      <c r="O2896" s="272" t="s">
        <v>5878</v>
      </c>
      <c r="P2896" s="66" t="s">
        <v>37</v>
      </c>
      <c r="Q2896" s="280" t="s">
        <v>170</v>
      </c>
      <c r="R2896" s="384" t="s">
        <v>43</v>
      </c>
      <c r="S2896" s="387" t="str">
        <f>+'EVCA sectoralclassification'!E15</f>
        <v>Agriculture: other</v>
      </c>
      <c r="T2896" s="384" t="s">
        <v>166</v>
      </c>
      <c r="U2896" s="66" t="s">
        <v>218</v>
      </c>
      <c r="V2896" s="427" t="s">
        <v>5177</v>
      </c>
      <c r="W2896" s="462"/>
      <c r="X2896" s="489">
        <v>45194</v>
      </c>
      <c r="Y2896" s="482"/>
      <c r="Z2896" s="74"/>
    </row>
    <row r="2897" spans="2:26" ht="42.45" hidden="1" customHeight="1" x14ac:dyDescent="0.3">
      <c r="B2897" s="56" t="str">
        <f t="shared" ca="1" si="342"/>
        <v>VERO</v>
      </c>
      <c r="C2897" s="57" t="b">
        <f t="shared" si="343"/>
        <v>1</v>
      </c>
      <c r="D2897" s="57" t="b">
        <f>+IF(Q2897='Convalida dati'!$B$16,AND('Dealflow centrale'!V2897&lt;&gt;"",I2897&lt;&gt;""),IF(AND('Dealflow centrale'!Q2897='Convalida dati'!$B$17,'Dealflow centrale'!I2897=""),OR('Dealflow centrale'!V2897="",V2897='Convalida dati'!$D$8),"FALSO"))</f>
        <v>1</v>
      </c>
      <c r="E2897" s="57" t="b">
        <f>+IF(OR(T2897='Convalida dati'!$F$4,T2897='Convalida dati'!$F$5,T2897='Convalida dati'!$F$8),OR('Dealflow centrale'!V2897='Convalida dati'!$D$9,V2897='Convalida dati'!$D$6,V2897='Convalida dati'!$D$7),IF(OR('Dealflow centrale'!T2897='Convalida dati'!$F$6,'Dealflow centrale'!T2897='Convalida dati'!$F$7),OR('Dealflow centrale'!V2897='Convalida dati'!$D$12,'Dealflow centrale'!V2897='Convalida dati'!$D$9,'Dealflow centrale'!V2897='Convalida dati'!$D$6),IF(T2897="",OR(V2897="",V2897='Convalida dati'!$D$8),"FALSO")))</f>
        <v>1</v>
      </c>
      <c r="F2897" s="58" t="str">
        <f t="shared" ca="1" si="344"/>
        <v>OK</v>
      </c>
      <c r="G2897" s="60">
        <f t="shared" si="341"/>
        <v>2892</v>
      </c>
      <c r="H2897" s="84">
        <v>45191</v>
      </c>
      <c r="I2897" s="295">
        <v>45191</v>
      </c>
      <c r="J2897" s="279" t="s">
        <v>5875</v>
      </c>
      <c r="K2897" s="70" t="s">
        <v>62</v>
      </c>
      <c r="L2897" s="70" t="s">
        <v>149</v>
      </c>
      <c r="M2897" s="72" t="s">
        <v>92</v>
      </c>
      <c r="N2897" s="75"/>
      <c r="O2897" s="73" t="s">
        <v>5878</v>
      </c>
      <c r="P2897" s="72" t="s">
        <v>37</v>
      </c>
      <c r="Q2897" s="281" t="s">
        <v>170</v>
      </c>
      <c r="R2897" s="385" t="s">
        <v>53</v>
      </c>
      <c r="S2897" s="388" t="s">
        <v>576</v>
      </c>
      <c r="T2897" s="385" t="s">
        <v>41</v>
      </c>
      <c r="U2897" s="72" t="s">
        <v>218</v>
      </c>
      <c r="V2897" s="434" t="s">
        <v>174</v>
      </c>
      <c r="W2897" s="397"/>
      <c r="X2897" s="488">
        <v>45194</v>
      </c>
      <c r="Y2897" s="483"/>
      <c r="Z2897" s="80"/>
    </row>
    <row r="2898" spans="2:26" ht="42.45" hidden="1" customHeight="1" x14ac:dyDescent="0.3">
      <c r="B2898" s="56" t="str">
        <f t="shared" ca="1" si="342"/>
        <v>VERO</v>
      </c>
      <c r="C2898" s="57" t="b">
        <f t="shared" si="343"/>
        <v>1</v>
      </c>
      <c r="D2898" s="57" t="b">
        <f>+IF(Q2898='Convalida dati'!$B$16,AND('Dealflow centrale'!V2898&lt;&gt;"",I2898&lt;&gt;""),IF(AND('Dealflow centrale'!Q2898='Convalida dati'!$B$17,'Dealflow centrale'!I2898=""),OR('Dealflow centrale'!V2898="",V2898='Convalida dati'!$D$8),"FALSO"))</f>
        <v>1</v>
      </c>
      <c r="E2898" s="57" t="b">
        <f>+IF(OR(T2898='Convalida dati'!$F$4,T2898='Convalida dati'!$F$5,T2898='Convalida dati'!$F$8),OR('Dealflow centrale'!V2898='Convalida dati'!$D$9,V2898='Convalida dati'!$D$6,V2898='Convalida dati'!$D$7),IF(OR('Dealflow centrale'!T2898='Convalida dati'!$F$6,'Dealflow centrale'!T2898='Convalida dati'!$F$7),OR('Dealflow centrale'!V2898='Convalida dati'!$D$12,'Dealflow centrale'!V2898='Convalida dati'!$D$9,'Dealflow centrale'!V2898='Convalida dati'!$D$6),IF(T2898="",OR(V2898="",V2898='Convalida dati'!$D$8),"FALSO")))</f>
        <v>1</v>
      </c>
      <c r="F2898" s="58" t="str">
        <f t="shared" ca="1" si="344"/>
        <v>OK</v>
      </c>
      <c r="G2898" s="66">
        <f t="shared" si="341"/>
        <v>2893</v>
      </c>
      <c r="H2898" s="85">
        <v>45197</v>
      </c>
      <c r="I2898" s="296">
        <v>45197</v>
      </c>
      <c r="J2898" s="292" t="s">
        <v>5883</v>
      </c>
      <c r="K2898" s="76" t="s">
        <v>62</v>
      </c>
      <c r="L2898" s="76" t="s">
        <v>1241</v>
      </c>
      <c r="M2898" s="78" t="s">
        <v>70</v>
      </c>
      <c r="N2898" s="64"/>
      <c r="O2898" s="272" t="s">
        <v>5884</v>
      </c>
      <c r="P2898" s="66" t="s">
        <v>37</v>
      </c>
      <c r="Q2898" s="280" t="s">
        <v>170</v>
      </c>
      <c r="R2898" s="384" t="s">
        <v>49</v>
      </c>
      <c r="S2898" s="390" t="s">
        <v>702</v>
      </c>
      <c r="T2898" s="382" t="s">
        <v>166</v>
      </c>
      <c r="U2898" s="78" t="s">
        <v>218</v>
      </c>
      <c r="V2898" s="427" t="s">
        <v>5177</v>
      </c>
      <c r="W2898" s="462"/>
      <c r="X2898" s="489">
        <v>45204</v>
      </c>
      <c r="Y2898" s="482" t="s">
        <v>5176</v>
      </c>
      <c r="Z2898" s="74"/>
    </row>
    <row r="2899" spans="2:26" ht="42.45" hidden="1" customHeight="1" x14ac:dyDescent="0.3">
      <c r="B2899" s="56" t="str">
        <f t="shared" ca="1" si="342"/>
        <v>VERO</v>
      </c>
      <c r="C2899" s="57" t="b">
        <f t="shared" si="343"/>
        <v>1</v>
      </c>
      <c r="D2899" s="57" t="b">
        <f>+IF(Q2899='Convalida dati'!$B$16,AND('Dealflow centrale'!V2899&lt;&gt;"",I2899&lt;&gt;""),IF(AND('Dealflow centrale'!Q2899='Convalida dati'!$B$17,'Dealflow centrale'!I2899=""),OR('Dealflow centrale'!V2899="",V2899='Convalida dati'!$D$8),"FALSO"))</f>
        <v>1</v>
      </c>
      <c r="E2899" s="57" t="b">
        <f>+IF(OR(T2899='Convalida dati'!$F$4,T2899='Convalida dati'!$F$5,T2899='Convalida dati'!$F$8),OR('Dealflow centrale'!V2899='Convalida dati'!$D$9,V2899='Convalida dati'!$D$6,V2899='Convalida dati'!$D$7),IF(OR('Dealflow centrale'!T2899='Convalida dati'!$F$6,'Dealflow centrale'!T2899='Convalida dati'!$F$7),OR('Dealflow centrale'!V2899='Convalida dati'!$D$12,'Dealflow centrale'!V2899='Convalida dati'!$D$9,'Dealflow centrale'!V2899='Convalida dati'!$D$6),IF(T2899="",OR(V2899="",V2899='Convalida dati'!$D$8),"FALSO")))</f>
        <v>1</v>
      </c>
      <c r="F2899" s="58" t="str">
        <f t="shared" ca="1" si="344"/>
        <v>OK</v>
      </c>
      <c r="G2899" s="60">
        <f t="shared" si="341"/>
        <v>2894</v>
      </c>
      <c r="H2899" s="84">
        <v>45191</v>
      </c>
      <c r="I2899" s="295">
        <v>45191</v>
      </c>
      <c r="J2899" s="279" t="s">
        <v>5876</v>
      </c>
      <c r="K2899" s="70" t="s">
        <v>62</v>
      </c>
      <c r="L2899" s="70" t="s">
        <v>891</v>
      </c>
      <c r="M2899" s="72" t="s">
        <v>100</v>
      </c>
      <c r="N2899" s="75"/>
      <c r="O2899" s="73" t="s">
        <v>5878</v>
      </c>
      <c r="P2899" s="72" t="s">
        <v>37</v>
      </c>
      <c r="Q2899" s="281" t="s">
        <v>170</v>
      </c>
      <c r="R2899" s="385" t="s">
        <v>53</v>
      </c>
      <c r="S2899" s="388" t="s">
        <v>522</v>
      </c>
      <c r="T2899" s="385" t="s">
        <v>41</v>
      </c>
      <c r="U2899" s="72" t="s">
        <v>218</v>
      </c>
      <c r="V2899" s="434" t="s">
        <v>174</v>
      </c>
      <c r="W2899" s="397"/>
      <c r="X2899" s="488">
        <v>45194</v>
      </c>
      <c r="Y2899" s="483"/>
      <c r="Z2899" s="80"/>
    </row>
    <row r="2900" spans="2:26" ht="42.45" hidden="1" customHeight="1" x14ac:dyDescent="0.3">
      <c r="B2900" s="56" t="str">
        <f t="shared" ca="1" si="342"/>
        <v>VERO</v>
      </c>
      <c r="C2900" s="57" t="b">
        <f t="shared" si="343"/>
        <v>1</v>
      </c>
      <c r="D2900" s="57" t="b">
        <f>+IF(Q2900='Convalida dati'!$B$16,AND('Dealflow centrale'!V2900&lt;&gt;"",I2900&lt;&gt;""),IF(AND('Dealflow centrale'!Q2900='Convalida dati'!$B$17,'Dealflow centrale'!I2900=""),OR('Dealflow centrale'!V2900="",V2900='Convalida dati'!$D$8),"FALSO"))</f>
        <v>1</v>
      </c>
      <c r="E2900" s="57" t="b">
        <f>+IF(OR(T2900='Convalida dati'!$F$4,T2900='Convalida dati'!$F$5,T2900='Convalida dati'!$F$8),OR('Dealflow centrale'!V2900='Convalida dati'!$D$9,V2900='Convalida dati'!$D$6,V2900='Convalida dati'!$D$7),IF(OR('Dealflow centrale'!T2900='Convalida dati'!$F$6,'Dealflow centrale'!T2900='Convalida dati'!$F$7),OR('Dealflow centrale'!V2900='Convalida dati'!$D$12,'Dealflow centrale'!V2900='Convalida dati'!$D$9,'Dealflow centrale'!V2900='Convalida dati'!$D$6),IF(T2900="",OR(V2900="",V2900='Convalida dati'!$D$8),"FALSO")))</f>
        <v>1</v>
      </c>
      <c r="F2900" s="58" t="str">
        <f t="shared" ca="1" si="344"/>
        <v>OK</v>
      </c>
      <c r="G2900" s="66">
        <f t="shared" si="341"/>
        <v>2895</v>
      </c>
      <c r="H2900" s="85">
        <v>45191</v>
      </c>
      <c r="I2900" s="296">
        <v>45191</v>
      </c>
      <c r="J2900" s="292" t="s">
        <v>5877</v>
      </c>
      <c r="K2900" s="76" t="s">
        <v>62</v>
      </c>
      <c r="L2900" s="76" t="s">
        <v>149</v>
      </c>
      <c r="M2900" s="78" t="s">
        <v>92</v>
      </c>
      <c r="N2900" s="64"/>
      <c r="O2900" s="272" t="s">
        <v>5878</v>
      </c>
      <c r="P2900" s="66" t="s">
        <v>37</v>
      </c>
      <c r="Q2900" s="280" t="s">
        <v>170</v>
      </c>
      <c r="R2900" s="382" t="s">
        <v>48</v>
      </c>
      <c r="S2900" s="390" t="s">
        <v>614</v>
      </c>
      <c r="T2900" s="382" t="s">
        <v>41</v>
      </c>
      <c r="U2900" s="78" t="s">
        <v>218</v>
      </c>
      <c r="V2900" s="445" t="s">
        <v>174</v>
      </c>
      <c r="W2900" s="396"/>
      <c r="X2900" s="489">
        <v>45194</v>
      </c>
      <c r="Y2900" s="482"/>
      <c r="Z2900" s="74"/>
    </row>
    <row r="2901" spans="2:26" ht="42.45" hidden="1" customHeight="1" x14ac:dyDescent="0.3">
      <c r="B2901" s="56" t="str">
        <f t="shared" ca="1" si="342"/>
        <v>VERO</v>
      </c>
      <c r="C2901" s="57" t="b">
        <f t="shared" si="343"/>
        <v>1</v>
      </c>
      <c r="D2901" s="57" t="b">
        <f>+IF(Q2901='Convalida dati'!$B$16,AND('Dealflow centrale'!V2901&lt;&gt;"",I2901&lt;&gt;""),IF(AND('Dealflow centrale'!Q2901='Convalida dati'!$B$17,'Dealflow centrale'!I2901=""),OR('Dealflow centrale'!V2901="",V2901='Convalida dati'!$D$8),"FALSO"))</f>
        <v>1</v>
      </c>
      <c r="E2901" s="57" t="b">
        <f>+IF(OR(T2901='Convalida dati'!$F$4,T2901='Convalida dati'!$F$5,T2901='Convalida dati'!$F$8),OR('Dealflow centrale'!V2901='Convalida dati'!$D$9,V2901='Convalida dati'!$D$6,V2901='Convalida dati'!$D$7),IF(OR('Dealflow centrale'!T2901='Convalida dati'!$F$6,'Dealflow centrale'!T2901='Convalida dati'!$F$7),OR('Dealflow centrale'!V2901='Convalida dati'!$D$12,'Dealflow centrale'!V2901='Convalida dati'!$D$9,'Dealflow centrale'!V2901='Convalida dati'!$D$6),IF(T2901="",OR(V2901="",V2901='Convalida dati'!$D$8),"FALSO")))</f>
        <v>1</v>
      </c>
      <c r="F2901" s="58" t="str">
        <f t="shared" ca="1" si="344"/>
        <v>OK</v>
      </c>
      <c r="G2901" s="60">
        <f t="shared" si="341"/>
        <v>2896</v>
      </c>
      <c r="H2901" s="84">
        <v>45197</v>
      </c>
      <c r="I2901" s="295">
        <v>45197</v>
      </c>
      <c r="J2901" s="279" t="s">
        <v>5881</v>
      </c>
      <c r="K2901" s="70" t="s">
        <v>62</v>
      </c>
      <c r="L2901" s="70" t="s">
        <v>206</v>
      </c>
      <c r="M2901" s="72" t="s">
        <v>206</v>
      </c>
      <c r="N2901" s="75"/>
      <c r="O2901" s="73" t="s">
        <v>5882</v>
      </c>
      <c r="P2901" s="72" t="s">
        <v>34</v>
      </c>
      <c r="Q2901" s="281" t="s">
        <v>170</v>
      </c>
      <c r="R2901" s="385" t="s">
        <v>49</v>
      </c>
      <c r="S2901" s="388" t="s">
        <v>702</v>
      </c>
      <c r="T2901" s="385" t="s">
        <v>41</v>
      </c>
      <c r="U2901" s="72" t="s">
        <v>218</v>
      </c>
      <c r="V2901" s="434" t="s">
        <v>174</v>
      </c>
      <c r="W2901" s="397"/>
      <c r="X2901" s="488">
        <v>45204</v>
      </c>
      <c r="Y2901" s="483"/>
      <c r="Z2901" s="80"/>
    </row>
    <row r="2902" spans="2:26" ht="42.45" hidden="1" customHeight="1" x14ac:dyDescent="0.3">
      <c r="B2902" s="56" t="str">
        <f t="shared" ca="1" si="342"/>
        <v>VERO</v>
      </c>
      <c r="C2902" s="57" t="b">
        <f t="shared" si="343"/>
        <v>1</v>
      </c>
      <c r="D2902" s="57" t="b">
        <f>+IF(Q2902='Convalida dati'!$B$16,AND('Dealflow centrale'!V2902&lt;&gt;"",I2902&lt;&gt;""),IF(AND('Dealflow centrale'!Q2902='Convalida dati'!$B$17,'Dealflow centrale'!I2902=""),OR('Dealflow centrale'!V2902="",V2902='Convalida dati'!$D$8),"FALSO"))</f>
        <v>1</v>
      </c>
      <c r="E2902" s="57" t="b">
        <f>+IF(OR(T2902='Convalida dati'!$F$4,T2902='Convalida dati'!$F$5,T2902='Convalida dati'!$F$8),OR('Dealflow centrale'!V2902='Convalida dati'!$D$9,V2902='Convalida dati'!$D$6,V2902='Convalida dati'!$D$7),IF(OR('Dealflow centrale'!T2902='Convalida dati'!$F$6,'Dealflow centrale'!T2902='Convalida dati'!$F$7),OR('Dealflow centrale'!V2902='Convalida dati'!$D$12,'Dealflow centrale'!V2902='Convalida dati'!$D$9,'Dealflow centrale'!V2902='Convalida dati'!$D$6),IF(T2902="",OR(V2902="",V2902='Convalida dati'!$D$8),"FALSO")))</f>
        <v>1</v>
      </c>
      <c r="F2902" s="58" t="str">
        <f t="shared" ca="1" si="344"/>
        <v>OK</v>
      </c>
      <c r="G2902" s="66">
        <f t="shared" si="341"/>
        <v>2897</v>
      </c>
      <c r="H2902" s="85">
        <v>45201</v>
      </c>
      <c r="I2902" s="296">
        <v>45201</v>
      </c>
      <c r="J2902" s="292" t="s">
        <v>5885</v>
      </c>
      <c r="K2902" s="76" t="s">
        <v>62</v>
      </c>
      <c r="L2902" s="76" t="s">
        <v>3804</v>
      </c>
      <c r="M2902" s="78" t="s">
        <v>91</v>
      </c>
      <c r="N2902" s="77" t="s">
        <v>111</v>
      </c>
      <c r="O2902" s="272"/>
      <c r="P2902" s="78" t="s">
        <v>36</v>
      </c>
      <c r="Q2902" s="280" t="s">
        <v>170</v>
      </c>
      <c r="R2902" s="382" t="s">
        <v>49</v>
      </c>
      <c r="S2902" s="390" t="s">
        <v>702</v>
      </c>
      <c r="T2902" s="382" t="s">
        <v>166</v>
      </c>
      <c r="U2902" s="78" t="s">
        <v>218</v>
      </c>
      <c r="V2902" s="427" t="s">
        <v>5177</v>
      </c>
      <c r="W2902" s="462"/>
      <c r="X2902" s="489">
        <v>45204</v>
      </c>
      <c r="Y2902" s="482"/>
      <c r="Z2902" s="74"/>
    </row>
    <row r="2903" spans="2:26" ht="42.45" hidden="1" customHeight="1" x14ac:dyDescent="0.3">
      <c r="B2903" s="56" t="str">
        <f t="shared" ca="1" si="342"/>
        <v>VERO</v>
      </c>
      <c r="C2903" s="57" t="b">
        <f t="shared" si="343"/>
        <v>1</v>
      </c>
      <c r="D2903" s="57" t="b">
        <f>+IF(Q2903='Convalida dati'!$B$16,AND('Dealflow centrale'!V2903&lt;&gt;"",I2903&lt;&gt;""),IF(AND('Dealflow centrale'!Q2903='Convalida dati'!$B$17,'Dealflow centrale'!I2903=""),OR('Dealflow centrale'!V2903="",V2903='Convalida dati'!$D$8),"FALSO"))</f>
        <v>1</v>
      </c>
      <c r="E2903" s="57" t="b">
        <f>+IF(OR(T2903='Convalida dati'!$F$4,T2903='Convalida dati'!$F$5,T2903='Convalida dati'!$F$8),OR('Dealflow centrale'!V2903='Convalida dati'!$D$9,V2903='Convalida dati'!$D$6,V2903='Convalida dati'!$D$7),IF(OR('Dealflow centrale'!T2903='Convalida dati'!$F$6,'Dealflow centrale'!T2903='Convalida dati'!$F$7),OR('Dealflow centrale'!V2903='Convalida dati'!$D$12,'Dealflow centrale'!V2903='Convalida dati'!$D$9,'Dealflow centrale'!V2903='Convalida dati'!$D$6),IF(T2903="",OR(V2903="",V2903='Convalida dati'!$D$8),"FALSO")))</f>
        <v>1</v>
      </c>
      <c r="F2903" s="58" t="str">
        <f t="shared" ca="1" si="344"/>
        <v>OK</v>
      </c>
      <c r="G2903" s="60">
        <f t="shared" si="341"/>
        <v>2898</v>
      </c>
      <c r="H2903" s="84">
        <v>45201</v>
      </c>
      <c r="I2903" s="295">
        <v>45201</v>
      </c>
      <c r="J2903" s="279" t="s">
        <v>5886</v>
      </c>
      <c r="K2903" s="70" t="s">
        <v>64</v>
      </c>
      <c r="L2903" s="70" t="s">
        <v>5887</v>
      </c>
      <c r="M2903" s="72" t="s">
        <v>909</v>
      </c>
      <c r="N2903" s="75"/>
      <c r="O2903" s="73" t="s">
        <v>5888</v>
      </c>
      <c r="P2903" s="72" t="s">
        <v>34</v>
      </c>
      <c r="Q2903" s="281" t="s">
        <v>170</v>
      </c>
      <c r="R2903" s="385" t="s">
        <v>49</v>
      </c>
      <c r="S2903" s="388" t="s">
        <v>702</v>
      </c>
      <c r="T2903" s="385" t="s">
        <v>166</v>
      </c>
      <c r="U2903" s="72" t="s">
        <v>218</v>
      </c>
      <c r="V2903" s="434" t="s">
        <v>174</v>
      </c>
      <c r="W2903" s="397"/>
      <c r="X2903" s="488">
        <v>45204</v>
      </c>
      <c r="Y2903" s="483" t="s">
        <v>4408</v>
      </c>
      <c r="Z2903" s="80"/>
    </row>
    <row r="2904" spans="2:26" ht="42.45" hidden="1" customHeight="1" x14ac:dyDescent="0.3">
      <c r="B2904" s="56" t="str">
        <f t="shared" ca="1" si="342"/>
        <v>VERO</v>
      </c>
      <c r="C2904" s="57" t="b">
        <f t="shared" si="343"/>
        <v>1</v>
      </c>
      <c r="D2904" s="57" t="b">
        <f>+IF(Q2904='Convalida dati'!$B$16,AND('Dealflow centrale'!V2904&lt;&gt;"",I2904&lt;&gt;""),IF(AND('Dealflow centrale'!Q2904='Convalida dati'!$B$17,'Dealflow centrale'!I2904=""),OR('Dealflow centrale'!V2904="",V2904='Convalida dati'!$D$8),"FALSO"))</f>
        <v>1</v>
      </c>
      <c r="E2904" s="57" t="b">
        <f>+IF(OR(T2904='Convalida dati'!$F$4,T2904='Convalida dati'!$F$5,T2904='Convalida dati'!$F$8),OR('Dealflow centrale'!V2904='Convalida dati'!$D$9,V2904='Convalida dati'!$D$6,V2904='Convalida dati'!$D$7),IF(OR('Dealflow centrale'!T2904='Convalida dati'!$F$6,'Dealflow centrale'!T2904='Convalida dati'!$F$7),OR('Dealflow centrale'!V2904='Convalida dati'!$D$12,'Dealflow centrale'!V2904='Convalida dati'!$D$9,'Dealflow centrale'!V2904='Convalida dati'!$D$6),IF(T2904="",OR(V2904="",V2904='Convalida dati'!$D$8),"FALSO")))</f>
        <v>1</v>
      </c>
      <c r="F2904" s="58" t="str">
        <f t="shared" ca="1" si="344"/>
        <v>OK</v>
      </c>
      <c r="G2904" s="66">
        <f t="shared" si="341"/>
        <v>2899</v>
      </c>
      <c r="H2904" s="85">
        <v>45202</v>
      </c>
      <c r="I2904" s="296">
        <v>45202</v>
      </c>
      <c r="J2904" s="292" t="s">
        <v>5889</v>
      </c>
      <c r="K2904" s="76" t="s">
        <v>62</v>
      </c>
      <c r="L2904" s="76" t="s">
        <v>69</v>
      </c>
      <c r="M2904" s="78" t="s">
        <v>70</v>
      </c>
      <c r="N2904" s="64"/>
      <c r="O2904" s="272" t="s">
        <v>5890</v>
      </c>
      <c r="P2904" s="78" t="s">
        <v>35</v>
      </c>
      <c r="Q2904" s="280" t="s">
        <v>170</v>
      </c>
      <c r="R2904" s="382" t="s">
        <v>53</v>
      </c>
      <c r="S2904" s="387" t="str">
        <f>+'EVCA sectoralclassification'!E89</f>
        <v>Business and industrial services</v>
      </c>
      <c r="T2904" s="382" t="s">
        <v>41</v>
      </c>
      <c r="U2904" s="78" t="s">
        <v>218</v>
      </c>
      <c r="V2904" s="445" t="s">
        <v>174</v>
      </c>
      <c r="W2904" s="396"/>
      <c r="X2904" s="489">
        <v>45204</v>
      </c>
      <c r="Y2904" s="482"/>
      <c r="Z2904" s="74"/>
    </row>
    <row r="2905" spans="2:26" ht="42.45" hidden="1" customHeight="1" x14ac:dyDescent="0.3">
      <c r="B2905" s="56" t="str">
        <f t="shared" ca="1" si="342"/>
        <v>VERO</v>
      </c>
      <c r="C2905" s="57" t="b">
        <f t="shared" si="343"/>
        <v>1</v>
      </c>
      <c r="D2905" s="57" t="b">
        <f>+IF(Q2905='Convalida dati'!$B$16,AND('Dealflow centrale'!V2905&lt;&gt;"",I2905&lt;&gt;""),IF(AND('Dealflow centrale'!Q2905='Convalida dati'!$B$17,'Dealflow centrale'!I2905=""),OR('Dealflow centrale'!V2905="",V2905='Convalida dati'!$D$8),"FALSO"))</f>
        <v>1</v>
      </c>
      <c r="E2905" s="57" t="b">
        <f>+IF(OR(T2905='Convalida dati'!$F$4,T2905='Convalida dati'!$F$5,T2905='Convalida dati'!$F$8),OR('Dealflow centrale'!V2905='Convalida dati'!$D$9,V2905='Convalida dati'!$D$6,V2905='Convalida dati'!$D$7),IF(OR('Dealflow centrale'!T2905='Convalida dati'!$F$6,'Dealflow centrale'!T2905='Convalida dati'!$F$7),OR('Dealflow centrale'!V2905='Convalida dati'!$D$12,'Dealflow centrale'!V2905='Convalida dati'!$D$9,'Dealflow centrale'!V2905='Convalida dati'!$D$6),IF(T2905="",OR(V2905="",V2905='Convalida dati'!$D$8),"FALSO")))</f>
        <v>1</v>
      </c>
      <c r="F2905" s="58" t="str">
        <f t="shared" ca="1" si="344"/>
        <v>OK</v>
      </c>
      <c r="G2905" s="60">
        <f t="shared" si="341"/>
        <v>2900</v>
      </c>
      <c r="H2905" s="84">
        <v>45203</v>
      </c>
      <c r="I2905" s="295">
        <v>45203</v>
      </c>
      <c r="J2905" s="279" t="s">
        <v>5892</v>
      </c>
      <c r="K2905" s="70" t="s">
        <v>62</v>
      </c>
      <c r="L2905" s="70" t="s">
        <v>206</v>
      </c>
      <c r="M2905" s="72" t="s">
        <v>206</v>
      </c>
      <c r="N2905" s="75"/>
      <c r="O2905" s="73" t="s">
        <v>5891</v>
      </c>
      <c r="P2905" s="72" t="s">
        <v>35</v>
      </c>
      <c r="Q2905" s="281" t="s">
        <v>170</v>
      </c>
      <c r="R2905" s="385" t="s">
        <v>51</v>
      </c>
      <c r="S2905" s="388" t="str">
        <f>+'EVCA sectoralclassification'!E46</f>
        <v>Business and industrial products</v>
      </c>
      <c r="T2905" s="385" t="s">
        <v>147</v>
      </c>
      <c r="U2905" s="72" t="s">
        <v>218</v>
      </c>
      <c r="V2905" s="434" t="s">
        <v>174</v>
      </c>
      <c r="W2905" s="397"/>
      <c r="X2905" s="491">
        <v>45204</v>
      </c>
      <c r="Y2905" s="483"/>
      <c r="Z2905" s="80"/>
    </row>
    <row r="2906" spans="2:26" ht="42.45" hidden="1" customHeight="1" x14ac:dyDescent="0.3">
      <c r="B2906" s="56" t="str">
        <f t="shared" ca="1" si="342"/>
        <v>VERO</v>
      </c>
      <c r="C2906" s="57" t="b">
        <f t="shared" si="343"/>
        <v>1</v>
      </c>
      <c r="D2906" s="57" t="b">
        <f>+IF(Q2906='Convalida dati'!$B$16,AND('Dealflow centrale'!V2906&lt;&gt;"",I2906&lt;&gt;""),IF(AND('Dealflow centrale'!Q2906='Convalida dati'!$B$17,'Dealflow centrale'!I2906=""),OR('Dealflow centrale'!V2906="",V2906='Convalida dati'!$D$8),"FALSO"))</f>
        <v>1</v>
      </c>
      <c r="E2906" s="57" t="b">
        <f>+IF(OR(T2906='Convalida dati'!$F$4,T2906='Convalida dati'!$F$5,T2906='Convalida dati'!$F$8),OR('Dealflow centrale'!V2906='Convalida dati'!$D$9,V2906='Convalida dati'!$D$6,V2906='Convalida dati'!$D$7),IF(OR('Dealflow centrale'!T2906='Convalida dati'!$F$6,'Dealflow centrale'!T2906='Convalida dati'!$F$7),OR('Dealflow centrale'!V2906='Convalida dati'!$D$12,'Dealflow centrale'!V2906='Convalida dati'!$D$9,'Dealflow centrale'!V2906='Convalida dati'!$D$6),IF(T2906="",OR(V2906="",V2906='Convalida dati'!$D$8),"FALSO")))</f>
        <v>1</v>
      </c>
      <c r="F2906" s="58" t="str">
        <f t="shared" ca="1" si="344"/>
        <v>OK</v>
      </c>
      <c r="G2906" s="66">
        <f t="shared" si="341"/>
        <v>2901</v>
      </c>
      <c r="H2906" s="85">
        <v>45204</v>
      </c>
      <c r="I2906" s="296">
        <v>45204</v>
      </c>
      <c r="J2906" s="292" t="s">
        <v>5893</v>
      </c>
      <c r="K2906" s="76" t="s">
        <v>64</v>
      </c>
      <c r="L2906" s="76" t="s">
        <v>705</v>
      </c>
      <c r="M2906" s="78" t="s">
        <v>187</v>
      </c>
      <c r="N2906" s="64"/>
      <c r="O2906" s="272" t="s">
        <v>5894</v>
      </c>
      <c r="P2906" s="66" t="s">
        <v>34</v>
      </c>
      <c r="Q2906" s="280" t="s">
        <v>170</v>
      </c>
      <c r="R2906" s="382" t="s">
        <v>53</v>
      </c>
      <c r="S2906" s="387" t="str">
        <f>+'EVCA sectoralclassification'!E182</f>
        <v>Financial institutions and services</v>
      </c>
      <c r="T2906" s="384" t="s">
        <v>166</v>
      </c>
      <c r="U2906" s="78" t="s">
        <v>218</v>
      </c>
      <c r="V2906" s="445" t="s">
        <v>174</v>
      </c>
      <c r="W2906" s="396"/>
      <c r="X2906" s="489">
        <v>45204</v>
      </c>
      <c r="Y2906" s="482" t="s">
        <v>4408</v>
      </c>
      <c r="Z2906" s="74"/>
    </row>
    <row r="2907" spans="2:26" ht="42.45" hidden="1" customHeight="1" x14ac:dyDescent="0.3">
      <c r="B2907" s="56" t="str">
        <f t="shared" ca="1" si="342"/>
        <v>VERO</v>
      </c>
      <c r="C2907" s="57" t="b">
        <f t="shared" si="343"/>
        <v>1</v>
      </c>
      <c r="D2907" s="57" t="b">
        <f>+IF(Q2907='Convalida dati'!$B$16,AND('Dealflow centrale'!V2907&lt;&gt;"",I2907&lt;&gt;""),IF(AND('Dealflow centrale'!Q2907='Convalida dati'!$B$17,'Dealflow centrale'!I2907=""),OR('Dealflow centrale'!V2907="",V2907='Convalida dati'!$D$8),"FALSO"))</f>
        <v>1</v>
      </c>
      <c r="E2907" s="57" t="b">
        <f>+IF(OR(T2907='Convalida dati'!$F$4,T2907='Convalida dati'!$F$5,T2907='Convalida dati'!$F$8),OR('Dealflow centrale'!V2907='Convalida dati'!$D$9,V2907='Convalida dati'!$D$6,V2907='Convalida dati'!$D$7),IF(OR('Dealflow centrale'!T2907='Convalida dati'!$F$6,'Dealflow centrale'!T2907='Convalida dati'!$F$7),OR('Dealflow centrale'!V2907='Convalida dati'!$D$12,'Dealflow centrale'!V2907='Convalida dati'!$D$9,'Dealflow centrale'!V2907='Convalida dati'!$D$6),IF(T2907="",OR(V2907="",V2907='Convalida dati'!$D$8),"FALSO")))</f>
        <v>1</v>
      </c>
      <c r="F2907" s="58" t="str">
        <f t="shared" ca="1" si="344"/>
        <v>OK</v>
      </c>
      <c r="G2907" s="60">
        <f t="shared" si="341"/>
        <v>2902</v>
      </c>
      <c r="H2907" s="84">
        <v>45205</v>
      </c>
      <c r="I2907" s="295">
        <v>45205</v>
      </c>
      <c r="J2907" s="279" t="s">
        <v>5895</v>
      </c>
      <c r="K2907" s="70" t="s">
        <v>62</v>
      </c>
      <c r="L2907" s="70" t="s">
        <v>69</v>
      </c>
      <c r="M2907" s="72" t="s">
        <v>70</v>
      </c>
      <c r="N2907" s="75" t="s">
        <v>111</v>
      </c>
      <c r="O2907" s="73"/>
      <c r="P2907" s="72" t="s">
        <v>36</v>
      </c>
      <c r="Q2907" s="281" t="s">
        <v>170</v>
      </c>
      <c r="R2907" s="385" t="s">
        <v>49</v>
      </c>
      <c r="S2907" s="388" t="s">
        <v>702</v>
      </c>
      <c r="T2907" s="385" t="s">
        <v>166</v>
      </c>
      <c r="U2907" s="72" t="s">
        <v>218</v>
      </c>
      <c r="V2907" s="425" t="s">
        <v>5177</v>
      </c>
      <c r="W2907" s="461"/>
      <c r="X2907" s="488">
        <v>45210</v>
      </c>
      <c r="Y2907" s="483"/>
      <c r="Z2907" s="80"/>
    </row>
    <row r="2908" spans="2:26" ht="42.45" hidden="1" customHeight="1" x14ac:dyDescent="0.3">
      <c r="B2908" s="56" t="str">
        <f t="shared" ca="1" si="342"/>
        <v>VERO</v>
      </c>
      <c r="C2908" s="57" t="b">
        <f t="shared" si="343"/>
        <v>1</v>
      </c>
      <c r="D2908" s="57" t="b">
        <f>+IF(Q2908='Convalida dati'!$B$16,AND('Dealflow centrale'!V2908&lt;&gt;"",I2908&lt;&gt;""),IF(AND('Dealflow centrale'!Q2908='Convalida dati'!$B$17,'Dealflow centrale'!I2908=""),OR('Dealflow centrale'!V2908="",V2908='Convalida dati'!$D$8),"FALSO"))</f>
        <v>1</v>
      </c>
      <c r="E2908" s="57" t="b">
        <f>+IF(OR(T2908='Convalida dati'!$F$4,T2908='Convalida dati'!$F$5,T2908='Convalida dati'!$F$8),OR('Dealflow centrale'!V2908='Convalida dati'!$D$9,V2908='Convalida dati'!$D$6,V2908='Convalida dati'!$D$7),IF(OR('Dealflow centrale'!T2908='Convalida dati'!$F$6,'Dealflow centrale'!T2908='Convalida dati'!$F$7),OR('Dealflow centrale'!V2908='Convalida dati'!$D$12,'Dealflow centrale'!V2908='Convalida dati'!$D$9,'Dealflow centrale'!V2908='Convalida dati'!$D$6),IF(T2908="",OR(V2908="",V2908='Convalida dati'!$D$8),"FALSO")))</f>
        <v>1</v>
      </c>
      <c r="F2908" s="58" t="str">
        <f t="shared" ca="1" si="344"/>
        <v>OK</v>
      </c>
      <c r="G2908" s="66">
        <f t="shared" si="341"/>
        <v>2903</v>
      </c>
      <c r="H2908" s="85">
        <v>45205</v>
      </c>
      <c r="I2908" s="296">
        <v>45205</v>
      </c>
      <c r="J2908" s="292" t="s">
        <v>5896</v>
      </c>
      <c r="K2908" s="76" t="s">
        <v>62</v>
      </c>
      <c r="L2908" s="76" t="s">
        <v>149</v>
      </c>
      <c r="M2908" s="78" t="s">
        <v>92</v>
      </c>
      <c r="N2908" s="64"/>
      <c r="O2908" s="272" t="s">
        <v>5601</v>
      </c>
      <c r="P2908" s="66" t="s">
        <v>35</v>
      </c>
      <c r="Q2908" s="280" t="s">
        <v>170</v>
      </c>
      <c r="R2908" s="384" t="s">
        <v>47</v>
      </c>
      <c r="S2908" s="387" t="str">
        <f>+'EVCA sectoralclassification'!E131</f>
        <v>Consumer products manufacturing</v>
      </c>
      <c r="T2908" s="384" t="s">
        <v>166</v>
      </c>
      <c r="U2908" s="78" t="s">
        <v>218</v>
      </c>
      <c r="V2908" s="427" t="s">
        <v>5177</v>
      </c>
      <c r="W2908" s="462"/>
      <c r="X2908" s="489">
        <v>45210</v>
      </c>
      <c r="Y2908" s="482"/>
      <c r="Z2908" s="74"/>
    </row>
    <row r="2909" spans="2:26" ht="42.45" hidden="1" customHeight="1" x14ac:dyDescent="0.3">
      <c r="B2909" s="56" t="str">
        <f t="shared" ca="1" si="342"/>
        <v>VERO</v>
      </c>
      <c r="C2909" s="57" t="b">
        <f t="shared" si="343"/>
        <v>1</v>
      </c>
      <c r="D2909" s="57" t="b">
        <f>+IF(Q2909='Convalida dati'!$B$16,AND('Dealflow centrale'!V2909&lt;&gt;"",I2909&lt;&gt;""),IF(AND('Dealflow centrale'!Q2909='Convalida dati'!$B$17,'Dealflow centrale'!I2909=""),OR('Dealflow centrale'!V2909="",V2909='Convalida dati'!$D$8),"FALSO"))</f>
        <v>1</v>
      </c>
      <c r="E2909" s="57" t="b">
        <f>+IF(OR(T2909='Convalida dati'!$F$4,T2909='Convalida dati'!$F$5,T2909='Convalida dati'!$F$8),OR('Dealflow centrale'!V2909='Convalida dati'!$D$9,V2909='Convalida dati'!$D$6,V2909='Convalida dati'!$D$7),IF(OR('Dealflow centrale'!T2909='Convalida dati'!$F$6,'Dealflow centrale'!T2909='Convalida dati'!$F$7),OR('Dealflow centrale'!V2909='Convalida dati'!$D$12,'Dealflow centrale'!V2909='Convalida dati'!$D$9,'Dealflow centrale'!V2909='Convalida dati'!$D$6),IF(T2909="",OR(V2909="",V2909='Convalida dati'!$D$8),"FALSO")))</f>
        <v>1</v>
      </c>
      <c r="F2909" s="58" t="str">
        <f t="shared" ca="1" si="344"/>
        <v>OK</v>
      </c>
      <c r="G2909" s="60">
        <f t="shared" si="341"/>
        <v>2904</v>
      </c>
      <c r="H2909" s="84">
        <v>45205</v>
      </c>
      <c r="I2909" s="295">
        <v>45205</v>
      </c>
      <c r="J2909" s="279" t="s">
        <v>5898</v>
      </c>
      <c r="K2909" s="70" t="s">
        <v>62</v>
      </c>
      <c r="L2909" s="70" t="s">
        <v>206</v>
      </c>
      <c r="M2909" s="72" t="s">
        <v>206</v>
      </c>
      <c r="N2909" s="75"/>
      <c r="O2909" s="73" t="s">
        <v>5897</v>
      </c>
      <c r="P2909" s="72" t="s">
        <v>35</v>
      </c>
      <c r="Q2909" s="281" t="s">
        <v>170</v>
      </c>
      <c r="R2909" s="385" t="s">
        <v>53</v>
      </c>
      <c r="S2909" s="388" t="str">
        <f>+'EVCA sectoralclassification'!E183</f>
        <v>Financial institutions and services</v>
      </c>
      <c r="T2909" s="385" t="s">
        <v>166</v>
      </c>
      <c r="U2909" s="72" t="s">
        <v>218</v>
      </c>
      <c r="V2909" s="425" t="s">
        <v>5177</v>
      </c>
      <c r="W2909" s="461"/>
      <c r="X2909" s="488">
        <v>45210</v>
      </c>
      <c r="Y2909" s="483"/>
      <c r="Z2909" s="80"/>
    </row>
    <row r="2910" spans="2:26" ht="42.45" hidden="1" customHeight="1" x14ac:dyDescent="0.3">
      <c r="B2910" s="56" t="str">
        <f t="shared" ca="1" si="342"/>
        <v>VERO</v>
      </c>
      <c r="C2910" s="57" t="b">
        <f t="shared" si="343"/>
        <v>1</v>
      </c>
      <c r="D2910" s="57" t="b">
        <f>+IF(Q2910='Convalida dati'!$B$16,AND('Dealflow centrale'!V2910&lt;&gt;"",I2910&lt;&gt;""),IF(AND('Dealflow centrale'!Q2910='Convalida dati'!$B$17,'Dealflow centrale'!I2910=""),OR('Dealflow centrale'!V2910="",V2910='Convalida dati'!$D$8),"FALSO"))</f>
        <v>1</v>
      </c>
      <c r="E2910" s="57" t="b">
        <f>+IF(OR(T2910='Convalida dati'!$F$4,T2910='Convalida dati'!$F$5,T2910='Convalida dati'!$F$8),OR('Dealflow centrale'!V2910='Convalida dati'!$D$9,V2910='Convalida dati'!$D$6,V2910='Convalida dati'!$D$7),IF(OR('Dealflow centrale'!T2910='Convalida dati'!$F$6,'Dealflow centrale'!T2910='Convalida dati'!$F$7),OR('Dealflow centrale'!V2910='Convalida dati'!$D$12,'Dealflow centrale'!V2910='Convalida dati'!$D$9,'Dealflow centrale'!V2910='Convalida dati'!$D$6),IF(T2910="",OR(V2910="",V2910='Convalida dati'!$D$8),"FALSO")))</f>
        <v>1</v>
      </c>
      <c r="F2910" s="58" t="str">
        <f t="shared" ca="1" si="344"/>
        <v>OK</v>
      </c>
      <c r="G2910" s="66">
        <f t="shared" si="341"/>
        <v>2905</v>
      </c>
      <c r="H2910" s="85">
        <v>45205</v>
      </c>
      <c r="I2910" s="296">
        <v>45205</v>
      </c>
      <c r="J2910" s="292" t="s">
        <v>4476</v>
      </c>
      <c r="K2910" s="76" t="s">
        <v>62</v>
      </c>
      <c r="L2910" s="76" t="s">
        <v>2276</v>
      </c>
      <c r="M2910" s="78" t="s">
        <v>95</v>
      </c>
      <c r="N2910" s="77" t="s">
        <v>111</v>
      </c>
      <c r="O2910" s="272"/>
      <c r="P2910" s="78" t="s">
        <v>36</v>
      </c>
      <c r="Q2910" s="280" t="s">
        <v>170</v>
      </c>
      <c r="R2910" s="382" t="s">
        <v>49</v>
      </c>
      <c r="S2910" s="387" t="str">
        <f>+'EVCA sectoralclassification'!E214</f>
        <v>Systems software</v>
      </c>
      <c r="T2910" s="384" t="s">
        <v>166</v>
      </c>
      <c r="U2910" s="78" t="s">
        <v>218</v>
      </c>
      <c r="V2910" s="427" t="s">
        <v>5177</v>
      </c>
      <c r="W2910" s="462"/>
      <c r="X2910" s="489">
        <v>45210</v>
      </c>
      <c r="Y2910" s="482"/>
      <c r="Z2910" s="74"/>
    </row>
    <row r="2911" spans="2:26" ht="42.45" hidden="1" customHeight="1" x14ac:dyDescent="0.3">
      <c r="B2911" s="56" t="str">
        <f t="shared" ca="1" si="342"/>
        <v>VERO</v>
      </c>
      <c r="C2911" s="57" t="b">
        <f t="shared" si="343"/>
        <v>1</v>
      </c>
      <c r="D2911" s="57" t="b">
        <f>+IF(Q2911='Convalida dati'!$B$16,AND('Dealflow centrale'!V2911&lt;&gt;"",I2911&lt;&gt;""),IF(AND('Dealflow centrale'!Q2911='Convalida dati'!$B$17,'Dealflow centrale'!I2911=""),OR('Dealflow centrale'!V2911="",V2911='Convalida dati'!$D$8),"FALSO"))</f>
        <v>1</v>
      </c>
      <c r="E2911" s="57" t="b">
        <f>+IF(OR(T2911='Convalida dati'!$F$4,T2911='Convalida dati'!$F$5,T2911='Convalida dati'!$F$8),OR('Dealflow centrale'!V2911='Convalida dati'!$D$9,V2911='Convalida dati'!$D$6,V2911='Convalida dati'!$D$7),IF(OR('Dealflow centrale'!T2911='Convalida dati'!$F$6,'Dealflow centrale'!T2911='Convalida dati'!$F$7),OR('Dealflow centrale'!V2911='Convalida dati'!$D$12,'Dealflow centrale'!V2911='Convalida dati'!$D$9,'Dealflow centrale'!V2911='Convalida dati'!$D$6),IF(T2911="",OR(V2911="",V2911='Convalida dati'!$D$8),"FALSO")))</f>
        <v>1</v>
      </c>
      <c r="F2911" s="58" t="str">
        <f t="shared" ca="1" si="344"/>
        <v>OK</v>
      </c>
      <c r="G2911" s="60">
        <f t="shared" si="341"/>
        <v>2906</v>
      </c>
      <c r="H2911" s="84">
        <v>45208</v>
      </c>
      <c r="I2911" s="295">
        <v>45208</v>
      </c>
      <c r="J2911" s="279" t="s">
        <v>5899</v>
      </c>
      <c r="K2911" s="70" t="s">
        <v>64</v>
      </c>
      <c r="L2911" s="70" t="s">
        <v>705</v>
      </c>
      <c r="M2911" s="72" t="s">
        <v>187</v>
      </c>
      <c r="N2911" s="75"/>
      <c r="O2911" s="73" t="s">
        <v>5902</v>
      </c>
      <c r="P2911" s="72" t="s">
        <v>83</v>
      </c>
      <c r="Q2911" s="281" t="s">
        <v>170</v>
      </c>
      <c r="R2911" s="385" t="s">
        <v>49</v>
      </c>
      <c r="S2911" s="388" t="str">
        <f>+'EVCA sectoralclassification'!E214</f>
        <v>Systems software</v>
      </c>
      <c r="T2911" s="385" t="s">
        <v>166</v>
      </c>
      <c r="U2911" s="72" t="s">
        <v>218</v>
      </c>
      <c r="V2911" s="434" t="s">
        <v>174</v>
      </c>
      <c r="W2911" s="397"/>
      <c r="X2911" s="488">
        <v>45210</v>
      </c>
      <c r="Y2911" s="483" t="s">
        <v>4408</v>
      </c>
      <c r="Z2911" s="80"/>
    </row>
    <row r="2912" spans="2:26" ht="42.45" hidden="1" customHeight="1" x14ac:dyDescent="0.3">
      <c r="B2912" s="56" t="str">
        <f t="shared" ca="1" si="342"/>
        <v>VERO</v>
      </c>
      <c r="C2912" s="57" t="b">
        <f t="shared" si="343"/>
        <v>1</v>
      </c>
      <c r="D2912" s="57" t="b">
        <f>+IF(Q2912='Convalida dati'!$B$16,AND('Dealflow centrale'!V2912&lt;&gt;"",I2912&lt;&gt;""),IF(AND('Dealflow centrale'!Q2912='Convalida dati'!$B$17,'Dealflow centrale'!I2912=""),OR('Dealflow centrale'!V2912="",V2912='Convalida dati'!$D$8),"FALSO"))</f>
        <v>1</v>
      </c>
      <c r="E2912" s="57" t="b">
        <f>+IF(OR(T2912='Convalida dati'!$F$4,T2912='Convalida dati'!$F$5,T2912='Convalida dati'!$F$8),OR('Dealflow centrale'!V2912='Convalida dati'!$D$9,V2912='Convalida dati'!$D$6,V2912='Convalida dati'!$D$7),IF(OR('Dealflow centrale'!T2912='Convalida dati'!$F$6,'Dealflow centrale'!T2912='Convalida dati'!$F$7),OR('Dealflow centrale'!V2912='Convalida dati'!$D$12,'Dealflow centrale'!V2912='Convalida dati'!$D$9,'Dealflow centrale'!V2912='Convalida dati'!$D$6),IF(T2912="",OR(V2912="",V2912='Convalida dati'!$D$8),"FALSO")))</f>
        <v>1</v>
      </c>
      <c r="F2912" s="58" t="str">
        <f t="shared" ca="1" si="344"/>
        <v>OK</v>
      </c>
      <c r="G2912" s="66">
        <f t="shared" si="341"/>
        <v>2907</v>
      </c>
      <c r="H2912" s="85">
        <v>45208</v>
      </c>
      <c r="I2912" s="296">
        <v>45208</v>
      </c>
      <c r="J2912" s="292" t="s">
        <v>5900</v>
      </c>
      <c r="K2912" s="76" t="s">
        <v>64</v>
      </c>
      <c r="L2912" s="76" t="s">
        <v>705</v>
      </c>
      <c r="M2912" s="78" t="s">
        <v>187</v>
      </c>
      <c r="N2912" s="64"/>
      <c r="O2912" s="272" t="s">
        <v>5902</v>
      </c>
      <c r="P2912" s="78" t="s">
        <v>83</v>
      </c>
      <c r="Q2912" s="280" t="s">
        <v>170</v>
      </c>
      <c r="R2912" s="384" t="s">
        <v>53</v>
      </c>
      <c r="S2912" s="387" t="str">
        <f>+'EVCA sectoralclassification'!E181</f>
        <v>Financial institutions and services</v>
      </c>
      <c r="T2912" s="384" t="s">
        <v>166</v>
      </c>
      <c r="U2912" s="78" t="s">
        <v>218</v>
      </c>
      <c r="V2912" s="445" t="s">
        <v>174</v>
      </c>
      <c r="W2912" s="396"/>
      <c r="X2912" s="489">
        <v>45210</v>
      </c>
      <c r="Y2912" s="482" t="s">
        <v>4408</v>
      </c>
      <c r="Z2912" s="74"/>
    </row>
    <row r="2913" spans="2:26" ht="42.45" hidden="1" customHeight="1" x14ac:dyDescent="0.3">
      <c r="B2913" s="56" t="str">
        <f t="shared" ca="1" si="342"/>
        <v>VERO</v>
      </c>
      <c r="C2913" s="57" t="b">
        <f t="shared" si="343"/>
        <v>1</v>
      </c>
      <c r="D2913" s="57" t="b">
        <f>+IF(Q2913='Convalida dati'!$B$16,AND('Dealflow centrale'!V2913&lt;&gt;"",I2913&lt;&gt;""),IF(AND('Dealflow centrale'!Q2913='Convalida dati'!$B$17,'Dealflow centrale'!I2913=""),OR('Dealflow centrale'!V2913="",V2913='Convalida dati'!$D$8),"FALSO"))</f>
        <v>1</v>
      </c>
      <c r="E2913" s="57" t="b">
        <f>+IF(OR(T2913='Convalida dati'!$F$4,T2913='Convalida dati'!$F$5,T2913='Convalida dati'!$F$8),OR('Dealflow centrale'!V2913='Convalida dati'!$D$9,V2913='Convalida dati'!$D$6,V2913='Convalida dati'!$D$7),IF(OR('Dealflow centrale'!T2913='Convalida dati'!$F$6,'Dealflow centrale'!T2913='Convalida dati'!$F$7),OR('Dealflow centrale'!V2913='Convalida dati'!$D$12,'Dealflow centrale'!V2913='Convalida dati'!$D$9,'Dealflow centrale'!V2913='Convalida dati'!$D$6),IF(T2913="",OR(V2913="",V2913='Convalida dati'!$D$8),"FALSO")))</f>
        <v>1</v>
      </c>
      <c r="F2913" s="58" t="str">
        <f t="shared" ca="1" si="344"/>
        <v>OK</v>
      </c>
      <c r="G2913" s="60">
        <f t="shared" si="341"/>
        <v>2908</v>
      </c>
      <c r="H2913" s="84">
        <v>45208</v>
      </c>
      <c r="I2913" s="295">
        <v>45208</v>
      </c>
      <c r="J2913" s="279" t="s">
        <v>5901</v>
      </c>
      <c r="K2913" s="70" t="s">
        <v>62</v>
      </c>
      <c r="L2913" s="70" t="s">
        <v>192</v>
      </c>
      <c r="M2913" s="72" t="s">
        <v>95</v>
      </c>
      <c r="N2913" s="75"/>
      <c r="O2913" s="73" t="s">
        <v>5902</v>
      </c>
      <c r="P2913" s="72" t="s">
        <v>83</v>
      </c>
      <c r="Q2913" s="281" t="s">
        <v>170</v>
      </c>
      <c r="R2913" s="385" t="s">
        <v>49</v>
      </c>
      <c r="S2913" s="388" t="s">
        <v>702</v>
      </c>
      <c r="T2913" s="385" t="s">
        <v>166</v>
      </c>
      <c r="U2913" s="72" t="s">
        <v>218</v>
      </c>
      <c r="V2913" s="425" t="s">
        <v>5177</v>
      </c>
      <c r="W2913" s="461"/>
      <c r="X2913" s="488">
        <v>45210</v>
      </c>
      <c r="Y2913" s="483"/>
      <c r="Z2913" s="80"/>
    </row>
    <row r="2914" spans="2:26" ht="42.45" hidden="1" customHeight="1" x14ac:dyDescent="0.3">
      <c r="B2914" s="56" t="str">
        <f t="shared" ca="1" si="342"/>
        <v>VERO</v>
      </c>
      <c r="C2914" s="57" t="b">
        <f t="shared" si="343"/>
        <v>1</v>
      </c>
      <c r="D2914" s="57" t="b">
        <f>+IF(Q2914='Convalida dati'!$B$16,AND('Dealflow centrale'!V2914&lt;&gt;"",I2914&lt;&gt;""),IF(AND('Dealflow centrale'!Q2914='Convalida dati'!$B$17,'Dealflow centrale'!I2914=""),OR('Dealflow centrale'!V2914="",V2914='Convalida dati'!$D$8),"FALSO"))</f>
        <v>1</v>
      </c>
      <c r="E2914" s="57" t="b">
        <f>+IF(OR(T2914='Convalida dati'!$F$4,T2914='Convalida dati'!$F$5,T2914='Convalida dati'!$F$8),OR('Dealflow centrale'!V2914='Convalida dati'!$D$9,V2914='Convalida dati'!$D$6,V2914='Convalida dati'!$D$7),IF(OR('Dealflow centrale'!T2914='Convalida dati'!$F$6,'Dealflow centrale'!T2914='Convalida dati'!$F$7),OR('Dealflow centrale'!V2914='Convalida dati'!$D$12,'Dealflow centrale'!V2914='Convalida dati'!$D$9,'Dealflow centrale'!V2914='Convalida dati'!$D$6),IF(T2914="",OR(V2914="",V2914='Convalida dati'!$D$8),"FALSO")))</f>
        <v>1</v>
      </c>
      <c r="F2914" s="58" t="str">
        <f t="shared" ca="1" si="344"/>
        <v>OK</v>
      </c>
      <c r="G2914" s="66">
        <f t="shared" si="341"/>
        <v>2909</v>
      </c>
      <c r="H2914" s="85">
        <v>45209</v>
      </c>
      <c r="I2914" s="296">
        <v>45209</v>
      </c>
      <c r="J2914" s="292" t="s">
        <v>5903</v>
      </c>
      <c r="K2914" s="76" t="s">
        <v>62</v>
      </c>
      <c r="L2914" s="76" t="s">
        <v>151</v>
      </c>
      <c r="M2914" s="78" t="s">
        <v>92</v>
      </c>
      <c r="N2914" s="64"/>
      <c r="O2914" s="272" t="s">
        <v>5904</v>
      </c>
      <c r="P2914" s="78" t="s">
        <v>34</v>
      </c>
      <c r="Q2914" s="280" t="s">
        <v>170</v>
      </c>
      <c r="R2914" s="384" t="s">
        <v>48</v>
      </c>
      <c r="S2914" s="387" t="str">
        <f>+'EVCA sectoralclassification'!E199</f>
        <v>Internet technologies</v>
      </c>
      <c r="T2914" s="384" t="s">
        <v>41</v>
      </c>
      <c r="U2914" s="78" t="s">
        <v>218</v>
      </c>
      <c r="V2914" s="445" t="s">
        <v>174</v>
      </c>
      <c r="W2914" s="396"/>
      <c r="X2914" s="489">
        <v>45210</v>
      </c>
      <c r="Y2914" s="482"/>
      <c r="Z2914" s="74"/>
    </row>
    <row r="2915" spans="2:26" ht="42.45" hidden="1" customHeight="1" x14ac:dyDescent="0.3">
      <c r="B2915" s="56" t="str">
        <f t="shared" ca="1" si="342"/>
        <v>VERO</v>
      </c>
      <c r="C2915" s="57" t="b">
        <f t="shared" si="343"/>
        <v>1</v>
      </c>
      <c r="D2915" s="57" t="b">
        <f>+IF(Q2915='Convalida dati'!$B$16,AND('Dealflow centrale'!V2915&lt;&gt;"",I2915&lt;&gt;""),IF(AND('Dealflow centrale'!Q2915='Convalida dati'!$B$17,'Dealflow centrale'!I2915=""),OR('Dealflow centrale'!V2915="",V2915='Convalida dati'!$D$8),"FALSO"))</f>
        <v>1</v>
      </c>
      <c r="E2915" s="57" t="b">
        <f>+IF(OR(T2915='Convalida dati'!$F$4,T2915='Convalida dati'!$F$5,T2915='Convalida dati'!$F$8),OR('Dealflow centrale'!V2915='Convalida dati'!$D$9,V2915='Convalida dati'!$D$6,V2915='Convalida dati'!$D$7),IF(OR('Dealflow centrale'!T2915='Convalida dati'!$F$6,'Dealflow centrale'!T2915='Convalida dati'!$F$7),OR('Dealflow centrale'!V2915='Convalida dati'!$D$12,'Dealflow centrale'!V2915='Convalida dati'!$D$9,'Dealflow centrale'!V2915='Convalida dati'!$D$6),IF(T2915="",OR(V2915="",V2915='Convalida dati'!$D$8),"FALSO")))</f>
        <v>1</v>
      </c>
      <c r="F2915" s="58" t="str">
        <f t="shared" ca="1" si="344"/>
        <v>OK</v>
      </c>
      <c r="G2915" s="60">
        <f t="shared" si="341"/>
        <v>2910</v>
      </c>
      <c r="H2915" s="84">
        <v>45210</v>
      </c>
      <c r="I2915" s="295">
        <v>45210</v>
      </c>
      <c r="J2915" s="279" t="s">
        <v>5906</v>
      </c>
      <c r="K2915" s="70" t="s">
        <v>62</v>
      </c>
      <c r="L2915" s="70" t="s">
        <v>149</v>
      </c>
      <c r="M2915" s="72" t="s">
        <v>92</v>
      </c>
      <c r="N2915" s="75"/>
      <c r="O2915" s="73" t="s">
        <v>5905</v>
      </c>
      <c r="P2915" s="72" t="s">
        <v>34</v>
      </c>
      <c r="Q2915" s="281" t="s">
        <v>170</v>
      </c>
      <c r="R2915" s="385" t="s">
        <v>49</v>
      </c>
      <c r="S2915" s="388" t="s">
        <v>702</v>
      </c>
      <c r="T2915" s="385" t="s">
        <v>166</v>
      </c>
      <c r="U2915" s="72" t="s">
        <v>218</v>
      </c>
      <c r="V2915" s="425" t="s">
        <v>5177</v>
      </c>
      <c r="W2915" s="461"/>
      <c r="X2915" s="488">
        <v>45215</v>
      </c>
      <c r="Y2915" s="483"/>
      <c r="Z2915" s="80"/>
    </row>
    <row r="2916" spans="2:26" ht="42.45" hidden="1" customHeight="1" x14ac:dyDescent="0.3">
      <c r="B2916" s="56" t="str">
        <f t="shared" ca="1" si="342"/>
        <v>VERO</v>
      </c>
      <c r="C2916" s="57" t="b">
        <f t="shared" si="343"/>
        <v>1</v>
      </c>
      <c r="D2916" s="57" t="b">
        <f>+IF(Q2916='Convalida dati'!$B$16,AND('Dealflow centrale'!V2916&lt;&gt;"",I2916&lt;&gt;""),IF(AND('Dealflow centrale'!Q2916='Convalida dati'!$B$17,'Dealflow centrale'!I2916=""),OR('Dealflow centrale'!V2916="",V2916='Convalida dati'!$D$8),"FALSO"))</f>
        <v>1</v>
      </c>
      <c r="E2916" s="57" t="b">
        <f>+IF(OR(T2916='Convalida dati'!$F$4,T2916='Convalida dati'!$F$5,T2916='Convalida dati'!$F$8),OR('Dealflow centrale'!V2916='Convalida dati'!$D$9,V2916='Convalida dati'!$D$6,V2916='Convalida dati'!$D$7),IF(OR('Dealflow centrale'!T2916='Convalida dati'!$F$6,'Dealflow centrale'!T2916='Convalida dati'!$F$7),OR('Dealflow centrale'!V2916='Convalida dati'!$D$12,'Dealflow centrale'!V2916='Convalida dati'!$D$9,'Dealflow centrale'!V2916='Convalida dati'!$D$6),IF(T2916="",OR(V2916="",V2916='Convalida dati'!$D$8),"FALSO")))</f>
        <v>1</v>
      </c>
      <c r="F2916" s="58" t="str">
        <f t="shared" ca="1" si="344"/>
        <v>OK</v>
      </c>
      <c r="G2916" s="66">
        <f t="shared" si="341"/>
        <v>2911</v>
      </c>
      <c r="H2916" s="85">
        <v>45210</v>
      </c>
      <c r="I2916" s="296">
        <v>45210</v>
      </c>
      <c r="J2916" s="292" t="s">
        <v>5908</v>
      </c>
      <c r="K2916" s="76" t="s">
        <v>62</v>
      </c>
      <c r="L2916" s="76" t="s">
        <v>830</v>
      </c>
      <c r="M2916" s="78" t="s">
        <v>103</v>
      </c>
      <c r="N2916" s="64"/>
      <c r="O2916" s="272" t="s">
        <v>5907</v>
      </c>
      <c r="P2916" s="78" t="s">
        <v>37</v>
      </c>
      <c r="Q2916" s="280" t="s">
        <v>170</v>
      </c>
      <c r="R2916" s="384" t="s">
        <v>46</v>
      </c>
      <c r="S2916" s="387" t="str">
        <f>+'EVCA sectoralclassification'!E179</f>
        <v>Energy: other</v>
      </c>
      <c r="T2916" s="384" t="s">
        <v>166</v>
      </c>
      <c r="U2916" s="66" t="s">
        <v>218</v>
      </c>
      <c r="V2916" s="427" t="s">
        <v>5177</v>
      </c>
      <c r="W2916" s="462"/>
      <c r="X2916" s="489">
        <v>45215</v>
      </c>
      <c r="Y2916" s="482"/>
      <c r="Z2916" s="74"/>
    </row>
    <row r="2917" spans="2:26" ht="42.45" hidden="1" customHeight="1" x14ac:dyDescent="0.3">
      <c r="B2917" s="56" t="str">
        <f t="shared" ref="B2917:B2958" ca="1" si="345">IF(AND(+H2917&lt;=X2917,X2917&lt;=TODAY()),"VERO","FALSO")</f>
        <v>VERO</v>
      </c>
      <c r="C2917" s="57" t="b">
        <f t="shared" ref="C2917:C2958" si="346">+(AND(G2917&lt;&gt;"",H2917&lt;&gt;"",J2917&lt;&gt;"",K2917&lt;&gt;"",L2917&lt;&gt;"",M2917&lt;&gt;"",P2917&lt;&gt;"",Q2917&lt;&gt;""))</f>
        <v>1</v>
      </c>
      <c r="D2917" s="57" t="b">
        <f>+IF(Q2917='Convalida dati'!$B$16,AND('Dealflow centrale'!V2917&lt;&gt;"",I2917&lt;&gt;""),IF(AND('Dealflow centrale'!Q2917='Convalida dati'!$B$17,'Dealflow centrale'!I2917=""),OR('Dealflow centrale'!V2917="",V2917='Convalida dati'!$D$8),"FALSO"))</f>
        <v>1</v>
      </c>
      <c r="E2917" s="57" t="b">
        <f>+IF(OR(T2917='Convalida dati'!$F$4,T2917='Convalida dati'!$F$5,T2917='Convalida dati'!$F$8),OR('Dealflow centrale'!V2917='Convalida dati'!$D$9,V2917='Convalida dati'!$D$6,V2917='Convalida dati'!$D$7),IF(OR('Dealflow centrale'!T2917='Convalida dati'!$F$6,'Dealflow centrale'!T2917='Convalida dati'!$F$7),OR('Dealflow centrale'!V2917='Convalida dati'!$D$12,'Dealflow centrale'!V2917='Convalida dati'!$D$9,'Dealflow centrale'!V2917='Convalida dati'!$D$6),IF(T2917="",OR(V2917="",V2917='Convalida dati'!$D$8),"FALSO")))</f>
        <v>1</v>
      </c>
      <c r="F2917" s="58" t="str">
        <f t="shared" ref="F2917:F2958" ca="1" si="347">+IF(AND(B2917="VERO",C2917=TRUE,D2917=TRUE,E2917=TRUE),"OK","ERRORE")</f>
        <v>OK</v>
      </c>
      <c r="G2917" s="60">
        <f t="shared" si="341"/>
        <v>2912</v>
      </c>
      <c r="H2917" s="84">
        <v>45210</v>
      </c>
      <c r="I2917" s="295">
        <v>45210</v>
      </c>
      <c r="J2917" s="279" t="s">
        <v>5909</v>
      </c>
      <c r="K2917" s="70" t="s">
        <v>62</v>
      </c>
      <c r="L2917" s="70" t="s">
        <v>1110</v>
      </c>
      <c r="M2917" s="72" t="s">
        <v>93</v>
      </c>
      <c r="N2917" s="75"/>
      <c r="O2917" s="73" t="s">
        <v>5907</v>
      </c>
      <c r="P2917" s="72" t="s">
        <v>37</v>
      </c>
      <c r="Q2917" s="281" t="s">
        <v>170</v>
      </c>
      <c r="R2917" s="385" t="s">
        <v>46</v>
      </c>
      <c r="S2917" s="388" t="s">
        <v>574</v>
      </c>
      <c r="T2917" s="385" t="s">
        <v>166</v>
      </c>
      <c r="U2917" s="72" t="s">
        <v>218</v>
      </c>
      <c r="V2917" s="425" t="s">
        <v>5177</v>
      </c>
      <c r="W2917" s="461"/>
      <c r="X2917" s="488">
        <v>45215</v>
      </c>
      <c r="Y2917" s="483"/>
      <c r="Z2917" s="80"/>
    </row>
    <row r="2918" spans="2:26" ht="42.45" hidden="1" customHeight="1" x14ac:dyDescent="0.3">
      <c r="B2918" s="56" t="str">
        <f t="shared" ca="1" si="345"/>
        <v>VERO</v>
      </c>
      <c r="C2918" s="57" t="b">
        <f t="shared" si="346"/>
        <v>1</v>
      </c>
      <c r="D2918" s="57" t="b">
        <f>+IF(Q2918='Convalida dati'!$B$16,AND('Dealflow centrale'!V2918&lt;&gt;"",I2918&lt;&gt;""),IF(AND('Dealflow centrale'!Q2918='Convalida dati'!$B$17,'Dealflow centrale'!I2918=""),OR('Dealflow centrale'!V2918="",V2918='Convalida dati'!$D$8),"FALSO"))</f>
        <v>1</v>
      </c>
      <c r="E2918" s="57" t="b">
        <f>+IF(OR(T2918='Convalida dati'!$F$4,T2918='Convalida dati'!$F$5,T2918='Convalida dati'!$F$8),OR('Dealflow centrale'!V2918='Convalida dati'!$D$9,V2918='Convalida dati'!$D$6,V2918='Convalida dati'!$D$7),IF(OR('Dealflow centrale'!T2918='Convalida dati'!$F$6,'Dealflow centrale'!T2918='Convalida dati'!$F$7),OR('Dealflow centrale'!V2918='Convalida dati'!$D$12,'Dealflow centrale'!V2918='Convalida dati'!$D$9,'Dealflow centrale'!V2918='Convalida dati'!$D$6),IF(T2918="",OR(V2918="",V2918='Convalida dati'!$D$8),"FALSO")))</f>
        <v>1</v>
      </c>
      <c r="F2918" s="58" t="str">
        <f t="shared" ca="1" si="347"/>
        <v>OK</v>
      </c>
      <c r="G2918" s="66">
        <f t="shared" si="341"/>
        <v>2913</v>
      </c>
      <c r="H2918" s="85">
        <v>45210</v>
      </c>
      <c r="I2918" s="296">
        <v>45210</v>
      </c>
      <c r="J2918" s="292" t="s">
        <v>5910</v>
      </c>
      <c r="K2918" s="76" t="s">
        <v>62</v>
      </c>
      <c r="L2918" s="76" t="s">
        <v>151</v>
      </c>
      <c r="M2918" s="78" t="s">
        <v>92</v>
      </c>
      <c r="N2918" s="64"/>
      <c r="O2918" s="272" t="s">
        <v>5907</v>
      </c>
      <c r="P2918" s="78" t="s">
        <v>37</v>
      </c>
      <c r="Q2918" s="280" t="s">
        <v>170</v>
      </c>
      <c r="R2918" s="384" t="s">
        <v>46</v>
      </c>
      <c r="S2918" s="390" t="s">
        <v>574</v>
      </c>
      <c r="T2918" s="384" t="s">
        <v>41</v>
      </c>
      <c r="U2918" s="66" t="s">
        <v>218</v>
      </c>
      <c r="V2918" s="445" t="s">
        <v>174</v>
      </c>
      <c r="W2918" s="396"/>
      <c r="X2918" s="489">
        <v>45215</v>
      </c>
      <c r="Y2918" s="482"/>
      <c r="Z2918" s="74"/>
    </row>
    <row r="2919" spans="2:26" ht="42.45" hidden="1" customHeight="1" x14ac:dyDescent="0.3">
      <c r="B2919" s="56" t="str">
        <f t="shared" ca="1" si="345"/>
        <v>VERO</v>
      </c>
      <c r="C2919" s="57" t="b">
        <f t="shared" si="346"/>
        <v>1</v>
      </c>
      <c r="D2919" s="57" t="b">
        <f>+IF(Q2919='Convalida dati'!$B$16,AND('Dealflow centrale'!V2919&lt;&gt;"",I2919&lt;&gt;""),IF(AND('Dealflow centrale'!Q2919='Convalida dati'!$B$17,'Dealflow centrale'!I2919=""),OR('Dealflow centrale'!V2919="",V2919='Convalida dati'!$D$8),"FALSO"))</f>
        <v>1</v>
      </c>
      <c r="E2919" s="57" t="b">
        <f>+IF(OR(T2919='Convalida dati'!$F$4,T2919='Convalida dati'!$F$5,T2919='Convalida dati'!$F$8),OR('Dealflow centrale'!V2919='Convalida dati'!$D$9,V2919='Convalida dati'!$D$6,V2919='Convalida dati'!$D$7),IF(OR('Dealflow centrale'!T2919='Convalida dati'!$F$6,'Dealflow centrale'!T2919='Convalida dati'!$F$7),OR('Dealflow centrale'!V2919='Convalida dati'!$D$12,'Dealflow centrale'!V2919='Convalida dati'!$D$9,'Dealflow centrale'!V2919='Convalida dati'!$D$6),IF(T2919="",OR(V2919="",V2919='Convalida dati'!$D$8),"FALSO")))</f>
        <v>1</v>
      </c>
      <c r="F2919" s="58" t="str">
        <f t="shared" ca="1" si="347"/>
        <v>OK</v>
      </c>
      <c r="G2919" s="60">
        <f t="shared" si="341"/>
        <v>2914</v>
      </c>
      <c r="H2919" s="282">
        <v>45210</v>
      </c>
      <c r="I2919" s="295">
        <v>45210</v>
      </c>
      <c r="J2919" s="279" t="s">
        <v>5911</v>
      </c>
      <c r="K2919" s="70" t="s">
        <v>62</v>
      </c>
      <c r="L2919" s="70" t="s">
        <v>707</v>
      </c>
      <c r="M2919" s="72" t="s">
        <v>89</v>
      </c>
      <c r="N2919" s="75"/>
      <c r="O2919" s="73" t="s">
        <v>5907</v>
      </c>
      <c r="P2919" s="72" t="s">
        <v>37</v>
      </c>
      <c r="Q2919" s="281" t="s">
        <v>170</v>
      </c>
      <c r="R2919" s="385" t="s">
        <v>46</v>
      </c>
      <c r="S2919" s="388" t="s">
        <v>574</v>
      </c>
      <c r="T2919" s="385" t="s">
        <v>166</v>
      </c>
      <c r="U2919" s="72" t="s">
        <v>218</v>
      </c>
      <c r="V2919" s="425" t="s">
        <v>5177</v>
      </c>
      <c r="W2919" s="461"/>
      <c r="X2919" s="488">
        <v>45371</v>
      </c>
      <c r="Y2919" s="483" t="s">
        <v>6260</v>
      </c>
      <c r="Z2919" s="80"/>
    </row>
    <row r="2920" spans="2:26" ht="42.45" hidden="1" customHeight="1" x14ac:dyDescent="0.3">
      <c r="B2920" s="56" t="str">
        <f t="shared" ca="1" si="345"/>
        <v>VERO</v>
      </c>
      <c r="C2920" s="57" t="b">
        <f t="shared" si="346"/>
        <v>1</v>
      </c>
      <c r="D2920" s="57" t="b">
        <f>+IF(Q2920='Convalida dati'!$B$16,AND('Dealflow centrale'!V2920&lt;&gt;"",I2920&lt;&gt;""),IF(AND('Dealflow centrale'!Q2920='Convalida dati'!$B$17,'Dealflow centrale'!I2920=""),OR('Dealflow centrale'!V2920="",V2920='Convalida dati'!$D$8),"FALSO"))</f>
        <v>1</v>
      </c>
      <c r="E2920" s="57" t="b">
        <f>+IF(OR(T2920='Convalida dati'!$F$4,T2920='Convalida dati'!$F$5,T2920='Convalida dati'!$F$8),OR('Dealflow centrale'!V2920='Convalida dati'!$D$9,V2920='Convalida dati'!$D$6,V2920='Convalida dati'!$D$7),IF(OR('Dealflow centrale'!T2920='Convalida dati'!$F$6,'Dealflow centrale'!T2920='Convalida dati'!$F$7),OR('Dealflow centrale'!V2920='Convalida dati'!$D$12,'Dealflow centrale'!V2920='Convalida dati'!$D$9,'Dealflow centrale'!V2920='Convalida dati'!$D$6),IF(T2920="",OR(V2920="",V2920='Convalida dati'!$D$8),"FALSO")))</f>
        <v>1</v>
      </c>
      <c r="F2920" s="58" t="str">
        <f t="shared" ca="1" si="347"/>
        <v>OK</v>
      </c>
      <c r="G2920" s="66">
        <f t="shared" si="341"/>
        <v>2915</v>
      </c>
      <c r="H2920" s="85">
        <v>45210</v>
      </c>
      <c r="I2920" s="296">
        <v>45210</v>
      </c>
      <c r="J2920" s="292" t="s">
        <v>5912</v>
      </c>
      <c r="K2920" s="76" t="s">
        <v>62</v>
      </c>
      <c r="L2920" s="76" t="s">
        <v>5938</v>
      </c>
      <c r="M2920" s="78" t="s">
        <v>95</v>
      </c>
      <c r="N2920" s="64"/>
      <c r="O2920" s="272" t="s">
        <v>5907</v>
      </c>
      <c r="P2920" s="66" t="s">
        <v>37</v>
      </c>
      <c r="Q2920" s="280" t="s">
        <v>170</v>
      </c>
      <c r="R2920" s="384" t="s">
        <v>46</v>
      </c>
      <c r="S2920" s="390" t="s">
        <v>574</v>
      </c>
      <c r="T2920" s="384" t="s">
        <v>41</v>
      </c>
      <c r="U2920" s="66" t="s">
        <v>218</v>
      </c>
      <c r="V2920" s="445" t="s">
        <v>174</v>
      </c>
      <c r="W2920" s="396"/>
      <c r="X2920" s="489">
        <v>45215</v>
      </c>
      <c r="Y2920" s="482"/>
      <c r="Z2920" s="74"/>
    </row>
    <row r="2921" spans="2:26" ht="42.45" hidden="1" customHeight="1" x14ac:dyDescent="0.3">
      <c r="B2921" s="56" t="str">
        <f t="shared" ca="1" si="345"/>
        <v>VERO</v>
      </c>
      <c r="C2921" s="57" t="b">
        <f t="shared" si="346"/>
        <v>1</v>
      </c>
      <c r="D2921" s="57" t="b">
        <f>+IF(Q2921='Convalida dati'!$B$16,AND('Dealflow centrale'!V2921&lt;&gt;"",I2921&lt;&gt;""),IF(AND('Dealflow centrale'!Q2921='Convalida dati'!$B$17,'Dealflow centrale'!I2921=""),OR('Dealflow centrale'!V2921="",V2921='Convalida dati'!$D$8),"FALSO"))</f>
        <v>1</v>
      </c>
      <c r="E2921" s="57" t="b">
        <f>+IF(OR(T2921='Convalida dati'!$F$4,T2921='Convalida dati'!$F$5,T2921='Convalida dati'!$F$8),OR('Dealflow centrale'!V2921='Convalida dati'!$D$9,V2921='Convalida dati'!$D$6,V2921='Convalida dati'!$D$7),IF(OR('Dealflow centrale'!T2921='Convalida dati'!$F$6,'Dealflow centrale'!T2921='Convalida dati'!$F$7),OR('Dealflow centrale'!V2921='Convalida dati'!$D$12,'Dealflow centrale'!V2921='Convalida dati'!$D$9,'Dealflow centrale'!V2921='Convalida dati'!$D$6),IF(T2921="",OR(V2921="",V2921='Convalida dati'!$D$8),"FALSO")))</f>
        <v>1</v>
      </c>
      <c r="F2921" s="58" t="str">
        <f t="shared" ca="1" si="347"/>
        <v>OK</v>
      </c>
      <c r="G2921" s="60">
        <f t="shared" si="341"/>
        <v>2916</v>
      </c>
      <c r="H2921" s="84">
        <v>45210</v>
      </c>
      <c r="I2921" s="295">
        <v>45210</v>
      </c>
      <c r="J2921" s="279" t="s">
        <v>5913</v>
      </c>
      <c r="K2921" s="70" t="s">
        <v>62</v>
      </c>
      <c r="L2921" s="70" t="s">
        <v>190</v>
      </c>
      <c r="M2921" s="72" t="s">
        <v>99</v>
      </c>
      <c r="N2921" s="75"/>
      <c r="O2921" s="73" t="s">
        <v>5907</v>
      </c>
      <c r="P2921" s="72" t="s">
        <v>37</v>
      </c>
      <c r="Q2921" s="281" t="s">
        <v>170</v>
      </c>
      <c r="R2921" s="385" t="s">
        <v>46</v>
      </c>
      <c r="S2921" s="388" t="s">
        <v>574</v>
      </c>
      <c r="T2921" s="385" t="s">
        <v>166</v>
      </c>
      <c r="U2921" s="72" t="s">
        <v>218</v>
      </c>
      <c r="V2921" s="425" t="s">
        <v>5177</v>
      </c>
      <c r="W2921" s="461"/>
      <c r="X2921" s="488">
        <v>45215</v>
      </c>
      <c r="Y2921" s="483"/>
      <c r="Z2921" s="80"/>
    </row>
    <row r="2922" spans="2:26" ht="42.45" hidden="1" customHeight="1" x14ac:dyDescent="0.3">
      <c r="B2922" s="56" t="str">
        <f t="shared" ca="1" si="345"/>
        <v>VERO</v>
      </c>
      <c r="C2922" s="57" t="b">
        <f t="shared" si="346"/>
        <v>1</v>
      </c>
      <c r="D2922" s="57" t="b">
        <f>+IF(Q2922='Convalida dati'!$B$16,AND('Dealflow centrale'!V2922&lt;&gt;"",I2922&lt;&gt;""),IF(AND('Dealflow centrale'!Q2922='Convalida dati'!$B$17,'Dealflow centrale'!I2922=""),OR('Dealflow centrale'!V2922="",V2922='Convalida dati'!$D$8),"FALSO"))</f>
        <v>1</v>
      </c>
      <c r="E2922" s="57" t="b">
        <f>+IF(OR(T2922='Convalida dati'!$F$4,T2922='Convalida dati'!$F$5,T2922='Convalida dati'!$F$8),OR('Dealflow centrale'!V2922='Convalida dati'!$D$9,V2922='Convalida dati'!$D$6,V2922='Convalida dati'!$D$7),IF(OR('Dealflow centrale'!T2922='Convalida dati'!$F$6,'Dealflow centrale'!T2922='Convalida dati'!$F$7),OR('Dealflow centrale'!V2922='Convalida dati'!$D$12,'Dealflow centrale'!V2922='Convalida dati'!$D$9,'Dealflow centrale'!V2922='Convalida dati'!$D$6),IF(T2922="",OR(V2922="",V2922='Convalida dati'!$D$8),"FALSO")))</f>
        <v>1</v>
      </c>
      <c r="F2922" s="58" t="str">
        <f t="shared" ca="1" si="347"/>
        <v>OK</v>
      </c>
      <c r="G2922" s="66">
        <f t="shared" si="341"/>
        <v>2917</v>
      </c>
      <c r="H2922" s="85">
        <v>45210</v>
      </c>
      <c r="I2922" s="296">
        <v>45210</v>
      </c>
      <c r="J2922" s="292" t="s">
        <v>5914</v>
      </c>
      <c r="K2922" s="76" t="s">
        <v>62</v>
      </c>
      <c r="L2922" s="76" t="s">
        <v>891</v>
      </c>
      <c r="M2922" s="78" t="s">
        <v>100</v>
      </c>
      <c r="N2922" s="64"/>
      <c r="O2922" s="272" t="s">
        <v>5907</v>
      </c>
      <c r="P2922" s="66" t="s">
        <v>37</v>
      </c>
      <c r="Q2922" s="280" t="s">
        <v>170</v>
      </c>
      <c r="R2922" s="384" t="s">
        <v>43</v>
      </c>
      <c r="S2922" s="387" t="str">
        <f>+'EVCA sectoralclassification'!E16</f>
        <v>Agriculture: other</v>
      </c>
      <c r="T2922" s="384" t="s">
        <v>166</v>
      </c>
      <c r="U2922" s="66" t="s">
        <v>218</v>
      </c>
      <c r="V2922" s="427" t="s">
        <v>5177</v>
      </c>
      <c r="W2922" s="462"/>
      <c r="X2922" s="489">
        <v>45215</v>
      </c>
      <c r="Y2922" s="482"/>
      <c r="Z2922" s="74"/>
    </row>
    <row r="2923" spans="2:26" ht="42.45" hidden="1" customHeight="1" x14ac:dyDescent="0.3">
      <c r="B2923" s="56" t="str">
        <f t="shared" ca="1" si="345"/>
        <v>VERO</v>
      </c>
      <c r="C2923" s="57" t="b">
        <f t="shared" si="346"/>
        <v>1</v>
      </c>
      <c r="D2923" s="57" t="b">
        <f>+IF(Q2923='Convalida dati'!$B$16,AND('Dealflow centrale'!V2923&lt;&gt;"",I2923&lt;&gt;""),IF(AND('Dealflow centrale'!Q2923='Convalida dati'!$B$17,'Dealflow centrale'!I2923=""),OR('Dealflow centrale'!V2923="",V2923='Convalida dati'!$D$8),"FALSO"))</f>
        <v>1</v>
      </c>
      <c r="E2923" s="57" t="b">
        <f>+IF(OR(T2923='Convalida dati'!$F$4,T2923='Convalida dati'!$F$5,T2923='Convalida dati'!$F$8),OR('Dealflow centrale'!V2923='Convalida dati'!$D$9,V2923='Convalida dati'!$D$6,V2923='Convalida dati'!$D$7),IF(OR('Dealflow centrale'!T2923='Convalida dati'!$F$6,'Dealflow centrale'!T2923='Convalida dati'!$F$7),OR('Dealflow centrale'!V2923='Convalida dati'!$D$12,'Dealflow centrale'!V2923='Convalida dati'!$D$9,'Dealflow centrale'!V2923='Convalida dati'!$D$6),IF(T2923="",OR(V2923="",V2923='Convalida dati'!$D$8),"FALSO")))</f>
        <v>1</v>
      </c>
      <c r="F2923" s="58" t="str">
        <f t="shared" ca="1" si="347"/>
        <v>OK</v>
      </c>
      <c r="G2923" s="60">
        <f t="shared" si="341"/>
        <v>2918</v>
      </c>
      <c r="H2923" s="84">
        <v>45210</v>
      </c>
      <c r="I2923" s="295">
        <v>45210</v>
      </c>
      <c r="J2923" s="279" t="s">
        <v>5915</v>
      </c>
      <c r="K2923" s="70" t="s">
        <v>62</v>
      </c>
      <c r="L2923" s="70" t="s">
        <v>5939</v>
      </c>
      <c r="M2923" s="72" t="s">
        <v>96</v>
      </c>
      <c r="N2923" s="75"/>
      <c r="O2923" s="73" t="s">
        <v>5907</v>
      </c>
      <c r="P2923" s="72" t="s">
        <v>37</v>
      </c>
      <c r="Q2923" s="281" t="s">
        <v>170</v>
      </c>
      <c r="R2923" s="385" t="s">
        <v>46</v>
      </c>
      <c r="S2923" s="388" t="s">
        <v>574</v>
      </c>
      <c r="T2923" s="385" t="s">
        <v>41</v>
      </c>
      <c r="U2923" s="72" t="s">
        <v>218</v>
      </c>
      <c r="V2923" s="434" t="s">
        <v>174</v>
      </c>
      <c r="W2923" s="397"/>
      <c r="X2923" s="488">
        <v>45215</v>
      </c>
      <c r="Y2923" s="483"/>
      <c r="Z2923" s="80"/>
    </row>
    <row r="2924" spans="2:26" ht="42.45" hidden="1" customHeight="1" x14ac:dyDescent="0.3">
      <c r="B2924" s="56" t="str">
        <f t="shared" ca="1" si="345"/>
        <v>VERO</v>
      </c>
      <c r="C2924" s="57" t="b">
        <f t="shared" si="346"/>
        <v>1</v>
      </c>
      <c r="D2924" s="57" t="b">
        <f>+IF(Q2924='Convalida dati'!$B$16,AND('Dealflow centrale'!V2924&lt;&gt;"",I2924&lt;&gt;""),IF(AND('Dealflow centrale'!Q2924='Convalida dati'!$B$17,'Dealflow centrale'!I2924=""),OR('Dealflow centrale'!V2924="",V2924='Convalida dati'!$D$8),"FALSO"))</f>
        <v>1</v>
      </c>
      <c r="E2924" s="57" t="b">
        <f>+IF(OR(T2924='Convalida dati'!$F$4,T2924='Convalida dati'!$F$5,T2924='Convalida dati'!$F$8),OR('Dealflow centrale'!V2924='Convalida dati'!$D$9,V2924='Convalida dati'!$D$6,V2924='Convalida dati'!$D$7),IF(OR('Dealflow centrale'!T2924='Convalida dati'!$F$6,'Dealflow centrale'!T2924='Convalida dati'!$F$7),OR('Dealflow centrale'!V2924='Convalida dati'!$D$12,'Dealflow centrale'!V2924='Convalida dati'!$D$9,'Dealflow centrale'!V2924='Convalida dati'!$D$6),IF(T2924="",OR(V2924="",V2924='Convalida dati'!$D$8),"FALSO")))</f>
        <v>1</v>
      </c>
      <c r="F2924" s="58" t="str">
        <f t="shared" ca="1" si="347"/>
        <v>OK</v>
      </c>
      <c r="G2924" s="66">
        <f t="shared" si="341"/>
        <v>2919</v>
      </c>
      <c r="H2924" s="85">
        <v>45210</v>
      </c>
      <c r="I2924" s="296">
        <v>45210</v>
      </c>
      <c r="J2924" s="292" t="s">
        <v>5916</v>
      </c>
      <c r="K2924" s="76" t="s">
        <v>62</v>
      </c>
      <c r="L2924" s="76" t="s">
        <v>1989</v>
      </c>
      <c r="M2924" s="78" t="s">
        <v>96</v>
      </c>
      <c r="N2924" s="64"/>
      <c r="O2924" s="272" t="s">
        <v>5907</v>
      </c>
      <c r="P2924" s="66" t="s">
        <v>37</v>
      </c>
      <c r="Q2924" s="280" t="s">
        <v>170</v>
      </c>
      <c r="R2924" s="384" t="s">
        <v>52</v>
      </c>
      <c r="S2924" s="387" t="str">
        <f>+'EVCA sectoralclassification'!E234</f>
        <v>Healthcare: other</v>
      </c>
      <c r="T2924" s="384" t="s">
        <v>41</v>
      </c>
      <c r="U2924" s="78" t="s">
        <v>218</v>
      </c>
      <c r="V2924" s="445" t="s">
        <v>174</v>
      </c>
      <c r="W2924" s="396"/>
      <c r="X2924" s="489">
        <v>45215</v>
      </c>
      <c r="Y2924" s="482"/>
      <c r="Z2924" s="74"/>
    </row>
    <row r="2925" spans="2:26" ht="42.45" hidden="1" customHeight="1" x14ac:dyDescent="0.3">
      <c r="B2925" s="56" t="str">
        <f t="shared" ca="1" si="345"/>
        <v>VERO</v>
      </c>
      <c r="C2925" s="57" t="b">
        <f t="shared" si="346"/>
        <v>1</v>
      </c>
      <c r="D2925" s="57" t="b">
        <f>+IF(Q2925='Convalida dati'!$B$16,AND('Dealflow centrale'!V2925&lt;&gt;"",I2925&lt;&gt;""),IF(AND('Dealflow centrale'!Q2925='Convalida dati'!$B$17,'Dealflow centrale'!I2925=""),OR('Dealflow centrale'!V2925="",V2925='Convalida dati'!$D$8),"FALSO"))</f>
        <v>1</v>
      </c>
      <c r="E2925" s="57" t="b">
        <f>+IF(OR(T2925='Convalida dati'!$F$4,T2925='Convalida dati'!$F$5,T2925='Convalida dati'!$F$8),OR('Dealflow centrale'!V2925='Convalida dati'!$D$9,V2925='Convalida dati'!$D$6,V2925='Convalida dati'!$D$7),IF(OR('Dealflow centrale'!T2925='Convalida dati'!$F$6,'Dealflow centrale'!T2925='Convalida dati'!$F$7),OR('Dealflow centrale'!V2925='Convalida dati'!$D$12,'Dealflow centrale'!V2925='Convalida dati'!$D$9,'Dealflow centrale'!V2925='Convalida dati'!$D$6),IF(T2925="",OR(V2925="",V2925='Convalida dati'!$D$8),"FALSO")))</f>
        <v>1</v>
      </c>
      <c r="F2925" s="58" t="str">
        <f t="shared" ca="1" si="347"/>
        <v>OK</v>
      </c>
      <c r="G2925" s="60">
        <f t="shared" si="341"/>
        <v>2920</v>
      </c>
      <c r="H2925" s="84">
        <v>45210</v>
      </c>
      <c r="I2925" s="295">
        <v>45210</v>
      </c>
      <c r="J2925" s="279" t="s">
        <v>5917</v>
      </c>
      <c r="K2925" s="70" t="s">
        <v>62</v>
      </c>
      <c r="L2925" s="70" t="s">
        <v>149</v>
      </c>
      <c r="M2925" s="72" t="s">
        <v>92</v>
      </c>
      <c r="N2925" s="75"/>
      <c r="O2925" s="73" t="s">
        <v>5907</v>
      </c>
      <c r="P2925" s="72" t="s">
        <v>37</v>
      </c>
      <c r="Q2925" s="281" t="s">
        <v>170</v>
      </c>
      <c r="R2925" s="385" t="s">
        <v>49</v>
      </c>
      <c r="S2925" s="388" t="str">
        <f>+'EVCA sectoralclassification'!E214</f>
        <v>Systems software</v>
      </c>
      <c r="T2925" s="385" t="s">
        <v>41</v>
      </c>
      <c r="U2925" s="72" t="s">
        <v>218</v>
      </c>
      <c r="V2925" s="434" t="s">
        <v>174</v>
      </c>
      <c r="W2925" s="397"/>
      <c r="X2925" s="488">
        <v>45215</v>
      </c>
      <c r="Y2925" s="483"/>
      <c r="Z2925" s="80"/>
    </row>
    <row r="2926" spans="2:26" ht="42.45" hidden="1" customHeight="1" x14ac:dyDescent="0.3">
      <c r="B2926" s="56" t="str">
        <f t="shared" ca="1" si="345"/>
        <v>VERO</v>
      </c>
      <c r="C2926" s="57" t="b">
        <f t="shared" si="346"/>
        <v>1</v>
      </c>
      <c r="D2926" s="57" t="b">
        <f>+IF(Q2926='Convalida dati'!$B$16,AND('Dealflow centrale'!V2926&lt;&gt;"",I2926&lt;&gt;""),IF(AND('Dealflow centrale'!Q2926='Convalida dati'!$B$17,'Dealflow centrale'!I2926=""),OR('Dealflow centrale'!V2926="",V2926='Convalida dati'!$D$8),"FALSO"))</f>
        <v>1</v>
      </c>
      <c r="E2926" s="57" t="b">
        <f>+IF(OR(T2926='Convalida dati'!$F$4,T2926='Convalida dati'!$F$5,T2926='Convalida dati'!$F$8),OR('Dealflow centrale'!V2926='Convalida dati'!$D$9,V2926='Convalida dati'!$D$6,V2926='Convalida dati'!$D$7),IF(OR('Dealflow centrale'!T2926='Convalida dati'!$F$6,'Dealflow centrale'!T2926='Convalida dati'!$F$7),OR('Dealflow centrale'!V2926='Convalida dati'!$D$12,'Dealflow centrale'!V2926='Convalida dati'!$D$9,'Dealflow centrale'!V2926='Convalida dati'!$D$6),IF(T2926="",OR(V2926="",V2926='Convalida dati'!$D$8),"FALSO")))</f>
        <v>1</v>
      </c>
      <c r="F2926" s="58" t="str">
        <f t="shared" ca="1" si="347"/>
        <v>OK</v>
      </c>
      <c r="G2926" s="66">
        <f t="shared" si="341"/>
        <v>2921</v>
      </c>
      <c r="H2926" s="85">
        <v>45210</v>
      </c>
      <c r="I2926" s="296">
        <v>45210</v>
      </c>
      <c r="J2926" s="292" t="s">
        <v>7139</v>
      </c>
      <c r="K2926" s="76" t="s">
        <v>62</v>
      </c>
      <c r="L2926" s="76" t="s">
        <v>707</v>
      </c>
      <c r="M2926" s="78" t="s">
        <v>89</v>
      </c>
      <c r="N2926" s="64"/>
      <c r="O2926" s="272" t="s">
        <v>1912</v>
      </c>
      <c r="P2926" s="78" t="s">
        <v>35</v>
      </c>
      <c r="Q2926" s="280" t="s">
        <v>170</v>
      </c>
      <c r="R2926" s="384" t="s">
        <v>43</v>
      </c>
      <c r="S2926" s="387" t="s">
        <v>275</v>
      </c>
      <c r="T2926" s="384" t="s">
        <v>166</v>
      </c>
      <c r="U2926" s="66" t="s">
        <v>218</v>
      </c>
      <c r="V2926" s="427" t="s">
        <v>5177</v>
      </c>
      <c r="W2926" s="469" t="s">
        <v>6460</v>
      </c>
      <c r="X2926" s="489">
        <v>45692</v>
      </c>
      <c r="Y2926" s="482" t="s">
        <v>7140</v>
      </c>
      <c r="Z2926" s="74"/>
    </row>
    <row r="2927" spans="2:26" ht="42.45" hidden="1" customHeight="1" x14ac:dyDescent="0.3">
      <c r="B2927" s="56" t="str">
        <f t="shared" ca="1" si="345"/>
        <v>VERO</v>
      </c>
      <c r="C2927" s="57" t="b">
        <f t="shared" si="346"/>
        <v>1</v>
      </c>
      <c r="D2927" s="57" t="b">
        <f>+IF(Q2927='Convalida dati'!$B$16,AND('Dealflow centrale'!V2927&lt;&gt;"",I2927&lt;&gt;""),IF(AND('Dealflow centrale'!Q2927='Convalida dati'!$B$17,'Dealflow centrale'!I2927=""),OR('Dealflow centrale'!V2927="",V2927='Convalida dati'!$D$8),"FALSO"))</f>
        <v>1</v>
      </c>
      <c r="E2927" s="57" t="b">
        <f>+IF(OR(T2927='Convalida dati'!$F$4,T2927='Convalida dati'!$F$5,T2927='Convalida dati'!$F$8),OR('Dealflow centrale'!V2927='Convalida dati'!$D$9,V2927='Convalida dati'!$D$6,V2927='Convalida dati'!$D$7),IF(OR('Dealflow centrale'!T2927='Convalida dati'!$F$6,'Dealflow centrale'!T2927='Convalida dati'!$F$7),OR('Dealflow centrale'!V2927='Convalida dati'!$D$12,'Dealflow centrale'!V2927='Convalida dati'!$D$9,'Dealflow centrale'!V2927='Convalida dati'!$D$6),IF(T2927="",OR(V2927="",V2927='Convalida dati'!$D$8),"FALSO")))</f>
        <v>1</v>
      </c>
      <c r="F2927" s="58" t="str">
        <f t="shared" ca="1" si="347"/>
        <v>OK</v>
      </c>
      <c r="G2927" s="60">
        <f t="shared" si="341"/>
        <v>2922</v>
      </c>
      <c r="H2927" s="84">
        <v>45210</v>
      </c>
      <c r="I2927" s="295">
        <v>45210</v>
      </c>
      <c r="J2927" s="279" t="s">
        <v>5919</v>
      </c>
      <c r="K2927" s="70" t="s">
        <v>62</v>
      </c>
      <c r="L2927" s="70" t="s">
        <v>149</v>
      </c>
      <c r="M2927" s="72" t="s">
        <v>92</v>
      </c>
      <c r="N2927" s="75"/>
      <c r="O2927" s="73" t="s">
        <v>5918</v>
      </c>
      <c r="P2927" s="72" t="s">
        <v>37</v>
      </c>
      <c r="Q2927" s="281" t="s">
        <v>170</v>
      </c>
      <c r="R2927" s="385" t="s">
        <v>43</v>
      </c>
      <c r="S2927" s="388" t="s">
        <v>275</v>
      </c>
      <c r="T2927" s="385" t="s">
        <v>166</v>
      </c>
      <c r="U2927" s="72" t="s">
        <v>218</v>
      </c>
      <c r="V2927" s="425" t="s">
        <v>5177</v>
      </c>
      <c r="W2927" s="461"/>
      <c r="X2927" s="488">
        <v>45215</v>
      </c>
      <c r="Y2927" s="483"/>
      <c r="Z2927" s="80"/>
    </row>
    <row r="2928" spans="2:26" ht="42.45" hidden="1" customHeight="1" x14ac:dyDescent="0.3">
      <c r="B2928" s="56" t="str">
        <f t="shared" ca="1" si="345"/>
        <v>VERO</v>
      </c>
      <c r="C2928" s="57" t="b">
        <f t="shared" si="346"/>
        <v>1</v>
      </c>
      <c r="D2928" s="57" t="b">
        <f>+IF(Q2928='Convalida dati'!$B$16,AND('Dealflow centrale'!V2928&lt;&gt;"",I2928&lt;&gt;""),IF(AND('Dealflow centrale'!Q2928='Convalida dati'!$B$17,'Dealflow centrale'!I2928=""),OR('Dealflow centrale'!V2928="",V2928='Convalida dati'!$D$8),"FALSO"))</f>
        <v>1</v>
      </c>
      <c r="E2928" s="57" t="b">
        <f>+IF(OR(T2928='Convalida dati'!$F$4,T2928='Convalida dati'!$F$5,T2928='Convalida dati'!$F$8),OR('Dealflow centrale'!V2928='Convalida dati'!$D$9,V2928='Convalida dati'!$D$6,V2928='Convalida dati'!$D$7),IF(OR('Dealflow centrale'!T2928='Convalida dati'!$F$6,'Dealflow centrale'!T2928='Convalida dati'!$F$7),OR('Dealflow centrale'!V2928='Convalida dati'!$D$12,'Dealflow centrale'!V2928='Convalida dati'!$D$9,'Dealflow centrale'!V2928='Convalida dati'!$D$6),IF(T2928="",OR(V2928="",V2928='Convalida dati'!$D$8),"FALSO")))</f>
        <v>1</v>
      </c>
      <c r="F2928" s="58" t="str">
        <f t="shared" ca="1" si="347"/>
        <v>OK</v>
      </c>
      <c r="G2928" s="66">
        <f t="shared" si="341"/>
        <v>2923</v>
      </c>
      <c r="H2928" s="85">
        <v>45210</v>
      </c>
      <c r="I2928" s="296">
        <v>45210</v>
      </c>
      <c r="J2928" s="292" t="s">
        <v>5920</v>
      </c>
      <c r="K2928" s="76" t="s">
        <v>62</v>
      </c>
      <c r="L2928" s="76" t="s">
        <v>202</v>
      </c>
      <c r="M2928" s="78" t="s">
        <v>89</v>
      </c>
      <c r="N2928" s="64"/>
      <c r="O2928" s="272" t="s">
        <v>5918</v>
      </c>
      <c r="P2928" s="66" t="s">
        <v>37</v>
      </c>
      <c r="Q2928" s="280" t="s">
        <v>170</v>
      </c>
      <c r="R2928" s="384" t="s">
        <v>43</v>
      </c>
      <c r="S2928" s="387" t="s">
        <v>275</v>
      </c>
      <c r="T2928" s="384" t="s">
        <v>166</v>
      </c>
      <c r="U2928" s="66" t="s">
        <v>218</v>
      </c>
      <c r="V2928" s="427" t="s">
        <v>5177</v>
      </c>
      <c r="W2928" s="462"/>
      <c r="X2928" s="489">
        <v>45215</v>
      </c>
      <c r="Y2928" s="482"/>
      <c r="Z2928" s="74"/>
    </row>
    <row r="2929" spans="2:26" ht="42.45" hidden="1" customHeight="1" x14ac:dyDescent="0.3">
      <c r="B2929" s="56" t="str">
        <f t="shared" ca="1" si="345"/>
        <v>VERO</v>
      </c>
      <c r="C2929" s="57" t="b">
        <f t="shared" si="346"/>
        <v>1</v>
      </c>
      <c r="D2929" s="57" t="b">
        <f>+IF(Q2929='Convalida dati'!$B$16,AND('Dealflow centrale'!V2929&lt;&gt;"",I2929&lt;&gt;""),IF(AND('Dealflow centrale'!Q2929='Convalida dati'!$B$17,'Dealflow centrale'!I2929=""),OR('Dealflow centrale'!V2929="",V2929='Convalida dati'!$D$8),"FALSO"))</f>
        <v>1</v>
      </c>
      <c r="E2929" s="57" t="b">
        <f>+IF(OR(T2929='Convalida dati'!$F$4,T2929='Convalida dati'!$F$5,T2929='Convalida dati'!$F$8),OR('Dealflow centrale'!V2929='Convalida dati'!$D$9,V2929='Convalida dati'!$D$6,V2929='Convalida dati'!$D$7),IF(OR('Dealflow centrale'!T2929='Convalida dati'!$F$6,'Dealflow centrale'!T2929='Convalida dati'!$F$7),OR('Dealflow centrale'!V2929='Convalida dati'!$D$12,'Dealflow centrale'!V2929='Convalida dati'!$D$9,'Dealflow centrale'!V2929='Convalida dati'!$D$6),IF(T2929="",OR(V2929="",V2929='Convalida dati'!$D$8),"FALSO")))</f>
        <v>1</v>
      </c>
      <c r="F2929" s="58" t="str">
        <f t="shared" ca="1" si="347"/>
        <v>OK</v>
      </c>
      <c r="G2929" s="60">
        <f t="shared" si="341"/>
        <v>2924</v>
      </c>
      <c r="H2929" s="84">
        <v>45210</v>
      </c>
      <c r="I2929" s="295">
        <v>45210</v>
      </c>
      <c r="J2929" s="279" t="s">
        <v>5921</v>
      </c>
      <c r="K2929" s="70" t="s">
        <v>62</v>
      </c>
      <c r="L2929" s="70" t="s">
        <v>234</v>
      </c>
      <c r="M2929" s="72" t="s">
        <v>96</v>
      </c>
      <c r="N2929" s="75"/>
      <c r="O2929" s="73" t="s">
        <v>5918</v>
      </c>
      <c r="P2929" s="72" t="s">
        <v>37</v>
      </c>
      <c r="Q2929" s="281" t="s">
        <v>170</v>
      </c>
      <c r="R2929" s="385" t="s">
        <v>43</v>
      </c>
      <c r="S2929" s="388" t="s">
        <v>275</v>
      </c>
      <c r="T2929" s="385" t="s">
        <v>41</v>
      </c>
      <c r="U2929" s="72" t="s">
        <v>218</v>
      </c>
      <c r="V2929" s="434" t="s">
        <v>174</v>
      </c>
      <c r="W2929" s="397"/>
      <c r="X2929" s="488">
        <v>45215</v>
      </c>
      <c r="Y2929" s="483"/>
      <c r="Z2929" s="80"/>
    </row>
    <row r="2930" spans="2:26" ht="42.45" hidden="1" customHeight="1" x14ac:dyDescent="0.3">
      <c r="B2930" s="56" t="str">
        <f t="shared" ca="1" si="345"/>
        <v>VERO</v>
      </c>
      <c r="C2930" s="57" t="b">
        <f t="shared" si="346"/>
        <v>1</v>
      </c>
      <c r="D2930" s="57" t="b">
        <f>+IF(Q2930='Convalida dati'!$B$16,AND('Dealflow centrale'!V2930&lt;&gt;"",I2930&lt;&gt;""),IF(AND('Dealflow centrale'!Q2930='Convalida dati'!$B$17,'Dealflow centrale'!I2930=""),OR('Dealflow centrale'!V2930="",V2930='Convalida dati'!$D$8),"FALSO"))</f>
        <v>1</v>
      </c>
      <c r="E2930" s="57" t="b">
        <f>+IF(OR(T2930='Convalida dati'!$F$4,T2930='Convalida dati'!$F$5,T2930='Convalida dati'!$F$8),OR('Dealflow centrale'!V2930='Convalida dati'!$D$9,V2930='Convalida dati'!$D$6,V2930='Convalida dati'!$D$7),IF(OR('Dealflow centrale'!T2930='Convalida dati'!$F$6,'Dealflow centrale'!T2930='Convalida dati'!$F$7),OR('Dealflow centrale'!V2930='Convalida dati'!$D$12,'Dealflow centrale'!V2930='Convalida dati'!$D$9,'Dealflow centrale'!V2930='Convalida dati'!$D$6),IF(T2930="",OR(V2930="",V2930='Convalida dati'!$D$8),"FALSO")))</f>
        <v>1</v>
      </c>
      <c r="F2930" s="58" t="str">
        <f t="shared" ca="1" si="347"/>
        <v>OK</v>
      </c>
      <c r="G2930" s="66">
        <f t="shared" si="341"/>
        <v>2925</v>
      </c>
      <c r="H2930" s="85">
        <v>45210</v>
      </c>
      <c r="I2930" s="296">
        <v>45210</v>
      </c>
      <c r="J2930" s="292" t="s">
        <v>5922</v>
      </c>
      <c r="K2930" s="76" t="s">
        <v>62</v>
      </c>
      <c r="L2930" s="76" t="s">
        <v>1529</v>
      </c>
      <c r="M2930" s="78" t="s">
        <v>97</v>
      </c>
      <c r="N2930" s="64"/>
      <c r="O2930" s="272" t="s">
        <v>5918</v>
      </c>
      <c r="P2930" s="66" t="s">
        <v>37</v>
      </c>
      <c r="Q2930" s="280" t="s">
        <v>170</v>
      </c>
      <c r="R2930" s="384" t="s">
        <v>43</v>
      </c>
      <c r="S2930" s="387" t="s">
        <v>275</v>
      </c>
      <c r="T2930" s="382" t="s">
        <v>41</v>
      </c>
      <c r="U2930" s="66" t="s">
        <v>218</v>
      </c>
      <c r="V2930" s="445" t="s">
        <v>174</v>
      </c>
      <c r="W2930" s="396"/>
      <c r="X2930" s="489">
        <v>45215</v>
      </c>
      <c r="Y2930" s="482"/>
      <c r="Z2930" s="74"/>
    </row>
    <row r="2931" spans="2:26" ht="42.45" hidden="1" customHeight="1" x14ac:dyDescent="0.3">
      <c r="B2931" s="56" t="str">
        <f t="shared" ca="1" si="345"/>
        <v>VERO</v>
      </c>
      <c r="C2931" s="57" t="b">
        <f t="shared" si="346"/>
        <v>1</v>
      </c>
      <c r="D2931" s="57" t="b">
        <f>+IF(Q2931='Convalida dati'!$B$16,AND('Dealflow centrale'!V2931&lt;&gt;"",I2931&lt;&gt;""),IF(AND('Dealflow centrale'!Q2931='Convalida dati'!$B$17,'Dealflow centrale'!I2931=""),OR('Dealflow centrale'!V2931="",V2931='Convalida dati'!$D$8),"FALSO"))</f>
        <v>1</v>
      </c>
      <c r="E2931" s="57" t="b">
        <f>+IF(OR(T2931='Convalida dati'!$F$4,T2931='Convalida dati'!$F$5,T2931='Convalida dati'!$F$8),OR('Dealflow centrale'!V2931='Convalida dati'!$D$9,V2931='Convalida dati'!$D$6,V2931='Convalida dati'!$D$7),IF(OR('Dealflow centrale'!T2931='Convalida dati'!$F$6,'Dealflow centrale'!T2931='Convalida dati'!$F$7),OR('Dealflow centrale'!V2931='Convalida dati'!$D$12,'Dealflow centrale'!V2931='Convalida dati'!$D$9,'Dealflow centrale'!V2931='Convalida dati'!$D$6),IF(T2931="",OR(V2931="",V2931='Convalida dati'!$D$8),"FALSO")))</f>
        <v>1</v>
      </c>
      <c r="F2931" s="58" t="str">
        <f t="shared" ca="1" si="347"/>
        <v>OK</v>
      </c>
      <c r="G2931" s="60">
        <f t="shared" si="341"/>
        <v>2926</v>
      </c>
      <c r="H2931" s="84">
        <v>45210</v>
      </c>
      <c r="I2931" s="295">
        <v>45210</v>
      </c>
      <c r="J2931" s="279" t="s">
        <v>5923</v>
      </c>
      <c r="K2931" s="70" t="s">
        <v>62</v>
      </c>
      <c r="L2931" s="70" t="s">
        <v>149</v>
      </c>
      <c r="M2931" s="72" t="s">
        <v>92</v>
      </c>
      <c r="N2931" s="75"/>
      <c r="O2931" s="73" t="s">
        <v>5918</v>
      </c>
      <c r="P2931" s="72" t="s">
        <v>37</v>
      </c>
      <c r="Q2931" s="281" t="s">
        <v>170</v>
      </c>
      <c r="R2931" s="385" t="s">
        <v>43</v>
      </c>
      <c r="S2931" s="388" t="s">
        <v>275</v>
      </c>
      <c r="T2931" s="385" t="s">
        <v>41</v>
      </c>
      <c r="U2931" s="72" t="s">
        <v>218</v>
      </c>
      <c r="V2931" s="434" t="s">
        <v>174</v>
      </c>
      <c r="W2931" s="397"/>
      <c r="X2931" s="488">
        <v>45215</v>
      </c>
      <c r="Y2931" s="483"/>
      <c r="Z2931" s="80"/>
    </row>
    <row r="2932" spans="2:26" ht="42.45" hidden="1" customHeight="1" x14ac:dyDescent="0.3">
      <c r="B2932" s="56" t="str">
        <f t="shared" ca="1" si="345"/>
        <v>VERO</v>
      </c>
      <c r="C2932" s="57" t="b">
        <f t="shared" si="346"/>
        <v>1</v>
      </c>
      <c r="D2932" s="57" t="b">
        <f>+IF(Q2932='Convalida dati'!$B$16,AND('Dealflow centrale'!V2932&lt;&gt;"",I2932&lt;&gt;""),IF(AND('Dealflow centrale'!Q2932='Convalida dati'!$B$17,'Dealflow centrale'!I2932=""),OR('Dealflow centrale'!V2932="",V2932='Convalida dati'!$D$8),"FALSO"))</f>
        <v>1</v>
      </c>
      <c r="E2932" s="57" t="b">
        <f>+IF(OR(T2932='Convalida dati'!$F$4,T2932='Convalida dati'!$F$5,T2932='Convalida dati'!$F$8),OR('Dealflow centrale'!V2932='Convalida dati'!$D$9,V2932='Convalida dati'!$D$6,V2932='Convalida dati'!$D$7),IF(OR('Dealflow centrale'!T2932='Convalida dati'!$F$6,'Dealflow centrale'!T2932='Convalida dati'!$F$7),OR('Dealflow centrale'!V2932='Convalida dati'!$D$12,'Dealflow centrale'!V2932='Convalida dati'!$D$9,'Dealflow centrale'!V2932='Convalida dati'!$D$6),IF(T2932="",OR(V2932="",V2932='Convalida dati'!$D$8),"FALSO")))</f>
        <v>1</v>
      </c>
      <c r="F2932" s="58" t="str">
        <f t="shared" ca="1" si="347"/>
        <v>OK</v>
      </c>
      <c r="G2932" s="66">
        <f t="shared" si="341"/>
        <v>2927</v>
      </c>
      <c r="H2932" s="85">
        <v>45210</v>
      </c>
      <c r="I2932" s="296">
        <v>45210</v>
      </c>
      <c r="J2932" s="292" t="s">
        <v>5924</v>
      </c>
      <c r="K2932" s="76" t="s">
        <v>62</v>
      </c>
      <c r="L2932" s="76" t="s">
        <v>1139</v>
      </c>
      <c r="M2932" s="78" t="s">
        <v>70</v>
      </c>
      <c r="N2932" s="64"/>
      <c r="O2932" s="272" t="s">
        <v>5918</v>
      </c>
      <c r="P2932" s="66" t="s">
        <v>37</v>
      </c>
      <c r="Q2932" s="280" t="s">
        <v>170</v>
      </c>
      <c r="R2932" s="384" t="s">
        <v>43</v>
      </c>
      <c r="S2932" s="387" t="s">
        <v>275</v>
      </c>
      <c r="T2932" s="384" t="s">
        <v>41</v>
      </c>
      <c r="U2932" s="66" t="s">
        <v>218</v>
      </c>
      <c r="V2932" s="445" t="s">
        <v>174</v>
      </c>
      <c r="W2932" s="396"/>
      <c r="X2932" s="489">
        <v>45215</v>
      </c>
      <c r="Y2932" s="482"/>
      <c r="Z2932" s="74"/>
    </row>
    <row r="2933" spans="2:26" ht="42.45" hidden="1" customHeight="1" x14ac:dyDescent="0.3">
      <c r="B2933" s="56" t="str">
        <f t="shared" ca="1" si="345"/>
        <v>VERO</v>
      </c>
      <c r="C2933" s="57" t="b">
        <f t="shared" si="346"/>
        <v>1</v>
      </c>
      <c r="D2933" s="57" t="b">
        <f>+IF(Q2933='Convalida dati'!$B$16,AND('Dealflow centrale'!V2933&lt;&gt;"",I2933&lt;&gt;""),IF(AND('Dealflow centrale'!Q2933='Convalida dati'!$B$17,'Dealflow centrale'!I2933=""),OR('Dealflow centrale'!V2933="",V2933='Convalida dati'!$D$8),"FALSO"))</f>
        <v>1</v>
      </c>
      <c r="E2933" s="57" t="b">
        <f>+IF(OR(T2933='Convalida dati'!$F$4,T2933='Convalida dati'!$F$5,T2933='Convalida dati'!$F$8),OR('Dealflow centrale'!V2933='Convalida dati'!$D$9,V2933='Convalida dati'!$D$6,V2933='Convalida dati'!$D$7),IF(OR('Dealflow centrale'!T2933='Convalida dati'!$F$6,'Dealflow centrale'!T2933='Convalida dati'!$F$7),OR('Dealflow centrale'!V2933='Convalida dati'!$D$12,'Dealflow centrale'!V2933='Convalida dati'!$D$9,'Dealflow centrale'!V2933='Convalida dati'!$D$6),IF(T2933="",OR(V2933="",V2933='Convalida dati'!$D$8),"FALSO")))</f>
        <v>1</v>
      </c>
      <c r="F2933" s="58" t="str">
        <f t="shared" ca="1" si="347"/>
        <v>OK</v>
      </c>
      <c r="G2933" s="60">
        <f t="shared" si="341"/>
        <v>2928</v>
      </c>
      <c r="H2933" s="84">
        <v>45210</v>
      </c>
      <c r="I2933" s="295">
        <v>45210</v>
      </c>
      <c r="J2933" s="279" t="s">
        <v>5925</v>
      </c>
      <c r="K2933" s="70" t="s">
        <v>62</v>
      </c>
      <c r="L2933" s="70" t="s">
        <v>149</v>
      </c>
      <c r="M2933" s="72" t="s">
        <v>92</v>
      </c>
      <c r="N2933" s="75"/>
      <c r="O2933" s="73" t="s">
        <v>5918</v>
      </c>
      <c r="P2933" s="72" t="s">
        <v>37</v>
      </c>
      <c r="Q2933" s="281" t="s">
        <v>170</v>
      </c>
      <c r="R2933" s="385" t="s">
        <v>43</v>
      </c>
      <c r="S2933" s="388" t="s">
        <v>275</v>
      </c>
      <c r="T2933" s="385" t="s">
        <v>41</v>
      </c>
      <c r="U2933" s="72" t="s">
        <v>218</v>
      </c>
      <c r="V2933" s="434" t="s">
        <v>174</v>
      </c>
      <c r="W2933" s="397"/>
      <c r="X2933" s="488">
        <v>45215</v>
      </c>
      <c r="Y2933" s="483"/>
      <c r="Z2933" s="80"/>
    </row>
    <row r="2934" spans="2:26" ht="42.45" hidden="1" customHeight="1" x14ac:dyDescent="0.3">
      <c r="B2934" s="56" t="str">
        <f t="shared" ca="1" si="345"/>
        <v>VERO</v>
      </c>
      <c r="C2934" s="57" t="b">
        <f t="shared" si="346"/>
        <v>1</v>
      </c>
      <c r="D2934" s="57" t="b">
        <f>+IF(Q2934='Convalida dati'!$B$16,AND('Dealflow centrale'!V2934&lt;&gt;"",I2934&lt;&gt;""),IF(AND('Dealflow centrale'!Q2934='Convalida dati'!$B$17,'Dealflow centrale'!I2934=""),OR('Dealflow centrale'!V2934="",V2934='Convalida dati'!$D$8),"FALSO"))</f>
        <v>1</v>
      </c>
      <c r="E2934" s="57" t="b">
        <f>+IF(OR(T2934='Convalida dati'!$F$4,T2934='Convalida dati'!$F$5,T2934='Convalida dati'!$F$8),OR('Dealflow centrale'!V2934='Convalida dati'!$D$9,V2934='Convalida dati'!$D$6,V2934='Convalida dati'!$D$7),IF(OR('Dealflow centrale'!T2934='Convalida dati'!$F$6,'Dealflow centrale'!T2934='Convalida dati'!$F$7),OR('Dealflow centrale'!V2934='Convalida dati'!$D$12,'Dealflow centrale'!V2934='Convalida dati'!$D$9,'Dealflow centrale'!V2934='Convalida dati'!$D$6),IF(T2934="",OR(V2934="",V2934='Convalida dati'!$D$8),"FALSO")))</f>
        <v>1</v>
      </c>
      <c r="F2934" s="58" t="str">
        <f t="shared" ca="1" si="347"/>
        <v>OK</v>
      </c>
      <c r="G2934" s="66">
        <f t="shared" si="341"/>
        <v>2929</v>
      </c>
      <c r="H2934" s="85">
        <v>45211</v>
      </c>
      <c r="I2934" s="296">
        <v>45211</v>
      </c>
      <c r="J2934" s="292" t="s">
        <v>5926</v>
      </c>
      <c r="K2934" s="76" t="s">
        <v>62</v>
      </c>
      <c r="L2934" s="76" t="s">
        <v>206</v>
      </c>
      <c r="M2934" s="78" t="s">
        <v>206</v>
      </c>
      <c r="N2934" s="64"/>
      <c r="O2934" s="272" t="s">
        <v>5927</v>
      </c>
      <c r="P2934" s="78" t="s">
        <v>34</v>
      </c>
      <c r="Q2934" s="280" t="s">
        <v>170</v>
      </c>
      <c r="R2934" s="384" t="s">
        <v>48</v>
      </c>
      <c r="S2934" s="387" t="str">
        <f>+'EVCA sectoralclassification'!E199</f>
        <v>Internet technologies</v>
      </c>
      <c r="T2934" s="382" t="s">
        <v>41</v>
      </c>
      <c r="U2934" s="78" t="s">
        <v>218</v>
      </c>
      <c r="V2934" s="445" t="s">
        <v>174</v>
      </c>
      <c r="W2934" s="396"/>
      <c r="X2934" s="489">
        <v>45215</v>
      </c>
      <c r="Y2934" s="482"/>
      <c r="Z2934" s="74"/>
    </row>
    <row r="2935" spans="2:26" ht="42.45" hidden="1" customHeight="1" x14ac:dyDescent="0.3">
      <c r="B2935" s="56" t="str">
        <f t="shared" ca="1" si="345"/>
        <v>VERO</v>
      </c>
      <c r="C2935" s="57" t="b">
        <f t="shared" si="346"/>
        <v>1</v>
      </c>
      <c r="D2935" s="57" t="b">
        <f>+IF(Q2935='Convalida dati'!$B$16,AND('Dealflow centrale'!V2935&lt;&gt;"",I2935&lt;&gt;""),IF(AND('Dealflow centrale'!Q2935='Convalida dati'!$B$17,'Dealflow centrale'!I2935=""),OR('Dealflow centrale'!V2935="",V2935='Convalida dati'!$D$8),"FALSO"))</f>
        <v>1</v>
      </c>
      <c r="E2935" s="57" t="b">
        <f>+IF(OR(T2935='Convalida dati'!$F$4,T2935='Convalida dati'!$F$5,T2935='Convalida dati'!$F$8),OR('Dealflow centrale'!V2935='Convalida dati'!$D$9,V2935='Convalida dati'!$D$6,V2935='Convalida dati'!$D$7),IF(OR('Dealflow centrale'!T2935='Convalida dati'!$F$6,'Dealflow centrale'!T2935='Convalida dati'!$F$7),OR('Dealflow centrale'!V2935='Convalida dati'!$D$12,'Dealflow centrale'!V2935='Convalida dati'!$D$9,'Dealflow centrale'!V2935='Convalida dati'!$D$6),IF(T2935="",OR(V2935="",V2935='Convalida dati'!$D$8),"FALSO")))</f>
        <v>1</v>
      </c>
      <c r="F2935" s="58" t="str">
        <f t="shared" ca="1" si="347"/>
        <v>OK</v>
      </c>
      <c r="G2935" s="60">
        <f t="shared" si="341"/>
        <v>2930</v>
      </c>
      <c r="H2935" s="84">
        <v>45211</v>
      </c>
      <c r="I2935" s="295">
        <v>45211</v>
      </c>
      <c r="J2935" s="279" t="s">
        <v>5928</v>
      </c>
      <c r="K2935" s="70" t="s">
        <v>62</v>
      </c>
      <c r="L2935" s="70" t="s">
        <v>202</v>
      </c>
      <c r="M2935" s="72" t="s">
        <v>89</v>
      </c>
      <c r="N2935" s="75"/>
      <c r="O2935" s="73" t="s">
        <v>5929</v>
      </c>
      <c r="P2935" s="72" t="s">
        <v>34</v>
      </c>
      <c r="Q2935" s="281" t="s">
        <v>170</v>
      </c>
      <c r="R2935" s="385" t="s">
        <v>48</v>
      </c>
      <c r="S2935" s="388" t="str">
        <f>+'EVCA sectoralclassification'!E199</f>
        <v>Internet technologies</v>
      </c>
      <c r="T2935" s="385" t="s">
        <v>41</v>
      </c>
      <c r="U2935" s="72" t="s">
        <v>218</v>
      </c>
      <c r="V2935" s="434" t="s">
        <v>174</v>
      </c>
      <c r="W2935" s="397"/>
      <c r="X2935" s="488">
        <v>45215</v>
      </c>
      <c r="Y2935" s="483"/>
      <c r="Z2935" s="80"/>
    </row>
    <row r="2936" spans="2:26" ht="42.45" hidden="1" customHeight="1" x14ac:dyDescent="0.3">
      <c r="B2936" s="56" t="str">
        <f t="shared" ca="1" si="345"/>
        <v>VERO</v>
      </c>
      <c r="C2936" s="57" t="b">
        <f t="shared" si="346"/>
        <v>1</v>
      </c>
      <c r="D2936" s="57" t="b">
        <f>+IF(Q2936='Convalida dati'!$B$16,AND('Dealflow centrale'!V2936&lt;&gt;"",I2936&lt;&gt;""),IF(AND('Dealflow centrale'!Q2936='Convalida dati'!$B$17,'Dealflow centrale'!I2936=""),OR('Dealflow centrale'!V2936="",V2936='Convalida dati'!$D$8),"FALSO"))</f>
        <v>1</v>
      </c>
      <c r="E2936" s="57" t="b">
        <f>+IF(OR(T2936='Convalida dati'!$F$4,T2936='Convalida dati'!$F$5,T2936='Convalida dati'!$F$8),OR('Dealflow centrale'!V2936='Convalida dati'!$D$9,V2936='Convalida dati'!$D$6,V2936='Convalida dati'!$D$7),IF(OR('Dealflow centrale'!T2936='Convalida dati'!$F$6,'Dealflow centrale'!T2936='Convalida dati'!$F$7),OR('Dealflow centrale'!V2936='Convalida dati'!$D$12,'Dealflow centrale'!V2936='Convalida dati'!$D$9,'Dealflow centrale'!V2936='Convalida dati'!$D$6),IF(T2936="",OR(V2936="",V2936='Convalida dati'!$D$8),"FALSO")))</f>
        <v>1</v>
      </c>
      <c r="F2936" s="58" t="str">
        <f t="shared" ca="1" si="347"/>
        <v>OK</v>
      </c>
      <c r="G2936" s="66">
        <f t="shared" si="341"/>
        <v>2931</v>
      </c>
      <c r="H2936" s="85">
        <v>45212</v>
      </c>
      <c r="I2936" s="296">
        <v>45212</v>
      </c>
      <c r="J2936" s="292" t="s">
        <v>5930</v>
      </c>
      <c r="K2936" s="76" t="s">
        <v>62</v>
      </c>
      <c r="L2936" s="76" t="s">
        <v>149</v>
      </c>
      <c r="M2936" s="78" t="s">
        <v>92</v>
      </c>
      <c r="N2936" s="77" t="s">
        <v>111</v>
      </c>
      <c r="O2936" s="272"/>
      <c r="P2936" s="78" t="s">
        <v>36</v>
      </c>
      <c r="Q2936" s="280" t="s">
        <v>170</v>
      </c>
      <c r="R2936" s="384" t="s">
        <v>51</v>
      </c>
      <c r="S2936" s="390" t="str">
        <f>+'EVCA sectoralclassification'!E47</f>
        <v>Business and industrial products</v>
      </c>
      <c r="T2936" s="382" t="s">
        <v>166</v>
      </c>
      <c r="U2936" s="78" t="s">
        <v>218</v>
      </c>
      <c r="V2936" s="427" t="s">
        <v>5177</v>
      </c>
      <c r="W2936" s="462"/>
      <c r="X2936" s="489">
        <v>45215</v>
      </c>
      <c r="Y2936" s="482"/>
      <c r="Z2936" s="74"/>
    </row>
    <row r="2937" spans="2:26" ht="42.45" hidden="1" customHeight="1" x14ac:dyDescent="0.3">
      <c r="B2937" s="56" t="str">
        <f t="shared" ca="1" si="345"/>
        <v>VERO</v>
      </c>
      <c r="C2937" s="57" t="b">
        <f t="shared" si="346"/>
        <v>1</v>
      </c>
      <c r="D2937" s="57" t="b">
        <f>+IF(Q2937='Convalida dati'!$B$16,AND('Dealflow centrale'!V2937&lt;&gt;"",I2937&lt;&gt;""),IF(AND('Dealflow centrale'!Q2937='Convalida dati'!$B$17,'Dealflow centrale'!I2937=""),OR('Dealflow centrale'!V2937="",V2937='Convalida dati'!$D$8),"FALSO"))</f>
        <v>1</v>
      </c>
      <c r="E2937" s="57" t="b">
        <f>+IF(OR(T2937='Convalida dati'!$F$4,T2937='Convalida dati'!$F$5,T2937='Convalida dati'!$F$8),OR('Dealflow centrale'!V2937='Convalida dati'!$D$9,V2937='Convalida dati'!$D$6,V2937='Convalida dati'!$D$7),IF(OR('Dealflow centrale'!T2937='Convalida dati'!$F$6,'Dealflow centrale'!T2937='Convalida dati'!$F$7),OR('Dealflow centrale'!V2937='Convalida dati'!$D$12,'Dealflow centrale'!V2937='Convalida dati'!$D$9,'Dealflow centrale'!V2937='Convalida dati'!$D$6),IF(T2937="",OR(V2937="",V2937='Convalida dati'!$D$8),"FALSO")))</f>
        <v>1</v>
      </c>
      <c r="F2937" s="58" t="str">
        <f t="shared" ca="1" si="347"/>
        <v>OK</v>
      </c>
      <c r="G2937" s="60">
        <f t="shared" si="341"/>
        <v>2932</v>
      </c>
      <c r="H2937" s="84">
        <v>45215</v>
      </c>
      <c r="I2937" s="295">
        <v>45215</v>
      </c>
      <c r="J2937" s="279" t="s">
        <v>5931</v>
      </c>
      <c r="K2937" s="70" t="s">
        <v>64</v>
      </c>
      <c r="L2937" s="70" t="s">
        <v>206</v>
      </c>
      <c r="M2937" s="72" t="s">
        <v>206</v>
      </c>
      <c r="N2937" s="75"/>
      <c r="O2937" s="73" t="s">
        <v>5932</v>
      </c>
      <c r="P2937" s="72" t="s">
        <v>34</v>
      </c>
      <c r="Q2937" s="281" t="s">
        <v>170</v>
      </c>
      <c r="R2937" s="385" t="s">
        <v>49</v>
      </c>
      <c r="S2937" s="388" t="s">
        <v>702</v>
      </c>
      <c r="T2937" s="385" t="s">
        <v>166</v>
      </c>
      <c r="U2937" s="72" t="s">
        <v>218</v>
      </c>
      <c r="V2937" s="434" t="s">
        <v>174</v>
      </c>
      <c r="W2937" s="397"/>
      <c r="X2937" s="488">
        <v>45215</v>
      </c>
      <c r="Y2937" s="483" t="s">
        <v>4408</v>
      </c>
      <c r="Z2937" s="80"/>
    </row>
    <row r="2938" spans="2:26" ht="42.45" hidden="1" customHeight="1" x14ac:dyDescent="0.3">
      <c r="B2938" s="56" t="str">
        <f t="shared" ca="1" si="345"/>
        <v>VERO</v>
      </c>
      <c r="C2938" s="57" t="b">
        <f t="shared" si="346"/>
        <v>1</v>
      </c>
      <c r="D2938" s="57" t="b">
        <f>+IF(Q2938='Convalida dati'!$B$16,AND('Dealflow centrale'!V2938&lt;&gt;"",I2938&lt;&gt;""),IF(AND('Dealflow centrale'!Q2938='Convalida dati'!$B$17,'Dealflow centrale'!I2938=""),OR('Dealflow centrale'!V2938="",V2938='Convalida dati'!$D$8),"FALSO"))</f>
        <v>1</v>
      </c>
      <c r="E2938" s="57" t="b">
        <f>+IF(OR(T2938='Convalida dati'!$F$4,T2938='Convalida dati'!$F$5,T2938='Convalida dati'!$F$8),OR('Dealflow centrale'!V2938='Convalida dati'!$D$9,V2938='Convalida dati'!$D$6,V2938='Convalida dati'!$D$7),IF(OR('Dealflow centrale'!T2938='Convalida dati'!$F$6,'Dealflow centrale'!T2938='Convalida dati'!$F$7),OR('Dealflow centrale'!V2938='Convalida dati'!$D$12,'Dealflow centrale'!V2938='Convalida dati'!$D$9,'Dealflow centrale'!V2938='Convalida dati'!$D$6),IF(T2938="",OR(V2938="",V2938='Convalida dati'!$D$8),"FALSO")))</f>
        <v>1</v>
      </c>
      <c r="F2938" s="58" t="str">
        <f t="shared" ca="1" si="347"/>
        <v>OK</v>
      </c>
      <c r="G2938" s="66">
        <f t="shared" si="341"/>
        <v>2933</v>
      </c>
      <c r="H2938" s="85">
        <v>45215</v>
      </c>
      <c r="I2938" s="296">
        <v>45215</v>
      </c>
      <c r="J2938" s="292" t="s">
        <v>5933</v>
      </c>
      <c r="K2938" s="76" t="s">
        <v>62</v>
      </c>
      <c r="L2938" s="76" t="s">
        <v>149</v>
      </c>
      <c r="M2938" s="78" t="s">
        <v>92</v>
      </c>
      <c r="N2938" s="77" t="s">
        <v>111</v>
      </c>
      <c r="O2938" s="272"/>
      <c r="P2938" s="78" t="s">
        <v>36</v>
      </c>
      <c r="Q2938" s="280" t="s">
        <v>170</v>
      </c>
      <c r="R2938" s="382" t="s">
        <v>53</v>
      </c>
      <c r="S2938" s="387" t="str">
        <f>+'EVCA sectoralclassification'!E161</f>
        <v>Consumer services: other</v>
      </c>
      <c r="T2938" s="382" t="s">
        <v>166</v>
      </c>
      <c r="U2938" s="78" t="s">
        <v>218</v>
      </c>
      <c r="V2938" s="427" t="s">
        <v>5177</v>
      </c>
      <c r="W2938" s="462"/>
      <c r="X2938" s="489">
        <v>45215</v>
      </c>
      <c r="Y2938" s="482"/>
      <c r="Z2938" s="74"/>
    </row>
    <row r="2939" spans="2:26" ht="42.45" hidden="1" customHeight="1" x14ac:dyDescent="0.3">
      <c r="B2939" s="56" t="str">
        <f t="shared" ca="1" si="345"/>
        <v>VERO</v>
      </c>
      <c r="C2939" s="57" t="b">
        <f t="shared" si="346"/>
        <v>1</v>
      </c>
      <c r="D2939" s="57" t="b">
        <f>+IF(Q2939='Convalida dati'!$B$16,AND('Dealflow centrale'!V2939&lt;&gt;"",I2939&lt;&gt;""),IF(AND('Dealflow centrale'!Q2939='Convalida dati'!$B$17,'Dealflow centrale'!I2939=""),OR('Dealflow centrale'!V2939="",V2939='Convalida dati'!$D$8),"FALSO"))</f>
        <v>1</v>
      </c>
      <c r="E2939" s="57" t="b">
        <f>+IF(OR(T2939='Convalida dati'!$F$4,T2939='Convalida dati'!$F$5,T2939='Convalida dati'!$F$8),OR('Dealflow centrale'!V2939='Convalida dati'!$D$9,V2939='Convalida dati'!$D$6,V2939='Convalida dati'!$D$7),IF(OR('Dealflow centrale'!T2939='Convalida dati'!$F$6,'Dealflow centrale'!T2939='Convalida dati'!$F$7),OR('Dealflow centrale'!V2939='Convalida dati'!$D$12,'Dealflow centrale'!V2939='Convalida dati'!$D$9,'Dealflow centrale'!V2939='Convalida dati'!$D$6),IF(T2939="",OR(V2939="",V2939='Convalida dati'!$D$8),"FALSO")))</f>
        <v>1</v>
      </c>
      <c r="F2939" s="58" t="str">
        <f t="shared" ca="1" si="347"/>
        <v>OK</v>
      </c>
      <c r="G2939" s="60">
        <f t="shared" si="341"/>
        <v>2934</v>
      </c>
      <c r="H2939" s="84">
        <v>45215</v>
      </c>
      <c r="I2939" s="295">
        <v>45215</v>
      </c>
      <c r="J2939" s="279" t="s">
        <v>5934</v>
      </c>
      <c r="K2939" s="70" t="s">
        <v>62</v>
      </c>
      <c r="L2939" s="70" t="s">
        <v>149</v>
      </c>
      <c r="M2939" s="72" t="s">
        <v>92</v>
      </c>
      <c r="N2939" s="75"/>
      <c r="O2939" s="73" t="s">
        <v>5935</v>
      </c>
      <c r="P2939" s="72" t="s">
        <v>34</v>
      </c>
      <c r="Q2939" s="281" t="s">
        <v>170</v>
      </c>
      <c r="R2939" s="385" t="s">
        <v>52</v>
      </c>
      <c r="S2939" s="388" t="str">
        <f>+'EVCA sectoralclassification'!E234</f>
        <v>Healthcare: other</v>
      </c>
      <c r="T2939" s="385" t="s">
        <v>166</v>
      </c>
      <c r="U2939" s="72" t="s">
        <v>218</v>
      </c>
      <c r="V2939" s="425" t="s">
        <v>5177</v>
      </c>
      <c r="W2939" s="461"/>
      <c r="X2939" s="491">
        <v>45215</v>
      </c>
      <c r="Y2939" s="483"/>
      <c r="Z2939" s="80"/>
    </row>
    <row r="2940" spans="2:26" ht="42.45" hidden="1" customHeight="1" x14ac:dyDescent="0.3">
      <c r="B2940" s="56" t="str">
        <f t="shared" ca="1" si="345"/>
        <v>VERO</v>
      </c>
      <c r="C2940" s="57" t="b">
        <f t="shared" si="346"/>
        <v>1</v>
      </c>
      <c r="D2940" s="57" t="b">
        <f>+IF(Q2940='Convalida dati'!$B$16,AND('Dealflow centrale'!V2940&lt;&gt;"",I2940&lt;&gt;""),IF(AND('Dealflow centrale'!Q2940='Convalida dati'!$B$17,'Dealflow centrale'!I2940=""),OR('Dealflow centrale'!V2940="",V2940='Convalida dati'!$D$8),"FALSO"))</f>
        <v>1</v>
      </c>
      <c r="E2940" s="57" t="b">
        <f>+IF(OR(T2940='Convalida dati'!$F$4,T2940='Convalida dati'!$F$5,T2940='Convalida dati'!$F$8),OR('Dealflow centrale'!V2940='Convalida dati'!$D$9,V2940='Convalida dati'!$D$6,V2940='Convalida dati'!$D$7),IF(OR('Dealflow centrale'!T2940='Convalida dati'!$F$6,'Dealflow centrale'!T2940='Convalida dati'!$F$7),OR('Dealflow centrale'!V2940='Convalida dati'!$D$12,'Dealflow centrale'!V2940='Convalida dati'!$D$9,'Dealflow centrale'!V2940='Convalida dati'!$D$6),IF(T2940="",OR(V2940="",V2940='Convalida dati'!$D$8),"FALSO")))</f>
        <v>1</v>
      </c>
      <c r="F2940" s="58" t="str">
        <f t="shared" ca="1" si="347"/>
        <v>OK</v>
      </c>
      <c r="G2940" s="66">
        <f t="shared" si="341"/>
        <v>2935</v>
      </c>
      <c r="H2940" s="85">
        <v>45215</v>
      </c>
      <c r="I2940" s="296">
        <v>45215</v>
      </c>
      <c r="J2940" s="292" t="s">
        <v>5936</v>
      </c>
      <c r="K2940" s="76" t="s">
        <v>62</v>
      </c>
      <c r="L2940" s="76" t="s">
        <v>1197</v>
      </c>
      <c r="M2940" s="78" t="s">
        <v>96</v>
      </c>
      <c r="N2940" s="77" t="s">
        <v>5937</v>
      </c>
      <c r="O2940" s="272"/>
      <c r="P2940" s="78" t="s">
        <v>36</v>
      </c>
      <c r="Q2940" s="280" t="s">
        <v>170</v>
      </c>
      <c r="R2940" s="384" t="s">
        <v>48</v>
      </c>
      <c r="S2940" s="387" t="str">
        <f>+'EVCA sectoralclassification'!E190</f>
        <v>Broadcasting, publications and content providers</v>
      </c>
      <c r="T2940" s="384" t="s">
        <v>166</v>
      </c>
      <c r="U2940" s="78" t="s">
        <v>218</v>
      </c>
      <c r="V2940" s="427" t="s">
        <v>5177</v>
      </c>
      <c r="W2940" s="462"/>
      <c r="X2940" s="489">
        <v>45215</v>
      </c>
      <c r="Y2940" s="482"/>
      <c r="Z2940" s="74"/>
    </row>
    <row r="2941" spans="2:26" ht="42.45" hidden="1" customHeight="1" x14ac:dyDescent="0.3">
      <c r="B2941" s="56" t="str">
        <f t="shared" ca="1" si="345"/>
        <v>VERO</v>
      </c>
      <c r="C2941" s="57" t="b">
        <f t="shared" si="346"/>
        <v>1</v>
      </c>
      <c r="D2941" s="57" t="b">
        <f>+IF(Q2941='Convalida dati'!$B$16,AND('Dealflow centrale'!V2941&lt;&gt;"",I2941&lt;&gt;""),IF(AND('Dealflow centrale'!Q2941='Convalida dati'!$B$17,'Dealflow centrale'!I2941=""),OR('Dealflow centrale'!V2941="",V2941='Convalida dati'!$D$8),"FALSO"))</f>
        <v>1</v>
      </c>
      <c r="E2941" s="57" t="b">
        <f>+IF(OR(T2941='Convalida dati'!$F$4,T2941='Convalida dati'!$F$5,T2941='Convalida dati'!$F$8),OR('Dealflow centrale'!V2941='Convalida dati'!$D$9,V2941='Convalida dati'!$D$6,V2941='Convalida dati'!$D$7),IF(OR('Dealflow centrale'!T2941='Convalida dati'!$F$6,'Dealflow centrale'!T2941='Convalida dati'!$F$7),OR('Dealflow centrale'!V2941='Convalida dati'!$D$12,'Dealflow centrale'!V2941='Convalida dati'!$D$9,'Dealflow centrale'!V2941='Convalida dati'!$D$6),IF(T2941="",OR(V2941="",V2941='Convalida dati'!$D$8),"FALSO")))</f>
        <v>1</v>
      </c>
      <c r="F2941" s="58" t="str">
        <f t="shared" ca="1" si="347"/>
        <v>OK</v>
      </c>
      <c r="G2941" s="60">
        <f>+G2940+1</f>
        <v>2936</v>
      </c>
      <c r="H2941" s="84">
        <v>45216</v>
      </c>
      <c r="I2941" s="295">
        <v>45216</v>
      </c>
      <c r="J2941" s="279" t="s">
        <v>5940</v>
      </c>
      <c r="K2941" s="70" t="s">
        <v>62</v>
      </c>
      <c r="L2941" s="70" t="s">
        <v>149</v>
      </c>
      <c r="M2941" s="72" t="s">
        <v>92</v>
      </c>
      <c r="N2941" s="75" t="s">
        <v>111</v>
      </c>
      <c r="O2941" s="73"/>
      <c r="P2941" s="72" t="s">
        <v>36</v>
      </c>
      <c r="Q2941" s="281" t="s">
        <v>170</v>
      </c>
      <c r="R2941" s="385" t="s">
        <v>53</v>
      </c>
      <c r="S2941" s="388" t="str">
        <f>+'EVCA sectoralclassification'!E161</f>
        <v>Consumer services: other</v>
      </c>
      <c r="T2941" s="385" t="s">
        <v>166</v>
      </c>
      <c r="U2941" s="72" t="s">
        <v>218</v>
      </c>
      <c r="V2941" s="425" t="s">
        <v>5177</v>
      </c>
      <c r="W2941" s="461"/>
      <c r="X2941" s="488">
        <v>45491</v>
      </c>
      <c r="Y2941" s="483" t="s">
        <v>6619</v>
      </c>
      <c r="Z2941" s="80"/>
    </row>
    <row r="2942" spans="2:26" ht="42.45" hidden="1" customHeight="1" x14ac:dyDescent="0.3">
      <c r="B2942" s="56" t="str">
        <f t="shared" ca="1" si="345"/>
        <v>VERO</v>
      </c>
      <c r="C2942" s="57" t="b">
        <f t="shared" si="346"/>
        <v>1</v>
      </c>
      <c r="D2942" s="57" t="b">
        <f>+IF(Q2942='Convalida dati'!$B$16,AND('Dealflow centrale'!V2942&lt;&gt;"",I2942&lt;&gt;""),IF(AND('Dealflow centrale'!Q2942='Convalida dati'!$B$17,'Dealflow centrale'!I2942=""),OR('Dealflow centrale'!V2942="",V2942='Convalida dati'!$D$8),"FALSO"))</f>
        <v>1</v>
      </c>
      <c r="E2942" s="57" t="b">
        <f>+IF(OR(T2942='Convalida dati'!$F$4,T2942='Convalida dati'!$F$5,T2942='Convalida dati'!$F$8),OR('Dealflow centrale'!V2942='Convalida dati'!$D$9,V2942='Convalida dati'!$D$6,V2942='Convalida dati'!$D$7),IF(OR('Dealflow centrale'!T2942='Convalida dati'!$F$6,'Dealflow centrale'!T2942='Convalida dati'!$F$7),OR('Dealflow centrale'!V2942='Convalida dati'!$D$12,'Dealflow centrale'!V2942='Convalida dati'!$D$9,'Dealflow centrale'!V2942='Convalida dati'!$D$6),IF(T2942="",OR(V2942="",V2942='Convalida dati'!$D$8),"FALSO")))</f>
        <v>1</v>
      </c>
      <c r="F2942" s="58" t="str">
        <f t="shared" ca="1" si="347"/>
        <v>OK</v>
      </c>
      <c r="G2942" s="66">
        <f t="shared" si="341"/>
        <v>2937</v>
      </c>
      <c r="H2942" s="85">
        <v>45216</v>
      </c>
      <c r="I2942" s="296">
        <v>45216</v>
      </c>
      <c r="J2942" s="292" t="s">
        <v>5941</v>
      </c>
      <c r="K2942" s="76" t="s">
        <v>62</v>
      </c>
      <c r="L2942" s="76" t="s">
        <v>149</v>
      </c>
      <c r="M2942" s="78" t="s">
        <v>92</v>
      </c>
      <c r="N2942" s="77" t="s">
        <v>111</v>
      </c>
      <c r="O2942" s="272"/>
      <c r="P2942" s="78" t="s">
        <v>36</v>
      </c>
      <c r="Q2942" s="280" t="s">
        <v>170</v>
      </c>
      <c r="R2942" s="382" t="s">
        <v>48</v>
      </c>
      <c r="S2942" s="390" t="str">
        <f>+'EVCA sectoralclassification'!E188</f>
        <v>Broadcasting, publications and content providers</v>
      </c>
      <c r="T2942" s="384" t="s">
        <v>166</v>
      </c>
      <c r="U2942" s="66" t="s">
        <v>218</v>
      </c>
      <c r="V2942" s="427" t="s">
        <v>5177</v>
      </c>
      <c r="W2942" s="462"/>
      <c r="X2942" s="489">
        <v>45336</v>
      </c>
      <c r="Y2942" s="482" t="s">
        <v>6193</v>
      </c>
      <c r="Z2942" s="74"/>
    </row>
    <row r="2943" spans="2:26" ht="42.45" hidden="1" customHeight="1" x14ac:dyDescent="0.3">
      <c r="B2943" s="56" t="str">
        <f t="shared" ca="1" si="345"/>
        <v>VERO</v>
      </c>
      <c r="C2943" s="57" t="b">
        <f t="shared" si="346"/>
        <v>1</v>
      </c>
      <c r="D2943" s="57" t="b">
        <f>+IF(Q2943='Convalida dati'!$B$16,AND('Dealflow centrale'!V2943&lt;&gt;"",I2943&lt;&gt;""),IF(AND('Dealflow centrale'!Q2943='Convalida dati'!$B$17,'Dealflow centrale'!I2943=""),OR('Dealflow centrale'!V2943="",V2943='Convalida dati'!$D$8),"FALSO"))</f>
        <v>1</v>
      </c>
      <c r="E2943" s="57" t="b">
        <f>+IF(OR(T2943='Convalida dati'!$F$4,T2943='Convalida dati'!$F$5,T2943='Convalida dati'!$F$8),OR('Dealflow centrale'!V2943='Convalida dati'!$D$9,V2943='Convalida dati'!$D$6,V2943='Convalida dati'!$D$7),IF(OR('Dealflow centrale'!T2943='Convalida dati'!$F$6,'Dealflow centrale'!T2943='Convalida dati'!$F$7),OR('Dealflow centrale'!V2943='Convalida dati'!$D$12,'Dealflow centrale'!V2943='Convalida dati'!$D$9,'Dealflow centrale'!V2943='Convalida dati'!$D$6),IF(T2943="",OR(V2943="",V2943='Convalida dati'!$D$8),"FALSO")))</f>
        <v>1</v>
      </c>
      <c r="F2943" s="58" t="str">
        <f t="shared" ca="1" si="347"/>
        <v>OK</v>
      </c>
      <c r="G2943" s="60">
        <f t="shared" si="341"/>
        <v>2938</v>
      </c>
      <c r="H2943" s="282">
        <v>45216</v>
      </c>
      <c r="I2943" s="295">
        <v>45216</v>
      </c>
      <c r="J2943" s="279" t="s">
        <v>5942</v>
      </c>
      <c r="K2943" s="70" t="s">
        <v>62</v>
      </c>
      <c r="L2943" s="70" t="s">
        <v>202</v>
      </c>
      <c r="M2943" s="72" t="s">
        <v>89</v>
      </c>
      <c r="N2943" s="75"/>
      <c r="O2943" s="73" t="s">
        <v>5943</v>
      </c>
      <c r="P2943" s="72" t="s">
        <v>34</v>
      </c>
      <c r="Q2943" s="281" t="s">
        <v>170</v>
      </c>
      <c r="R2943" s="385" t="s">
        <v>47</v>
      </c>
      <c r="S2943" s="388" t="str">
        <f>+'EVCA sectoralclassification'!E127</f>
        <v>Consumer products manufacturing</v>
      </c>
      <c r="T2943" s="385" t="s">
        <v>41</v>
      </c>
      <c r="U2943" s="72" t="s">
        <v>218</v>
      </c>
      <c r="V2943" s="434" t="s">
        <v>174</v>
      </c>
      <c r="W2943" s="397"/>
      <c r="X2943" s="488">
        <v>45225</v>
      </c>
      <c r="Y2943" s="483"/>
      <c r="Z2943" s="80"/>
    </row>
    <row r="2944" spans="2:26" ht="42.45" hidden="1" customHeight="1" x14ac:dyDescent="0.3">
      <c r="B2944" s="56" t="str">
        <f t="shared" ca="1" si="345"/>
        <v>VERO</v>
      </c>
      <c r="C2944" s="57" t="b">
        <f t="shared" si="346"/>
        <v>1</v>
      </c>
      <c r="D2944" s="57" t="b">
        <f>+IF(Q2944='Convalida dati'!$B$16,AND('Dealflow centrale'!V2944&lt;&gt;"",I2944&lt;&gt;""),IF(AND('Dealflow centrale'!Q2944='Convalida dati'!$B$17,'Dealflow centrale'!I2944=""),OR('Dealflow centrale'!V2944="",V2944='Convalida dati'!$D$8),"FALSO"))</f>
        <v>1</v>
      </c>
      <c r="E2944" s="57" t="b">
        <f>+IF(OR(T2944='Convalida dati'!$F$4,T2944='Convalida dati'!$F$8),OR('Dealflow centrale'!V2944='Convalida dati'!$D$6,V2944='Convalida dati'!$D$7),IF(OR('Dealflow centrale'!T2944='Convalida dati'!$F$5,'Dealflow centrale'!T2944='Convalida dati'!$F$6,'Dealflow centrale'!T2944='Convalida dati'!$F$7),OR('Dealflow centrale'!V2944='Convalida dati'!$D$12,'Dealflow centrale'!V2944='Convalida dati'!$D$11),IF(T2944="",OR(V2944="",V2944='Convalida dati'!$D$8),"FALSO")))</f>
        <v>1</v>
      </c>
      <c r="F2944" s="58" t="str">
        <f t="shared" ca="1" si="347"/>
        <v>OK</v>
      </c>
      <c r="G2944" s="66">
        <f t="shared" si="341"/>
        <v>2939</v>
      </c>
      <c r="H2944" s="85">
        <v>45216</v>
      </c>
      <c r="I2944" s="296">
        <v>45216</v>
      </c>
      <c r="J2944" s="292" t="s">
        <v>5945</v>
      </c>
      <c r="K2944" s="76" t="s">
        <v>62</v>
      </c>
      <c r="L2944" s="76" t="s">
        <v>234</v>
      </c>
      <c r="M2944" s="78" t="s">
        <v>96</v>
      </c>
      <c r="N2944" s="64"/>
      <c r="O2944" s="272" t="s">
        <v>5944</v>
      </c>
      <c r="P2944" s="66" t="s">
        <v>34</v>
      </c>
      <c r="Q2944" s="280" t="s">
        <v>170</v>
      </c>
      <c r="R2944" s="384" t="s">
        <v>49</v>
      </c>
      <c r="S2944" s="390" t="str">
        <f>+'EVCA sectoralclassification'!E214</f>
        <v>Systems software</v>
      </c>
      <c r="T2944" s="384" t="s">
        <v>167</v>
      </c>
      <c r="U2944" s="66" t="s">
        <v>218</v>
      </c>
      <c r="V2944" s="427" t="s">
        <v>5177</v>
      </c>
      <c r="W2944" s="469" t="s">
        <v>6460</v>
      </c>
      <c r="X2944" s="489">
        <v>45685</v>
      </c>
      <c r="Y2944" s="482" t="s">
        <v>7134</v>
      </c>
      <c r="Z2944" s="74"/>
    </row>
    <row r="2945" spans="2:26" ht="42.45" hidden="1" customHeight="1" x14ac:dyDescent="0.3">
      <c r="B2945" s="56" t="str">
        <f t="shared" ca="1" si="345"/>
        <v>VERO</v>
      </c>
      <c r="C2945" s="57" t="b">
        <f t="shared" si="346"/>
        <v>1</v>
      </c>
      <c r="D2945" s="57" t="b">
        <f>+IF(Q2945='Convalida dati'!$B$16,AND('Dealflow centrale'!V2945&lt;&gt;"",I2945&lt;&gt;""),IF(AND('Dealflow centrale'!Q2945='Convalida dati'!$B$17,'Dealflow centrale'!I2945=""),OR('Dealflow centrale'!V2945="",V2945='Convalida dati'!$D$8),"FALSO"))</f>
        <v>1</v>
      </c>
      <c r="E2945" s="57" t="b">
        <f>+IF(OR(T2945='Convalida dati'!$F$4,T2945='Convalida dati'!$F$5,T2945='Convalida dati'!$F$8),OR('Dealflow centrale'!V2945='Convalida dati'!$D$9,V2945='Convalida dati'!$D$6,V2945='Convalida dati'!$D$7),IF(OR('Dealflow centrale'!T2945='Convalida dati'!$F$6,'Dealflow centrale'!T2945='Convalida dati'!$F$7),OR('Dealflow centrale'!V2945='Convalida dati'!$D$12,'Dealflow centrale'!V2945='Convalida dati'!$D$9,'Dealflow centrale'!V2945='Convalida dati'!$D$6),IF(T2945="",OR(V2945="",V2945='Convalida dati'!$D$8),"FALSO")))</f>
        <v>1</v>
      </c>
      <c r="F2945" s="58" t="str">
        <f t="shared" ca="1" si="347"/>
        <v>OK</v>
      </c>
      <c r="G2945" s="60">
        <f t="shared" si="341"/>
        <v>2940</v>
      </c>
      <c r="H2945" s="84">
        <v>45217</v>
      </c>
      <c r="I2945" s="295">
        <v>45217</v>
      </c>
      <c r="J2945" s="279" t="s">
        <v>5946</v>
      </c>
      <c r="K2945" s="70" t="s">
        <v>62</v>
      </c>
      <c r="L2945" s="70" t="s">
        <v>165</v>
      </c>
      <c r="M2945" s="72" t="s">
        <v>90</v>
      </c>
      <c r="N2945" s="75"/>
      <c r="O2945" s="73" t="s">
        <v>5947</v>
      </c>
      <c r="P2945" s="72" t="s">
        <v>34</v>
      </c>
      <c r="Q2945" s="281" t="s">
        <v>170</v>
      </c>
      <c r="R2945" s="385" t="s">
        <v>48</v>
      </c>
      <c r="S2945" s="388" t="str">
        <f>+'EVCA sectoralclassification'!E199</f>
        <v>Internet technologies</v>
      </c>
      <c r="T2945" s="385" t="s">
        <v>166</v>
      </c>
      <c r="U2945" s="72" t="s">
        <v>218</v>
      </c>
      <c r="V2945" s="425" t="s">
        <v>5177</v>
      </c>
      <c r="W2945" s="461"/>
      <c r="X2945" s="488">
        <v>45225</v>
      </c>
      <c r="Y2945" s="483"/>
      <c r="Z2945" s="80"/>
    </row>
    <row r="2946" spans="2:26" ht="42.45" hidden="1" customHeight="1" x14ac:dyDescent="0.3">
      <c r="B2946" s="56" t="str">
        <f t="shared" ca="1" si="345"/>
        <v>VERO</v>
      </c>
      <c r="C2946" s="57" t="b">
        <f t="shared" si="346"/>
        <v>1</v>
      </c>
      <c r="D2946" s="57" t="b">
        <f>+IF(Q2946='Convalida dati'!$B$16,AND('Dealflow centrale'!V2946&lt;&gt;"",I2946&lt;&gt;""),IF(AND('Dealflow centrale'!Q2946='Convalida dati'!$B$17,'Dealflow centrale'!I2946=""),OR('Dealflow centrale'!V2946="",V2946='Convalida dati'!$D$8),"FALSO"))</f>
        <v>1</v>
      </c>
      <c r="E2946" s="57" t="b">
        <f>+IF(OR(T2946='Convalida dati'!$F$4,T2946='Convalida dati'!$F$5,T2946='Convalida dati'!$F$8),OR('Dealflow centrale'!V2946='Convalida dati'!$D$9,V2946='Convalida dati'!$D$6,V2946='Convalida dati'!$D$7),IF(OR('Dealflow centrale'!T2946='Convalida dati'!$F$6,'Dealflow centrale'!T2946='Convalida dati'!$F$7),OR('Dealflow centrale'!V2946='Convalida dati'!$D$12,'Dealflow centrale'!V2946='Convalida dati'!$D$9,'Dealflow centrale'!V2946='Convalida dati'!$D$6),IF(T2946="",OR(V2946="",V2946='Convalida dati'!$D$8),"FALSO")))</f>
        <v>1</v>
      </c>
      <c r="F2946" s="58" t="str">
        <f t="shared" ca="1" si="347"/>
        <v>OK</v>
      </c>
      <c r="G2946" s="66">
        <f t="shared" si="341"/>
        <v>2941</v>
      </c>
      <c r="H2946" s="85">
        <v>45217</v>
      </c>
      <c r="I2946" s="296">
        <v>45217</v>
      </c>
      <c r="J2946" s="292" t="s">
        <v>5948</v>
      </c>
      <c r="K2946" s="76" t="s">
        <v>62</v>
      </c>
      <c r="L2946" s="76" t="s">
        <v>830</v>
      </c>
      <c r="M2946" s="78" t="s">
        <v>103</v>
      </c>
      <c r="N2946" s="64"/>
      <c r="O2946" s="272" t="s">
        <v>2694</v>
      </c>
      <c r="P2946" s="78" t="s">
        <v>35</v>
      </c>
      <c r="Q2946" s="280" t="s">
        <v>170</v>
      </c>
      <c r="R2946" s="384" t="s">
        <v>48</v>
      </c>
      <c r="S2946" s="387" t="str">
        <f>+'EVCA sectoralclassification'!E193</f>
        <v>Communications and networking services</v>
      </c>
      <c r="T2946" s="384" t="s">
        <v>166</v>
      </c>
      <c r="U2946" s="66" t="s">
        <v>218</v>
      </c>
      <c r="V2946" s="427" t="s">
        <v>5177</v>
      </c>
      <c r="W2946" s="462"/>
      <c r="X2946" s="489">
        <v>45225</v>
      </c>
      <c r="Y2946" s="482"/>
      <c r="Z2946" s="74"/>
    </row>
    <row r="2947" spans="2:26" ht="42.45" hidden="1" customHeight="1" x14ac:dyDescent="0.3">
      <c r="B2947" s="56" t="str">
        <f t="shared" ca="1" si="345"/>
        <v>VERO</v>
      </c>
      <c r="C2947" s="57" t="b">
        <f t="shared" si="346"/>
        <v>1</v>
      </c>
      <c r="D2947" s="57" t="b">
        <f>+IF(Q2947='Convalida dati'!$B$16,AND('Dealflow centrale'!V2947&lt;&gt;"",I2947&lt;&gt;""),IF(AND('Dealflow centrale'!Q2947='Convalida dati'!$B$17,'Dealflow centrale'!I2947=""),OR('Dealflow centrale'!V2947="",V2947='Convalida dati'!$D$8),"FALSO"))</f>
        <v>1</v>
      </c>
      <c r="E2947" s="57" t="b">
        <f>+IF(OR(T2947='Convalida dati'!$F$4,T2947='Convalida dati'!$F$5,T2947='Convalida dati'!$F$8),OR('Dealflow centrale'!V2947='Convalida dati'!$D$9,V2947='Convalida dati'!$D$6,V2947='Convalida dati'!$D$7),IF(OR('Dealflow centrale'!T2947='Convalida dati'!$F$6,'Dealflow centrale'!T2947='Convalida dati'!$F$7),OR('Dealflow centrale'!V2947='Convalida dati'!$D$12,'Dealflow centrale'!V2947='Convalida dati'!$D$9,'Dealflow centrale'!V2947='Convalida dati'!$D$6),IF(T2947="",OR(V2947="",V2947='Convalida dati'!$D$8),"FALSO")))</f>
        <v>1</v>
      </c>
      <c r="F2947" s="58" t="str">
        <f t="shared" ca="1" si="347"/>
        <v>OK</v>
      </c>
      <c r="G2947" s="60">
        <f t="shared" si="341"/>
        <v>2942</v>
      </c>
      <c r="H2947" s="84">
        <v>45217</v>
      </c>
      <c r="I2947" s="295">
        <v>45217</v>
      </c>
      <c r="J2947" s="279" t="s">
        <v>5949</v>
      </c>
      <c r="K2947" s="70" t="s">
        <v>62</v>
      </c>
      <c r="L2947" s="70" t="s">
        <v>206</v>
      </c>
      <c r="M2947" s="72" t="s">
        <v>206</v>
      </c>
      <c r="N2947" s="75"/>
      <c r="O2947" s="73" t="s">
        <v>5769</v>
      </c>
      <c r="P2947" s="72" t="s">
        <v>34</v>
      </c>
      <c r="Q2947" s="281" t="s">
        <v>170</v>
      </c>
      <c r="R2947" s="385" t="s">
        <v>53</v>
      </c>
      <c r="S2947" s="388" t="str">
        <f>+'EVCA sectoralclassification'!E89</f>
        <v>Business and industrial services</v>
      </c>
      <c r="T2947" s="385" t="s">
        <v>41</v>
      </c>
      <c r="U2947" s="72" t="s">
        <v>218</v>
      </c>
      <c r="V2947" s="434" t="s">
        <v>174</v>
      </c>
      <c r="W2947" s="397"/>
      <c r="X2947" s="488">
        <v>45225</v>
      </c>
      <c r="Y2947" s="483"/>
      <c r="Z2947" s="80"/>
    </row>
    <row r="2948" spans="2:26" ht="42.45" hidden="1" customHeight="1" x14ac:dyDescent="0.3">
      <c r="B2948" s="56" t="str">
        <f t="shared" ca="1" si="345"/>
        <v>VERO</v>
      </c>
      <c r="C2948" s="57" t="b">
        <f t="shared" si="346"/>
        <v>1</v>
      </c>
      <c r="D2948" s="57" t="b">
        <f>+IF(Q2948='Convalida dati'!$B$16,AND('Dealflow centrale'!V2948&lt;&gt;"",I2948&lt;&gt;""),IF(AND('Dealflow centrale'!Q2948='Convalida dati'!$B$17,'Dealflow centrale'!I2948=""),OR('Dealflow centrale'!V2948="",V2948='Convalida dati'!$D$8),"FALSO"))</f>
        <v>1</v>
      </c>
      <c r="E2948" s="57" t="b">
        <f>+IF(OR(T2948='Convalida dati'!$F$4,T2948='Convalida dati'!$F$5,T2948='Convalida dati'!$F$8),OR('Dealflow centrale'!V2948='Convalida dati'!$D$9,V2948='Convalida dati'!$D$6,V2948='Convalida dati'!$D$7),IF(OR('Dealflow centrale'!T2948='Convalida dati'!$F$6,'Dealflow centrale'!T2948='Convalida dati'!$F$7),OR('Dealflow centrale'!V2948='Convalida dati'!$D$12,'Dealflow centrale'!V2948='Convalida dati'!$D$9,'Dealflow centrale'!V2948='Convalida dati'!$D$6),IF(T2948="",OR(V2948="",V2948='Convalida dati'!$D$8),"FALSO")))</f>
        <v>1</v>
      </c>
      <c r="F2948" s="58" t="str">
        <f t="shared" ca="1" si="347"/>
        <v>OK</v>
      </c>
      <c r="G2948" s="66">
        <f t="shared" si="341"/>
        <v>2943</v>
      </c>
      <c r="H2948" s="85">
        <v>45218</v>
      </c>
      <c r="I2948" s="296">
        <v>45218</v>
      </c>
      <c r="J2948" s="292" t="s">
        <v>5950</v>
      </c>
      <c r="K2948" s="76" t="s">
        <v>62</v>
      </c>
      <c r="L2948" s="76" t="s">
        <v>4405</v>
      </c>
      <c r="M2948" s="78" t="s">
        <v>4140</v>
      </c>
      <c r="N2948" s="64"/>
      <c r="O2948" s="272" t="s">
        <v>5951</v>
      </c>
      <c r="P2948" s="66" t="s">
        <v>83</v>
      </c>
      <c r="Q2948" s="280" t="s">
        <v>170</v>
      </c>
      <c r="R2948" s="384" t="s">
        <v>49</v>
      </c>
      <c r="S2948" s="387" t="str">
        <f>+'EVCA sectoralclassification'!E214</f>
        <v>Systems software</v>
      </c>
      <c r="T2948" s="384" t="s">
        <v>166</v>
      </c>
      <c r="U2948" s="78" t="s">
        <v>218</v>
      </c>
      <c r="V2948" s="445" t="s">
        <v>174</v>
      </c>
      <c r="W2948" s="396"/>
      <c r="X2948" s="489">
        <v>45225</v>
      </c>
      <c r="Y2948" s="482" t="s">
        <v>4408</v>
      </c>
      <c r="Z2948" s="74"/>
    </row>
    <row r="2949" spans="2:26" ht="42.45" hidden="1" customHeight="1" x14ac:dyDescent="0.3">
      <c r="B2949" s="56" t="str">
        <f t="shared" ca="1" si="345"/>
        <v>VERO</v>
      </c>
      <c r="C2949" s="57" t="b">
        <f t="shared" si="346"/>
        <v>1</v>
      </c>
      <c r="D2949" s="57" t="b">
        <f>+IF(Q2949='Convalida dati'!$B$16,AND('Dealflow centrale'!V2949&lt;&gt;"",I2949&lt;&gt;""),IF(AND('Dealflow centrale'!Q2949='Convalida dati'!$B$17,'Dealflow centrale'!I2949=""),OR('Dealflow centrale'!V2949="",V2949='Convalida dati'!$D$8),"FALSO"))</f>
        <v>1</v>
      </c>
      <c r="E2949" s="57" t="b">
        <f>+IF(OR(T2949='Convalida dati'!$F$4,T2949='Convalida dati'!$F$5,T2949='Convalida dati'!$F$8),OR('Dealflow centrale'!V2949='Convalida dati'!$D$9,V2949='Convalida dati'!$D$6,V2949='Convalida dati'!$D$7),IF(OR('Dealflow centrale'!T2949='Convalida dati'!$F$6,'Dealflow centrale'!T2949='Convalida dati'!$F$7),OR('Dealflow centrale'!V2949='Convalida dati'!$D$12,'Dealflow centrale'!V2949='Convalida dati'!$D$9,'Dealflow centrale'!V2949='Convalida dati'!$D$6),IF(T2949="",OR(V2949="",V2949='Convalida dati'!$D$8),"FALSO")))</f>
        <v>1</v>
      </c>
      <c r="F2949" s="58" t="str">
        <f t="shared" ca="1" si="347"/>
        <v>OK</v>
      </c>
      <c r="G2949" s="60">
        <f t="shared" si="341"/>
        <v>2944</v>
      </c>
      <c r="H2949" s="84">
        <v>45219</v>
      </c>
      <c r="I2949" s="295">
        <v>45219</v>
      </c>
      <c r="J2949" s="279" t="s">
        <v>5961</v>
      </c>
      <c r="K2949" s="70" t="s">
        <v>62</v>
      </c>
      <c r="L2949" s="70" t="s">
        <v>206</v>
      </c>
      <c r="M2949" s="72" t="s">
        <v>206</v>
      </c>
      <c r="N2949" s="75"/>
      <c r="O2949" s="73" t="s">
        <v>5952</v>
      </c>
      <c r="P2949" s="72" t="s">
        <v>35</v>
      </c>
      <c r="Q2949" s="281" t="s">
        <v>170</v>
      </c>
      <c r="R2949" s="385" t="s">
        <v>48</v>
      </c>
      <c r="S2949" s="388" t="str">
        <f>+'EVCA sectoralclassification'!E200</f>
        <v>Internet technologies</v>
      </c>
      <c r="T2949" s="385" t="s">
        <v>166</v>
      </c>
      <c r="U2949" s="72" t="s">
        <v>218</v>
      </c>
      <c r="V2949" s="425" t="s">
        <v>5177</v>
      </c>
      <c r="W2949" s="461"/>
      <c r="X2949" s="488">
        <v>45225</v>
      </c>
      <c r="Y2949" s="483"/>
      <c r="Z2949" s="80"/>
    </row>
    <row r="2950" spans="2:26" ht="42.45" hidden="1" customHeight="1" x14ac:dyDescent="0.3">
      <c r="B2950" s="56" t="str">
        <f t="shared" ca="1" si="345"/>
        <v>VERO</v>
      </c>
      <c r="C2950" s="57" t="b">
        <f t="shared" si="346"/>
        <v>1</v>
      </c>
      <c r="D2950" s="57" t="b">
        <f>+IF(Q2950='Convalida dati'!$B$16,AND('Dealflow centrale'!V2950&lt;&gt;"",I2950&lt;&gt;""),IF(AND('Dealflow centrale'!Q2950='Convalida dati'!$B$17,'Dealflow centrale'!I2950=""),OR('Dealflow centrale'!V2950="",V2950='Convalida dati'!$D$8),"FALSO"))</f>
        <v>1</v>
      </c>
      <c r="E2950" s="57" t="b">
        <f>+IF(OR(T2950='Convalida dati'!$F$4,T2950='Convalida dati'!$F$5,T2950='Convalida dati'!$F$8),OR('Dealflow centrale'!V2950='Convalida dati'!$D$9,V2950='Convalida dati'!$D$6,V2950='Convalida dati'!$D$7),IF(OR('Dealflow centrale'!T2950='Convalida dati'!$F$6,'Dealflow centrale'!T2950='Convalida dati'!$F$7),OR('Dealflow centrale'!V2950='Convalida dati'!$D$12,'Dealflow centrale'!V2950='Convalida dati'!$D$9,'Dealflow centrale'!V2950='Convalida dati'!$D$6),IF(T2950="",OR(V2950="",V2950='Convalida dati'!$D$8),"FALSO")))</f>
        <v>1</v>
      </c>
      <c r="F2950" s="58" t="str">
        <f t="shared" ca="1" si="347"/>
        <v>OK</v>
      </c>
      <c r="G2950" s="66">
        <f t="shared" si="341"/>
        <v>2945</v>
      </c>
      <c r="H2950" s="85">
        <v>45220</v>
      </c>
      <c r="I2950" s="296">
        <v>45220</v>
      </c>
      <c r="J2950" s="292" t="s">
        <v>5953</v>
      </c>
      <c r="K2950" s="76" t="s">
        <v>62</v>
      </c>
      <c r="L2950" s="76" t="s">
        <v>206</v>
      </c>
      <c r="M2950" s="78" t="s">
        <v>206</v>
      </c>
      <c r="N2950" s="64"/>
      <c r="O2950" s="272" t="s">
        <v>5954</v>
      </c>
      <c r="P2950" s="78" t="s">
        <v>34</v>
      </c>
      <c r="Q2950" s="280" t="s">
        <v>170</v>
      </c>
      <c r="R2950" s="384" t="s">
        <v>49</v>
      </c>
      <c r="S2950" s="387" t="str">
        <f>+'EVCA sectoralclassification'!E189</f>
        <v>Broadcasting, publications and content providers</v>
      </c>
      <c r="T2950" s="384" t="s">
        <v>41</v>
      </c>
      <c r="U2950" s="66" t="s">
        <v>218</v>
      </c>
      <c r="V2950" s="445" t="s">
        <v>174</v>
      </c>
      <c r="W2950" s="396"/>
      <c r="X2950" s="489">
        <v>45225</v>
      </c>
      <c r="Y2950" s="482"/>
      <c r="Z2950" s="74"/>
    </row>
    <row r="2951" spans="2:26" ht="42.45" hidden="1" customHeight="1" x14ac:dyDescent="0.3">
      <c r="B2951" s="56" t="str">
        <f t="shared" ca="1" si="345"/>
        <v>VERO</v>
      </c>
      <c r="C2951" s="57" t="b">
        <f t="shared" si="346"/>
        <v>1</v>
      </c>
      <c r="D2951" s="57" t="b">
        <f>+IF(Q2951='Convalida dati'!$B$16,AND('Dealflow centrale'!V2951&lt;&gt;"",I2951&lt;&gt;""),IF(AND('Dealflow centrale'!Q2951='Convalida dati'!$B$17,'Dealflow centrale'!I2951=""),OR('Dealflow centrale'!V2951="",V2951='Convalida dati'!$D$8),"FALSO"))</f>
        <v>1</v>
      </c>
      <c r="E2951" s="57" t="b">
        <f>+IF(OR(T2951='Convalida dati'!$F$4,T2951='Convalida dati'!$F$5,T2951='Convalida dati'!$F$8),OR('Dealflow centrale'!V2951='Convalida dati'!$D$9,V2951='Convalida dati'!$D$6,V2951='Convalida dati'!$D$7),IF(OR('Dealflow centrale'!T2951='Convalida dati'!$F$6,'Dealflow centrale'!T2951='Convalida dati'!$F$7),OR('Dealflow centrale'!V2951='Convalida dati'!$D$12,'Dealflow centrale'!V2951='Convalida dati'!$D$9,'Dealflow centrale'!V2951='Convalida dati'!$D$6),IF(T2951="",OR(V2951="",V2951='Convalida dati'!$D$8),"FALSO")))</f>
        <v>1</v>
      </c>
      <c r="F2951" s="58" t="str">
        <f t="shared" ca="1" si="347"/>
        <v>OK</v>
      </c>
      <c r="G2951" s="60">
        <f t="shared" si="341"/>
        <v>2946</v>
      </c>
      <c r="H2951" s="84">
        <v>45222</v>
      </c>
      <c r="I2951" s="295">
        <v>45222</v>
      </c>
      <c r="J2951" s="279" t="s">
        <v>5955</v>
      </c>
      <c r="K2951" s="70" t="s">
        <v>62</v>
      </c>
      <c r="L2951" s="70" t="s">
        <v>206</v>
      </c>
      <c r="M2951" s="72" t="s">
        <v>206</v>
      </c>
      <c r="N2951" s="75"/>
      <c r="O2951" s="73" t="s">
        <v>5956</v>
      </c>
      <c r="P2951" s="72" t="s">
        <v>34</v>
      </c>
      <c r="Q2951" s="281" t="s">
        <v>170</v>
      </c>
      <c r="R2951" s="385" t="s">
        <v>48</v>
      </c>
      <c r="S2951" s="388" t="str">
        <f>+'EVCA sectoralclassification'!E200</f>
        <v>Internet technologies</v>
      </c>
      <c r="T2951" s="385" t="s">
        <v>41</v>
      </c>
      <c r="U2951" s="72" t="s">
        <v>218</v>
      </c>
      <c r="V2951" s="434" t="s">
        <v>174</v>
      </c>
      <c r="W2951" s="397"/>
      <c r="X2951" s="488">
        <v>45225</v>
      </c>
      <c r="Y2951" s="483"/>
      <c r="Z2951" s="80"/>
    </row>
    <row r="2952" spans="2:26" ht="42.45" hidden="1" customHeight="1" x14ac:dyDescent="0.3">
      <c r="B2952" s="56" t="str">
        <f t="shared" ca="1" si="345"/>
        <v>VERO</v>
      </c>
      <c r="C2952" s="57" t="b">
        <f t="shared" si="346"/>
        <v>1</v>
      </c>
      <c r="D2952" s="57" t="b">
        <f>+IF(Q2952='Convalida dati'!$B$16,AND('Dealflow centrale'!V2952&lt;&gt;"",I2952&lt;&gt;""),IF(AND('Dealflow centrale'!Q2952='Convalida dati'!$B$17,'Dealflow centrale'!I2952=""),OR('Dealflow centrale'!V2952="",V2952='Convalida dati'!$D$8),"FALSO"))</f>
        <v>1</v>
      </c>
      <c r="E2952" s="57" t="b">
        <f>+IF(OR(T2952='Convalida dati'!$F$4,T2952='Convalida dati'!$F$5,T2952='Convalida dati'!$F$8),OR('Dealflow centrale'!V2952='Convalida dati'!$D$9,V2952='Convalida dati'!$D$6,V2952='Convalida dati'!$D$7),IF(OR('Dealflow centrale'!T2952='Convalida dati'!$F$6,'Dealflow centrale'!T2952='Convalida dati'!$F$7),OR('Dealflow centrale'!V2952='Convalida dati'!$D$12,'Dealflow centrale'!V2952='Convalida dati'!$D$9,'Dealflow centrale'!V2952='Convalida dati'!$D$6),IF(T2952="",OR(V2952="",V2952='Convalida dati'!$D$8),"FALSO")))</f>
        <v>1</v>
      </c>
      <c r="F2952" s="58" t="str">
        <f t="shared" ca="1" si="347"/>
        <v>OK</v>
      </c>
      <c r="G2952" s="66">
        <f t="shared" si="341"/>
        <v>2947</v>
      </c>
      <c r="H2952" s="85">
        <v>45223</v>
      </c>
      <c r="I2952" s="296">
        <v>45223</v>
      </c>
      <c r="J2952" s="292" t="s">
        <v>5957</v>
      </c>
      <c r="K2952" s="76" t="s">
        <v>62</v>
      </c>
      <c r="L2952" s="76" t="s">
        <v>830</v>
      </c>
      <c r="M2952" s="78" t="s">
        <v>103</v>
      </c>
      <c r="N2952" s="64"/>
      <c r="O2952" s="272" t="s">
        <v>5958</v>
      </c>
      <c r="P2952" s="78" t="s">
        <v>34</v>
      </c>
      <c r="Q2952" s="280" t="s">
        <v>170</v>
      </c>
      <c r="R2952" s="384" t="s">
        <v>47</v>
      </c>
      <c r="S2952" s="387" t="str">
        <f>+'EVCA sectoralclassification'!E120</f>
        <v>Consumer products manufacturing</v>
      </c>
      <c r="T2952" s="384" t="s">
        <v>166</v>
      </c>
      <c r="U2952" s="66" t="s">
        <v>218</v>
      </c>
      <c r="V2952" s="427" t="s">
        <v>5177</v>
      </c>
      <c r="W2952" s="462"/>
      <c r="X2952" s="489">
        <v>45225</v>
      </c>
      <c r="Y2952" s="482"/>
      <c r="Z2952" s="74"/>
    </row>
    <row r="2953" spans="2:26" ht="42.45" hidden="1" customHeight="1" x14ac:dyDescent="0.3">
      <c r="B2953" s="56" t="str">
        <f t="shared" ca="1" si="345"/>
        <v>VERO</v>
      </c>
      <c r="C2953" s="57" t="b">
        <f t="shared" si="346"/>
        <v>1</v>
      </c>
      <c r="D2953" s="57" t="b">
        <f>+IF(Q2953='Convalida dati'!$B$16,AND('Dealflow centrale'!V2953&lt;&gt;"",I2953&lt;&gt;""),IF(AND('Dealflow centrale'!Q2953='Convalida dati'!$B$17,'Dealflow centrale'!I2953=""),OR('Dealflow centrale'!V2953="",V2953='Convalida dati'!$D$8),"FALSO"))</f>
        <v>1</v>
      </c>
      <c r="E2953" s="57" t="b">
        <f>+IF(OR(T2953='Convalida dati'!$F$4,T2953='Convalida dati'!$F$5,T2953='Convalida dati'!$F$8),OR('Dealflow centrale'!V2953='Convalida dati'!$D$9,V2953='Convalida dati'!$D$6,V2953='Convalida dati'!$D$7),IF(OR('Dealflow centrale'!T2953='Convalida dati'!$F$6,'Dealflow centrale'!T2953='Convalida dati'!$F$7),OR('Dealflow centrale'!V2953='Convalida dati'!$D$12,'Dealflow centrale'!V2953='Convalida dati'!$D$9,'Dealflow centrale'!V2953='Convalida dati'!$D$6),IF(T2953="",OR(V2953="",V2953='Convalida dati'!$D$8),"FALSO")))</f>
        <v>1</v>
      </c>
      <c r="F2953" s="58" t="str">
        <f t="shared" ca="1" si="347"/>
        <v>OK</v>
      </c>
      <c r="G2953" s="60">
        <f t="shared" si="341"/>
        <v>2948</v>
      </c>
      <c r="H2953" s="84">
        <v>45224</v>
      </c>
      <c r="I2953" s="295">
        <v>45224</v>
      </c>
      <c r="J2953" s="279" t="s">
        <v>5959</v>
      </c>
      <c r="K2953" s="70" t="s">
        <v>62</v>
      </c>
      <c r="L2953" s="70" t="s">
        <v>1865</v>
      </c>
      <c r="M2953" s="72" t="s">
        <v>101</v>
      </c>
      <c r="N2953" s="75"/>
      <c r="O2953" s="73" t="s">
        <v>5960</v>
      </c>
      <c r="P2953" s="72" t="s">
        <v>35</v>
      </c>
      <c r="Q2953" s="281" t="s">
        <v>170</v>
      </c>
      <c r="R2953" s="385" t="s">
        <v>46</v>
      </c>
      <c r="S2953" s="388" t="str">
        <f>+'EVCA sectoralclassification'!E177</f>
        <v>Environmental services</v>
      </c>
      <c r="T2953" s="385" t="s">
        <v>166</v>
      </c>
      <c r="U2953" s="72" t="s">
        <v>218</v>
      </c>
      <c r="V2953" s="425" t="s">
        <v>5177</v>
      </c>
      <c r="W2953" s="461"/>
      <c r="X2953" s="488">
        <v>45225</v>
      </c>
      <c r="Y2953" s="483"/>
      <c r="Z2953" s="80"/>
    </row>
    <row r="2954" spans="2:26" ht="42.45" hidden="1" customHeight="1" x14ac:dyDescent="0.3">
      <c r="B2954" s="56" t="str">
        <f t="shared" ca="1" si="345"/>
        <v>VERO</v>
      </c>
      <c r="C2954" s="57" t="b">
        <f t="shared" si="346"/>
        <v>1</v>
      </c>
      <c r="D2954" s="57" t="b">
        <f>+IF(Q2954='Convalida dati'!$B$16,AND('Dealflow centrale'!V2954&lt;&gt;"",I2954&lt;&gt;""),IF(AND('Dealflow centrale'!Q2954='Convalida dati'!$B$17,'Dealflow centrale'!I2954=""),OR('Dealflow centrale'!V2954="",V2954='Convalida dati'!$D$8),"FALSO"))</f>
        <v>1</v>
      </c>
      <c r="E2954" s="57" t="b">
        <f>+IF(OR(T2954='Convalida dati'!$F$4,T2954='Convalida dati'!$F$5,T2954='Convalida dati'!$F$8),OR('Dealflow centrale'!V2954='Convalida dati'!$D$9,V2954='Convalida dati'!$D$6,V2954='Convalida dati'!$D$7),IF(OR('Dealflow centrale'!T2954='Convalida dati'!$F$6,'Dealflow centrale'!T2954='Convalida dati'!$F$7),OR('Dealflow centrale'!V2954='Convalida dati'!$D$12,'Dealflow centrale'!V2954='Convalida dati'!$D$9,'Dealflow centrale'!V2954='Convalida dati'!$D$6),IF(T2954="",OR(V2954="",V2954='Convalida dati'!$D$8),"FALSO")))</f>
        <v>1</v>
      </c>
      <c r="F2954" s="58" t="str">
        <f t="shared" ca="1" si="347"/>
        <v>OK</v>
      </c>
      <c r="G2954" s="66">
        <f t="shared" si="341"/>
        <v>2949</v>
      </c>
      <c r="H2954" s="85">
        <v>45225</v>
      </c>
      <c r="I2954" s="296">
        <v>48513</v>
      </c>
      <c r="J2954" s="292" t="s">
        <v>5963</v>
      </c>
      <c r="K2954" s="76" t="s">
        <v>62</v>
      </c>
      <c r="L2954" s="76" t="s">
        <v>206</v>
      </c>
      <c r="M2954" s="78" t="s">
        <v>206</v>
      </c>
      <c r="N2954" s="64"/>
      <c r="O2954" s="272" t="s">
        <v>5962</v>
      </c>
      <c r="P2954" s="78" t="s">
        <v>34</v>
      </c>
      <c r="Q2954" s="280" t="s">
        <v>170</v>
      </c>
      <c r="R2954" s="384" t="s">
        <v>49</v>
      </c>
      <c r="S2954" s="387" t="str">
        <f>+'EVCA sectoralclassification'!E214</f>
        <v>Systems software</v>
      </c>
      <c r="T2954" s="384" t="s">
        <v>41</v>
      </c>
      <c r="U2954" s="66" t="s">
        <v>218</v>
      </c>
      <c r="V2954" s="445" t="s">
        <v>174</v>
      </c>
      <c r="W2954" s="396"/>
      <c r="X2954" s="489">
        <v>45230</v>
      </c>
      <c r="Y2954" s="482"/>
      <c r="Z2954" s="74"/>
    </row>
    <row r="2955" spans="2:26" ht="42.45" hidden="1" customHeight="1" x14ac:dyDescent="0.3">
      <c r="B2955" s="56" t="str">
        <f t="shared" ca="1" si="345"/>
        <v>VERO</v>
      </c>
      <c r="C2955" s="57" t="b">
        <f t="shared" si="346"/>
        <v>1</v>
      </c>
      <c r="D2955" s="57" t="b">
        <f>+IF(Q2955='Convalida dati'!$B$16,AND('Dealflow centrale'!V2955&lt;&gt;"",I2955&lt;&gt;""),IF(AND('Dealflow centrale'!Q2955='Convalida dati'!$B$17,'Dealflow centrale'!I2955=""),OR('Dealflow centrale'!V2955="",V2955='Convalida dati'!$D$8),"FALSO"))</f>
        <v>1</v>
      </c>
      <c r="E2955" s="57" t="b">
        <f>+IF(OR(T2955='Convalida dati'!$F$4,T2955='Convalida dati'!$F$5,T2955='Convalida dati'!$F$8),OR('Dealflow centrale'!V2955='Convalida dati'!$D$9,V2955='Convalida dati'!$D$6,V2955='Convalida dati'!$D$7),IF(OR('Dealflow centrale'!T2955='Convalida dati'!$F$6,'Dealflow centrale'!T2955='Convalida dati'!$F$7),OR('Dealflow centrale'!V2955='Convalida dati'!$D$12,'Dealflow centrale'!V2955='Convalida dati'!$D$9,'Dealflow centrale'!V2955='Convalida dati'!$D$6),IF(T2955="",OR(V2955="",V2955='Convalida dati'!$D$8),"FALSO")))</f>
        <v>1</v>
      </c>
      <c r="F2955" s="58" t="str">
        <f t="shared" ca="1" si="347"/>
        <v>OK</v>
      </c>
      <c r="G2955" s="60">
        <f t="shared" si="341"/>
        <v>2950</v>
      </c>
      <c r="H2955" s="84">
        <v>45225</v>
      </c>
      <c r="I2955" s="295">
        <v>48513</v>
      </c>
      <c r="J2955" s="279" t="s">
        <v>5964</v>
      </c>
      <c r="K2955" s="70" t="s">
        <v>62</v>
      </c>
      <c r="L2955" s="70" t="s">
        <v>202</v>
      </c>
      <c r="M2955" s="72" t="s">
        <v>89</v>
      </c>
      <c r="N2955" s="75" t="s">
        <v>5937</v>
      </c>
      <c r="O2955" s="73"/>
      <c r="P2955" s="72" t="s">
        <v>36</v>
      </c>
      <c r="Q2955" s="281" t="s">
        <v>170</v>
      </c>
      <c r="R2955" s="385" t="s">
        <v>49</v>
      </c>
      <c r="S2955" s="388" t="s">
        <v>702</v>
      </c>
      <c r="T2955" s="385" t="s">
        <v>166</v>
      </c>
      <c r="U2955" s="72" t="s">
        <v>218</v>
      </c>
      <c r="V2955" s="425" t="s">
        <v>5177</v>
      </c>
      <c r="W2955" s="461"/>
      <c r="X2955" s="488">
        <v>45230</v>
      </c>
      <c r="Y2955" s="483"/>
      <c r="Z2955" s="80"/>
    </row>
    <row r="2956" spans="2:26" ht="42.45" hidden="1" customHeight="1" x14ac:dyDescent="0.3">
      <c r="B2956" s="56" t="str">
        <f t="shared" ca="1" si="345"/>
        <v>VERO</v>
      </c>
      <c r="C2956" s="57" t="b">
        <f t="shared" si="346"/>
        <v>1</v>
      </c>
      <c r="D2956" s="57" t="b">
        <f>+IF(Q2956='Convalida dati'!$B$16,AND('Dealflow centrale'!V2956&lt;&gt;"",I2956&lt;&gt;""),IF(AND('Dealflow centrale'!Q2956='Convalida dati'!$B$17,'Dealflow centrale'!I2956=""),OR('Dealflow centrale'!V2956="",V2956='Convalida dati'!$D$8),"FALSO"))</f>
        <v>1</v>
      </c>
      <c r="E2956" s="57" t="b">
        <f>+IF(OR(T2956='Convalida dati'!$F$4,T2956='Convalida dati'!$F$5,T2956='Convalida dati'!$F$8),OR('Dealflow centrale'!V2956='Convalida dati'!$D$9,V2956='Convalida dati'!$D$6,V2956='Convalida dati'!$D$7),IF(OR('Dealflow centrale'!T2956='Convalida dati'!$F$6,'Dealflow centrale'!T2956='Convalida dati'!$F$7),OR('Dealflow centrale'!V2956='Convalida dati'!$D$12,'Dealflow centrale'!V2956='Convalida dati'!$D$9,'Dealflow centrale'!V2956='Convalida dati'!$D$6),IF(T2956="",OR(V2956="",V2956='Convalida dati'!$D$8),"FALSO")))</f>
        <v>1</v>
      </c>
      <c r="F2956" s="58" t="str">
        <f t="shared" ca="1" si="347"/>
        <v>OK</v>
      </c>
      <c r="G2956" s="66">
        <f t="shared" si="341"/>
        <v>2951</v>
      </c>
      <c r="H2956" s="85">
        <v>45225</v>
      </c>
      <c r="I2956" s="296">
        <v>48513</v>
      </c>
      <c r="J2956" s="292" t="s">
        <v>5965</v>
      </c>
      <c r="K2956" s="76" t="s">
        <v>62</v>
      </c>
      <c r="L2956" s="76" t="s">
        <v>234</v>
      </c>
      <c r="M2956" s="78" t="s">
        <v>96</v>
      </c>
      <c r="N2956" s="77" t="s">
        <v>5153</v>
      </c>
      <c r="O2956" s="272"/>
      <c r="P2956" s="66" t="s">
        <v>36</v>
      </c>
      <c r="Q2956" s="280" t="s">
        <v>170</v>
      </c>
      <c r="R2956" s="384" t="s">
        <v>49</v>
      </c>
      <c r="S2956" s="390" t="s">
        <v>702</v>
      </c>
      <c r="T2956" s="382" t="s">
        <v>166</v>
      </c>
      <c r="U2956" s="66" t="s">
        <v>218</v>
      </c>
      <c r="V2956" s="427" t="s">
        <v>5177</v>
      </c>
      <c r="W2956" s="462"/>
      <c r="X2956" s="489">
        <v>45230</v>
      </c>
      <c r="Y2956" s="482"/>
      <c r="Z2956" s="74"/>
    </row>
    <row r="2957" spans="2:26" ht="42.45" hidden="1" customHeight="1" x14ac:dyDescent="0.3">
      <c r="B2957" s="56" t="str">
        <f t="shared" ca="1" si="345"/>
        <v>VERO</v>
      </c>
      <c r="C2957" s="57" t="b">
        <f t="shared" si="346"/>
        <v>1</v>
      </c>
      <c r="D2957" s="57" t="b">
        <f>+IF(Q2957='Convalida dati'!$B$16,AND('Dealflow centrale'!V2957&lt;&gt;"",I2957&lt;&gt;""),IF(AND('Dealflow centrale'!Q2957='Convalida dati'!$B$17,'Dealflow centrale'!I2957=""),OR('Dealflow centrale'!V2957="",V2957='Convalida dati'!$D$8),"FALSO"))</f>
        <v>1</v>
      </c>
      <c r="E2957" s="57" t="b">
        <f>+IF(OR(T2957='Convalida dati'!$F$4,T2957='Convalida dati'!$F$5,T2957='Convalida dati'!$F$8),OR('Dealflow centrale'!V2957='Convalida dati'!$D$9,V2957='Convalida dati'!$D$6,V2957='Convalida dati'!$D$7),IF(OR('Dealflow centrale'!T2957='Convalida dati'!$F$6,'Dealflow centrale'!T2957='Convalida dati'!$F$7),OR('Dealflow centrale'!V2957='Convalida dati'!$D$12,'Dealflow centrale'!V2957='Convalida dati'!$D$9,'Dealflow centrale'!V2957='Convalida dati'!$D$6),IF(T2957="",OR(V2957="",V2957='Convalida dati'!$D$8),"FALSO")))</f>
        <v>1</v>
      </c>
      <c r="F2957" s="58" t="str">
        <f t="shared" ca="1" si="347"/>
        <v>OK</v>
      </c>
      <c r="G2957" s="60">
        <f t="shared" si="341"/>
        <v>2952</v>
      </c>
      <c r="H2957" s="84">
        <v>45225</v>
      </c>
      <c r="I2957" s="295">
        <v>48513</v>
      </c>
      <c r="J2957" s="279" t="s">
        <v>5968</v>
      </c>
      <c r="K2957" s="70" t="s">
        <v>62</v>
      </c>
      <c r="L2957" s="70" t="s">
        <v>234</v>
      </c>
      <c r="M2957" s="72" t="s">
        <v>96</v>
      </c>
      <c r="N2957" s="75" t="s">
        <v>5937</v>
      </c>
      <c r="O2957" s="73"/>
      <c r="P2957" s="72" t="s">
        <v>36</v>
      </c>
      <c r="Q2957" s="281" t="s">
        <v>170</v>
      </c>
      <c r="R2957" s="385" t="s">
        <v>49</v>
      </c>
      <c r="S2957" s="388" t="s">
        <v>702</v>
      </c>
      <c r="T2957" s="385" t="s">
        <v>41</v>
      </c>
      <c r="U2957" s="72" t="s">
        <v>218</v>
      </c>
      <c r="V2957" s="434" t="s">
        <v>174</v>
      </c>
      <c r="W2957" s="397"/>
      <c r="X2957" s="488">
        <v>45230</v>
      </c>
      <c r="Y2957" s="483"/>
      <c r="Z2957" s="80"/>
    </row>
    <row r="2958" spans="2:26" ht="42.45" hidden="1" customHeight="1" x14ac:dyDescent="0.3">
      <c r="B2958" s="56" t="str">
        <f t="shared" ca="1" si="345"/>
        <v>VERO</v>
      </c>
      <c r="C2958" s="57" t="b">
        <f t="shared" si="346"/>
        <v>1</v>
      </c>
      <c r="D2958" s="57" t="b">
        <f>+IF(Q2958='Convalida dati'!$B$16,AND('Dealflow centrale'!V2958&lt;&gt;"",I2958&lt;&gt;""),IF(AND('Dealflow centrale'!Q2958='Convalida dati'!$B$17,'Dealflow centrale'!I2958=""),OR('Dealflow centrale'!V2958="",V2958='Convalida dati'!$D$8),"FALSO"))</f>
        <v>1</v>
      </c>
      <c r="E2958" s="57" t="b">
        <f>+IF(OR(T2958='Convalida dati'!$F$4,T2958='Convalida dati'!$F$5,T2958='Convalida dati'!$F$8),OR('Dealflow centrale'!V2958='Convalida dati'!$D$9,V2958='Convalida dati'!$D$6,V2958='Convalida dati'!$D$7),IF(OR('Dealflow centrale'!T2958='Convalida dati'!$F$6,'Dealflow centrale'!T2958='Convalida dati'!$F$7),OR('Dealflow centrale'!V2958='Convalida dati'!$D$12,'Dealflow centrale'!V2958='Convalida dati'!$D$9,'Dealflow centrale'!V2958='Convalida dati'!$D$6),IF(T2958="",OR(V2958="",V2958='Convalida dati'!$D$8),"FALSO")))</f>
        <v>1</v>
      </c>
      <c r="F2958" s="58" t="str">
        <f t="shared" ca="1" si="347"/>
        <v>OK</v>
      </c>
      <c r="G2958" s="66">
        <f t="shared" si="341"/>
        <v>2953</v>
      </c>
      <c r="H2958" s="85">
        <v>45225</v>
      </c>
      <c r="I2958" s="296">
        <v>48513</v>
      </c>
      <c r="J2958" s="292" t="s">
        <v>5966</v>
      </c>
      <c r="K2958" s="76" t="s">
        <v>62</v>
      </c>
      <c r="L2958" s="76" t="s">
        <v>76</v>
      </c>
      <c r="M2958" s="78" t="s">
        <v>77</v>
      </c>
      <c r="N2958" s="64"/>
      <c r="O2958" s="272" t="s">
        <v>5969</v>
      </c>
      <c r="P2958" s="78" t="s">
        <v>34</v>
      </c>
      <c r="Q2958" s="280" t="s">
        <v>170</v>
      </c>
      <c r="R2958" s="384" t="s">
        <v>48</v>
      </c>
      <c r="S2958" s="387" t="str">
        <f>+'EVCA sectoralclassification'!E147</f>
        <v>Educational and training products/services</v>
      </c>
      <c r="T2958" s="384" t="s">
        <v>166</v>
      </c>
      <c r="U2958" s="78" t="s">
        <v>218</v>
      </c>
      <c r="V2958" s="427" t="s">
        <v>5177</v>
      </c>
      <c r="W2958" s="462"/>
      <c r="X2958" s="489">
        <v>45230</v>
      </c>
      <c r="Y2958" s="482"/>
      <c r="Z2958" s="74"/>
    </row>
    <row r="2959" spans="2:26" ht="42.45" hidden="1" customHeight="1" x14ac:dyDescent="0.3">
      <c r="B2959" s="56" t="str">
        <f t="shared" ref="B2959:B3022" ca="1" si="348">IF(AND(+H2959&lt;=X2959,X2959&lt;=TODAY()),"VERO","FALSO")</f>
        <v>VERO</v>
      </c>
      <c r="C2959" s="57" t="b">
        <f t="shared" ref="C2959:C3022" si="349">+(AND(G2959&lt;&gt;"",H2959&lt;&gt;"",J2959&lt;&gt;"",K2959&lt;&gt;"",L2959&lt;&gt;"",M2959&lt;&gt;"",P2959&lt;&gt;"",Q2959&lt;&gt;""))</f>
        <v>1</v>
      </c>
      <c r="D2959" s="57" t="b">
        <f>+IF(Q2959='Convalida dati'!$B$16,AND('Dealflow centrale'!V2959&lt;&gt;"",I2959&lt;&gt;""),IF(AND('Dealflow centrale'!Q2959='Convalida dati'!$B$17,'Dealflow centrale'!I2959=""),OR('Dealflow centrale'!V2959="",V2959='Convalida dati'!$D$8),"FALSO"))</f>
        <v>1</v>
      </c>
      <c r="E2959" s="57" t="b">
        <f>+IF(OR(T2959='Convalida dati'!$F$4,T2959='Convalida dati'!$F$5,T2959='Convalida dati'!$F$8),OR('Dealflow centrale'!V2959='Convalida dati'!$D$9,V2959='Convalida dati'!$D$6,V2959='Convalida dati'!$D$7),IF(OR('Dealflow centrale'!T2959='Convalida dati'!$F$6,'Dealflow centrale'!T2959='Convalida dati'!$F$7),OR('Dealflow centrale'!V2959='Convalida dati'!$D$12,'Dealflow centrale'!V2959='Convalida dati'!$D$9,'Dealflow centrale'!V2959='Convalida dati'!$D$6),IF(T2959="",OR(V2959="",V2959='Convalida dati'!$D$8),"FALSO")))</f>
        <v>1</v>
      </c>
      <c r="F2959" s="58" t="str">
        <f t="shared" ref="F2959:F2961" ca="1" si="350">+IF(AND(B2959="VERO",C2959=TRUE,D2959=TRUE,E2959=TRUE),"OK","ERRORE")</f>
        <v>OK</v>
      </c>
      <c r="G2959" s="60">
        <f t="shared" si="341"/>
        <v>2954</v>
      </c>
      <c r="H2959" s="84">
        <v>45225</v>
      </c>
      <c r="I2959" s="295">
        <v>48513</v>
      </c>
      <c r="J2959" s="279" t="s">
        <v>5967</v>
      </c>
      <c r="K2959" s="70" t="s">
        <v>62</v>
      </c>
      <c r="L2959" s="70" t="s">
        <v>707</v>
      </c>
      <c r="M2959" s="72" t="s">
        <v>89</v>
      </c>
      <c r="N2959" s="75" t="s">
        <v>5153</v>
      </c>
      <c r="O2959" s="73"/>
      <c r="P2959" s="72" t="s">
        <v>36</v>
      </c>
      <c r="Q2959" s="281" t="s">
        <v>170</v>
      </c>
      <c r="R2959" s="385" t="s">
        <v>49</v>
      </c>
      <c r="S2959" s="388" t="s">
        <v>702</v>
      </c>
      <c r="T2959" s="385" t="s">
        <v>166</v>
      </c>
      <c r="U2959" s="72" t="s">
        <v>218</v>
      </c>
      <c r="V2959" s="425" t="s">
        <v>5177</v>
      </c>
      <c r="W2959" s="466" t="s">
        <v>6460</v>
      </c>
      <c r="X2959" s="488">
        <v>45692</v>
      </c>
      <c r="Y2959" s="483" t="s">
        <v>7141</v>
      </c>
      <c r="Z2959" s="80"/>
    </row>
    <row r="2960" spans="2:26" ht="42.45" hidden="1" customHeight="1" x14ac:dyDescent="0.3">
      <c r="B2960" s="56" t="str">
        <f t="shared" ca="1" si="348"/>
        <v>VERO</v>
      </c>
      <c r="C2960" s="57" t="b">
        <f t="shared" si="349"/>
        <v>1</v>
      </c>
      <c r="D2960" s="57" t="b">
        <f>+IF(Q2960='Convalida dati'!$B$16,AND('Dealflow centrale'!V2960&lt;&gt;"",I2960&lt;&gt;""),IF(AND('Dealflow centrale'!Q2960='Convalida dati'!$B$17,'Dealflow centrale'!I2960=""),OR('Dealflow centrale'!V2960="",V2960='Convalida dati'!$D$8),"FALSO"))</f>
        <v>1</v>
      </c>
      <c r="E2960" s="57" t="b">
        <f>+IF(OR(T2960='Convalida dati'!$F$4,T2960='Convalida dati'!$F$5,T2960='Convalida dati'!$F$8),OR('Dealflow centrale'!V2960='Convalida dati'!$D$9,V2960='Convalida dati'!$D$6,V2960='Convalida dati'!$D$7),IF(OR('Dealflow centrale'!T2960='Convalida dati'!$F$6,'Dealflow centrale'!T2960='Convalida dati'!$F$7),OR('Dealflow centrale'!V2960='Convalida dati'!$D$12,'Dealflow centrale'!V2960='Convalida dati'!$D$9,'Dealflow centrale'!V2960='Convalida dati'!$D$6),IF(T2960="",OR(V2960="",V2960='Convalida dati'!$D$8),"FALSO")))</f>
        <v>1</v>
      </c>
      <c r="F2960" s="58" t="str">
        <f t="shared" ca="1" si="350"/>
        <v>OK</v>
      </c>
      <c r="G2960" s="66">
        <f t="shared" si="341"/>
        <v>2955</v>
      </c>
      <c r="H2960" s="85">
        <v>45229</v>
      </c>
      <c r="I2960" s="296">
        <v>45229</v>
      </c>
      <c r="J2960" s="292" t="s">
        <v>5970</v>
      </c>
      <c r="K2960" s="76" t="s">
        <v>62</v>
      </c>
      <c r="L2960" s="76" t="s">
        <v>5972</v>
      </c>
      <c r="M2960" s="78" t="s">
        <v>5972</v>
      </c>
      <c r="N2960" s="64"/>
      <c r="O2960" s="272" t="s">
        <v>5971</v>
      </c>
      <c r="P2960" s="66" t="s">
        <v>34</v>
      </c>
      <c r="Q2960" s="280" t="s">
        <v>170</v>
      </c>
      <c r="R2960" s="384" t="s">
        <v>49</v>
      </c>
      <c r="S2960" s="390" t="s">
        <v>702</v>
      </c>
      <c r="T2960" s="382" t="s">
        <v>41</v>
      </c>
      <c r="U2960" s="78" t="s">
        <v>218</v>
      </c>
      <c r="V2960" s="445" t="s">
        <v>174</v>
      </c>
      <c r="W2960" s="396"/>
      <c r="X2960" s="489">
        <v>45230</v>
      </c>
      <c r="Y2960" s="482" t="s">
        <v>4408</v>
      </c>
      <c r="Z2960" s="74"/>
    </row>
    <row r="2961" spans="2:26" ht="42.45" hidden="1" customHeight="1" x14ac:dyDescent="0.3">
      <c r="B2961" s="56" t="str">
        <f t="shared" ref="B2961:B2993" ca="1" si="351">IF(AND(+H2961&lt;=X2961,X2961&lt;=TODAY()),"VERO","FALSO")</f>
        <v>VERO</v>
      </c>
      <c r="C2961" s="57" t="b">
        <f t="shared" ref="C2961:C2993" si="352">+(AND(G2961&lt;&gt;"",H2961&lt;&gt;"",J2961&lt;&gt;"",K2961&lt;&gt;"",L2961&lt;&gt;"",M2961&lt;&gt;"",P2961&lt;&gt;"",Q2961&lt;&gt;""))</f>
        <v>1</v>
      </c>
      <c r="D2961" s="57" t="b">
        <f>+IF(Q2961='Convalida dati'!$B$16,AND('Dealflow centrale'!V2961&lt;&gt;"",I2961&lt;&gt;""),IF(AND('Dealflow centrale'!Q2961='Convalida dati'!$B$17,'Dealflow centrale'!I2961=""),OR('Dealflow centrale'!V2961="",V2961='Convalida dati'!$D$8),"FALSO"))</f>
        <v>1</v>
      </c>
      <c r="E2961" s="57" t="b">
        <f>+IF(OR(T2961='Convalida dati'!$F$4,T2961='Convalida dati'!$F$5,T2961='Convalida dati'!$F$8),OR('Dealflow centrale'!V2961='Convalida dati'!$D$9,V2961='Convalida dati'!$D$6,V2961='Convalida dati'!$D$7),IF(OR('Dealflow centrale'!T2961='Convalida dati'!$F$6,'Dealflow centrale'!T2961='Convalida dati'!$F$7),OR('Dealflow centrale'!V2961='Convalida dati'!$D$12,'Dealflow centrale'!V2961='Convalida dati'!$D$9,'Dealflow centrale'!V2961='Convalida dati'!$D$6),IF(T2961="",OR(V2961="",V2961='Convalida dati'!$D$8),"FALSO")))</f>
        <v>1</v>
      </c>
      <c r="F2961" s="58" t="str">
        <f t="shared" ca="1" si="350"/>
        <v>OK</v>
      </c>
      <c r="G2961" s="60">
        <f t="shared" si="341"/>
        <v>2956</v>
      </c>
      <c r="H2961" s="84">
        <v>45232</v>
      </c>
      <c r="I2961" s="295">
        <v>45232</v>
      </c>
      <c r="J2961" s="279" t="s">
        <v>5974</v>
      </c>
      <c r="K2961" s="70" t="s">
        <v>62</v>
      </c>
      <c r="L2961" s="70" t="s">
        <v>206</v>
      </c>
      <c r="M2961" s="72" t="s">
        <v>206</v>
      </c>
      <c r="N2961" s="75"/>
      <c r="O2961" s="73" t="s">
        <v>5973</v>
      </c>
      <c r="P2961" s="72" t="s">
        <v>34</v>
      </c>
      <c r="Q2961" s="281" t="s">
        <v>170</v>
      </c>
      <c r="R2961" s="385" t="s">
        <v>48</v>
      </c>
      <c r="S2961" s="388" t="str">
        <f>+'EVCA sectoralclassification'!E199</f>
        <v>Internet technologies</v>
      </c>
      <c r="T2961" s="385" t="s">
        <v>41</v>
      </c>
      <c r="U2961" s="72" t="s">
        <v>218</v>
      </c>
      <c r="V2961" s="434" t="s">
        <v>174</v>
      </c>
      <c r="W2961" s="397"/>
      <c r="X2961" s="488">
        <v>45238</v>
      </c>
      <c r="Y2961" s="483"/>
      <c r="Z2961" s="80"/>
    </row>
    <row r="2962" spans="2:26" ht="42.45" hidden="1" customHeight="1" x14ac:dyDescent="0.3">
      <c r="B2962" s="56" t="str">
        <f t="shared" ca="1" si="351"/>
        <v>VERO</v>
      </c>
      <c r="C2962" s="57" t="b">
        <f t="shared" si="352"/>
        <v>1</v>
      </c>
      <c r="D2962" s="57" t="b">
        <f>+IF(Q2962='Convalida dati'!$B$16,AND('Dealflow centrale'!V2962&lt;&gt;"",I2962&lt;&gt;""),IF(AND('Dealflow centrale'!Q2962='Convalida dati'!$B$17,'Dealflow centrale'!I2962=""),OR('Dealflow centrale'!V2962="",V2962='Convalida dati'!$D$8),"FALSO"))</f>
        <v>1</v>
      </c>
      <c r="E2962" s="57" t="b">
        <f>+IF(OR(T2962='Convalida dati'!$F$4,T2962='Convalida dati'!$F$5,T2962='Convalida dati'!$F$8),OR('Dealflow centrale'!V2962='Convalida dati'!$D$9,V2962='Convalida dati'!$D$6,V2962='Convalida dati'!$D$7),IF(OR('Dealflow centrale'!T2962='Convalida dati'!$F$6,'Dealflow centrale'!T2962='Convalida dati'!$F$7),OR('Dealflow centrale'!V2962='Convalida dati'!$D$12,'Dealflow centrale'!V2962='Convalida dati'!$D$9,'Dealflow centrale'!V2962='Convalida dati'!$D$6),IF(T2962="",OR(V2962="",V2962='Convalida dati'!$D$8),"FALSO")))</f>
        <v>1</v>
      </c>
      <c r="F2962" s="58" t="str">
        <f t="shared" ref="F2962:F2997" ca="1" si="353">+IF(AND(B2962="VERO",C2962=TRUE,D2962=TRUE,E2962=TRUE),"OK","ERRORE")</f>
        <v>OK</v>
      </c>
      <c r="G2962" s="66">
        <f t="shared" si="341"/>
        <v>2957</v>
      </c>
      <c r="H2962" s="85">
        <v>45232</v>
      </c>
      <c r="I2962" s="296">
        <v>45232</v>
      </c>
      <c r="J2962" s="292" t="s">
        <v>5975</v>
      </c>
      <c r="K2962" s="76" t="s">
        <v>62</v>
      </c>
      <c r="L2962" s="76" t="s">
        <v>165</v>
      </c>
      <c r="M2962" s="78" t="s">
        <v>90</v>
      </c>
      <c r="N2962" s="64"/>
      <c r="O2962" s="272" t="s">
        <v>5976</v>
      </c>
      <c r="P2962" s="66" t="s">
        <v>34</v>
      </c>
      <c r="Q2962" s="280" t="s">
        <v>170</v>
      </c>
      <c r="R2962" s="384" t="s">
        <v>48</v>
      </c>
      <c r="S2962" s="390" t="s">
        <v>614</v>
      </c>
      <c r="T2962" s="382" t="s">
        <v>166</v>
      </c>
      <c r="U2962" s="78" t="s">
        <v>218</v>
      </c>
      <c r="V2962" s="427" t="s">
        <v>5177</v>
      </c>
      <c r="W2962" s="462"/>
      <c r="X2962" s="489">
        <v>45238</v>
      </c>
      <c r="Y2962" s="482"/>
      <c r="Z2962" s="74"/>
    </row>
    <row r="2963" spans="2:26" ht="42.45" hidden="1" customHeight="1" x14ac:dyDescent="0.3">
      <c r="B2963" s="56" t="str">
        <f t="shared" ca="1" si="351"/>
        <v>VERO</v>
      </c>
      <c r="C2963" s="57" t="b">
        <f t="shared" si="352"/>
        <v>1</v>
      </c>
      <c r="D2963" s="57" t="b">
        <f>+IF(Q2963='Convalida dati'!$B$16,AND('Dealflow centrale'!V2963&lt;&gt;"",I2963&lt;&gt;""),IF(AND('Dealflow centrale'!Q2963='Convalida dati'!$B$17,'Dealflow centrale'!I2963=""),OR('Dealflow centrale'!V2963="",V2963='Convalida dati'!$D$8),"FALSO"))</f>
        <v>1</v>
      </c>
      <c r="E2963" s="57" t="b">
        <f>+IF(OR(T2963='Convalida dati'!$F$4,T2963='Convalida dati'!$F$5,T2963='Convalida dati'!$F$8),OR('Dealflow centrale'!V2963='Convalida dati'!$D$9,V2963='Convalida dati'!$D$6,V2963='Convalida dati'!$D$7),IF(OR('Dealflow centrale'!T2963='Convalida dati'!$F$6,'Dealflow centrale'!T2963='Convalida dati'!$F$7),OR('Dealflow centrale'!V2963='Convalida dati'!$D$12,'Dealflow centrale'!V2963='Convalida dati'!$D$9,'Dealflow centrale'!V2963='Convalida dati'!$D$6),IF(T2963="",OR(V2963="",V2963='Convalida dati'!$D$8),"FALSO")))</f>
        <v>1</v>
      </c>
      <c r="F2963" s="58" t="str">
        <f t="shared" ca="1" si="353"/>
        <v>OK</v>
      </c>
      <c r="G2963" s="60">
        <f t="shared" si="341"/>
        <v>2958</v>
      </c>
      <c r="H2963" s="84">
        <v>45234</v>
      </c>
      <c r="I2963" s="295">
        <v>45234</v>
      </c>
      <c r="J2963" s="279" t="s">
        <v>5977</v>
      </c>
      <c r="K2963" s="70" t="s">
        <v>62</v>
      </c>
      <c r="L2963" s="70" t="s">
        <v>149</v>
      </c>
      <c r="M2963" s="72" t="s">
        <v>92</v>
      </c>
      <c r="N2963" s="75"/>
      <c r="O2963" s="73" t="s">
        <v>5978</v>
      </c>
      <c r="P2963" s="72" t="s">
        <v>34</v>
      </c>
      <c r="Q2963" s="281" t="s">
        <v>170</v>
      </c>
      <c r="R2963" s="385" t="s">
        <v>49</v>
      </c>
      <c r="S2963" s="388" t="s">
        <v>702</v>
      </c>
      <c r="T2963" s="385" t="s">
        <v>41</v>
      </c>
      <c r="U2963" s="72" t="s">
        <v>218</v>
      </c>
      <c r="V2963" s="434" t="s">
        <v>174</v>
      </c>
      <c r="W2963" s="397"/>
      <c r="X2963" s="488">
        <v>45238</v>
      </c>
      <c r="Y2963" s="483"/>
      <c r="Z2963" s="80"/>
    </row>
    <row r="2964" spans="2:26" ht="42.45" hidden="1" customHeight="1" x14ac:dyDescent="0.3">
      <c r="B2964" s="56" t="str">
        <f t="shared" ca="1" si="351"/>
        <v>VERO</v>
      </c>
      <c r="C2964" s="57" t="b">
        <f t="shared" si="352"/>
        <v>1</v>
      </c>
      <c r="D2964" s="57" t="b">
        <f>+IF(Q2964='Convalida dati'!$B$16,AND('Dealflow centrale'!V2964&lt;&gt;"",I2964&lt;&gt;""),IF(AND('Dealflow centrale'!Q2964='Convalida dati'!$B$17,'Dealflow centrale'!I2964=""),OR('Dealflow centrale'!V2964="",V2964='Convalida dati'!$D$8),"FALSO"))</f>
        <v>1</v>
      </c>
      <c r="E2964" s="57" t="b">
        <f>+IF(OR(T2964='Convalida dati'!$F$4,T2964='Convalida dati'!$F$5,T2964='Convalida dati'!$F$8),OR('Dealflow centrale'!V2964='Convalida dati'!$D$9,V2964='Convalida dati'!$D$6,V2964='Convalida dati'!$D$7),IF(OR('Dealflow centrale'!T2964='Convalida dati'!$F$6,'Dealflow centrale'!T2964='Convalida dati'!$F$7),OR('Dealflow centrale'!V2964='Convalida dati'!$D$12,'Dealflow centrale'!V2964='Convalida dati'!$D$9,'Dealflow centrale'!V2964='Convalida dati'!$D$6),IF(T2964="",OR(V2964="",V2964='Convalida dati'!$D$8),"FALSO")))</f>
        <v>1</v>
      </c>
      <c r="F2964" s="58" t="str">
        <f t="shared" ca="1" si="353"/>
        <v>OK</v>
      </c>
      <c r="G2964" s="66">
        <f t="shared" si="341"/>
        <v>2959</v>
      </c>
      <c r="H2964" s="85">
        <v>45236</v>
      </c>
      <c r="I2964" s="296">
        <v>45236</v>
      </c>
      <c r="J2964" s="292" t="s">
        <v>5979</v>
      </c>
      <c r="K2964" s="76" t="s">
        <v>62</v>
      </c>
      <c r="L2964" s="76" t="s">
        <v>1019</v>
      </c>
      <c r="M2964" s="78" t="s">
        <v>87</v>
      </c>
      <c r="N2964" s="64"/>
      <c r="O2964" s="272" t="s">
        <v>5980</v>
      </c>
      <c r="P2964" s="66" t="s">
        <v>34</v>
      </c>
      <c r="Q2964" s="280" t="s">
        <v>170</v>
      </c>
      <c r="R2964" s="384" t="s">
        <v>53</v>
      </c>
      <c r="S2964" s="387" t="str">
        <f>+'EVCA sectoralclassification'!E176</f>
        <v>Environmental services</v>
      </c>
      <c r="T2964" s="384" t="s">
        <v>41</v>
      </c>
      <c r="U2964" s="78" t="s">
        <v>218</v>
      </c>
      <c r="V2964" s="445" t="s">
        <v>174</v>
      </c>
      <c r="W2964" s="396"/>
      <c r="X2964" s="489">
        <v>45238</v>
      </c>
      <c r="Y2964" s="482"/>
      <c r="Z2964" s="74"/>
    </row>
    <row r="2965" spans="2:26" ht="42.45" hidden="1" customHeight="1" x14ac:dyDescent="0.3">
      <c r="B2965" s="56" t="str">
        <f t="shared" ca="1" si="351"/>
        <v>VERO</v>
      </c>
      <c r="C2965" s="57" t="b">
        <f t="shared" si="352"/>
        <v>1</v>
      </c>
      <c r="D2965" s="57" t="b">
        <f>+IF(Q2965='Convalida dati'!$B$16,AND('Dealflow centrale'!V2965&lt;&gt;"",I2965&lt;&gt;""),IF(AND('Dealflow centrale'!Q2965='Convalida dati'!$B$17,'Dealflow centrale'!I2965=""),OR('Dealflow centrale'!V2965="",V2965='Convalida dati'!$D$8),"FALSO"))</f>
        <v>1</v>
      </c>
      <c r="E2965" s="57" t="b">
        <f>+IF(OR(T2965='Convalida dati'!$F$4,T2965='Convalida dati'!$F$5,T2965='Convalida dati'!$F$8),OR('Dealflow centrale'!V2965='Convalida dati'!$D$9,V2965='Convalida dati'!$D$6,V2965='Convalida dati'!$D$7),IF(OR('Dealflow centrale'!T2965='Convalida dati'!$F$6,'Dealflow centrale'!T2965='Convalida dati'!$F$7),OR('Dealflow centrale'!V2965='Convalida dati'!$D$12,'Dealflow centrale'!V2965='Convalida dati'!$D$9,'Dealflow centrale'!V2965='Convalida dati'!$D$6),IF(T2965="",OR(V2965="",V2965='Convalida dati'!$D$8),"FALSO")))</f>
        <v>1</v>
      </c>
      <c r="F2965" s="58" t="str">
        <f t="shared" ca="1" si="353"/>
        <v>OK</v>
      </c>
      <c r="G2965" s="60">
        <f t="shared" si="341"/>
        <v>2960</v>
      </c>
      <c r="H2965" s="84">
        <v>45237</v>
      </c>
      <c r="I2965" s="295">
        <v>45237</v>
      </c>
      <c r="J2965" s="279" t="s">
        <v>5982</v>
      </c>
      <c r="K2965" s="70" t="s">
        <v>62</v>
      </c>
      <c r="L2965" s="70" t="s">
        <v>206</v>
      </c>
      <c r="M2965" s="72" t="s">
        <v>206</v>
      </c>
      <c r="N2965" s="75"/>
      <c r="O2965" s="73" t="s">
        <v>5981</v>
      </c>
      <c r="P2965" s="72" t="s">
        <v>35</v>
      </c>
      <c r="Q2965" s="281" t="s">
        <v>170</v>
      </c>
      <c r="R2965" s="385" t="s">
        <v>48</v>
      </c>
      <c r="S2965" s="388" t="str">
        <f>+'EVCA sectoralclassification'!E199</f>
        <v>Internet technologies</v>
      </c>
      <c r="T2965" s="385" t="s">
        <v>166</v>
      </c>
      <c r="U2965" s="72" t="s">
        <v>218</v>
      </c>
      <c r="V2965" s="425" t="s">
        <v>5177</v>
      </c>
      <c r="W2965" s="461"/>
      <c r="X2965" s="488">
        <v>45238</v>
      </c>
      <c r="Y2965" s="483"/>
      <c r="Z2965" s="80"/>
    </row>
    <row r="2966" spans="2:26" ht="42.45" hidden="1" customHeight="1" x14ac:dyDescent="0.3">
      <c r="B2966" s="56" t="str">
        <f t="shared" ca="1" si="351"/>
        <v>VERO</v>
      </c>
      <c r="C2966" s="57" t="b">
        <f t="shared" si="352"/>
        <v>1</v>
      </c>
      <c r="D2966" s="57" t="b">
        <f>+IF(Q2966='Convalida dati'!$B$16,AND('Dealflow centrale'!V2966&lt;&gt;"",I2966&lt;&gt;""),IF(AND('Dealflow centrale'!Q2966='Convalida dati'!$B$17,'Dealflow centrale'!I2966=""),OR('Dealflow centrale'!V2966="",V2966='Convalida dati'!$D$8),"FALSO"))</f>
        <v>1</v>
      </c>
      <c r="E2966" s="57" t="b">
        <f>+IF(OR(T2966='Convalida dati'!$F$4,T2966='Convalida dati'!$F$5,T2966='Convalida dati'!$F$8),OR('Dealflow centrale'!V2966='Convalida dati'!$D$9,V2966='Convalida dati'!$D$6,V2966='Convalida dati'!$D$7),IF(OR('Dealflow centrale'!T2966='Convalida dati'!$F$6,'Dealflow centrale'!T2966='Convalida dati'!$F$7),OR('Dealflow centrale'!V2966='Convalida dati'!$D$12,'Dealflow centrale'!V2966='Convalida dati'!$D$9,'Dealflow centrale'!V2966='Convalida dati'!$D$6),IF(T2966="",OR(V2966="",V2966='Convalida dati'!$D$8),"FALSO")))</f>
        <v>1</v>
      </c>
      <c r="F2966" s="58" t="str">
        <f t="shared" ca="1" si="353"/>
        <v>OK</v>
      </c>
      <c r="G2966" s="66">
        <f t="shared" si="341"/>
        <v>2961</v>
      </c>
      <c r="H2966" s="85">
        <v>45237</v>
      </c>
      <c r="I2966" s="296">
        <v>45237</v>
      </c>
      <c r="J2966" s="292" t="s">
        <v>5984</v>
      </c>
      <c r="K2966" s="76" t="s">
        <v>62</v>
      </c>
      <c r="L2966" s="76" t="s">
        <v>165</v>
      </c>
      <c r="M2966" s="78" t="s">
        <v>90</v>
      </c>
      <c r="N2966" s="64"/>
      <c r="O2966" s="272" t="s">
        <v>5983</v>
      </c>
      <c r="P2966" s="78" t="s">
        <v>34</v>
      </c>
      <c r="Q2966" s="280" t="s">
        <v>170</v>
      </c>
      <c r="R2966" s="384" t="s">
        <v>49</v>
      </c>
      <c r="S2966" s="387" t="str">
        <f>+'EVCA sectoralclassification'!E214</f>
        <v>Systems software</v>
      </c>
      <c r="T2966" s="384" t="s">
        <v>41</v>
      </c>
      <c r="U2966" s="66" t="s">
        <v>218</v>
      </c>
      <c r="V2966" s="445" t="s">
        <v>174</v>
      </c>
      <c r="W2966" s="396"/>
      <c r="X2966" s="489">
        <v>45238</v>
      </c>
      <c r="Y2966" s="482"/>
      <c r="Z2966" s="74"/>
    </row>
    <row r="2967" spans="2:26" ht="42.45" hidden="1" customHeight="1" x14ac:dyDescent="0.3">
      <c r="B2967" s="56" t="str">
        <f t="shared" ca="1" si="351"/>
        <v>VERO</v>
      </c>
      <c r="C2967" s="57" t="b">
        <f t="shared" si="352"/>
        <v>1</v>
      </c>
      <c r="D2967" s="57" t="b">
        <f>+IF(Q2967='Convalida dati'!$B$16,AND('Dealflow centrale'!V2967&lt;&gt;"",I2967&lt;&gt;""),IF(AND('Dealflow centrale'!Q2967='Convalida dati'!$B$17,'Dealflow centrale'!I2967=""),OR('Dealflow centrale'!V2967="",V2967='Convalida dati'!$D$8),"FALSO"))</f>
        <v>1</v>
      </c>
      <c r="E2967" s="57" t="b">
        <f>+IF(OR(T2967='Convalida dati'!$F$4,T2967='Convalida dati'!$F$5,T2967='Convalida dati'!$F$8),OR('Dealflow centrale'!V2967='Convalida dati'!$D$9,V2967='Convalida dati'!$D$6,V2967='Convalida dati'!$D$7),IF(OR('Dealflow centrale'!T2967='Convalida dati'!$F$6,'Dealflow centrale'!T2967='Convalida dati'!$F$7),OR('Dealflow centrale'!V2967='Convalida dati'!$D$12,'Dealflow centrale'!V2967='Convalida dati'!$D$9,'Dealflow centrale'!V2967='Convalida dati'!$D$6),IF(T2967="",OR(V2967="",V2967='Convalida dati'!$D$8),"FALSO")))</f>
        <v>1</v>
      </c>
      <c r="F2967" s="58" t="str">
        <f t="shared" ca="1" si="353"/>
        <v>OK</v>
      </c>
      <c r="G2967" s="60">
        <f t="shared" si="341"/>
        <v>2962</v>
      </c>
      <c r="H2967" s="84">
        <v>45238</v>
      </c>
      <c r="I2967" s="295">
        <v>45238</v>
      </c>
      <c r="J2967" s="279" t="s">
        <v>5986</v>
      </c>
      <c r="K2967" s="70" t="s">
        <v>62</v>
      </c>
      <c r="L2967" s="70" t="s">
        <v>165</v>
      </c>
      <c r="M2967" s="72" t="s">
        <v>90</v>
      </c>
      <c r="N2967" s="75"/>
      <c r="O2967" s="73" t="s">
        <v>5985</v>
      </c>
      <c r="P2967" s="72" t="s">
        <v>83</v>
      </c>
      <c r="Q2967" s="281" t="s">
        <v>170</v>
      </c>
      <c r="R2967" s="385" t="s">
        <v>49</v>
      </c>
      <c r="S2967" s="388" t="s">
        <v>702</v>
      </c>
      <c r="T2967" s="385" t="s">
        <v>166</v>
      </c>
      <c r="U2967" s="72" t="s">
        <v>218</v>
      </c>
      <c r="V2967" s="425" t="s">
        <v>5177</v>
      </c>
      <c r="W2967" s="461"/>
      <c r="X2967" s="488">
        <v>45238</v>
      </c>
      <c r="Y2967" s="483"/>
      <c r="Z2967" s="80"/>
    </row>
    <row r="2968" spans="2:26" ht="42.45" hidden="1" customHeight="1" x14ac:dyDescent="0.3">
      <c r="B2968" s="56" t="str">
        <f t="shared" ca="1" si="351"/>
        <v>VERO</v>
      </c>
      <c r="C2968" s="57" t="b">
        <f t="shared" si="352"/>
        <v>1</v>
      </c>
      <c r="D2968" s="57" t="b">
        <f>+IF(Q2968='Convalida dati'!$B$16,AND('Dealflow centrale'!V2968&lt;&gt;"",I2968&lt;&gt;""),IF(AND('Dealflow centrale'!Q2968='Convalida dati'!$B$17,'Dealflow centrale'!I2968=""),OR('Dealflow centrale'!V2968="",V2968='Convalida dati'!$D$8),"FALSO"))</f>
        <v>1</v>
      </c>
      <c r="E2968" s="57" t="b">
        <f>+IF(OR(T2968='Convalida dati'!$F$4,T2968='Convalida dati'!$F$5,T2968='Convalida dati'!$F$8),OR('Dealflow centrale'!V2968='Convalida dati'!$D$9,V2968='Convalida dati'!$D$6,V2968='Convalida dati'!$D$7),IF(OR('Dealflow centrale'!T2968='Convalida dati'!$F$6,'Dealflow centrale'!T2968='Convalida dati'!$F$7),OR('Dealflow centrale'!V2968='Convalida dati'!$D$12,'Dealflow centrale'!V2968='Convalida dati'!$D$9,'Dealflow centrale'!V2968='Convalida dati'!$D$6),IF(T2968="",OR(V2968="",V2968='Convalida dati'!$D$8),"FALSO")))</f>
        <v>1</v>
      </c>
      <c r="F2968" s="58" t="str">
        <f t="shared" ca="1" si="353"/>
        <v>OK</v>
      </c>
      <c r="G2968" s="66">
        <f t="shared" si="341"/>
        <v>2963</v>
      </c>
      <c r="H2968" s="85">
        <v>45238</v>
      </c>
      <c r="I2968" s="296">
        <v>45238</v>
      </c>
      <c r="J2968" s="292" t="s">
        <v>5989</v>
      </c>
      <c r="K2968" s="76" t="s">
        <v>62</v>
      </c>
      <c r="L2968" s="76" t="s">
        <v>2586</v>
      </c>
      <c r="M2968" s="78" t="s">
        <v>98</v>
      </c>
      <c r="N2968" s="64"/>
      <c r="O2968" s="272" t="s">
        <v>5990</v>
      </c>
      <c r="P2968" s="66" t="s">
        <v>35</v>
      </c>
      <c r="Q2968" s="280" t="s">
        <v>170</v>
      </c>
      <c r="R2968" s="384" t="s">
        <v>53</v>
      </c>
      <c r="S2968" s="387" t="str">
        <f>+'EVCA sectoralclassification'!E89</f>
        <v>Business and industrial services</v>
      </c>
      <c r="T2968" s="384" t="s">
        <v>41</v>
      </c>
      <c r="U2968" s="66" t="s">
        <v>218</v>
      </c>
      <c r="V2968" s="445" t="s">
        <v>174</v>
      </c>
      <c r="W2968" s="396"/>
      <c r="X2968" s="489">
        <v>45244</v>
      </c>
      <c r="Y2968" s="482"/>
      <c r="Z2968" s="74"/>
    </row>
    <row r="2969" spans="2:26" ht="42.45" hidden="1" customHeight="1" x14ac:dyDescent="0.3">
      <c r="B2969" s="56" t="str">
        <f t="shared" ca="1" si="351"/>
        <v>VERO</v>
      </c>
      <c r="C2969" s="57" t="b">
        <f t="shared" si="352"/>
        <v>1</v>
      </c>
      <c r="D2969" s="57" t="b">
        <f>+IF(Q2969='Convalida dati'!$B$16,AND('Dealflow centrale'!V2969&lt;&gt;"",I2969&lt;&gt;""),IF(AND('Dealflow centrale'!Q2969='Convalida dati'!$B$17,'Dealflow centrale'!I2969=""),OR('Dealflow centrale'!V2969="",V2969='Convalida dati'!$D$8),"FALSO"))</f>
        <v>1</v>
      </c>
      <c r="E2969" s="57" t="b">
        <f>+IF(OR(T2969='Convalida dati'!$F$4,T2969='Convalida dati'!$F$5,T2969='Convalida dati'!$F$8),OR('Dealflow centrale'!V2969='Convalida dati'!$D$9,V2969='Convalida dati'!$D$6,V2969='Convalida dati'!$D$7),IF(OR('Dealflow centrale'!T2969='Convalida dati'!$F$6,'Dealflow centrale'!T2969='Convalida dati'!$F$7),OR('Dealflow centrale'!V2969='Convalida dati'!$D$12,'Dealflow centrale'!V2969='Convalida dati'!$D$9,'Dealflow centrale'!V2969='Convalida dati'!$D$6),IF(T2969="",OR(V2969="",V2969='Convalida dati'!$D$8),"FALSO")))</f>
        <v>1</v>
      </c>
      <c r="F2969" s="58" t="str">
        <f t="shared" ca="1" si="353"/>
        <v>OK</v>
      </c>
      <c r="G2969" s="60">
        <f t="shared" si="341"/>
        <v>2964</v>
      </c>
      <c r="H2969" s="84">
        <v>45238</v>
      </c>
      <c r="I2969" s="295">
        <v>45238</v>
      </c>
      <c r="J2969" s="279" t="s">
        <v>5991</v>
      </c>
      <c r="K2969" s="70" t="s">
        <v>62</v>
      </c>
      <c r="L2969" s="70" t="s">
        <v>149</v>
      </c>
      <c r="M2969" s="72" t="s">
        <v>92</v>
      </c>
      <c r="N2969" s="75"/>
      <c r="O2969" s="73" t="s">
        <v>5992</v>
      </c>
      <c r="P2969" s="72" t="s">
        <v>34</v>
      </c>
      <c r="Q2969" s="281" t="s">
        <v>170</v>
      </c>
      <c r="R2969" s="385" t="s">
        <v>49</v>
      </c>
      <c r="S2969" s="388" t="str">
        <f>+'EVCA sectoralclassification'!E214</f>
        <v>Systems software</v>
      </c>
      <c r="T2969" s="385" t="s">
        <v>166</v>
      </c>
      <c r="U2969" s="72" t="s">
        <v>218</v>
      </c>
      <c r="V2969" s="425" t="s">
        <v>5177</v>
      </c>
      <c r="W2969" s="461"/>
      <c r="X2969" s="488">
        <v>45244</v>
      </c>
      <c r="Y2969" s="483"/>
      <c r="Z2969" s="80"/>
    </row>
    <row r="2970" spans="2:26" ht="42.45" hidden="1" customHeight="1" x14ac:dyDescent="0.3">
      <c r="B2970" s="56" t="str">
        <f t="shared" ca="1" si="351"/>
        <v>VERO</v>
      </c>
      <c r="C2970" s="57" t="b">
        <f t="shared" si="352"/>
        <v>1</v>
      </c>
      <c r="D2970" s="57" t="b">
        <f>+IF(Q2970='Convalida dati'!$B$16,AND('Dealflow centrale'!V2970&lt;&gt;"",I2970&lt;&gt;""),IF(AND('Dealflow centrale'!Q2970='Convalida dati'!$B$17,'Dealflow centrale'!I2970=""),OR('Dealflow centrale'!V2970="",V2970='Convalida dati'!$D$8),"FALSO"))</f>
        <v>1</v>
      </c>
      <c r="E2970" s="57" t="b">
        <f>+IF(OR(T2970='Convalida dati'!$F$4,T2970='Convalida dati'!$F$5,T2970='Convalida dati'!$F$8),OR('Dealflow centrale'!V2970='Convalida dati'!$D$9,V2970='Convalida dati'!$D$6,V2970='Convalida dati'!$D$7),IF(OR('Dealflow centrale'!T2970='Convalida dati'!$F$6,'Dealflow centrale'!T2970='Convalida dati'!$F$7),OR('Dealflow centrale'!V2970='Convalida dati'!$D$12,'Dealflow centrale'!V2970='Convalida dati'!$D$9,'Dealflow centrale'!V2970='Convalida dati'!$D$6),IF(T2970="",OR(V2970="",V2970='Convalida dati'!$D$8),"FALSO")))</f>
        <v>1</v>
      </c>
      <c r="F2970" s="58" t="str">
        <f t="shared" ca="1" si="353"/>
        <v>OK</v>
      </c>
      <c r="G2970" s="66">
        <f t="shared" si="341"/>
        <v>2965</v>
      </c>
      <c r="H2970" s="85">
        <v>45239</v>
      </c>
      <c r="I2970" s="296">
        <v>45239</v>
      </c>
      <c r="J2970" s="292" t="s">
        <v>5993</v>
      </c>
      <c r="K2970" s="76" t="s">
        <v>62</v>
      </c>
      <c r="L2970" s="76" t="s">
        <v>2325</v>
      </c>
      <c r="M2970" s="78" t="s">
        <v>98</v>
      </c>
      <c r="N2970" s="64"/>
      <c r="O2970" s="272" t="s">
        <v>5994</v>
      </c>
      <c r="P2970" s="66" t="s">
        <v>34</v>
      </c>
      <c r="Q2970" s="280" t="s">
        <v>170</v>
      </c>
      <c r="R2970" s="384" t="s">
        <v>49</v>
      </c>
      <c r="S2970" s="387" t="str">
        <f>+'EVCA sectoralclassification'!E214</f>
        <v>Systems software</v>
      </c>
      <c r="T2970" s="382" t="s">
        <v>166</v>
      </c>
      <c r="U2970" s="66" t="s">
        <v>218</v>
      </c>
      <c r="V2970" s="427" t="s">
        <v>5177</v>
      </c>
      <c r="W2970" s="462"/>
      <c r="X2970" s="489">
        <v>45244</v>
      </c>
      <c r="Y2970" s="482"/>
      <c r="Z2970" s="74"/>
    </row>
    <row r="2971" spans="2:26" ht="42.45" hidden="1" customHeight="1" x14ac:dyDescent="0.3">
      <c r="B2971" s="56" t="str">
        <f t="shared" ca="1" si="351"/>
        <v>VERO</v>
      </c>
      <c r="C2971" s="57" t="b">
        <f t="shared" si="352"/>
        <v>1</v>
      </c>
      <c r="D2971" s="57" t="b">
        <f>+IF(Q2971='Convalida dati'!$B$16,AND('Dealflow centrale'!V2971&lt;&gt;"",I2971&lt;&gt;""),IF(AND('Dealflow centrale'!Q2971='Convalida dati'!$B$17,'Dealflow centrale'!I2971=""),OR('Dealflow centrale'!V2971="",V2971='Convalida dati'!$D$8),"FALSO"))</f>
        <v>1</v>
      </c>
      <c r="E2971" s="57" t="b">
        <f>+IF(OR(T2971='Convalida dati'!$F$4,T2971='Convalida dati'!$F$5,T2971='Convalida dati'!$F$8),OR('Dealflow centrale'!V2971='Convalida dati'!$D$9,V2971='Convalida dati'!$D$6,V2971='Convalida dati'!$D$7),IF(OR('Dealflow centrale'!T2971='Convalida dati'!$F$6,'Dealflow centrale'!T2971='Convalida dati'!$F$7),OR('Dealflow centrale'!V2971='Convalida dati'!$D$12,'Dealflow centrale'!V2971='Convalida dati'!$D$9,'Dealflow centrale'!V2971='Convalida dati'!$D$6),IF(T2971="",OR(V2971="",V2971='Convalida dati'!$D$8),"FALSO")))</f>
        <v>1</v>
      </c>
      <c r="F2971" s="58" t="str">
        <f t="shared" ca="1" si="353"/>
        <v>OK</v>
      </c>
      <c r="G2971" s="60">
        <f t="shared" si="341"/>
        <v>2966</v>
      </c>
      <c r="H2971" s="84">
        <v>45239</v>
      </c>
      <c r="I2971" s="295">
        <v>45239</v>
      </c>
      <c r="J2971" s="279" t="s">
        <v>5995</v>
      </c>
      <c r="K2971" s="70" t="s">
        <v>62</v>
      </c>
      <c r="L2971" s="70" t="s">
        <v>3950</v>
      </c>
      <c r="M2971" s="72" t="s">
        <v>92</v>
      </c>
      <c r="N2971" s="75" t="s">
        <v>111</v>
      </c>
      <c r="O2971" s="73"/>
      <c r="P2971" s="72" t="s">
        <v>36</v>
      </c>
      <c r="Q2971" s="281" t="s">
        <v>170</v>
      </c>
      <c r="R2971" s="385" t="s">
        <v>49</v>
      </c>
      <c r="S2971" s="388" t="str">
        <f>+'EVCA sectoralclassification'!E214</f>
        <v>Systems software</v>
      </c>
      <c r="T2971" s="385" t="s">
        <v>166</v>
      </c>
      <c r="U2971" s="72" t="s">
        <v>218</v>
      </c>
      <c r="V2971" s="425" t="s">
        <v>5177</v>
      </c>
      <c r="W2971" s="461"/>
      <c r="X2971" s="488">
        <v>45244</v>
      </c>
      <c r="Y2971" s="483"/>
      <c r="Z2971" s="80"/>
    </row>
    <row r="2972" spans="2:26" ht="42.45" hidden="1" customHeight="1" x14ac:dyDescent="0.3">
      <c r="B2972" s="56" t="str">
        <f t="shared" ca="1" si="351"/>
        <v>VERO</v>
      </c>
      <c r="C2972" s="57" t="b">
        <f t="shared" si="352"/>
        <v>1</v>
      </c>
      <c r="D2972" s="57" t="b">
        <f>+IF(Q2972='Convalida dati'!$B$16,AND('Dealflow centrale'!V2972&lt;&gt;"",I2972&lt;&gt;""),IF(AND('Dealflow centrale'!Q2972='Convalida dati'!$B$17,'Dealflow centrale'!I2972=""),OR('Dealflow centrale'!V2972="",V2972='Convalida dati'!$D$8),"FALSO"))</f>
        <v>1</v>
      </c>
      <c r="E2972" s="57" t="b">
        <f>+IF(OR(T2972='Convalida dati'!$F$4,T2972='Convalida dati'!$F$5,T2972='Convalida dati'!$F$8),OR('Dealflow centrale'!V2972='Convalida dati'!$D$9,V2972='Convalida dati'!$D$6,V2972='Convalida dati'!$D$7),IF(OR('Dealflow centrale'!T2972='Convalida dati'!$F$6,'Dealflow centrale'!T2972='Convalida dati'!$F$7),OR('Dealflow centrale'!V2972='Convalida dati'!$D$12,'Dealflow centrale'!V2972='Convalida dati'!$D$9,'Dealflow centrale'!V2972='Convalida dati'!$D$6),IF(T2972="",OR(V2972="",V2972='Convalida dati'!$D$8),"FALSO")))</f>
        <v>1</v>
      </c>
      <c r="F2972" s="58" t="str">
        <f t="shared" ca="1" si="353"/>
        <v>OK</v>
      </c>
      <c r="G2972" s="66">
        <f t="shared" si="341"/>
        <v>2967</v>
      </c>
      <c r="H2972" s="85">
        <v>45239</v>
      </c>
      <c r="I2972" s="296">
        <v>45239</v>
      </c>
      <c r="J2972" s="292" t="s">
        <v>5996</v>
      </c>
      <c r="K2972" s="76" t="s">
        <v>62</v>
      </c>
      <c r="L2972" s="76" t="s">
        <v>149</v>
      </c>
      <c r="M2972" s="78" t="s">
        <v>92</v>
      </c>
      <c r="N2972" s="64"/>
      <c r="O2972" s="272" t="s">
        <v>5999</v>
      </c>
      <c r="P2972" s="66" t="s">
        <v>83</v>
      </c>
      <c r="Q2972" s="280" t="s">
        <v>170</v>
      </c>
      <c r="R2972" s="384" t="s">
        <v>49</v>
      </c>
      <c r="S2972" s="387" t="s">
        <v>702</v>
      </c>
      <c r="T2972" s="384" t="s">
        <v>166</v>
      </c>
      <c r="U2972" s="66" t="s">
        <v>218</v>
      </c>
      <c r="V2972" s="427" t="s">
        <v>5177</v>
      </c>
      <c r="W2972" s="462"/>
      <c r="X2972" s="489">
        <v>45244</v>
      </c>
      <c r="Y2972" s="482"/>
      <c r="Z2972" s="74"/>
    </row>
    <row r="2973" spans="2:26" ht="42.45" hidden="1" customHeight="1" x14ac:dyDescent="0.3">
      <c r="B2973" s="56" t="str">
        <f t="shared" ca="1" si="351"/>
        <v>VERO</v>
      </c>
      <c r="C2973" s="57" t="b">
        <f t="shared" si="352"/>
        <v>1</v>
      </c>
      <c r="D2973" s="57" t="b">
        <f>+IF(Q2973='Convalida dati'!$B$16,AND('Dealflow centrale'!V2973&lt;&gt;"",I2973&lt;&gt;""),IF(AND('Dealflow centrale'!Q2973='Convalida dati'!$B$17,'Dealflow centrale'!I2973=""),OR('Dealflow centrale'!V2973="",V2973='Convalida dati'!$D$8),"FALSO"))</f>
        <v>1</v>
      </c>
      <c r="E2973" s="57" t="b">
        <f>+IF(OR(T2973='Convalida dati'!$F$4,T2973='Convalida dati'!$F$5,T2973='Convalida dati'!$F$8),OR('Dealflow centrale'!V2973='Convalida dati'!$D$9,V2973='Convalida dati'!$D$6,V2973='Convalida dati'!$D$7),IF(OR('Dealflow centrale'!T2973='Convalida dati'!$F$6,'Dealflow centrale'!T2973='Convalida dati'!$F$7),OR('Dealflow centrale'!V2973='Convalida dati'!$D$12,'Dealflow centrale'!V2973='Convalida dati'!$D$9,'Dealflow centrale'!V2973='Convalida dati'!$D$6),IF(T2973="",OR(V2973="",V2973='Convalida dati'!$D$8),"FALSO")))</f>
        <v>1</v>
      </c>
      <c r="F2973" s="58" t="str">
        <f t="shared" ca="1" si="353"/>
        <v>OK</v>
      </c>
      <c r="G2973" s="60">
        <f t="shared" si="341"/>
        <v>2968</v>
      </c>
      <c r="H2973" s="84">
        <v>45239</v>
      </c>
      <c r="I2973" s="295">
        <v>45239</v>
      </c>
      <c r="J2973" s="279" t="s">
        <v>5997</v>
      </c>
      <c r="K2973" s="70" t="s">
        <v>62</v>
      </c>
      <c r="L2973" s="70" t="s">
        <v>149</v>
      </c>
      <c r="M2973" s="72" t="s">
        <v>92</v>
      </c>
      <c r="N2973" s="75"/>
      <c r="O2973" s="73" t="s">
        <v>5999</v>
      </c>
      <c r="P2973" s="72" t="s">
        <v>83</v>
      </c>
      <c r="Q2973" s="281" t="s">
        <v>170</v>
      </c>
      <c r="R2973" s="385" t="s">
        <v>49</v>
      </c>
      <c r="S2973" s="388" t="s">
        <v>702</v>
      </c>
      <c r="T2973" s="385" t="s">
        <v>166</v>
      </c>
      <c r="U2973" s="72" t="s">
        <v>218</v>
      </c>
      <c r="V2973" s="425" t="s">
        <v>5177</v>
      </c>
      <c r="W2973" s="461"/>
      <c r="X2973" s="488">
        <v>45244</v>
      </c>
      <c r="Y2973" s="483"/>
      <c r="Z2973" s="80"/>
    </row>
    <row r="2974" spans="2:26" ht="42.45" hidden="1" customHeight="1" x14ac:dyDescent="0.3">
      <c r="B2974" s="56" t="str">
        <f t="shared" ca="1" si="351"/>
        <v>VERO</v>
      </c>
      <c r="C2974" s="57" t="b">
        <f t="shared" si="352"/>
        <v>1</v>
      </c>
      <c r="D2974" s="57" t="b">
        <f>+IF(Q2974='Convalida dati'!$B$16,AND('Dealflow centrale'!V2974&lt;&gt;"",I2974&lt;&gt;""),IF(AND('Dealflow centrale'!Q2974='Convalida dati'!$B$17,'Dealflow centrale'!I2974=""),OR('Dealflow centrale'!V2974="",V2974='Convalida dati'!$D$8),"FALSO"))</f>
        <v>1</v>
      </c>
      <c r="E2974" s="57" t="b">
        <f>+IF(OR(T2974='Convalida dati'!$F$4,T2974='Convalida dati'!$F$5,T2974='Convalida dati'!$F$8),OR('Dealflow centrale'!V2974='Convalida dati'!$D$9,V2974='Convalida dati'!$D$6,V2974='Convalida dati'!$D$7),IF(OR('Dealflow centrale'!T2974='Convalida dati'!$F$6,'Dealflow centrale'!T2974='Convalida dati'!$F$7),OR('Dealflow centrale'!V2974='Convalida dati'!$D$12,'Dealflow centrale'!V2974='Convalida dati'!$D$9,'Dealflow centrale'!V2974='Convalida dati'!$D$6),IF(T2974="",OR(V2974="",V2974='Convalida dati'!$D$8),"FALSO")))</f>
        <v>1</v>
      </c>
      <c r="F2974" s="58" t="str">
        <f t="shared" ca="1" si="353"/>
        <v>OK</v>
      </c>
      <c r="G2974" s="66">
        <f t="shared" si="341"/>
        <v>2969</v>
      </c>
      <c r="H2974" s="85">
        <v>45239</v>
      </c>
      <c r="I2974" s="296">
        <v>45239</v>
      </c>
      <c r="J2974" s="292" t="s">
        <v>5998</v>
      </c>
      <c r="K2974" s="76" t="s">
        <v>62</v>
      </c>
      <c r="L2974" s="76" t="s">
        <v>192</v>
      </c>
      <c r="M2974" s="78" t="s">
        <v>95</v>
      </c>
      <c r="N2974" s="64"/>
      <c r="O2974" s="272" t="s">
        <v>5999</v>
      </c>
      <c r="P2974" s="78" t="s">
        <v>83</v>
      </c>
      <c r="Q2974" s="280" t="s">
        <v>170</v>
      </c>
      <c r="R2974" s="384" t="s">
        <v>53</v>
      </c>
      <c r="S2974" s="387" t="str">
        <f>+'EVCA sectoralclassification'!E161</f>
        <v>Consumer services: other</v>
      </c>
      <c r="T2974" s="382" t="s">
        <v>166</v>
      </c>
      <c r="U2974" s="78" t="s">
        <v>218</v>
      </c>
      <c r="V2974" s="427" t="s">
        <v>5177</v>
      </c>
      <c r="W2974" s="462"/>
      <c r="X2974" s="489">
        <v>45244</v>
      </c>
      <c r="Y2974" s="482"/>
      <c r="Z2974" s="74"/>
    </row>
    <row r="2975" spans="2:26" ht="42.45" hidden="1" customHeight="1" x14ac:dyDescent="0.3">
      <c r="B2975" s="56" t="str">
        <f t="shared" ca="1" si="351"/>
        <v>VERO</v>
      </c>
      <c r="C2975" s="57" t="b">
        <f t="shared" si="352"/>
        <v>1</v>
      </c>
      <c r="D2975" s="57" t="b">
        <f>+IF(Q2975='Convalida dati'!$B$16,AND('Dealflow centrale'!V2975&lt;&gt;"",I2975&lt;&gt;""),IF(AND('Dealflow centrale'!Q2975='Convalida dati'!$B$17,'Dealflow centrale'!I2975=""),OR('Dealflow centrale'!V2975="",V2975='Convalida dati'!$D$8),"FALSO"))</f>
        <v>1</v>
      </c>
      <c r="E2975" s="57" t="b">
        <f>+IF(OR(T2975='Convalida dati'!$F$4,T2975='Convalida dati'!$F$5,T2975='Convalida dati'!$F$8),OR('Dealflow centrale'!V2975='Convalida dati'!$D$9,V2975='Convalida dati'!$D$6,V2975='Convalida dati'!$D$7),IF(OR('Dealflow centrale'!T2975='Convalida dati'!$F$6,'Dealflow centrale'!T2975='Convalida dati'!$F$7),OR('Dealflow centrale'!V2975='Convalida dati'!$D$12,'Dealflow centrale'!V2975='Convalida dati'!$D$9,'Dealflow centrale'!V2975='Convalida dati'!$D$6),IF(T2975="",OR(V2975="",V2975='Convalida dati'!$D$8),"FALSO")))</f>
        <v>1</v>
      </c>
      <c r="F2975" s="58" t="str">
        <f t="shared" ca="1" si="353"/>
        <v>OK</v>
      </c>
      <c r="G2975" s="60">
        <f t="shared" si="341"/>
        <v>2970</v>
      </c>
      <c r="H2975" s="84">
        <v>45240</v>
      </c>
      <c r="I2975" s="295">
        <v>45240</v>
      </c>
      <c r="J2975" s="279" t="s">
        <v>6001</v>
      </c>
      <c r="K2975" s="70" t="s">
        <v>62</v>
      </c>
      <c r="L2975" s="70" t="s">
        <v>183</v>
      </c>
      <c r="M2975" s="72" t="s">
        <v>98</v>
      </c>
      <c r="N2975" s="75"/>
      <c r="O2975" s="73" t="s">
        <v>6000</v>
      </c>
      <c r="P2975" s="72" t="s">
        <v>35</v>
      </c>
      <c r="Q2975" s="281" t="s">
        <v>170</v>
      </c>
      <c r="R2975" s="385" t="s">
        <v>53</v>
      </c>
      <c r="S2975" s="388" t="str">
        <f>+'EVCA sectoralclassification'!E161</f>
        <v>Consumer services: other</v>
      </c>
      <c r="T2975" s="385" t="s">
        <v>166</v>
      </c>
      <c r="U2975" s="72" t="s">
        <v>218</v>
      </c>
      <c r="V2975" s="425" t="s">
        <v>5177</v>
      </c>
      <c r="W2975" s="461"/>
      <c r="X2975" s="488">
        <v>45244</v>
      </c>
      <c r="Y2975" s="483"/>
      <c r="Z2975" s="80"/>
    </row>
    <row r="2976" spans="2:26" ht="42.45" hidden="1" customHeight="1" x14ac:dyDescent="0.3">
      <c r="B2976" s="56" t="str">
        <f t="shared" ca="1" si="351"/>
        <v>VERO</v>
      </c>
      <c r="C2976" s="57" t="b">
        <f t="shared" si="352"/>
        <v>1</v>
      </c>
      <c r="D2976" s="57" t="b">
        <f>+IF(Q2976='Convalida dati'!$B$16,AND('Dealflow centrale'!V2976&lt;&gt;"",I2976&lt;&gt;""),IF(AND('Dealflow centrale'!Q2976='Convalida dati'!$B$17,'Dealflow centrale'!I2976=""),OR('Dealflow centrale'!V2976="",V2976='Convalida dati'!$D$8),"FALSO"))</f>
        <v>1</v>
      </c>
      <c r="E2976" s="57" t="b">
        <f>+IF(OR(T2976='Convalida dati'!$F$4,T2976='Convalida dati'!$F$5,T2976='Convalida dati'!$F$8),OR('Dealflow centrale'!V2976='Convalida dati'!$D$9,V2976='Convalida dati'!$D$6,V2976='Convalida dati'!$D$7),IF(OR('Dealflow centrale'!T2976='Convalida dati'!$F$6,'Dealflow centrale'!T2976='Convalida dati'!$F$7),OR('Dealflow centrale'!V2976='Convalida dati'!$D$12,'Dealflow centrale'!V2976='Convalida dati'!$D$9,'Dealflow centrale'!V2976='Convalida dati'!$D$6),IF(T2976="",OR(V2976="",V2976='Convalida dati'!$D$8),"FALSO")))</f>
        <v>1</v>
      </c>
      <c r="F2976" s="58" t="str">
        <f t="shared" ca="1" si="353"/>
        <v>OK</v>
      </c>
      <c r="G2976" s="66">
        <f t="shared" si="341"/>
        <v>2971</v>
      </c>
      <c r="H2976" s="85">
        <v>45243</v>
      </c>
      <c r="I2976" s="296">
        <v>45243</v>
      </c>
      <c r="J2976" s="292" t="s">
        <v>6002</v>
      </c>
      <c r="K2976" s="76" t="s">
        <v>62</v>
      </c>
      <c r="L2976" s="76" t="s">
        <v>1865</v>
      </c>
      <c r="M2976" s="78" t="s">
        <v>101</v>
      </c>
      <c r="N2976" s="77"/>
      <c r="O2976" s="272" t="s">
        <v>6003</v>
      </c>
      <c r="P2976" s="78" t="s">
        <v>35</v>
      </c>
      <c r="Q2976" s="280" t="s">
        <v>170</v>
      </c>
      <c r="R2976" s="384" t="s">
        <v>49</v>
      </c>
      <c r="S2976" s="390" t="str">
        <f>+'EVCA sectoralclassification'!E208</f>
        <v>Electronic components</v>
      </c>
      <c r="T2976" s="382" t="s">
        <v>166</v>
      </c>
      <c r="U2976" s="78" t="s">
        <v>218</v>
      </c>
      <c r="V2976" s="427" t="s">
        <v>5177</v>
      </c>
      <c r="W2976" s="462"/>
      <c r="X2976" s="489">
        <v>45244</v>
      </c>
      <c r="Y2976" s="482"/>
      <c r="Z2976" s="74"/>
    </row>
    <row r="2977" spans="2:26" ht="42.45" hidden="1" customHeight="1" x14ac:dyDescent="0.3">
      <c r="B2977" s="56" t="str">
        <f t="shared" ca="1" si="351"/>
        <v>VERO</v>
      </c>
      <c r="C2977" s="57" t="b">
        <f t="shared" si="352"/>
        <v>1</v>
      </c>
      <c r="D2977" s="57" t="b">
        <f>+IF(Q2977='Convalida dati'!$B$16,AND('Dealflow centrale'!V2977&lt;&gt;"",I2977&lt;&gt;""),IF(AND('Dealflow centrale'!Q2977='Convalida dati'!$B$17,'Dealflow centrale'!I2977=""),OR('Dealflow centrale'!V2977="",V2977='Convalida dati'!$D$8),"FALSO"))</f>
        <v>1</v>
      </c>
      <c r="E2977" s="57" t="b">
        <f>+IF(OR(T2977='Convalida dati'!$F$4,T2977='Convalida dati'!$F$5,T2977='Convalida dati'!$F$8),OR('Dealflow centrale'!V2977='Convalida dati'!$D$9,V2977='Convalida dati'!$D$6,V2977='Convalida dati'!$D$7),IF(OR('Dealflow centrale'!T2977='Convalida dati'!$F$6,'Dealflow centrale'!T2977='Convalida dati'!$F$7),OR('Dealflow centrale'!V2977='Convalida dati'!$D$12,'Dealflow centrale'!V2977='Convalida dati'!$D$9,'Dealflow centrale'!V2977='Convalida dati'!$D$6),IF(T2977="",OR(V2977="",V2977='Convalida dati'!$D$8),"FALSO")))</f>
        <v>1</v>
      </c>
      <c r="F2977" s="58" t="str">
        <f t="shared" ca="1" si="353"/>
        <v>OK</v>
      </c>
      <c r="G2977" s="60">
        <f t="shared" si="341"/>
        <v>2972</v>
      </c>
      <c r="H2977" s="84">
        <v>45243</v>
      </c>
      <c r="I2977" s="295">
        <v>45243</v>
      </c>
      <c r="J2977" s="279" t="s">
        <v>6004</v>
      </c>
      <c r="K2977" s="70" t="s">
        <v>62</v>
      </c>
      <c r="L2977" s="70" t="s">
        <v>192</v>
      </c>
      <c r="M2977" s="72" t="s">
        <v>95</v>
      </c>
      <c r="N2977" s="75"/>
      <c r="O2977" s="73" t="s">
        <v>6005</v>
      </c>
      <c r="P2977" s="72" t="s">
        <v>83</v>
      </c>
      <c r="Q2977" s="281" t="s">
        <v>170</v>
      </c>
      <c r="R2977" s="385" t="s">
        <v>49</v>
      </c>
      <c r="S2977" s="388" t="s">
        <v>702</v>
      </c>
      <c r="T2977" s="385" t="s">
        <v>166</v>
      </c>
      <c r="U2977" s="72" t="s">
        <v>218</v>
      </c>
      <c r="V2977" s="425" t="s">
        <v>5177</v>
      </c>
      <c r="W2977" s="461"/>
      <c r="X2977" s="488">
        <v>45244</v>
      </c>
      <c r="Y2977" s="483"/>
      <c r="Z2977" s="80"/>
    </row>
    <row r="2978" spans="2:26" ht="42.45" hidden="1" customHeight="1" x14ac:dyDescent="0.3">
      <c r="B2978" s="56" t="str">
        <f t="shared" ca="1" si="351"/>
        <v>VERO</v>
      </c>
      <c r="C2978" s="57" t="b">
        <f t="shared" si="352"/>
        <v>1</v>
      </c>
      <c r="D2978" s="57" t="b">
        <f>+IF(Q2978='Convalida dati'!$B$16,AND('Dealflow centrale'!V2978&lt;&gt;"",I2978&lt;&gt;""),IF(AND('Dealflow centrale'!Q2978='Convalida dati'!$B$17,'Dealflow centrale'!I2978=""),OR('Dealflow centrale'!V2978="",V2978='Convalida dati'!$D$8),"FALSO"))</f>
        <v>1</v>
      </c>
      <c r="E2978" s="57" t="b">
        <f>+IF(OR(T2978='Convalida dati'!$F$4,T2978='Convalida dati'!$F$5,T2978='Convalida dati'!$F$8),OR('Dealflow centrale'!V2978='Convalida dati'!$D$9,V2978='Convalida dati'!$D$6,V2978='Convalida dati'!$D$7),IF(OR('Dealflow centrale'!T2978='Convalida dati'!$F$6,'Dealflow centrale'!T2978='Convalida dati'!$F$7),OR('Dealflow centrale'!V2978='Convalida dati'!$D$12,'Dealflow centrale'!V2978='Convalida dati'!$D$9,'Dealflow centrale'!V2978='Convalida dati'!$D$6),IF(T2978="",OR(V2978="",V2978='Convalida dati'!$D$8),"FALSO")))</f>
        <v>1</v>
      </c>
      <c r="F2978" s="58" t="str">
        <f t="shared" ca="1" si="353"/>
        <v>OK</v>
      </c>
      <c r="G2978" s="66">
        <f t="shared" si="341"/>
        <v>2973</v>
      </c>
      <c r="H2978" s="85">
        <v>45245</v>
      </c>
      <c r="I2978" s="296">
        <v>45245</v>
      </c>
      <c r="J2978" s="292" t="s">
        <v>6006</v>
      </c>
      <c r="K2978" s="76" t="s">
        <v>62</v>
      </c>
      <c r="L2978" s="76" t="s">
        <v>830</v>
      </c>
      <c r="M2978" s="78" t="s">
        <v>103</v>
      </c>
      <c r="N2978" s="77"/>
      <c r="O2978" s="272" t="s">
        <v>6007</v>
      </c>
      <c r="P2978" s="78" t="s">
        <v>34</v>
      </c>
      <c r="Q2978" s="280" t="s">
        <v>170</v>
      </c>
      <c r="R2978" s="382" t="s">
        <v>48</v>
      </c>
      <c r="S2978" s="387" t="str">
        <f>+'EVCA sectoralclassification'!E189</f>
        <v>Broadcasting, publications and content providers</v>
      </c>
      <c r="T2978" s="382" t="s">
        <v>166</v>
      </c>
      <c r="U2978" s="78" t="s">
        <v>218</v>
      </c>
      <c r="V2978" s="427" t="s">
        <v>5177</v>
      </c>
      <c r="W2978" s="462"/>
      <c r="X2978" s="489">
        <v>45252</v>
      </c>
      <c r="Y2978" s="482"/>
      <c r="Z2978" s="74"/>
    </row>
    <row r="2979" spans="2:26" ht="42.45" hidden="1" customHeight="1" x14ac:dyDescent="0.3">
      <c r="B2979" s="56" t="str">
        <f t="shared" ca="1" si="351"/>
        <v>VERO</v>
      </c>
      <c r="C2979" s="57" t="b">
        <f t="shared" si="352"/>
        <v>1</v>
      </c>
      <c r="D2979" s="57" t="b">
        <f>+IF(Q2979='Convalida dati'!$B$16,AND('Dealflow centrale'!V2979&lt;&gt;"",I2979&lt;&gt;""),IF(AND('Dealflow centrale'!Q2979='Convalida dati'!$B$17,'Dealflow centrale'!I2979=""),OR('Dealflow centrale'!V2979="",V2979='Convalida dati'!$D$8),"FALSO"))</f>
        <v>1</v>
      </c>
      <c r="E2979" s="57" t="b">
        <f>+IF(OR(T2979='Convalida dati'!$F$4,T2979='Convalida dati'!$F$5,T2979='Convalida dati'!$F$8),OR('Dealflow centrale'!V2979='Convalida dati'!$D$9,V2979='Convalida dati'!$D$6,V2979='Convalida dati'!$D$7),IF(OR('Dealflow centrale'!T2979='Convalida dati'!$F$6,'Dealflow centrale'!T2979='Convalida dati'!$F$7),OR('Dealflow centrale'!V2979='Convalida dati'!$D$12,'Dealflow centrale'!V2979='Convalida dati'!$D$9,'Dealflow centrale'!V2979='Convalida dati'!$D$6),IF(T2979="",OR(V2979="",V2979='Convalida dati'!$D$8),"FALSO")))</f>
        <v>1</v>
      </c>
      <c r="F2979" s="58" t="str">
        <f t="shared" ca="1" si="353"/>
        <v>OK</v>
      </c>
      <c r="G2979" s="60">
        <f t="shared" si="341"/>
        <v>2974</v>
      </c>
      <c r="H2979" s="84">
        <v>45245</v>
      </c>
      <c r="I2979" s="295">
        <v>45245</v>
      </c>
      <c r="J2979" s="279" t="s">
        <v>6008</v>
      </c>
      <c r="K2979" s="70" t="s">
        <v>62</v>
      </c>
      <c r="L2979" s="70" t="s">
        <v>149</v>
      </c>
      <c r="M2979" s="72" t="s">
        <v>92</v>
      </c>
      <c r="N2979" s="75"/>
      <c r="O2979" s="73" t="s">
        <v>6013</v>
      </c>
      <c r="P2979" s="72" t="s">
        <v>37</v>
      </c>
      <c r="Q2979" s="281" t="s">
        <v>170</v>
      </c>
      <c r="R2979" s="385" t="s">
        <v>52</v>
      </c>
      <c r="S2979" s="388" t="str">
        <f>+'EVCA sectoralclassification'!E226</f>
        <v>Healthcare institutions and services</v>
      </c>
      <c r="T2979" s="385" t="s">
        <v>166</v>
      </c>
      <c r="U2979" s="72" t="s">
        <v>218</v>
      </c>
      <c r="V2979" s="425" t="s">
        <v>5177</v>
      </c>
      <c r="W2979" s="461"/>
      <c r="X2979" s="491">
        <v>45252</v>
      </c>
      <c r="Y2979" s="483"/>
      <c r="Z2979" s="80"/>
    </row>
    <row r="2980" spans="2:26" ht="42.45" hidden="1" customHeight="1" x14ac:dyDescent="0.3">
      <c r="B2980" s="56" t="str">
        <f t="shared" ca="1" si="351"/>
        <v>VERO</v>
      </c>
      <c r="C2980" s="57" t="b">
        <f t="shared" si="352"/>
        <v>1</v>
      </c>
      <c r="D2980" s="57" t="b">
        <f>+IF(Q2980='Convalida dati'!$B$16,AND('Dealflow centrale'!V2980&lt;&gt;"",I2980&lt;&gt;""),IF(AND('Dealflow centrale'!Q2980='Convalida dati'!$B$17,'Dealflow centrale'!I2980=""),OR('Dealflow centrale'!V2980="",V2980='Convalida dati'!$D$8),"FALSO"))</f>
        <v>1</v>
      </c>
      <c r="E2980" s="57" t="b">
        <f>+IF(OR(T2980='Convalida dati'!$F$4,T2980='Convalida dati'!$F$5,T2980='Convalida dati'!$F$8),OR('Dealflow centrale'!V2980='Convalida dati'!$D$9,V2980='Convalida dati'!$D$6,V2980='Convalida dati'!$D$7),IF(OR('Dealflow centrale'!T2980='Convalida dati'!$F$6,'Dealflow centrale'!T2980='Convalida dati'!$F$7),OR('Dealflow centrale'!V2980='Convalida dati'!$D$12,'Dealflow centrale'!V2980='Convalida dati'!$D$9,'Dealflow centrale'!V2980='Convalida dati'!$D$6),IF(T2980="",OR(V2980="",V2980='Convalida dati'!$D$8),"FALSO")))</f>
        <v>1</v>
      </c>
      <c r="F2980" s="58" t="str">
        <f t="shared" ca="1" si="353"/>
        <v>OK</v>
      </c>
      <c r="G2980" s="66">
        <f t="shared" si="341"/>
        <v>2975</v>
      </c>
      <c r="H2980" s="85">
        <v>45245</v>
      </c>
      <c r="I2980" s="296">
        <v>45245</v>
      </c>
      <c r="J2980" s="292" t="s">
        <v>6009</v>
      </c>
      <c r="K2980" s="76" t="s">
        <v>62</v>
      </c>
      <c r="L2980" s="76" t="s">
        <v>192</v>
      </c>
      <c r="M2980" s="78" t="s">
        <v>95</v>
      </c>
      <c r="N2980" s="77"/>
      <c r="O2980" s="272" t="s">
        <v>6013</v>
      </c>
      <c r="P2980" s="78" t="s">
        <v>37</v>
      </c>
      <c r="Q2980" s="280" t="s">
        <v>170</v>
      </c>
      <c r="R2980" s="384" t="s">
        <v>49</v>
      </c>
      <c r="S2980" s="387" t="str">
        <f>+'EVCA sectoralclassification'!E180</f>
        <v>Financial institutions and services</v>
      </c>
      <c r="T2980" s="384" t="s">
        <v>166</v>
      </c>
      <c r="U2980" s="78" t="s">
        <v>218</v>
      </c>
      <c r="V2980" s="427" t="s">
        <v>5177</v>
      </c>
      <c r="W2980" s="462"/>
      <c r="X2980" s="489">
        <v>45252</v>
      </c>
      <c r="Y2980" s="482"/>
      <c r="Z2980" s="74"/>
    </row>
    <row r="2981" spans="2:26" ht="42.45" hidden="1" customHeight="1" x14ac:dyDescent="0.3">
      <c r="B2981" s="56" t="str">
        <f t="shared" ca="1" si="351"/>
        <v>VERO</v>
      </c>
      <c r="C2981" s="57" t="b">
        <f t="shared" si="352"/>
        <v>1</v>
      </c>
      <c r="D2981" s="57" t="b">
        <f>+IF(Q2981='Convalida dati'!$B$16,AND('Dealflow centrale'!V2981&lt;&gt;"",I2981&lt;&gt;""),IF(AND('Dealflow centrale'!Q2981='Convalida dati'!$B$17,'Dealflow centrale'!I2981=""),OR('Dealflow centrale'!V2981="",V2981='Convalida dati'!$D$8),"FALSO"))</f>
        <v>1</v>
      </c>
      <c r="E2981" s="57" t="b">
        <f>+IF(OR(T2981='Convalida dati'!$F$4,T2981='Convalida dati'!$F$5,T2981='Convalida dati'!$F$8),OR('Dealflow centrale'!V2981='Convalida dati'!$D$9,V2981='Convalida dati'!$D$6,V2981='Convalida dati'!$D$7),IF(OR('Dealflow centrale'!T2981='Convalida dati'!$F$6,'Dealflow centrale'!T2981='Convalida dati'!$F$7),OR('Dealflow centrale'!V2981='Convalida dati'!$D$12,'Dealflow centrale'!V2981='Convalida dati'!$D$9,'Dealflow centrale'!V2981='Convalida dati'!$D$6),IF(T2981="",OR(V2981="",V2981='Convalida dati'!$D$8),"FALSO")))</f>
        <v>1</v>
      </c>
      <c r="F2981" s="58" t="str">
        <f t="shared" ca="1" si="353"/>
        <v>OK</v>
      </c>
      <c r="G2981" s="60">
        <f t="shared" si="341"/>
        <v>2976</v>
      </c>
      <c r="H2981" s="84">
        <v>45245</v>
      </c>
      <c r="I2981" s="295">
        <v>45245</v>
      </c>
      <c r="J2981" s="279" t="s">
        <v>6010</v>
      </c>
      <c r="K2981" s="70" t="s">
        <v>62</v>
      </c>
      <c r="L2981" s="70" t="s">
        <v>234</v>
      </c>
      <c r="M2981" s="72" t="s">
        <v>96</v>
      </c>
      <c r="N2981" s="75"/>
      <c r="O2981" s="73" t="s">
        <v>6013</v>
      </c>
      <c r="P2981" s="72" t="s">
        <v>37</v>
      </c>
      <c r="Q2981" s="281" t="s">
        <v>170</v>
      </c>
      <c r="R2981" s="385" t="s">
        <v>46</v>
      </c>
      <c r="S2981" s="388" t="str">
        <f>+'EVCA sectoralclassification'!E175</f>
        <v>Environmental services</v>
      </c>
      <c r="T2981" s="385" t="s">
        <v>166</v>
      </c>
      <c r="U2981" s="72" t="s">
        <v>218</v>
      </c>
      <c r="V2981" s="425" t="s">
        <v>5177</v>
      </c>
      <c r="W2981" s="461"/>
      <c r="X2981" s="488">
        <v>45252</v>
      </c>
      <c r="Y2981" s="483"/>
      <c r="Z2981" s="80"/>
    </row>
    <row r="2982" spans="2:26" ht="42.45" hidden="1" customHeight="1" x14ac:dyDescent="0.3">
      <c r="B2982" s="56" t="str">
        <f t="shared" ca="1" si="351"/>
        <v>VERO</v>
      </c>
      <c r="C2982" s="57" t="b">
        <f t="shared" si="352"/>
        <v>1</v>
      </c>
      <c r="D2982" s="57" t="b">
        <f>+IF(Q2982='Convalida dati'!$B$16,AND('Dealflow centrale'!V2982&lt;&gt;"",I2982&lt;&gt;""),IF(AND('Dealflow centrale'!Q2982='Convalida dati'!$B$17,'Dealflow centrale'!I2982=""),OR('Dealflow centrale'!V2982="",V2982='Convalida dati'!$D$8),"FALSO"))</f>
        <v>1</v>
      </c>
      <c r="E2982" s="57" t="b">
        <f>+IF(OR(T2982='Convalida dati'!$F$4,T2982='Convalida dati'!$F$5,T2982='Convalida dati'!$F$8),OR('Dealflow centrale'!V2982='Convalida dati'!$D$9,V2982='Convalida dati'!$D$6,V2982='Convalida dati'!$D$7),IF(OR('Dealflow centrale'!T2982='Convalida dati'!$F$6,'Dealflow centrale'!T2982='Convalida dati'!$F$7),OR('Dealflow centrale'!V2982='Convalida dati'!$D$12,'Dealflow centrale'!V2982='Convalida dati'!$D$9,'Dealflow centrale'!V2982='Convalida dati'!$D$6),IF(T2982="",OR(V2982="",V2982='Convalida dati'!$D$8),"FALSO")))</f>
        <v>1</v>
      </c>
      <c r="F2982" s="58" t="str">
        <f t="shared" ca="1" si="353"/>
        <v>OK</v>
      </c>
      <c r="G2982" s="66">
        <f t="shared" si="341"/>
        <v>2977</v>
      </c>
      <c r="H2982" s="85">
        <v>45245</v>
      </c>
      <c r="I2982" s="296">
        <v>45245</v>
      </c>
      <c r="J2982" s="292" t="s">
        <v>6011</v>
      </c>
      <c r="K2982" s="76" t="s">
        <v>62</v>
      </c>
      <c r="L2982" s="76" t="s">
        <v>207</v>
      </c>
      <c r="M2982" s="78" t="s">
        <v>92</v>
      </c>
      <c r="N2982" s="77"/>
      <c r="O2982" s="272" t="s">
        <v>6013</v>
      </c>
      <c r="P2982" s="78" t="s">
        <v>37</v>
      </c>
      <c r="Q2982" s="280" t="s">
        <v>170</v>
      </c>
      <c r="R2982" s="382" t="s">
        <v>49</v>
      </c>
      <c r="S2982" s="390" t="str">
        <f>+'EVCA sectoralclassification'!E204</f>
        <v>Consumer electronics</v>
      </c>
      <c r="T2982" s="384" t="s">
        <v>41</v>
      </c>
      <c r="U2982" s="66" t="s">
        <v>218</v>
      </c>
      <c r="V2982" s="445" t="s">
        <v>174</v>
      </c>
      <c r="W2982" s="396"/>
      <c r="X2982" s="489">
        <v>45252</v>
      </c>
      <c r="Y2982" s="482"/>
      <c r="Z2982" s="74"/>
    </row>
    <row r="2983" spans="2:26" ht="42.45" hidden="1" customHeight="1" x14ac:dyDescent="0.3">
      <c r="B2983" s="56" t="str">
        <f t="shared" ca="1" si="351"/>
        <v>VERO</v>
      </c>
      <c r="C2983" s="57" t="b">
        <f t="shared" si="352"/>
        <v>1</v>
      </c>
      <c r="D2983" s="57" t="b">
        <f>+IF(Q2983='Convalida dati'!$B$16,AND('Dealflow centrale'!V2983&lt;&gt;"",I2983&lt;&gt;""),IF(AND('Dealflow centrale'!Q2983='Convalida dati'!$B$17,'Dealflow centrale'!I2983=""),OR('Dealflow centrale'!V2983="",V2983='Convalida dati'!$D$8),"FALSO"))</f>
        <v>1</v>
      </c>
      <c r="E2983" s="57" t="b">
        <f>+IF(OR(T2983='Convalida dati'!$F$4,T2983='Convalida dati'!$F$5,T2983='Convalida dati'!$F$8),OR('Dealflow centrale'!V2983='Convalida dati'!$D$9,V2983='Convalida dati'!$D$6,V2983='Convalida dati'!$D$7),IF(OR('Dealflow centrale'!T2983='Convalida dati'!$F$6,'Dealflow centrale'!T2983='Convalida dati'!$F$7),OR('Dealflow centrale'!V2983='Convalida dati'!$D$12,'Dealflow centrale'!V2983='Convalida dati'!$D$9,'Dealflow centrale'!V2983='Convalida dati'!$D$6),IF(T2983="",OR(V2983="",V2983='Convalida dati'!$D$8),"FALSO")))</f>
        <v>1</v>
      </c>
      <c r="F2983" s="58" t="str">
        <f t="shared" ca="1" si="353"/>
        <v>OK</v>
      </c>
      <c r="G2983" s="60">
        <f t="shared" si="341"/>
        <v>2978</v>
      </c>
      <c r="H2983" s="282">
        <v>45245</v>
      </c>
      <c r="I2983" s="295">
        <v>45245</v>
      </c>
      <c r="J2983" s="279" t="s">
        <v>6012</v>
      </c>
      <c r="K2983" s="70" t="s">
        <v>62</v>
      </c>
      <c r="L2983" s="70" t="s">
        <v>830</v>
      </c>
      <c r="M2983" s="72" t="s">
        <v>103</v>
      </c>
      <c r="N2983" s="75"/>
      <c r="O2983" s="73" t="s">
        <v>6013</v>
      </c>
      <c r="P2983" s="72" t="s">
        <v>37</v>
      </c>
      <c r="Q2983" s="281" t="s">
        <v>170</v>
      </c>
      <c r="R2983" s="385" t="s">
        <v>49</v>
      </c>
      <c r="S2983" s="388" t="s">
        <v>702</v>
      </c>
      <c r="T2983" s="385" t="s">
        <v>166</v>
      </c>
      <c r="U2983" s="72" t="s">
        <v>218</v>
      </c>
      <c r="V2983" s="425" t="s">
        <v>5177</v>
      </c>
      <c r="W2983" s="461"/>
      <c r="X2983" s="488">
        <v>45252</v>
      </c>
      <c r="Y2983" s="483"/>
      <c r="Z2983" s="80"/>
    </row>
    <row r="2984" spans="2:26" ht="42.45" hidden="1" customHeight="1" x14ac:dyDescent="0.3">
      <c r="B2984" s="56" t="str">
        <f t="shared" ca="1" si="351"/>
        <v>VERO</v>
      </c>
      <c r="C2984" s="57" t="b">
        <f t="shared" si="352"/>
        <v>1</v>
      </c>
      <c r="D2984" s="57" t="b">
        <f>+IF(Q2984='Convalida dati'!$B$16,AND('Dealflow centrale'!V2984&lt;&gt;"",I2984&lt;&gt;""),IF(AND('Dealflow centrale'!Q2984='Convalida dati'!$B$17,'Dealflow centrale'!I2984=""),OR('Dealflow centrale'!V2984="",V2984='Convalida dati'!$D$8),"FALSO"))</f>
        <v>1</v>
      </c>
      <c r="E2984" s="57" t="b">
        <f>+IF(OR(T2984='Convalida dati'!$F$4,T2984='Convalida dati'!$F$5,T2984='Convalida dati'!$F$8),OR('Dealflow centrale'!V2984='Convalida dati'!$D$9,V2984='Convalida dati'!$D$6,V2984='Convalida dati'!$D$7),IF(OR('Dealflow centrale'!T2984='Convalida dati'!$F$6,'Dealflow centrale'!T2984='Convalida dati'!$F$7),OR('Dealflow centrale'!V2984='Convalida dati'!$D$12,'Dealflow centrale'!V2984='Convalida dati'!$D$9,'Dealflow centrale'!V2984='Convalida dati'!$D$6),IF(T2984="",OR(V2984="",V2984='Convalida dati'!$D$8),"FALSO")))</f>
        <v>1</v>
      </c>
      <c r="F2984" s="58" t="str">
        <f t="shared" ca="1" si="353"/>
        <v>OK</v>
      </c>
      <c r="G2984" s="66">
        <f t="shared" si="341"/>
        <v>2979</v>
      </c>
      <c r="H2984" s="85">
        <v>45246</v>
      </c>
      <c r="I2984" s="296">
        <v>45246</v>
      </c>
      <c r="J2984" s="292" t="s">
        <v>6015</v>
      </c>
      <c r="K2984" s="76" t="s">
        <v>62</v>
      </c>
      <c r="L2984" s="76" t="s">
        <v>234</v>
      </c>
      <c r="M2984" s="78" t="s">
        <v>96</v>
      </c>
      <c r="N2984" s="64"/>
      <c r="O2984" s="272" t="s">
        <v>6014</v>
      </c>
      <c r="P2984" s="66" t="s">
        <v>35</v>
      </c>
      <c r="Q2984" s="280" t="s">
        <v>170</v>
      </c>
      <c r="R2984" s="384" t="s">
        <v>53</v>
      </c>
      <c r="S2984" s="390" t="str">
        <f>+'EVCA sectoralclassification'!E146</f>
        <v>Educational and training products/services</v>
      </c>
      <c r="T2984" s="384" t="s">
        <v>41</v>
      </c>
      <c r="U2984" s="66" t="s">
        <v>218</v>
      </c>
      <c r="V2984" s="445" t="s">
        <v>174</v>
      </c>
      <c r="W2984" s="396"/>
      <c r="X2984" s="489">
        <v>45252</v>
      </c>
      <c r="Y2984" s="482"/>
      <c r="Z2984" s="74"/>
    </row>
    <row r="2985" spans="2:26" ht="42.45" hidden="1" customHeight="1" x14ac:dyDescent="0.3">
      <c r="B2985" s="56" t="str">
        <f t="shared" ca="1" si="351"/>
        <v>VERO</v>
      </c>
      <c r="C2985" s="57" t="b">
        <f t="shared" si="352"/>
        <v>1</v>
      </c>
      <c r="D2985" s="57" t="b">
        <f>+IF(Q2985='Convalida dati'!$B$16,AND('Dealflow centrale'!V2985&lt;&gt;"",I2985&lt;&gt;""),IF(AND('Dealflow centrale'!Q2985='Convalida dati'!$B$17,'Dealflow centrale'!I2985=""),OR('Dealflow centrale'!V2985="",V2985='Convalida dati'!$D$8),"FALSO"))</f>
        <v>1</v>
      </c>
      <c r="E2985" s="57" t="b">
        <f>+IF(OR(T2985='Convalida dati'!$F$4,T2985='Convalida dati'!$F$5,T2985='Convalida dati'!$F$8),OR('Dealflow centrale'!V2985='Convalida dati'!$D$9,V2985='Convalida dati'!$D$6,V2985='Convalida dati'!$D$7),IF(OR('Dealflow centrale'!T2985='Convalida dati'!$F$6,'Dealflow centrale'!T2985='Convalida dati'!$F$7),OR('Dealflow centrale'!V2985='Convalida dati'!$D$12,'Dealflow centrale'!V2985='Convalida dati'!$D$9,'Dealflow centrale'!V2985='Convalida dati'!$D$6),IF(T2985="",OR(V2985="",V2985='Convalida dati'!$D$8),"FALSO")))</f>
        <v>1</v>
      </c>
      <c r="F2985" s="58" t="str">
        <f t="shared" ca="1" si="353"/>
        <v>OK</v>
      </c>
      <c r="G2985" s="60">
        <f t="shared" si="341"/>
        <v>2980</v>
      </c>
      <c r="H2985" s="84">
        <v>45246</v>
      </c>
      <c r="I2985" s="295">
        <v>45246</v>
      </c>
      <c r="J2985" s="279" t="s">
        <v>6016</v>
      </c>
      <c r="K2985" s="70" t="s">
        <v>62</v>
      </c>
      <c r="L2985" s="70" t="s">
        <v>206</v>
      </c>
      <c r="M2985" s="72" t="s">
        <v>206</v>
      </c>
      <c r="N2985" s="75"/>
      <c r="O2985" s="73" t="s">
        <v>6014</v>
      </c>
      <c r="P2985" s="72" t="s">
        <v>35</v>
      </c>
      <c r="Q2985" s="281" t="s">
        <v>170</v>
      </c>
      <c r="R2985" s="385" t="s">
        <v>53</v>
      </c>
      <c r="S2985" s="388" t="str">
        <f>+'EVCA sectoralclassification'!E230</f>
        <v>Medical equipment and related software</v>
      </c>
      <c r="T2985" s="385" t="s">
        <v>41</v>
      </c>
      <c r="U2985" s="72" t="s">
        <v>218</v>
      </c>
      <c r="V2985" s="434" t="s">
        <v>174</v>
      </c>
      <c r="W2985" s="397"/>
      <c r="X2985" s="488">
        <v>45252</v>
      </c>
      <c r="Y2985" s="483"/>
      <c r="Z2985" s="80"/>
    </row>
    <row r="2986" spans="2:26" ht="42.45" hidden="1" customHeight="1" x14ac:dyDescent="0.3">
      <c r="B2986" s="56" t="str">
        <f t="shared" ca="1" si="351"/>
        <v>VERO</v>
      </c>
      <c r="C2986" s="57" t="b">
        <f t="shared" si="352"/>
        <v>1</v>
      </c>
      <c r="D2986" s="57" t="b">
        <f>+IF(Q2986='Convalida dati'!$B$16,AND('Dealflow centrale'!V2986&lt;&gt;"",I2986&lt;&gt;""),IF(AND('Dealflow centrale'!Q2986='Convalida dati'!$B$17,'Dealflow centrale'!I2986=""),OR('Dealflow centrale'!V2986="",V2986='Convalida dati'!$D$8),"FALSO"))</f>
        <v>1</v>
      </c>
      <c r="E2986" s="57" t="b">
        <f>+IF(OR(T2986='Convalida dati'!$F$4,T2986='Convalida dati'!$F$5,T2986='Convalida dati'!$F$8),OR('Dealflow centrale'!V2986='Convalida dati'!$D$9,V2986='Convalida dati'!$D$6,V2986='Convalida dati'!$D$7),IF(OR('Dealflow centrale'!T2986='Convalida dati'!$F$6,'Dealflow centrale'!T2986='Convalida dati'!$F$7),OR('Dealflow centrale'!V2986='Convalida dati'!$D$12,'Dealflow centrale'!V2986='Convalida dati'!$D$9,'Dealflow centrale'!V2986='Convalida dati'!$D$6),IF(T2986="",OR(V2986="",V2986='Convalida dati'!$D$8),"FALSO")))</f>
        <v>1</v>
      </c>
      <c r="F2986" s="58" t="str">
        <f t="shared" ca="1" si="353"/>
        <v>OK</v>
      </c>
      <c r="G2986" s="66">
        <f t="shared" si="341"/>
        <v>2981</v>
      </c>
      <c r="H2986" s="85">
        <v>45246</v>
      </c>
      <c r="I2986" s="296">
        <v>45246</v>
      </c>
      <c r="J2986" s="292" t="s">
        <v>6017</v>
      </c>
      <c r="K2986" s="76" t="s">
        <v>62</v>
      </c>
      <c r="L2986" s="76" t="s">
        <v>183</v>
      </c>
      <c r="M2986" s="78" t="s">
        <v>98</v>
      </c>
      <c r="N2986" s="64"/>
      <c r="O2986" s="272" t="s">
        <v>6020</v>
      </c>
      <c r="P2986" s="78" t="s">
        <v>37</v>
      </c>
      <c r="Q2986" s="280" t="s">
        <v>170</v>
      </c>
      <c r="R2986" s="384" t="s">
        <v>52</v>
      </c>
      <c r="S2986" s="387" t="str">
        <f>+'EVCA sectoralclassification'!E230</f>
        <v>Medical equipment and related software</v>
      </c>
      <c r="T2986" s="384" t="s">
        <v>41</v>
      </c>
      <c r="U2986" s="78" t="s">
        <v>218</v>
      </c>
      <c r="V2986" s="445" t="s">
        <v>174</v>
      </c>
      <c r="W2986" s="396"/>
      <c r="X2986" s="489">
        <v>45252</v>
      </c>
      <c r="Y2986" s="482"/>
      <c r="Z2986" s="74"/>
    </row>
    <row r="2987" spans="2:26" ht="42.45" hidden="1" customHeight="1" x14ac:dyDescent="0.3">
      <c r="B2987" s="56" t="str">
        <f t="shared" ca="1" si="351"/>
        <v>VERO</v>
      </c>
      <c r="C2987" s="57" t="b">
        <f t="shared" si="352"/>
        <v>1</v>
      </c>
      <c r="D2987" s="57" t="b">
        <f>+IF(Q2987='Convalida dati'!$B$16,AND('Dealflow centrale'!V2987&lt;&gt;"",I2987&lt;&gt;""),IF(AND('Dealflow centrale'!Q2987='Convalida dati'!$B$17,'Dealflow centrale'!I2987=""),OR('Dealflow centrale'!V2987="",V2987='Convalida dati'!$D$8),"FALSO"))</f>
        <v>1</v>
      </c>
      <c r="E2987" s="57" t="b">
        <f>+IF(OR(T2987='Convalida dati'!$F$4,T2987='Convalida dati'!$F$5,T2987='Convalida dati'!$F$8),OR('Dealflow centrale'!V2987='Convalida dati'!$D$9,V2987='Convalida dati'!$D$6,V2987='Convalida dati'!$D$7),IF(OR('Dealflow centrale'!T2987='Convalida dati'!$F$6,'Dealflow centrale'!T2987='Convalida dati'!$F$7),OR('Dealflow centrale'!V2987='Convalida dati'!$D$12,'Dealflow centrale'!V2987='Convalida dati'!$D$9,'Dealflow centrale'!V2987='Convalida dati'!$D$6),IF(T2987="",OR(V2987="",V2987='Convalida dati'!$D$8),"FALSO")))</f>
        <v>1</v>
      </c>
      <c r="F2987" s="58" t="str">
        <f t="shared" ca="1" si="353"/>
        <v>OK</v>
      </c>
      <c r="G2987" s="60">
        <f t="shared" si="341"/>
        <v>2982</v>
      </c>
      <c r="H2987" s="84">
        <v>45246</v>
      </c>
      <c r="I2987" s="295">
        <v>45246</v>
      </c>
      <c r="J2987" s="279" t="s">
        <v>6018</v>
      </c>
      <c r="K2987" s="70" t="s">
        <v>62</v>
      </c>
      <c r="L2987" s="70" t="s">
        <v>1989</v>
      </c>
      <c r="M2987" s="72" t="s">
        <v>96</v>
      </c>
      <c r="N2987" s="75"/>
      <c r="O2987" s="73" t="s">
        <v>6020</v>
      </c>
      <c r="P2987" s="72" t="s">
        <v>37</v>
      </c>
      <c r="Q2987" s="281" t="s">
        <v>170</v>
      </c>
      <c r="R2987" s="385" t="s">
        <v>46</v>
      </c>
      <c r="S2987" s="388" t="str">
        <f>+'EVCA sectoralclassification'!E174</f>
        <v>Environmental services</v>
      </c>
      <c r="T2987" s="385" t="s">
        <v>41</v>
      </c>
      <c r="U2987" s="72" t="s">
        <v>218</v>
      </c>
      <c r="V2987" s="434" t="s">
        <v>174</v>
      </c>
      <c r="W2987" s="397"/>
      <c r="X2987" s="488">
        <v>45252</v>
      </c>
      <c r="Y2987" s="483"/>
      <c r="Z2987" s="80"/>
    </row>
    <row r="2988" spans="2:26" ht="57.6" hidden="1" x14ac:dyDescent="0.3">
      <c r="B2988" s="56" t="str">
        <f t="shared" ca="1" si="351"/>
        <v>VERO</v>
      </c>
      <c r="C2988" s="57" t="b">
        <f t="shared" si="352"/>
        <v>1</v>
      </c>
      <c r="D2988" s="57" t="b">
        <f>+IF(Q2988='Convalida dati'!$B$16,AND('Dealflow centrale'!V2988&lt;&gt;"",I2988&lt;&gt;""),IF(AND('Dealflow centrale'!Q2988='Convalida dati'!$B$17,'Dealflow centrale'!I2988=""),OR('Dealflow centrale'!V2988="",V2988='Convalida dati'!$D$8),"FALSO"))</f>
        <v>1</v>
      </c>
      <c r="E2988" s="57" t="b">
        <f>+IF(OR(T2988='Convalida dati'!$F$4,T2988='Convalida dati'!$F$8),OR('Dealflow centrale'!V2988='Convalida dati'!$D$6,V2988='Convalida dati'!$D$7),IF(OR('Dealflow centrale'!T2988='Convalida dati'!$F$5,'Dealflow centrale'!T2988='Convalida dati'!$F$6,'Dealflow centrale'!T2988='Convalida dati'!$F$7),OR('Dealflow centrale'!V2988='Convalida dati'!$D$12,'Dealflow centrale'!V2988='Convalida dati'!$D$11),IF(T2988="",OR(V2988="",V2988='Convalida dati'!$D$8),"FALSO")))</f>
        <v>1</v>
      </c>
      <c r="F2988" s="58" t="str">
        <f t="shared" ca="1" si="353"/>
        <v>OK</v>
      </c>
      <c r="G2988" s="66">
        <f t="shared" si="341"/>
        <v>2983</v>
      </c>
      <c r="H2988" s="85">
        <v>45246</v>
      </c>
      <c r="I2988" s="296">
        <v>45246</v>
      </c>
      <c r="J2988" s="292" t="s">
        <v>6019</v>
      </c>
      <c r="K2988" s="76" t="s">
        <v>62</v>
      </c>
      <c r="L2988" s="76" t="s">
        <v>202</v>
      </c>
      <c r="M2988" s="78" t="s">
        <v>89</v>
      </c>
      <c r="N2988" s="64"/>
      <c r="O2988" s="272" t="s">
        <v>6020</v>
      </c>
      <c r="P2988" s="66" t="s">
        <v>37</v>
      </c>
      <c r="Q2988" s="280" t="s">
        <v>170</v>
      </c>
      <c r="R2988" s="384" t="s">
        <v>46</v>
      </c>
      <c r="S2988" s="387" t="str">
        <f>+'EVCA sectoralclassification'!E179</f>
        <v>Energy: other</v>
      </c>
      <c r="T2988" s="384" t="s">
        <v>41</v>
      </c>
      <c r="U2988" s="78" t="s">
        <v>218</v>
      </c>
      <c r="V2988" s="444" t="s">
        <v>6460</v>
      </c>
      <c r="W2988" s="462" t="s">
        <v>5177</v>
      </c>
      <c r="X2988" s="489">
        <v>45685</v>
      </c>
      <c r="Y2988" s="482" t="s">
        <v>7135</v>
      </c>
      <c r="Z2988" s="74"/>
    </row>
    <row r="2989" spans="2:26" ht="42.45" hidden="1" customHeight="1" x14ac:dyDescent="0.3">
      <c r="B2989" s="56" t="str">
        <f t="shared" ca="1" si="351"/>
        <v>VERO</v>
      </c>
      <c r="C2989" s="57" t="b">
        <f t="shared" si="352"/>
        <v>1</v>
      </c>
      <c r="D2989" s="57" t="b">
        <f>+IF(Q2989='Convalida dati'!$B$16,AND('Dealflow centrale'!V2989&lt;&gt;"",I2989&lt;&gt;""),IF(AND('Dealflow centrale'!Q2989='Convalida dati'!$B$17,'Dealflow centrale'!I2989=""),OR('Dealflow centrale'!V2989="",V2989='Convalida dati'!$D$8),"FALSO"))</f>
        <v>1</v>
      </c>
      <c r="E2989" s="57" t="b">
        <f>+IF(OR(T2989='Convalida dati'!$F$4,T2989='Convalida dati'!$F$5,T2989='Convalida dati'!$F$8),OR('Dealflow centrale'!V2989='Convalida dati'!$D$9,V2989='Convalida dati'!$D$6,V2989='Convalida dati'!$D$7),IF(OR('Dealflow centrale'!T2989='Convalida dati'!$F$6,'Dealflow centrale'!T2989='Convalida dati'!$F$7),OR('Dealflow centrale'!V2989='Convalida dati'!$D$12,'Dealflow centrale'!V2989='Convalida dati'!$D$9,'Dealflow centrale'!V2989='Convalida dati'!$D$6),IF(T2989="",OR(V2989="",V2989='Convalida dati'!$D$8),"FALSO")))</f>
        <v>1</v>
      </c>
      <c r="F2989" s="58" t="str">
        <f t="shared" ca="1" si="353"/>
        <v>OK</v>
      </c>
      <c r="G2989" s="60">
        <f t="shared" si="341"/>
        <v>2984</v>
      </c>
      <c r="H2989" s="84">
        <v>45246</v>
      </c>
      <c r="I2989" s="295">
        <v>45246</v>
      </c>
      <c r="J2989" s="279" t="s">
        <v>6021</v>
      </c>
      <c r="K2989" s="70" t="s">
        <v>62</v>
      </c>
      <c r="L2989" s="70" t="s">
        <v>149</v>
      </c>
      <c r="M2989" s="72" t="s">
        <v>92</v>
      </c>
      <c r="N2989" s="75"/>
      <c r="O2989" s="73" t="s">
        <v>6076</v>
      </c>
      <c r="P2989" s="72" t="s">
        <v>35</v>
      </c>
      <c r="Q2989" s="281" t="s">
        <v>170</v>
      </c>
      <c r="R2989" s="385" t="s">
        <v>51</v>
      </c>
      <c r="S2989" s="388" t="str">
        <f>+'EVCA sectoralclassification'!E45</f>
        <v>Business and industrial products</v>
      </c>
      <c r="T2989" s="385" t="s">
        <v>166</v>
      </c>
      <c r="U2989" s="72" t="s">
        <v>218</v>
      </c>
      <c r="V2989" s="425" t="s">
        <v>5177</v>
      </c>
      <c r="W2989" s="461"/>
      <c r="X2989" s="488">
        <v>45252</v>
      </c>
      <c r="Y2989" s="483"/>
      <c r="Z2989" s="80"/>
    </row>
    <row r="2990" spans="2:26" ht="42.45" hidden="1" customHeight="1" x14ac:dyDescent="0.3">
      <c r="B2990" s="56" t="str">
        <f t="shared" ca="1" si="351"/>
        <v>VERO</v>
      </c>
      <c r="C2990" s="57" t="b">
        <f t="shared" si="352"/>
        <v>1</v>
      </c>
      <c r="D2990" s="57" t="b">
        <f>+IF(Q2990='Convalida dati'!$B$16,AND('Dealflow centrale'!V2990&lt;&gt;"",I2990&lt;&gt;""),IF(AND('Dealflow centrale'!Q2990='Convalida dati'!$B$17,'Dealflow centrale'!I2990=""),OR('Dealflow centrale'!V2990="",V2990='Convalida dati'!$D$8),"FALSO"))</f>
        <v>1</v>
      </c>
      <c r="E2990" s="57" t="b">
        <f>+IF(OR(T2990='Convalida dati'!$F$4,T2990='Convalida dati'!$F$5,T2990='Convalida dati'!$F$8),OR('Dealflow centrale'!V2990='Convalida dati'!$D$9,V2990='Convalida dati'!$D$6,V2990='Convalida dati'!$D$7),IF(OR('Dealflow centrale'!T2990='Convalida dati'!$F$6,'Dealflow centrale'!T2990='Convalida dati'!$F$7),OR('Dealflow centrale'!V2990='Convalida dati'!$D$12,'Dealflow centrale'!V2990='Convalida dati'!$D$9,'Dealflow centrale'!V2990='Convalida dati'!$D$6),IF(T2990="",OR(V2990="",V2990='Convalida dati'!$D$8),"FALSO")))</f>
        <v>1</v>
      </c>
      <c r="F2990" s="58" t="str">
        <f t="shared" ca="1" si="353"/>
        <v>OK</v>
      </c>
      <c r="G2990" s="66">
        <f t="shared" si="341"/>
        <v>2985</v>
      </c>
      <c r="H2990" s="85">
        <v>45247</v>
      </c>
      <c r="I2990" s="296">
        <v>45247</v>
      </c>
      <c r="J2990" s="292" t="s">
        <v>6022</v>
      </c>
      <c r="K2990" s="76" t="s">
        <v>62</v>
      </c>
      <c r="L2990" s="76" t="s">
        <v>149</v>
      </c>
      <c r="M2990" s="78" t="s">
        <v>92</v>
      </c>
      <c r="N2990" s="64"/>
      <c r="O2990" s="272" t="s">
        <v>6023</v>
      </c>
      <c r="P2990" s="78" t="s">
        <v>35</v>
      </c>
      <c r="Q2990" s="280" t="s">
        <v>170</v>
      </c>
      <c r="R2990" s="384" t="s">
        <v>49</v>
      </c>
      <c r="S2990" s="387" t="str">
        <f>+'EVCA sectoralclassification'!E214</f>
        <v>Systems software</v>
      </c>
      <c r="T2990" s="384" t="s">
        <v>166</v>
      </c>
      <c r="U2990" s="66" t="s">
        <v>218</v>
      </c>
      <c r="V2990" s="427" t="s">
        <v>5177</v>
      </c>
      <c r="W2990" s="462"/>
      <c r="X2990" s="489">
        <v>45252</v>
      </c>
      <c r="Y2990" s="482"/>
      <c r="Z2990" s="74"/>
    </row>
    <row r="2991" spans="2:26" ht="42.45" hidden="1" customHeight="1" x14ac:dyDescent="0.3">
      <c r="B2991" s="56" t="str">
        <f t="shared" ca="1" si="351"/>
        <v>VERO</v>
      </c>
      <c r="C2991" s="57" t="b">
        <f t="shared" si="352"/>
        <v>1</v>
      </c>
      <c r="D2991" s="57" t="b">
        <f>+IF(Q2991='Convalida dati'!$B$16,AND('Dealflow centrale'!V2991&lt;&gt;"",I2991&lt;&gt;""),IF(AND('Dealflow centrale'!Q2991='Convalida dati'!$B$17,'Dealflow centrale'!I2991=""),OR('Dealflow centrale'!V2991="",V2991='Convalida dati'!$D$8),"FALSO"))</f>
        <v>1</v>
      </c>
      <c r="E2991" s="57" t="b">
        <f>+IF(OR(T2991='Convalida dati'!$F$4,T2991='Convalida dati'!$F$5,T2991='Convalida dati'!$F$8),OR('Dealflow centrale'!V2991='Convalida dati'!$D$9,V2991='Convalida dati'!$D$6,V2991='Convalida dati'!$D$7),IF(OR('Dealflow centrale'!T2991='Convalida dati'!$F$6,'Dealflow centrale'!T2991='Convalida dati'!$F$7),OR('Dealflow centrale'!V2991='Convalida dati'!$D$12,'Dealflow centrale'!V2991='Convalida dati'!$D$9,'Dealflow centrale'!V2991='Convalida dati'!$D$6),IF(T2991="",OR(V2991="",V2991='Convalida dati'!$D$8),"FALSO")))</f>
        <v>1</v>
      </c>
      <c r="F2991" s="58" t="str">
        <f t="shared" ca="1" si="353"/>
        <v>OK</v>
      </c>
      <c r="G2991" s="60">
        <f t="shared" si="341"/>
        <v>2986</v>
      </c>
      <c r="H2991" s="84">
        <v>45250</v>
      </c>
      <c r="I2991" s="295">
        <v>45250</v>
      </c>
      <c r="J2991" s="279" t="s">
        <v>6024</v>
      </c>
      <c r="K2991" s="70" t="s">
        <v>62</v>
      </c>
      <c r="L2991" s="70" t="s">
        <v>2215</v>
      </c>
      <c r="M2991" s="72" t="s">
        <v>77</v>
      </c>
      <c r="N2991" s="75"/>
      <c r="O2991" s="73" t="s">
        <v>6025</v>
      </c>
      <c r="P2991" s="72" t="s">
        <v>34</v>
      </c>
      <c r="Q2991" s="281" t="s">
        <v>170</v>
      </c>
      <c r="R2991" s="385" t="s">
        <v>49</v>
      </c>
      <c r="S2991" s="388" t="s">
        <v>702</v>
      </c>
      <c r="T2991" s="385" t="s">
        <v>166</v>
      </c>
      <c r="U2991" s="72" t="s">
        <v>218</v>
      </c>
      <c r="V2991" s="425" t="s">
        <v>5177</v>
      </c>
      <c r="W2991" s="461"/>
      <c r="X2991" s="488">
        <v>45252</v>
      </c>
      <c r="Y2991" s="483"/>
      <c r="Z2991" s="80"/>
    </row>
    <row r="2992" spans="2:26" ht="42.45" hidden="1" customHeight="1" x14ac:dyDescent="0.3">
      <c r="B2992" s="56" t="str">
        <f t="shared" ca="1" si="351"/>
        <v>VERO</v>
      </c>
      <c r="C2992" s="57" t="b">
        <f t="shared" si="352"/>
        <v>1</v>
      </c>
      <c r="D2992" s="57" t="b">
        <f>+IF(Q2992='Convalida dati'!$B$16,AND('Dealflow centrale'!V2992&lt;&gt;"",I2992&lt;&gt;""),IF(AND('Dealflow centrale'!Q2992='Convalida dati'!$B$17,'Dealflow centrale'!I2992=""),OR('Dealflow centrale'!V2992="",V2992='Convalida dati'!$D$8),"FALSO"))</f>
        <v>1</v>
      </c>
      <c r="E2992" s="57" t="b">
        <f>+IF(OR(T2992='Convalida dati'!$F$4,T2992='Convalida dati'!$F$5,T2992='Convalida dati'!$F$8),OR('Dealflow centrale'!V2992='Convalida dati'!$D$9,V2992='Convalida dati'!$D$6,V2992='Convalida dati'!$D$7),IF(OR('Dealflow centrale'!T2992='Convalida dati'!$F$6,'Dealflow centrale'!T2992='Convalida dati'!$F$7),OR('Dealflow centrale'!V2992='Convalida dati'!$D$12,'Dealflow centrale'!V2992='Convalida dati'!$D$9,'Dealflow centrale'!V2992='Convalida dati'!$D$6),IF(T2992="",OR(V2992="",V2992='Convalida dati'!$D$8),"FALSO")))</f>
        <v>1</v>
      </c>
      <c r="F2992" s="58" t="str">
        <f t="shared" ca="1" si="353"/>
        <v>OK</v>
      </c>
      <c r="G2992" s="66">
        <f t="shared" si="341"/>
        <v>2987</v>
      </c>
      <c r="H2992" s="85">
        <v>45250</v>
      </c>
      <c r="I2992" s="296">
        <v>45250</v>
      </c>
      <c r="J2992" s="292" t="s">
        <v>6026</v>
      </c>
      <c r="K2992" s="76" t="s">
        <v>64</v>
      </c>
      <c r="L2992" s="76" t="s">
        <v>6047</v>
      </c>
      <c r="M2992" s="78" t="s">
        <v>6048</v>
      </c>
      <c r="N2992" s="64"/>
      <c r="O2992" s="272" t="s">
        <v>6027</v>
      </c>
      <c r="P2992" s="78" t="s">
        <v>34</v>
      </c>
      <c r="Q2992" s="280" t="s">
        <v>170</v>
      </c>
      <c r="R2992" s="384" t="s">
        <v>52</v>
      </c>
      <c r="S2992" s="387" t="str">
        <f>+'EVCA sectoralclassification'!E234</f>
        <v>Healthcare: other</v>
      </c>
      <c r="T2992" s="384" t="s">
        <v>41</v>
      </c>
      <c r="U2992" s="78" t="s">
        <v>218</v>
      </c>
      <c r="V2992" s="445" t="s">
        <v>174</v>
      </c>
      <c r="W2992" s="396"/>
      <c r="X2992" s="489">
        <v>45252</v>
      </c>
      <c r="Y2992" s="482" t="s">
        <v>4408</v>
      </c>
      <c r="Z2992" s="74"/>
    </row>
    <row r="2993" spans="2:26" ht="42.45" hidden="1" customHeight="1" x14ac:dyDescent="0.3">
      <c r="B2993" s="56" t="str">
        <f t="shared" ca="1" si="351"/>
        <v>VERO</v>
      </c>
      <c r="C2993" s="57" t="b">
        <f t="shared" si="352"/>
        <v>1</v>
      </c>
      <c r="D2993" s="57" t="b">
        <f>+IF(Q2993='Convalida dati'!$B$16,AND('Dealflow centrale'!V2993&lt;&gt;"",I2993&lt;&gt;""),IF(AND('Dealflow centrale'!Q2993='Convalida dati'!$B$17,'Dealflow centrale'!I2993=""),OR('Dealflow centrale'!V2993="",V2993='Convalida dati'!$D$8),"FALSO"))</f>
        <v>1</v>
      </c>
      <c r="E2993" s="57" t="b">
        <f>+IF(OR(T2993='Convalida dati'!$F$4,T2993='Convalida dati'!$F$5,T2993='Convalida dati'!$F$8),OR('Dealflow centrale'!V2993='Convalida dati'!$D$9,V2993='Convalida dati'!$D$6,V2993='Convalida dati'!$D$7),IF(OR('Dealflow centrale'!T2993='Convalida dati'!$F$6,'Dealflow centrale'!T2993='Convalida dati'!$F$7),OR('Dealflow centrale'!V2993='Convalida dati'!$D$12,'Dealflow centrale'!V2993='Convalida dati'!$D$9,'Dealflow centrale'!V2993='Convalida dati'!$D$6),IF(T2993="",OR(V2993="",V2993='Convalida dati'!$D$8),"FALSO")))</f>
        <v>1</v>
      </c>
      <c r="F2993" s="58" t="str">
        <f t="shared" ca="1" si="353"/>
        <v>OK</v>
      </c>
      <c r="G2993" s="60">
        <f t="shared" si="341"/>
        <v>2988</v>
      </c>
      <c r="H2993" s="84">
        <v>45250</v>
      </c>
      <c r="I2993" s="295">
        <v>45250</v>
      </c>
      <c r="J2993" s="279" t="s">
        <v>6028</v>
      </c>
      <c r="K2993" s="70" t="s">
        <v>62</v>
      </c>
      <c r="L2993" s="70" t="s">
        <v>165</v>
      </c>
      <c r="M2993" s="72" t="s">
        <v>90</v>
      </c>
      <c r="N2993" s="75"/>
      <c r="O2993" s="73" t="s">
        <v>6029</v>
      </c>
      <c r="P2993" s="72" t="s">
        <v>34</v>
      </c>
      <c r="Q2993" s="281" t="s">
        <v>170</v>
      </c>
      <c r="R2993" s="385" t="s">
        <v>48</v>
      </c>
      <c r="S2993" s="388" t="str">
        <f>+'EVCA sectoralclassification'!E199</f>
        <v>Internet technologies</v>
      </c>
      <c r="T2993" s="385" t="s">
        <v>166</v>
      </c>
      <c r="U2993" s="72" t="s">
        <v>218</v>
      </c>
      <c r="V2993" s="425" t="s">
        <v>5177</v>
      </c>
      <c r="W2993" s="461"/>
      <c r="X2993" s="488">
        <v>45252</v>
      </c>
      <c r="Y2993" s="483"/>
      <c r="Z2993" s="80"/>
    </row>
    <row r="2994" spans="2:26" ht="42.45" hidden="1" customHeight="1" x14ac:dyDescent="0.3">
      <c r="B2994" s="56" t="str">
        <f t="shared" ca="1" si="348"/>
        <v>VERO</v>
      </c>
      <c r="C2994" s="57" t="b">
        <f t="shared" si="349"/>
        <v>1</v>
      </c>
      <c r="D2994" s="57" t="b">
        <f>+IF(Q2994='Convalida dati'!$B$16,AND('Dealflow centrale'!V2994&lt;&gt;"",I2994&lt;&gt;""),IF(AND('Dealflow centrale'!Q2994='Convalida dati'!$B$17,'Dealflow centrale'!I2994=""),OR('Dealflow centrale'!V2994="",V2994='Convalida dati'!$D$8),"FALSO"))</f>
        <v>1</v>
      </c>
      <c r="E2994" s="57" t="b">
        <f>+IF(OR(T2994='Convalida dati'!$F$4,T2994='Convalida dati'!$F$5,T2994='Convalida dati'!$F$8),OR('Dealflow centrale'!V2994='Convalida dati'!$D$9,V2994='Convalida dati'!$D$6,V2994='Convalida dati'!$D$7),IF(OR('Dealflow centrale'!T2994='Convalida dati'!$F$6,'Dealflow centrale'!T2994='Convalida dati'!$F$7),OR('Dealflow centrale'!V2994='Convalida dati'!$D$12,'Dealflow centrale'!V2994='Convalida dati'!$D$9,'Dealflow centrale'!V2994='Convalida dati'!$D$6),IF(T2994="",OR(V2994="",V2994='Convalida dati'!$D$8),"FALSO")))</f>
        <v>1</v>
      </c>
      <c r="F2994" s="58" t="str">
        <f t="shared" ca="1" si="353"/>
        <v>OK</v>
      </c>
      <c r="G2994" s="66">
        <f t="shared" si="341"/>
        <v>2989</v>
      </c>
      <c r="H2994" s="85">
        <v>45251</v>
      </c>
      <c r="I2994" s="296">
        <v>45251</v>
      </c>
      <c r="J2994" s="292" t="s">
        <v>6030</v>
      </c>
      <c r="K2994" s="76" t="s">
        <v>62</v>
      </c>
      <c r="L2994" s="76" t="s">
        <v>149</v>
      </c>
      <c r="M2994" s="78" t="s">
        <v>92</v>
      </c>
      <c r="N2994" s="64"/>
      <c r="O2994" s="272" t="s">
        <v>6049</v>
      </c>
      <c r="P2994" s="78" t="s">
        <v>35</v>
      </c>
      <c r="Q2994" s="280" t="s">
        <v>170</v>
      </c>
      <c r="R2994" s="384" t="s">
        <v>49</v>
      </c>
      <c r="S2994" s="387" t="str">
        <f>+'EVCA sectoralclassification'!E214</f>
        <v>Systems software</v>
      </c>
      <c r="T2994" s="384" t="s">
        <v>167</v>
      </c>
      <c r="U2994" s="78" t="s">
        <v>218</v>
      </c>
      <c r="V2994" s="427" t="s">
        <v>5177</v>
      </c>
      <c r="W2994" s="462"/>
      <c r="X2994" s="489">
        <v>45252</v>
      </c>
      <c r="Y2994" s="482"/>
      <c r="Z2994" s="74"/>
    </row>
    <row r="2995" spans="2:26" ht="42.45" hidden="1" customHeight="1" x14ac:dyDescent="0.3">
      <c r="B2995" s="56" t="str">
        <f t="shared" ca="1" si="348"/>
        <v>VERO</v>
      </c>
      <c r="C2995" s="57" t="b">
        <f t="shared" si="349"/>
        <v>1</v>
      </c>
      <c r="D2995" s="57" t="b">
        <f>+IF(Q2995='Convalida dati'!$B$16,AND('Dealflow centrale'!V2995&lt;&gt;"",I2995&lt;&gt;""),IF(AND('Dealflow centrale'!Q2995='Convalida dati'!$B$17,'Dealflow centrale'!I2995=""),OR('Dealflow centrale'!V2995="",V2995='Convalida dati'!$D$8),"FALSO"))</f>
        <v>1</v>
      </c>
      <c r="E2995" s="57" t="b">
        <f>+IF(OR(T2995='Convalida dati'!$F$4,T2995='Convalida dati'!$F$5,T2995='Convalida dati'!$F$8),OR('Dealflow centrale'!V2995='Convalida dati'!$D$9,V2995='Convalida dati'!$D$6,V2995='Convalida dati'!$D$7),IF(OR('Dealflow centrale'!T2995='Convalida dati'!$F$6,'Dealflow centrale'!T2995='Convalida dati'!$F$7),OR('Dealflow centrale'!V2995='Convalida dati'!$D$12,'Dealflow centrale'!V2995='Convalida dati'!$D$9,'Dealflow centrale'!V2995='Convalida dati'!$D$6),IF(T2995="",OR(V2995="",V2995='Convalida dati'!$D$8),"FALSO")))</f>
        <v>1</v>
      </c>
      <c r="F2995" s="58" t="str">
        <f t="shared" ca="1" si="353"/>
        <v>OK</v>
      </c>
      <c r="G2995" s="60">
        <f t="shared" si="341"/>
        <v>2990</v>
      </c>
      <c r="H2995" s="84">
        <v>45251</v>
      </c>
      <c r="I2995" s="295">
        <v>45251</v>
      </c>
      <c r="J2995" s="279" t="s">
        <v>6031</v>
      </c>
      <c r="K2995" s="70" t="s">
        <v>62</v>
      </c>
      <c r="L2995" s="70" t="s">
        <v>206</v>
      </c>
      <c r="M2995" s="72" t="s">
        <v>206</v>
      </c>
      <c r="N2995" s="75"/>
      <c r="O2995" s="73" t="s">
        <v>6032</v>
      </c>
      <c r="P2995" s="72" t="s">
        <v>34</v>
      </c>
      <c r="Q2995" s="281" t="s">
        <v>170</v>
      </c>
      <c r="R2995" s="385" t="s">
        <v>48</v>
      </c>
      <c r="S2995" s="388" t="str">
        <f>+'EVCA sectoralclassification'!E199</f>
        <v>Internet technologies</v>
      </c>
      <c r="T2995" s="385" t="s">
        <v>41</v>
      </c>
      <c r="U2995" s="72" t="s">
        <v>218</v>
      </c>
      <c r="V2995" s="434" t="s">
        <v>174</v>
      </c>
      <c r="W2995" s="397"/>
      <c r="X2995" s="488">
        <v>45252</v>
      </c>
      <c r="Y2995" s="483"/>
      <c r="Z2995" s="80"/>
    </row>
    <row r="2996" spans="2:26" ht="42.45" hidden="1" customHeight="1" x14ac:dyDescent="0.3">
      <c r="B2996" s="56" t="str">
        <f t="shared" ca="1" si="348"/>
        <v>VERO</v>
      </c>
      <c r="C2996" s="57" t="b">
        <f t="shared" si="349"/>
        <v>1</v>
      </c>
      <c r="D2996" s="57" t="b">
        <f>+IF(Q2996='Convalida dati'!$B$16,AND('Dealflow centrale'!V2996&lt;&gt;"",I2996&lt;&gt;""),IF(AND('Dealflow centrale'!Q2996='Convalida dati'!$B$17,'Dealflow centrale'!I2996=""),OR('Dealflow centrale'!V2996="",V2996='Convalida dati'!$D$8),"FALSO"))</f>
        <v>1</v>
      </c>
      <c r="E2996" s="57" t="b">
        <f>+IF(OR(T2996='Convalida dati'!$F$4,T2996='Convalida dati'!$F$5,T2996='Convalida dati'!$F$8),OR('Dealflow centrale'!V2996='Convalida dati'!$D$9,V2996='Convalida dati'!$D$6,V2996='Convalida dati'!$D$7),IF(OR('Dealflow centrale'!T2996='Convalida dati'!$F$6,'Dealflow centrale'!T2996='Convalida dati'!$F$7),OR('Dealflow centrale'!V2996='Convalida dati'!$D$12,'Dealflow centrale'!V2996='Convalida dati'!$D$9,'Dealflow centrale'!V2996='Convalida dati'!$D$6),IF(T2996="",OR(V2996="",V2996='Convalida dati'!$D$8),"FALSO")))</f>
        <v>1</v>
      </c>
      <c r="F2996" s="58" t="str">
        <f t="shared" ca="1" si="353"/>
        <v>OK</v>
      </c>
      <c r="G2996" s="66">
        <f t="shared" si="341"/>
        <v>2991</v>
      </c>
      <c r="H2996" s="85">
        <v>45252</v>
      </c>
      <c r="I2996" s="296">
        <v>45252</v>
      </c>
      <c r="J2996" s="292" t="s">
        <v>6033</v>
      </c>
      <c r="K2996" s="76" t="s">
        <v>62</v>
      </c>
      <c r="L2996" s="76" t="s">
        <v>202</v>
      </c>
      <c r="M2996" s="78" t="s">
        <v>89</v>
      </c>
      <c r="N2996" s="77"/>
      <c r="O2996" s="272" t="s">
        <v>6034</v>
      </c>
      <c r="P2996" s="66" t="s">
        <v>34</v>
      </c>
      <c r="Q2996" s="280" t="s">
        <v>170</v>
      </c>
      <c r="R2996" s="384" t="s">
        <v>53</v>
      </c>
      <c r="S2996" s="390" t="str">
        <f>+'EVCA sectoralclassification'!E182</f>
        <v>Financial institutions and services</v>
      </c>
      <c r="T2996" s="382" t="s">
        <v>166</v>
      </c>
      <c r="U2996" s="78" t="s">
        <v>218</v>
      </c>
      <c r="V2996" s="427" t="s">
        <v>5177</v>
      </c>
      <c r="W2996" s="462"/>
      <c r="X2996" s="489">
        <v>45252</v>
      </c>
      <c r="Y2996" s="482"/>
      <c r="Z2996" s="74"/>
    </row>
    <row r="2997" spans="2:26" ht="42.45" hidden="1" customHeight="1" x14ac:dyDescent="0.3">
      <c r="B2997" s="56" t="str">
        <f t="shared" ca="1" si="348"/>
        <v>VERO</v>
      </c>
      <c r="C2997" s="57" t="b">
        <f t="shared" si="349"/>
        <v>1</v>
      </c>
      <c r="D2997" s="57" t="b">
        <f>+IF(Q2997='Convalida dati'!$B$16,AND('Dealflow centrale'!V2997&lt;&gt;"",I2997&lt;&gt;""),IF(AND('Dealflow centrale'!Q2997='Convalida dati'!$B$17,'Dealflow centrale'!I2997=""),OR('Dealflow centrale'!V2997="",V2997='Convalida dati'!$D$8),"FALSO"))</f>
        <v>1</v>
      </c>
      <c r="E2997" s="57" t="b">
        <f>+IF(OR(T2997='Convalida dati'!$F$4,T2997='Convalida dati'!$F$5,T2997='Convalida dati'!$F$8),OR('Dealflow centrale'!V2997='Convalida dati'!$D$9,V2997='Convalida dati'!$D$6,V2997='Convalida dati'!$D$7),IF(OR('Dealflow centrale'!T2997='Convalida dati'!$F$6,'Dealflow centrale'!T2997='Convalida dati'!$F$7),OR('Dealflow centrale'!V2997='Convalida dati'!$D$12,'Dealflow centrale'!V2997='Convalida dati'!$D$9,'Dealflow centrale'!V2997='Convalida dati'!$D$6),IF(T2997="",OR(V2997="",V2997='Convalida dati'!$D$8),"FALSO")))</f>
        <v>1</v>
      </c>
      <c r="F2997" s="58" t="str">
        <f t="shared" ca="1" si="353"/>
        <v>OK</v>
      </c>
      <c r="G2997" s="60">
        <f t="shared" si="341"/>
        <v>2992</v>
      </c>
      <c r="H2997" s="84">
        <v>45252</v>
      </c>
      <c r="I2997" s="295">
        <v>45252</v>
      </c>
      <c r="J2997" s="279" t="s">
        <v>6036</v>
      </c>
      <c r="K2997" s="70" t="s">
        <v>64</v>
      </c>
      <c r="L2997" s="70" t="s">
        <v>6050</v>
      </c>
      <c r="M2997" s="72" t="s">
        <v>878</v>
      </c>
      <c r="N2997" s="75"/>
      <c r="O2997" s="73" t="s">
        <v>6035</v>
      </c>
      <c r="P2997" s="72" t="s">
        <v>34</v>
      </c>
      <c r="Q2997" s="281" t="s">
        <v>170</v>
      </c>
      <c r="R2997" s="385" t="s">
        <v>47</v>
      </c>
      <c r="S2997" s="388" t="str">
        <f>+'EVCA sectoralclassification'!E161</f>
        <v>Consumer services: other</v>
      </c>
      <c r="T2997" s="385" t="s">
        <v>41</v>
      </c>
      <c r="U2997" s="72" t="s">
        <v>218</v>
      </c>
      <c r="V2997" s="434" t="s">
        <v>174</v>
      </c>
      <c r="W2997" s="397"/>
      <c r="X2997" s="488">
        <v>45252</v>
      </c>
      <c r="Y2997" s="483" t="s">
        <v>4408</v>
      </c>
      <c r="Z2997" s="80"/>
    </row>
    <row r="2998" spans="2:26" ht="42.45" hidden="1" customHeight="1" x14ac:dyDescent="0.3">
      <c r="B2998" s="56" t="str">
        <f t="shared" ca="1" si="348"/>
        <v>VERO</v>
      </c>
      <c r="C2998" s="57" t="b">
        <f t="shared" si="349"/>
        <v>1</v>
      </c>
      <c r="D2998" s="57" t="b">
        <f>+IF(Q2998='Convalida dati'!$B$16,AND('Dealflow centrale'!V2998&lt;&gt;"",I2998&lt;&gt;""),IF(AND('Dealflow centrale'!Q2998='Convalida dati'!$B$17,'Dealflow centrale'!I2998=""),OR('Dealflow centrale'!V2998="",V2998='Convalida dati'!$D$8),"FALSO"))</f>
        <v>1</v>
      </c>
      <c r="E2998" s="57" t="b">
        <f>+IF(OR(T2998='Convalida dati'!$F$4,T2998='Convalida dati'!$F$5,T2998='Convalida dati'!$F$8),OR('Dealflow centrale'!V2998='Convalida dati'!$D$9,V2998='Convalida dati'!$D$6,V2998='Convalida dati'!$D$7),IF(OR('Dealflow centrale'!T2998='Convalida dati'!$F$6,'Dealflow centrale'!T2998='Convalida dati'!$F$7),OR('Dealflow centrale'!V2998='Convalida dati'!$D$12,'Dealflow centrale'!V2998='Convalida dati'!$D$9,'Dealflow centrale'!V2998='Convalida dati'!$D$6),IF(T2998="",OR(V2998="",V2998='Convalida dati'!$D$8),"FALSO")))</f>
        <v>1</v>
      </c>
      <c r="F2998" s="58" t="str">
        <f t="shared" ref="F2998:F3026" ca="1" si="354">+IF(AND(B2998="VERO",C2998=TRUE,D2998=TRUE,E2998=TRUE),"OK","ERRORE")</f>
        <v>OK</v>
      </c>
      <c r="G2998" s="66">
        <f t="shared" si="341"/>
        <v>2993</v>
      </c>
      <c r="H2998" s="85">
        <v>45252</v>
      </c>
      <c r="I2998" s="296">
        <v>45252</v>
      </c>
      <c r="J2998" s="292" t="s">
        <v>6037</v>
      </c>
      <c r="K2998" s="76" t="s">
        <v>62</v>
      </c>
      <c r="L2998" s="76" t="s">
        <v>206</v>
      </c>
      <c r="M2998" s="78" t="s">
        <v>206</v>
      </c>
      <c r="N2998" s="64"/>
      <c r="O2998" s="272" t="s">
        <v>3994</v>
      </c>
      <c r="P2998" s="78" t="s">
        <v>34</v>
      </c>
      <c r="Q2998" s="280" t="s">
        <v>170</v>
      </c>
      <c r="R2998" s="384" t="s">
        <v>53</v>
      </c>
      <c r="S2998" s="387" t="str">
        <f>+'EVCA sectoralclassification'!E178</f>
        <v>Environmental services</v>
      </c>
      <c r="T2998" s="384" t="s">
        <v>166</v>
      </c>
      <c r="U2998" s="66" t="s">
        <v>218</v>
      </c>
      <c r="V2998" s="427" t="s">
        <v>5177</v>
      </c>
      <c r="W2998" s="462"/>
      <c r="X2998" s="489">
        <v>45252</v>
      </c>
      <c r="Y2998" s="482"/>
      <c r="Z2998" s="74"/>
    </row>
    <row r="2999" spans="2:26" ht="42.45" hidden="1" customHeight="1" x14ac:dyDescent="0.3">
      <c r="B2999" s="56" t="str">
        <f t="shared" ca="1" si="348"/>
        <v>VERO</v>
      </c>
      <c r="C2999" s="57" t="b">
        <f t="shared" si="349"/>
        <v>1</v>
      </c>
      <c r="D2999" s="57" t="b">
        <f>+IF(Q2999='Convalida dati'!$B$16,AND('Dealflow centrale'!V2999&lt;&gt;"",I2999&lt;&gt;""),IF(AND('Dealflow centrale'!Q2999='Convalida dati'!$B$17,'Dealflow centrale'!I2999=""),OR('Dealflow centrale'!V2999="",V2999='Convalida dati'!$D$8),"FALSO"))</f>
        <v>1</v>
      </c>
      <c r="E2999" s="57" t="b">
        <f>+IF(OR(T2999='Convalida dati'!$F$4,T2999='Convalida dati'!$F$5,T2999='Convalida dati'!$F$8),OR('Dealflow centrale'!V2999='Convalida dati'!$D$9,V2999='Convalida dati'!$D$6,V2999='Convalida dati'!$D$7),IF(OR('Dealflow centrale'!T2999='Convalida dati'!$F$6,'Dealflow centrale'!T2999='Convalida dati'!$F$7),OR('Dealflow centrale'!V2999='Convalida dati'!$D$12,'Dealflow centrale'!V2999='Convalida dati'!$D$9,'Dealflow centrale'!V2999='Convalida dati'!$D$6),IF(T2999="",OR(V2999="",V2999='Convalida dati'!$D$8),"FALSO")))</f>
        <v>1</v>
      </c>
      <c r="F2999" s="58" t="str">
        <f t="shared" ca="1" si="354"/>
        <v>OK</v>
      </c>
      <c r="G2999" s="60">
        <f t="shared" ref="G2999:G3062" si="355">+G2998+1</f>
        <v>2994</v>
      </c>
      <c r="H2999" s="84">
        <v>45252</v>
      </c>
      <c r="I2999" s="295">
        <v>45252</v>
      </c>
      <c r="J2999" s="279" t="s">
        <v>6039</v>
      </c>
      <c r="K2999" s="70" t="s">
        <v>62</v>
      </c>
      <c r="L2999" s="70" t="s">
        <v>206</v>
      </c>
      <c r="M2999" s="72" t="s">
        <v>206</v>
      </c>
      <c r="N2999" s="75"/>
      <c r="O2999" s="73" t="s">
        <v>6038</v>
      </c>
      <c r="P2999" s="72" t="s">
        <v>34</v>
      </c>
      <c r="Q2999" s="281" t="s">
        <v>170</v>
      </c>
      <c r="R2999" s="385" t="s">
        <v>53</v>
      </c>
      <c r="S2999" s="388" t="str">
        <f>+'EVCA sectoralclassification'!E161</f>
        <v>Consumer services: other</v>
      </c>
      <c r="T2999" s="385" t="s">
        <v>41</v>
      </c>
      <c r="U2999" s="72" t="s">
        <v>218</v>
      </c>
      <c r="V2999" s="434" t="s">
        <v>174</v>
      </c>
      <c r="W2999" s="397"/>
      <c r="X2999" s="488">
        <v>45252</v>
      </c>
      <c r="Y2999" s="483"/>
      <c r="Z2999" s="80"/>
    </row>
    <row r="3000" spans="2:26" ht="42.45" hidden="1" customHeight="1" x14ac:dyDescent="0.3">
      <c r="B3000" s="56" t="str">
        <f t="shared" ca="1" si="348"/>
        <v>VERO</v>
      </c>
      <c r="C3000" s="57" t="b">
        <f t="shared" si="349"/>
        <v>1</v>
      </c>
      <c r="D3000" s="57" t="b">
        <f>+IF(Q3000='Convalida dati'!$B$16,AND('Dealflow centrale'!V3000&lt;&gt;"",I3000&lt;&gt;""),IF(AND('Dealflow centrale'!Q3000='Convalida dati'!$B$17,'Dealflow centrale'!I3000=""),OR('Dealflow centrale'!V3000="",V3000='Convalida dati'!$D$8),"FALSO"))</f>
        <v>1</v>
      </c>
      <c r="E3000" s="57" t="b">
        <f>+IF(OR(T3000='Convalida dati'!$F$4,T3000='Convalida dati'!$F$5,T3000='Convalida dati'!$F$8),OR('Dealflow centrale'!V3000='Convalida dati'!$D$9,V3000='Convalida dati'!$D$6,V3000='Convalida dati'!$D$7),IF(OR('Dealflow centrale'!T3000='Convalida dati'!$F$6,'Dealflow centrale'!T3000='Convalida dati'!$F$7),OR('Dealflow centrale'!V3000='Convalida dati'!$D$12,'Dealflow centrale'!V3000='Convalida dati'!$D$9,'Dealflow centrale'!V3000='Convalida dati'!$D$6),IF(T3000="",OR(V3000="",V3000='Convalida dati'!$D$8),"FALSO")))</f>
        <v>1</v>
      </c>
      <c r="F3000" s="58" t="str">
        <f t="shared" ca="1" si="354"/>
        <v>OK</v>
      </c>
      <c r="G3000" s="66">
        <f t="shared" si="355"/>
        <v>2995</v>
      </c>
      <c r="H3000" s="85">
        <v>45252</v>
      </c>
      <c r="I3000" s="296">
        <v>45252</v>
      </c>
      <c r="J3000" s="292" t="s">
        <v>6040</v>
      </c>
      <c r="K3000" s="76" t="s">
        <v>62</v>
      </c>
      <c r="L3000" s="76" t="s">
        <v>149</v>
      </c>
      <c r="M3000" s="78" t="s">
        <v>92</v>
      </c>
      <c r="N3000" s="64"/>
      <c r="O3000" s="272" t="s">
        <v>6041</v>
      </c>
      <c r="P3000" s="66" t="s">
        <v>34</v>
      </c>
      <c r="Q3000" s="280" t="s">
        <v>170</v>
      </c>
      <c r="R3000" s="384" t="s">
        <v>49</v>
      </c>
      <c r="S3000" s="387" t="str">
        <f>+'EVCA sectoralclassification'!E214</f>
        <v>Systems software</v>
      </c>
      <c r="T3000" s="384" t="s">
        <v>166</v>
      </c>
      <c r="U3000" s="78" t="s">
        <v>218</v>
      </c>
      <c r="V3000" s="427" t="s">
        <v>5177</v>
      </c>
      <c r="W3000" s="462"/>
      <c r="X3000" s="489">
        <v>45279</v>
      </c>
      <c r="Y3000" s="482" t="s">
        <v>6107</v>
      </c>
      <c r="Z3000" s="74"/>
    </row>
    <row r="3001" spans="2:26" ht="42.45" hidden="1" customHeight="1" x14ac:dyDescent="0.3">
      <c r="B3001" s="56" t="str">
        <f t="shared" ca="1" si="348"/>
        <v>VERO</v>
      </c>
      <c r="C3001" s="57" t="b">
        <f t="shared" si="349"/>
        <v>1</v>
      </c>
      <c r="D3001" s="57" t="b">
        <f>+IF(Q3001='Convalida dati'!$B$16,AND('Dealflow centrale'!V3001&lt;&gt;"",I3001&lt;&gt;""),IF(AND('Dealflow centrale'!Q3001='Convalida dati'!$B$17,'Dealflow centrale'!I3001=""),OR('Dealflow centrale'!V3001="",V3001='Convalida dati'!$D$8),"FALSO"))</f>
        <v>1</v>
      </c>
      <c r="E3001" s="57" t="b">
        <f>+IF(OR(T3001='Convalida dati'!$F$4,T3001='Convalida dati'!$F$5,T3001='Convalida dati'!$F$8),OR('Dealflow centrale'!V3001='Convalida dati'!$D$9,V3001='Convalida dati'!$D$6,V3001='Convalida dati'!$D$7),IF(OR('Dealflow centrale'!T3001='Convalida dati'!$F$6,'Dealflow centrale'!T3001='Convalida dati'!$F$7),OR('Dealflow centrale'!V3001='Convalida dati'!$D$12,'Dealflow centrale'!V3001='Convalida dati'!$D$9,'Dealflow centrale'!V3001='Convalida dati'!$D$6),IF(T3001="",OR(V3001="",V3001='Convalida dati'!$D$8),"FALSO")))</f>
        <v>1</v>
      </c>
      <c r="F3001" s="58" t="str">
        <f t="shared" ca="1" si="354"/>
        <v>OK</v>
      </c>
      <c r="G3001" s="60">
        <f t="shared" si="355"/>
        <v>2996</v>
      </c>
      <c r="H3001" s="84">
        <v>45252</v>
      </c>
      <c r="I3001" s="295">
        <v>45252</v>
      </c>
      <c r="J3001" s="279" t="s">
        <v>6042</v>
      </c>
      <c r="K3001" s="70" t="s">
        <v>62</v>
      </c>
      <c r="L3001" s="70" t="s">
        <v>149</v>
      </c>
      <c r="M3001" s="72" t="s">
        <v>92</v>
      </c>
      <c r="N3001" s="75"/>
      <c r="O3001" s="73" t="s">
        <v>6043</v>
      </c>
      <c r="P3001" s="72" t="s">
        <v>34</v>
      </c>
      <c r="Q3001" s="281" t="s">
        <v>170</v>
      </c>
      <c r="R3001" s="385" t="s">
        <v>53</v>
      </c>
      <c r="S3001" s="388" t="str">
        <f>+'EVCA sectoralclassification'!E199</f>
        <v>Internet technologies</v>
      </c>
      <c r="T3001" s="385" t="s">
        <v>166</v>
      </c>
      <c r="U3001" s="72" t="s">
        <v>218</v>
      </c>
      <c r="V3001" s="425" t="s">
        <v>5177</v>
      </c>
      <c r="W3001" s="461"/>
      <c r="X3001" s="488">
        <v>45252</v>
      </c>
      <c r="Y3001" s="483"/>
      <c r="Z3001" s="80"/>
    </row>
    <row r="3002" spans="2:26" ht="42.45" hidden="1" customHeight="1" x14ac:dyDescent="0.3">
      <c r="B3002" s="56" t="str">
        <f t="shared" ca="1" si="348"/>
        <v>VERO</v>
      </c>
      <c r="C3002" s="57" t="b">
        <f t="shared" si="349"/>
        <v>1</v>
      </c>
      <c r="D3002" s="57" t="b">
        <f>+IF(Q3002='Convalida dati'!$B$16,AND('Dealflow centrale'!V3002&lt;&gt;"",I3002&lt;&gt;""),IF(AND('Dealflow centrale'!Q3002='Convalida dati'!$B$17,'Dealflow centrale'!I3002=""),OR('Dealflow centrale'!V3002="",V3002='Convalida dati'!$D$8),"FALSO"))</f>
        <v>1</v>
      </c>
      <c r="E3002" s="57" t="b">
        <f>+IF(OR(T3002='Convalida dati'!$F$4,T3002='Convalida dati'!$F$5,T3002='Convalida dati'!$F$8),OR('Dealflow centrale'!V3002='Convalida dati'!$D$9,V3002='Convalida dati'!$D$6,V3002='Convalida dati'!$D$7),IF(OR('Dealflow centrale'!T3002='Convalida dati'!$F$6,'Dealflow centrale'!T3002='Convalida dati'!$F$7),OR('Dealflow centrale'!V3002='Convalida dati'!$D$12,'Dealflow centrale'!V3002='Convalida dati'!$D$9,'Dealflow centrale'!V3002='Convalida dati'!$D$6),IF(T3002="",OR(V3002="",V3002='Convalida dati'!$D$8),"FALSO")))</f>
        <v>1</v>
      </c>
      <c r="F3002" s="58" t="str">
        <f t="shared" ca="1" si="354"/>
        <v>OK</v>
      </c>
      <c r="G3002" s="66">
        <f t="shared" si="355"/>
        <v>2997</v>
      </c>
      <c r="H3002" s="85">
        <v>45252</v>
      </c>
      <c r="I3002" s="296">
        <v>45252</v>
      </c>
      <c r="J3002" s="292" t="s">
        <v>6051</v>
      </c>
      <c r="K3002" s="76" t="s">
        <v>62</v>
      </c>
      <c r="L3002" s="76" t="s">
        <v>1930</v>
      </c>
      <c r="M3002" s="78" t="s">
        <v>90</v>
      </c>
      <c r="N3002" s="64"/>
      <c r="O3002" s="272" t="s">
        <v>6044</v>
      </c>
      <c r="P3002" s="78" t="s">
        <v>35</v>
      </c>
      <c r="Q3002" s="280" t="s">
        <v>170</v>
      </c>
      <c r="R3002" s="382" t="s">
        <v>49</v>
      </c>
      <c r="S3002" s="387" t="str">
        <f>+'EVCA sectoralclassification'!E214</f>
        <v>Systems software</v>
      </c>
      <c r="T3002" s="382" t="s">
        <v>166</v>
      </c>
      <c r="U3002" s="78" t="s">
        <v>218</v>
      </c>
      <c r="V3002" s="427" t="s">
        <v>5177</v>
      </c>
      <c r="W3002" s="462"/>
      <c r="X3002" s="489">
        <v>45252</v>
      </c>
      <c r="Y3002" s="482"/>
      <c r="Z3002" s="74"/>
    </row>
    <row r="3003" spans="2:26" ht="42.45" hidden="1" customHeight="1" x14ac:dyDescent="0.3">
      <c r="B3003" s="56" t="str">
        <f t="shared" ca="1" si="348"/>
        <v>VERO</v>
      </c>
      <c r="C3003" s="57" t="b">
        <f t="shared" si="349"/>
        <v>1</v>
      </c>
      <c r="D3003" s="57" t="b">
        <f>+IF(Q3003='Convalida dati'!$B$16,AND('Dealflow centrale'!V3003&lt;&gt;"",I3003&lt;&gt;""),IF(AND('Dealflow centrale'!Q3003='Convalida dati'!$B$17,'Dealflow centrale'!I3003=""),OR('Dealflow centrale'!V3003="",V3003='Convalida dati'!$D$8),"FALSO"))</f>
        <v>1</v>
      </c>
      <c r="E3003" s="57" t="b">
        <f>+IF(OR(T3003='Convalida dati'!$F$4,T3003='Convalida dati'!$F$5,T3003='Convalida dati'!$F$8),OR('Dealflow centrale'!V3003='Convalida dati'!$D$9,V3003='Convalida dati'!$D$6,V3003='Convalida dati'!$D$7),IF(OR('Dealflow centrale'!T3003='Convalida dati'!$F$6,'Dealflow centrale'!T3003='Convalida dati'!$F$7),OR('Dealflow centrale'!V3003='Convalida dati'!$D$12,'Dealflow centrale'!V3003='Convalida dati'!$D$9,'Dealflow centrale'!V3003='Convalida dati'!$D$6),IF(T3003="",OR(V3003="",V3003='Convalida dati'!$D$8),"FALSO")))</f>
        <v>1</v>
      </c>
      <c r="F3003" s="58" t="str">
        <f t="shared" ca="1" si="354"/>
        <v>OK</v>
      </c>
      <c r="G3003" s="60">
        <f t="shared" si="355"/>
        <v>2998</v>
      </c>
      <c r="H3003" s="84">
        <v>45252</v>
      </c>
      <c r="I3003" s="295">
        <v>45252</v>
      </c>
      <c r="J3003" s="279" t="s">
        <v>6045</v>
      </c>
      <c r="K3003" s="70" t="s">
        <v>62</v>
      </c>
      <c r="L3003" s="70" t="s">
        <v>206</v>
      </c>
      <c r="M3003" s="72" t="s">
        <v>206</v>
      </c>
      <c r="N3003" s="75"/>
      <c r="O3003" s="73" t="s">
        <v>6046</v>
      </c>
      <c r="P3003" s="72" t="s">
        <v>34</v>
      </c>
      <c r="Q3003" s="281" t="s">
        <v>170</v>
      </c>
      <c r="R3003" s="385" t="s">
        <v>53</v>
      </c>
      <c r="S3003" s="388" t="str">
        <f>+'EVCA sectoralclassification'!E15</f>
        <v>Agriculture: other</v>
      </c>
      <c r="T3003" s="385" t="s">
        <v>166</v>
      </c>
      <c r="U3003" s="72" t="s">
        <v>218</v>
      </c>
      <c r="V3003" s="425" t="s">
        <v>5177</v>
      </c>
      <c r="W3003" s="461"/>
      <c r="X3003" s="488">
        <v>45252</v>
      </c>
      <c r="Y3003" s="483"/>
      <c r="Z3003" s="80"/>
    </row>
    <row r="3004" spans="2:26" ht="42.45" hidden="1" customHeight="1" x14ac:dyDescent="0.3">
      <c r="B3004" s="56" t="str">
        <f t="shared" ca="1" si="348"/>
        <v>VERO</v>
      </c>
      <c r="C3004" s="57" t="b">
        <f t="shared" si="349"/>
        <v>1</v>
      </c>
      <c r="D3004" s="57" t="b">
        <f>+IF(Q3004='Convalida dati'!$B$16,AND('Dealflow centrale'!V3004&lt;&gt;"",I3004&lt;&gt;""),IF(AND('Dealflow centrale'!Q3004='Convalida dati'!$B$17,'Dealflow centrale'!I3004=""),OR('Dealflow centrale'!V3004="",V3004='Convalida dati'!$D$8),"FALSO"))</f>
        <v>1</v>
      </c>
      <c r="E3004" s="57" t="b">
        <f>+IF(OR(T3004='Convalida dati'!$F$4,T3004='Convalida dati'!$F$5,T3004='Convalida dati'!$F$8),OR('Dealflow centrale'!V3004='Convalida dati'!$D$9,V3004='Convalida dati'!$D$6,V3004='Convalida dati'!$D$7),IF(OR('Dealflow centrale'!T3004='Convalida dati'!$F$6,'Dealflow centrale'!T3004='Convalida dati'!$F$7),OR('Dealflow centrale'!V3004='Convalida dati'!$D$12,'Dealflow centrale'!V3004='Convalida dati'!$D$9,'Dealflow centrale'!V3004='Convalida dati'!$D$6),IF(T3004="",OR(V3004="",V3004='Convalida dati'!$D$8),"FALSO")))</f>
        <v>1</v>
      </c>
      <c r="F3004" s="58" t="str">
        <f t="shared" ca="1" si="354"/>
        <v>OK</v>
      </c>
      <c r="G3004" s="66">
        <f t="shared" si="355"/>
        <v>2999</v>
      </c>
      <c r="H3004" s="85">
        <v>45254</v>
      </c>
      <c r="I3004" s="296">
        <v>45254</v>
      </c>
      <c r="J3004" s="292" t="s">
        <v>6054</v>
      </c>
      <c r="K3004" s="76" t="s">
        <v>62</v>
      </c>
      <c r="L3004" s="76" t="s">
        <v>192</v>
      </c>
      <c r="M3004" s="78" t="s">
        <v>95</v>
      </c>
      <c r="N3004" s="64"/>
      <c r="O3004" s="272" t="s">
        <v>6053</v>
      </c>
      <c r="P3004" s="78" t="s">
        <v>35</v>
      </c>
      <c r="Q3004" s="280" t="s">
        <v>170</v>
      </c>
      <c r="R3004" s="384" t="s">
        <v>49</v>
      </c>
      <c r="S3004" s="387" t="str">
        <f>+'EVCA sectoralclassification'!E214</f>
        <v>Systems software</v>
      </c>
      <c r="T3004" s="384" t="s">
        <v>167</v>
      </c>
      <c r="U3004" s="66" t="s">
        <v>218</v>
      </c>
      <c r="V3004" s="427" t="s">
        <v>5177</v>
      </c>
      <c r="W3004" s="462"/>
      <c r="X3004" s="489">
        <v>45259</v>
      </c>
      <c r="Y3004" s="482"/>
      <c r="Z3004" s="74"/>
    </row>
    <row r="3005" spans="2:26" ht="42.45" hidden="1" customHeight="1" x14ac:dyDescent="0.3">
      <c r="B3005" s="56" t="str">
        <f t="shared" ca="1" si="348"/>
        <v>VERO</v>
      </c>
      <c r="C3005" s="57" t="b">
        <f t="shared" si="349"/>
        <v>1</v>
      </c>
      <c r="D3005" s="57" t="b">
        <f>+IF(Q3005='Convalida dati'!$B$16,AND('Dealflow centrale'!V3005&lt;&gt;"",I3005&lt;&gt;""),IF(AND('Dealflow centrale'!Q3005='Convalida dati'!$B$17,'Dealflow centrale'!I3005=""),OR('Dealflow centrale'!V3005="",V3005='Convalida dati'!$D$8),"FALSO"))</f>
        <v>1</v>
      </c>
      <c r="E3005" s="57" t="b">
        <f>+IF(OR(T3005='Convalida dati'!$F$4,T3005='Convalida dati'!$F$5,T3005='Convalida dati'!$F$8),OR('Dealflow centrale'!V3005='Convalida dati'!$D$9,V3005='Convalida dati'!$D$6,V3005='Convalida dati'!$D$7),IF(OR('Dealflow centrale'!T3005='Convalida dati'!$F$6,'Dealflow centrale'!T3005='Convalida dati'!$F$7),OR('Dealflow centrale'!V3005='Convalida dati'!$D$12,'Dealflow centrale'!V3005='Convalida dati'!$D$9,'Dealflow centrale'!V3005='Convalida dati'!$D$6),IF(T3005="",OR(V3005="",V3005='Convalida dati'!$D$8),"FALSO")))</f>
        <v>1</v>
      </c>
      <c r="F3005" s="58" t="str">
        <f t="shared" ca="1" si="354"/>
        <v>OK</v>
      </c>
      <c r="G3005" s="60">
        <f t="shared" si="355"/>
        <v>3000</v>
      </c>
      <c r="H3005" s="84">
        <v>45257</v>
      </c>
      <c r="I3005" s="295">
        <v>45257</v>
      </c>
      <c r="J3005" s="279" t="s">
        <v>6055</v>
      </c>
      <c r="K3005" s="70" t="s">
        <v>62</v>
      </c>
      <c r="L3005" s="70" t="s">
        <v>720</v>
      </c>
      <c r="M3005" s="72" t="s">
        <v>70</v>
      </c>
      <c r="N3005" s="75"/>
      <c r="O3005" s="73" t="s">
        <v>6053</v>
      </c>
      <c r="P3005" s="72" t="s">
        <v>35</v>
      </c>
      <c r="Q3005" s="281" t="s">
        <v>170</v>
      </c>
      <c r="R3005" s="385" t="s">
        <v>49</v>
      </c>
      <c r="S3005" s="388" t="str">
        <f>+'EVCA sectoralclassification'!E214</f>
        <v>Systems software</v>
      </c>
      <c r="T3005" s="385" t="s">
        <v>166</v>
      </c>
      <c r="U3005" s="72" t="s">
        <v>218</v>
      </c>
      <c r="V3005" s="425" t="s">
        <v>5177</v>
      </c>
      <c r="W3005" s="461"/>
      <c r="X3005" s="488">
        <v>45259</v>
      </c>
      <c r="Y3005" s="483"/>
      <c r="Z3005" s="80"/>
    </row>
    <row r="3006" spans="2:26" ht="42.45" hidden="1" customHeight="1" x14ac:dyDescent="0.3">
      <c r="B3006" s="56" t="str">
        <f t="shared" ca="1" si="348"/>
        <v>VERO</v>
      </c>
      <c r="C3006" s="57" t="b">
        <f t="shared" si="349"/>
        <v>1</v>
      </c>
      <c r="D3006" s="57" t="b">
        <f>+IF(Q3006='Convalida dati'!$B$16,AND('Dealflow centrale'!V3006&lt;&gt;"",I3006&lt;&gt;""),IF(AND('Dealflow centrale'!Q3006='Convalida dati'!$B$17,'Dealflow centrale'!I3006=""),OR('Dealflow centrale'!V3006="",V3006='Convalida dati'!$D$8),"FALSO"))</f>
        <v>1</v>
      </c>
      <c r="E3006" s="57" t="b">
        <f>+IF(OR(T3006='Convalida dati'!$F$4,T3006='Convalida dati'!$F$5,T3006='Convalida dati'!$F$8),OR('Dealflow centrale'!V3006='Convalida dati'!$D$9,V3006='Convalida dati'!$D$6,V3006='Convalida dati'!$D$7),IF(OR('Dealflow centrale'!T3006='Convalida dati'!$F$6,'Dealflow centrale'!T3006='Convalida dati'!$F$7),OR('Dealflow centrale'!V3006='Convalida dati'!$D$12,'Dealflow centrale'!V3006='Convalida dati'!$D$9,'Dealflow centrale'!V3006='Convalida dati'!$D$6),IF(T3006="",OR(V3006="",V3006='Convalida dati'!$D$8),"FALSO")))</f>
        <v>1</v>
      </c>
      <c r="F3006" s="58" t="str">
        <f t="shared" ca="1" si="354"/>
        <v>OK</v>
      </c>
      <c r="G3006" s="66">
        <f t="shared" si="355"/>
        <v>3001</v>
      </c>
      <c r="H3006" s="85">
        <v>45257</v>
      </c>
      <c r="I3006" s="296">
        <v>45257</v>
      </c>
      <c r="J3006" s="292" t="s">
        <v>6056</v>
      </c>
      <c r="K3006" s="76" t="s">
        <v>62</v>
      </c>
      <c r="L3006" s="76" t="s">
        <v>206</v>
      </c>
      <c r="M3006" s="78" t="s">
        <v>206</v>
      </c>
      <c r="N3006" s="64"/>
      <c r="O3006" s="272" t="s">
        <v>6067</v>
      </c>
      <c r="P3006" s="78" t="s">
        <v>37</v>
      </c>
      <c r="Q3006" s="280" t="s">
        <v>170</v>
      </c>
      <c r="R3006" s="384" t="s">
        <v>49</v>
      </c>
      <c r="S3006" s="387" t="str">
        <f>+'EVCA sectoralclassification'!E214</f>
        <v>Systems software</v>
      </c>
      <c r="T3006" s="382" t="s">
        <v>41</v>
      </c>
      <c r="U3006" s="78" t="s">
        <v>218</v>
      </c>
      <c r="V3006" s="445" t="s">
        <v>174</v>
      </c>
      <c r="W3006" s="396"/>
      <c r="X3006" s="489">
        <v>45259</v>
      </c>
      <c r="Y3006" s="482"/>
      <c r="Z3006" s="74"/>
    </row>
    <row r="3007" spans="2:26" ht="42.45" hidden="1" customHeight="1" x14ac:dyDescent="0.3">
      <c r="B3007" s="56" t="str">
        <f t="shared" ca="1" si="348"/>
        <v>VERO</v>
      </c>
      <c r="C3007" s="57" t="b">
        <f t="shared" si="349"/>
        <v>1</v>
      </c>
      <c r="D3007" s="57" t="b">
        <f>+IF(Q3007='Convalida dati'!$B$16,AND('Dealflow centrale'!V3007&lt;&gt;"",I3007&lt;&gt;""),IF(AND('Dealflow centrale'!Q3007='Convalida dati'!$B$17,'Dealflow centrale'!I3007=""),OR('Dealflow centrale'!V3007="",V3007='Convalida dati'!$D$8),"FALSO"))</f>
        <v>1</v>
      </c>
      <c r="E3007" s="57" t="b">
        <f>+IF(OR(T3007='Convalida dati'!$F$4,T3007='Convalida dati'!$F$5,T3007='Convalida dati'!$F$8),OR('Dealflow centrale'!V3007='Convalida dati'!$D$9,V3007='Convalida dati'!$D$6,V3007='Convalida dati'!$D$7),IF(OR('Dealflow centrale'!T3007='Convalida dati'!$F$6,'Dealflow centrale'!T3007='Convalida dati'!$F$7),OR('Dealflow centrale'!V3007='Convalida dati'!$D$12,'Dealflow centrale'!V3007='Convalida dati'!$D$9,'Dealflow centrale'!V3007='Convalida dati'!$D$6),IF(T3007="",OR(V3007="",V3007='Convalida dati'!$D$8),"FALSO")))</f>
        <v>1</v>
      </c>
      <c r="F3007" s="58" t="str">
        <f t="shared" ca="1" si="354"/>
        <v>OK</v>
      </c>
      <c r="G3007" s="60">
        <f t="shared" si="355"/>
        <v>3002</v>
      </c>
      <c r="H3007" s="84">
        <v>45257</v>
      </c>
      <c r="I3007" s="295">
        <v>45257</v>
      </c>
      <c r="J3007" s="279" t="s">
        <v>6057</v>
      </c>
      <c r="K3007" s="70" t="s">
        <v>62</v>
      </c>
      <c r="L3007" s="70" t="s">
        <v>1077</v>
      </c>
      <c r="M3007" s="72" t="s">
        <v>103</v>
      </c>
      <c r="N3007" s="75"/>
      <c r="O3007" s="73" t="s">
        <v>6067</v>
      </c>
      <c r="P3007" s="72" t="s">
        <v>37</v>
      </c>
      <c r="Q3007" s="281" t="s">
        <v>170</v>
      </c>
      <c r="R3007" s="385" t="s">
        <v>49</v>
      </c>
      <c r="S3007" s="388" t="s">
        <v>702</v>
      </c>
      <c r="T3007" s="385" t="s">
        <v>41</v>
      </c>
      <c r="U3007" s="72" t="s">
        <v>218</v>
      </c>
      <c r="V3007" s="434" t="s">
        <v>174</v>
      </c>
      <c r="W3007" s="397"/>
      <c r="X3007" s="488">
        <v>45259</v>
      </c>
      <c r="Y3007" s="483"/>
      <c r="Z3007" s="80"/>
    </row>
    <row r="3008" spans="2:26" ht="42.45" hidden="1" customHeight="1" x14ac:dyDescent="0.3">
      <c r="B3008" s="56" t="str">
        <f t="shared" ca="1" si="348"/>
        <v>VERO</v>
      </c>
      <c r="C3008" s="57" t="b">
        <f t="shared" si="349"/>
        <v>1</v>
      </c>
      <c r="D3008" s="57" t="b">
        <f>+IF(Q3008='Convalida dati'!$B$16,AND('Dealflow centrale'!V3008&lt;&gt;"",I3008&lt;&gt;""),IF(AND('Dealflow centrale'!Q3008='Convalida dati'!$B$17,'Dealflow centrale'!I3008=""),OR('Dealflow centrale'!V3008="",V3008='Convalida dati'!$D$8),"FALSO"))</f>
        <v>1</v>
      </c>
      <c r="E3008" s="57" t="b">
        <f>+IF(OR(T3008='Convalida dati'!$F$4,T3008='Convalida dati'!$F$5,T3008='Convalida dati'!$F$8),OR('Dealflow centrale'!V3008='Convalida dati'!$D$9,V3008='Convalida dati'!$D$6,V3008='Convalida dati'!$D$7),IF(OR('Dealflow centrale'!T3008='Convalida dati'!$F$6,'Dealflow centrale'!T3008='Convalida dati'!$F$7),OR('Dealflow centrale'!V3008='Convalida dati'!$D$12,'Dealflow centrale'!V3008='Convalida dati'!$D$9,'Dealflow centrale'!V3008='Convalida dati'!$D$6),IF(T3008="",OR(V3008="",V3008='Convalida dati'!$D$8),"FALSO")))</f>
        <v>1</v>
      </c>
      <c r="F3008" s="58" t="str">
        <f t="shared" ca="1" si="354"/>
        <v>OK</v>
      </c>
      <c r="G3008" s="66">
        <f t="shared" si="355"/>
        <v>3003</v>
      </c>
      <c r="H3008" s="85">
        <v>45257</v>
      </c>
      <c r="I3008" s="296">
        <v>45257</v>
      </c>
      <c r="J3008" s="292" t="s">
        <v>6058</v>
      </c>
      <c r="K3008" s="76" t="s">
        <v>62</v>
      </c>
      <c r="L3008" s="76" t="s">
        <v>206</v>
      </c>
      <c r="M3008" s="78" t="s">
        <v>206</v>
      </c>
      <c r="N3008" s="77"/>
      <c r="O3008" s="272" t="s">
        <v>6067</v>
      </c>
      <c r="P3008" s="78" t="s">
        <v>37</v>
      </c>
      <c r="Q3008" s="67" t="s">
        <v>170</v>
      </c>
      <c r="R3008" s="384" t="s">
        <v>49</v>
      </c>
      <c r="S3008" s="390" t="s">
        <v>702</v>
      </c>
      <c r="T3008" s="396" t="s">
        <v>41</v>
      </c>
      <c r="U3008" s="391" t="s">
        <v>218</v>
      </c>
      <c r="V3008" s="445" t="s">
        <v>174</v>
      </c>
      <c r="W3008" s="396"/>
      <c r="X3008" s="489">
        <v>45259</v>
      </c>
      <c r="Y3008" s="482"/>
      <c r="Z3008" s="74"/>
    </row>
    <row r="3009" spans="2:26" ht="42.45" hidden="1" customHeight="1" x14ac:dyDescent="0.3">
      <c r="B3009" s="56" t="str">
        <f t="shared" ca="1" si="348"/>
        <v>VERO</v>
      </c>
      <c r="C3009" s="57" t="b">
        <f t="shared" si="349"/>
        <v>1</v>
      </c>
      <c r="D3009" s="57" t="b">
        <f>+IF(Q3009='Convalida dati'!$B$16,AND('Dealflow centrale'!V3009&lt;&gt;"",I3009&lt;&gt;""),IF(AND('Dealflow centrale'!Q3009='Convalida dati'!$B$17,'Dealflow centrale'!I3009=""),OR('Dealflow centrale'!V3009="",V3009='Convalida dati'!$D$8),"FALSO"))</f>
        <v>1</v>
      </c>
      <c r="E3009" s="57" t="b">
        <f>+IF(OR(T3009='Convalida dati'!$F$4,T3009='Convalida dati'!$F$5,T3009='Convalida dati'!$F$8),OR('Dealflow centrale'!V3009='Convalida dati'!$D$9,V3009='Convalida dati'!$D$6,V3009='Convalida dati'!$D$7),IF(OR('Dealflow centrale'!T3009='Convalida dati'!$F$6,'Dealflow centrale'!T3009='Convalida dati'!$F$7),OR('Dealflow centrale'!V3009='Convalida dati'!$D$12,'Dealflow centrale'!V3009='Convalida dati'!$D$9,'Dealflow centrale'!V3009='Convalida dati'!$D$6),IF(T3009="",OR(V3009="",V3009='Convalida dati'!$D$8),"FALSO")))</f>
        <v>1</v>
      </c>
      <c r="F3009" s="58" t="str">
        <f t="shared" ca="1" si="354"/>
        <v>OK</v>
      </c>
      <c r="G3009" s="60">
        <f t="shared" si="355"/>
        <v>3004</v>
      </c>
      <c r="H3009" s="84">
        <v>45257</v>
      </c>
      <c r="I3009" s="295">
        <v>45257</v>
      </c>
      <c r="J3009" s="279" t="s">
        <v>6059</v>
      </c>
      <c r="K3009" s="70" t="s">
        <v>62</v>
      </c>
      <c r="L3009" s="70" t="s">
        <v>206</v>
      </c>
      <c r="M3009" s="72" t="s">
        <v>206</v>
      </c>
      <c r="N3009" s="75"/>
      <c r="O3009" s="73" t="s">
        <v>6067</v>
      </c>
      <c r="P3009" s="72" t="s">
        <v>37</v>
      </c>
      <c r="Q3009" s="281" t="s">
        <v>170</v>
      </c>
      <c r="R3009" s="385" t="s">
        <v>49</v>
      </c>
      <c r="S3009" s="388" t="s">
        <v>702</v>
      </c>
      <c r="T3009" s="397" t="s">
        <v>41</v>
      </c>
      <c r="U3009" s="380" t="s">
        <v>218</v>
      </c>
      <c r="V3009" s="434" t="s">
        <v>174</v>
      </c>
      <c r="W3009" s="397"/>
      <c r="X3009" s="488">
        <v>45259</v>
      </c>
      <c r="Y3009" s="483"/>
      <c r="Z3009" s="80"/>
    </row>
    <row r="3010" spans="2:26" ht="42.45" hidden="1" customHeight="1" x14ac:dyDescent="0.3">
      <c r="B3010" s="56" t="str">
        <f t="shared" ca="1" si="348"/>
        <v>VERO</v>
      </c>
      <c r="C3010" s="57" t="b">
        <f t="shared" si="349"/>
        <v>1</v>
      </c>
      <c r="D3010" s="57" t="b">
        <f>+IF(Q3010='Convalida dati'!$B$16,AND('Dealflow centrale'!V3010&lt;&gt;"",I3010&lt;&gt;""),IF(AND('Dealflow centrale'!Q3010='Convalida dati'!$B$17,'Dealflow centrale'!I3010=""),OR('Dealflow centrale'!V3010="",V3010='Convalida dati'!$D$8),"FALSO"))</f>
        <v>1</v>
      </c>
      <c r="E3010" s="57" t="b">
        <f>+IF(OR(T3010='Convalida dati'!$F$4,T3010='Convalida dati'!$F$5,T3010='Convalida dati'!$F$8),OR('Dealflow centrale'!V3010='Convalida dati'!$D$9,V3010='Convalida dati'!$D$6,V3010='Convalida dati'!$D$7),IF(OR('Dealflow centrale'!T3010='Convalida dati'!$F$6,'Dealflow centrale'!T3010='Convalida dati'!$F$7),OR('Dealflow centrale'!V3010='Convalida dati'!$D$12,'Dealflow centrale'!V3010='Convalida dati'!$D$9,'Dealflow centrale'!V3010='Convalida dati'!$D$6),IF(T3010="",OR(V3010="",V3010='Convalida dati'!$D$8),"FALSO")))</f>
        <v>1</v>
      </c>
      <c r="F3010" s="58" t="str">
        <f t="shared" ca="1" si="354"/>
        <v>OK</v>
      </c>
      <c r="G3010" s="66">
        <f t="shared" si="355"/>
        <v>3005</v>
      </c>
      <c r="H3010" s="85">
        <v>45257</v>
      </c>
      <c r="I3010" s="296">
        <v>45257</v>
      </c>
      <c r="J3010" s="292" t="s">
        <v>6061</v>
      </c>
      <c r="K3010" s="76" t="s">
        <v>62</v>
      </c>
      <c r="L3010" s="76" t="s">
        <v>206</v>
      </c>
      <c r="M3010" s="78" t="s">
        <v>206</v>
      </c>
      <c r="N3010" s="77"/>
      <c r="O3010" s="272" t="s">
        <v>6067</v>
      </c>
      <c r="P3010" s="78" t="s">
        <v>37</v>
      </c>
      <c r="Q3010" s="280" t="s">
        <v>170</v>
      </c>
      <c r="R3010" s="382" t="s">
        <v>49</v>
      </c>
      <c r="S3010" s="387" t="s">
        <v>702</v>
      </c>
      <c r="T3010" s="396" t="s">
        <v>41</v>
      </c>
      <c r="U3010" s="391" t="s">
        <v>218</v>
      </c>
      <c r="V3010" s="445" t="s">
        <v>174</v>
      </c>
      <c r="W3010" s="396"/>
      <c r="X3010" s="489">
        <v>45259</v>
      </c>
      <c r="Y3010" s="482"/>
      <c r="Z3010" s="74"/>
    </row>
    <row r="3011" spans="2:26" ht="42.45" hidden="1" customHeight="1" x14ac:dyDescent="0.3">
      <c r="B3011" s="405" t="str">
        <f t="shared" ca="1" si="348"/>
        <v>VERO</v>
      </c>
      <c r="C3011" s="406" t="b">
        <f t="shared" si="349"/>
        <v>1</v>
      </c>
      <c r="D3011" s="406" t="b">
        <f>+IF(Q3011='Convalida dati'!$B$16,AND('Dealflow centrale'!V3011&lt;&gt;"",I3011&lt;&gt;""),IF(AND('Dealflow centrale'!Q3011='Convalida dati'!$B$17,'Dealflow centrale'!I3011=""),OR('Dealflow centrale'!V3011="",V3011='Convalida dati'!$D$8),"FALSO"))</f>
        <v>1</v>
      </c>
      <c r="E3011" s="406" t="b">
        <f>+IF(OR(T3011='Convalida dati'!$F$4,T3011='Convalida dati'!$F$5,T3011='Convalida dati'!$F$8),OR('Dealflow centrale'!V3011='Convalida dati'!$D$9,V3011='Convalida dati'!$D$6,V3011='Convalida dati'!$D$7,V3011='Convalida dati'!$D$11),IF(OR('Dealflow centrale'!T3011='Convalida dati'!$F$6,'Dealflow centrale'!T3011='Convalida dati'!$F$7),OR('Dealflow centrale'!V3011='Convalida dati'!$D$12,'Dealflow centrale'!V3011='Convalida dati'!$D$9,'Dealflow centrale'!V3011='Convalida dati'!$D$6),IF(T3011="",OR(V3011="",V3011='Convalida dati'!$D$8),"FALSO")))</f>
        <v>1</v>
      </c>
      <c r="F3011" s="58" t="str">
        <f t="shared" ca="1" si="354"/>
        <v>OK</v>
      </c>
      <c r="G3011" s="60">
        <f t="shared" si="355"/>
        <v>3006</v>
      </c>
      <c r="H3011" s="84">
        <v>45257</v>
      </c>
      <c r="I3011" s="295">
        <v>45257</v>
      </c>
      <c r="J3011" s="279" t="s">
        <v>6060</v>
      </c>
      <c r="K3011" s="70" t="s">
        <v>62</v>
      </c>
      <c r="L3011" s="70" t="s">
        <v>234</v>
      </c>
      <c r="M3011" s="72" t="s">
        <v>96</v>
      </c>
      <c r="N3011" s="75"/>
      <c r="O3011" s="73" t="s">
        <v>6067</v>
      </c>
      <c r="P3011" s="72" t="s">
        <v>37</v>
      </c>
      <c r="Q3011" s="281" t="s">
        <v>170</v>
      </c>
      <c r="R3011" s="385" t="s">
        <v>49</v>
      </c>
      <c r="S3011" s="388" t="s">
        <v>702</v>
      </c>
      <c r="T3011" s="397" t="s">
        <v>41</v>
      </c>
      <c r="U3011" s="380" t="s">
        <v>218</v>
      </c>
      <c r="V3011" s="441" t="s">
        <v>6460</v>
      </c>
      <c r="W3011" s="466"/>
      <c r="X3011" s="491">
        <v>45575</v>
      </c>
      <c r="Y3011" s="483" t="s">
        <v>6835</v>
      </c>
      <c r="Z3011" s="80"/>
    </row>
    <row r="3012" spans="2:26" ht="42.45" hidden="1" customHeight="1" x14ac:dyDescent="0.3">
      <c r="B3012" s="56" t="str">
        <f t="shared" ca="1" si="348"/>
        <v>VERO</v>
      </c>
      <c r="C3012" s="57" t="b">
        <f t="shared" si="349"/>
        <v>1</v>
      </c>
      <c r="D3012" s="57" t="b">
        <f>+IF(Q3012='Convalida dati'!$B$16,AND('Dealflow centrale'!V3012&lt;&gt;"",I3012&lt;&gt;""),IF(AND('Dealflow centrale'!Q3012='Convalida dati'!$B$17,'Dealflow centrale'!I3012=""),OR('Dealflow centrale'!V3012="",V3012='Convalida dati'!$D$8),"FALSO"))</f>
        <v>1</v>
      </c>
      <c r="E3012" s="57" t="b">
        <f>+IF(OR(T3012='Convalida dati'!$F$4,T3012='Convalida dati'!$F$5,T3012='Convalida dati'!$F$8),OR('Dealflow centrale'!V3012='Convalida dati'!$D$9,V3012='Convalida dati'!$D$6,V3012='Convalida dati'!$D$7),IF(OR('Dealflow centrale'!T3012='Convalida dati'!$F$6,'Dealflow centrale'!T3012='Convalida dati'!$F$7),OR('Dealflow centrale'!V3012='Convalida dati'!$D$12,'Dealflow centrale'!V3012='Convalida dati'!$D$9,'Dealflow centrale'!V3012='Convalida dati'!$D$6),IF(T3012="",OR(V3012="",V3012='Convalida dati'!$D$8),"FALSO")))</f>
        <v>1</v>
      </c>
      <c r="F3012" s="58" t="str">
        <f t="shared" ca="1" si="354"/>
        <v>OK</v>
      </c>
      <c r="G3012" s="66">
        <f t="shared" si="355"/>
        <v>3007</v>
      </c>
      <c r="H3012" s="85">
        <v>45257</v>
      </c>
      <c r="I3012" s="296">
        <v>45257</v>
      </c>
      <c r="J3012" s="292" t="s">
        <v>6062</v>
      </c>
      <c r="K3012" s="76" t="s">
        <v>62</v>
      </c>
      <c r="L3012" s="76" t="s">
        <v>206</v>
      </c>
      <c r="M3012" s="78" t="s">
        <v>206</v>
      </c>
      <c r="N3012" s="77"/>
      <c r="O3012" s="272" t="s">
        <v>6067</v>
      </c>
      <c r="P3012" s="78" t="s">
        <v>37</v>
      </c>
      <c r="Q3012" s="280" t="s">
        <v>170</v>
      </c>
      <c r="R3012" s="384" t="s">
        <v>49</v>
      </c>
      <c r="S3012" s="387" t="s">
        <v>702</v>
      </c>
      <c r="T3012" s="396" t="s">
        <v>166</v>
      </c>
      <c r="U3012" s="391" t="s">
        <v>218</v>
      </c>
      <c r="V3012" s="427" t="s">
        <v>5177</v>
      </c>
      <c r="W3012" s="462"/>
      <c r="X3012" s="489">
        <v>45259</v>
      </c>
      <c r="Y3012" s="482"/>
      <c r="Z3012" s="74"/>
    </row>
    <row r="3013" spans="2:26" ht="42.45" hidden="1" customHeight="1" x14ac:dyDescent="0.3">
      <c r="B3013" s="56" t="str">
        <f t="shared" ca="1" si="348"/>
        <v>VERO</v>
      </c>
      <c r="C3013" s="57" t="b">
        <f t="shared" si="349"/>
        <v>1</v>
      </c>
      <c r="D3013" s="57" t="b">
        <f>+IF(Q3013='Convalida dati'!$B$16,AND('Dealflow centrale'!V3013&lt;&gt;"",I3013&lt;&gt;""),IF(AND('Dealflow centrale'!Q3013='Convalida dati'!$B$17,'Dealflow centrale'!I3013=""),OR('Dealflow centrale'!V3013="",V3013='Convalida dati'!$D$8),"FALSO"))</f>
        <v>1</v>
      </c>
      <c r="E3013" s="57" t="b">
        <f>+IF(OR(T3013='Convalida dati'!$F$4,T3013='Convalida dati'!$F$5,T3013='Convalida dati'!$F$8),OR('Dealflow centrale'!V3013='Convalida dati'!$D$9,V3013='Convalida dati'!$D$6,V3013='Convalida dati'!$D$7),IF(OR('Dealflow centrale'!T3013='Convalida dati'!$F$6,'Dealflow centrale'!T3013='Convalida dati'!$F$7),OR('Dealflow centrale'!V3013='Convalida dati'!$D$12,'Dealflow centrale'!V3013='Convalida dati'!$D$9,'Dealflow centrale'!V3013='Convalida dati'!$D$6),IF(T3013="",OR(V3013="",V3013='Convalida dati'!$D$8),"FALSO")))</f>
        <v>1</v>
      </c>
      <c r="F3013" s="58" t="str">
        <f t="shared" ca="1" si="354"/>
        <v>OK</v>
      </c>
      <c r="G3013" s="60">
        <f t="shared" si="355"/>
        <v>3008</v>
      </c>
      <c r="H3013" s="84">
        <v>45257</v>
      </c>
      <c r="I3013" s="295">
        <v>45257</v>
      </c>
      <c r="J3013" s="279" t="s">
        <v>6063</v>
      </c>
      <c r="K3013" s="70" t="s">
        <v>62</v>
      </c>
      <c r="L3013" s="70" t="s">
        <v>206</v>
      </c>
      <c r="M3013" s="72" t="s">
        <v>206</v>
      </c>
      <c r="N3013" s="75"/>
      <c r="O3013" s="73" t="s">
        <v>6067</v>
      </c>
      <c r="P3013" s="72" t="s">
        <v>37</v>
      </c>
      <c r="Q3013" s="281" t="s">
        <v>170</v>
      </c>
      <c r="R3013" s="385" t="s">
        <v>49</v>
      </c>
      <c r="S3013" s="388" t="s">
        <v>702</v>
      </c>
      <c r="T3013" s="397" t="s">
        <v>41</v>
      </c>
      <c r="U3013" s="380" t="s">
        <v>218</v>
      </c>
      <c r="V3013" s="434" t="s">
        <v>174</v>
      </c>
      <c r="W3013" s="397"/>
      <c r="X3013" s="488">
        <v>45259</v>
      </c>
      <c r="Y3013" s="483"/>
      <c r="Z3013" s="80"/>
    </row>
    <row r="3014" spans="2:26" ht="42.45" hidden="1" customHeight="1" x14ac:dyDescent="0.3">
      <c r="B3014" s="56" t="str">
        <f t="shared" ca="1" si="348"/>
        <v>VERO</v>
      </c>
      <c r="C3014" s="57" t="b">
        <f t="shared" si="349"/>
        <v>1</v>
      </c>
      <c r="D3014" s="57" t="b">
        <f>+IF(Q3014='Convalida dati'!$B$16,AND('Dealflow centrale'!V3014&lt;&gt;"",I3014&lt;&gt;""),IF(AND('Dealflow centrale'!Q3014='Convalida dati'!$B$17,'Dealflow centrale'!I3014=""),OR('Dealflow centrale'!V3014="",V3014='Convalida dati'!$D$8),"FALSO"))</f>
        <v>1</v>
      </c>
      <c r="E3014" s="57" t="b">
        <f>+IF(OR(T3014='Convalida dati'!$F$4,T3014='Convalida dati'!$F$5,T3014='Convalida dati'!$F$8),OR('Dealflow centrale'!V3014='Convalida dati'!$D$9,V3014='Convalida dati'!$D$6,V3014='Convalida dati'!$D$7),IF(OR('Dealflow centrale'!T3014='Convalida dati'!$F$6,'Dealflow centrale'!T3014='Convalida dati'!$F$7),OR('Dealflow centrale'!V3014='Convalida dati'!$D$12,'Dealflow centrale'!V3014='Convalida dati'!$D$9,'Dealflow centrale'!V3014='Convalida dati'!$D$6),IF(T3014="",OR(V3014="",V3014='Convalida dati'!$D$8),"FALSO")))</f>
        <v>1</v>
      </c>
      <c r="F3014" s="58" t="str">
        <f t="shared" ca="1" si="354"/>
        <v>OK</v>
      </c>
      <c r="G3014" s="66">
        <f t="shared" si="355"/>
        <v>3009</v>
      </c>
      <c r="H3014" s="85">
        <v>45257</v>
      </c>
      <c r="I3014" s="296">
        <v>45257</v>
      </c>
      <c r="J3014" s="292" t="s">
        <v>6064</v>
      </c>
      <c r="K3014" s="76" t="s">
        <v>62</v>
      </c>
      <c r="L3014" s="76" t="s">
        <v>206</v>
      </c>
      <c r="M3014" s="78" t="s">
        <v>206</v>
      </c>
      <c r="N3014" s="77"/>
      <c r="O3014" s="272" t="s">
        <v>6067</v>
      </c>
      <c r="P3014" s="78" t="s">
        <v>37</v>
      </c>
      <c r="Q3014" s="280" t="s">
        <v>170</v>
      </c>
      <c r="R3014" s="382" t="s">
        <v>49</v>
      </c>
      <c r="S3014" s="390" t="s">
        <v>702</v>
      </c>
      <c r="T3014" s="396" t="s">
        <v>41</v>
      </c>
      <c r="U3014" s="391" t="s">
        <v>218</v>
      </c>
      <c r="V3014" s="445" t="s">
        <v>174</v>
      </c>
      <c r="W3014" s="396"/>
      <c r="X3014" s="489">
        <v>45259</v>
      </c>
      <c r="Y3014" s="482"/>
      <c r="Z3014" s="74"/>
    </row>
    <row r="3015" spans="2:26" ht="42.45" hidden="1" customHeight="1" x14ac:dyDescent="0.3">
      <c r="B3015" s="56" t="str">
        <f t="shared" ca="1" si="348"/>
        <v>VERO</v>
      </c>
      <c r="C3015" s="57" t="b">
        <f t="shared" si="349"/>
        <v>1</v>
      </c>
      <c r="D3015" s="57" t="b">
        <f>+IF(Q3015='Convalida dati'!$B$16,AND('Dealflow centrale'!V3015&lt;&gt;"",I3015&lt;&gt;""),IF(AND('Dealflow centrale'!Q3015='Convalida dati'!$B$17,'Dealflow centrale'!I3015=""),OR('Dealflow centrale'!V3015="",V3015='Convalida dati'!$D$8),"FALSO"))</f>
        <v>1</v>
      </c>
      <c r="E3015" s="57" t="b">
        <f>+IF(OR(T3015='Convalida dati'!$F$4,T3015='Convalida dati'!$F$5,T3015='Convalida dati'!$F$8),OR('Dealflow centrale'!V3015='Convalida dati'!$D$9,V3015='Convalida dati'!$D$6,V3015='Convalida dati'!$D$7),IF(OR('Dealflow centrale'!T3015='Convalida dati'!$F$6,'Dealflow centrale'!T3015='Convalida dati'!$F$7),OR('Dealflow centrale'!V3015='Convalida dati'!$D$12,'Dealflow centrale'!V3015='Convalida dati'!$D$9,'Dealflow centrale'!V3015='Convalida dati'!$D$6),IF(T3015="",OR(V3015="",V3015='Convalida dati'!$D$8),"FALSO")))</f>
        <v>1</v>
      </c>
      <c r="F3015" s="58" t="str">
        <f t="shared" ca="1" si="354"/>
        <v>OK</v>
      </c>
      <c r="G3015" s="60">
        <f t="shared" si="355"/>
        <v>3010</v>
      </c>
      <c r="H3015" s="282">
        <v>45257</v>
      </c>
      <c r="I3015" s="295">
        <v>45257</v>
      </c>
      <c r="J3015" s="279" t="s">
        <v>6065</v>
      </c>
      <c r="K3015" s="70" t="s">
        <v>62</v>
      </c>
      <c r="L3015" s="70" t="s">
        <v>206</v>
      </c>
      <c r="M3015" s="72" t="s">
        <v>206</v>
      </c>
      <c r="N3015" s="75"/>
      <c r="O3015" s="73" t="s">
        <v>6067</v>
      </c>
      <c r="P3015" s="72" t="s">
        <v>37</v>
      </c>
      <c r="Q3015" s="281" t="s">
        <v>170</v>
      </c>
      <c r="R3015" s="385" t="s">
        <v>49</v>
      </c>
      <c r="S3015" s="388" t="s">
        <v>702</v>
      </c>
      <c r="T3015" s="397" t="s">
        <v>41</v>
      </c>
      <c r="U3015" s="380" t="s">
        <v>218</v>
      </c>
      <c r="V3015" s="434" t="s">
        <v>174</v>
      </c>
      <c r="W3015" s="397"/>
      <c r="X3015" s="488">
        <v>45259</v>
      </c>
      <c r="Y3015" s="483"/>
      <c r="Z3015" s="80"/>
    </row>
    <row r="3016" spans="2:26" ht="42.45" hidden="1" customHeight="1" x14ac:dyDescent="0.3">
      <c r="B3016" s="56" t="str">
        <f t="shared" ca="1" si="348"/>
        <v>VERO</v>
      </c>
      <c r="C3016" s="57" t="b">
        <f t="shared" si="349"/>
        <v>1</v>
      </c>
      <c r="D3016" s="57" t="b">
        <f>+IF(Q3016='Convalida dati'!$B$16,AND('Dealflow centrale'!V3016&lt;&gt;"",I3016&lt;&gt;""),IF(AND('Dealflow centrale'!Q3016='Convalida dati'!$B$17,'Dealflow centrale'!I3016=""),OR('Dealflow centrale'!V3016="",V3016='Convalida dati'!$D$8),"FALSO"))</f>
        <v>1</v>
      </c>
      <c r="E3016" s="57" t="b">
        <f>+IF(OR(T3016='Convalida dati'!$F$4,T3016='Convalida dati'!$F$5,T3016='Convalida dati'!$F$8),OR('Dealflow centrale'!V3016='Convalida dati'!$D$9,V3016='Convalida dati'!$D$6,V3016='Convalida dati'!$D$7),IF(OR('Dealflow centrale'!T3016='Convalida dati'!$F$6,'Dealflow centrale'!T3016='Convalida dati'!$F$7),OR('Dealflow centrale'!V3016='Convalida dati'!$D$12,'Dealflow centrale'!V3016='Convalida dati'!$D$9,'Dealflow centrale'!V3016='Convalida dati'!$D$6),IF(T3016="",OR(V3016="",V3016='Convalida dati'!$D$8),"FALSO")))</f>
        <v>1</v>
      </c>
      <c r="F3016" s="58" t="str">
        <f t="shared" ca="1" si="354"/>
        <v>OK</v>
      </c>
      <c r="G3016" s="66">
        <f t="shared" si="355"/>
        <v>3011</v>
      </c>
      <c r="H3016" s="85">
        <v>45257</v>
      </c>
      <c r="I3016" s="296">
        <v>45257</v>
      </c>
      <c r="J3016" s="292" t="s">
        <v>6066</v>
      </c>
      <c r="K3016" s="76" t="s">
        <v>62</v>
      </c>
      <c r="L3016" s="76" t="s">
        <v>206</v>
      </c>
      <c r="M3016" s="78" t="s">
        <v>206</v>
      </c>
      <c r="N3016" s="64"/>
      <c r="O3016" s="272" t="s">
        <v>6067</v>
      </c>
      <c r="P3016" s="66" t="s">
        <v>37</v>
      </c>
      <c r="Q3016" s="280" t="s">
        <v>170</v>
      </c>
      <c r="R3016" s="384" t="s">
        <v>49</v>
      </c>
      <c r="S3016" s="390" t="s">
        <v>702</v>
      </c>
      <c r="T3016" s="396" t="s">
        <v>41</v>
      </c>
      <c r="U3016" s="391" t="s">
        <v>218</v>
      </c>
      <c r="V3016" s="445" t="s">
        <v>174</v>
      </c>
      <c r="W3016" s="396"/>
      <c r="X3016" s="489">
        <v>45259</v>
      </c>
      <c r="Y3016" s="482"/>
      <c r="Z3016" s="74"/>
    </row>
    <row r="3017" spans="2:26" ht="42.45" hidden="1" customHeight="1" x14ac:dyDescent="0.3">
      <c r="B3017" s="56" t="str">
        <f t="shared" ca="1" si="348"/>
        <v>VERO</v>
      </c>
      <c r="C3017" s="57" t="b">
        <f t="shared" si="349"/>
        <v>1</v>
      </c>
      <c r="D3017" s="57" t="b">
        <f>+IF(Q3017='Convalida dati'!$B$16,AND('Dealflow centrale'!V3017&lt;&gt;"",I3017&lt;&gt;""),IF(AND('Dealflow centrale'!Q3017='Convalida dati'!$B$17,'Dealflow centrale'!I3017=""),OR('Dealflow centrale'!V3017="",V3017='Convalida dati'!$D$8),"FALSO"))</f>
        <v>1</v>
      </c>
      <c r="E3017" s="57" t="b">
        <f>+IF(OR(T3017='Convalida dati'!$F$4,T3017='Convalida dati'!$F$5,T3017='Convalida dati'!$F$8),OR('Dealflow centrale'!V3017='Convalida dati'!$D$9,V3017='Convalida dati'!$D$6,V3017='Convalida dati'!$D$7),IF(OR('Dealflow centrale'!T3017='Convalida dati'!$F$6,'Dealflow centrale'!T3017='Convalida dati'!$F$7),OR('Dealflow centrale'!V3017='Convalida dati'!$D$12,'Dealflow centrale'!V3017='Convalida dati'!$D$9,'Dealflow centrale'!V3017='Convalida dati'!$D$6),IF(T3017="",OR(V3017="",V3017='Convalida dati'!$D$8),"FALSO")))</f>
        <v>1</v>
      </c>
      <c r="F3017" s="58" t="str">
        <f t="shared" ca="1" si="354"/>
        <v>OK</v>
      </c>
      <c r="G3017" s="60">
        <f t="shared" si="355"/>
        <v>3012</v>
      </c>
      <c r="H3017" s="84">
        <v>45258</v>
      </c>
      <c r="I3017" s="295">
        <v>45258</v>
      </c>
      <c r="J3017" s="279" t="s">
        <v>6068</v>
      </c>
      <c r="K3017" s="70" t="s">
        <v>62</v>
      </c>
      <c r="L3017" s="70" t="s">
        <v>707</v>
      </c>
      <c r="M3017" s="72" t="s">
        <v>89</v>
      </c>
      <c r="N3017" s="75"/>
      <c r="O3017" s="73" t="s">
        <v>6069</v>
      </c>
      <c r="P3017" s="72" t="s">
        <v>37</v>
      </c>
      <c r="Q3017" s="281" t="s">
        <v>170</v>
      </c>
      <c r="R3017" s="385" t="s">
        <v>45</v>
      </c>
      <c r="S3017" s="388" t="str">
        <f>+'EVCA sectoralclassification'!E223</f>
        <v>Biotechnology</v>
      </c>
      <c r="T3017" s="385" t="s">
        <v>41</v>
      </c>
      <c r="U3017" s="72" t="s">
        <v>218</v>
      </c>
      <c r="V3017" s="434" t="s">
        <v>174</v>
      </c>
      <c r="W3017" s="397"/>
      <c r="X3017" s="488">
        <v>45259</v>
      </c>
      <c r="Y3017" s="483"/>
      <c r="Z3017" s="80"/>
    </row>
    <row r="3018" spans="2:26" ht="42.45" hidden="1" customHeight="1" x14ac:dyDescent="0.3">
      <c r="B3018" s="56" t="str">
        <f t="shared" ca="1" si="348"/>
        <v>VERO</v>
      </c>
      <c r="C3018" s="57" t="b">
        <f t="shared" si="349"/>
        <v>1</v>
      </c>
      <c r="D3018" s="57" t="b">
        <f>+IF(Q3018='Convalida dati'!$B$16,AND('Dealflow centrale'!V3018&lt;&gt;"",I3018&lt;&gt;""),IF(AND('Dealflow centrale'!Q3018='Convalida dati'!$B$17,'Dealflow centrale'!I3018=""),OR('Dealflow centrale'!V3018="",V3018='Convalida dati'!$D$8),"FALSO"))</f>
        <v>1</v>
      </c>
      <c r="E3018" s="57" t="b">
        <f>+IF(OR(T3018='Convalida dati'!$F$4,T3018='Convalida dati'!$F$5,T3018='Convalida dati'!$F$8),OR('Dealflow centrale'!V3018='Convalida dati'!$D$9,V3018='Convalida dati'!$D$6,V3018='Convalida dati'!$D$7),IF(OR('Dealflow centrale'!T3018='Convalida dati'!$F$6,'Dealflow centrale'!T3018='Convalida dati'!$F$7),OR('Dealflow centrale'!V3018='Convalida dati'!$D$12,'Dealflow centrale'!V3018='Convalida dati'!$D$9,'Dealflow centrale'!V3018='Convalida dati'!$D$6),IF(T3018="",OR(V3018="",V3018='Convalida dati'!$D$8),"FALSO")))</f>
        <v>1</v>
      </c>
      <c r="F3018" s="58" t="str">
        <f t="shared" ca="1" si="354"/>
        <v>OK</v>
      </c>
      <c r="G3018" s="66">
        <f t="shared" si="355"/>
        <v>3013</v>
      </c>
      <c r="H3018" s="273">
        <v>45258</v>
      </c>
      <c r="I3018" s="296">
        <v>45258</v>
      </c>
      <c r="J3018" s="292" t="s">
        <v>6070</v>
      </c>
      <c r="K3018" s="76" t="s">
        <v>62</v>
      </c>
      <c r="L3018" s="76" t="s">
        <v>5626</v>
      </c>
      <c r="M3018" s="78" t="s">
        <v>92</v>
      </c>
      <c r="N3018" s="64"/>
      <c r="O3018" s="272" t="s">
        <v>6071</v>
      </c>
      <c r="P3018" s="78" t="s">
        <v>34</v>
      </c>
      <c r="Q3018" s="280" t="s">
        <v>170</v>
      </c>
      <c r="R3018" s="384" t="s">
        <v>49</v>
      </c>
      <c r="S3018" s="390" t="s">
        <v>702</v>
      </c>
      <c r="T3018" s="382" t="s">
        <v>41</v>
      </c>
      <c r="U3018" s="78" t="s">
        <v>218</v>
      </c>
      <c r="V3018" s="445" t="s">
        <v>174</v>
      </c>
      <c r="W3018" s="396"/>
      <c r="X3018" s="489">
        <v>45259</v>
      </c>
      <c r="Y3018" s="482"/>
      <c r="Z3018" s="74"/>
    </row>
    <row r="3019" spans="2:26" ht="42.45" hidden="1" customHeight="1" x14ac:dyDescent="0.3">
      <c r="B3019" s="56" t="str">
        <f t="shared" ca="1" si="348"/>
        <v>VERO</v>
      </c>
      <c r="C3019" s="57" t="b">
        <f t="shared" si="349"/>
        <v>1</v>
      </c>
      <c r="D3019" s="57" t="b">
        <f>+IF(Q3019='Convalida dati'!$B$16,AND('Dealflow centrale'!V3019&lt;&gt;"",I3019&lt;&gt;""),IF(AND('Dealflow centrale'!Q3019='Convalida dati'!$B$17,'Dealflow centrale'!I3019=""),OR('Dealflow centrale'!V3019="",V3019='Convalida dati'!$D$8),"FALSO"))</f>
        <v>1</v>
      </c>
      <c r="E3019" s="57" t="b">
        <f>+IF(OR(T3019='Convalida dati'!$F$4,T3019='Convalida dati'!$F$5,T3019='Convalida dati'!$F$8),OR('Dealflow centrale'!V3019='Convalida dati'!$D$9,V3019='Convalida dati'!$D$6,V3019='Convalida dati'!$D$7),IF(OR('Dealflow centrale'!T3019='Convalida dati'!$F$6,'Dealflow centrale'!T3019='Convalida dati'!$F$7),OR('Dealflow centrale'!V3019='Convalida dati'!$D$12,'Dealflow centrale'!V3019='Convalida dati'!$D$9,'Dealflow centrale'!V3019='Convalida dati'!$D$6),IF(T3019="",OR(V3019="",V3019='Convalida dati'!$D$8),"FALSO")))</f>
        <v>1</v>
      </c>
      <c r="F3019" s="58" t="str">
        <f t="shared" ca="1" si="354"/>
        <v>OK</v>
      </c>
      <c r="G3019" s="60">
        <f t="shared" si="355"/>
        <v>3014</v>
      </c>
      <c r="H3019" s="84">
        <v>45260</v>
      </c>
      <c r="I3019" s="295" t="s">
        <v>6072</v>
      </c>
      <c r="J3019" s="279" t="s">
        <v>6073</v>
      </c>
      <c r="K3019" s="70" t="s">
        <v>62</v>
      </c>
      <c r="L3019" s="70" t="s">
        <v>234</v>
      </c>
      <c r="M3019" s="72" t="s">
        <v>96</v>
      </c>
      <c r="N3019" s="75"/>
      <c r="O3019" s="73" t="s">
        <v>6074</v>
      </c>
      <c r="P3019" s="72" t="s">
        <v>34</v>
      </c>
      <c r="Q3019" s="281" t="s">
        <v>170</v>
      </c>
      <c r="R3019" s="385" t="s">
        <v>49</v>
      </c>
      <c r="S3019" s="388" t="s">
        <v>702</v>
      </c>
      <c r="T3019" s="385" t="s">
        <v>166</v>
      </c>
      <c r="U3019" s="72" t="s">
        <v>218</v>
      </c>
      <c r="V3019" s="425" t="s">
        <v>5177</v>
      </c>
      <c r="W3019" s="461"/>
      <c r="X3019" s="488">
        <v>45266</v>
      </c>
      <c r="Y3019" s="483"/>
      <c r="Z3019" s="80"/>
    </row>
    <row r="3020" spans="2:26" ht="42.45" hidden="1" customHeight="1" x14ac:dyDescent="0.3">
      <c r="B3020" s="56" t="str">
        <f t="shared" ca="1" si="348"/>
        <v>VERO</v>
      </c>
      <c r="C3020" s="57" t="b">
        <f t="shared" si="349"/>
        <v>1</v>
      </c>
      <c r="D3020" s="57" t="b">
        <f>+IF(Q3020='Convalida dati'!$B$16,AND('Dealflow centrale'!V3020&lt;&gt;"",I3020&lt;&gt;""),IF(AND('Dealflow centrale'!Q3020='Convalida dati'!$B$17,'Dealflow centrale'!I3020=""),OR('Dealflow centrale'!V3020="",V3020='Convalida dati'!$D$8),"FALSO"))</f>
        <v>1</v>
      </c>
      <c r="E3020" s="57" t="b">
        <f>+IF(OR(T3020='Convalida dati'!$F$4,T3020='Convalida dati'!$F$5,T3020='Convalida dati'!$F$8),OR('Dealflow centrale'!V3020='Convalida dati'!$D$9,V3020='Convalida dati'!$D$6,V3020='Convalida dati'!$D$7),IF(OR('Dealflow centrale'!T3020='Convalida dati'!$F$6,'Dealflow centrale'!T3020='Convalida dati'!$F$7),OR('Dealflow centrale'!V3020='Convalida dati'!$D$12,'Dealflow centrale'!V3020='Convalida dati'!$D$9,'Dealflow centrale'!V3020='Convalida dati'!$D$6),IF(T3020="",OR(V3020="",V3020='Convalida dati'!$D$8),"FALSO")))</f>
        <v>1</v>
      </c>
      <c r="F3020" s="58" t="str">
        <f t="shared" ca="1" si="354"/>
        <v>OK</v>
      </c>
      <c r="G3020" s="66">
        <f t="shared" si="355"/>
        <v>3015</v>
      </c>
      <c r="H3020" s="85">
        <v>45260</v>
      </c>
      <c r="I3020" s="296">
        <v>45260</v>
      </c>
      <c r="J3020" s="292" t="s">
        <v>6075</v>
      </c>
      <c r="K3020" s="76" t="s">
        <v>62</v>
      </c>
      <c r="L3020" s="76" t="s">
        <v>206</v>
      </c>
      <c r="M3020" s="78" t="s">
        <v>206</v>
      </c>
      <c r="N3020" s="64"/>
      <c r="O3020" s="272" t="s">
        <v>6076</v>
      </c>
      <c r="P3020" s="66" t="s">
        <v>35</v>
      </c>
      <c r="Q3020" s="280" t="s">
        <v>170</v>
      </c>
      <c r="R3020" s="384" t="s">
        <v>48</v>
      </c>
      <c r="S3020" s="387" t="str">
        <f>+'EVCA sectoralclassification'!E199</f>
        <v>Internet technologies</v>
      </c>
      <c r="T3020" s="384" t="s">
        <v>166</v>
      </c>
      <c r="U3020" s="78" t="s">
        <v>218</v>
      </c>
      <c r="V3020" s="427" t="s">
        <v>5177</v>
      </c>
      <c r="W3020" s="462"/>
      <c r="X3020" s="489">
        <v>45266</v>
      </c>
      <c r="Y3020" s="482"/>
      <c r="Z3020" s="74"/>
    </row>
    <row r="3021" spans="2:26" ht="42.45" hidden="1" customHeight="1" x14ac:dyDescent="0.3">
      <c r="B3021" s="56" t="str">
        <f t="shared" ca="1" si="348"/>
        <v>VERO</v>
      </c>
      <c r="C3021" s="57" t="b">
        <f t="shared" si="349"/>
        <v>1</v>
      </c>
      <c r="D3021" s="57" t="b">
        <f>+IF(Q3021='Convalida dati'!$B$16,AND('Dealflow centrale'!V3021&lt;&gt;"",I3021&lt;&gt;""),IF(AND('Dealflow centrale'!Q3021='Convalida dati'!$B$17,'Dealflow centrale'!I3021=""),OR('Dealflow centrale'!V3021="",V3021='Convalida dati'!$D$8),"FALSO"))</f>
        <v>1</v>
      </c>
      <c r="E3021" s="57" t="b">
        <f>+IF(OR(T3021='Convalida dati'!$F$4,T3021='Convalida dati'!$F$5,T3021='Convalida dati'!$F$8),OR('Dealflow centrale'!V3021='Convalida dati'!$D$9,V3021='Convalida dati'!$D$6,V3021='Convalida dati'!$D$7),IF(OR('Dealflow centrale'!T3021='Convalida dati'!$F$6,'Dealflow centrale'!T3021='Convalida dati'!$F$7),OR('Dealflow centrale'!V3021='Convalida dati'!$D$12,'Dealflow centrale'!V3021='Convalida dati'!$D$9,'Dealflow centrale'!V3021='Convalida dati'!$D$6),IF(T3021="",OR(V3021="",V3021='Convalida dati'!$D$8),"FALSO")))</f>
        <v>1</v>
      </c>
      <c r="F3021" s="58" t="str">
        <f t="shared" ca="1" si="354"/>
        <v>OK</v>
      </c>
      <c r="G3021" s="60">
        <f t="shared" si="355"/>
        <v>3016</v>
      </c>
      <c r="H3021" s="84">
        <v>45261</v>
      </c>
      <c r="I3021" s="295">
        <v>45261</v>
      </c>
      <c r="J3021" s="279" t="s">
        <v>6077</v>
      </c>
      <c r="K3021" s="70" t="s">
        <v>62</v>
      </c>
      <c r="L3021" s="70" t="s">
        <v>1372</v>
      </c>
      <c r="M3021" s="72" t="s">
        <v>98</v>
      </c>
      <c r="N3021" s="75"/>
      <c r="O3021" s="73" t="s">
        <v>6078</v>
      </c>
      <c r="P3021" s="72" t="s">
        <v>37</v>
      </c>
      <c r="Q3021" s="281" t="s">
        <v>170</v>
      </c>
      <c r="R3021" s="385" t="s">
        <v>53</v>
      </c>
      <c r="S3021" s="388" t="str">
        <f>+'EVCA sectoralclassification'!E161</f>
        <v>Consumer services: other</v>
      </c>
      <c r="T3021" s="385" t="s">
        <v>41</v>
      </c>
      <c r="U3021" s="72" t="s">
        <v>218</v>
      </c>
      <c r="V3021" s="434" t="s">
        <v>174</v>
      </c>
      <c r="W3021" s="397"/>
      <c r="X3021" s="488">
        <v>45266</v>
      </c>
      <c r="Y3021" s="483"/>
      <c r="Z3021" s="80"/>
    </row>
    <row r="3022" spans="2:26" ht="42.45" hidden="1" customHeight="1" x14ac:dyDescent="0.3">
      <c r="B3022" s="56" t="str">
        <f t="shared" ca="1" si="348"/>
        <v>VERO</v>
      </c>
      <c r="C3022" s="57" t="b">
        <f t="shared" si="349"/>
        <v>1</v>
      </c>
      <c r="D3022" s="57" t="b">
        <f>+IF(Q3022='Convalida dati'!$B$16,AND('Dealflow centrale'!V3022&lt;&gt;"",I3022&lt;&gt;""),IF(AND('Dealflow centrale'!Q3022='Convalida dati'!$B$17,'Dealflow centrale'!I3022=""),OR('Dealflow centrale'!V3022="",V3022='Convalida dati'!$D$8),"FALSO"))</f>
        <v>1</v>
      </c>
      <c r="E3022" s="57" t="b">
        <f>+IF(OR(T3022='Convalida dati'!$F$4,T3022='Convalida dati'!$F$5,T3022='Convalida dati'!$F$8),OR('Dealflow centrale'!V3022='Convalida dati'!$D$9,V3022='Convalida dati'!$D$6,V3022='Convalida dati'!$D$7),IF(OR('Dealflow centrale'!T3022='Convalida dati'!$F$6,'Dealflow centrale'!T3022='Convalida dati'!$F$7),OR('Dealflow centrale'!V3022='Convalida dati'!$D$12,'Dealflow centrale'!V3022='Convalida dati'!$D$9,'Dealflow centrale'!V3022='Convalida dati'!$D$6),IF(T3022="",OR(V3022="",V3022='Convalida dati'!$D$8),"FALSO")))</f>
        <v>1</v>
      </c>
      <c r="F3022" s="58" t="str">
        <f t="shared" ca="1" si="354"/>
        <v>OK</v>
      </c>
      <c r="G3022" s="66">
        <f t="shared" si="355"/>
        <v>3017</v>
      </c>
      <c r="H3022" s="85">
        <v>45261</v>
      </c>
      <c r="I3022" s="296">
        <v>45261</v>
      </c>
      <c r="J3022" s="292" t="s">
        <v>6080</v>
      </c>
      <c r="K3022" s="76" t="s">
        <v>62</v>
      </c>
      <c r="L3022" s="76" t="s">
        <v>190</v>
      </c>
      <c r="M3022" s="78" t="s">
        <v>99</v>
      </c>
      <c r="N3022" s="64"/>
      <c r="O3022" s="272" t="s">
        <v>6079</v>
      </c>
      <c r="P3022" s="78" t="s">
        <v>35</v>
      </c>
      <c r="Q3022" s="280" t="s">
        <v>170</v>
      </c>
      <c r="R3022" s="382" t="s">
        <v>53</v>
      </c>
      <c r="S3022" s="387" t="str">
        <f>+'EVCA sectoralclassification'!E89</f>
        <v>Business and industrial services</v>
      </c>
      <c r="T3022" s="384" t="s">
        <v>41</v>
      </c>
      <c r="U3022" s="66" t="s">
        <v>218</v>
      </c>
      <c r="V3022" s="445" t="s">
        <v>174</v>
      </c>
      <c r="W3022" s="396"/>
      <c r="X3022" s="489">
        <v>45266</v>
      </c>
      <c r="Y3022" s="482"/>
      <c r="Z3022" s="74"/>
    </row>
    <row r="3023" spans="2:26" ht="42.45" hidden="1" customHeight="1" x14ac:dyDescent="0.3">
      <c r="B3023" s="56" t="str">
        <f t="shared" ref="B3023:B3026" ca="1" si="356">IF(AND(+H3023&lt;=X3023,X3023&lt;=TODAY()),"VERO","FALSO")</f>
        <v>VERO</v>
      </c>
      <c r="C3023" s="57" t="b">
        <f t="shared" ref="C3023:C3026" si="357">+(AND(G3023&lt;&gt;"",H3023&lt;&gt;"",J3023&lt;&gt;"",K3023&lt;&gt;"",L3023&lt;&gt;"",M3023&lt;&gt;"",P3023&lt;&gt;"",Q3023&lt;&gt;""))</f>
        <v>1</v>
      </c>
      <c r="D3023" s="57" t="b">
        <f>+IF(Q3023='Convalida dati'!$B$16,AND('Dealflow centrale'!V3023&lt;&gt;"",I3023&lt;&gt;""),IF(AND('Dealflow centrale'!Q3023='Convalida dati'!$B$17,'Dealflow centrale'!I3023=""),OR('Dealflow centrale'!V3023="",V3023='Convalida dati'!$D$8),"FALSO"))</f>
        <v>1</v>
      </c>
      <c r="E3023" s="57" t="b">
        <f>+IF(OR(T3023='Convalida dati'!$F$4,T3023='Convalida dati'!$F$5,T3023='Convalida dati'!$F$8),OR('Dealflow centrale'!V3023='Convalida dati'!$D$9,V3023='Convalida dati'!$D$6,V3023='Convalida dati'!$D$7),IF(OR('Dealflow centrale'!T3023='Convalida dati'!$F$6,'Dealflow centrale'!T3023='Convalida dati'!$F$7),OR('Dealflow centrale'!V3023='Convalida dati'!$D$12,'Dealflow centrale'!V3023='Convalida dati'!$D$9,'Dealflow centrale'!V3023='Convalida dati'!$D$6),IF(T3023="",OR(V3023="",V3023='Convalida dati'!$D$8),"FALSO")))</f>
        <v>1</v>
      </c>
      <c r="F3023" s="58" t="str">
        <f t="shared" ca="1" si="354"/>
        <v>OK</v>
      </c>
      <c r="G3023" s="60">
        <f t="shared" si="355"/>
        <v>3018</v>
      </c>
      <c r="H3023" s="84">
        <v>45265</v>
      </c>
      <c r="I3023" s="295">
        <v>45265</v>
      </c>
      <c r="J3023" s="279" t="s">
        <v>6081</v>
      </c>
      <c r="K3023" s="70" t="s">
        <v>62</v>
      </c>
      <c r="L3023" s="70" t="s">
        <v>1999</v>
      </c>
      <c r="M3023" s="72" t="s">
        <v>97</v>
      </c>
      <c r="N3023" s="75"/>
      <c r="O3023" s="73" t="s">
        <v>6082</v>
      </c>
      <c r="P3023" s="72" t="s">
        <v>35</v>
      </c>
      <c r="Q3023" s="281" t="s">
        <v>170</v>
      </c>
      <c r="R3023" s="385" t="s">
        <v>53</v>
      </c>
      <c r="S3023" s="388" t="s">
        <v>542</v>
      </c>
      <c r="T3023" s="385" t="s">
        <v>166</v>
      </c>
      <c r="U3023" s="72" t="s">
        <v>218</v>
      </c>
      <c r="V3023" s="425" t="s">
        <v>5177</v>
      </c>
      <c r="W3023" s="461"/>
      <c r="X3023" s="488">
        <v>45266</v>
      </c>
      <c r="Y3023" s="483"/>
      <c r="Z3023" s="80"/>
    </row>
    <row r="3024" spans="2:26" ht="42.45" hidden="1" customHeight="1" x14ac:dyDescent="0.3">
      <c r="B3024" s="56" t="str">
        <f t="shared" ca="1" si="356"/>
        <v>VERO</v>
      </c>
      <c r="C3024" s="57" t="b">
        <f t="shared" si="357"/>
        <v>1</v>
      </c>
      <c r="D3024" s="57" t="b">
        <f>+IF(Q3024='Convalida dati'!$B$16,AND('Dealflow centrale'!V3024&lt;&gt;"",I3024&lt;&gt;""),IF(AND('Dealflow centrale'!Q3024='Convalida dati'!$B$17,'Dealflow centrale'!I3024=""),OR('Dealflow centrale'!V3024="",V3024='Convalida dati'!$D$8),"FALSO"))</f>
        <v>1</v>
      </c>
      <c r="E3024" s="57" t="b">
        <f>+IF(OR(T3024='Convalida dati'!$F$4,T3024='Convalida dati'!$F$5,T3024='Convalida dati'!$F$8),OR('Dealflow centrale'!V3024='Convalida dati'!$D$9,V3024='Convalida dati'!$D$6,V3024='Convalida dati'!$D$7),IF(OR('Dealflow centrale'!T3024='Convalida dati'!$F$6,'Dealflow centrale'!T3024='Convalida dati'!$F$7),OR('Dealflow centrale'!V3024='Convalida dati'!$D$12,'Dealflow centrale'!V3024='Convalida dati'!$D$9,'Dealflow centrale'!V3024='Convalida dati'!$D$6),IF(T3024="",OR(V3024="",V3024='Convalida dati'!$D$8),"FALSO")))</f>
        <v>1</v>
      </c>
      <c r="F3024" s="58" t="str">
        <f t="shared" ca="1" si="354"/>
        <v>OK</v>
      </c>
      <c r="G3024" s="66">
        <f t="shared" si="355"/>
        <v>3019</v>
      </c>
      <c r="H3024" s="85">
        <v>45265</v>
      </c>
      <c r="I3024" s="296">
        <v>45265</v>
      </c>
      <c r="J3024" s="292" t="s">
        <v>6083</v>
      </c>
      <c r="K3024" s="76" t="s">
        <v>62</v>
      </c>
      <c r="L3024" s="76" t="s">
        <v>234</v>
      </c>
      <c r="M3024" s="78" t="s">
        <v>96</v>
      </c>
      <c r="N3024" s="64"/>
      <c r="O3024" s="272" t="s">
        <v>6084</v>
      </c>
      <c r="P3024" s="78" t="s">
        <v>34</v>
      </c>
      <c r="Q3024" s="280" t="s">
        <v>170</v>
      </c>
      <c r="R3024" s="384" t="s">
        <v>43</v>
      </c>
      <c r="S3024" s="387" t="str">
        <f>+'EVCA sectoralclassification'!E15</f>
        <v>Agriculture: other</v>
      </c>
      <c r="T3024" s="384" t="s">
        <v>166</v>
      </c>
      <c r="U3024" s="78" t="s">
        <v>218</v>
      </c>
      <c r="V3024" s="427" t="s">
        <v>5177</v>
      </c>
      <c r="W3024" s="462"/>
      <c r="X3024" s="489">
        <v>45266</v>
      </c>
      <c r="Y3024" s="482"/>
      <c r="Z3024" s="74"/>
    </row>
    <row r="3025" spans="2:26" ht="42.45" hidden="1" customHeight="1" x14ac:dyDescent="0.3">
      <c r="B3025" s="56" t="str">
        <f t="shared" ca="1" si="356"/>
        <v>VERO</v>
      </c>
      <c r="C3025" s="57" t="b">
        <f t="shared" si="357"/>
        <v>1</v>
      </c>
      <c r="D3025" s="57" t="b">
        <f>+IF(Q3025='Convalida dati'!$B$16,AND('Dealflow centrale'!V3025&lt;&gt;"",I3025&lt;&gt;""),IF(AND('Dealflow centrale'!Q3025='Convalida dati'!$B$17,'Dealflow centrale'!I3025=""),OR('Dealflow centrale'!V3025="",V3025='Convalida dati'!$D$8),"FALSO"))</f>
        <v>1</v>
      </c>
      <c r="E3025" s="57" t="b">
        <f>+IF(OR(T3025='Convalida dati'!$F$4,T3025='Convalida dati'!$F$5,T3025='Convalida dati'!$F$8),OR('Dealflow centrale'!V3025='Convalida dati'!$D$9,V3025='Convalida dati'!$D$6,V3025='Convalida dati'!$D$7),IF(OR('Dealflow centrale'!T3025='Convalida dati'!$F$6,'Dealflow centrale'!T3025='Convalida dati'!$F$7),OR('Dealflow centrale'!V3025='Convalida dati'!$D$12,'Dealflow centrale'!V3025='Convalida dati'!$D$9,'Dealflow centrale'!V3025='Convalida dati'!$D$6),IF(T3025="",OR(V3025="",V3025='Convalida dati'!$D$8),"FALSO")))</f>
        <v>1</v>
      </c>
      <c r="F3025" s="58" t="str">
        <f t="shared" ca="1" si="354"/>
        <v>OK</v>
      </c>
      <c r="G3025" s="60">
        <f t="shared" si="355"/>
        <v>3020</v>
      </c>
      <c r="H3025" s="84">
        <v>45251</v>
      </c>
      <c r="I3025" s="295">
        <v>45251</v>
      </c>
      <c r="J3025" s="279" t="s">
        <v>6085</v>
      </c>
      <c r="K3025" s="70" t="s">
        <v>62</v>
      </c>
      <c r="L3025" s="70" t="s">
        <v>202</v>
      </c>
      <c r="M3025" s="72" t="s">
        <v>89</v>
      </c>
      <c r="N3025" s="75"/>
      <c r="O3025" s="73" t="s">
        <v>6086</v>
      </c>
      <c r="P3025" s="72" t="s">
        <v>34</v>
      </c>
      <c r="Q3025" s="281" t="s">
        <v>170</v>
      </c>
      <c r="R3025" s="385" t="s">
        <v>53</v>
      </c>
      <c r="S3025" s="388" t="str">
        <f>+'EVCA sectoralclassification'!E149</f>
        <v>Hospitality, sports and entertainment facilities</v>
      </c>
      <c r="T3025" s="385" t="s">
        <v>166</v>
      </c>
      <c r="U3025" s="72" t="s">
        <v>218</v>
      </c>
      <c r="V3025" s="425" t="s">
        <v>5177</v>
      </c>
      <c r="W3025" s="461"/>
      <c r="X3025" s="488">
        <v>45266</v>
      </c>
      <c r="Y3025" s="483"/>
      <c r="Z3025" s="80"/>
    </row>
    <row r="3026" spans="2:26" ht="42.45" hidden="1" customHeight="1" x14ac:dyDescent="0.3">
      <c r="B3026" s="56" t="str">
        <f t="shared" ca="1" si="356"/>
        <v>VERO</v>
      </c>
      <c r="C3026" s="57" t="b">
        <f t="shared" si="357"/>
        <v>1</v>
      </c>
      <c r="D3026" s="57" t="b">
        <f>+IF(Q3026='Convalida dati'!$B$16,AND('Dealflow centrale'!V3026&lt;&gt;"",I3026&lt;&gt;""),IF(AND('Dealflow centrale'!Q3026='Convalida dati'!$B$17,'Dealflow centrale'!I3026=""),OR('Dealflow centrale'!V3026="",V3026='Convalida dati'!$D$8),"FALSO"))</f>
        <v>1</v>
      </c>
      <c r="E3026" s="57" t="b">
        <f>+IF(OR(T3026='Convalida dati'!$F$4,T3026='Convalida dati'!$F$5,T3026='Convalida dati'!$F$8),OR('Dealflow centrale'!V3026='Convalida dati'!$D$9,V3026='Convalida dati'!$D$6,V3026='Convalida dati'!$D$7),IF(OR('Dealflow centrale'!T3026='Convalida dati'!$F$6,'Dealflow centrale'!T3026='Convalida dati'!$F$7),OR('Dealflow centrale'!V3026='Convalida dati'!$D$12,'Dealflow centrale'!V3026='Convalida dati'!$D$9,'Dealflow centrale'!V3026='Convalida dati'!$D$6),IF(T3026="",OR(V3026="",V3026='Convalida dati'!$D$8),"FALSO")))</f>
        <v>1</v>
      </c>
      <c r="F3026" s="58" t="str">
        <f t="shared" ca="1" si="354"/>
        <v>OK</v>
      </c>
      <c r="G3026" s="66">
        <f t="shared" si="355"/>
        <v>3021</v>
      </c>
      <c r="H3026" s="85">
        <v>45266</v>
      </c>
      <c r="I3026" s="296">
        <v>45266</v>
      </c>
      <c r="J3026" s="292" t="s">
        <v>6087</v>
      </c>
      <c r="K3026" s="76" t="s">
        <v>62</v>
      </c>
      <c r="L3026" s="76" t="s">
        <v>202</v>
      </c>
      <c r="M3026" s="78" t="s">
        <v>89</v>
      </c>
      <c r="N3026" s="64"/>
      <c r="O3026" s="272" t="s">
        <v>6088</v>
      </c>
      <c r="P3026" s="78" t="s">
        <v>34</v>
      </c>
      <c r="Q3026" s="280" t="s">
        <v>170</v>
      </c>
      <c r="R3026" s="384" t="s">
        <v>53</v>
      </c>
      <c r="S3026" s="387" t="str">
        <f>+'EVCA sectoralclassification'!E110</f>
        <v>Transportation services</v>
      </c>
      <c r="T3026" s="384" t="s">
        <v>41</v>
      </c>
      <c r="U3026" s="78" t="s">
        <v>218</v>
      </c>
      <c r="V3026" s="445" t="s">
        <v>174</v>
      </c>
      <c r="W3026" s="396"/>
      <c r="X3026" s="489">
        <v>45266</v>
      </c>
      <c r="Y3026" s="482"/>
      <c r="Z3026" s="74"/>
    </row>
    <row r="3027" spans="2:26" ht="42.45" hidden="1" customHeight="1" x14ac:dyDescent="0.3">
      <c r="B3027" s="56" t="str">
        <f t="shared" ref="B3027:B3070" ca="1" si="358">IF(AND(+H3027&lt;=X3027,X3027&lt;=TODAY()),"VERO","FALSO")</f>
        <v>VERO</v>
      </c>
      <c r="C3027" s="57" t="b">
        <f t="shared" ref="C3027:C3070" si="359">+(AND(G3027&lt;&gt;"",H3027&lt;&gt;"",J3027&lt;&gt;"",K3027&lt;&gt;"",L3027&lt;&gt;"",M3027&lt;&gt;"",P3027&lt;&gt;"",Q3027&lt;&gt;""))</f>
        <v>1</v>
      </c>
      <c r="D3027" s="57" t="b">
        <f>+IF(Q3027='Convalida dati'!$B$16,AND('Dealflow centrale'!V3027&lt;&gt;"",I3027&lt;&gt;""),IF(AND('Dealflow centrale'!Q3027='Convalida dati'!$B$17,'Dealflow centrale'!I3027=""),OR('Dealflow centrale'!V3027="",V3027='Convalida dati'!$D$8),"FALSO"))</f>
        <v>1</v>
      </c>
      <c r="E3027" s="57" t="b">
        <f>+IF(OR(T3027='Convalida dati'!$F$4,T3027='Convalida dati'!$F$5,T3027='Convalida dati'!$F$8),OR('Dealflow centrale'!V3027='Convalida dati'!$D$9,V3027='Convalida dati'!$D$6,V3027='Convalida dati'!$D$7),IF(OR('Dealflow centrale'!T3027='Convalida dati'!$F$6,'Dealflow centrale'!T3027='Convalida dati'!$F$7),OR('Dealflow centrale'!V3027='Convalida dati'!$D$12,'Dealflow centrale'!V3027='Convalida dati'!$D$9,'Dealflow centrale'!V3027='Convalida dati'!$D$6),IF(T3027="",OR(V3027="",V3027='Convalida dati'!$D$8),"FALSO")))</f>
        <v>1</v>
      </c>
      <c r="F3027" s="58" t="str">
        <f t="shared" ref="F3027:F3070" ca="1" si="360">+IF(AND(B3027="VERO",C3027=TRUE,D3027=TRUE,E3027=TRUE),"OK","ERRORE")</f>
        <v>OK</v>
      </c>
      <c r="G3027" s="60">
        <f t="shared" si="355"/>
        <v>3022</v>
      </c>
      <c r="H3027" s="84">
        <v>45267</v>
      </c>
      <c r="I3027" s="295">
        <v>45267</v>
      </c>
      <c r="J3027" s="279" t="s">
        <v>6089</v>
      </c>
      <c r="K3027" s="70" t="s">
        <v>62</v>
      </c>
      <c r="L3027" s="70" t="s">
        <v>165</v>
      </c>
      <c r="M3027" s="72" t="s">
        <v>90</v>
      </c>
      <c r="N3027" s="75"/>
      <c r="O3027" s="73" t="s">
        <v>6092</v>
      </c>
      <c r="P3027" s="72" t="s">
        <v>35</v>
      </c>
      <c r="Q3027" s="281" t="s">
        <v>170</v>
      </c>
      <c r="R3027" s="385" t="s">
        <v>47</v>
      </c>
      <c r="S3027" s="388" t="str">
        <f>+'EVCA sectoralclassification'!E63</f>
        <v>Manufacturing: other</v>
      </c>
      <c r="T3027" s="385" t="s">
        <v>166</v>
      </c>
      <c r="U3027" s="72" t="s">
        <v>218</v>
      </c>
      <c r="V3027" s="425" t="s">
        <v>5177</v>
      </c>
      <c r="W3027" s="461"/>
      <c r="X3027" s="488">
        <v>45272</v>
      </c>
      <c r="Y3027" s="483"/>
      <c r="Z3027" s="80"/>
    </row>
    <row r="3028" spans="2:26" ht="42.45" hidden="1" customHeight="1" x14ac:dyDescent="0.3">
      <c r="B3028" s="56" t="str">
        <f t="shared" ca="1" si="358"/>
        <v>VERO</v>
      </c>
      <c r="C3028" s="57" t="b">
        <f t="shared" si="359"/>
        <v>1</v>
      </c>
      <c r="D3028" s="57" t="b">
        <f>+IF(Q3028='Convalida dati'!$B$16,AND('Dealflow centrale'!V3028&lt;&gt;"",I3028&lt;&gt;""),IF(AND('Dealflow centrale'!Q3028='Convalida dati'!$B$17,'Dealflow centrale'!I3028=""),OR('Dealflow centrale'!V3028="",V3028='Convalida dati'!$D$8),"FALSO"))</f>
        <v>1</v>
      </c>
      <c r="E3028" s="57" t="b">
        <f>+IF(OR(T3028='Convalida dati'!$F$4,T3028='Convalida dati'!$F$5,T3028='Convalida dati'!$F$8),OR('Dealflow centrale'!V3028='Convalida dati'!$D$9,V3028='Convalida dati'!$D$6,V3028='Convalida dati'!$D$7),IF(OR('Dealflow centrale'!T3028='Convalida dati'!$F$6,'Dealflow centrale'!T3028='Convalida dati'!$F$7),OR('Dealflow centrale'!V3028='Convalida dati'!$D$12,'Dealflow centrale'!V3028='Convalida dati'!$D$9,'Dealflow centrale'!V3028='Convalida dati'!$D$6),IF(T3028="",OR(V3028="",V3028='Convalida dati'!$D$8),"FALSO")))</f>
        <v>1</v>
      </c>
      <c r="F3028" s="58" t="str">
        <f t="shared" ca="1" si="360"/>
        <v>OK</v>
      </c>
      <c r="G3028" s="66">
        <f t="shared" si="355"/>
        <v>3023</v>
      </c>
      <c r="H3028" s="85">
        <v>45272</v>
      </c>
      <c r="I3028" s="296">
        <v>45272</v>
      </c>
      <c r="J3028" s="292" t="s">
        <v>6090</v>
      </c>
      <c r="K3028" s="76" t="s">
        <v>62</v>
      </c>
      <c r="L3028" s="76" t="s">
        <v>183</v>
      </c>
      <c r="M3028" s="78" t="s">
        <v>98</v>
      </c>
      <c r="N3028" s="64"/>
      <c r="O3028" s="272" t="s">
        <v>1912</v>
      </c>
      <c r="P3028" s="78" t="s">
        <v>35</v>
      </c>
      <c r="Q3028" s="280" t="s">
        <v>170</v>
      </c>
      <c r="R3028" s="384" t="s">
        <v>48</v>
      </c>
      <c r="S3028" s="387" t="str">
        <f>+'EVCA sectoralclassification'!E200</f>
        <v>Internet technologies</v>
      </c>
      <c r="T3028" s="384" t="s">
        <v>166</v>
      </c>
      <c r="U3028" s="78" t="s">
        <v>218</v>
      </c>
      <c r="V3028" s="427" t="s">
        <v>5177</v>
      </c>
      <c r="W3028" s="462"/>
      <c r="X3028" s="489">
        <v>45272</v>
      </c>
      <c r="Y3028" s="482"/>
      <c r="Z3028" s="74"/>
    </row>
    <row r="3029" spans="2:26" ht="42.45" hidden="1" customHeight="1" x14ac:dyDescent="0.3">
      <c r="B3029" s="56" t="str">
        <f t="shared" ca="1" si="358"/>
        <v>VERO</v>
      </c>
      <c r="C3029" s="57" t="b">
        <f t="shared" si="359"/>
        <v>1</v>
      </c>
      <c r="D3029" s="57" t="b">
        <f>+IF(Q3029='Convalida dati'!$B$16,AND('Dealflow centrale'!V3029&lt;&gt;"",I3029&lt;&gt;""),IF(AND('Dealflow centrale'!Q3029='Convalida dati'!$B$17,'Dealflow centrale'!I3029=""),OR('Dealflow centrale'!V3029="",V3029='Convalida dati'!$D$8),"FALSO"))</f>
        <v>1</v>
      </c>
      <c r="E3029" s="57" t="b">
        <f>+IF(OR(T3029='Convalida dati'!$F$4,T3029='Convalida dati'!$F$5,T3029='Convalida dati'!$F$8),OR('Dealflow centrale'!V3029='Convalida dati'!$D$9,V3029='Convalida dati'!$D$6,V3029='Convalida dati'!$D$7),IF(OR('Dealflow centrale'!T3029='Convalida dati'!$F$6,'Dealflow centrale'!T3029='Convalida dati'!$F$7),OR('Dealflow centrale'!V3029='Convalida dati'!$D$12,'Dealflow centrale'!V3029='Convalida dati'!$D$9,'Dealflow centrale'!V3029='Convalida dati'!$D$6),IF(T3029="",OR(V3029="",V3029='Convalida dati'!$D$8),"FALSO")))</f>
        <v>1</v>
      </c>
      <c r="F3029" s="58" t="str">
        <f t="shared" ca="1" si="360"/>
        <v>OK</v>
      </c>
      <c r="G3029" s="60">
        <f t="shared" si="355"/>
        <v>3024</v>
      </c>
      <c r="H3029" s="84">
        <v>45272</v>
      </c>
      <c r="I3029" s="295">
        <v>45272</v>
      </c>
      <c r="J3029" s="279" t="s">
        <v>6091</v>
      </c>
      <c r="K3029" s="70" t="s">
        <v>62</v>
      </c>
      <c r="L3029" s="70" t="s">
        <v>149</v>
      </c>
      <c r="M3029" s="72" t="s">
        <v>92</v>
      </c>
      <c r="N3029" s="75"/>
      <c r="O3029" s="73" t="s">
        <v>6053</v>
      </c>
      <c r="P3029" s="72" t="s">
        <v>35</v>
      </c>
      <c r="Q3029" s="281" t="s">
        <v>170</v>
      </c>
      <c r="R3029" s="385" t="s">
        <v>48</v>
      </c>
      <c r="S3029" s="388" t="s">
        <v>614</v>
      </c>
      <c r="T3029" s="385" t="s">
        <v>166</v>
      </c>
      <c r="U3029" s="72" t="s">
        <v>218</v>
      </c>
      <c r="V3029" s="425" t="s">
        <v>5177</v>
      </c>
      <c r="W3029" s="461"/>
      <c r="X3029" s="488">
        <v>45272</v>
      </c>
      <c r="Y3029" s="483"/>
      <c r="Z3029" s="80"/>
    </row>
    <row r="3030" spans="2:26" ht="42.45" hidden="1" customHeight="1" x14ac:dyDescent="0.3">
      <c r="B3030" s="56" t="str">
        <f t="shared" ca="1" si="358"/>
        <v>VERO</v>
      </c>
      <c r="C3030" s="57" t="b">
        <f t="shared" si="359"/>
        <v>1</v>
      </c>
      <c r="D3030" s="57" t="b">
        <f>+IF(Q3030='Convalida dati'!$B$16,AND('Dealflow centrale'!V3030&lt;&gt;"",I3030&lt;&gt;""),IF(AND('Dealflow centrale'!Q3030='Convalida dati'!$B$17,'Dealflow centrale'!I3030=""),OR('Dealflow centrale'!V3030="",V3030='Convalida dati'!$D$8),"FALSO"))</f>
        <v>1</v>
      </c>
      <c r="E3030" s="57" t="b">
        <f>+IF(OR(T3030='Convalida dati'!$F$4,T3030='Convalida dati'!$F$5,T3030='Convalida dati'!$F$8),OR('Dealflow centrale'!V3030='Convalida dati'!$D$9,V3030='Convalida dati'!$D$6,V3030='Convalida dati'!$D$7),IF(OR('Dealflow centrale'!T3030='Convalida dati'!$F$6,'Dealflow centrale'!T3030='Convalida dati'!$F$7),OR('Dealflow centrale'!V3030='Convalida dati'!$D$12,'Dealflow centrale'!V3030='Convalida dati'!$D$9,'Dealflow centrale'!V3030='Convalida dati'!$D$6),IF(T3030="",OR(V3030="",V3030='Convalida dati'!$D$8),"FALSO")))</f>
        <v>1</v>
      </c>
      <c r="F3030" s="58" t="str">
        <f t="shared" ca="1" si="360"/>
        <v>OK</v>
      </c>
      <c r="G3030" s="66">
        <f t="shared" si="355"/>
        <v>3025</v>
      </c>
      <c r="H3030" s="85">
        <v>45273</v>
      </c>
      <c r="I3030" s="296">
        <v>45273</v>
      </c>
      <c r="J3030" s="292" t="s">
        <v>6115</v>
      </c>
      <c r="K3030" s="76" t="s">
        <v>62</v>
      </c>
      <c r="L3030" s="76" t="s">
        <v>202</v>
      </c>
      <c r="M3030" s="78" t="s">
        <v>89</v>
      </c>
      <c r="N3030" s="77" t="s">
        <v>185</v>
      </c>
      <c r="O3030" s="272"/>
      <c r="P3030" s="78" t="s">
        <v>36</v>
      </c>
      <c r="Q3030" s="280" t="s">
        <v>170</v>
      </c>
      <c r="R3030" s="384" t="s">
        <v>49</v>
      </c>
      <c r="S3030" s="390" t="str">
        <f>+'EVCA sectoralclassification'!E214</f>
        <v>Systems software</v>
      </c>
      <c r="T3030" s="382" t="s">
        <v>166</v>
      </c>
      <c r="U3030" s="78" t="s">
        <v>218</v>
      </c>
      <c r="V3030" s="427" t="s">
        <v>5177</v>
      </c>
      <c r="W3030" s="462"/>
      <c r="X3030" s="489">
        <v>45279</v>
      </c>
      <c r="Y3030" s="482"/>
      <c r="Z3030" s="74"/>
    </row>
    <row r="3031" spans="2:26" ht="42.45" hidden="1" customHeight="1" x14ac:dyDescent="0.3">
      <c r="B3031" s="56" t="str">
        <f t="shared" ca="1" si="358"/>
        <v>VERO</v>
      </c>
      <c r="C3031" s="57" t="b">
        <f t="shared" si="359"/>
        <v>1</v>
      </c>
      <c r="D3031" s="57" t="b">
        <f>+IF(Q3031='Convalida dati'!$B$16,AND('Dealflow centrale'!V3031&lt;&gt;"",I3031&lt;&gt;""),IF(AND('Dealflow centrale'!Q3031='Convalida dati'!$B$17,'Dealflow centrale'!I3031=""),OR('Dealflow centrale'!V3031="",V3031='Convalida dati'!$D$8),"FALSO"))</f>
        <v>1</v>
      </c>
      <c r="E3031" s="57" t="b">
        <f>+IF(OR(T3031='Convalida dati'!$F$4,T3031='Convalida dati'!$F$5,T3031='Convalida dati'!$F$8),OR('Dealflow centrale'!V3031='Convalida dati'!$D$9,V3031='Convalida dati'!$D$6,V3031='Convalida dati'!$D$7),IF(OR('Dealflow centrale'!T3031='Convalida dati'!$F$6,'Dealflow centrale'!T3031='Convalida dati'!$F$7),OR('Dealflow centrale'!V3031='Convalida dati'!$D$12,'Dealflow centrale'!V3031='Convalida dati'!$D$9,'Dealflow centrale'!V3031='Convalida dati'!$D$6),IF(T3031="",OR(V3031="",V3031='Convalida dati'!$D$8),"FALSO")))</f>
        <v>1</v>
      </c>
      <c r="F3031" s="58" t="str">
        <f t="shared" ca="1" si="360"/>
        <v>OK</v>
      </c>
      <c r="G3031" s="60">
        <f t="shared" si="355"/>
        <v>3026</v>
      </c>
      <c r="H3031" s="84">
        <v>45274</v>
      </c>
      <c r="I3031" s="295">
        <v>45274</v>
      </c>
      <c r="J3031" s="279" t="s">
        <v>6093</v>
      </c>
      <c r="K3031" s="70" t="s">
        <v>62</v>
      </c>
      <c r="L3031" s="70" t="s">
        <v>202</v>
      </c>
      <c r="M3031" s="72" t="s">
        <v>89</v>
      </c>
      <c r="N3031" s="75"/>
      <c r="O3031" s="73" t="s">
        <v>6116</v>
      </c>
      <c r="P3031" s="72" t="s">
        <v>34</v>
      </c>
      <c r="Q3031" s="281" t="s">
        <v>170</v>
      </c>
      <c r="R3031" s="385" t="s">
        <v>49</v>
      </c>
      <c r="S3031" s="388" t="s">
        <v>702</v>
      </c>
      <c r="T3031" s="385" t="s">
        <v>166</v>
      </c>
      <c r="U3031" s="72" t="s">
        <v>218</v>
      </c>
      <c r="V3031" s="425" t="s">
        <v>5177</v>
      </c>
      <c r="W3031" s="461"/>
      <c r="X3031" s="488">
        <v>45279</v>
      </c>
      <c r="Y3031" s="483"/>
      <c r="Z3031" s="80"/>
    </row>
    <row r="3032" spans="2:26" ht="42.45" hidden="1" customHeight="1" x14ac:dyDescent="0.3">
      <c r="B3032" s="56" t="str">
        <f t="shared" ca="1" si="358"/>
        <v>VERO</v>
      </c>
      <c r="C3032" s="57" t="b">
        <f t="shared" si="359"/>
        <v>1</v>
      </c>
      <c r="D3032" s="57" t="b">
        <f>+IF(Q3032='Convalida dati'!$B$16,AND('Dealflow centrale'!V3032&lt;&gt;"",I3032&lt;&gt;""),IF(AND('Dealflow centrale'!Q3032='Convalida dati'!$B$17,'Dealflow centrale'!I3032=""),OR('Dealflow centrale'!V3032="",V3032='Convalida dati'!$D$8),"FALSO"))</f>
        <v>1</v>
      </c>
      <c r="E3032" s="57" t="b">
        <f>+IF(OR(T3032='Convalida dati'!$F$4,T3032='Convalida dati'!$F$5,T3032='Convalida dati'!$F$8),OR('Dealflow centrale'!V3032='Convalida dati'!$D$9,V3032='Convalida dati'!$D$6,V3032='Convalida dati'!$D$7),IF(OR('Dealflow centrale'!T3032='Convalida dati'!$F$6,'Dealflow centrale'!T3032='Convalida dati'!$F$7),OR('Dealflow centrale'!V3032='Convalida dati'!$D$12,'Dealflow centrale'!V3032='Convalida dati'!$D$9,'Dealflow centrale'!V3032='Convalida dati'!$D$6),IF(T3032="",OR(V3032="",V3032='Convalida dati'!$D$8),"FALSO")))</f>
        <v>1</v>
      </c>
      <c r="F3032" s="58" t="str">
        <f t="shared" ca="1" si="360"/>
        <v>OK</v>
      </c>
      <c r="G3032" s="66">
        <f t="shared" si="355"/>
        <v>3027</v>
      </c>
      <c r="H3032" s="85">
        <v>45275</v>
      </c>
      <c r="I3032" s="296">
        <v>45275</v>
      </c>
      <c r="J3032" s="292" t="s">
        <v>6094</v>
      </c>
      <c r="K3032" s="76" t="s">
        <v>62</v>
      </c>
      <c r="L3032" s="76" t="s">
        <v>902</v>
      </c>
      <c r="M3032" s="78" t="s">
        <v>96</v>
      </c>
      <c r="N3032" s="64"/>
      <c r="O3032" s="272" t="s">
        <v>6096</v>
      </c>
      <c r="P3032" s="78" t="s">
        <v>84</v>
      </c>
      <c r="Q3032" s="280" t="s">
        <v>170</v>
      </c>
      <c r="R3032" s="384" t="s">
        <v>46</v>
      </c>
      <c r="S3032" s="387" t="str">
        <f>+'EVCA sectoralclassification'!E179</f>
        <v>Energy: other</v>
      </c>
      <c r="T3032" s="384" t="s">
        <v>167</v>
      </c>
      <c r="U3032" s="66" t="s">
        <v>218</v>
      </c>
      <c r="V3032" s="427" t="s">
        <v>5177</v>
      </c>
      <c r="W3032" s="462"/>
      <c r="X3032" s="489">
        <v>45279</v>
      </c>
      <c r="Y3032" s="482"/>
      <c r="Z3032" s="74"/>
    </row>
    <row r="3033" spans="2:26" ht="42.45" hidden="1" customHeight="1" x14ac:dyDescent="0.3">
      <c r="B3033" s="56" t="str">
        <f t="shared" ca="1" si="358"/>
        <v>VERO</v>
      </c>
      <c r="C3033" s="57" t="b">
        <f t="shared" si="359"/>
        <v>1</v>
      </c>
      <c r="D3033" s="57" t="b">
        <f>+IF(Q3033='Convalida dati'!$B$16,AND('Dealflow centrale'!V3033&lt;&gt;"",I3033&lt;&gt;""),IF(AND('Dealflow centrale'!Q3033='Convalida dati'!$B$17,'Dealflow centrale'!I3033=""),OR('Dealflow centrale'!V3033="",V3033='Convalida dati'!$D$8),"FALSO"))</f>
        <v>1</v>
      </c>
      <c r="E3033" s="57" t="b">
        <f>+IF(OR(T3033='Convalida dati'!$F$4,T3033='Convalida dati'!$F$5,T3033='Convalida dati'!$F$8),OR('Dealflow centrale'!V3033='Convalida dati'!$D$9,V3033='Convalida dati'!$D$6,V3033='Convalida dati'!$D$7),IF(OR('Dealflow centrale'!T3033='Convalida dati'!$F$6,'Dealflow centrale'!T3033='Convalida dati'!$F$7),OR('Dealflow centrale'!V3033='Convalida dati'!$D$12,'Dealflow centrale'!V3033='Convalida dati'!$D$9,'Dealflow centrale'!V3033='Convalida dati'!$D$6),IF(T3033="",OR(V3033="",V3033='Convalida dati'!$D$8),"FALSO")))</f>
        <v>1</v>
      </c>
      <c r="F3033" s="58" t="str">
        <f t="shared" ca="1" si="360"/>
        <v>OK</v>
      </c>
      <c r="G3033" s="60">
        <f t="shared" si="355"/>
        <v>3028</v>
      </c>
      <c r="H3033" s="84">
        <v>45275</v>
      </c>
      <c r="I3033" s="295">
        <v>45275</v>
      </c>
      <c r="J3033" s="279" t="s">
        <v>6095</v>
      </c>
      <c r="K3033" s="70" t="s">
        <v>62</v>
      </c>
      <c r="L3033" s="70" t="s">
        <v>206</v>
      </c>
      <c r="M3033" s="72" t="s">
        <v>206</v>
      </c>
      <c r="N3033" s="75"/>
      <c r="O3033" s="73" t="s">
        <v>5245</v>
      </c>
      <c r="P3033" s="72" t="s">
        <v>35</v>
      </c>
      <c r="Q3033" s="281" t="s">
        <v>170</v>
      </c>
      <c r="R3033" s="385" t="s">
        <v>49</v>
      </c>
      <c r="S3033" s="388" t="str">
        <f>+'EVCA sectoralclassification'!E109</f>
        <v>Transportation services</v>
      </c>
      <c r="T3033" s="385" t="s">
        <v>166</v>
      </c>
      <c r="U3033" s="72" t="s">
        <v>218</v>
      </c>
      <c r="V3033" s="425" t="s">
        <v>5177</v>
      </c>
      <c r="W3033" s="461"/>
      <c r="X3033" s="488">
        <v>45279</v>
      </c>
      <c r="Y3033" s="483"/>
      <c r="Z3033" s="80"/>
    </row>
    <row r="3034" spans="2:26" ht="42.45" hidden="1" customHeight="1" x14ac:dyDescent="0.3">
      <c r="B3034" s="56" t="str">
        <f t="shared" ca="1" si="358"/>
        <v>VERO</v>
      </c>
      <c r="C3034" s="57" t="b">
        <f t="shared" si="359"/>
        <v>1</v>
      </c>
      <c r="D3034" s="57" t="b">
        <f>+IF(Q3034='Convalida dati'!$B$16,AND('Dealflow centrale'!V3034&lt;&gt;"",I3034&lt;&gt;""),IF(AND('Dealflow centrale'!Q3034='Convalida dati'!$B$17,'Dealflow centrale'!I3034=""),OR('Dealflow centrale'!V3034="",V3034='Convalida dati'!$D$8),"FALSO"))</f>
        <v>1</v>
      </c>
      <c r="E3034" s="57" t="b">
        <f>+IF(OR(T3034='Convalida dati'!$F$4,T3034='Convalida dati'!$F$5,T3034='Convalida dati'!$F$8),OR('Dealflow centrale'!V3034='Convalida dati'!$D$9,V3034='Convalida dati'!$D$6,V3034='Convalida dati'!$D$7),IF(OR('Dealflow centrale'!T3034='Convalida dati'!$F$6,'Dealflow centrale'!T3034='Convalida dati'!$F$7),OR('Dealflow centrale'!V3034='Convalida dati'!$D$12,'Dealflow centrale'!V3034='Convalida dati'!$D$9,'Dealflow centrale'!V3034='Convalida dati'!$D$6),IF(T3034="",OR(V3034="",V3034='Convalida dati'!$D$8),"FALSO")))</f>
        <v>1</v>
      </c>
      <c r="F3034" s="58" t="str">
        <f t="shared" ca="1" si="360"/>
        <v>OK</v>
      </c>
      <c r="G3034" s="66">
        <f t="shared" si="355"/>
        <v>3029</v>
      </c>
      <c r="H3034" s="85">
        <v>45275</v>
      </c>
      <c r="I3034" s="296">
        <v>45275</v>
      </c>
      <c r="J3034" s="292" t="s">
        <v>6117</v>
      </c>
      <c r="K3034" s="76" t="s">
        <v>62</v>
      </c>
      <c r="L3034" s="76" t="s">
        <v>234</v>
      </c>
      <c r="M3034" s="78" t="s">
        <v>96</v>
      </c>
      <c r="N3034" s="64"/>
      <c r="O3034" s="272" t="s">
        <v>6097</v>
      </c>
      <c r="P3034" s="66" t="s">
        <v>35</v>
      </c>
      <c r="Q3034" s="280" t="s">
        <v>170</v>
      </c>
      <c r="R3034" s="384" t="s">
        <v>53</v>
      </c>
      <c r="S3034" s="387" t="str">
        <f>+'EVCA sectoralclassification'!E108</f>
        <v>Transportation services</v>
      </c>
      <c r="T3034" s="384" t="s">
        <v>147</v>
      </c>
      <c r="U3034" s="78" t="s">
        <v>218</v>
      </c>
      <c r="V3034" s="445" t="s">
        <v>174</v>
      </c>
      <c r="W3034" s="396"/>
      <c r="X3034" s="489">
        <v>45279</v>
      </c>
      <c r="Y3034" s="482"/>
      <c r="Z3034" s="74"/>
    </row>
    <row r="3035" spans="2:26" ht="42.45" hidden="1" customHeight="1" x14ac:dyDescent="0.3">
      <c r="B3035" s="56" t="str">
        <f t="shared" ca="1" si="358"/>
        <v>VERO</v>
      </c>
      <c r="C3035" s="57" t="b">
        <f t="shared" si="359"/>
        <v>1</v>
      </c>
      <c r="D3035" s="57" t="b">
        <f>+IF(Q3035='Convalida dati'!$B$16,AND('Dealflow centrale'!V3035&lt;&gt;"",I3035&lt;&gt;""),IF(AND('Dealflow centrale'!Q3035='Convalida dati'!$B$17,'Dealflow centrale'!I3035=""),OR('Dealflow centrale'!V3035="",V3035='Convalida dati'!$D$8),"FALSO"))</f>
        <v>1</v>
      </c>
      <c r="E3035" s="57" t="b">
        <f>+IF(OR(T3035='Convalida dati'!$F$4,T3035='Convalida dati'!$F$5,T3035='Convalida dati'!$F$8),OR('Dealflow centrale'!V3035='Convalida dati'!$D$9,V3035='Convalida dati'!$D$6,V3035='Convalida dati'!$D$7),IF(OR('Dealflow centrale'!T3035='Convalida dati'!$F$6,'Dealflow centrale'!T3035='Convalida dati'!$F$7),OR('Dealflow centrale'!V3035='Convalida dati'!$D$12,'Dealflow centrale'!V3035='Convalida dati'!$D$9,'Dealflow centrale'!V3035='Convalida dati'!$D$6),IF(T3035="",OR(V3035="",V3035='Convalida dati'!$D$8),"FALSO")))</f>
        <v>1</v>
      </c>
      <c r="F3035" s="58" t="str">
        <f t="shared" ca="1" si="360"/>
        <v>OK</v>
      </c>
      <c r="G3035" s="60">
        <f>+G3034+1</f>
        <v>3030</v>
      </c>
      <c r="H3035" s="84">
        <v>45275</v>
      </c>
      <c r="I3035" s="295">
        <v>45275</v>
      </c>
      <c r="J3035" s="279" t="s">
        <v>6099</v>
      </c>
      <c r="K3035" s="70" t="s">
        <v>62</v>
      </c>
      <c r="L3035" s="70" t="s">
        <v>1193</v>
      </c>
      <c r="M3035" s="72" t="s">
        <v>92</v>
      </c>
      <c r="N3035" s="75"/>
      <c r="O3035" s="73" t="s">
        <v>6098</v>
      </c>
      <c r="P3035" s="72" t="s">
        <v>34</v>
      </c>
      <c r="Q3035" s="281" t="s">
        <v>170</v>
      </c>
      <c r="R3035" s="385" t="s">
        <v>49</v>
      </c>
      <c r="S3035" s="388" t="str">
        <f>+'EVCA sectoralclassification'!E214</f>
        <v>Systems software</v>
      </c>
      <c r="T3035" s="385" t="s">
        <v>166</v>
      </c>
      <c r="U3035" s="72" t="s">
        <v>218</v>
      </c>
      <c r="V3035" s="425" t="s">
        <v>5177</v>
      </c>
      <c r="W3035" s="461"/>
      <c r="X3035" s="488">
        <v>45279</v>
      </c>
      <c r="Y3035" s="483"/>
      <c r="Z3035" s="80"/>
    </row>
    <row r="3036" spans="2:26" ht="42.45" hidden="1" customHeight="1" x14ac:dyDescent="0.3">
      <c r="B3036" s="56" t="str">
        <f t="shared" ca="1" si="358"/>
        <v>VERO</v>
      </c>
      <c r="C3036" s="57" t="b">
        <f t="shared" si="359"/>
        <v>1</v>
      </c>
      <c r="D3036" s="57" t="b">
        <f>+IF(Q3036='Convalida dati'!$B$16,AND('Dealflow centrale'!V3036&lt;&gt;"",I3036&lt;&gt;""),IF(AND('Dealflow centrale'!Q3036='Convalida dati'!$B$17,'Dealflow centrale'!I3036=""),OR('Dealflow centrale'!V3036="",V3036='Convalida dati'!$D$8),"FALSO"))</f>
        <v>1</v>
      </c>
      <c r="E3036" s="57" t="b">
        <f>+IF(OR(T3036='Convalida dati'!$F$4,T3036='Convalida dati'!$F$5,T3036='Convalida dati'!$F$8),OR('Dealflow centrale'!V3036='Convalida dati'!$D$9,V3036='Convalida dati'!$D$6,V3036='Convalida dati'!$D$7),IF(OR('Dealflow centrale'!T3036='Convalida dati'!$F$6,'Dealflow centrale'!T3036='Convalida dati'!$F$7),OR('Dealflow centrale'!V3036='Convalida dati'!$D$12,'Dealflow centrale'!V3036='Convalida dati'!$D$9,'Dealflow centrale'!V3036='Convalida dati'!$D$6),IF(T3036="",OR(V3036="",V3036='Convalida dati'!$D$8),"FALSO")))</f>
        <v>1</v>
      </c>
      <c r="F3036" s="58" t="str">
        <f t="shared" ca="1" si="360"/>
        <v>OK</v>
      </c>
      <c r="G3036" s="66">
        <f t="shared" si="355"/>
        <v>3031</v>
      </c>
      <c r="H3036" s="85">
        <v>45276</v>
      </c>
      <c r="I3036" s="296">
        <v>45276</v>
      </c>
      <c r="J3036" s="292" t="s">
        <v>6101</v>
      </c>
      <c r="K3036" s="76" t="s">
        <v>62</v>
      </c>
      <c r="L3036" s="76" t="s">
        <v>149</v>
      </c>
      <c r="M3036" s="78" t="s">
        <v>92</v>
      </c>
      <c r="N3036" s="64"/>
      <c r="O3036" s="272" t="s">
        <v>6100</v>
      </c>
      <c r="P3036" s="78" t="s">
        <v>35</v>
      </c>
      <c r="Q3036" s="280" t="s">
        <v>170</v>
      </c>
      <c r="R3036" s="382" t="s">
        <v>49</v>
      </c>
      <c r="S3036" s="390" t="s">
        <v>702</v>
      </c>
      <c r="T3036" s="382" t="s">
        <v>166</v>
      </c>
      <c r="U3036" s="78" t="s">
        <v>218</v>
      </c>
      <c r="V3036" s="427" t="s">
        <v>5177</v>
      </c>
      <c r="W3036" s="462"/>
      <c r="X3036" s="489">
        <v>45279</v>
      </c>
      <c r="Y3036" s="482"/>
      <c r="Z3036" s="74"/>
    </row>
    <row r="3037" spans="2:26" ht="42.45" hidden="1" customHeight="1" x14ac:dyDescent="0.3">
      <c r="B3037" s="56" t="str">
        <f t="shared" ca="1" si="358"/>
        <v>VERO</v>
      </c>
      <c r="C3037" s="57" t="b">
        <f t="shared" si="359"/>
        <v>1</v>
      </c>
      <c r="D3037" s="57" t="b">
        <f>+IF(Q3037='Convalida dati'!$B$16,AND('Dealflow centrale'!V3037&lt;&gt;"",I3037&lt;&gt;""),IF(AND('Dealflow centrale'!Q3037='Convalida dati'!$B$17,'Dealflow centrale'!I3037=""),OR('Dealflow centrale'!V3037="",V3037='Convalida dati'!$D$8),"FALSO"))</f>
        <v>1</v>
      </c>
      <c r="E3037" s="57" t="b">
        <f>+IF(OR(T3037='Convalida dati'!$F$4,T3037='Convalida dati'!$F$5,T3037='Convalida dati'!$F$8),OR('Dealflow centrale'!V3037='Convalida dati'!$D$9,V3037='Convalida dati'!$D$6,V3037='Convalida dati'!$D$7),IF(OR('Dealflow centrale'!T3037='Convalida dati'!$F$6,'Dealflow centrale'!T3037='Convalida dati'!$F$7),OR('Dealflow centrale'!V3037='Convalida dati'!$D$12,'Dealflow centrale'!V3037='Convalida dati'!$D$9,'Dealflow centrale'!V3037='Convalida dati'!$D$6),IF(T3037="",OR(V3037="",V3037='Convalida dati'!$D$8),"FALSO")))</f>
        <v>1</v>
      </c>
      <c r="F3037" s="58" t="str">
        <f t="shared" ca="1" si="360"/>
        <v>OK</v>
      </c>
      <c r="G3037" s="60">
        <f t="shared" si="355"/>
        <v>3032</v>
      </c>
      <c r="H3037" s="84">
        <v>45278</v>
      </c>
      <c r="I3037" s="295">
        <v>45278</v>
      </c>
      <c r="J3037" s="279" t="s">
        <v>6102</v>
      </c>
      <c r="K3037" s="70" t="s">
        <v>62</v>
      </c>
      <c r="L3037" s="70" t="s">
        <v>202</v>
      </c>
      <c r="M3037" s="72" t="s">
        <v>89</v>
      </c>
      <c r="N3037" s="75" t="s">
        <v>5937</v>
      </c>
      <c r="O3037" s="73"/>
      <c r="P3037" s="72" t="s">
        <v>36</v>
      </c>
      <c r="Q3037" s="281" t="s">
        <v>170</v>
      </c>
      <c r="R3037" s="385" t="s">
        <v>49</v>
      </c>
      <c r="S3037" s="388" t="str">
        <f>+'EVCA sectoralclassification'!E214</f>
        <v>Systems software</v>
      </c>
      <c r="T3037" s="385" t="s">
        <v>41</v>
      </c>
      <c r="U3037" s="72" t="s">
        <v>218</v>
      </c>
      <c r="V3037" s="434" t="s">
        <v>174</v>
      </c>
      <c r="W3037" s="397"/>
      <c r="X3037" s="488">
        <v>45279</v>
      </c>
      <c r="Y3037" s="483"/>
      <c r="Z3037" s="80"/>
    </row>
    <row r="3038" spans="2:26" ht="42.45" hidden="1" customHeight="1" x14ac:dyDescent="0.3">
      <c r="B3038" s="56" t="str">
        <f t="shared" ca="1" si="358"/>
        <v>VERO</v>
      </c>
      <c r="C3038" s="57" t="b">
        <f t="shared" si="359"/>
        <v>1</v>
      </c>
      <c r="D3038" s="57" t="b">
        <f>+IF(Q3038='Convalida dati'!$B$16,AND('Dealflow centrale'!V3038&lt;&gt;"",I3038&lt;&gt;""),IF(AND('Dealflow centrale'!Q3038='Convalida dati'!$B$17,'Dealflow centrale'!I3038=""),OR('Dealflow centrale'!V3038="",V3038='Convalida dati'!$D$8),"FALSO"))</f>
        <v>1</v>
      </c>
      <c r="E3038" s="57" t="b">
        <f>+IF(OR(T3038='Convalida dati'!$F$4,T3038='Convalida dati'!$F$5,T3038='Convalida dati'!$F$8),OR('Dealflow centrale'!V3038='Convalida dati'!$D$9,V3038='Convalida dati'!$D$6,V3038='Convalida dati'!$D$7),IF(OR('Dealflow centrale'!T3038='Convalida dati'!$F$6,'Dealflow centrale'!T3038='Convalida dati'!$F$7),OR('Dealflow centrale'!V3038='Convalida dati'!$D$12,'Dealflow centrale'!V3038='Convalida dati'!$D$9,'Dealflow centrale'!V3038='Convalida dati'!$D$6),IF(T3038="",OR(V3038="",V3038='Convalida dati'!$D$8),"FALSO")))</f>
        <v>1</v>
      </c>
      <c r="F3038" s="58" t="str">
        <f t="shared" ca="1" si="360"/>
        <v>OK</v>
      </c>
      <c r="G3038" s="66">
        <f t="shared" si="355"/>
        <v>3033</v>
      </c>
      <c r="H3038" s="85">
        <v>45279</v>
      </c>
      <c r="I3038" s="296">
        <v>45279</v>
      </c>
      <c r="J3038" s="292" t="s">
        <v>6104</v>
      </c>
      <c r="K3038" s="76" t="s">
        <v>62</v>
      </c>
      <c r="L3038" s="76" t="s">
        <v>149</v>
      </c>
      <c r="M3038" s="78" t="s">
        <v>92</v>
      </c>
      <c r="N3038" s="64"/>
      <c r="O3038" s="272" t="s">
        <v>6103</v>
      </c>
      <c r="P3038" s="78" t="s">
        <v>34</v>
      </c>
      <c r="Q3038" s="280" t="s">
        <v>170</v>
      </c>
      <c r="R3038" s="382" t="s">
        <v>49</v>
      </c>
      <c r="S3038" s="390" t="s">
        <v>702</v>
      </c>
      <c r="T3038" s="382" t="s">
        <v>166</v>
      </c>
      <c r="U3038" s="78" t="s">
        <v>218</v>
      </c>
      <c r="V3038" s="427" t="s">
        <v>5177</v>
      </c>
      <c r="W3038" s="462"/>
      <c r="X3038" s="489">
        <v>45279</v>
      </c>
      <c r="Y3038" s="482"/>
      <c r="Z3038" s="74"/>
    </row>
    <row r="3039" spans="2:26" ht="42.45" hidden="1" customHeight="1" x14ac:dyDescent="0.3">
      <c r="B3039" s="56" t="str">
        <f t="shared" ca="1" si="358"/>
        <v>VERO</v>
      </c>
      <c r="C3039" s="57" t="b">
        <f t="shared" si="359"/>
        <v>1</v>
      </c>
      <c r="D3039" s="57" t="b">
        <f>+IF(Q3039='Convalida dati'!$B$16,AND('Dealflow centrale'!V3039&lt;&gt;"",I3039&lt;&gt;""),IF(AND('Dealflow centrale'!Q3039='Convalida dati'!$B$17,'Dealflow centrale'!I3039=""),OR('Dealflow centrale'!V3039="",V3039='Convalida dati'!$D$8),"FALSO"))</f>
        <v>1</v>
      </c>
      <c r="E3039" s="57" t="b">
        <f>+IF(OR(T3039='Convalida dati'!$F$4,T3039='Convalida dati'!$F$5,T3039='Convalida dati'!$F$8),OR('Dealflow centrale'!V3039='Convalida dati'!$D$9,V3039='Convalida dati'!$D$6,V3039='Convalida dati'!$D$7),IF(OR('Dealflow centrale'!T3039='Convalida dati'!$F$6,'Dealflow centrale'!T3039='Convalida dati'!$F$7),OR('Dealflow centrale'!V3039='Convalida dati'!$D$12,'Dealflow centrale'!V3039='Convalida dati'!$D$9,'Dealflow centrale'!V3039='Convalida dati'!$D$6),IF(T3039="",OR(V3039="",V3039='Convalida dati'!$D$8),"FALSO")))</f>
        <v>1</v>
      </c>
      <c r="F3039" s="58" t="str">
        <f t="shared" ca="1" si="360"/>
        <v>OK</v>
      </c>
      <c r="G3039" s="60">
        <f t="shared" si="355"/>
        <v>3034</v>
      </c>
      <c r="H3039" s="84">
        <v>45275</v>
      </c>
      <c r="I3039" s="295">
        <v>45279</v>
      </c>
      <c r="J3039" s="279" t="s">
        <v>6105</v>
      </c>
      <c r="K3039" s="70" t="s">
        <v>62</v>
      </c>
      <c r="L3039" s="70" t="s">
        <v>234</v>
      </c>
      <c r="M3039" s="72" t="s">
        <v>96</v>
      </c>
      <c r="N3039" s="75"/>
      <c r="O3039" s="73" t="s">
        <v>6106</v>
      </c>
      <c r="P3039" s="72" t="s">
        <v>34</v>
      </c>
      <c r="Q3039" s="281" t="s">
        <v>170</v>
      </c>
      <c r="R3039" s="385" t="s">
        <v>49</v>
      </c>
      <c r="S3039" s="388" t="s">
        <v>702</v>
      </c>
      <c r="T3039" s="385" t="s">
        <v>41</v>
      </c>
      <c r="U3039" s="72" t="s">
        <v>218</v>
      </c>
      <c r="V3039" s="434" t="s">
        <v>174</v>
      </c>
      <c r="W3039" s="397"/>
      <c r="X3039" s="488">
        <v>45300</v>
      </c>
      <c r="Y3039" s="483"/>
      <c r="Z3039" s="80"/>
    </row>
    <row r="3040" spans="2:26" ht="42.45" hidden="1" customHeight="1" x14ac:dyDescent="0.3">
      <c r="B3040" s="56" t="str">
        <f t="shared" ca="1" si="358"/>
        <v>VERO</v>
      </c>
      <c r="C3040" s="57" t="b">
        <f t="shared" si="359"/>
        <v>1</v>
      </c>
      <c r="D3040" s="57" t="b">
        <f>+IF(Q3040='Convalida dati'!$B$16,AND('Dealflow centrale'!V3040&lt;&gt;"",I3040&lt;&gt;""),IF(AND('Dealflow centrale'!Q3040='Convalida dati'!$B$17,'Dealflow centrale'!I3040=""),OR('Dealflow centrale'!V3040="",V3040='Convalida dati'!$D$8),"FALSO"))</f>
        <v>1</v>
      </c>
      <c r="E3040" s="57" t="b">
        <f>+IF(OR(T3040='Convalida dati'!$F$4,T3040='Convalida dati'!$F$5,T3040='Convalida dati'!$F$8),OR('Dealflow centrale'!V3040='Convalida dati'!$D$9,V3040='Convalida dati'!$D$6,V3040='Convalida dati'!$D$7),IF(OR('Dealflow centrale'!T3040='Convalida dati'!$F$6,'Dealflow centrale'!T3040='Convalida dati'!$F$7),OR('Dealflow centrale'!V3040='Convalida dati'!$D$12,'Dealflow centrale'!V3040='Convalida dati'!$D$9,'Dealflow centrale'!V3040='Convalida dati'!$D$6),IF(T3040="",OR(V3040="",V3040='Convalida dati'!$D$8),"FALSO")))</f>
        <v>1</v>
      </c>
      <c r="F3040" s="58" t="str">
        <f t="shared" ca="1" si="360"/>
        <v>OK</v>
      </c>
      <c r="G3040" s="66">
        <f t="shared" si="355"/>
        <v>3035</v>
      </c>
      <c r="H3040" s="85">
        <v>45278</v>
      </c>
      <c r="I3040" s="296">
        <v>45278</v>
      </c>
      <c r="J3040" s="292" t="s">
        <v>6108</v>
      </c>
      <c r="K3040" s="76" t="s">
        <v>62</v>
      </c>
      <c r="L3040" s="76" t="s">
        <v>202</v>
      </c>
      <c r="M3040" s="78" t="s">
        <v>89</v>
      </c>
      <c r="N3040" s="64"/>
      <c r="O3040" s="272" t="s">
        <v>6020</v>
      </c>
      <c r="P3040" s="78" t="s">
        <v>37</v>
      </c>
      <c r="Q3040" s="280" t="s">
        <v>170</v>
      </c>
      <c r="R3040" s="384" t="s">
        <v>51</v>
      </c>
      <c r="S3040" s="387" t="str">
        <f>+'EVCA sectoralclassification'!E112</f>
        <v>Means of transport: manufacturing and related</v>
      </c>
      <c r="T3040" s="382" t="s">
        <v>166</v>
      </c>
      <c r="U3040" s="78" t="s">
        <v>218</v>
      </c>
      <c r="V3040" s="427" t="s">
        <v>5177</v>
      </c>
      <c r="W3040" s="462"/>
      <c r="X3040" s="489">
        <v>45279</v>
      </c>
      <c r="Y3040" s="482"/>
      <c r="Z3040" s="74"/>
    </row>
    <row r="3041" spans="2:26" ht="42.45" hidden="1" customHeight="1" x14ac:dyDescent="0.3">
      <c r="B3041" s="56" t="str">
        <f t="shared" ca="1" si="358"/>
        <v>VERO</v>
      </c>
      <c r="C3041" s="57" t="b">
        <f t="shared" si="359"/>
        <v>1</v>
      </c>
      <c r="D3041" s="57" t="b">
        <f>+IF(Q3041='Convalida dati'!$B$16,AND('Dealflow centrale'!V3041&lt;&gt;"",I3041&lt;&gt;""),IF(AND('Dealflow centrale'!Q3041='Convalida dati'!$B$17,'Dealflow centrale'!I3041=""),OR('Dealflow centrale'!V3041="",V3041='Convalida dati'!$D$8),"FALSO"))</f>
        <v>1</v>
      </c>
      <c r="E3041" s="57" t="b">
        <f>+IF(OR(T3041='Convalida dati'!$F$4,T3041='Convalida dati'!$F$5,T3041='Convalida dati'!$F$8),OR('Dealflow centrale'!V3041='Convalida dati'!$D$9,V3041='Convalida dati'!$D$6,V3041='Convalida dati'!$D$7),IF(OR('Dealflow centrale'!T3041='Convalida dati'!$F$6,'Dealflow centrale'!T3041='Convalida dati'!$F$7),OR('Dealflow centrale'!V3041='Convalida dati'!$D$12,'Dealflow centrale'!V3041='Convalida dati'!$D$9,'Dealflow centrale'!V3041='Convalida dati'!$D$6),IF(T3041="",OR(V3041="",V3041='Convalida dati'!$D$8),"FALSO")))</f>
        <v>1</v>
      </c>
      <c r="F3041" s="58" t="str">
        <f t="shared" ca="1" si="360"/>
        <v>OK</v>
      </c>
      <c r="G3041" s="60">
        <f t="shared" si="355"/>
        <v>3036</v>
      </c>
      <c r="H3041" s="84">
        <v>45278</v>
      </c>
      <c r="I3041" s="295">
        <v>45278</v>
      </c>
      <c r="J3041" s="279" t="s">
        <v>6109</v>
      </c>
      <c r="K3041" s="70" t="s">
        <v>62</v>
      </c>
      <c r="L3041" s="70" t="s">
        <v>80</v>
      </c>
      <c r="M3041" s="72" t="s">
        <v>70</v>
      </c>
      <c r="N3041" s="75"/>
      <c r="O3041" s="73" t="s">
        <v>6020</v>
      </c>
      <c r="P3041" s="72" t="s">
        <v>37</v>
      </c>
      <c r="Q3041" s="281" t="s">
        <v>170</v>
      </c>
      <c r="R3041" s="385" t="s">
        <v>51</v>
      </c>
      <c r="S3041" s="388" t="str">
        <f>+'EVCA sectoralclassification'!E109</f>
        <v>Transportation services</v>
      </c>
      <c r="T3041" s="385" t="s">
        <v>41</v>
      </c>
      <c r="U3041" s="72" t="s">
        <v>218</v>
      </c>
      <c r="V3041" s="434" t="s">
        <v>174</v>
      </c>
      <c r="W3041" s="397"/>
      <c r="X3041" s="488">
        <v>45279</v>
      </c>
      <c r="Y3041" s="483"/>
      <c r="Z3041" s="80"/>
    </row>
    <row r="3042" spans="2:26" ht="42.45" hidden="1" customHeight="1" x14ac:dyDescent="0.3">
      <c r="B3042" s="56" t="str">
        <f t="shared" ca="1" si="358"/>
        <v>VERO</v>
      </c>
      <c r="C3042" s="57" t="b">
        <f t="shared" si="359"/>
        <v>1</v>
      </c>
      <c r="D3042" s="57" t="b">
        <f>+IF(Q3042='Convalida dati'!$B$16,AND('Dealflow centrale'!V3042&lt;&gt;"",I3042&lt;&gt;""),IF(AND('Dealflow centrale'!Q3042='Convalida dati'!$B$17,'Dealflow centrale'!I3042=""),OR('Dealflow centrale'!V3042="",V3042='Convalida dati'!$D$8),"FALSO"))</f>
        <v>1</v>
      </c>
      <c r="E3042" s="57" t="b">
        <f>+IF(OR(T3042='Convalida dati'!$F$4,T3042='Convalida dati'!$F$5,T3042='Convalida dati'!$F$8),OR('Dealflow centrale'!V3042='Convalida dati'!$D$9,V3042='Convalida dati'!$D$6,V3042='Convalida dati'!$D$7),IF(OR('Dealflow centrale'!T3042='Convalida dati'!$F$6,'Dealflow centrale'!T3042='Convalida dati'!$F$7),OR('Dealflow centrale'!V3042='Convalida dati'!$D$12,'Dealflow centrale'!V3042='Convalida dati'!$D$9,'Dealflow centrale'!V3042='Convalida dati'!$D$6),IF(T3042="",OR(V3042="",V3042='Convalida dati'!$D$8),"FALSO")))</f>
        <v>1</v>
      </c>
      <c r="F3042" s="58" t="str">
        <f t="shared" ca="1" si="360"/>
        <v>OK</v>
      </c>
      <c r="G3042" s="66">
        <f t="shared" si="355"/>
        <v>3037</v>
      </c>
      <c r="H3042" s="85">
        <v>45278</v>
      </c>
      <c r="I3042" s="296">
        <v>45278</v>
      </c>
      <c r="J3042" s="292" t="s">
        <v>6110</v>
      </c>
      <c r="K3042" s="76" t="s">
        <v>62</v>
      </c>
      <c r="L3042" s="76" t="s">
        <v>1523</v>
      </c>
      <c r="M3042" s="78" t="s">
        <v>93</v>
      </c>
      <c r="N3042" s="77"/>
      <c r="O3042" s="272" t="s">
        <v>6020</v>
      </c>
      <c r="P3042" s="78" t="s">
        <v>37</v>
      </c>
      <c r="Q3042" s="67" t="s">
        <v>170</v>
      </c>
      <c r="R3042" s="382" t="s">
        <v>49</v>
      </c>
      <c r="S3042" s="390" t="s">
        <v>702</v>
      </c>
      <c r="T3042" s="396" t="s">
        <v>166</v>
      </c>
      <c r="U3042" s="391" t="s">
        <v>218</v>
      </c>
      <c r="V3042" s="427" t="s">
        <v>5177</v>
      </c>
      <c r="W3042" s="462"/>
      <c r="X3042" s="489">
        <v>45279</v>
      </c>
      <c r="Y3042" s="482"/>
      <c r="Z3042" s="74"/>
    </row>
    <row r="3043" spans="2:26" ht="42.45" hidden="1" customHeight="1" x14ac:dyDescent="0.3">
      <c r="B3043" s="56" t="str">
        <f t="shared" ca="1" si="358"/>
        <v>VERO</v>
      </c>
      <c r="C3043" s="57" t="b">
        <f t="shared" si="359"/>
        <v>1</v>
      </c>
      <c r="D3043" s="57" t="b">
        <f>+IF(Q3043='Convalida dati'!$B$16,AND('Dealflow centrale'!V3043&lt;&gt;"",I3043&lt;&gt;""),IF(AND('Dealflow centrale'!Q3043='Convalida dati'!$B$17,'Dealflow centrale'!I3043=""),OR('Dealflow centrale'!V3043="",V3043='Convalida dati'!$D$8),"FALSO"))</f>
        <v>1</v>
      </c>
      <c r="E3043" s="57" t="b">
        <f>+IF(OR(T3043='Convalida dati'!$F$4,T3043='Convalida dati'!$F$5,T3043='Convalida dati'!$F$8),OR('Dealflow centrale'!V3043='Convalida dati'!$D$9,V3043='Convalida dati'!$D$6,V3043='Convalida dati'!$D$7),IF(OR('Dealflow centrale'!T3043='Convalida dati'!$F$6,'Dealflow centrale'!T3043='Convalida dati'!$F$7),OR('Dealflow centrale'!V3043='Convalida dati'!$D$12,'Dealflow centrale'!V3043='Convalida dati'!$D$9,'Dealflow centrale'!V3043='Convalida dati'!$D$6),IF(T3043="",OR(V3043="",V3043='Convalida dati'!$D$8),"FALSO")))</f>
        <v>1</v>
      </c>
      <c r="F3043" s="58" t="str">
        <f t="shared" ca="1" si="360"/>
        <v>OK</v>
      </c>
      <c r="G3043" s="60">
        <f t="shared" si="355"/>
        <v>3038</v>
      </c>
      <c r="H3043" s="84">
        <v>45278</v>
      </c>
      <c r="I3043" s="295">
        <v>45278</v>
      </c>
      <c r="J3043" s="279" t="s">
        <v>6111</v>
      </c>
      <c r="K3043" s="70" t="s">
        <v>62</v>
      </c>
      <c r="L3043" s="70" t="s">
        <v>149</v>
      </c>
      <c r="M3043" s="72" t="s">
        <v>92</v>
      </c>
      <c r="N3043" s="75"/>
      <c r="O3043" s="73" t="s">
        <v>6020</v>
      </c>
      <c r="P3043" s="72" t="s">
        <v>37</v>
      </c>
      <c r="Q3043" s="281" t="s">
        <v>170</v>
      </c>
      <c r="R3043" s="385" t="s">
        <v>46</v>
      </c>
      <c r="S3043" s="388" t="str">
        <f>+'EVCA sectoralclassification'!E179</f>
        <v>Energy: other</v>
      </c>
      <c r="T3043" s="397" t="s">
        <v>166</v>
      </c>
      <c r="U3043" s="380" t="s">
        <v>218</v>
      </c>
      <c r="V3043" s="425" t="s">
        <v>5177</v>
      </c>
      <c r="W3043" s="461"/>
      <c r="X3043" s="488">
        <v>45462</v>
      </c>
      <c r="Y3043" s="483" t="s">
        <v>6529</v>
      </c>
      <c r="Z3043" s="80"/>
    </row>
    <row r="3044" spans="2:26" ht="42.45" hidden="1" customHeight="1" x14ac:dyDescent="0.3">
      <c r="B3044" s="56" t="str">
        <f t="shared" ca="1" si="358"/>
        <v>VERO</v>
      </c>
      <c r="C3044" s="57" t="b">
        <f t="shared" si="359"/>
        <v>1</v>
      </c>
      <c r="D3044" s="57" t="b">
        <f>+IF(Q3044='Convalida dati'!$B$16,AND('Dealflow centrale'!V3044&lt;&gt;"",I3044&lt;&gt;""),IF(AND('Dealflow centrale'!Q3044='Convalida dati'!$B$17,'Dealflow centrale'!I3044=""),OR('Dealflow centrale'!V3044="",V3044='Convalida dati'!$D$8),"FALSO"))</f>
        <v>1</v>
      </c>
      <c r="E3044" s="57" t="b">
        <f>+IF(OR(T3044='Convalida dati'!$F$4,T3044='Convalida dati'!$F$5,T3044='Convalida dati'!$F$8),OR('Dealflow centrale'!V3044='Convalida dati'!$D$9,V3044='Convalida dati'!$D$6,V3044='Convalida dati'!$D$7),IF(OR('Dealflow centrale'!T3044='Convalida dati'!$F$6,'Dealflow centrale'!T3044='Convalida dati'!$F$7),OR('Dealflow centrale'!V3044='Convalida dati'!$D$12,'Dealflow centrale'!V3044='Convalida dati'!$D$9,'Dealflow centrale'!V3044='Convalida dati'!$D$6),IF(T3044="",OR(V3044="",V3044='Convalida dati'!$D$8),"FALSO")))</f>
        <v>1</v>
      </c>
      <c r="F3044" s="58" t="str">
        <f t="shared" ca="1" si="360"/>
        <v>OK</v>
      </c>
      <c r="G3044" s="66">
        <f t="shared" si="355"/>
        <v>3039</v>
      </c>
      <c r="H3044" s="85">
        <v>45278</v>
      </c>
      <c r="I3044" s="296">
        <v>45278</v>
      </c>
      <c r="J3044" s="292" t="s">
        <v>6112</v>
      </c>
      <c r="K3044" s="76" t="s">
        <v>62</v>
      </c>
      <c r="L3044" s="76" t="s">
        <v>1209</v>
      </c>
      <c r="M3044" s="78" t="s">
        <v>97</v>
      </c>
      <c r="N3044" s="77"/>
      <c r="O3044" s="272" t="s">
        <v>6020</v>
      </c>
      <c r="P3044" s="78" t="s">
        <v>37</v>
      </c>
      <c r="Q3044" s="280" t="s">
        <v>170</v>
      </c>
      <c r="R3044" s="382" t="s">
        <v>53</v>
      </c>
      <c r="S3044" s="387" t="str">
        <f>+'EVCA sectoralclassification'!E153</f>
        <v>Hospitality, sports and entertainment facilities</v>
      </c>
      <c r="T3044" s="396" t="s">
        <v>41</v>
      </c>
      <c r="U3044" s="391" t="s">
        <v>218</v>
      </c>
      <c r="V3044" s="445" t="s">
        <v>174</v>
      </c>
      <c r="W3044" s="396"/>
      <c r="X3044" s="489">
        <v>45279</v>
      </c>
      <c r="Y3044" s="482"/>
      <c r="Z3044" s="74"/>
    </row>
    <row r="3045" spans="2:26" ht="42.45" hidden="1" customHeight="1" x14ac:dyDescent="0.3">
      <c r="B3045" s="56" t="str">
        <f t="shared" ca="1" si="358"/>
        <v>VERO</v>
      </c>
      <c r="C3045" s="57" t="b">
        <f t="shared" si="359"/>
        <v>1</v>
      </c>
      <c r="D3045" s="57" t="b">
        <f>+IF(Q3045='Convalida dati'!$B$16,AND('Dealflow centrale'!V3045&lt;&gt;"",I3045&lt;&gt;""),IF(AND('Dealflow centrale'!Q3045='Convalida dati'!$B$17,'Dealflow centrale'!I3045=""),OR('Dealflow centrale'!V3045="",V3045='Convalida dati'!$D$8),"FALSO"))</f>
        <v>1</v>
      </c>
      <c r="E3045" s="57" t="b">
        <f>+IF(OR(T3045='Convalida dati'!$F$4,T3045='Convalida dati'!$F$5,T3045='Convalida dati'!$F$8),OR('Dealflow centrale'!V3045='Convalida dati'!$D$9,V3045='Convalida dati'!$D$6,V3045='Convalida dati'!$D$7),IF(OR('Dealflow centrale'!T3045='Convalida dati'!$F$6,'Dealflow centrale'!T3045='Convalida dati'!$F$7),OR('Dealflow centrale'!V3045='Convalida dati'!$D$12,'Dealflow centrale'!V3045='Convalida dati'!$D$9,'Dealflow centrale'!V3045='Convalida dati'!$D$6),IF(T3045="",OR(V3045="",V3045='Convalida dati'!$D$8),"FALSO")))</f>
        <v>1</v>
      </c>
      <c r="F3045" s="58" t="str">
        <f t="shared" ca="1" si="360"/>
        <v>OK</v>
      </c>
      <c r="G3045" s="60">
        <f t="shared" si="355"/>
        <v>3040</v>
      </c>
      <c r="H3045" s="84">
        <v>45278</v>
      </c>
      <c r="I3045" s="295">
        <v>45278</v>
      </c>
      <c r="J3045" s="279" t="s">
        <v>6113</v>
      </c>
      <c r="K3045" s="70" t="s">
        <v>62</v>
      </c>
      <c r="L3045" s="70" t="s">
        <v>69</v>
      </c>
      <c r="M3045" s="72" t="s">
        <v>70</v>
      </c>
      <c r="N3045" s="75"/>
      <c r="O3045" s="73" t="s">
        <v>6020</v>
      </c>
      <c r="P3045" s="72" t="s">
        <v>37</v>
      </c>
      <c r="Q3045" s="281" t="s">
        <v>170</v>
      </c>
      <c r="R3045" s="385" t="s">
        <v>53</v>
      </c>
      <c r="S3045" s="388" t="str">
        <f>+'EVCA sectoralclassification'!E120</f>
        <v>Consumer products manufacturing</v>
      </c>
      <c r="T3045" s="397" t="s">
        <v>41</v>
      </c>
      <c r="U3045" s="380" t="s">
        <v>218</v>
      </c>
      <c r="V3045" s="434" t="s">
        <v>174</v>
      </c>
      <c r="W3045" s="397"/>
      <c r="X3045" s="491">
        <v>45279</v>
      </c>
      <c r="Y3045" s="483"/>
      <c r="Z3045" s="80"/>
    </row>
    <row r="3046" spans="2:26" ht="42.45" hidden="1" customHeight="1" x14ac:dyDescent="0.3">
      <c r="B3046" s="56" t="str">
        <f t="shared" ca="1" si="358"/>
        <v>VERO</v>
      </c>
      <c r="C3046" s="57" t="b">
        <f t="shared" si="359"/>
        <v>1</v>
      </c>
      <c r="D3046" s="57" t="b">
        <f>+IF(Q3046='Convalida dati'!$B$16,AND('Dealflow centrale'!V3046&lt;&gt;"",I3046&lt;&gt;""),IF(AND('Dealflow centrale'!Q3046='Convalida dati'!$B$17,'Dealflow centrale'!I3046=""),OR('Dealflow centrale'!V3046="",V3046='Convalida dati'!$D$8),"FALSO"))</f>
        <v>1</v>
      </c>
      <c r="E3046" s="57" t="b">
        <f>+IF(OR(T3046='Convalida dati'!$F$4,T3046='Convalida dati'!$F$5,T3046='Convalida dati'!$F$8),OR('Dealflow centrale'!V3046='Convalida dati'!$D$9,V3046='Convalida dati'!$D$6,V3046='Convalida dati'!$D$7),IF(OR('Dealflow centrale'!T3046='Convalida dati'!$F$6,'Dealflow centrale'!T3046='Convalida dati'!$F$7),OR('Dealflow centrale'!V3046='Convalida dati'!$D$12,'Dealflow centrale'!V3046='Convalida dati'!$D$9,'Dealflow centrale'!V3046='Convalida dati'!$D$6),IF(T3046="",OR(V3046="",V3046='Convalida dati'!$D$8),"FALSO")))</f>
        <v>1</v>
      </c>
      <c r="F3046" s="58" t="str">
        <f t="shared" ca="1" si="360"/>
        <v>OK</v>
      </c>
      <c r="G3046" s="66">
        <f t="shared" si="355"/>
        <v>3041</v>
      </c>
      <c r="H3046" s="85">
        <v>45278</v>
      </c>
      <c r="I3046" s="296">
        <v>45278</v>
      </c>
      <c r="J3046" s="292" t="s">
        <v>6114</v>
      </c>
      <c r="K3046" s="76" t="s">
        <v>62</v>
      </c>
      <c r="L3046" s="76" t="s">
        <v>1529</v>
      </c>
      <c r="M3046" s="78" t="s">
        <v>97</v>
      </c>
      <c r="N3046" s="77"/>
      <c r="O3046" s="272" t="s">
        <v>6020</v>
      </c>
      <c r="P3046" s="78" t="s">
        <v>37</v>
      </c>
      <c r="Q3046" s="280" t="s">
        <v>170</v>
      </c>
      <c r="R3046" s="384" t="s">
        <v>49</v>
      </c>
      <c r="S3046" s="390" t="s">
        <v>702</v>
      </c>
      <c r="T3046" s="396" t="s">
        <v>166</v>
      </c>
      <c r="U3046" s="391" t="s">
        <v>218</v>
      </c>
      <c r="V3046" s="427" t="s">
        <v>5177</v>
      </c>
      <c r="W3046" s="462"/>
      <c r="X3046" s="489">
        <v>45279</v>
      </c>
      <c r="Y3046" s="482"/>
      <c r="Z3046" s="74"/>
    </row>
    <row r="3047" spans="2:26" ht="42.45" hidden="1" customHeight="1" x14ac:dyDescent="0.3">
      <c r="B3047" s="56" t="str">
        <f t="shared" ca="1" si="358"/>
        <v>VERO</v>
      </c>
      <c r="C3047" s="57" t="b">
        <f t="shared" si="359"/>
        <v>1</v>
      </c>
      <c r="D3047" s="57" t="b">
        <f>+IF(Q3047='Convalida dati'!$B$16,AND('Dealflow centrale'!V3047&lt;&gt;"",I3047&lt;&gt;""),IF(AND('Dealflow centrale'!Q3047='Convalida dati'!$B$17,'Dealflow centrale'!I3047=""),OR('Dealflow centrale'!V3047="",V3047='Convalida dati'!$D$8),"FALSO"))</f>
        <v>1</v>
      </c>
      <c r="E3047" s="57" t="b">
        <f>+IF(OR(T3047='Convalida dati'!$F$4,T3047='Convalida dati'!$F$5,T3047='Convalida dati'!$F$8),OR('Dealflow centrale'!V3047='Convalida dati'!$D$9,V3047='Convalida dati'!$D$6,V3047='Convalida dati'!$D$7),IF(OR('Dealflow centrale'!T3047='Convalida dati'!$F$6,'Dealflow centrale'!T3047='Convalida dati'!$F$7),OR('Dealflow centrale'!V3047='Convalida dati'!$D$12,'Dealflow centrale'!V3047='Convalida dati'!$D$9,'Dealflow centrale'!V3047='Convalida dati'!$D$6),IF(T3047="",OR(V3047="",V3047='Convalida dati'!$D$8),"FALSO")))</f>
        <v>1</v>
      </c>
      <c r="F3047" s="58" t="str">
        <f t="shared" ca="1" si="360"/>
        <v>OK</v>
      </c>
      <c r="G3047" s="60">
        <f t="shared" si="355"/>
        <v>3042</v>
      </c>
      <c r="H3047" s="84">
        <v>45281</v>
      </c>
      <c r="I3047" s="295">
        <v>45281</v>
      </c>
      <c r="J3047" s="279" t="s">
        <v>6119</v>
      </c>
      <c r="K3047" s="70" t="s">
        <v>62</v>
      </c>
      <c r="L3047" s="70" t="s">
        <v>1930</v>
      </c>
      <c r="M3047" s="72" t="s">
        <v>90</v>
      </c>
      <c r="N3047" s="75"/>
      <c r="O3047" s="73" t="s">
        <v>6118</v>
      </c>
      <c r="P3047" s="72" t="s">
        <v>34</v>
      </c>
      <c r="Q3047" s="281" t="s">
        <v>170</v>
      </c>
      <c r="R3047" s="385" t="s">
        <v>53</v>
      </c>
      <c r="S3047" s="388" t="str">
        <f>+'EVCA sectoralclassification'!E89</f>
        <v>Business and industrial services</v>
      </c>
      <c r="T3047" s="397" t="s">
        <v>41</v>
      </c>
      <c r="U3047" s="380" t="s">
        <v>218</v>
      </c>
      <c r="V3047" s="434" t="s">
        <v>174</v>
      </c>
      <c r="W3047" s="397"/>
      <c r="X3047" s="488">
        <v>45300</v>
      </c>
      <c r="Y3047" s="483"/>
      <c r="Z3047" s="80"/>
    </row>
    <row r="3048" spans="2:26" ht="42.45" hidden="1" customHeight="1" x14ac:dyDescent="0.3">
      <c r="B3048" s="56" t="str">
        <f t="shared" ca="1" si="358"/>
        <v>VERO</v>
      </c>
      <c r="C3048" s="57" t="b">
        <f t="shared" si="359"/>
        <v>1</v>
      </c>
      <c r="D3048" s="57" t="b">
        <f>+IF(Q3048='Convalida dati'!$B$16,AND('Dealflow centrale'!V3048&lt;&gt;"",I3048&lt;&gt;""),IF(AND('Dealflow centrale'!Q3048='Convalida dati'!$B$17,'Dealflow centrale'!I3048=""),OR('Dealflow centrale'!V3048="",V3048='Convalida dati'!$D$8),"FALSO"))</f>
        <v>1</v>
      </c>
      <c r="E3048" s="57" t="b">
        <f>+IF(OR(T3048='Convalida dati'!$F$4,T3048='Convalida dati'!$F$5,T3048='Convalida dati'!$F$8),OR('Dealflow centrale'!V3048='Convalida dati'!$D$9,V3048='Convalida dati'!$D$6,V3048='Convalida dati'!$D$7),IF(OR('Dealflow centrale'!T3048='Convalida dati'!$F$6,'Dealflow centrale'!T3048='Convalida dati'!$F$7),OR('Dealflow centrale'!V3048='Convalida dati'!$D$12,'Dealflow centrale'!V3048='Convalida dati'!$D$9,'Dealflow centrale'!V3048='Convalida dati'!$D$6),IF(T3048="",OR(V3048="",V3048='Convalida dati'!$D$8),"FALSO")))</f>
        <v>1</v>
      </c>
      <c r="F3048" s="58" t="str">
        <f t="shared" ca="1" si="360"/>
        <v>OK</v>
      </c>
      <c r="G3048" s="66">
        <f t="shared" si="355"/>
        <v>3043</v>
      </c>
      <c r="H3048" s="85">
        <v>45282</v>
      </c>
      <c r="I3048" s="296">
        <v>45282</v>
      </c>
      <c r="J3048" s="292" t="s">
        <v>6120</v>
      </c>
      <c r="K3048" s="76" t="s">
        <v>62</v>
      </c>
      <c r="L3048" s="76" t="s">
        <v>206</v>
      </c>
      <c r="M3048" s="78" t="s">
        <v>206</v>
      </c>
      <c r="N3048" s="64"/>
      <c r="O3048" s="272" t="s">
        <v>5219</v>
      </c>
      <c r="P3048" s="78" t="s">
        <v>35</v>
      </c>
      <c r="Q3048" s="280" t="s">
        <v>170</v>
      </c>
      <c r="R3048" s="384" t="s">
        <v>53</v>
      </c>
      <c r="S3048" s="387" t="str">
        <f>+'EVCA sectoralclassification'!E149</f>
        <v>Hospitality, sports and entertainment facilities</v>
      </c>
      <c r="T3048" s="384" t="s">
        <v>167</v>
      </c>
      <c r="U3048" s="66" t="s">
        <v>218</v>
      </c>
      <c r="V3048" s="427" t="s">
        <v>5177</v>
      </c>
      <c r="W3048" s="462"/>
      <c r="X3048" s="489">
        <v>45300</v>
      </c>
      <c r="Y3048" s="482"/>
      <c r="Z3048" s="74"/>
    </row>
    <row r="3049" spans="2:26" ht="42.45" hidden="1" customHeight="1" x14ac:dyDescent="0.3">
      <c r="B3049" s="56" t="str">
        <f t="shared" ca="1" si="358"/>
        <v>VERO</v>
      </c>
      <c r="C3049" s="57" t="b">
        <f t="shared" si="359"/>
        <v>1</v>
      </c>
      <c r="D3049" s="57" t="b">
        <f>+IF(Q3049='Convalida dati'!$B$16,AND('Dealflow centrale'!V3049&lt;&gt;"",I3049&lt;&gt;""),IF(AND('Dealflow centrale'!Q3049='Convalida dati'!$B$17,'Dealflow centrale'!I3049=""),OR('Dealflow centrale'!V3049="",V3049='Convalida dati'!$D$8),"FALSO"))</f>
        <v>1</v>
      </c>
      <c r="E3049" s="57" t="b">
        <f>+IF(OR(T3049='Convalida dati'!$F$4,T3049='Convalida dati'!$F$5,T3049='Convalida dati'!$F$8),OR('Dealflow centrale'!V3049='Convalida dati'!$D$9,V3049='Convalida dati'!$D$6,V3049='Convalida dati'!$D$7),IF(OR('Dealflow centrale'!T3049='Convalida dati'!$F$6,'Dealflow centrale'!T3049='Convalida dati'!$F$7),OR('Dealflow centrale'!V3049='Convalida dati'!$D$12,'Dealflow centrale'!V3049='Convalida dati'!$D$9,'Dealflow centrale'!V3049='Convalida dati'!$D$6),IF(T3049="",OR(V3049="",V3049='Convalida dati'!$D$8),"FALSO")))</f>
        <v>1</v>
      </c>
      <c r="F3049" s="58" t="str">
        <f t="shared" ca="1" si="360"/>
        <v>OK</v>
      </c>
      <c r="G3049" s="60">
        <f t="shared" si="355"/>
        <v>3044</v>
      </c>
      <c r="H3049" s="84">
        <v>45294</v>
      </c>
      <c r="I3049" s="295">
        <v>45294</v>
      </c>
      <c r="J3049" s="279" t="s">
        <v>6121</v>
      </c>
      <c r="K3049" s="70" t="s">
        <v>62</v>
      </c>
      <c r="L3049" s="70" t="s">
        <v>1707</v>
      </c>
      <c r="M3049" s="72" t="s">
        <v>99</v>
      </c>
      <c r="N3049" s="75"/>
      <c r="O3049" s="73" t="s">
        <v>6122</v>
      </c>
      <c r="P3049" s="72" t="s">
        <v>34</v>
      </c>
      <c r="Q3049" s="281" t="s">
        <v>170</v>
      </c>
      <c r="R3049" s="385" t="s">
        <v>49</v>
      </c>
      <c r="S3049" s="388" t="str">
        <f>+'EVCA sectoralclassification'!E214</f>
        <v>Systems software</v>
      </c>
      <c r="T3049" s="385" t="s">
        <v>166</v>
      </c>
      <c r="U3049" s="72" t="s">
        <v>218</v>
      </c>
      <c r="V3049" s="425" t="s">
        <v>5177</v>
      </c>
      <c r="W3049" s="461"/>
      <c r="X3049" s="488">
        <v>45300</v>
      </c>
      <c r="Y3049" s="483"/>
      <c r="Z3049" s="80"/>
    </row>
    <row r="3050" spans="2:26" ht="42.45" hidden="1" customHeight="1" x14ac:dyDescent="0.3">
      <c r="B3050" s="56" t="str">
        <f t="shared" ca="1" si="358"/>
        <v>VERO</v>
      </c>
      <c r="C3050" s="57" t="b">
        <f t="shared" si="359"/>
        <v>1</v>
      </c>
      <c r="D3050" s="57" t="b">
        <f>+IF(Q3050='Convalida dati'!$B$16,AND('Dealflow centrale'!V3050&lt;&gt;"",I3050&lt;&gt;""),IF(AND('Dealflow centrale'!Q3050='Convalida dati'!$B$17,'Dealflow centrale'!I3050=""),OR('Dealflow centrale'!V3050="",V3050='Convalida dati'!$D$8),"FALSO"))</f>
        <v>1</v>
      </c>
      <c r="E3050" s="57" t="b">
        <f>+IF(OR(T3050='Convalida dati'!$F$4,T3050='Convalida dati'!$F$5,T3050='Convalida dati'!$F$8),OR('Dealflow centrale'!V3050='Convalida dati'!$D$9,V3050='Convalida dati'!$D$6,V3050='Convalida dati'!$D$7),IF(OR('Dealflow centrale'!T3050='Convalida dati'!$F$6,'Dealflow centrale'!T3050='Convalida dati'!$F$7),OR('Dealflow centrale'!V3050='Convalida dati'!$D$12,'Dealflow centrale'!V3050='Convalida dati'!$D$9,'Dealflow centrale'!V3050='Convalida dati'!$D$6),IF(T3050="",OR(V3050="",V3050='Convalida dati'!$D$8),"FALSO")))</f>
        <v>1</v>
      </c>
      <c r="F3050" s="58" t="str">
        <f t="shared" ca="1" si="360"/>
        <v>OK</v>
      </c>
      <c r="G3050" s="66">
        <f t="shared" si="355"/>
        <v>3045</v>
      </c>
      <c r="H3050" s="85">
        <v>45299</v>
      </c>
      <c r="I3050" s="296">
        <v>45299</v>
      </c>
      <c r="J3050" s="292" t="s">
        <v>6123</v>
      </c>
      <c r="K3050" s="76" t="s">
        <v>62</v>
      </c>
      <c r="L3050" s="76" t="s">
        <v>1372</v>
      </c>
      <c r="M3050" s="78" t="s">
        <v>98</v>
      </c>
      <c r="N3050" s="64"/>
      <c r="O3050" s="272" t="s">
        <v>5713</v>
      </c>
      <c r="P3050" s="78" t="s">
        <v>34</v>
      </c>
      <c r="Q3050" s="280" t="s">
        <v>170</v>
      </c>
      <c r="R3050" s="384" t="s">
        <v>49</v>
      </c>
      <c r="S3050" s="390" t="s">
        <v>702</v>
      </c>
      <c r="T3050" s="382" t="s">
        <v>166</v>
      </c>
      <c r="U3050" s="78" t="s">
        <v>218</v>
      </c>
      <c r="V3050" s="427" t="s">
        <v>5177</v>
      </c>
      <c r="W3050" s="462"/>
      <c r="X3050" s="489">
        <v>45300</v>
      </c>
      <c r="Y3050" s="482"/>
      <c r="Z3050" s="74"/>
    </row>
    <row r="3051" spans="2:26" ht="42.45" hidden="1" customHeight="1" x14ac:dyDescent="0.3">
      <c r="B3051" s="56" t="str">
        <f t="shared" ca="1" si="358"/>
        <v>VERO</v>
      </c>
      <c r="C3051" s="57" t="b">
        <f t="shared" si="359"/>
        <v>1</v>
      </c>
      <c r="D3051" s="57" t="b">
        <f>+IF(Q3051='Convalida dati'!$B$16,AND('Dealflow centrale'!V3051&lt;&gt;"",I3051&lt;&gt;""),IF(AND('Dealflow centrale'!Q3051='Convalida dati'!$B$17,'Dealflow centrale'!I3051=""),OR('Dealflow centrale'!V3051="",V3051='Convalida dati'!$D$8),"FALSO"))</f>
        <v>1</v>
      </c>
      <c r="E3051" s="57" t="b">
        <f>+IF(OR(T3051='Convalida dati'!$F$4,T3051='Convalida dati'!$F$5,T3051='Convalida dati'!$F$8),OR('Dealflow centrale'!V3051='Convalida dati'!$D$9,V3051='Convalida dati'!$D$6,V3051='Convalida dati'!$D$7),IF(OR('Dealflow centrale'!T3051='Convalida dati'!$F$6,'Dealflow centrale'!T3051='Convalida dati'!$F$7),OR('Dealflow centrale'!V3051='Convalida dati'!$D$12,'Dealflow centrale'!V3051='Convalida dati'!$D$9,'Dealflow centrale'!V3051='Convalida dati'!$D$6),IF(T3051="",OR(V3051="",V3051='Convalida dati'!$D$8),"FALSO")))</f>
        <v>1</v>
      </c>
      <c r="F3051" s="58" t="str">
        <f t="shared" ca="1" si="360"/>
        <v>OK</v>
      </c>
      <c r="G3051" s="60">
        <f t="shared" si="355"/>
        <v>3046</v>
      </c>
      <c r="H3051" s="84">
        <v>45299</v>
      </c>
      <c r="I3051" s="295">
        <v>45299</v>
      </c>
      <c r="J3051" s="279" t="s">
        <v>6124</v>
      </c>
      <c r="K3051" s="70" t="s">
        <v>64</v>
      </c>
      <c r="L3051" s="70" t="s">
        <v>6125</v>
      </c>
      <c r="M3051" s="72" t="s">
        <v>187</v>
      </c>
      <c r="N3051" s="75"/>
      <c r="O3051" s="73" t="s">
        <v>6126</v>
      </c>
      <c r="P3051" s="72" t="s">
        <v>34</v>
      </c>
      <c r="Q3051" s="281" t="s">
        <v>170</v>
      </c>
      <c r="R3051" s="385" t="s">
        <v>53</v>
      </c>
      <c r="S3051" s="388" t="str">
        <f>+'EVCA sectoralclassification'!E89</f>
        <v>Business and industrial services</v>
      </c>
      <c r="T3051" s="385" t="s">
        <v>166</v>
      </c>
      <c r="U3051" s="72" t="s">
        <v>218</v>
      </c>
      <c r="V3051" s="434" t="s">
        <v>174</v>
      </c>
      <c r="W3051" s="397"/>
      <c r="X3051" s="488">
        <v>45300</v>
      </c>
      <c r="Y3051" s="483" t="s">
        <v>4408</v>
      </c>
      <c r="Z3051" s="80"/>
    </row>
    <row r="3052" spans="2:26" ht="42.45" hidden="1" customHeight="1" x14ac:dyDescent="0.3">
      <c r="B3052" s="56" t="str">
        <f t="shared" ca="1" si="358"/>
        <v>VERO</v>
      </c>
      <c r="C3052" s="57" t="b">
        <f t="shared" si="359"/>
        <v>1</v>
      </c>
      <c r="D3052" s="57" t="b">
        <f>+IF(Q3052='Convalida dati'!$B$16,AND('Dealflow centrale'!V3052&lt;&gt;"",I3052&lt;&gt;""),IF(AND('Dealflow centrale'!Q3052='Convalida dati'!$B$17,'Dealflow centrale'!I3052=""),OR('Dealflow centrale'!V3052="",V3052='Convalida dati'!$D$8),"FALSO"))</f>
        <v>1</v>
      </c>
      <c r="E3052" s="57" t="b">
        <f>+IF(OR(T3052='Convalida dati'!$F$4,T3052='Convalida dati'!$F$5,T3052='Convalida dati'!$F$8),OR('Dealflow centrale'!V3052='Convalida dati'!$D$9,V3052='Convalida dati'!$D$6,V3052='Convalida dati'!$D$7),IF(OR('Dealflow centrale'!T3052='Convalida dati'!$F$6,'Dealflow centrale'!T3052='Convalida dati'!$F$7),OR('Dealflow centrale'!V3052='Convalida dati'!$D$12,'Dealflow centrale'!V3052='Convalida dati'!$D$9,'Dealflow centrale'!V3052='Convalida dati'!$D$6),IF(T3052="",OR(V3052="",V3052='Convalida dati'!$D$8),"FALSO")))</f>
        <v>1</v>
      </c>
      <c r="F3052" s="58" t="str">
        <f t="shared" ca="1" si="360"/>
        <v>OK</v>
      </c>
      <c r="G3052" s="66">
        <f t="shared" si="355"/>
        <v>3047</v>
      </c>
      <c r="H3052" s="85">
        <v>45308</v>
      </c>
      <c r="I3052" s="296">
        <v>45308</v>
      </c>
      <c r="J3052" s="292" t="s">
        <v>6127</v>
      </c>
      <c r="K3052" s="76" t="s">
        <v>62</v>
      </c>
      <c r="L3052" s="76" t="s">
        <v>80</v>
      </c>
      <c r="M3052" s="78" t="s">
        <v>70</v>
      </c>
      <c r="N3052" s="77"/>
      <c r="O3052" s="272" t="s">
        <v>6128</v>
      </c>
      <c r="P3052" s="78" t="s">
        <v>34</v>
      </c>
      <c r="Q3052" s="280" t="s">
        <v>170</v>
      </c>
      <c r="R3052" s="384" t="s">
        <v>48</v>
      </c>
      <c r="S3052" s="390" t="str">
        <f>+'EVCA sectoralclassification'!E199</f>
        <v>Internet technologies</v>
      </c>
      <c r="T3052" s="396" t="s">
        <v>41</v>
      </c>
      <c r="U3052" s="391" t="s">
        <v>218</v>
      </c>
      <c r="V3052" s="445" t="s">
        <v>174</v>
      </c>
      <c r="W3052" s="396"/>
      <c r="X3052" s="489">
        <v>45314</v>
      </c>
      <c r="Y3052" s="482"/>
      <c r="Z3052" s="74"/>
    </row>
    <row r="3053" spans="2:26" ht="42.45" hidden="1" customHeight="1" x14ac:dyDescent="0.3">
      <c r="B3053" s="56" t="str">
        <f t="shared" ca="1" si="358"/>
        <v>VERO</v>
      </c>
      <c r="C3053" s="57" t="b">
        <f t="shared" si="359"/>
        <v>1</v>
      </c>
      <c r="D3053" s="57" t="b">
        <f>+IF(Q3053='Convalida dati'!$B$16,AND('Dealflow centrale'!V3053&lt;&gt;"",I3053&lt;&gt;""),IF(AND('Dealflow centrale'!Q3053='Convalida dati'!$B$17,'Dealflow centrale'!I3053=""),OR('Dealflow centrale'!V3053="",V3053='Convalida dati'!$D$8),"FALSO"))</f>
        <v>1</v>
      </c>
      <c r="E3053" s="57" t="b">
        <f>+IF(OR(T3053='Convalida dati'!$F$4,T3053='Convalida dati'!$F$5,T3053='Convalida dati'!$F$8),OR('Dealflow centrale'!V3053='Convalida dati'!$D$9,V3053='Convalida dati'!$D$6,V3053='Convalida dati'!$D$7),IF(OR('Dealflow centrale'!T3053='Convalida dati'!$F$6,'Dealflow centrale'!T3053='Convalida dati'!$F$7),OR('Dealflow centrale'!V3053='Convalida dati'!$D$12,'Dealflow centrale'!V3053='Convalida dati'!$D$9,'Dealflow centrale'!V3053='Convalida dati'!$D$6),IF(T3053="",OR(V3053="",V3053='Convalida dati'!$D$8),"FALSO")))</f>
        <v>1</v>
      </c>
      <c r="F3053" s="58" t="str">
        <f t="shared" ca="1" si="360"/>
        <v>OK</v>
      </c>
      <c r="G3053" s="60">
        <f t="shared" si="355"/>
        <v>3048</v>
      </c>
      <c r="H3053" s="84">
        <v>45309</v>
      </c>
      <c r="I3053" s="295">
        <v>45309</v>
      </c>
      <c r="J3053" s="279" t="s">
        <v>6130</v>
      </c>
      <c r="K3053" s="70" t="s">
        <v>62</v>
      </c>
      <c r="L3053" s="70" t="s">
        <v>165</v>
      </c>
      <c r="M3053" s="72" t="s">
        <v>90</v>
      </c>
      <c r="N3053" s="75"/>
      <c r="O3053" s="73" t="s">
        <v>6129</v>
      </c>
      <c r="P3053" s="72" t="s">
        <v>34</v>
      </c>
      <c r="Q3053" s="281" t="s">
        <v>170</v>
      </c>
      <c r="R3053" s="385" t="s">
        <v>48</v>
      </c>
      <c r="S3053" s="388" t="str">
        <f>+'EVCA sectoralclassification'!E199</f>
        <v>Internet technologies</v>
      </c>
      <c r="T3053" s="397" t="s">
        <v>166</v>
      </c>
      <c r="U3053" s="380" t="s">
        <v>218</v>
      </c>
      <c r="V3053" s="425" t="s">
        <v>5177</v>
      </c>
      <c r="W3053" s="461"/>
      <c r="X3053" s="488">
        <v>45314</v>
      </c>
      <c r="Y3053" s="483"/>
      <c r="Z3053" s="80"/>
    </row>
    <row r="3054" spans="2:26" ht="42.45" hidden="1" customHeight="1" x14ac:dyDescent="0.3">
      <c r="B3054" s="56" t="str">
        <f t="shared" ca="1" si="358"/>
        <v>VERO</v>
      </c>
      <c r="C3054" s="57" t="b">
        <f t="shared" si="359"/>
        <v>1</v>
      </c>
      <c r="D3054" s="57" t="b">
        <f>+IF(Q3054='Convalida dati'!$B$16,AND('Dealflow centrale'!V3054&lt;&gt;"",I3054&lt;&gt;""),IF(AND('Dealflow centrale'!Q3054='Convalida dati'!$B$17,'Dealflow centrale'!I3054=""),OR('Dealflow centrale'!V3054="",V3054='Convalida dati'!$D$8),"FALSO"))</f>
        <v>1</v>
      </c>
      <c r="E3054" s="57" t="b">
        <f>+IF(OR(T3054='Convalida dati'!$F$4,T3054='Convalida dati'!$F$5,T3054='Convalida dati'!$F$8),OR('Dealflow centrale'!V3054='Convalida dati'!$D$9,V3054='Convalida dati'!$D$6,V3054='Convalida dati'!$D$7),IF(OR('Dealflow centrale'!T3054='Convalida dati'!$F$6,'Dealflow centrale'!T3054='Convalida dati'!$F$7),OR('Dealflow centrale'!V3054='Convalida dati'!$D$12,'Dealflow centrale'!V3054='Convalida dati'!$D$9,'Dealflow centrale'!V3054='Convalida dati'!$D$6),IF(T3054="",OR(V3054="",V3054='Convalida dati'!$D$8),"FALSO")))</f>
        <v>1</v>
      </c>
      <c r="F3054" s="58" t="str">
        <f t="shared" ca="1" si="360"/>
        <v>OK</v>
      </c>
      <c r="G3054" s="66">
        <f t="shared" si="355"/>
        <v>3049</v>
      </c>
      <c r="H3054" s="85">
        <v>45310</v>
      </c>
      <c r="I3054" s="296">
        <v>45310</v>
      </c>
      <c r="J3054" s="292" t="s">
        <v>6131</v>
      </c>
      <c r="K3054" s="76" t="s">
        <v>62</v>
      </c>
      <c r="L3054" s="76" t="s">
        <v>2790</v>
      </c>
      <c r="M3054" s="78" t="s">
        <v>98</v>
      </c>
      <c r="N3054" s="77"/>
      <c r="O3054" s="272" t="s">
        <v>6132</v>
      </c>
      <c r="P3054" s="78" t="s">
        <v>34</v>
      </c>
      <c r="Q3054" s="280" t="s">
        <v>170</v>
      </c>
      <c r="R3054" s="382" t="s">
        <v>46</v>
      </c>
      <c r="S3054" s="387" t="str">
        <f>+'EVCA sectoralclassification'!E88</f>
        <v>Business and industrial services</v>
      </c>
      <c r="T3054" s="396" t="s">
        <v>41</v>
      </c>
      <c r="U3054" s="391" t="s">
        <v>218</v>
      </c>
      <c r="V3054" s="445" t="s">
        <v>174</v>
      </c>
      <c r="W3054" s="396"/>
      <c r="X3054" s="489">
        <v>45314</v>
      </c>
      <c r="Y3054" s="482"/>
      <c r="Z3054" s="74"/>
    </row>
    <row r="3055" spans="2:26" ht="42.45" hidden="1" customHeight="1" x14ac:dyDescent="0.3">
      <c r="B3055" s="56" t="str">
        <f t="shared" ca="1" si="358"/>
        <v>VERO</v>
      </c>
      <c r="C3055" s="57" t="b">
        <f t="shared" si="359"/>
        <v>1</v>
      </c>
      <c r="D3055" s="57" t="b">
        <f>+IF(Q3055='Convalida dati'!$B$16,AND('Dealflow centrale'!V3055&lt;&gt;"",I3055&lt;&gt;""),IF(AND('Dealflow centrale'!Q3055='Convalida dati'!$B$17,'Dealflow centrale'!I3055=""),OR('Dealflow centrale'!V3055="",V3055='Convalida dati'!$D$8),"FALSO"))</f>
        <v>1</v>
      </c>
      <c r="E3055" s="57" t="b">
        <f>+IF(OR(T3055='Convalida dati'!$F$4,T3055='Convalida dati'!$F$5,T3055='Convalida dati'!$F$8),OR('Dealflow centrale'!V3055='Convalida dati'!$D$9,V3055='Convalida dati'!$D$6,V3055='Convalida dati'!$D$7),IF(OR('Dealflow centrale'!T3055='Convalida dati'!$F$6,'Dealflow centrale'!T3055='Convalida dati'!$F$7),OR('Dealflow centrale'!V3055='Convalida dati'!$D$12,'Dealflow centrale'!V3055='Convalida dati'!$D$9,'Dealflow centrale'!V3055='Convalida dati'!$D$6),IF(T3055="",OR(V3055="",V3055='Convalida dati'!$D$8),"FALSO")))</f>
        <v>1</v>
      </c>
      <c r="F3055" s="58" t="str">
        <f t="shared" ca="1" si="360"/>
        <v>OK</v>
      </c>
      <c r="G3055" s="60">
        <f t="shared" si="355"/>
        <v>3050</v>
      </c>
      <c r="H3055" s="84">
        <v>45310</v>
      </c>
      <c r="I3055" s="295">
        <v>45310</v>
      </c>
      <c r="J3055" s="279" t="s">
        <v>6134</v>
      </c>
      <c r="K3055" s="70" t="s">
        <v>62</v>
      </c>
      <c r="L3055" s="70" t="s">
        <v>192</v>
      </c>
      <c r="M3055" s="72" t="s">
        <v>95</v>
      </c>
      <c r="N3055" s="75"/>
      <c r="O3055" s="73" t="s">
        <v>6133</v>
      </c>
      <c r="P3055" s="72" t="s">
        <v>34</v>
      </c>
      <c r="Q3055" s="281" t="s">
        <v>170</v>
      </c>
      <c r="R3055" s="385" t="s">
        <v>47</v>
      </c>
      <c r="S3055" s="388" t="str">
        <f>+'EVCA sectoralclassification'!E125</f>
        <v>Consumer products manufacturing</v>
      </c>
      <c r="T3055" s="397" t="s">
        <v>41</v>
      </c>
      <c r="U3055" s="380" t="s">
        <v>218</v>
      </c>
      <c r="V3055" s="434" t="s">
        <v>174</v>
      </c>
      <c r="W3055" s="397"/>
      <c r="X3055" s="491">
        <v>45314</v>
      </c>
      <c r="Y3055" s="483"/>
      <c r="Z3055" s="80"/>
    </row>
    <row r="3056" spans="2:26" ht="42.45" hidden="1" customHeight="1" x14ac:dyDescent="0.3">
      <c r="B3056" s="56" t="str">
        <f t="shared" ca="1" si="358"/>
        <v>VERO</v>
      </c>
      <c r="C3056" s="57" t="b">
        <f t="shared" si="359"/>
        <v>1</v>
      </c>
      <c r="D3056" s="57" t="b">
        <f>+IF(Q3056='Convalida dati'!$B$16,AND('Dealflow centrale'!V3056&lt;&gt;"",I3056&lt;&gt;""),IF(AND('Dealflow centrale'!Q3056='Convalida dati'!$B$17,'Dealflow centrale'!I3056=""),OR('Dealflow centrale'!V3056="",V3056='Convalida dati'!$D$8),"FALSO"))</f>
        <v>1</v>
      </c>
      <c r="E3056" s="57" t="b">
        <f>+IF(OR(T3056='Convalida dati'!$F$4,T3056='Convalida dati'!$F$5,T3056='Convalida dati'!$F$8),OR('Dealflow centrale'!V3056='Convalida dati'!$D$9,V3056='Convalida dati'!$D$6,V3056='Convalida dati'!$D$7),IF(OR('Dealflow centrale'!T3056='Convalida dati'!$F$6,'Dealflow centrale'!T3056='Convalida dati'!$F$7),OR('Dealflow centrale'!V3056='Convalida dati'!$D$12,'Dealflow centrale'!V3056='Convalida dati'!$D$9,'Dealflow centrale'!V3056='Convalida dati'!$D$6),IF(T3056="",OR(V3056="",V3056='Convalida dati'!$D$8),"FALSO")))</f>
        <v>1</v>
      </c>
      <c r="F3056" s="58" t="str">
        <f t="shared" ca="1" si="360"/>
        <v>OK</v>
      </c>
      <c r="G3056" s="66">
        <f t="shared" si="355"/>
        <v>3051</v>
      </c>
      <c r="H3056" s="273">
        <v>45313</v>
      </c>
      <c r="I3056" s="296">
        <v>45313</v>
      </c>
      <c r="J3056" s="292" t="s">
        <v>6135</v>
      </c>
      <c r="K3056" s="76" t="s">
        <v>62</v>
      </c>
      <c r="L3056" s="76" t="s">
        <v>1581</v>
      </c>
      <c r="M3056" s="78" t="s">
        <v>90</v>
      </c>
      <c r="N3056" s="77"/>
      <c r="O3056" s="272" t="s">
        <v>6136</v>
      </c>
      <c r="P3056" s="78" t="s">
        <v>34</v>
      </c>
      <c r="Q3056" s="280" t="s">
        <v>170</v>
      </c>
      <c r="R3056" s="384" t="s">
        <v>46</v>
      </c>
      <c r="S3056" s="387" t="str">
        <f>+'EVCA sectoralclassification'!E176</f>
        <v>Environmental services</v>
      </c>
      <c r="T3056" s="396" t="s">
        <v>41</v>
      </c>
      <c r="U3056" s="391" t="s">
        <v>218</v>
      </c>
      <c r="V3056" s="445" t="s">
        <v>174</v>
      </c>
      <c r="W3056" s="396"/>
      <c r="X3056" s="489">
        <v>45314</v>
      </c>
      <c r="Y3056" s="482"/>
      <c r="Z3056" s="74"/>
    </row>
    <row r="3057" spans="2:26" ht="42.45" hidden="1" customHeight="1" x14ac:dyDescent="0.3">
      <c r="B3057" s="56" t="str">
        <f t="shared" ca="1" si="358"/>
        <v>VERO</v>
      </c>
      <c r="C3057" s="57" t="b">
        <f t="shared" si="359"/>
        <v>1</v>
      </c>
      <c r="D3057" s="57" t="b">
        <f>+IF(Q3057='Convalida dati'!$B$16,AND('Dealflow centrale'!V3057&lt;&gt;"",I3057&lt;&gt;""),IF(AND('Dealflow centrale'!Q3057='Convalida dati'!$B$17,'Dealflow centrale'!I3057=""),OR('Dealflow centrale'!V3057="",V3057='Convalida dati'!$D$8),"FALSO"))</f>
        <v>1</v>
      </c>
      <c r="E3057" s="57" t="b">
        <f>+IF(OR(T3057='Convalida dati'!$F$4,T3057='Convalida dati'!$F$5,T3057='Convalida dati'!$F$8),OR('Dealflow centrale'!V3057='Convalida dati'!$D$9,V3057='Convalida dati'!$D$6,V3057='Convalida dati'!$D$7),IF(OR('Dealflow centrale'!T3057='Convalida dati'!$F$6,'Dealflow centrale'!T3057='Convalida dati'!$F$7),OR('Dealflow centrale'!V3057='Convalida dati'!$D$12,'Dealflow centrale'!V3057='Convalida dati'!$D$9,'Dealflow centrale'!V3057='Convalida dati'!$D$6),IF(T3057="",OR(V3057="",V3057='Convalida dati'!$D$8),"FALSO")))</f>
        <v>1</v>
      </c>
      <c r="F3057" s="58" t="str">
        <f t="shared" ca="1" si="360"/>
        <v>OK</v>
      </c>
      <c r="G3057" s="60">
        <f t="shared" si="355"/>
        <v>3052</v>
      </c>
      <c r="H3057" s="84">
        <v>45313</v>
      </c>
      <c r="I3057" s="295">
        <v>45313</v>
      </c>
      <c r="J3057" s="279" t="s">
        <v>6137</v>
      </c>
      <c r="K3057" s="70" t="s">
        <v>62</v>
      </c>
      <c r="L3057" s="70" t="s">
        <v>149</v>
      </c>
      <c r="M3057" s="72" t="s">
        <v>92</v>
      </c>
      <c r="N3057" s="75" t="s">
        <v>6138</v>
      </c>
      <c r="O3057" s="73"/>
      <c r="P3057" s="72" t="s">
        <v>36</v>
      </c>
      <c r="Q3057" s="281" t="s">
        <v>170</v>
      </c>
      <c r="R3057" s="385" t="s">
        <v>52</v>
      </c>
      <c r="S3057" s="388" t="str">
        <f>+'EVCA sectoralclassification'!E232</f>
        <v>Medical devices and supplies</v>
      </c>
      <c r="T3057" s="397" t="s">
        <v>41</v>
      </c>
      <c r="U3057" s="380" t="s">
        <v>218</v>
      </c>
      <c r="V3057" s="434" t="s">
        <v>174</v>
      </c>
      <c r="W3057" s="397"/>
      <c r="X3057" s="488">
        <v>45314</v>
      </c>
      <c r="Y3057" s="483"/>
      <c r="Z3057" s="80"/>
    </row>
    <row r="3058" spans="2:26" ht="42.45" hidden="1" customHeight="1" x14ac:dyDescent="0.3">
      <c r="B3058" s="56" t="str">
        <f t="shared" ca="1" si="358"/>
        <v>VERO</v>
      </c>
      <c r="C3058" s="57" t="b">
        <f t="shared" si="359"/>
        <v>1</v>
      </c>
      <c r="D3058" s="57" t="b">
        <f>+IF(Q3058='Convalida dati'!$B$16,AND('Dealflow centrale'!V3058&lt;&gt;"",I3058&lt;&gt;""),IF(AND('Dealflow centrale'!Q3058='Convalida dati'!$B$17,'Dealflow centrale'!I3058=""),OR('Dealflow centrale'!V3058="",V3058='Convalida dati'!$D$8),"FALSO"))</f>
        <v>1</v>
      </c>
      <c r="E3058" s="57" t="b">
        <f>+IF(OR(T3058='Convalida dati'!$F$4,T3058='Convalida dati'!$F$5,T3058='Convalida dati'!$F$8),OR('Dealflow centrale'!V3058='Convalida dati'!$D$9,V3058='Convalida dati'!$D$6,V3058='Convalida dati'!$D$7),IF(OR('Dealflow centrale'!T3058='Convalida dati'!$F$6,'Dealflow centrale'!T3058='Convalida dati'!$F$7),OR('Dealflow centrale'!V3058='Convalida dati'!$D$12,'Dealflow centrale'!V3058='Convalida dati'!$D$9,'Dealflow centrale'!V3058='Convalida dati'!$D$6),IF(T3058="",OR(V3058="",V3058='Convalida dati'!$D$8),"FALSO")))</f>
        <v>1</v>
      </c>
      <c r="F3058" s="58" t="str">
        <f t="shared" ca="1" si="360"/>
        <v>OK</v>
      </c>
      <c r="G3058" s="66">
        <f t="shared" si="355"/>
        <v>3053</v>
      </c>
      <c r="H3058" s="85">
        <v>45313</v>
      </c>
      <c r="I3058" s="296">
        <v>45313</v>
      </c>
      <c r="J3058" s="292" t="s">
        <v>6140</v>
      </c>
      <c r="K3058" s="76" t="s">
        <v>62</v>
      </c>
      <c r="L3058" s="76" t="s">
        <v>206</v>
      </c>
      <c r="M3058" s="78" t="s">
        <v>206</v>
      </c>
      <c r="N3058" s="77"/>
      <c r="O3058" s="272" t="s">
        <v>6139</v>
      </c>
      <c r="P3058" s="78" t="s">
        <v>34</v>
      </c>
      <c r="Q3058" s="280" t="s">
        <v>170</v>
      </c>
      <c r="R3058" s="382" t="s">
        <v>52</v>
      </c>
      <c r="S3058" s="390" t="str">
        <f>+'EVCA sectoralclassification'!E234</f>
        <v>Healthcare: other</v>
      </c>
      <c r="T3058" s="396" t="s">
        <v>41</v>
      </c>
      <c r="U3058" s="391" t="s">
        <v>218</v>
      </c>
      <c r="V3058" s="445" t="s">
        <v>174</v>
      </c>
      <c r="W3058" s="396"/>
      <c r="X3058" s="489">
        <v>45314</v>
      </c>
      <c r="Y3058" s="482"/>
      <c r="Z3058" s="74"/>
    </row>
    <row r="3059" spans="2:26" ht="42.45" hidden="1" customHeight="1" x14ac:dyDescent="0.3">
      <c r="B3059" s="56" t="str">
        <f t="shared" ca="1" si="358"/>
        <v>VERO</v>
      </c>
      <c r="C3059" s="57" t="b">
        <f t="shared" si="359"/>
        <v>1</v>
      </c>
      <c r="D3059" s="57" t="b">
        <f>+IF(Q3059='Convalida dati'!$B$16,AND('Dealflow centrale'!V3059&lt;&gt;"",I3059&lt;&gt;""),IF(AND('Dealflow centrale'!Q3059='Convalida dati'!$B$17,'Dealflow centrale'!I3059=""),OR('Dealflow centrale'!V3059="",V3059='Convalida dati'!$D$8),"FALSO"))</f>
        <v>1</v>
      </c>
      <c r="E3059" s="57" t="b">
        <f>+IF(OR(T3059='Convalida dati'!$F$4,T3059='Convalida dati'!$F$5,T3059='Convalida dati'!$F$8),OR('Dealflow centrale'!V3059='Convalida dati'!$D$9,V3059='Convalida dati'!$D$6,V3059='Convalida dati'!$D$7),IF(OR('Dealflow centrale'!T3059='Convalida dati'!$F$6,'Dealflow centrale'!T3059='Convalida dati'!$F$7),OR('Dealflow centrale'!V3059='Convalida dati'!$D$12,'Dealflow centrale'!V3059='Convalida dati'!$D$9,'Dealflow centrale'!V3059='Convalida dati'!$D$6),IF(T3059="",OR(V3059="",V3059='Convalida dati'!$D$8),"FALSO")))</f>
        <v>1</v>
      </c>
      <c r="F3059" s="58" t="str">
        <f t="shared" ca="1" si="360"/>
        <v>OK</v>
      </c>
      <c r="G3059" s="60">
        <f t="shared" si="355"/>
        <v>3054</v>
      </c>
      <c r="H3059" s="282">
        <v>45314</v>
      </c>
      <c r="I3059" s="295">
        <v>45314</v>
      </c>
      <c r="J3059" s="279" t="s">
        <v>6141</v>
      </c>
      <c r="K3059" s="70" t="s">
        <v>62</v>
      </c>
      <c r="L3059" s="70" t="s">
        <v>149</v>
      </c>
      <c r="M3059" s="72" t="s">
        <v>92</v>
      </c>
      <c r="N3059" s="75"/>
      <c r="O3059" s="73" t="s">
        <v>6142</v>
      </c>
      <c r="P3059" s="72" t="s">
        <v>34</v>
      </c>
      <c r="Q3059" s="281" t="s">
        <v>170</v>
      </c>
      <c r="R3059" s="385" t="s">
        <v>48</v>
      </c>
      <c r="S3059" s="388" t="str">
        <f>+'EVCA sectoralclassification'!E200</f>
        <v>Internet technologies</v>
      </c>
      <c r="T3059" s="397" t="s">
        <v>166</v>
      </c>
      <c r="U3059" s="380" t="s">
        <v>218</v>
      </c>
      <c r="V3059" s="425" t="s">
        <v>5177</v>
      </c>
      <c r="W3059" s="461"/>
      <c r="X3059" s="488">
        <v>45322</v>
      </c>
      <c r="Y3059" s="483"/>
      <c r="Z3059" s="80"/>
    </row>
    <row r="3060" spans="2:26" ht="42.45" hidden="1" customHeight="1" x14ac:dyDescent="0.3">
      <c r="B3060" s="56" t="str">
        <f t="shared" ca="1" si="358"/>
        <v>VERO</v>
      </c>
      <c r="C3060" s="57" t="b">
        <f t="shared" si="359"/>
        <v>1</v>
      </c>
      <c r="D3060" s="57" t="b">
        <f>+IF(Q3060='Convalida dati'!$B$16,AND('Dealflow centrale'!V3060&lt;&gt;"",I3060&lt;&gt;""),IF(AND('Dealflow centrale'!Q3060='Convalida dati'!$B$17,'Dealflow centrale'!I3060=""),OR('Dealflow centrale'!V3060="",V3060='Convalida dati'!$D$8),"FALSO"))</f>
        <v>1</v>
      </c>
      <c r="E3060" s="57" t="b">
        <f>+IF(OR(T3060='Convalida dati'!$F$4,T3060='Convalida dati'!$F$5,T3060='Convalida dati'!$F$8),OR('Dealflow centrale'!V3060='Convalida dati'!$D$9,V3060='Convalida dati'!$D$6,V3060='Convalida dati'!$D$7),IF(OR('Dealflow centrale'!T3060='Convalida dati'!$F$6,'Dealflow centrale'!T3060='Convalida dati'!$F$7),OR('Dealflow centrale'!V3060='Convalida dati'!$D$12,'Dealflow centrale'!V3060='Convalida dati'!$D$9,'Dealflow centrale'!V3060='Convalida dati'!$D$6),IF(T3060="",OR(V3060="",V3060='Convalida dati'!$D$8),"FALSO")))</f>
        <v>1</v>
      </c>
      <c r="F3060" s="58" t="str">
        <f t="shared" ca="1" si="360"/>
        <v>OK</v>
      </c>
      <c r="G3060" s="66">
        <f t="shared" si="355"/>
        <v>3055</v>
      </c>
      <c r="H3060" s="85">
        <v>45314</v>
      </c>
      <c r="I3060" s="296">
        <v>45314</v>
      </c>
      <c r="J3060" s="292" t="s">
        <v>6143</v>
      </c>
      <c r="K3060" s="76" t="s">
        <v>62</v>
      </c>
      <c r="L3060" s="76" t="s">
        <v>149</v>
      </c>
      <c r="M3060" s="78" t="s">
        <v>92</v>
      </c>
      <c r="N3060" s="64"/>
      <c r="O3060" s="272" t="s">
        <v>6144</v>
      </c>
      <c r="P3060" s="66" t="s">
        <v>34</v>
      </c>
      <c r="Q3060" s="280" t="s">
        <v>170</v>
      </c>
      <c r="R3060" s="384" t="s">
        <v>52</v>
      </c>
      <c r="S3060" s="390" t="str">
        <f>+'EVCA sectoralclassification'!E232</f>
        <v>Medical devices and supplies</v>
      </c>
      <c r="T3060" s="396" t="s">
        <v>166</v>
      </c>
      <c r="U3060" s="391" t="s">
        <v>218</v>
      </c>
      <c r="V3060" s="427" t="s">
        <v>5177</v>
      </c>
      <c r="W3060" s="462"/>
      <c r="X3060" s="489">
        <v>45322</v>
      </c>
      <c r="Y3060" s="482"/>
      <c r="Z3060" s="74"/>
    </row>
    <row r="3061" spans="2:26" ht="42.45" hidden="1" customHeight="1" x14ac:dyDescent="0.3">
      <c r="B3061" s="56" t="str">
        <f t="shared" ca="1" si="358"/>
        <v>VERO</v>
      </c>
      <c r="C3061" s="57" t="b">
        <f t="shared" si="359"/>
        <v>1</v>
      </c>
      <c r="D3061" s="57" t="b">
        <f>+IF(Q3061='Convalida dati'!$B$16,AND('Dealflow centrale'!V3061&lt;&gt;"",I3061&lt;&gt;""),IF(AND('Dealflow centrale'!Q3061='Convalida dati'!$B$17,'Dealflow centrale'!I3061=""),OR('Dealflow centrale'!V3061="",V3061='Convalida dati'!$D$8),"FALSO"))</f>
        <v>1</v>
      </c>
      <c r="E3061" s="57" t="b">
        <f>+IF(OR(T3061='Convalida dati'!$F$4,T3061='Convalida dati'!$F$5,T3061='Convalida dati'!$F$8),OR('Dealflow centrale'!V3061='Convalida dati'!$D$9,V3061='Convalida dati'!$D$6,V3061='Convalida dati'!$D$7),IF(OR('Dealflow centrale'!T3061='Convalida dati'!$F$6,'Dealflow centrale'!T3061='Convalida dati'!$F$7),OR('Dealflow centrale'!V3061='Convalida dati'!$D$12,'Dealflow centrale'!V3061='Convalida dati'!$D$9,'Dealflow centrale'!V3061='Convalida dati'!$D$6),IF(T3061="",OR(V3061="",V3061='Convalida dati'!$D$8),"FALSO")))</f>
        <v>1</v>
      </c>
      <c r="F3061" s="58" t="str">
        <f t="shared" ca="1" si="360"/>
        <v>OK</v>
      </c>
      <c r="G3061" s="60">
        <f t="shared" si="355"/>
        <v>3056</v>
      </c>
      <c r="H3061" s="84">
        <v>45315</v>
      </c>
      <c r="I3061" s="295">
        <v>45315</v>
      </c>
      <c r="J3061" s="279" t="s">
        <v>6160</v>
      </c>
      <c r="K3061" s="70" t="s">
        <v>62</v>
      </c>
      <c r="L3061" s="70" t="s">
        <v>206</v>
      </c>
      <c r="M3061" s="72" t="s">
        <v>206</v>
      </c>
      <c r="N3061" s="75"/>
      <c r="O3061" s="73" t="s">
        <v>6145</v>
      </c>
      <c r="P3061" s="72" t="s">
        <v>35</v>
      </c>
      <c r="Q3061" s="281" t="s">
        <v>170</v>
      </c>
      <c r="R3061" s="385" t="s">
        <v>49</v>
      </c>
      <c r="S3061" s="388" t="s">
        <v>702</v>
      </c>
      <c r="T3061" s="397" t="s">
        <v>166</v>
      </c>
      <c r="U3061" s="380" t="s">
        <v>218</v>
      </c>
      <c r="V3061" s="425" t="s">
        <v>5177</v>
      </c>
      <c r="W3061" s="461"/>
      <c r="X3061" s="488">
        <v>45322</v>
      </c>
      <c r="Y3061" s="483"/>
      <c r="Z3061" s="80"/>
    </row>
    <row r="3062" spans="2:26" ht="42.45" hidden="1" customHeight="1" x14ac:dyDescent="0.3">
      <c r="B3062" s="56" t="str">
        <f t="shared" ca="1" si="358"/>
        <v>VERO</v>
      </c>
      <c r="C3062" s="57" t="b">
        <f t="shared" si="359"/>
        <v>1</v>
      </c>
      <c r="D3062" s="57" t="b">
        <f>+IF(Q3062='Convalida dati'!$B$16,AND('Dealflow centrale'!V3062&lt;&gt;"",I3062&lt;&gt;""),IF(AND('Dealflow centrale'!Q3062='Convalida dati'!$B$17,'Dealflow centrale'!I3062=""),OR('Dealflow centrale'!V3062="",V3062='Convalida dati'!$D$8),"FALSO"))</f>
        <v>1</v>
      </c>
      <c r="E3062" s="57" t="b">
        <f>+IF(OR(T3062='Convalida dati'!$F$4,T3062='Convalida dati'!$F$5,T3062='Convalida dati'!$F$8),OR('Dealflow centrale'!V3062='Convalida dati'!$D$9,V3062='Convalida dati'!$D$6,V3062='Convalida dati'!$D$7),IF(OR('Dealflow centrale'!T3062='Convalida dati'!$F$6,'Dealflow centrale'!T3062='Convalida dati'!$F$7),OR('Dealflow centrale'!V3062='Convalida dati'!$D$12,'Dealflow centrale'!V3062='Convalida dati'!$D$9,'Dealflow centrale'!V3062='Convalida dati'!$D$6),IF(T3062="",OR(V3062="",V3062='Convalida dati'!$D$8),"FALSO")))</f>
        <v>1</v>
      </c>
      <c r="F3062" s="58" t="str">
        <f t="shared" ca="1" si="360"/>
        <v>OK</v>
      </c>
      <c r="G3062" s="66">
        <f t="shared" si="355"/>
        <v>3057</v>
      </c>
      <c r="H3062" s="273">
        <v>45316</v>
      </c>
      <c r="I3062" s="296">
        <v>45316</v>
      </c>
      <c r="J3062" s="292" t="s">
        <v>6146</v>
      </c>
      <c r="K3062" s="76" t="s">
        <v>62</v>
      </c>
      <c r="L3062" s="76" t="s">
        <v>149</v>
      </c>
      <c r="M3062" s="78" t="s">
        <v>92</v>
      </c>
      <c r="N3062" s="64"/>
      <c r="O3062" s="272" t="s">
        <v>6151</v>
      </c>
      <c r="P3062" s="78" t="s">
        <v>83</v>
      </c>
      <c r="Q3062" s="280" t="s">
        <v>170</v>
      </c>
      <c r="R3062" s="384" t="s">
        <v>49</v>
      </c>
      <c r="S3062" s="390" t="str">
        <f>+'EVCA sectoralclassification'!E183</f>
        <v>Financial institutions and services</v>
      </c>
      <c r="T3062" s="382" t="s">
        <v>166</v>
      </c>
      <c r="U3062" s="78" t="s">
        <v>218</v>
      </c>
      <c r="V3062" s="427" t="s">
        <v>5177</v>
      </c>
      <c r="W3062" s="462"/>
      <c r="X3062" s="489">
        <v>45322</v>
      </c>
      <c r="Y3062" s="482"/>
      <c r="Z3062" s="74"/>
    </row>
    <row r="3063" spans="2:26" ht="42.45" hidden="1" customHeight="1" x14ac:dyDescent="0.3">
      <c r="B3063" s="56" t="str">
        <f t="shared" ca="1" si="358"/>
        <v>VERO</v>
      </c>
      <c r="C3063" s="57" t="b">
        <f t="shared" si="359"/>
        <v>1</v>
      </c>
      <c r="D3063" s="57" t="b">
        <f>+IF(Q3063='Convalida dati'!$B$16,AND('Dealflow centrale'!V3063&lt;&gt;"",I3063&lt;&gt;""),IF(AND('Dealflow centrale'!Q3063='Convalida dati'!$B$17,'Dealflow centrale'!I3063=""),OR('Dealflow centrale'!V3063="",V3063='Convalida dati'!$D$8),"FALSO"))</f>
        <v>1</v>
      </c>
      <c r="E3063" s="57" t="b">
        <f>+IF(OR(T3063='Convalida dati'!$F$4,T3063='Convalida dati'!$F$5,T3063='Convalida dati'!$F$8),OR('Dealflow centrale'!V3063='Convalida dati'!$D$9,V3063='Convalida dati'!$D$6,V3063='Convalida dati'!$D$7),IF(OR('Dealflow centrale'!T3063='Convalida dati'!$F$6,'Dealflow centrale'!T3063='Convalida dati'!$F$7),OR('Dealflow centrale'!V3063='Convalida dati'!$D$12,'Dealflow centrale'!V3063='Convalida dati'!$D$9,'Dealflow centrale'!V3063='Convalida dati'!$D$6),IF(T3063="",OR(V3063="",V3063='Convalida dati'!$D$8),"FALSO")))</f>
        <v>1</v>
      </c>
      <c r="F3063" s="58" t="str">
        <f t="shared" ca="1" si="360"/>
        <v>OK</v>
      </c>
      <c r="G3063" s="60">
        <f t="shared" ref="G3063:G3139" si="361">+G3062+1</f>
        <v>3058</v>
      </c>
      <c r="H3063" s="84">
        <v>45316</v>
      </c>
      <c r="I3063" s="295">
        <v>45316</v>
      </c>
      <c r="J3063" s="279" t="s">
        <v>6148</v>
      </c>
      <c r="K3063" s="70" t="s">
        <v>62</v>
      </c>
      <c r="L3063" s="70" t="s">
        <v>206</v>
      </c>
      <c r="M3063" s="72" t="s">
        <v>206</v>
      </c>
      <c r="N3063" s="75"/>
      <c r="O3063" s="73" t="s">
        <v>6147</v>
      </c>
      <c r="P3063" s="72" t="s">
        <v>35</v>
      </c>
      <c r="Q3063" s="281" t="s">
        <v>170</v>
      </c>
      <c r="R3063" s="385" t="s">
        <v>52</v>
      </c>
      <c r="S3063" s="388" t="str">
        <f>+'EVCA sectoralclassification'!E231</f>
        <v>Medical devices and supplies</v>
      </c>
      <c r="T3063" s="385" t="s">
        <v>41</v>
      </c>
      <c r="U3063" s="72" t="s">
        <v>218</v>
      </c>
      <c r="V3063" s="434" t="s">
        <v>174</v>
      </c>
      <c r="W3063" s="397"/>
      <c r="X3063" s="488">
        <v>45322</v>
      </c>
      <c r="Y3063" s="483"/>
      <c r="Z3063" s="80"/>
    </row>
    <row r="3064" spans="2:26" ht="42.45" hidden="1" customHeight="1" x14ac:dyDescent="0.3">
      <c r="B3064" s="56" t="str">
        <f t="shared" ca="1" si="358"/>
        <v>VERO</v>
      </c>
      <c r="C3064" s="57" t="b">
        <f t="shared" si="359"/>
        <v>1</v>
      </c>
      <c r="D3064" s="57" t="b">
        <f>+IF(Q3064='Convalida dati'!$B$16,AND('Dealflow centrale'!V3064&lt;&gt;"",I3064&lt;&gt;""),IF(AND('Dealflow centrale'!Q3064='Convalida dati'!$B$17,'Dealflow centrale'!I3064=""),OR('Dealflow centrale'!V3064="",V3064='Convalida dati'!$D$8),"FALSO"))</f>
        <v>1</v>
      </c>
      <c r="E3064" s="57" t="b">
        <f>+IF(OR(T3064='Convalida dati'!$F$4,T3064='Convalida dati'!$F$5,T3064='Convalida dati'!$F$8),OR('Dealflow centrale'!V3064='Convalida dati'!$D$9,V3064='Convalida dati'!$D$6,V3064='Convalida dati'!$D$7),IF(OR('Dealflow centrale'!T3064='Convalida dati'!$F$6,'Dealflow centrale'!T3064='Convalida dati'!$F$7),OR('Dealflow centrale'!V3064='Convalida dati'!$D$12,'Dealflow centrale'!V3064='Convalida dati'!$D$9,'Dealflow centrale'!V3064='Convalida dati'!$D$6),IF(T3064="",OR(V3064="",V3064='Convalida dati'!$D$8),"FALSO")))</f>
        <v>1</v>
      </c>
      <c r="F3064" s="58" t="str">
        <f t="shared" ca="1" si="360"/>
        <v>OK</v>
      </c>
      <c r="G3064" s="66">
        <f t="shared" si="361"/>
        <v>3059</v>
      </c>
      <c r="H3064" s="85">
        <v>45316</v>
      </c>
      <c r="I3064" s="296">
        <v>45316</v>
      </c>
      <c r="J3064" s="292" t="s">
        <v>6150</v>
      </c>
      <c r="K3064" s="76" t="s">
        <v>64</v>
      </c>
      <c r="L3064" s="76" t="s">
        <v>895</v>
      </c>
      <c r="M3064" s="78" t="s">
        <v>161</v>
      </c>
      <c r="N3064" s="64"/>
      <c r="O3064" s="272" t="s">
        <v>6149</v>
      </c>
      <c r="P3064" s="78" t="s">
        <v>34</v>
      </c>
      <c r="Q3064" s="280" t="s">
        <v>170</v>
      </c>
      <c r="R3064" s="384" t="s">
        <v>47</v>
      </c>
      <c r="S3064" s="387" t="str">
        <f>+'EVCA sectoralclassification'!E131</f>
        <v>Consumer products manufacturing</v>
      </c>
      <c r="T3064" s="384" t="s">
        <v>41</v>
      </c>
      <c r="U3064" s="78" t="s">
        <v>218</v>
      </c>
      <c r="V3064" s="445" t="s">
        <v>174</v>
      </c>
      <c r="W3064" s="396"/>
      <c r="X3064" s="489">
        <v>45322</v>
      </c>
      <c r="Y3064" s="482"/>
      <c r="Z3064" s="74"/>
    </row>
    <row r="3065" spans="2:26" ht="42.45" hidden="1" customHeight="1" x14ac:dyDescent="0.3">
      <c r="B3065" s="56" t="str">
        <f t="shared" ca="1" si="358"/>
        <v>VERO</v>
      </c>
      <c r="C3065" s="57" t="b">
        <f t="shared" si="359"/>
        <v>1</v>
      </c>
      <c r="D3065" s="57" t="b">
        <f>+IF(Q3065='Convalida dati'!$B$16,AND('Dealflow centrale'!V3065&lt;&gt;"",I3065&lt;&gt;""),IF(AND('Dealflow centrale'!Q3065='Convalida dati'!$B$17,'Dealflow centrale'!I3065=""),OR('Dealflow centrale'!V3065="",V3065='Convalida dati'!$D$8),"FALSO"))</f>
        <v>1</v>
      </c>
      <c r="E3065" s="57" t="b">
        <f>+IF(OR(T3065='Convalida dati'!$F$4,T3065='Convalida dati'!$F$5,T3065='Convalida dati'!$F$8),OR('Dealflow centrale'!V3065='Convalida dati'!$D$9,V3065='Convalida dati'!$D$6,V3065='Convalida dati'!$D$7),IF(OR('Dealflow centrale'!T3065='Convalida dati'!$F$6,'Dealflow centrale'!T3065='Convalida dati'!$F$7),OR('Dealflow centrale'!V3065='Convalida dati'!$D$12,'Dealflow centrale'!V3065='Convalida dati'!$D$9,'Dealflow centrale'!V3065='Convalida dati'!$D$6),IF(T3065="",OR(V3065="",V3065='Convalida dati'!$D$8),"FALSO")))</f>
        <v>1</v>
      </c>
      <c r="F3065" s="58" t="str">
        <f t="shared" ca="1" si="360"/>
        <v>OK</v>
      </c>
      <c r="G3065" s="60">
        <f t="shared" si="361"/>
        <v>3060</v>
      </c>
      <c r="H3065" s="84">
        <v>45317</v>
      </c>
      <c r="I3065" s="295">
        <v>45317</v>
      </c>
      <c r="J3065" s="279" t="s">
        <v>6152</v>
      </c>
      <c r="K3065" s="70" t="s">
        <v>62</v>
      </c>
      <c r="L3065" s="70" t="s">
        <v>202</v>
      </c>
      <c r="M3065" s="72" t="s">
        <v>89</v>
      </c>
      <c r="N3065" s="75"/>
      <c r="O3065" s="73" t="s">
        <v>6096</v>
      </c>
      <c r="P3065" s="72" t="s">
        <v>35</v>
      </c>
      <c r="Q3065" s="281" t="s">
        <v>170</v>
      </c>
      <c r="R3065" s="385" t="s">
        <v>48</v>
      </c>
      <c r="S3065" s="388" t="str">
        <f>+'EVCA sectoralclassification'!E199</f>
        <v>Internet technologies</v>
      </c>
      <c r="T3065" s="385" t="s">
        <v>167</v>
      </c>
      <c r="U3065" s="72" t="s">
        <v>218</v>
      </c>
      <c r="V3065" s="425" t="s">
        <v>5177</v>
      </c>
      <c r="W3065" s="461"/>
      <c r="X3065" s="488">
        <v>45322</v>
      </c>
      <c r="Y3065" s="483"/>
      <c r="Z3065" s="80"/>
    </row>
    <row r="3066" spans="2:26" ht="42.45" hidden="1" customHeight="1" x14ac:dyDescent="0.3">
      <c r="B3066" s="56" t="str">
        <f t="shared" ca="1" si="358"/>
        <v>VERO</v>
      </c>
      <c r="C3066" s="57" t="b">
        <f t="shared" si="359"/>
        <v>1</v>
      </c>
      <c r="D3066" s="57" t="b">
        <f>+IF(Q3066='Convalida dati'!$B$16,AND('Dealflow centrale'!V3066&lt;&gt;"",I3066&lt;&gt;""),IF(AND('Dealflow centrale'!Q3066='Convalida dati'!$B$17,'Dealflow centrale'!I3066=""),OR('Dealflow centrale'!V3066="",V3066='Convalida dati'!$D$8),"FALSO"))</f>
        <v>1</v>
      </c>
      <c r="E3066" s="57" t="b">
        <f>+IF(OR(T3066='Convalida dati'!$F$4,T3066='Convalida dati'!$F$5,T3066='Convalida dati'!$F$8),OR('Dealflow centrale'!V3066='Convalida dati'!$D$9,V3066='Convalida dati'!$D$6,V3066='Convalida dati'!$D$7),IF(OR('Dealflow centrale'!T3066='Convalida dati'!$F$6,'Dealflow centrale'!T3066='Convalida dati'!$F$7),OR('Dealflow centrale'!V3066='Convalida dati'!$D$12,'Dealflow centrale'!V3066='Convalida dati'!$D$9,'Dealflow centrale'!V3066='Convalida dati'!$D$6),IF(T3066="",OR(V3066="",V3066='Convalida dati'!$D$8),"FALSO")))</f>
        <v>1</v>
      </c>
      <c r="F3066" s="58" t="str">
        <f t="shared" ca="1" si="360"/>
        <v>OK</v>
      </c>
      <c r="G3066" s="66">
        <f t="shared" si="361"/>
        <v>3061</v>
      </c>
      <c r="H3066" s="85">
        <v>45317</v>
      </c>
      <c r="I3066" s="296">
        <v>45317</v>
      </c>
      <c r="J3066" s="292" t="s">
        <v>6153</v>
      </c>
      <c r="K3066" s="76" t="s">
        <v>62</v>
      </c>
      <c r="L3066" s="76" t="s">
        <v>165</v>
      </c>
      <c r="M3066" s="78" t="s">
        <v>90</v>
      </c>
      <c r="N3066" s="64"/>
      <c r="O3066" s="272" t="s">
        <v>6096</v>
      </c>
      <c r="P3066" s="78" t="s">
        <v>35</v>
      </c>
      <c r="Q3066" s="280" t="s">
        <v>170</v>
      </c>
      <c r="R3066" s="382" t="s">
        <v>47</v>
      </c>
      <c r="S3066" s="387" t="str">
        <f>+'EVCA sectoralclassification'!E124</f>
        <v>Consumer products manufacturing</v>
      </c>
      <c r="T3066" s="384" t="s">
        <v>166</v>
      </c>
      <c r="U3066" s="78" t="s">
        <v>218</v>
      </c>
      <c r="V3066" s="427" t="s">
        <v>5177</v>
      </c>
      <c r="W3066" s="462"/>
      <c r="X3066" s="489">
        <v>45322</v>
      </c>
      <c r="Y3066" s="482"/>
      <c r="Z3066" s="74"/>
    </row>
    <row r="3067" spans="2:26" ht="42.45" hidden="1" customHeight="1" x14ac:dyDescent="0.3">
      <c r="B3067" s="56" t="str">
        <f t="shared" ca="1" si="358"/>
        <v>VERO</v>
      </c>
      <c r="C3067" s="57" t="b">
        <f t="shared" si="359"/>
        <v>1</v>
      </c>
      <c r="D3067" s="57" t="b">
        <f>+IF(Q3067='Convalida dati'!$B$16,AND('Dealflow centrale'!V3067&lt;&gt;"",I3067&lt;&gt;""),IF(AND('Dealflow centrale'!Q3067='Convalida dati'!$B$17,'Dealflow centrale'!I3067=""),OR('Dealflow centrale'!V3067="",V3067='Convalida dati'!$D$8),"FALSO"))</f>
        <v>1</v>
      </c>
      <c r="E3067" s="57" t="b">
        <f>+IF(OR(T3067='Convalida dati'!$F$4,T3067='Convalida dati'!$F$5,T3067='Convalida dati'!$F$8),OR('Dealflow centrale'!V3067='Convalida dati'!$D$9,V3067='Convalida dati'!$D$6,V3067='Convalida dati'!$D$7),IF(OR('Dealflow centrale'!T3067='Convalida dati'!$F$6,'Dealflow centrale'!T3067='Convalida dati'!$F$7),OR('Dealflow centrale'!V3067='Convalida dati'!$D$12,'Dealflow centrale'!V3067='Convalida dati'!$D$9,'Dealflow centrale'!V3067='Convalida dati'!$D$6),IF(T3067="",OR(V3067="",V3067='Convalida dati'!$D$8),"FALSO")))</f>
        <v>1</v>
      </c>
      <c r="F3067" s="58" t="str">
        <f t="shared" ca="1" si="360"/>
        <v>OK</v>
      </c>
      <c r="G3067" s="60">
        <f t="shared" si="361"/>
        <v>3062</v>
      </c>
      <c r="H3067" s="84">
        <v>45320</v>
      </c>
      <c r="I3067" s="295">
        <v>45320</v>
      </c>
      <c r="J3067" s="279" t="s">
        <v>6155</v>
      </c>
      <c r="K3067" s="70" t="s">
        <v>62</v>
      </c>
      <c r="L3067" s="70" t="s">
        <v>206</v>
      </c>
      <c r="M3067" s="72" t="s">
        <v>206</v>
      </c>
      <c r="N3067" s="75"/>
      <c r="O3067" s="73" t="s">
        <v>6154</v>
      </c>
      <c r="P3067" s="72" t="s">
        <v>35</v>
      </c>
      <c r="Q3067" s="281" t="s">
        <v>170</v>
      </c>
      <c r="R3067" s="385" t="s">
        <v>53</v>
      </c>
      <c r="S3067" s="388" t="str">
        <f>+'EVCA sectoralclassification'!E161</f>
        <v>Consumer services: other</v>
      </c>
      <c r="T3067" s="385" t="s">
        <v>41</v>
      </c>
      <c r="U3067" s="72" t="s">
        <v>218</v>
      </c>
      <c r="V3067" s="434" t="s">
        <v>174</v>
      </c>
      <c r="W3067" s="397"/>
      <c r="X3067" s="488">
        <v>45322</v>
      </c>
      <c r="Y3067" s="483"/>
      <c r="Z3067" s="80"/>
    </row>
    <row r="3068" spans="2:26" ht="42.45" hidden="1" customHeight="1" x14ac:dyDescent="0.3">
      <c r="B3068" s="56" t="str">
        <f t="shared" ca="1" si="358"/>
        <v>VERO</v>
      </c>
      <c r="C3068" s="57" t="b">
        <f t="shared" si="359"/>
        <v>1</v>
      </c>
      <c r="D3068" s="57" t="b">
        <f>+IF(Q3068='Convalida dati'!$B$16,AND('Dealflow centrale'!V3068&lt;&gt;"",I3068&lt;&gt;""),IF(AND('Dealflow centrale'!Q3068='Convalida dati'!$B$17,'Dealflow centrale'!I3068=""),OR('Dealflow centrale'!V3068="",V3068='Convalida dati'!$D$8),"FALSO"))</f>
        <v>1</v>
      </c>
      <c r="E3068" s="57" t="b">
        <f>+IF(OR(T3068='Convalida dati'!$F$4,T3068='Convalida dati'!$F$5,T3068='Convalida dati'!$F$8),OR('Dealflow centrale'!V3068='Convalida dati'!$D$9,V3068='Convalida dati'!$D$6,V3068='Convalida dati'!$D$7),IF(OR('Dealflow centrale'!T3068='Convalida dati'!$F$6,'Dealflow centrale'!T3068='Convalida dati'!$F$7),OR('Dealflow centrale'!V3068='Convalida dati'!$D$12,'Dealflow centrale'!V3068='Convalida dati'!$D$9,'Dealflow centrale'!V3068='Convalida dati'!$D$6),IF(T3068="",OR(V3068="",V3068='Convalida dati'!$D$8),"FALSO")))</f>
        <v>1</v>
      </c>
      <c r="F3068" s="58" t="str">
        <f t="shared" ca="1" si="360"/>
        <v>OK</v>
      </c>
      <c r="G3068" s="66">
        <f t="shared" si="361"/>
        <v>3063</v>
      </c>
      <c r="H3068" s="85">
        <v>45321</v>
      </c>
      <c r="I3068" s="296">
        <v>45321</v>
      </c>
      <c r="J3068" s="292" t="s">
        <v>6156</v>
      </c>
      <c r="K3068" s="76" t="s">
        <v>62</v>
      </c>
      <c r="L3068" s="76" t="s">
        <v>206</v>
      </c>
      <c r="M3068" s="78" t="s">
        <v>206</v>
      </c>
      <c r="N3068" s="64"/>
      <c r="O3068" s="272" t="s">
        <v>6157</v>
      </c>
      <c r="P3068" s="78" t="s">
        <v>34</v>
      </c>
      <c r="Q3068" s="280" t="s">
        <v>170</v>
      </c>
      <c r="R3068" s="384" t="s">
        <v>53</v>
      </c>
      <c r="S3068" s="387" t="str">
        <f>+'EVCA sectoralclassification'!E110</f>
        <v>Transportation services</v>
      </c>
      <c r="T3068" s="384" t="s">
        <v>41</v>
      </c>
      <c r="U3068" s="78" t="s">
        <v>218</v>
      </c>
      <c r="V3068" s="445" t="s">
        <v>174</v>
      </c>
      <c r="W3068" s="396"/>
      <c r="X3068" s="489">
        <v>45322</v>
      </c>
      <c r="Y3068" s="482"/>
      <c r="Z3068" s="74"/>
    </row>
    <row r="3069" spans="2:26" ht="42.45" hidden="1" customHeight="1" x14ac:dyDescent="0.3">
      <c r="B3069" s="56" t="str">
        <f t="shared" ca="1" si="358"/>
        <v>VERO</v>
      </c>
      <c r="C3069" s="57" t="b">
        <f t="shared" si="359"/>
        <v>1</v>
      </c>
      <c r="D3069" s="57" t="b">
        <f>+IF(Q3069='Convalida dati'!$B$16,AND('Dealflow centrale'!V3069&lt;&gt;"",I3069&lt;&gt;""),IF(AND('Dealflow centrale'!Q3069='Convalida dati'!$B$17,'Dealflow centrale'!I3069=""),OR('Dealflow centrale'!V3069="",V3069='Convalida dati'!$D$8),"FALSO"))</f>
        <v>1</v>
      </c>
      <c r="E3069" s="57" t="b">
        <f>+IF(OR(T3069='Convalida dati'!$F$4,T3069='Convalida dati'!$F$5,T3069='Convalida dati'!$F$8),OR('Dealflow centrale'!V3069='Convalida dati'!$D$9,V3069='Convalida dati'!$D$6,V3069='Convalida dati'!$D$7),IF(OR('Dealflow centrale'!T3069='Convalida dati'!$F$6,'Dealflow centrale'!T3069='Convalida dati'!$F$7),OR('Dealflow centrale'!V3069='Convalida dati'!$D$12,'Dealflow centrale'!V3069='Convalida dati'!$D$9,'Dealflow centrale'!V3069='Convalida dati'!$D$6),IF(T3069="",OR(V3069="",V3069='Convalida dati'!$D$8),"FALSO")))</f>
        <v>1</v>
      </c>
      <c r="F3069" s="58" t="str">
        <f t="shared" ca="1" si="360"/>
        <v>OK</v>
      </c>
      <c r="G3069" s="60">
        <f t="shared" si="361"/>
        <v>3064</v>
      </c>
      <c r="H3069" s="84">
        <v>45322</v>
      </c>
      <c r="I3069" s="295">
        <v>45322</v>
      </c>
      <c r="J3069" s="279" t="s">
        <v>6159</v>
      </c>
      <c r="K3069" s="70" t="s">
        <v>62</v>
      </c>
      <c r="L3069" s="70" t="s">
        <v>192</v>
      </c>
      <c r="M3069" s="72" t="s">
        <v>95</v>
      </c>
      <c r="N3069" s="75"/>
      <c r="O3069" s="73" t="s">
        <v>6158</v>
      </c>
      <c r="P3069" s="72" t="s">
        <v>34</v>
      </c>
      <c r="Q3069" s="281" t="s">
        <v>170</v>
      </c>
      <c r="R3069" s="385" t="s">
        <v>49</v>
      </c>
      <c r="S3069" s="388" t="str">
        <f>+'EVCA sectoralclassification'!E199</f>
        <v>Internet technologies</v>
      </c>
      <c r="T3069" s="385" t="s">
        <v>166</v>
      </c>
      <c r="U3069" s="72" t="s">
        <v>218</v>
      </c>
      <c r="V3069" s="425" t="s">
        <v>5177</v>
      </c>
      <c r="W3069" s="461"/>
      <c r="X3069" s="488">
        <v>45322</v>
      </c>
      <c r="Y3069" s="483"/>
      <c r="Z3069" s="80"/>
    </row>
    <row r="3070" spans="2:26" ht="42.45" hidden="1" customHeight="1" x14ac:dyDescent="0.3">
      <c r="B3070" s="56" t="str">
        <f t="shared" ca="1" si="358"/>
        <v>VERO</v>
      </c>
      <c r="C3070" s="57" t="b">
        <f t="shared" si="359"/>
        <v>1</v>
      </c>
      <c r="D3070" s="57" t="b">
        <f>+IF(Q3070='Convalida dati'!$B$16,AND('Dealflow centrale'!V3070&lt;&gt;"",I3070&lt;&gt;""),IF(AND('Dealflow centrale'!Q3070='Convalida dati'!$B$17,'Dealflow centrale'!I3070=""),OR('Dealflow centrale'!V3070="",V3070='Convalida dati'!$D$8),"FALSO"))</f>
        <v>1</v>
      </c>
      <c r="E3070" s="57" t="b">
        <f>+IF(OR(T3070='Convalida dati'!$F$4,T3070='Convalida dati'!$F$5,T3070='Convalida dati'!$F$8),OR('Dealflow centrale'!V3070='Convalida dati'!$D$9,V3070='Convalida dati'!$D$6,V3070='Convalida dati'!$D$7),IF(OR('Dealflow centrale'!T3070='Convalida dati'!$F$6,'Dealflow centrale'!T3070='Convalida dati'!$F$7),OR('Dealflow centrale'!V3070='Convalida dati'!$D$12,'Dealflow centrale'!V3070='Convalida dati'!$D$9,'Dealflow centrale'!V3070='Convalida dati'!$D$6),IF(T3070="",OR(V3070="",V3070='Convalida dati'!$D$8),"FALSO")))</f>
        <v>1</v>
      </c>
      <c r="F3070" s="58" t="str">
        <f t="shared" ca="1" si="360"/>
        <v>OK</v>
      </c>
      <c r="G3070" s="66">
        <f t="shared" si="361"/>
        <v>3065</v>
      </c>
      <c r="H3070" s="85">
        <v>45323</v>
      </c>
      <c r="I3070" s="296">
        <v>45323</v>
      </c>
      <c r="J3070" s="292" t="s">
        <v>6161</v>
      </c>
      <c r="K3070" s="76" t="s">
        <v>62</v>
      </c>
      <c r="L3070" s="76" t="s">
        <v>192</v>
      </c>
      <c r="M3070" s="78" t="s">
        <v>95</v>
      </c>
      <c r="N3070" s="64"/>
      <c r="O3070" s="272" t="s">
        <v>6162</v>
      </c>
      <c r="P3070" s="78" t="s">
        <v>34</v>
      </c>
      <c r="Q3070" s="280" t="s">
        <v>170</v>
      </c>
      <c r="R3070" s="384" t="s">
        <v>49</v>
      </c>
      <c r="S3070" s="387" t="str">
        <f>+'EVCA sectoralclassification'!E214</f>
        <v>Systems software</v>
      </c>
      <c r="T3070" s="384" t="s">
        <v>166</v>
      </c>
      <c r="U3070" s="78" t="s">
        <v>797</v>
      </c>
      <c r="V3070" s="427" t="s">
        <v>5177</v>
      </c>
      <c r="W3070" s="462"/>
      <c r="X3070" s="489">
        <v>45329</v>
      </c>
      <c r="Y3070" s="482"/>
      <c r="Z3070" s="74"/>
    </row>
    <row r="3071" spans="2:26" ht="42.45" hidden="1" customHeight="1" x14ac:dyDescent="0.3">
      <c r="B3071" s="56" t="str">
        <f t="shared" ref="B3071:B3090" ca="1" si="362">IF(AND(+H3071&lt;=X3071,X3071&lt;=TODAY()),"VERO","FALSO")</f>
        <v>VERO</v>
      </c>
      <c r="C3071" s="57" t="b">
        <f t="shared" ref="C3071:C3090" si="363">+(AND(G3071&lt;&gt;"",H3071&lt;&gt;"",J3071&lt;&gt;"",K3071&lt;&gt;"",L3071&lt;&gt;"",M3071&lt;&gt;"",P3071&lt;&gt;"",Q3071&lt;&gt;""))</f>
        <v>1</v>
      </c>
      <c r="D3071" s="57" t="b">
        <f>+IF(Q3071='Convalida dati'!$B$16,AND('Dealflow centrale'!V3071&lt;&gt;"",I3071&lt;&gt;""),IF(AND('Dealflow centrale'!Q3071='Convalida dati'!$B$17,'Dealflow centrale'!I3071=""),OR('Dealflow centrale'!V3071="",V3071='Convalida dati'!$D$8),"FALSO"))</f>
        <v>1</v>
      </c>
      <c r="E3071" s="57" t="b">
        <f>+IF(OR(T3071='Convalida dati'!$F$4,T3071='Convalida dati'!$F$5,T3071='Convalida dati'!$F$8),OR('Dealflow centrale'!V3071='Convalida dati'!$D$9,V3071='Convalida dati'!$D$6,V3071='Convalida dati'!$D$7),IF(OR('Dealflow centrale'!T3071='Convalida dati'!$F$6,'Dealflow centrale'!T3071='Convalida dati'!$F$7),OR('Dealflow centrale'!V3071='Convalida dati'!$D$12,'Dealflow centrale'!V3071='Convalida dati'!$D$9,'Dealflow centrale'!V3071='Convalida dati'!$D$6),IF(T3071="",OR(V3071="",V3071='Convalida dati'!$D$8),"FALSO")))</f>
        <v>1</v>
      </c>
      <c r="F3071" s="58" t="str">
        <f t="shared" ref="F3071:F3090" ca="1" si="364">+IF(AND(B3071="VERO",C3071=TRUE,D3071=TRUE,E3071=TRUE),"OK","ERRORE")</f>
        <v>OK</v>
      </c>
      <c r="G3071" s="60">
        <f t="shared" si="361"/>
        <v>3066</v>
      </c>
      <c r="H3071" s="84">
        <v>45324</v>
      </c>
      <c r="I3071" s="295">
        <v>45324</v>
      </c>
      <c r="J3071" s="279" t="s">
        <v>6163</v>
      </c>
      <c r="K3071" s="70" t="s">
        <v>62</v>
      </c>
      <c r="L3071" s="70" t="s">
        <v>202</v>
      </c>
      <c r="M3071" s="72" t="s">
        <v>89</v>
      </c>
      <c r="N3071" s="75"/>
      <c r="O3071" s="73" t="s">
        <v>6164</v>
      </c>
      <c r="P3071" s="72" t="s">
        <v>35</v>
      </c>
      <c r="Q3071" s="281" t="s">
        <v>170</v>
      </c>
      <c r="R3071" s="385" t="s">
        <v>53</v>
      </c>
      <c r="S3071" s="388" t="str">
        <f>+'EVCA sectoralclassification'!E81</f>
        <v>Business and industrial services</v>
      </c>
      <c r="T3071" s="385" t="s">
        <v>41</v>
      </c>
      <c r="U3071" s="72" t="s">
        <v>887</v>
      </c>
      <c r="V3071" s="434" t="s">
        <v>174</v>
      </c>
      <c r="W3071" s="397"/>
      <c r="X3071" s="488">
        <v>45329</v>
      </c>
      <c r="Y3071" s="483"/>
      <c r="Z3071" s="80"/>
    </row>
    <row r="3072" spans="2:26" ht="42.45" hidden="1" customHeight="1" x14ac:dyDescent="0.3">
      <c r="B3072" s="56" t="str">
        <f t="shared" ca="1" si="362"/>
        <v>VERO</v>
      </c>
      <c r="C3072" s="57" t="b">
        <f t="shared" si="363"/>
        <v>1</v>
      </c>
      <c r="D3072" s="57" t="b">
        <f>+IF(Q3072='Convalida dati'!$B$16,AND('Dealflow centrale'!V3072&lt;&gt;"",I3072&lt;&gt;""),IF(AND('Dealflow centrale'!Q3072='Convalida dati'!$B$17,'Dealflow centrale'!I3072=""),OR('Dealflow centrale'!V3072="",V3072='Convalida dati'!$D$8),"FALSO"))</f>
        <v>1</v>
      </c>
      <c r="E3072" s="57" t="b">
        <f>+IF(OR(T3072='Convalida dati'!$F$4,T3072='Convalida dati'!$F$5,T3072='Convalida dati'!$F$8),OR('Dealflow centrale'!V3072='Convalida dati'!$D$9,V3072='Convalida dati'!$D$6,V3072='Convalida dati'!$D$7),IF(OR('Dealflow centrale'!T3072='Convalida dati'!$F$6,'Dealflow centrale'!T3072='Convalida dati'!$F$7),OR('Dealflow centrale'!V3072='Convalida dati'!$D$12,'Dealflow centrale'!V3072='Convalida dati'!$D$9,'Dealflow centrale'!V3072='Convalida dati'!$D$6),IF(T3072="",OR(V3072="",V3072='Convalida dati'!$D$8),"FALSO")))</f>
        <v>1</v>
      </c>
      <c r="F3072" s="58" t="str">
        <f t="shared" ca="1" si="364"/>
        <v>OK</v>
      </c>
      <c r="G3072" s="66">
        <f t="shared" si="361"/>
        <v>3067</v>
      </c>
      <c r="H3072" s="85">
        <v>45327</v>
      </c>
      <c r="I3072" s="296">
        <v>45327</v>
      </c>
      <c r="J3072" s="292" t="s">
        <v>6165</v>
      </c>
      <c r="K3072" s="76" t="s">
        <v>62</v>
      </c>
      <c r="L3072" s="76" t="s">
        <v>149</v>
      </c>
      <c r="M3072" s="78" t="s">
        <v>92</v>
      </c>
      <c r="N3072" s="64"/>
      <c r="O3072" s="272" t="s">
        <v>6166</v>
      </c>
      <c r="P3072" s="78" t="s">
        <v>34</v>
      </c>
      <c r="Q3072" s="280" t="s">
        <v>170</v>
      </c>
      <c r="R3072" s="384" t="s">
        <v>48</v>
      </c>
      <c r="S3072" s="387" t="str">
        <f>+'EVCA sectoralclassification'!E199</f>
        <v>Internet technologies</v>
      </c>
      <c r="T3072" s="384" t="s">
        <v>166</v>
      </c>
      <c r="U3072" s="78" t="s">
        <v>218</v>
      </c>
      <c r="V3072" s="427" t="s">
        <v>5177</v>
      </c>
      <c r="W3072" s="462"/>
      <c r="X3072" s="489">
        <v>45329</v>
      </c>
      <c r="Y3072" s="482"/>
      <c r="Z3072" s="74"/>
    </row>
    <row r="3073" spans="2:26" ht="42.45" hidden="1" customHeight="1" x14ac:dyDescent="0.3">
      <c r="B3073" s="56" t="str">
        <f t="shared" ca="1" si="362"/>
        <v>VERO</v>
      </c>
      <c r="C3073" s="57" t="b">
        <f t="shared" si="363"/>
        <v>1</v>
      </c>
      <c r="D3073" s="57" t="b">
        <f>+IF(Q3073='Convalida dati'!$B$16,AND('Dealflow centrale'!V3073&lt;&gt;"",I3073&lt;&gt;""),IF(AND('Dealflow centrale'!Q3073='Convalida dati'!$B$17,'Dealflow centrale'!I3073=""),OR('Dealflow centrale'!V3073="",V3073='Convalida dati'!$D$8),"FALSO"))</f>
        <v>1</v>
      </c>
      <c r="E3073" s="57" t="b">
        <f>+IF(OR(T3073='Convalida dati'!$F$4,T3073='Convalida dati'!$F$5,T3073='Convalida dati'!$F$8),OR('Dealflow centrale'!V3073='Convalida dati'!$D$9,V3073='Convalida dati'!$D$6,V3073='Convalida dati'!$D$7),IF(OR('Dealflow centrale'!T3073='Convalida dati'!$F$6,'Dealflow centrale'!T3073='Convalida dati'!$F$7),OR('Dealflow centrale'!V3073='Convalida dati'!$D$12,'Dealflow centrale'!V3073='Convalida dati'!$D$9,'Dealflow centrale'!V3073='Convalida dati'!$D$6),IF(T3073="",OR(V3073="",V3073='Convalida dati'!$D$8),"FALSO")))</f>
        <v>1</v>
      </c>
      <c r="F3073" s="58" t="str">
        <f t="shared" ca="1" si="364"/>
        <v>OK</v>
      </c>
      <c r="G3073" s="60">
        <f t="shared" si="361"/>
        <v>3068</v>
      </c>
      <c r="H3073" s="84">
        <v>45327</v>
      </c>
      <c r="I3073" s="295">
        <v>45327</v>
      </c>
      <c r="J3073" s="279" t="s">
        <v>6167</v>
      </c>
      <c r="K3073" s="70" t="s">
        <v>62</v>
      </c>
      <c r="L3073" s="70" t="s">
        <v>69</v>
      </c>
      <c r="M3073" s="72" t="s">
        <v>70</v>
      </c>
      <c r="N3073" s="75"/>
      <c r="O3073" s="73" t="s">
        <v>6005</v>
      </c>
      <c r="P3073" s="72" t="s">
        <v>83</v>
      </c>
      <c r="Q3073" s="281" t="s">
        <v>170</v>
      </c>
      <c r="R3073" s="385" t="s">
        <v>53</v>
      </c>
      <c r="S3073" s="388" t="str">
        <f>+'EVCA sectoralclassification'!E89</f>
        <v>Business and industrial services</v>
      </c>
      <c r="T3073" s="385" t="s">
        <v>166</v>
      </c>
      <c r="U3073" s="72" t="s">
        <v>218</v>
      </c>
      <c r="V3073" s="425" t="s">
        <v>5177</v>
      </c>
      <c r="W3073" s="461"/>
      <c r="X3073" s="488">
        <v>45329</v>
      </c>
      <c r="Y3073" s="483"/>
      <c r="Z3073" s="80"/>
    </row>
    <row r="3074" spans="2:26" ht="42.45" hidden="1" customHeight="1" x14ac:dyDescent="0.3">
      <c r="B3074" s="56" t="str">
        <f t="shared" ca="1" si="362"/>
        <v>VERO</v>
      </c>
      <c r="C3074" s="57" t="b">
        <f t="shared" si="363"/>
        <v>1</v>
      </c>
      <c r="D3074" s="57" t="b">
        <f>+IF(Q3074='Convalida dati'!$B$16,AND('Dealflow centrale'!V3074&lt;&gt;"",I3074&lt;&gt;""),IF(AND('Dealflow centrale'!Q3074='Convalida dati'!$B$17,'Dealflow centrale'!I3074=""),OR('Dealflow centrale'!V3074="",V3074='Convalida dati'!$D$8),"FALSO"))</f>
        <v>1</v>
      </c>
      <c r="E3074" s="57" t="b">
        <f>+IF(OR(T3074='Convalida dati'!$F$4,T3074='Convalida dati'!$F$5,T3074='Convalida dati'!$F$8),OR('Dealflow centrale'!V3074='Convalida dati'!$D$9,V3074='Convalida dati'!$D$6,V3074='Convalida dati'!$D$7),IF(OR('Dealflow centrale'!T3074='Convalida dati'!$F$6,'Dealflow centrale'!T3074='Convalida dati'!$F$7),OR('Dealflow centrale'!V3074='Convalida dati'!$D$12,'Dealflow centrale'!V3074='Convalida dati'!$D$9,'Dealflow centrale'!V3074='Convalida dati'!$D$6),IF(T3074="",OR(V3074="",V3074='Convalida dati'!$D$8),"FALSO")))</f>
        <v>1</v>
      </c>
      <c r="F3074" s="58" t="str">
        <f t="shared" ca="1" si="364"/>
        <v>OK</v>
      </c>
      <c r="G3074" s="66">
        <f t="shared" si="361"/>
        <v>3069</v>
      </c>
      <c r="H3074" s="85">
        <v>45327</v>
      </c>
      <c r="I3074" s="296">
        <v>45327</v>
      </c>
      <c r="J3074" s="292" t="s">
        <v>6168</v>
      </c>
      <c r="K3074" s="76" t="s">
        <v>62</v>
      </c>
      <c r="L3074" s="76" t="s">
        <v>802</v>
      </c>
      <c r="M3074" s="78" t="s">
        <v>99</v>
      </c>
      <c r="N3074" s="77"/>
      <c r="O3074" s="272" t="s">
        <v>6005</v>
      </c>
      <c r="P3074" s="78" t="s">
        <v>83</v>
      </c>
      <c r="Q3074" s="280" t="s">
        <v>170</v>
      </c>
      <c r="R3074" s="384" t="s">
        <v>49</v>
      </c>
      <c r="S3074" s="390" t="str">
        <f>+'EVCA sectoralclassification'!E214</f>
        <v>Systems software</v>
      </c>
      <c r="T3074" s="382" t="s">
        <v>166</v>
      </c>
      <c r="U3074" s="78" t="s">
        <v>3256</v>
      </c>
      <c r="V3074" s="427" t="s">
        <v>5177</v>
      </c>
      <c r="W3074" s="462"/>
      <c r="X3074" s="489">
        <v>45329</v>
      </c>
      <c r="Y3074" s="482"/>
      <c r="Z3074" s="74"/>
    </row>
    <row r="3075" spans="2:26" ht="42.45" hidden="1" customHeight="1" x14ac:dyDescent="0.3">
      <c r="B3075" s="56" t="str">
        <f t="shared" ca="1" si="362"/>
        <v>VERO</v>
      </c>
      <c r="C3075" s="57" t="b">
        <f t="shared" si="363"/>
        <v>1</v>
      </c>
      <c r="D3075" s="57" t="b">
        <f>+IF(Q3075='Convalida dati'!$B$16,AND('Dealflow centrale'!V3075&lt;&gt;"",I3075&lt;&gt;""),IF(AND('Dealflow centrale'!Q3075='Convalida dati'!$B$17,'Dealflow centrale'!I3075=""),OR('Dealflow centrale'!V3075="",V3075='Convalida dati'!$D$8),"FALSO"))</f>
        <v>1</v>
      </c>
      <c r="E3075" s="57" t="b">
        <f>+IF(OR(T3075='Convalida dati'!$F$4,T3075='Convalida dati'!$F$5,T3075='Convalida dati'!$F$8),OR('Dealflow centrale'!V3075='Convalida dati'!$D$9,V3075='Convalida dati'!$D$6,V3075='Convalida dati'!$D$7),IF(OR('Dealflow centrale'!T3075='Convalida dati'!$F$6,'Dealflow centrale'!T3075='Convalida dati'!$F$7),OR('Dealflow centrale'!V3075='Convalida dati'!$D$12,'Dealflow centrale'!V3075='Convalida dati'!$D$9,'Dealflow centrale'!V3075='Convalida dati'!$D$6),IF(T3075="",OR(V3075="",V3075='Convalida dati'!$D$8),"FALSO")))</f>
        <v>1</v>
      </c>
      <c r="F3075" s="58" t="str">
        <f t="shared" ca="1" si="364"/>
        <v>OK</v>
      </c>
      <c r="G3075" s="60">
        <f t="shared" si="361"/>
        <v>3070</v>
      </c>
      <c r="H3075" s="84">
        <v>45327</v>
      </c>
      <c r="I3075" s="295">
        <v>45327</v>
      </c>
      <c r="J3075" s="279" t="s">
        <v>6169</v>
      </c>
      <c r="K3075" s="70" t="s">
        <v>62</v>
      </c>
      <c r="L3075" s="70" t="s">
        <v>206</v>
      </c>
      <c r="M3075" s="72" t="s">
        <v>206</v>
      </c>
      <c r="N3075" s="75"/>
      <c r="O3075" s="73" t="s">
        <v>5786</v>
      </c>
      <c r="P3075" s="72" t="s">
        <v>35</v>
      </c>
      <c r="Q3075" s="281" t="s">
        <v>170</v>
      </c>
      <c r="R3075" s="385" t="s">
        <v>48</v>
      </c>
      <c r="S3075" s="388" t="str">
        <f>+'EVCA sectoralclassification'!E189</f>
        <v>Broadcasting, publications and content providers</v>
      </c>
      <c r="T3075" s="385" t="s">
        <v>166</v>
      </c>
      <c r="U3075" s="72" t="s">
        <v>218</v>
      </c>
      <c r="V3075" s="425" t="s">
        <v>5177</v>
      </c>
      <c r="W3075" s="461"/>
      <c r="X3075" s="488">
        <v>45329</v>
      </c>
      <c r="Y3075" s="483"/>
      <c r="Z3075" s="80"/>
    </row>
    <row r="3076" spans="2:26" ht="42.45" hidden="1" customHeight="1" x14ac:dyDescent="0.3">
      <c r="B3076" s="56" t="str">
        <f t="shared" ca="1" si="362"/>
        <v>VERO</v>
      </c>
      <c r="C3076" s="57" t="b">
        <f>+(AND(G3076&lt;&gt;"",H3076&lt;&gt;"",J3076&lt;&gt;"",K3076&lt;&gt;"",L3076&lt;&gt;"",M3076&lt;&gt;"",P3076&lt;&gt;"",Q3076&lt;&gt;""))</f>
        <v>1</v>
      </c>
      <c r="D3076" s="57" t="b">
        <f>+IF(Q3076='Convalida dati'!$B$16,AND('Dealflow centrale'!V3076&lt;&gt;"",I3076&lt;&gt;""),IF(AND('Dealflow centrale'!Q3076='Convalida dati'!$B$17,'Dealflow centrale'!I3076=""),OR('Dealflow centrale'!V3076="",V3076='Convalida dati'!$D$8),"FALSO"))</f>
        <v>1</v>
      </c>
      <c r="E3076" s="57" t="b">
        <f>+IF(OR(T3076='Convalida dati'!$F$4,T3076='Convalida dati'!$F$5,T3076='Convalida dati'!$F$8),OR('Dealflow centrale'!V3076='Convalida dati'!$D$9,V3076='Convalida dati'!$D$6,V3076='Convalida dati'!$D$7),IF(OR('Dealflow centrale'!T3076='Convalida dati'!$F$6,'Dealflow centrale'!T3076='Convalida dati'!$F$7),OR('Dealflow centrale'!V3076='Convalida dati'!$D$12,'Dealflow centrale'!V3076='Convalida dati'!$D$9,'Dealflow centrale'!V3076='Convalida dati'!$D$6),IF(T3076="",OR(V3076="",V3076='Convalida dati'!$D$8),"FALSO")))</f>
        <v>1</v>
      </c>
      <c r="F3076" s="58" t="str">
        <f t="shared" ca="1" si="364"/>
        <v>OK</v>
      </c>
      <c r="G3076" s="66">
        <f t="shared" si="361"/>
        <v>3071</v>
      </c>
      <c r="H3076" s="85">
        <v>45329</v>
      </c>
      <c r="I3076" s="296">
        <v>45329</v>
      </c>
      <c r="J3076" s="292" t="s">
        <v>6171</v>
      </c>
      <c r="K3076" s="76" t="s">
        <v>64</v>
      </c>
      <c r="L3076" s="76" t="s">
        <v>5632</v>
      </c>
      <c r="M3076" s="78" t="s">
        <v>5633</v>
      </c>
      <c r="N3076" s="64"/>
      <c r="O3076" s="272" t="s">
        <v>6172</v>
      </c>
      <c r="P3076" s="78" t="s">
        <v>35</v>
      </c>
      <c r="Q3076" s="280" t="s">
        <v>170</v>
      </c>
      <c r="R3076" s="384" t="s">
        <v>52</v>
      </c>
      <c r="S3076" s="387" t="str">
        <f>+'EVCA sectoralclassification'!E234</f>
        <v>Healthcare: other</v>
      </c>
      <c r="T3076" s="384" t="s">
        <v>41</v>
      </c>
      <c r="U3076" s="78" t="s">
        <v>218</v>
      </c>
      <c r="V3076" s="445" t="s">
        <v>174</v>
      </c>
      <c r="W3076" s="396"/>
      <c r="X3076" s="489">
        <v>45329</v>
      </c>
      <c r="Y3076" s="482"/>
      <c r="Z3076" s="74"/>
    </row>
    <row r="3077" spans="2:26" ht="42.45" hidden="1" customHeight="1" x14ac:dyDescent="0.3">
      <c r="B3077" s="56" t="str">
        <f t="shared" ca="1" si="362"/>
        <v>VERO</v>
      </c>
      <c r="C3077" s="57" t="b">
        <f>+(AND(G3077&lt;&gt;"",H3077&lt;&gt;"",J3077&lt;&gt;"",K3077&lt;&gt;"",L3077&lt;&gt;"",M3077&lt;&gt;"",P3077&lt;&gt;"",Q3077&lt;&gt;""))</f>
        <v>1</v>
      </c>
      <c r="D3077" s="57" t="b">
        <f>+IF(Q3077='Convalida dati'!$B$16,AND('Dealflow centrale'!V3077&lt;&gt;"",I3077&lt;&gt;""),IF(AND('Dealflow centrale'!Q3077='Convalida dati'!$B$17,'Dealflow centrale'!I3077=""),OR('Dealflow centrale'!V3077="",V3077='Convalida dati'!$D$8),"FALSO"))</f>
        <v>1</v>
      </c>
      <c r="E3077" s="57" t="b">
        <f>+IF(OR(T3077='Convalida dati'!$F$4,T3077='Convalida dati'!$F$5,T3077='Convalida dati'!$F$8),OR('Dealflow centrale'!V3077='Convalida dati'!$D$9,V3077='Convalida dati'!$D$6,V3077='Convalida dati'!$D$7),IF(OR('Dealflow centrale'!T3077='Convalida dati'!$F$6,'Dealflow centrale'!T3077='Convalida dati'!$F$7),OR('Dealflow centrale'!V3077='Convalida dati'!$D$12,'Dealflow centrale'!V3077='Convalida dati'!$D$9,'Dealflow centrale'!V3077='Convalida dati'!$D$6),IF(T3077="",OR(V3077="",V3077='Convalida dati'!$D$8),"FALSO")))</f>
        <v>1</v>
      </c>
      <c r="F3077" s="58" t="str">
        <f t="shared" ca="1" si="364"/>
        <v>OK</v>
      </c>
      <c r="G3077" s="60">
        <f t="shared" si="361"/>
        <v>3072</v>
      </c>
      <c r="H3077" s="84">
        <v>45329</v>
      </c>
      <c r="I3077" s="295">
        <v>45329</v>
      </c>
      <c r="J3077" s="279" t="s">
        <v>6174</v>
      </c>
      <c r="K3077" s="70" t="s">
        <v>62</v>
      </c>
      <c r="L3077" s="70" t="s">
        <v>165</v>
      </c>
      <c r="M3077" s="72" t="s">
        <v>90</v>
      </c>
      <c r="N3077" s="75"/>
      <c r="O3077" s="73" t="s">
        <v>6173</v>
      </c>
      <c r="P3077" s="72" t="s">
        <v>34</v>
      </c>
      <c r="Q3077" s="281" t="s">
        <v>170</v>
      </c>
      <c r="R3077" s="385" t="s">
        <v>53</v>
      </c>
      <c r="S3077" s="388" t="str">
        <f>+'EVCA sectoralclassification'!E161</f>
        <v>Consumer services: other</v>
      </c>
      <c r="T3077" s="385" t="s">
        <v>166</v>
      </c>
      <c r="U3077" s="72" t="s">
        <v>218</v>
      </c>
      <c r="V3077" s="425" t="s">
        <v>5177</v>
      </c>
      <c r="W3077" s="461"/>
      <c r="X3077" s="488">
        <v>45329</v>
      </c>
      <c r="Y3077" s="483"/>
      <c r="Z3077" s="80"/>
    </row>
    <row r="3078" spans="2:26" ht="42.45" hidden="1" customHeight="1" x14ac:dyDescent="0.3">
      <c r="B3078" s="56" t="str">
        <f t="shared" ca="1" si="362"/>
        <v>VERO</v>
      </c>
      <c r="C3078" s="57" t="b">
        <f>+(AND(G3078&lt;&gt;"",H3078&lt;&gt;"",J3078&lt;&gt;"",K3078&lt;&gt;"",L3078&lt;&gt;"",M3078&lt;&gt;"",P3078&lt;&gt;"",Q3078&lt;&gt;""))</f>
        <v>1</v>
      </c>
      <c r="D3078" s="57" t="b">
        <f>+IF(Q3078='Convalida dati'!$B$16,AND('Dealflow centrale'!V3078&lt;&gt;"",I3078&lt;&gt;""),IF(AND('Dealflow centrale'!Q3078='Convalida dati'!$B$17,'Dealflow centrale'!I3078=""),OR('Dealflow centrale'!V3078="",V3078='Convalida dati'!$D$8),"FALSO"))</f>
        <v>1</v>
      </c>
      <c r="E3078" s="57" t="b">
        <f>+IF(OR(T3078='Convalida dati'!$F$4,T3078='Convalida dati'!$F$5,T3078='Convalida dati'!$F$8),OR('Dealflow centrale'!V3078='Convalida dati'!$D$9,V3078='Convalida dati'!$D$6,V3078='Convalida dati'!$D$7),IF(OR('Dealflow centrale'!T3078='Convalida dati'!$F$6,'Dealflow centrale'!T3078='Convalida dati'!$F$7),OR('Dealflow centrale'!V3078='Convalida dati'!$D$12,'Dealflow centrale'!V3078='Convalida dati'!$D$9,'Dealflow centrale'!V3078='Convalida dati'!$D$6),IF(T3078="",OR(V3078="",V3078='Convalida dati'!$D$8),"FALSO")))</f>
        <v>1</v>
      </c>
      <c r="F3078" s="58" t="str">
        <f t="shared" ca="1" si="364"/>
        <v>OK</v>
      </c>
      <c r="G3078" s="66">
        <f t="shared" si="361"/>
        <v>3073</v>
      </c>
      <c r="H3078" s="85">
        <v>45330</v>
      </c>
      <c r="I3078" s="296">
        <v>45330</v>
      </c>
      <c r="J3078" s="292" t="s">
        <v>6175</v>
      </c>
      <c r="K3078" s="76" t="s">
        <v>62</v>
      </c>
      <c r="L3078" s="76" t="s">
        <v>236</v>
      </c>
      <c r="M3078" s="78" t="s">
        <v>87</v>
      </c>
      <c r="N3078" s="64"/>
      <c r="O3078" s="272" t="s">
        <v>6178</v>
      </c>
      <c r="P3078" s="66" t="s">
        <v>35</v>
      </c>
      <c r="Q3078" s="280" t="s">
        <v>170</v>
      </c>
      <c r="R3078" s="384" t="s">
        <v>49</v>
      </c>
      <c r="S3078" s="387" t="str">
        <f>+'EVCA sectoralclassification'!E214</f>
        <v>Systems software</v>
      </c>
      <c r="T3078" s="384" t="s">
        <v>167</v>
      </c>
      <c r="U3078" s="78" t="s">
        <v>218</v>
      </c>
      <c r="V3078" s="427" t="s">
        <v>5177</v>
      </c>
      <c r="W3078" s="462"/>
      <c r="X3078" s="489">
        <v>45336</v>
      </c>
      <c r="Y3078" s="482"/>
      <c r="Z3078" s="74"/>
    </row>
    <row r="3079" spans="2:26" ht="42.45" hidden="1" customHeight="1" x14ac:dyDescent="0.3">
      <c r="B3079" s="56" t="str">
        <f t="shared" ca="1" si="362"/>
        <v>VERO</v>
      </c>
      <c r="C3079" s="57" t="b">
        <f t="shared" si="363"/>
        <v>1</v>
      </c>
      <c r="D3079" s="57" t="b">
        <f>+IF(Q3079='Convalida dati'!$B$16,AND('Dealflow centrale'!V3079&lt;&gt;"",I3079&lt;&gt;""),IF(AND('Dealflow centrale'!Q3079='Convalida dati'!$B$17,'Dealflow centrale'!I3079=""),OR('Dealflow centrale'!V3079="",V3079='Convalida dati'!$D$8),"FALSO"))</f>
        <v>1</v>
      </c>
      <c r="E3079" s="57" t="b">
        <f>+IF(OR(T3079='Convalida dati'!$F$4,T3079='Convalida dati'!$F$5,T3079='Convalida dati'!$F$8),OR('Dealflow centrale'!V3079='Convalida dati'!$D$9,V3079='Convalida dati'!$D$6,V3079='Convalida dati'!$D$7),IF(OR('Dealflow centrale'!T3079='Convalida dati'!$F$6,'Dealflow centrale'!T3079='Convalida dati'!$F$7),OR('Dealflow centrale'!V3079='Convalida dati'!$D$12,'Dealflow centrale'!V3079='Convalida dati'!$D$9,'Dealflow centrale'!V3079='Convalida dati'!$D$6),IF(T3079="",OR(V3079="",V3079='Convalida dati'!$D$8),"FALSO")))</f>
        <v>1</v>
      </c>
      <c r="F3079" s="58" t="str">
        <f t="shared" ca="1" si="364"/>
        <v>OK</v>
      </c>
      <c r="G3079" s="60">
        <f t="shared" si="361"/>
        <v>3074</v>
      </c>
      <c r="H3079" s="84">
        <v>45330</v>
      </c>
      <c r="I3079" s="295">
        <v>45330</v>
      </c>
      <c r="J3079" s="279" t="s">
        <v>6176</v>
      </c>
      <c r="K3079" s="70" t="s">
        <v>62</v>
      </c>
      <c r="L3079" s="73" t="s">
        <v>6192</v>
      </c>
      <c r="M3079" s="72" t="s">
        <v>96</v>
      </c>
      <c r="N3079" s="75"/>
      <c r="O3079" s="73" t="s">
        <v>6178</v>
      </c>
      <c r="P3079" s="72" t="s">
        <v>35</v>
      </c>
      <c r="Q3079" s="281" t="s">
        <v>170</v>
      </c>
      <c r="R3079" s="385" t="s">
        <v>52</v>
      </c>
      <c r="S3079" s="388" t="str">
        <f>+'EVCA sectoralclassification'!E234</f>
        <v>Healthcare: other</v>
      </c>
      <c r="T3079" s="385" t="s">
        <v>167</v>
      </c>
      <c r="U3079" s="72" t="s">
        <v>218</v>
      </c>
      <c r="V3079" s="425" t="s">
        <v>5177</v>
      </c>
      <c r="W3079" s="461"/>
      <c r="X3079" s="488">
        <v>45336</v>
      </c>
      <c r="Y3079" s="483"/>
      <c r="Z3079" s="80"/>
    </row>
    <row r="3080" spans="2:26" ht="42.45" hidden="1" customHeight="1" x14ac:dyDescent="0.3">
      <c r="B3080" s="56" t="str">
        <f t="shared" ca="1" si="362"/>
        <v>VERO</v>
      </c>
      <c r="C3080" s="57" t="b">
        <f t="shared" si="363"/>
        <v>1</v>
      </c>
      <c r="D3080" s="57" t="b">
        <f>+IF(Q3080='Convalida dati'!$B$16,AND('Dealflow centrale'!V3080&lt;&gt;"",I3080&lt;&gt;""),IF(AND('Dealflow centrale'!Q3080='Convalida dati'!$B$17,'Dealflow centrale'!I3080=""),OR('Dealflow centrale'!V3080="",V3080='Convalida dati'!$D$8),"FALSO"))</f>
        <v>1</v>
      </c>
      <c r="E3080" s="57" t="b">
        <f>+IF(OR(T3080='Convalida dati'!$F$4,T3080='Convalida dati'!$F$5,T3080='Convalida dati'!$F$8),OR('Dealflow centrale'!V3080='Convalida dati'!$D$9,V3080='Convalida dati'!$D$6,V3080='Convalida dati'!$D$7),IF(OR('Dealflow centrale'!T3080='Convalida dati'!$F$6,'Dealflow centrale'!T3080='Convalida dati'!$F$7),OR('Dealflow centrale'!V3080='Convalida dati'!$D$12,'Dealflow centrale'!V3080='Convalida dati'!$D$9,'Dealflow centrale'!V3080='Convalida dati'!$D$6),IF(T3080="",OR(V3080="",V3080='Convalida dati'!$D$8),"FALSO")))</f>
        <v>1</v>
      </c>
      <c r="F3080" s="58" t="str">
        <f t="shared" ca="1" si="364"/>
        <v>OK</v>
      </c>
      <c r="G3080" s="66">
        <f t="shared" si="361"/>
        <v>3075</v>
      </c>
      <c r="H3080" s="85">
        <v>45330</v>
      </c>
      <c r="I3080" s="296">
        <v>45330</v>
      </c>
      <c r="J3080" s="292" t="s">
        <v>6177</v>
      </c>
      <c r="K3080" s="76" t="s">
        <v>62</v>
      </c>
      <c r="L3080" s="76" t="s">
        <v>202</v>
      </c>
      <c r="M3080" s="78" t="s">
        <v>89</v>
      </c>
      <c r="N3080" s="77" t="s">
        <v>85</v>
      </c>
      <c r="O3080" s="272"/>
      <c r="P3080" s="78" t="s">
        <v>36</v>
      </c>
      <c r="Q3080" s="280" t="s">
        <v>170</v>
      </c>
      <c r="R3080" s="382" t="s">
        <v>52</v>
      </c>
      <c r="S3080" s="387" t="str">
        <f>+'EVCA sectoralclassification'!E234</f>
        <v>Healthcare: other</v>
      </c>
      <c r="T3080" s="382" t="s">
        <v>167</v>
      </c>
      <c r="U3080" s="78" t="s">
        <v>218</v>
      </c>
      <c r="V3080" s="427" t="s">
        <v>5177</v>
      </c>
      <c r="W3080" s="462"/>
      <c r="X3080" s="489">
        <v>45336</v>
      </c>
      <c r="Y3080" s="482"/>
      <c r="Z3080" s="74"/>
    </row>
    <row r="3081" spans="2:26" ht="42.45" hidden="1" customHeight="1" x14ac:dyDescent="0.3">
      <c r="B3081" s="56" t="str">
        <f t="shared" ca="1" si="362"/>
        <v>VERO</v>
      </c>
      <c r="C3081" s="57" t="b">
        <f t="shared" si="363"/>
        <v>1</v>
      </c>
      <c r="D3081" s="57" t="b">
        <f>+IF(Q3081='Convalida dati'!$B$16,AND('Dealflow centrale'!V3081&lt;&gt;"",I3081&lt;&gt;""),IF(AND('Dealflow centrale'!Q3081='Convalida dati'!$B$17,'Dealflow centrale'!I3081=""),OR('Dealflow centrale'!V3081="",V3081='Convalida dati'!$D$8),"FALSO"))</f>
        <v>1</v>
      </c>
      <c r="E3081" s="57" t="b">
        <f>+IF(OR(T3081='Convalida dati'!$F$4,T3081='Convalida dati'!$F$5,T3081='Convalida dati'!$F$8),OR('Dealflow centrale'!V3081='Convalida dati'!$D$9,V3081='Convalida dati'!$D$6,V3081='Convalida dati'!$D$7),IF(OR('Dealflow centrale'!T3081='Convalida dati'!$F$6,'Dealflow centrale'!T3081='Convalida dati'!$F$7),OR('Dealflow centrale'!V3081='Convalida dati'!$D$12,'Dealflow centrale'!V3081='Convalida dati'!$D$9,'Dealflow centrale'!V3081='Convalida dati'!$D$6),IF(T3081="",OR(V3081="",V3081='Convalida dati'!$D$8),"FALSO")))</f>
        <v>1</v>
      </c>
      <c r="F3081" s="58" t="str">
        <f t="shared" ca="1" si="364"/>
        <v>OK</v>
      </c>
      <c r="G3081" s="60">
        <f t="shared" si="361"/>
        <v>3076</v>
      </c>
      <c r="H3081" s="84">
        <v>45330</v>
      </c>
      <c r="I3081" s="295">
        <v>45330</v>
      </c>
      <c r="J3081" s="279" t="s">
        <v>6179</v>
      </c>
      <c r="K3081" s="70" t="s">
        <v>62</v>
      </c>
      <c r="L3081" s="70" t="s">
        <v>149</v>
      </c>
      <c r="M3081" s="72" t="s">
        <v>92</v>
      </c>
      <c r="N3081" s="75"/>
      <c r="O3081" s="73" t="s">
        <v>5092</v>
      </c>
      <c r="P3081" s="72" t="s">
        <v>83</v>
      </c>
      <c r="Q3081" s="281" t="s">
        <v>170</v>
      </c>
      <c r="R3081" s="385" t="s">
        <v>49</v>
      </c>
      <c r="S3081" s="388" t="str">
        <f>+'EVCA sectoralclassification'!E214</f>
        <v>Systems software</v>
      </c>
      <c r="T3081" s="385" t="s">
        <v>166</v>
      </c>
      <c r="U3081" s="72" t="s">
        <v>218</v>
      </c>
      <c r="V3081" s="425" t="s">
        <v>5177</v>
      </c>
      <c r="W3081" s="461"/>
      <c r="X3081" s="488">
        <v>45336</v>
      </c>
      <c r="Y3081" s="483"/>
      <c r="Z3081" s="80"/>
    </row>
    <row r="3082" spans="2:26" ht="42.45" hidden="1" customHeight="1" x14ac:dyDescent="0.3">
      <c r="B3082" s="56" t="str">
        <f t="shared" ca="1" si="362"/>
        <v>VERO</v>
      </c>
      <c r="C3082" s="57" t="b">
        <f t="shared" si="363"/>
        <v>1</v>
      </c>
      <c r="D3082" s="57" t="b">
        <f>+IF(Q3082='Convalida dati'!$B$16,AND('Dealflow centrale'!V3082&lt;&gt;"",I3082&lt;&gt;""),IF(AND('Dealflow centrale'!Q3082='Convalida dati'!$B$17,'Dealflow centrale'!I3082=""),OR('Dealflow centrale'!V3082="",V3082='Convalida dati'!$D$8),"FALSO"))</f>
        <v>1</v>
      </c>
      <c r="E3082" s="57" t="b">
        <f>+IF(OR(T3082='Convalida dati'!$F$4,T3082='Convalida dati'!$F$5,T3082='Convalida dati'!$F$8),OR('Dealflow centrale'!V3082='Convalida dati'!$D$9,V3082='Convalida dati'!$D$6,V3082='Convalida dati'!$D$7),IF(OR('Dealflow centrale'!T3082='Convalida dati'!$F$6,'Dealflow centrale'!T3082='Convalida dati'!$F$7),OR('Dealflow centrale'!V3082='Convalida dati'!$D$12,'Dealflow centrale'!V3082='Convalida dati'!$D$9,'Dealflow centrale'!V3082='Convalida dati'!$D$6),IF(T3082="",OR(V3082="",V3082='Convalida dati'!$D$8),"FALSO")))</f>
        <v>1</v>
      </c>
      <c r="F3082" s="58" t="str">
        <f t="shared" ca="1" si="364"/>
        <v>OK</v>
      </c>
      <c r="G3082" s="66">
        <f t="shared" si="361"/>
        <v>3077</v>
      </c>
      <c r="H3082" s="85">
        <v>45330</v>
      </c>
      <c r="I3082" s="296">
        <v>45330</v>
      </c>
      <c r="J3082" s="292" t="s">
        <v>6180</v>
      </c>
      <c r="K3082" s="76" t="s">
        <v>62</v>
      </c>
      <c r="L3082" s="76" t="s">
        <v>149</v>
      </c>
      <c r="M3082" s="78" t="s">
        <v>92</v>
      </c>
      <c r="N3082" s="64"/>
      <c r="O3082" s="272" t="s">
        <v>5092</v>
      </c>
      <c r="P3082" s="78" t="s">
        <v>83</v>
      </c>
      <c r="Q3082" s="280" t="s">
        <v>170</v>
      </c>
      <c r="R3082" s="384" t="s">
        <v>49</v>
      </c>
      <c r="S3082" s="390" t="s">
        <v>702</v>
      </c>
      <c r="T3082" s="384" t="s">
        <v>166</v>
      </c>
      <c r="U3082" s="66" t="s">
        <v>218</v>
      </c>
      <c r="V3082" s="427" t="s">
        <v>5177</v>
      </c>
      <c r="W3082" s="462"/>
      <c r="X3082" s="489">
        <v>45336</v>
      </c>
      <c r="Y3082" s="482"/>
      <c r="Z3082" s="74"/>
    </row>
    <row r="3083" spans="2:26" ht="42.45" hidden="1" customHeight="1" x14ac:dyDescent="0.3">
      <c r="B3083" s="56" t="str">
        <f t="shared" ca="1" si="362"/>
        <v>VERO</v>
      </c>
      <c r="C3083" s="57" t="b">
        <f t="shared" si="363"/>
        <v>1</v>
      </c>
      <c r="D3083" s="57" t="b">
        <f>+IF(Q3083='Convalida dati'!$B$16,AND('Dealflow centrale'!V3083&lt;&gt;"",I3083&lt;&gt;""),IF(AND('Dealflow centrale'!Q3083='Convalida dati'!$B$17,'Dealflow centrale'!I3083=""),OR('Dealflow centrale'!V3083="",V3083='Convalida dati'!$D$8),"FALSO"))</f>
        <v>1</v>
      </c>
      <c r="E3083" s="57" t="b">
        <f>+IF(OR(T3083='Convalida dati'!$F$4,T3083='Convalida dati'!$F$5,T3083='Convalida dati'!$F$8),OR('Dealflow centrale'!V3083='Convalida dati'!$D$9,V3083='Convalida dati'!$D$6,V3083='Convalida dati'!$D$7),IF(OR('Dealflow centrale'!T3083='Convalida dati'!$F$6,'Dealflow centrale'!T3083='Convalida dati'!$F$7),OR('Dealflow centrale'!V3083='Convalida dati'!$D$12,'Dealflow centrale'!V3083='Convalida dati'!$D$9,'Dealflow centrale'!V3083='Convalida dati'!$D$6),IF(T3083="",OR(V3083="",V3083='Convalida dati'!$D$8),"FALSO")))</f>
        <v>1</v>
      </c>
      <c r="F3083" s="58" t="str">
        <f t="shared" ca="1" si="364"/>
        <v>OK</v>
      </c>
      <c r="G3083" s="60">
        <f t="shared" si="361"/>
        <v>3078</v>
      </c>
      <c r="H3083" s="84">
        <v>45330</v>
      </c>
      <c r="I3083" s="295">
        <v>45330</v>
      </c>
      <c r="J3083" s="279" t="s">
        <v>6181</v>
      </c>
      <c r="K3083" s="70" t="s">
        <v>62</v>
      </c>
      <c r="L3083" s="70" t="s">
        <v>830</v>
      </c>
      <c r="M3083" s="72" t="s">
        <v>103</v>
      </c>
      <c r="N3083" s="75"/>
      <c r="O3083" s="73" t="s">
        <v>5092</v>
      </c>
      <c r="P3083" s="72" t="s">
        <v>83</v>
      </c>
      <c r="Q3083" s="281" t="s">
        <v>170</v>
      </c>
      <c r="R3083" s="385" t="s">
        <v>49</v>
      </c>
      <c r="S3083" s="388" t="s">
        <v>702</v>
      </c>
      <c r="T3083" s="385" t="s">
        <v>166</v>
      </c>
      <c r="U3083" s="72" t="s">
        <v>218</v>
      </c>
      <c r="V3083" s="425" t="s">
        <v>5177</v>
      </c>
      <c r="W3083" s="461"/>
      <c r="X3083" s="488">
        <v>45336</v>
      </c>
      <c r="Y3083" s="483"/>
      <c r="Z3083" s="80"/>
    </row>
    <row r="3084" spans="2:26" ht="42.45" hidden="1" customHeight="1" x14ac:dyDescent="0.3">
      <c r="B3084" s="56" t="str">
        <f t="shared" ca="1" si="362"/>
        <v>VERO</v>
      </c>
      <c r="C3084" s="57" t="b">
        <f t="shared" si="363"/>
        <v>1</v>
      </c>
      <c r="D3084" s="57" t="b">
        <f>+IF(Q3084='Convalida dati'!$B$16,AND('Dealflow centrale'!V3084&lt;&gt;"",I3084&lt;&gt;""),IF(AND('Dealflow centrale'!Q3084='Convalida dati'!$B$17,'Dealflow centrale'!I3084=""),OR('Dealflow centrale'!V3084="",V3084='Convalida dati'!$D$8),"FALSO"))</f>
        <v>1</v>
      </c>
      <c r="E3084" s="57" t="b">
        <f>+IF(OR(T3084='Convalida dati'!$F$4,T3084='Convalida dati'!$F$5,T3084='Convalida dati'!$F$8),OR('Dealflow centrale'!V3084='Convalida dati'!$D$9,V3084='Convalida dati'!$D$6,V3084='Convalida dati'!$D$7),IF(OR('Dealflow centrale'!T3084='Convalida dati'!$F$6,'Dealflow centrale'!T3084='Convalida dati'!$F$7),OR('Dealflow centrale'!V3084='Convalida dati'!$D$12,'Dealflow centrale'!V3084='Convalida dati'!$D$9,'Dealflow centrale'!V3084='Convalida dati'!$D$6),IF(T3084="",OR(V3084="",V3084='Convalida dati'!$D$8),"FALSO")))</f>
        <v>1</v>
      </c>
      <c r="F3084" s="58" t="str">
        <f t="shared" ca="1" si="364"/>
        <v>OK</v>
      </c>
      <c r="G3084" s="66">
        <f t="shared" si="361"/>
        <v>3079</v>
      </c>
      <c r="H3084" s="85">
        <v>45330</v>
      </c>
      <c r="I3084" s="296">
        <v>45330</v>
      </c>
      <c r="J3084" s="292" t="s">
        <v>6182</v>
      </c>
      <c r="K3084" s="76" t="s">
        <v>62</v>
      </c>
      <c r="L3084" s="76" t="s">
        <v>165</v>
      </c>
      <c r="M3084" s="78" t="s">
        <v>90</v>
      </c>
      <c r="N3084" s="64"/>
      <c r="O3084" s="272" t="s">
        <v>5092</v>
      </c>
      <c r="P3084" s="78" t="s">
        <v>83</v>
      </c>
      <c r="Q3084" s="280" t="s">
        <v>170</v>
      </c>
      <c r="R3084" s="382" t="s">
        <v>48</v>
      </c>
      <c r="S3084" s="390" t="str">
        <f>+'EVCA sectoralclassification'!E199</f>
        <v>Internet technologies</v>
      </c>
      <c r="T3084" s="396" t="s">
        <v>166</v>
      </c>
      <c r="U3084" s="391" t="s">
        <v>218</v>
      </c>
      <c r="V3084" s="427" t="s">
        <v>5177</v>
      </c>
      <c r="W3084" s="462"/>
      <c r="X3084" s="489">
        <v>45336</v>
      </c>
      <c r="Y3084" s="482"/>
      <c r="Z3084" s="74"/>
    </row>
    <row r="3085" spans="2:26" ht="42.45" hidden="1" customHeight="1" x14ac:dyDescent="0.3">
      <c r="B3085" s="56" t="str">
        <f t="shared" ca="1" si="362"/>
        <v>VERO</v>
      </c>
      <c r="C3085" s="57" t="b">
        <f t="shared" si="363"/>
        <v>1</v>
      </c>
      <c r="D3085" s="57" t="b">
        <f>+IF(Q3085='Convalida dati'!$B$16,AND('Dealflow centrale'!V3085&lt;&gt;"",I3085&lt;&gt;""),IF(AND('Dealflow centrale'!Q3085='Convalida dati'!$B$17,'Dealflow centrale'!I3085=""),OR('Dealflow centrale'!V3085="",V3085='Convalida dati'!$D$8),"FALSO"))</f>
        <v>1</v>
      </c>
      <c r="E3085" s="57" t="b">
        <f>+IF(OR(T3085='Convalida dati'!$F$4,T3085='Convalida dati'!$F$5,T3085='Convalida dati'!$F$8),OR('Dealflow centrale'!V3085='Convalida dati'!$D$9,V3085='Convalida dati'!$D$6,V3085='Convalida dati'!$D$7),IF(OR('Dealflow centrale'!T3085='Convalida dati'!$F$6,'Dealflow centrale'!T3085='Convalida dati'!$F$7),OR('Dealflow centrale'!V3085='Convalida dati'!$D$12,'Dealflow centrale'!V3085='Convalida dati'!$D$9,'Dealflow centrale'!V3085='Convalida dati'!$D$6),IF(T3085="",OR(V3085="",V3085='Convalida dati'!$D$8),"FALSO")))</f>
        <v>1</v>
      </c>
      <c r="F3085" s="58" t="str">
        <f t="shared" ca="1" si="364"/>
        <v>OK</v>
      </c>
      <c r="G3085" s="60">
        <f t="shared" si="361"/>
        <v>3080</v>
      </c>
      <c r="H3085" s="84">
        <v>45330</v>
      </c>
      <c r="I3085" s="295">
        <v>45330</v>
      </c>
      <c r="J3085" s="279" t="s">
        <v>6183</v>
      </c>
      <c r="K3085" s="70" t="s">
        <v>62</v>
      </c>
      <c r="L3085" s="70" t="s">
        <v>1707</v>
      </c>
      <c r="M3085" s="72" t="s">
        <v>99</v>
      </c>
      <c r="N3085" s="75"/>
      <c r="O3085" s="73" t="s">
        <v>5092</v>
      </c>
      <c r="P3085" s="72" t="s">
        <v>83</v>
      </c>
      <c r="Q3085" s="281" t="s">
        <v>170</v>
      </c>
      <c r="R3085" s="385" t="s">
        <v>49</v>
      </c>
      <c r="S3085" s="388" t="str">
        <f>+'EVCA sectoralclassification'!E214</f>
        <v>Systems software</v>
      </c>
      <c r="T3085" s="385" t="s">
        <v>166</v>
      </c>
      <c r="U3085" s="72" t="s">
        <v>218</v>
      </c>
      <c r="V3085" s="425" t="s">
        <v>5177</v>
      </c>
      <c r="W3085" s="461"/>
      <c r="X3085" s="488">
        <v>45336</v>
      </c>
      <c r="Y3085" s="483"/>
      <c r="Z3085" s="80"/>
    </row>
    <row r="3086" spans="2:26" ht="42.45" hidden="1" customHeight="1" x14ac:dyDescent="0.3">
      <c r="B3086" s="56" t="str">
        <f t="shared" ca="1" si="362"/>
        <v>VERO</v>
      </c>
      <c r="C3086" s="57" t="b">
        <f t="shared" si="363"/>
        <v>1</v>
      </c>
      <c r="D3086" s="57" t="b">
        <f>+IF(Q3086='Convalida dati'!$B$16,AND('Dealflow centrale'!V3086&lt;&gt;"",I3086&lt;&gt;""),IF(AND('Dealflow centrale'!Q3086='Convalida dati'!$B$17,'Dealflow centrale'!I3086=""),OR('Dealflow centrale'!V3086="",V3086='Convalida dati'!$D$8),"FALSO"))</f>
        <v>1</v>
      </c>
      <c r="E3086" s="57" t="b">
        <f>+IF(OR(T3086='Convalida dati'!$F$4,T3086='Convalida dati'!$F$5,T3086='Convalida dati'!$F$8),OR('Dealflow centrale'!V3086='Convalida dati'!$D$9,V3086='Convalida dati'!$D$6,V3086='Convalida dati'!$D$7),IF(OR('Dealflow centrale'!T3086='Convalida dati'!$F$6,'Dealflow centrale'!T3086='Convalida dati'!$F$7),OR('Dealflow centrale'!V3086='Convalida dati'!$D$12,'Dealflow centrale'!V3086='Convalida dati'!$D$9,'Dealflow centrale'!V3086='Convalida dati'!$D$6),IF(T3086="",OR(V3086="",V3086='Convalida dati'!$D$8),"FALSO")))</f>
        <v>1</v>
      </c>
      <c r="F3086" s="58" t="str">
        <f t="shared" ca="1" si="364"/>
        <v>OK</v>
      </c>
      <c r="G3086" s="66">
        <f t="shared" si="361"/>
        <v>3081</v>
      </c>
      <c r="H3086" s="85">
        <v>45332</v>
      </c>
      <c r="I3086" s="296">
        <v>45332</v>
      </c>
      <c r="J3086" s="292" t="s">
        <v>6184</v>
      </c>
      <c r="K3086" s="76" t="s">
        <v>62</v>
      </c>
      <c r="L3086" s="76" t="s">
        <v>1903</v>
      </c>
      <c r="M3086" s="78" t="s">
        <v>92</v>
      </c>
      <c r="N3086" s="77"/>
      <c r="O3086" s="272" t="s">
        <v>6186</v>
      </c>
      <c r="P3086" s="78" t="s">
        <v>34</v>
      </c>
      <c r="Q3086" s="67" t="s">
        <v>170</v>
      </c>
      <c r="R3086" s="384" t="s">
        <v>49</v>
      </c>
      <c r="S3086" s="390" t="s">
        <v>702</v>
      </c>
      <c r="T3086" s="396" t="s">
        <v>41</v>
      </c>
      <c r="U3086" s="391" t="s">
        <v>218</v>
      </c>
      <c r="V3086" s="445" t="s">
        <v>174</v>
      </c>
      <c r="W3086" s="396"/>
      <c r="X3086" s="489">
        <v>45336</v>
      </c>
      <c r="Y3086" s="482"/>
      <c r="Z3086" s="74"/>
    </row>
    <row r="3087" spans="2:26" ht="42.45" hidden="1" customHeight="1" x14ac:dyDescent="0.3">
      <c r="B3087" s="56" t="str">
        <f t="shared" ca="1" si="362"/>
        <v>VERO</v>
      </c>
      <c r="C3087" s="57" t="b">
        <f t="shared" si="363"/>
        <v>1</v>
      </c>
      <c r="D3087" s="57" t="b">
        <f>+IF(Q3087='Convalida dati'!$B$16,AND('Dealflow centrale'!V3087&lt;&gt;"",I3087&lt;&gt;""),IF(AND('Dealflow centrale'!Q3087='Convalida dati'!$B$17,'Dealflow centrale'!I3087=""),OR('Dealflow centrale'!V3087="",V3087='Convalida dati'!$D$8),"FALSO"))</f>
        <v>1</v>
      </c>
      <c r="E3087" s="57" t="b">
        <f>+IF(OR(T3087='Convalida dati'!$F$4,T3087='Convalida dati'!$F$5,T3087='Convalida dati'!$F$8),OR('Dealflow centrale'!V3087='Convalida dati'!$D$9,V3087='Convalida dati'!$D$6,V3087='Convalida dati'!$D$7),IF(OR('Dealflow centrale'!T3087='Convalida dati'!$F$6,'Dealflow centrale'!T3087='Convalida dati'!$F$7),OR('Dealflow centrale'!V3087='Convalida dati'!$D$12,'Dealflow centrale'!V3087='Convalida dati'!$D$9,'Dealflow centrale'!V3087='Convalida dati'!$D$6),IF(T3087="",OR(V3087="",V3087='Convalida dati'!$D$8),"FALSO")))</f>
        <v>1</v>
      </c>
      <c r="F3087" s="58" t="str">
        <f t="shared" ca="1" si="364"/>
        <v>OK</v>
      </c>
      <c r="G3087" s="60">
        <f t="shared" si="361"/>
        <v>3082</v>
      </c>
      <c r="H3087" s="84">
        <v>45335</v>
      </c>
      <c r="I3087" s="295">
        <v>45335</v>
      </c>
      <c r="J3087" s="279" t="s">
        <v>6185</v>
      </c>
      <c r="K3087" s="70" t="s">
        <v>62</v>
      </c>
      <c r="L3087" s="70" t="s">
        <v>151</v>
      </c>
      <c r="M3087" s="72" t="s">
        <v>92</v>
      </c>
      <c r="N3087" s="75"/>
      <c r="O3087" s="73" t="s">
        <v>6187</v>
      </c>
      <c r="P3087" s="72" t="s">
        <v>34</v>
      </c>
      <c r="Q3087" s="281" t="s">
        <v>170</v>
      </c>
      <c r="R3087" s="385" t="s">
        <v>49</v>
      </c>
      <c r="S3087" s="388" t="str">
        <f>+'EVCA sectoralclassification'!E203</f>
        <v>Consumer electronics</v>
      </c>
      <c r="T3087" s="397" t="s">
        <v>41</v>
      </c>
      <c r="U3087" s="380" t="s">
        <v>218</v>
      </c>
      <c r="V3087" s="434" t="s">
        <v>174</v>
      </c>
      <c r="W3087" s="397"/>
      <c r="X3087" s="488">
        <v>45336</v>
      </c>
      <c r="Y3087" s="483"/>
      <c r="Z3087" s="80"/>
    </row>
    <row r="3088" spans="2:26" ht="42.45" hidden="1" customHeight="1" x14ac:dyDescent="0.3">
      <c r="B3088" s="56" t="str">
        <f t="shared" ca="1" si="362"/>
        <v>VERO</v>
      </c>
      <c r="C3088" s="57" t="b">
        <f t="shared" si="363"/>
        <v>1</v>
      </c>
      <c r="D3088" s="57" t="b">
        <f>+IF(Q3088='Convalida dati'!$B$16,AND('Dealflow centrale'!V3088&lt;&gt;"",I3088&lt;&gt;""),IF(AND('Dealflow centrale'!Q3088='Convalida dati'!$B$17,'Dealflow centrale'!I3088=""),OR('Dealflow centrale'!V3088="",V3088='Convalida dati'!$D$8),"FALSO"))</f>
        <v>1</v>
      </c>
      <c r="E3088" s="57" t="b">
        <f>+IF(OR(T3088='Convalida dati'!$F$4,T3088='Convalida dati'!$F$5,T3088='Convalida dati'!$F$8),OR('Dealflow centrale'!V3088='Convalida dati'!$D$9,V3088='Convalida dati'!$D$6,V3088='Convalida dati'!$D$7),IF(OR('Dealflow centrale'!T3088='Convalida dati'!$F$6,'Dealflow centrale'!T3088='Convalida dati'!$F$7),OR('Dealflow centrale'!V3088='Convalida dati'!$D$12,'Dealflow centrale'!V3088='Convalida dati'!$D$9,'Dealflow centrale'!V3088='Convalida dati'!$D$6),IF(T3088="",OR(V3088="",V3088='Convalida dati'!$D$8),"FALSO")))</f>
        <v>1</v>
      </c>
      <c r="F3088" s="58" t="str">
        <f t="shared" ca="1" si="364"/>
        <v>OK</v>
      </c>
      <c r="G3088" s="66">
        <f t="shared" si="361"/>
        <v>3083</v>
      </c>
      <c r="H3088" s="85">
        <v>45335</v>
      </c>
      <c r="I3088" s="296">
        <v>45335</v>
      </c>
      <c r="J3088" s="292" t="s">
        <v>6188</v>
      </c>
      <c r="K3088" s="76" t="s">
        <v>64</v>
      </c>
      <c r="L3088" s="76" t="s">
        <v>705</v>
      </c>
      <c r="M3088" s="78" t="s">
        <v>187</v>
      </c>
      <c r="N3088" s="77"/>
      <c r="O3088" s="272" t="s">
        <v>6189</v>
      </c>
      <c r="P3088" s="78" t="s">
        <v>34</v>
      </c>
      <c r="Q3088" s="280" t="s">
        <v>170</v>
      </c>
      <c r="R3088" s="382" t="s">
        <v>49</v>
      </c>
      <c r="S3088" s="390" t="s">
        <v>702</v>
      </c>
      <c r="T3088" s="396" t="s">
        <v>41</v>
      </c>
      <c r="U3088" s="391" t="s">
        <v>218</v>
      </c>
      <c r="V3088" s="445" t="s">
        <v>174</v>
      </c>
      <c r="W3088" s="396"/>
      <c r="X3088" s="489">
        <v>45336</v>
      </c>
      <c r="Y3088" s="482"/>
      <c r="Z3088" s="74"/>
    </row>
    <row r="3089" spans="2:26" ht="42.45" hidden="1" customHeight="1" x14ac:dyDescent="0.3">
      <c r="B3089" s="56" t="str">
        <f t="shared" ca="1" si="362"/>
        <v>VERO</v>
      </c>
      <c r="C3089" s="57" t="b">
        <f t="shared" si="363"/>
        <v>1</v>
      </c>
      <c r="D3089" s="57" t="b">
        <f>+IF(Q3089='Convalida dati'!$B$16,AND('Dealflow centrale'!V3089&lt;&gt;"",I3089&lt;&gt;""),IF(AND('Dealflow centrale'!Q3089='Convalida dati'!$B$17,'Dealflow centrale'!I3089=""),OR('Dealflow centrale'!V3089="",V3089='Convalida dati'!$D$8),"FALSO"))</f>
        <v>1</v>
      </c>
      <c r="E3089" s="57" t="b">
        <f>+IF(OR(T3089='Convalida dati'!$F$4,T3089='Convalida dati'!$F$5,T3089='Convalida dati'!$F$8),OR('Dealflow centrale'!V3089='Convalida dati'!$D$9,V3089='Convalida dati'!$D$6,V3089='Convalida dati'!$D$7),IF(OR('Dealflow centrale'!T3089='Convalida dati'!$F$6,'Dealflow centrale'!T3089='Convalida dati'!$F$7),OR('Dealflow centrale'!V3089='Convalida dati'!$D$12,'Dealflow centrale'!V3089='Convalida dati'!$D$9,'Dealflow centrale'!V3089='Convalida dati'!$D$6),IF(T3089="",OR(V3089="",V3089='Convalida dati'!$D$8),"FALSO")))</f>
        <v>1</v>
      </c>
      <c r="F3089" s="58" t="str">
        <f t="shared" ca="1" si="364"/>
        <v>OK</v>
      </c>
      <c r="G3089" s="60">
        <f t="shared" si="361"/>
        <v>3084</v>
      </c>
      <c r="H3089" s="84">
        <v>45335</v>
      </c>
      <c r="I3089" s="295">
        <v>45335</v>
      </c>
      <c r="J3089" s="279" t="s">
        <v>6190</v>
      </c>
      <c r="K3089" s="70" t="s">
        <v>62</v>
      </c>
      <c r="L3089" s="70" t="s">
        <v>165</v>
      </c>
      <c r="M3089" s="72" t="s">
        <v>90</v>
      </c>
      <c r="N3089" s="75"/>
      <c r="O3089" s="73" t="s">
        <v>6191</v>
      </c>
      <c r="P3089" s="72" t="s">
        <v>83</v>
      </c>
      <c r="Q3089" s="281" t="s">
        <v>170</v>
      </c>
      <c r="R3089" s="385" t="s">
        <v>52</v>
      </c>
      <c r="S3089" s="388" t="str">
        <f>+'EVCA sectoralclassification'!E234</f>
        <v>Healthcare: other</v>
      </c>
      <c r="T3089" s="397" t="s">
        <v>166</v>
      </c>
      <c r="U3089" s="380" t="s">
        <v>218</v>
      </c>
      <c r="V3089" s="425" t="s">
        <v>5177</v>
      </c>
      <c r="W3089" s="461"/>
      <c r="X3089" s="491">
        <v>45336</v>
      </c>
      <c r="Y3089" s="483"/>
      <c r="Z3089" s="80"/>
    </row>
    <row r="3090" spans="2:26" ht="42.45" hidden="1" customHeight="1" x14ac:dyDescent="0.3">
      <c r="B3090" s="56" t="str">
        <f t="shared" ca="1" si="362"/>
        <v>VERO</v>
      </c>
      <c r="C3090" s="57" t="b">
        <f t="shared" si="363"/>
        <v>1</v>
      </c>
      <c r="D3090" s="57" t="b">
        <f>+IF(Q3090='Convalida dati'!$B$16,AND('Dealflow centrale'!V3090&lt;&gt;"",I3090&lt;&gt;""),IF(AND('Dealflow centrale'!Q3090='Convalida dati'!$B$17,'Dealflow centrale'!I3090=""),OR('Dealflow centrale'!V3090="",V3090='Convalida dati'!$D$8),"FALSO"))</f>
        <v>1</v>
      </c>
      <c r="E3090" s="57" t="b">
        <f>+IF(OR(T3090='Convalida dati'!$F$4,T3090='Convalida dati'!$F$5,T3090='Convalida dati'!$F$8),OR('Dealflow centrale'!V3090='Convalida dati'!$D$9,V3090='Convalida dati'!$D$6,V3090='Convalida dati'!$D$7),IF(OR('Dealflow centrale'!T3090='Convalida dati'!$F$6,'Dealflow centrale'!T3090='Convalida dati'!$F$7),OR('Dealflow centrale'!V3090='Convalida dati'!$D$12,'Dealflow centrale'!V3090='Convalida dati'!$D$9,'Dealflow centrale'!V3090='Convalida dati'!$D$6),IF(T3090="",OR(V3090="",V3090='Convalida dati'!$D$8),"FALSO")))</f>
        <v>1</v>
      </c>
      <c r="F3090" s="58" t="str">
        <f t="shared" ca="1" si="364"/>
        <v>OK</v>
      </c>
      <c r="G3090" s="66">
        <f t="shared" si="361"/>
        <v>3085</v>
      </c>
      <c r="H3090" s="85">
        <v>45338</v>
      </c>
      <c r="I3090" s="296">
        <v>45338</v>
      </c>
      <c r="J3090" s="292" t="s">
        <v>6194</v>
      </c>
      <c r="K3090" s="76" t="s">
        <v>62</v>
      </c>
      <c r="L3090" s="76" t="s">
        <v>231</v>
      </c>
      <c r="M3090" s="78" t="s">
        <v>91</v>
      </c>
      <c r="N3090" s="77"/>
      <c r="O3090" s="272" t="s">
        <v>6206</v>
      </c>
      <c r="P3090" s="78" t="s">
        <v>83</v>
      </c>
      <c r="Q3090" s="280" t="s">
        <v>170</v>
      </c>
      <c r="R3090" s="384" t="s">
        <v>53</v>
      </c>
      <c r="S3090" s="387" t="str">
        <f>+'EVCA sectoralclassification'!E89</f>
        <v>Business and industrial services</v>
      </c>
      <c r="T3090" s="396" t="s">
        <v>167</v>
      </c>
      <c r="U3090" s="391" t="s">
        <v>218</v>
      </c>
      <c r="V3090" s="427" t="s">
        <v>5177</v>
      </c>
      <c r="W3090" s="462"/>
      <c r="X3090" s="489">
        <v>45343</v>
      </c>
      <c r="Y3090" s="482"/>
      <c r="Z3090" s="74"/>
    </row>
    <row r="3091" spans="2:26" ht="42.45" hidden="1" customHeight="1" x14ac:dyDescent="0.3">
      <c r="B3091" s="56" t="str">
        <f t="shared" ref="B3091:B3101" ca="1" si="365">IF(AND(+H3091&lt;=X3091,X3091&lt;=TODAY()),"VERO","FALSO")</f>
        <v>VERO</v>
      </c>
      <c r="C3091" s="57" t="b">
        <f t="shared" ref="C3091:C3101" si="366">+(AND(G3091&lt;&gt;"",H3091&lt;&gt;"",J3091&lt;&gt;"",K3091&lt;&gt;"",L3091&lt;&gt;"",M3091&lt;&gt;"",P3091&lt;&gt;"",Q3091&lt;&gt;""))</f>
        <v>1</v>
      </c>
      <c r="D3091" s="57" t="b">
        <f>+IF(Q3091='Convalida dati'!$B$16,AND('Dealflow centrale'!V3091&lt;&gt;"",I3091&lt;&gt;""),IF(AND('Dealflow centrale'!Q3091='Convalida dati'!$B$17,'Dealflow centrale'!I3091=""),OR('Dealflow centrale'!V3091="",V3091='Convalida dati'!$D$8),"FALSO"))</f>
        <v>1</v>
      </c>
      <c r="E3091" s="57" t="b">
        <f>+IF(OR(T3091='Convalida dati'!$F$4,T3091='Convalida dati'!$F$5,T3091='Convalida dati'!$F$8),OR('Dealflow centrale'!V3091='Convalida dati'!$D$9,V3091='Convalida dati'!$D$6,V3091='Convalida dati'!$D$7),IF(OR('Dealflow centrale'!T3091='Convalida dati'!$F$6,'Dealflow centrale'!T3091='Convalida dati'!$F$7),OR('Dealflow centrale'!V3091='Convalida dati'!$D$12,'Dealflow centrale'!V3091='Convalida dati'!$D$9,'Dealflow centrale'!V3091='Convalida dati'!$D$6),IF(T3091="",OR(V3091="",V3091='Convalida dati'!$D$8),"FALSO")))</f>
        <v>1</v>
      </c>
      <c r="F3091" s="58" t="str">
        <f t="shared" ref="F3091:F3101" ca="1" si="367">+IF(AND(B3091="VERO",C3091=TRUE,D3091=TRUE,E3091=TRUE),"OK","ERRORE")</f>
        <v>OK</v>
      </c>
      <c r="G3091" s="60">
        <f t="shared" si="361"/>
        <v>3086</v>
      </c>
      <c r="H3091" s="84">
        <v>45340</v>
      </c>
      <c r="I3091" s="295">
        <v>45340</v>
      </c>
      <c r="J3091" s="279" t="s">
        <v>6195</v>
      </c>
      <c r="K3091" s="70" t="s">
        <v>62</v>
      </c>
      <c r="L3091" s="73" t="s">
        <v>149</v>
      </c>
      <c r="M3091" s="72" t="s">
        <v>92</v>
      </c>
      <c r="N3091" s="75"/>
      <c r="O3091" s="73" t="s">
        <v>6207</v>
      </c>
      <c r="P3091" s="72" t="s">
        <v>36</v>
      </c>
      <c r="Q3091" s="281" t="s">
        <v>170</v>
      </c>
      <c r="R3091" s="385" t="s">
        <v>52</v>
      </c>
      <c r="S3091" s="388" t="str">
        <f>+'EVCA sectoralclassification'!E227</f>
        <v>Healthcare institutions and services</v>
      </c>
      <c r="T3091" s="385" t="s">
        <v>41</v>
      </c>
      <c r="U3091" s="72" t="s">
        <v>218</v>
      </c>
      <c r="V3091" s="434" t="s">
        <v>174</v>
      </c>
      <c r="W3091" s="397"/>
      <c r="X3091" s="488">
        <v>45343</v>
      </c>
      <c r="Y3091" s="483"/>
      <c r="Z3091" s="80"/>
    </row>
    <row r="3092" spans="2:26" ht="42.45" hidden="1" customHeight="1" x14ac:dyDescent="0.3">
      <c r="B3092" s="56" t="str">
        <f t="shared" ca="1" si="365"/>
        <v>VERO</v>
      </c>
      <c r="C3092" s="57" t="b">
        <f t="shared" si="366"/>
        <v>1</v>
      </c>
      <c r="D3092" s="57" t="b">
        <f>+IF(Q3092='Convalida dati'!$B$16,AND('Dealflow centrale'!V3092&lt;&gt;"",I3092&lt;&gt;""),IF(AND('Dealflow centrale'!Q3092='Convalida dati'!$B$17,'Dealflow centrale'!I3092=""),OR('Dealflow centrale'!V3092="",V3092='Convalida dati'!$D$8),"FALSO"))</f>
        <v>1</v>
      </c>
      <c r="E3092" s="57" t="b">
        <f>+IF(OR(T3092='Convalida dati'!$F$4,T3092='Convalida dati'!$F$5,T3092='Convalida dati'!$F$8),OR('Dealflow centrale'!V3092='Convalida dati'!$D$9,V3092='Convalida dati'!$D$6,V3092='Convalida dati'!$D$7),IF(OR('Dealflow centrale'!T3092='Convalida dati'!$F$6,'Dealflow centrale'!T3092='Convalida dati'!$F$7),OR('Dealflow centrale'!V3092='Convalida dati'!$D$12,'Dealflow centrale'!V3092='Convalida dati'!$D$9,'Dealflow centrale'!V3092='Convalida dati'!$D$6),IF(T3092="",OR(V3092="",V3092='Convalida dati'!$D$8),"FALSO")))</f>
        <v>1</v>
      </c>
      <c r="F3092" s="58" t="str">
        <f t="shared" ca="1" si="367"/>
        <v>OK</v>
      </c>
      <c r="G3092" s="66">
        <f t="shared" si="361"/>
        <v>3087</v>
      </c>
      <c r="H3092" s="85">
        <v>45340</v>
      </c>
      <c r="I3092" s="296">
        <v>45340</v>
      </c>
      <c r="J3092" s="292" t="s">
        <v>6196</v>
      </c>
      <c r="K3092" s="76" t="s">
        <v>62</v>
      </c>
      <c r="L3092" s="76" t="s">
        <v>192</v>
      </c>
      <c r="M3092" s="78" t="s">
        <v>95</v>
      </c>
      <c r="N3092" s="77"/>
      <c r="O3092" s="272" t="s">
        <v>6208</v>
      </c>
      <c r="P3092" s="78" t="s">
        <v>35</v>
      </c>
      <c r="Q3092" s="280" t="s">
        <v>170</v>
      </c>
      <c r="R3092" s="382" t="s">
        <v>53</v>
      </c>
      <c r="S3092" s="387" t="str">
        <f>+'EVCA sectoralclassification'!E190</f>
        <v>Broadcasting, publications and content providers</v>
      </c>
      <c r="T3092" s="382" t="s">
        <v>166</v>
      </c>
      <c r="U3092" s="78" t="s">
        <v>218</v>
      </c>
      <c r="V3092" s="427" t="s">
        <v>5177</v>
      </c>
      <c r="W3092" s="462"/>
      <c r="X3092" s="489">
        <v>45343</v>
      </c>
      <c r="Y3092" s="482"/>
      <c r="Z3092" s="74"/>
    </row>
    <row r="3093" spans="2:26" ht="42.45" hidden="1" customHeight="1" x14ac:dyDescent="0.3">
      <c r="B3093" s="56" t="str">
        <f t="shared" ca="1" si="365"/>
        <v>VERO</v>
      </c>
      <c r="C3093" s="57" t="b">
        <f t="shared" si="366"/>
        <v>1</v>
      </c>
      <c r="D3093" s="57" t="b">
        <f>+IF(Q3093='Convalida dati'!$B$16,AND('Dealflow centrale'!V3093&lt;&gt;"",I3093&lt;&gt;""),IF(AND('Dealflow centrale'!Q3093='Convalida dati'!$B$17,'Dealflow centrale'!I3093=""),OR('Dealflow centrale'!V3093="",V3093='Convalida dati'!$D$8),"FALSO"))</f>
        <v>1</v>
      </c>
      <c r="E3093" s="57" t="b">
        <f>+IF(OR(T3093='Convalida dati'!$F$4,T3093='Convalida dati'!$F$5,T3093='Convalida dati'!$F$8),OR('Dealflow centrale'!V3093='Convalida dati'!$D$9,V3093='Convalida dati'!$D$6,V3093='Convalida dati'!$D$7),IF(OR('Dealflow centrale'!T3093='Convalida dati'!$F$6,'Dealflow centrale'!T3093='Convalida dati'!$F$7),OR('Dealflow centrale'!V3093='Convalida dati'!$D$12,'Dealflow centrale'!V3093='Convalida dati'!$D$9,'Dealflow centrale'!V3093='Convalida dati'!$D$6),IF(T3093="",OR(V3093="",V3093='Convalida dati'!$D$8),"FALSO")))</f>
        <v>1</v>
      </c>
      <c r="F3093" s="58" t="str">
        <f t="shared" ca="1" si="367"/>
        <v>OK</v>
      </c>
      <c r="G3093" s="60">
        <f t="shared" si="361"/>
        <v>3088</v>
      </c>
      <c r="H3093" s="84">
        <v>45341</v>
      </c>
      <c r="I3093" s="295">
        <v>45341</v>
      </c>
      <c r="J3093" s="279" t="s">
        <v>6197</v>
      </c>
      <c r="K3093" s="70" t="s">
        <v>62</v>
      </c>
      <c r="L3093" s="70" t="s">
        <v>1270</v>
      </c>
      <c r="M3093" s="72" t="s">
        <v>92</v>
      </c>
      <c r="N3093" s="75"/>
      <c r="O3093" s="73" t="s">
        <v>6209</v>
      </c>
      <c r="P3093" s="72" t="s">
        <v>83</v>
      </c>
      <c r="Q3093" s="281" t="s">
        <v>170</v>
      </c>
      <c r="R3093" s="385" t="s">
        <v>42</v>
      </c>
      <c r="S3093" s="388" t="str">
        <f>+'EVCA sectoralclassification'!E116</f>
        <v>Transportation: other</v>
      </c>
      <c r="T3093" s="385" t="s">
        <v>41</v>
      </c>
      <c r="U3093" s="72" t="s">
        <v>218</v>
      </c>
      <c r="V3093" s="434" t="s">
        <v>174</v>
      </c>
      <c r="W3093" s="397"/>
      <c r="X3093" s="488">
        <v>45343</v>
      </c>
      <c r="Y3093" s="483"/>
      <c r="Z3093" s="80"/>
    </row>
    <row r="3094" spans="2:26" ht="42.45" hidden="1" customHeight="1" x14ac:dyDescent="0.3">
      <c r="B3094" s="56" t="str">
        <f t="shared" ca="1" si="365"/>
        <v>VERO</v>
      </c>
      <c r="C3094" s="57" t="b">
        <f t="shared" si="366"/>
        <v>1</v>
      </c>
      <c r="D3094" s="57" t="b">
        <f>+IF(Q3094='Convalida dati'!$B$16,AND('Dealflow centrale'!V3094&lt;&gt;"",I3094&lt;&gt;""),IF(AND('Dealflow centrale'!Q3094='Convalida dati'!$B$17,'Dealflow centrale'!I3094=""),OR('Dealflow centrale'!V3094="",V3094='Convalida dati'!$D$8),"FALSO"))</f>
        <v>1</v>
      </c>
      <c r="E3094" s="57" t="b">
        <f>+IF(OR(T3094='Convalida dati'!$F$4,T3094='Convalida dati'!$F$5,T3094='Convalida dati'!$F$8),OR('Dealflow centrale'!V3094='Convalida dati'!$D$9,V3094='Convalida dati'!$D$6,V3094='Convalida dati'!$D$7),IF(OR('Dealflow centrale'!T3094='Convalida dati'!$F$6,'Dealflow centrale'!T3094='Convalida dati'!$F$7),OR('Dealflow centrale'!V3094='Convalida dati'!$D$12,'Dealflow centrale'!V3094='Convalida dati'!$D$9,'Dealflow centrale'!V3094='Convalida dati'!$D$6),IF(T3094="",OR(V3094="",V3094='Convalida dati'!$D$8),"FALSO")))</f>
        <v>1</v>
      </c>
      <c r="F3094" s="58" t="str">
        <f t="shared" ca="1" si="367"/>
        <v>OK</v>
      </c>
      <c r="G3094" s="66">
        <f t="shared" si="361"/>
        <v>3089</v>
      </c>
      <c r="H3094" s="85">
        <v>45342</v>
      </c>
      <c r="I3094" s="296">
        <v>45342</v>
      </c>
      <c r="J3094" s="292" t="s">
        <v>6198</v>
      </c>
      <c r="K3094" s="76" t="s">
        <v>62</v>
      </c>
      <c r="L3094" s="76" t="s">
        <v>192</v>
      </c>
      <c r="M3094" s="78" t="s">
        <v>95</v>
      </c>
      <c r="N3094" s="64"/>
      <c r="O3094" s="272" t="s">
        <v>6206</v>
      </c>
      <c r="P3094" s="78" t="s">
        <v>83</v>
      </c>
      <c r="Q3094" s="280" t="s">
        <v>170</v>
      </c>
      <c r="R3094" s="384" t="s">
        <v>49</v>
      </c>
      <c r="S3094" s="390" t="str">
        <f>+'EVCA sectoralclassification'!E214</f>
        <v>Systems software</v>
      </c>
      <c r="T3094" s="384" t="s">
        <v>167</v>
      </c>
      <c r="U3094" s="66" t="s">
        <v>218</v>
      </c>
      <c r="V3094" s="427" t="s">
        <v>5177</v>
      </c>
      <c r="W3094" s="462"/>
      <c r="X3094" s="489">
        <v>45343</v>
      </c>
      <c r="Y3094" s="482"/>
      <c r="Z3094" s="74"/>
    </row>
    <row r="3095" spans="2:26" ht="42.45" hidden="1" customHeight="1" x14ac:dyDescent="0.3">
      <c r="B3095" s="56" t="str">
        <f t="shared" ca="1" si="365"/>
        <v>VERO</v>
      </c>
      <c r="C3095" s="57" t="b">
        <f t="shared" si="366"/>
        <v>1</v>
      </c>
      <c r="D3095" s="57" t="b">
        <f>+IF(Q3095='Convalida dati'!$B$16,AND('Dealflow centrale'!V3095&lt;&gt;"",I3095&lt;&gt;""),IF(AND('Dealflow centrale'!Q3095='Convalida dati'!$B$17,'Dealflow centrale'!I3095=""),OR('Dealflow centrale'!V3095="",V3095='Convalida dati'!$D$8),"FALSO"))</f>
        <v>1</v>
      </c>
      <c r="E3095" s="57" t="b">
        <f>+IF(OR(T3095='Convalida dati'!$F$4,T3095='Convalida dati'!$F$5,T3095='Convalida dati'!$F$8),OR('Dealflow centrale'!V3095='Convalida dati'!$D$9,V3095='Convalida dati'!$D$6,V3095='Convalida dati'!$D$7),IF(OR('Dealflow centrale'!T3095='Convalida dati'!$F$6,'Dealflow centrale'!T3095='Convalida dati'!$F$7),OR('Dealflow centrale'!V3095='Convalida dati'!$D$12,'Dealflow centrale'!V3095='Convalida dati'!$D$9,'Dealflow centrale'!V3095='Convalida dati'!$D$6),IF(T3095="",OR(V3095="",V3095='Convalida dati'!$D$8),"FALSO")))</f>
        <v>1</v>
      </c>
      <c r="F3095" s="58" t="str">
        <f t="shared" ca="1" si="367"/>
        <v>OK</v>
      </c>
      <c r="G3095" s="60">
        <f t="shared" si="361"/>
        <v>3090</v>
      </c>
      <c r="H3095" s="84">
        <v>45342</v>
      </c>
      <c r="I3095" s="295">
        <v>45342</v>
      </c>
      <c r="J3095" s="279" t="s">
        <v>6199</v>
      </c>
      <c r="K3095" s="70" t="s">
        <v>62</v>
      </c>
      <c r="L3095" s="70" t="s">
        <v>1707</v>
      </c>
      <c r="M3095" s="72" t="s">
        <v>99</v>
      </c>
      <c r="N3095" s="75"/>
      <c r="O3095" s="73" t="s">
        <v>6210</v>
      </c>
      <c r="P3095" s="72" t="s">
        <v>83</v>
      </c>
      <c r="Q3095" s="281" t="s">
        <v>170</v>
      </c>
      <c r="R3095" s="385" t="s">
        <v>53</v>
      </c>
      <c r="S3095" s="388" t="str">
        <f>+'EVCA sectoralclassification'!E89</f>
        <v>Business and industrial services</v>
      </c>
      <c r="T3095" s="385" t="s">
        <v>166</v>
      </c>
      <c r="U3095" s="72" t="s">
        <v>218</v>
      </c>
      <c r="V3095" s="425" t="s">
        <v>5177</v>
      </c>
      <c r="W3095" s="461"/>
      <c r="X3095" s="488">
        <v>45343</v>
      </c>
      <c r="Y3095" s="483"/>
      <c r="Z3095" s="80"/>
    </row>
    <row r="3096" spans="2:26" ht="42.45" hidden="1" customHeight="1" x14ac:dyDescent="0.3">
      <c r="B3096" s="56" t="str">
        <f t="shared" ca="1" si="365"/>
        <v>VERO</v>
      </c>
      <c r="C3096" s="57" t="b">
        <f t="shared" si="366"/>
        <v>1</v>
      </c>
      <c r="D3096" s="57" t="b">
        <f>+IF(Q3096='Convalida dati'!$B$16,AND('Dealflow centrale'!V3096&lt;&gt;"",I3096&lt;&gt;""),IF(AND('Dealflow centrale'!Q3096='Convalida dati'!$B$17,'Dealflow centrale'!I3096=""),OR('Dealflow centrale'!V3096="",V3096='Convalida dati'!$D$8),"FALSO"))</f>
        <v>1</v>
      </c>
      <c r="E3096" s="57" t="b">
        <f>+IF(OR(T3096='Convalida dati'!$F$4,T3096='Convalida dati'!$F$5,T3096='Convalida dati'!$F$8),OR('Dealflow centrale'!V3096='Convalida dati'!$D$9,V3096='Convalida dati'!$D$6,V3096='Convalida dati'!$D$7),IF(OR('Dealflow centrale'!T3096='Convalida dati'!$F$6,'Dealflow centrale'!T3096='Convalida dati'!$F$7),OR('Dealflow centrale'!V3096='Convalida dati'!$D$12,'Dealflow centrale'!V3096='Convalida dati'!$D$9,'Dealflow centrale'!V3096='Convalida dati'!$D$6),IF(T3096="",OR(V3096="",V3096='Convalida dati'!$D$8),"FALSO")))</f>
        <v>1</v>
      </c>
      <c r="F3096" s="58" t="str">
        <f t="shared" ca="1" si="367"/>
        <v>OK</v>
      </c>
      <c r="G3096" s="66">
        <f t="shared" si="361"/>
        <v>3091</v>
      </c>
      <c r="H3096" s="85">
        <v>45343</v>
      </c>
      <c r="I3096" s="296">
        <v>45343</v>
      </c>
      <c r="J3096" s="292" t="s">
        <v>6200</v>
      </c>
      <c r="K3096" s="76" t="s">
        <v>62</v>
      </c>
      <c r="L3096" s="76" t="s">
        <v>149</v>
      </c>
      <c r="M3096" s="78" t="s">
        <v>92</v>
      </c>
      <c r="N3096" s="64"/>
      <c r="O3096" s="272" t="s">
        <v>6100</v>
      </c>
      <c r="P3096" s="78" t="s">
        <v>35</v>
      </c>
      <c r="Q3096" s="280" t="s">
        <v>170</v>
      </c>
      <c r="R3096" s="382" t="s">
        <v>53</v>
      </c>
      <c r="S3096" s="390" t="str">
        <f>+'EVCA sectoralclassification'!E89</f>
        <v>Business and industrial services</v>
      </c>
      <c r="T3096" s="396" t="s">
        <v>167</v>
      </c>
      <c r="U3096" s="391" t="s">
        <v>218</v>
      </c>
      <c r="V3096" s="427" t="s">
        <v>5177</v>
      </c>
      <c r="W3096" s="462"/>
      <c r="X3096" s="489">
        <v>45343</v>
      </c>
      <c r="Y3096" s="482"/>
      <c r="Z3096" s="74"/>
    </row>
    <row r="3097" spans="2:26" ht="42.45" hidden="1" customHeight="1" x14ac:dyDescent="0.3">
      <c r="B3097" s="56" t="str">
        <f t="shared" ca="1" si="365"/>
        <v>VERO</v>
      </c>
      <c r="C3097" s="57" t="b">
        <f t="shared" si="366"/>
        <v>1</v>
      </c>
      <c r="D3097" s="57" t="b">
        <f>+IF(Q3097='Convalida dati'!$B$16,AND('Dealflow centrale'!V3097&lt;&gt;"",I3097&lt;&gt;""),IF(AND('Dealflow centrale'!Q3097='Convalida dati'!$B$17,'Dealflow centrale'!I3097=""),OR('Dealflow centrale'!V3097="",V3097='Convalida dati'!$D$8),"FALSO"))</f>
        <v>1</v>
      </c>
      <c r="E3097" s="57" t="b">
        <f>+IF(OR(T3097='Convalida dati'!$F$4,T3097='Convalida dati'!$F$5,T3097='Convalida dati'!$F$8),OR('Dealflow centrale'!V3097='Convalida dati'!$D$9,V3097='Convalida dati'!$D$6,V3097='Convalida dati'!$D$7),IF(OR('Dealflow centrale'!T3097='Convalida dati'!$F$6,'Dealflow centrale'!T3097='Convalida dati'!$F$7),OR('Dealflow centrale'!V3097='Convalida dati'!$D$12,'Dealflow centrale'!V3097='Convalida dati'!$D$9,'Dealflow centrale'!V3097='Convalida dati'!$D$6),IF(T3097="",OR(V3097="",V3097='Convalida dati'!$D$8),"FALSO")))</f>
        <v>1</v>
      </c>
      <c r="F3097" s="58" t="str">
        <f t="shared" ca="1" si="367"/>
        <v>OK</v>
      </c>
      <c r="G3097" s="60">
        <f t="shared" si="361"/>
        <v>3092</v>
      </c>
      <c r="H3097" s="84">
        <v>45343</v>
      </c>
      <c r="I3097" s="295">
        <v>45343</v>
      </c>
      <c r="J3097" s="279" t="s">
        <v>6201</v>
      </c>
      <c r="K3097" s="70" t="s">
        <v>62</v>
      </c>
      <c r="L3097" s="70" t="s">
        <v>202</v>
      </c>
      <c r="M3097" s="72" t="s">
        <v>89</v>
      </c>
      <c r="N3097" s="75" t="s">
        <v>5937</v>
      </c>
      <c r="O3097" s="73"/>
      <c r="P3097" s="72" t="s">
        <v>36</v>
      </c>
      <c r="Q3097" s="281" t="s">
        <v>170</v>
      </c>
      <c r="R3097" s="385" t="s">
        <v>53</v>
      </c>
      <c r="S3097" s="388" t="str">
        <f>+'EVCA sectoralclassification'!E89</f>
        <v>Business and industrial services</v>
      </c>
      <c r="T3097" s="385" t="s">
        <v>166</v>
      </c>
      <c r="U3097" s="72" t="s">
        <v>218</v>
      </c>
      <c r="V3097" s="425" t="s">
        <v>5177</v>
      </c>
      <c r="W3097" s="461"/>
      <c r="X3097" s="488">
        <v>45343</v>
      </c>
      <c r="Y3097" s="483"/>
      <c r="Z3097" s="80"/>
    </row>
    <row r="3098" spans="2:26" ht="42.45" hidden="1" customHeight="1" x14ac:dyDescent="0.3">
      <c r="B3098" s="56" t="str">
        <f t="shared" ca="1" si="365"/>
        <v>VERO</v>
      </c>
      <c r="C3098" s="57" t="b">
        <f t="shared" si="366"/>
        <v>1</v>
      </c>
      <c r="D3098" s="57" t="b">
        <f>+IF(Q3098='Convalida dati'!$B$16,AND('Dealflow centrale'!V3098&lt;&gt;"",I3098&lt;&gt;""),IF(AND('Dealflow centrale'!Q3098='Convalida dati'!$B$17,'Dealflow centrale'!I3098=""),OR('Dealflow centrale'!V3098="",V3098='Convalida dati'!$D$8),"FALSO"))</f>
        <v>1</v>
      </c>
      <c r="E3098" s="57" t="b">
        <f>+IF(OR(T3098='Convalida dati'!$F$4,T3098='Convalida dati'!$F$5,T3098='Convalida dati'!$F$8),OR('Dealflow centrale'!V3098='Convalida dati'!$D$9,V3098='Convalida dati'!$D$6,V3098='Convalida dati'!$D$7),IF(OR('Dealflow centrale'!T3098='Convalida dati'!$F$6,'Dealflow centrale'!T3098='Convalida dati'!$F$7),OR('Dealflow centrale'!V3098='Convalida dati'!$D$12,'Dealflow centrale'!V3098='Convalida dati'!$D$9,'Dealflow centrale'!V3098='Convalida dati'!$D$6),IF(T3098="",OR(V3098="",V3098='Convalida dati'!$D$8),"FALSO")))</f>
        <v>1</v>
      </c>
      <c r="F3098" s="58" t="str">
        <f t="shared" ca="1" si="367"/>
        <v>OK</v>
      </c>
      <c r="G3098" s="66">
        <f t="shared" si="361"/>
        <v>3093</v>
      </c>
      <c r="H3098" s="85">
        <v>45343</v>
      </c>
      <c r="I3098" s="296">
        <v>45343</v>
      </c>
      <c r="J3098" s="292" t="s">
        <v>6203</v>
      </c>
      <c r="K3098" s="76" t="s">
        <v>62</v>
      </c>
      <c r="L3098" s="76" t="s">
        <v>165</v>
      </c>
      <c r="M3098" s="78" t="s">
        <v>90</v>
      </c>
      <c r="N3098" s="77"/>
      <c r="O3098" s="272" t="s">
        <v>6202</v>
      </c>
      <c r="P3098" s="78" t="s">
        <v>37</v>
      </c>
      <c r="Q3098" s="280" t="s">
        <v>170</v>
      </c>
      <c r="R3098" s="384" t="s">
        <v>49</v>
      </c>
      <c r="S3098" s="390" t="str">
        <f>+'EVCA sectoralclassification'!E214</f>
        <v>Systems software</v>
      </c>
      <c r="T3098" s="396" t="s">
        <v>166</v>
      </c>
      <c r="U3098" s="391" t="s">
        <v>218</v>
      </c>
      <c r="V3098" s="427" t="s">
        <v>5177</v>
      </c>
      <c r="W3098" s="462"/>
      <c r="X3098" s="489">
        <v>45343</v>
      </c>
      <c r="Y3098" s="482"/>
      <c r="Z3098" s="74"/>
    </row>
    <row r="3099" spans="2:26" ht="42.45" hidden="1" customHeight="1" x14ac:dyDescent="0.3">
      <c r="B3099" s="56" t="str">
        <f t="shared" ca="1" si="365"/>
        <v>VERO</v>
      </c>
      <c r="C3099" s="57" t="b">
        <f t="shared" si="366"/>
        <v>1</v>
      </c>
      <c r="D3099" s="57" t="b">
        <f>+IF(Q3099='Convalida dati'!$B$16,AND('Dealflow centrale'!V3099&lt;&gt;"",I3099&lt;&gt;""),IF(AND('Dealflow centrale'!Q3099='Convalida dati'!$B$17,'Dealflow centrale'!I3099=""),OR('Dealflow centrale'!V3099="",V3099='Convalida dati'!$D$8),"FALSO"))</f>
        <v>1</v>
      </c>
      <c r="E3099" s="57" t="b">
        <f>+IF(OR(T3099='Convalida dati'!$F$4,T3099='Convalida dati'!$F$5,T3099='Convalida dati'!$F$8),OR('Dealflow centrale'!V3099='Convalida dati'!$D$9,V3099='Convalida dati'!$D$6,V3099='Convalida dati'!$D$7),IF(OR('Dealflow centrale'!T3099='Convalida dati'!$F$6,'Dealflow centrale'!T3099='Convalida dati'!$F$7),OR('Dealflow centrale'!V3099='Convalida dati'!$D$12,'Dealflow centrale'!V3099='Convalida dati'!$D$9,'Dealflow centrale'!V3099='Convalida dati'!$D$6),IF(T3099="",OR(V3099="",V3099='Convalida dati'!$D$8),"FALSO")))</f>
        <v>1</v>
      </c>
      <c r="F3099" s="58" t="str">
        <f t="shared" ca="1" si="367"/>
        <v>OK</v>
      </c>
      <c r="G3099" s="60">
        <f t="shared" si="361"/>
        <v>3094</v>
      </c>
      <c r="H3099" s="84">
        <v>45343</v>
      </c>
      <c r="I3099" s="295">
        <v>45343</v>
      </c>
      <c r="J3099" s="279" t="s">
        <v>6204</v>
      </c>
      <c r="K3099" s="70" t="s">
        <v>62</v>
      </c>
      <c r="L3099" s="70" t="s">
        <v>802</v>
      </c>
      <c r="M3099" s="72" t="s">
        <v>99</v>
      </c>
      <c r="N3099" s="75"/>
      <c r="O3099" s="73" t="s">
        <v>6205</v>
      </c>
      <c r="P3099" s="72" t="s">
        <v>35</v>
      </c>
      <c r="Q3099" s="281" t="s">
        <v>170</v>
      </c>
      <c r="R3099" s="385" t="s">
        <v>53</v>
      </c>
      <c r="S3099" s="388" t="str">
        <f>+'EVCA sectoralclassification'!E121</f>
        <v>Consumer products manufacturing</v>
      </c>
      <c r="T3099" s="397" t="s">
        <v>41</v>
      </c>
      <c r="U3099" s="380" t="s">
        <v>218</v>
      </c>
      <c r="V3099" s="434" t="s">
        <v>174</v>
      </c>
      <c r="W3099" s="397"/>
      <c r="X3099" s="488">
        <v>45343</v>
      </c>
      <c r="Y3099" s="483"/>
      <c r="Z3099" s="80"/>
    </row>
    <row r="3100" spans="2:26" ht="42.45" hidden="1" customHeight="1" x14ac:dyDescent="0.3">
      <c r="B3100" s="56" t="str">
        <f t="shared" ca="1" si="365"/>
        <v>VERO</v>
      </c>
      <c r="C3100" s="57" t="b">
        <f t="shared" si="366"/>
        <v>1</v>
      </c>
      <c r="D3100" s="57" t="b">
        <f>+IF(Q3100='Convalida dati'!$B$16,AND('Dealflow centrale'!V3100&lt;&gt;"",I3100&lt;&gt;""),IF(AND('Dealflow centrale'!Q3100='Convalida dati'!$B$17,'Dealflow centrale'!I3100=""),OR('Dealflow centrale'!V3100="",V3100='Convalida dati'!$D$8),"FALSO"))</f>
        <v>1</v>
      </c>
      <c r="E3100" s="57" t="b">
        <f>+IF(OR(T3100='Convalida dati'!$F$4,T3100='Convalida dati'!$F$5,T3100='Convalida dati'!$F$8),OR('Dealflow centrale'!V3100='Convalida dati'!$D$9,V3100='Convalida dati'!$D$6,V3100='Convalida dati'!$D$7),IF(OR('Dealflow centrale'!T3100='Convalida dati'!$F$6,'Dealflow centrale'!T3100='Convalida dati'!$F$7),OR('Dealflow centrale'!V3100='Convalida dati'!$D$12,'Dealflow centrale'!V3100='Convalida dati'!$D$9,'Dealflow centrale'!V3100='Convalida dati'!$D$6),IF(T3100="",OR(V3100="",V3100='Convalida dati'!$D$8),"FALSO")))</f>
        <v>1</v>
      </c>
      <c r="F3100" s="58" t="str">
        <f t="shared" ca="1" si="367"/>
        <v>OK</v>
      </c>
      <c r="G3100" s="66">
        <f t="shared" si="361"/>
        <v>3095</v>
      </c>
      <c r="H3100" s="85">
        <v>45344</v>
      </c>
      <c r="I3100" s="296">
        <v>45344</v>
      </c>
      <c r="J3100" s="292" t="s">
        <v>6212</v>
      </c>
      <c r="K3100" s="76" t="s">
        <v>62</v>
      </c>
      <c r="L3100" s="76" t="s">
        <v>206</v>
      </c>
      <c r="M3100" s="78" t="s">
        <v>206</v>
      </c>
      <c r="N3100" s="77"/>
      <c r="O3100" s="272" t="s">
        <v>6211</v>
      </c>
      <c r="P3100" s="78" t="s">
        <v>36</v>
      </c>
      <c r="Q3100" s="280" t="s">
        <v>170</v>
      </c>
      <c r="R3100" s="382" t="s">
        <v>48</v>
      </c>
      <c r="S3100" s="390" t="str">
        <f>+'EVCA sectoralclassification'!E200</f>
        <v>Internet technologies</v>
      </c>
      <c r="T3100" s="396" t="s">
        <v>41</v>
      </c>
      <c r="U3100" s="391" t="s">
        <v>218</v>
      </c>
      <c r="V3100" s="445" t="s">
        <v>174</v>
      </c>
      <c r="W3100" s="396"/>
      <c r="X3100" s="489">
        <v>45350</v>
      </c>
      <c r="Y3100" s="482"/>
      <c r="Z3100" s="74"/>
    </row>
    <row r="3101" spans="2:26" ht="42.45" hidden="1" customHeight="1" x14ac:dyDescent="0.3">
      <c r="B3101" s="56" t="str">
        <f t="shared" ca="1" si="365"/>
        <v>VERO</v>
      </c>
      <c r="C3101" s="57" t="b">
        <f t="shared" si="366"/>
        <v>1</v>
      </c>
      <c r="D3101" s="57" t="b">
        <f>+IF(Q3101='Convalida dati'!$B$16,AND('Dealflow centrale'!V3101&lt;&gt;"",I3101&lt;&gt;""),IF(AND('Dealflow centrale'!Q3101='Convalida dati'!$B$17,'Dealflow centrale'!I3101=""),OR('Dealflow centrale'!V3101="",V3101='Convalida dati'!$D$8),"FALSO"))</f>
        <v>1</v>
      </c>
      <c r="E3101" s="57" t="b">
        <f>+IF(OR(T3101='Convalida dati'!$F$4,T3101='Convalida dati'!$F$5,T3101='Convalida dati'!$F$8),OR('Dealflow centrale'!V3101='Convalida dati'!$D$9,V3101='Convalida dati'!$D$6,V3101='Convalida dati'!$D$7),IF(OR('Dealflow centrale'!T3101='Convalida dati'!$F$6,'Dealflow centrale'!T3101='Convalida dati'!$F$7),OR('Dealflow centrale'!V3101='Convalida dati'!$D$12,'Dealflow centrale'!V3101='Convalida dati'!$D$9,'Dealflow centrale'!V3101='Convalida dati'!$D$6),IF(T3101="",OR(V3101="",V3101='Convalida dati'!$D$8),"FALSO")))</f>
        <v>1</v>
      </c>
      <c r="F3101" s="58" t="str">
        <f t="shared" ca="1" si="367"/>
        <v>OK</v>
      </c>
      <c r="G3101" s="60">
        <f t="shared" si="361"/>
        <v>3096</v>
      </c>
      <c r="H3101" s="84">
        <v>45344</v>
      </c>
      <c r="I3101" s="295">
        <v>45344</v>
      </c>
      <c r="J3101" s="279" t="s">
        <v>6214</v>
      </c>
      <c r="K3101" s="70" t="s">
        <v>62</v>
      </c>
      <c r="L3101" s="70" t="s">
        <v>234</v>
      </c>
      <c r="M3101" s="72" t="s">
        <v>96</v>
      </c>
      <c r="N3101" s="75"/>
      <c r="O3101" s="73" t="s">
        <v>6213</v>
      </c>
      <c r="P3101" s="72" t="s">
        <v>35</v>
      </c>
      <c r="Q3101" s="281" t="s">
        <v>170</v>
      </c>
      <c r="R3101" s="385" t="s">
        <v>53</v>
      </c>
      <c r="S3101" s="388" t="str">
        <f>+'EVCA sectoralclassification'!E174</f>
        <v>Environmental services</v>
      </c>
      <c r="T3101" s="397" t="s">
        <v>166</v>
      </c>
      <c r="U3101" s="380" t="s">
        <v>218</v>
      </c>
      <c r="V3101" s="425" t="s">
        <v>5177</v>
      </c>
      <c r="W3101" s="466" t="s">
        <v>6460</v>
      </c>
      <c r="X3101" s="491">
        <v>45706</v>
      </c>
      <c r="Y3101" s="483" t="s">
        <v>7242</v>
      </c>
      <c r="Z3101" s="80"/>
    </row>
    <row r="3102" spans="2:26" ht="42.45" hidden="1" customHeight="1" x14ac:dyDescent="0.3">
      <c r="B3102" s="56" t="str">
        <f t="shared" ref="B3102:B3107" ca="1" si="368">IF(AND(+H3102&lt;=X3102,X3102&lt;=TODAY()),"VERO","FALSO")</f>
        <v>VERO</v>
      </c>
      <c r="C3102" s="57" t="b">
        <f t="shared" ref="C3102:C3107" si="369">+(AND(G3102&lt;&gt;"",H3102&lt;&gt;"",J3102&lt;&gt;"",K3102&lt;&gt;"",L3102&lt;&gt;"",M3102&lt;&gt;"",P3102&lt;&gt;"",Q3102&lt;&gt;""))</f>
        <v>1</v>
      </c>
      <c r="D3102" s="57" t="b">
        <f>+IF(Q3102='Convalida dati'!$B$16,AND('Dealflow centrale'!V3102&lt;&gt;"",I3102&lt;&gt;""),IF(AND('Dealflow centrale'!Q3102='Convalida dati'!$B$17,'Dealflow centrale'!I3102=""),OR('Dealflow centrale'!V3102="",V3102='Convalida dati'!$D$8),"FALSO"))</f>
        <v>1</v>
      </c>
      <c r="E3102" s="57" t="b">
        <f>+IF(OR(T3102='Convalida dati'!$F$4,T3102='Convalida dati'!$F$5,T3102='Convalida dati'!$F$8),OR('Dealflow centrale'!V3102='Convalida dati'!$D$9,V3102='Convalida dati'!$D$6,V3102='Convalida dati'!$D$7),IF(OR('Dealflow centrale'!T3102='Convalida dati'!$F$6,'Dealflow centrale'!T3102='Convalida dati'!$F$7),OR('Dealflow centrale'!V3102='Convalida dati'!$D$12,'Dealflow centrale'!V3102='Convalida dati'!$D$9,'Dealflow centrale'!V3102='Convalida dati'!$D$6),IF(T3102="",OR(V3102="",V3102='Convalida dati'!$D$8),"FALSO")))</f>
        <v>1</v>
      </c>
      <c r="F3102" s="58" t="str">
        <f t="shared" ref="F3102:F3105" ca="1" si="370">+IF(AND(B3102="VERO",C3102=TRUE,D3102=TRUE,E3102=TRUE),"OK","ERRORE")</f>
        <v>OK</v>
      </c>
      <c r="G3102" s="66">
        <f t="shared" si="361"/>
        <v>3097</v>
      </c>
      <c r="H3102" s="85">
        <v>45344</v>
      </c>
      <c r="I3102" s="296">
        <v>45344</v>
      </c>
      <c r="J3102" s="292" t="s">
        <v>6220</v>
      </c>
      <c r="K3102" s="76" t="s">
        <v>62</v>
      </c>
      <c r="L3102" s="76" t="s">
        <v>192</v>
      </c>
      <c r="M3102" s="78" t="s">
        <v>95</v>
      </c>
      <c r="N3102" s="64"/>
      <c r="O3102" s="272" t="s">
        <v>6213</v>
      </c>
      <c r="P3102" s="78" t="s">
        <v>35</v>
      </c>
      <c r="Q3102" s="280" t="s">
        <v>170</v>
      </c>
      <c r="R3102" s="384" t="s">
        <v>48</v>
      </c>
      <c r="S3102" s="390" t="str">
        <f>+'EVCA sectoralclassification'!E191</f>
        <v>Broadcasting, publications and content providers</v>
      </c>
      <c r="T3102" s="384" t="s">
        <v>166</v>
      </c>
      <c r="U3102" s="66" t="s">
        <v>218</v>
      </c>
      <c r="V3102" s="427" t="s">
        <v>5177</v>
      </c>
      <c r="W3102" s="462"/>
      <c r="X3102" s="489">
        <v>45350</v>
      </c>
      <c r="Y3102" s="482"/>
      <c r="Z3102" s="74"/>
    </row>
    <row r="3103" spans="2:26" ht="42.45" hidden="1" customHeight="1" x14ac:dyDescent="0.3">
      <c r="B3103" s="56" t="str">
        <f t="shared" ca="1" si="368"/>
        <v>VERO</v>
      </c>
      <c r="C3103" s="57" t="b">
        <f t="shared" si="369"/>
        <v>1</v>
      </c>
      <c r="D3103" s="57" t="b">
        <f>+IF(Q3103='Convalida dati'!$B$16,AND('Dealflow centrale'!V3103&lt;&gt;"",I3103&lt;&gt;""),IF(AND('Dealflow centrale'!Q3103='Convalida dati'!$B$17,'Dealflow centrale'!I3103=""),OR('Dealflow centrale'!V3103="",V3103='Convalida dati'!$D$8),"FALSO"))</f>
        <v>1</v>
      </c>
      <c r="E3103" s="57" t="b">
        <f>+IF(OR(T3103='Convalida dati'!$F$4,T3103='Convalida dati'!$F$5,T3103='Convalida dati'!$F$8),OR('Dealflow centrale'!V3103='Convalida dati'!$D$9,V3103='Convalida dati'!$D$6,V3103='Convalida dati'!$D$7),IF(OR('Dealflow centrale'!T3103='Convalida dati'!$F$6,'Dealflow centrale'!T3103='Convalida dati'!$F$7),OR('Dealflow centrale'!V3103='Convalida dati'!$D$12,'Dealflow centrale'!V3103='Convalida dati'!$D$9,'Dealflow centrale'!V3103='Convalida dati'!$D$6),IF(T3103="",OR(V3103="",V3103='Convalida dati'!$D$8),"FALSO")))</f>
        <v>1</v>
      </c>
      <c r="F3103" s="58" t="str">
        <f t="shared" ca="1" si="370"/>
        <v>OK</v>
      </c>
      <c r="G3103" s="60">
        <f t="shared" si="361"/>
        <v>3098</v>
      </c>
      <c r="H3103" s="84">
        <v>45344</v>
      </c>
      <c r="I3103" s="295">
        <v>45344</v>
      </c>
      <c r="J3103" s="279" t="s">
        <v>6215</v>
      </c>
      <c r="K3103" s="70" t="s">
        <v>62</v>
      </c>
      <c r="L3103" s="70" t="s">
        <v>149</v>
      </c>
      <c r="M3103" s="72" t="s">
        <v>92</v>
      </c>
      <c r="N3103" s="75"/>
      <c r="O3103" s="73" t="s">
        <v>6213</v>
      </c>
      <c r="P3103" s="72" t="s">
        <v>35</v>
      </c>
      <c r="Q3103" s="281" t="s">
        <v>170</v>
      </c>
      <c r="R3103" s="385" t="s">
        <v>52</v>
      </c>
      <c r="S3103" s="388" t="str">
        <f>+'EVCA sectoralclassification'!E227</f>
        <v>Healthcare institutions and services</v>
      </c>
      <c r="T3103" s="385" t="s">
        <v>166</v>
      </c>
      <c r="U3103" s="72" t="s">
        <v>218</v>
      </c>
      <c r="V3103" s="425" t="s">
        <v>5177</v>
      </c>
      <c r="W3103" s="461"/>
      <c r="X3103" s="488">
        <v>45350</v>
      </c>
      <c r="Y3103" s="483"/>
      <c r="Z3103" s="80"/>
    </row>
    <row r="3104" spans="2:26" ht="42.45" hidden="1" customHeight="1" x14ac:dyDescent="0.3">
      <c r="B3104" s="56" t="str">
        <f t="shared" ca="1" si="368"/>
        <v>VERO</v>
      </c>
      <c r="C3104" s="57" t="b">
        <f t="shared" si="369"/>
        <v>1</v>
      </c>
      <c r="D3104" s="57" t="b">
        <f>+IF(Q3104='Convalida dati'!$B$16,AND('Dealflow centrale'!V3104&lt;&gt;"",I3104&lt;&gt;""),IF(AND('Dealflow centrale'!Q3104='Convalida dati'!$B$17,'Dealflow centrale'!I3104=""),OR('Dealflow centrale'!V3104="",V3104='Convalida dati'!$D$8),"FALSO"))</f>
        <v>1</v>
      </c>
      <c r="E3104" s="57" t="b">
        <f>+IF(OR(T3104='Convalida dati'!$F$4,T3104='Convalida dati'!$F$5,T3104='Convalida dati'!$F$8),OR('Dealflow centrale'!V3104='Convalida dati'!$D$9,V3104='Convalida dati'!$D$6,V3104='Convalida dati'!$D$7),IF(OR('Dealflow centrale'!T3104='Convalida dati'!$F$6,'Dealflow centrale'!T3104='Convalida dati'!$F$7),OR('Dealflow centrale'!V3104='Convalida dati'!$D$12,'Dealflow centrale'!V3104='Convalida dati'!$D$9,'Dealflow centrale'!V3104='Convalida dati'!$D$6),IF(T3104="",OR(V3104="",V3104='Convalida dati'!$D$8),"FALSO")))</f>
        <v>1</v>
      </c>
      <c r="F3104" s="58" t="str">
        <f t="shared" ca="1" si="370"/>
        <v>OK</v>
      </c>
      <c r="G3104" s="66">
        <f t="shared" si="361"/>
        <v>3099</v>
      </c>
      <c r="H3104" s="85">
        <v>45344</v>
      </c>
      <c r="I3104" s="296">
        <v>45344</v>
      </c>
      <c r="J3104" s="292" t="s">
        <v>6216</v>
      </c>
      <c r="K3104" s="76" t="s">
        <v>62</v>
      </c>
      <c r="L3104" s="76" t="s">
        <v>202</v>
      </c>
      <c r="M3104" s="78" t="s">
        <v>89</v>
      </c>
      <c r="N3104" s="77"/>
      <c r="O3104" s="272" t="s">
        <v>6217</v>
      </c>
      <c r="P3104" s="78" t="s">
        <v>34</v>
      </c>
      <c r="Q3104" s="280" t="s">
        <v>170</v>
      </c>
      <c r="R3104" s="382" t="s">
        <v>53</v>
      </c>
      <c r="S3104" s="390" t="str">
        <f>+'EVCA sectoralclassification'!E160</f>
        <v>Restaurants, food services</v>
      </c>
      <c r="T3104" s="396" t="s">
        <v>166</v>
      </c>
      <c r="U3104" s="391" t="s">
        <v>218</v>
      </c>
      <c r="V3104" s="427" t="s">
        <v>5177</v>
      </c>
      <c r="W3104" s="462"/>
      <c r="X3104" s="489">
        <v>45350</v>
      </c>
      <c r="Y3104" s="482"/>
      <c r="Z3104" s="74"/>
    </row>
    <row r="3105" spans="2:26" ht="42.45" hidden="1" customHeight="1" x14ac:dyDescent="0.3">
      <c r="B3105" s="56" t="str">
        <f t="shared" ca="1" si="368"/>
        <v>VERO</v>
      </c>
      <c r="C3105" s="57" t="b">
        <f t="shared" si="369"/>
        <v>1</v>
      </c>
      <c r="D3105" s="57" t="b">
        <f>+IF(Q3105='Convalida dati'!$B$16,AND('Dealflow centrale'!V3105&lt;&gt;"",I3105&lt;&gt;""),IF(AND('Dealflow centrale'!Q3105='Convalida dati'!$B$17,'Dealflow centrale'!I3105=""),OR('Dealflow centrale'!V3105="",V3105='Convalida dati'!$D$8),"FALSO"))</f>
        <v>1</v>
      </c>
      <c r="E3105" s="57" t="b">
        <f>+IF(OR(T3105='Convalida dati'!$F$4,T3105='Convalida dati'!$F$5,T3105='Convalida dati'!$F$8),OR('Dealflow centrale'!V3105='Convalida dati'!$D$9,V3105='Convalida dati'!$D$6,V3105='Convalida dati'!$D$7),IF(OR('Dealflow centrale'!T3105='Convalida dati'!$F$6,'Dealflow centrale'!T3105='Convalida dati'!$F$7),OR('Dealflow centrale'!V3105='Convalida dati'!$D$12,'Dealflow centrale'!V3105='Convalida dati'!$D$9,'Dealflow centrale'!V3105='Convalida dati'!$D$6),IF(T3105="",OR(V3105="",V3105='Convalida dati'!$D$8),"FALSO")))</f>
        <v>1</v>
      </c>
      <c r="F3105" s="58" t="str">
        <f t="shared" ca="1" si="370"/>
        <v>OK</v>
      </c>
      <c r="G3105" s="60">
        <f t="shared" si="361"/>
        <v>3100</v>
      </c>
      <c r="H3105" s="84">
        <v>45345</v>
      </c>
      <c r="I3105" s="295">
        <v>45345</v>
      </c>
      <c r="J3105" s="279" t="s">
        <v>6218</v>
      </c>
      <c r="K3105" s="70" t="s">
        <v>62</v>
      </c>
      <c r="L3105" s="70" t="s">
        <v>165</v>
      </c>
      <c r="M3105" s="72" t="s">
        <v>90</v>
      </c>
      <c r="N3105" s="75"/>
      <c r="O3105" s="73" t="s">
        <v>5720</v>
      </c>
      <c r="P3105" s="72" t="s">
        <v>83</v>
      </c>
      <c r="Q3105" s="281" t="s">
        <v>170</v>
      </c>
      <c r="R3105" s="385" t="s">
        <v>49</v>
      </c>
      <c r="S3105" s="388" t="str">
        <f>+'EVCA sectoralclassification'!E214</f>
        <v>Systems software</v>
      </c>
      <c r="T3105" s="397" t="s">
        <v>166</v>
      </c>
      <c r="U3105" s="380" t="s">
        <v>218</v>
      </c>
      <c r="V3105" s="425" t="s">
        <v>5177</v>
      </c>
      <c r="W3105" s="461"/>
      <c r="X3105" s="491">
        <v>45350</v>
      </c>
      <c r="Y3105" s="483"/>
      <c r="Z3105" s="80"/>
    </row>
    <row r="3106" spans="2:26" ht="42.45" hidden="1" customHeight="1" x14ac:dyDescent="0.3">
      <c r="B3106" s="56" t="str">
        <f t="shared" ca="1" si="368"/>
        <v>VERO</v>
      </c>
      <c r="C3106" s="57" t="b">
        <f t="shared" si="369"/>
        <v>1</v>
      </c>
      <c r="D3106" s="57" t="b">
        <f>+IF(Q3106='Convalida dati'!$B$16,AND('Dealflow centrale'!V3106&lt;&gt;"",I3106&lt;&gt;""),IF(AND('Dealflow centrale'!Q3106='Convalida dati'!$B$17,'Dealflow centrale'!I3106=""),OR('Dealflow centrale'!V3106="",V3106='Convalida dati'!$D$8),"FALSO"))</f>
        <v>1</v>
      </c>
      <c r="E3106" s="57" t="b">
        <f>+IF(OR(T3106='Convalida dati'!$F$4,T3106='Convalida dati'!$F$5,T3106='Convalida dati'!$F$8),OR('Dealflow centrale'!V3106='Convalida dati'!$D$9,V3106='Convalida dati'!$D$6,V3106='Convalida dati'!$D$7),IF(OR('Dealflow centrale'!T3106='Convalida dati'!$F$6,'Dealflow centrale'!T3106='Convalida dati'!$F$7),OR('Dealflow centrale'!V3106='Convalida dati'!$D$12,'Dealflow centrale'!V3106='Convalida dati'!$D$9,'Dealflow centrale'!V3106='Convalida dati'!$D$6),IF(T3106="",OR(V3106="",V3106='Convalida dati'!$D$8),"FALSO")))</f>
        <v>1</v>
      </c>
      <c r="F3106" s="58" t="str">
        <f t="shared" ref="F3106:F3107" ca="1" si="371">+IF(AND(B3106="VERO",C3106=TRUE,D3106=TRUE,E3106=TRUE),"OK","ERRORE")</f>
        <v>OK</v>
      </c>
      <c r="G3106" s="66">
        <f t="shared" si="361"/>
        <v>3101</v>
      </c>
      <c r="H3106" s="85">
        <v>45346</v>
      </c>
      <c r="I3106" s="296">
        <v>45346</v>
      </c>
      <c r="J3106" s="292" t="s">
        <v>6219</v>
      </c>
      <c r="K3106" s="76" t="s">
        <v>62</v>
      </c>
      <c r="L3106" s="76" t="s">
        <v>206</v>
      </c>
      <c r="M3106" s="78" t="s">
        <v>206</v>
      </c>
      <c r="N3106" s="77" t="s">
        <v>111</v>
      </c>
      <c r="O3106" s="272"/>
      <c r="P3106" s="78" t="s">
        <v>36</v>
      </c>
      <c r="Q3106" s="280" t="s">
        <v>170</v>
      </c>
      <c r="R3106" s="382" t="s">
        <v>49</v>
      </c>
      <c r="S3106" s="390" t="s">
        <v>702</v>
      </c>
      <c r="T3106" s="396" t="s">
        <v>166</v>
      </c>
      <c r="U3106" s="391" t="s">
        <v>218</v>
      </c>
      <c r="V3106" s="427" t="s">
        <v>5177</v>
      </c>
      <c r="W3106" s="462"/>
      <c r="X3106" s="489">
        <v>45350</v>
      </c>
      <c r="Y3106" s="482"/>
      <c r="Z3106" s="74"/>
    </row>
    <row r="3107" spans="2:26" ht="42.45" hidden="1" customHeight="1" x14ac:dyDescent="0.3">
      <c r="B3107" s="56" t="str">
        <f t="shared" ca="1" si="368"/>
        <v>VERO</v>
      </c>
      <c r="C3107" s="57" t="b">
        <f t="shared" si="369"/>
        <v>1</v>
      </c>
      <c r="D3107" s="57" t="b">
        <f>+IF(Q3107='Convalida dati'!$B$16,AND('Dealflow centrale'!V3107&lt;&gt;"",I3107&lt;&gt;""),IF(AND('Dealflow centrale'!Q3107='Convalida dati'!$B$17,'Dealflow centrale'!I3107=""),OR('Dealflow centrale'!V3107="",V3107='Convalida dati'!$D$8),"FALSO"))</f>
        <v>1</v>
      </c>
      <c r="E3107" s="57" t="b">
        <f>+IF(OR(T3107='Convalida dati'!$F$4,T3107='Convalida dati'!$F$5,T3107='Convalida dati'!$F$8),OR('Dealflow centrale'!V3107='Convalida dati'!$D$9,V3107='Convalida dati'!$D$6,V3107='Convalida dati'!$D$7),IF(OR('Dealflow centrale'!T3107='Convalida dati'!$F$6,'Dealflow centrale'!T3107='Convalida dati'!$F$7),OR('Dealflow centrale'!V3107='Convalida dati'!$D$12,'Dealflow centrale'!V3107='Convalida dati'!$D$9,'Dealflow centrale'!V3107='Convalida dati'!$D$6),IF(T3107="",OR(V3107="",V3107='Convalida dati'!$D$8),"FALSO")))</f>
        <v>1</v>
      </c>
      <c r="F3107" s="58" t="str">
        <f t="shared" ca="1" si="371"/>
        <v>OK</v>
      </c>
      <c r="G3107" s="60">
        <f t="shared" si="361"/>
        <v>3102</v>
      </c>
      <c r="H3107" s="282">
        <v>45350</v>
      </c>
      <c r="I3107" s="295">
        <v>45350</v>
      </c>
      <c r="J3107" s="279" t="s">
        <v>6222</v>
      </c>
      <c r="K3107" s="70" t="s">
        <v>62</v>
      </c>
      <c r="L3107" s="70" t="s">
        <v>902</v>
      </c>
      <c r="M3107" s="72" t="s">
        <v>96</v>
      </c>
      <c r="N3107" s="75"/>
      <c r="O3107" s="73" t="s">
        <v>6223</v>
      </c>
      <c r="P3107" s="72" t="s">
        <v>34</v>
      </c>
      <c r="Q3107" s="281" t="s">
        <v>170</v>
      </c>
      <c r="R3107" s="385" t="s">
        <v>43</v>
      </c>
      <c r="S3107" s="388" t="str">
        <f>+'EVCA sectoralclassification'!E214</f>
        <v>Systems software</v>
      </c>
      <c r="T3107" s="397" t="s">
        <v>166</v>
      </c>
      <c r="U3107" s="380" t="s">
        <v>218</v>
      </c>
      <c r="V3107" s="425" t="s">
        <v>5177</v>
      </c>
      <c r="W3107" s="461"/>
      <c r="X3107" s="491">
        <v>45357</v>
      </c>
      <c r="Y3107" s="483"/>
      <c r="Z3107" s="80"/>
    </row>
    <row r="3108" spans="2:26" ht="42.45" hidden="1" customHeight="1" x14ac:dyDescent="0.3">
      <c r="B3108" s="56" t="str">
        <f t="shared" ref="B3108:B3132" ca="1" si="372">IF(AND(+H3108&lt;=X3108,X3108&lt;=TODAY()),"VERO","FALSO")</f>
        <v>VERO</v>
      </c>
      <c r="C3108" s="57" t="b">
        <f t="shared" ref="C3108:C3132" si="373">+(AND(G3108&lt;&gt;"",H3108&lt;&gt;"",J3108&lt;&gt;"",K3108&lt;&gt;"",L3108&lt;&gt;"",M3108&lt;&gt;"",P3108&lt;&gt;"",Q3108&lt;&gt;""))</f>
        <v>1</v>
      </c>
      <c r="D3108" s="57" t="b">
        <f>+IF(Q3108='Convalida dati'!$B$16,AND('Dealflow centrale'!V3108&lt;&gt;"",I3108&lt;&gt;""),IF(AND('Dealflow centrale'!Q3108='Convalida dati'!$B$17,'Dealflow centrale'!I3108=""),OR('Dealflow centrale'!V3108="",V3108='Convalida dati'!$D$8),"FALSO"))</f>
        <v>1</v>
      </c>
      <c r="E3108" s="57" t="b">
        <f>+IF(OR(T3108='Convalida dati'!$F$4,T3108='Convalida dati'!$F$5,T3108='Convalida dati'!$F$8),OR('Dealflow centrale'!V3108='Convalida dati'!$D$9,V3108='Convalida dati'!$D$6,V3108='Convalida dati'!$D$7),IF(OR('Dealflow centrale'!T3108='Convalida dati'!$F$6,'Dealflow centrale'!T3108='Convalida dati'!$F$7),OR('Dealflow centrale'!V3108='Convalida dati'!$D$12,'Dealflow centrale'!V3108='Convalida dati'!$D$9,'Dealflow centrale'!V3108='Convalida dati'!$D$6),IF(T3108="",OR(V3108="",V3108='Convalida dati'!$D$8),"FALSO")))</f>
        <v>1</v>
      </c>
      <c r="F3108" s="58" t="str">
        <f t="shared" ref="F3108:F3132" ca="1" si="374">+IF(AND(B3108="VERO",C3108=TRUE,D3108=TRUE,E3108=TRUE),"OK","ERRORE")</f>
        <v>OK</v>
      </c>
      <c r="G3108" s="66">
        <f t="shared" si="361"/>
        <v>3103</v>
      </c>
      <c r="H3108" s="85">
        <v>45351</v>
      </c>
      <c r="I3108" s="296">
        <v>45351</v>
      </c>
      <c r="J3108" s="292" t="s">
        <v>6224</v>
      </c>
      <c r="K3108" s="76" t="s">
        <v>62</v>
      </c>
      <c r="L3108" s="76" t="s">
        <v>149</v>
      </c>
      <c r="M3108" s="78" t="s">
        <v>92</v>
      </c>
      <c r="N3108" s="64"/>
      <c r="O3108" s="272" t="s">
        <v>6225</v>
      </c>
      <c r="P3108" s="66" t="s">
        <v>35</v>
      </c>
      <c r="Q3108" s="280" t="s">
        <v>170</v>
      </c>
      <c r="R3108" s="384" t="s">
        <v>53</v>
      </c>
      <c r="S3108" s="390" t="str">
        <f>+'EVCA sectoralclassification'!E161</f>
        <v>Consumer services: other</v>
      </c>
      <c r="T3108" s="396" t="s">
        <v>166</v>
      </c>
      <c r="U3108" s="391" t="s">
        <v>218</v>
      </c>
      <c r="V3108" s="427" t="s">
        <v>5177</v>
      </c>
      <c r="W3108" s="462"/>
      <c r="X3108" s="489">
        <v>45357</v>
      </c>
      <c r="Y3108" s="482"/>
      <c r="Z3108" s="74"/>
    </row>
    <row r="3109" spans="2:26" ht="42.45" hidden="1" customHeight="1" x14ac:dyDescent="0.3">
      <c r="B3109" s="56" t="str">
        <f t="shared" ca="1" si="372"/>
        <v>VERO</v>
      </c>
      <c r="C3109" s="57" t="b">
        <f t="shared" si="373"/>
        <v>1</v>
      </c>
      <c r="D3109" s="57" t="b">
        <f>+IF(Q3109='Convalida dati'!$B$16,AND('Dealflow centrale'!V3109&lt;&gt;"",I3109&lt;&gt;""),IF(AND('Dealflow centrale'!Q3109='Convalida dati'!$B$17,'Dealflow centrale'!I3109=""),OR('Dealflow centrale'!V3109="",V3109='Convalida dati'!$D$8),"FALSO"))</f>
        <v>1</v>
      </c>
      <c r="E3109" s="57" t="b">
        <f>+IF(OR(T3109='Convalida dati'!$F$4,T3109='Convalida dati'!$F$5,T3109='Convalida dati'!$F$8),OR('Dealflow centrale'!V3109='Convalida dati'!$D$9,V3109='Convalida dati'!$D$6,V3109='Convalida dati'!$D$7),IF(OR('Dealflow centrale'!T3109='Convalida dati'!$F$6,'Dealflow centrale'!T3109='Convalida dati'!$F$7),OR('Dealflow centrale'!V3109='Convalida dati'!$D$12,'Dealflow centrale'!V3109='Convalida dati'!$D$9,'Dealflow centrale'!V3109='Convalida dati'!$D$6),IF(T3109="",OR(V3109="",V3109='Convalida dati'!$D$8),"FALSO")))</f>
        <v>1</v>
      </c>
      <c r="F3109" s="58" t="str">
        <f t="shared" ca="1" si="374"/>
        <v>OK</v>
      </c>
      <c r="G3109" s="60">
        <f t="shared" si="361"/>
        <v>3104</v>
      </c>
      <c r="H3109" s="84">
        <v>45352</v>
      </c>
      <c r="I3109" s="295">
        <v>45362</v>
      </c>
      <c r="J3109" s="279" t="s">
        <v>6226</v>
      </c>
      <c r="K3109" s="70" t="s">
        <v>62</v>
      </c>
      <c r="L3109" s="70" t="s">
        <v>1865</v>
      </c>
      <c r="M3109" s="72" t="s">
        <v>101</v>
      </c>
      <c r="N3109" s="75"/>
      <c r="O3109" s="73" t="s">
        <v>6227</v>
      </c>
      <c r="P3109" s="72" t="s">
        <v>34</v>
      </c>
      <c r="Q3109" s="281" t="s">
        <v>170</v>
      </c>
      <c r="R3109" s="385" t="s">
        <v>48</v>
      </c>
      <c r="S3109" s="388" t="str">
        <f>+'EVCA sectoralclassification'!E199</f>
        <v>Internet technologies</v>
      </c>
      <c r="T3109" s="397" t="s">
        <v>41</v>
      </c>
      <c r="U3109" s="380" t="s">
        <v>218</v>
      </c>
      <c r="V3109" s="434" t="s">
        <v>174</v>
      </c>
      <c r="W3109" s="397"/>
      <c r="X3109" s="488">
        <v>45364</v>
      </c>
      <c r="Y3109" s="483"/>
      <c r="Z3109" s="80"/>
    </row>
    <row r="3110" spans="2:26" ht="42.45" hidden="1" customHeight="1" x14ac:dyDescent="0.3">
      <c r="B3110" s="56" t="str">
        <f t="shared" ca="1" si="372"/>
        <v>VERO</v>
      </c>
      <c r="C3110" s="57" t="b">
        <f t="shared" si="373"/>
        <v>1</v>
      </c>
      <c r="D3110" s="57" t="b">
        <f>+IF(Q3110='Convalida dati'!$B$16,AND('Dealflow centrale'!V3110&lt;&gt;"",I3110&lt;&gt;""),IF(AND('Dealflow centrale'!Q3110='Convalida dati'!$B$17,'Dealflow centrale'!I3110=""),OR('Dealflow centrale'!V3110="",V3110='Convalida dati'!$D$8),"FALSO"))</f>
        <v>1</v>
      </c>
      <c r="E3110" s="57" t="b">
        <f>+IF(OR(T3110='Convalida dati'!$F$4,T3110='Convalida dati'!$F$5,T3110='Convalida dati'!$F$8),OR('Dealflow centrale'!V3110='Convalida dati'!$D$9,V3110='Convalida dati'!$D$6,V3110='Convalida dati'!$D$7),IF(OR('Dealflow centrale'!T3110='Convalida dati'!$F$6,'Dealflow centrale'!T3110='Convalida dati'!$F$7),OR('Dealflow centrale'!V3110='Convalida dati'!$D$12,'Dealflow centrale'!V3110='Convalida dati'!$D$9,'Dealflow centrale'!V3110='Convalida dati'!$D$6),IF(T3110="",OR(V3110="",V3110='Convalida dati'!$D$8),"FALSO")))</f>
        <v>1</v>
      </c>
      <c r="F3110" s="58" t="str">
        <f t="shared" ca="1" si="374"/>
        <v>OK</v>
      </c>
      <c r="G3110" s="66">
        <f t="shared" si="361"/>
        <v>3105</v>
      </c>
      <c r="H3110" s="273">
        <v>45355</v>
      </c>
      <c r="I3110" s="296">
        <v>45355</v>
      </c>
      <c r="J3110" s="292" t="s">
        <v>6229</v>
      </c>
      <c r="K3110" s="76" t="s">
        <v>62</v>
      </c>
      <c r="L3110" s="76" t="s">
        <v>1077</v>
      </c>
      <c r="M3110" s="78" t="s">
        <v>103</v>
      </c>
      <c r="N3110" s="77"/>
      <c r="O3110" s="272" t="s">
        <v>6228</v>
      </c>
      <c r="P3110" s="78" t="s">
        <v>34</v>
      </c>
      <c r="Q3110" s="280" t="s">
        <v>170</v>
      </c>
      <c r="R3110" s="384" t="s">
        <v>49</v>
      </c>
      <c r="S3110" s="390" t="str">
        <f>+'EVCA sectoralclassification'!E214</f>
        <v>Systems software</v>
      </c>
      <c r="T3110" s="382" t="s">
        <v>166</v>
      </c>
      <c r="U3110" s="78" t="s">
        <v>218</v>
      </c>
      <c r="V3110" s="427" t="s">
        <v>5177</v>
      </c>
      <c r="W3110" s="462"/>
      <c r="X3110" s="489">
        <v>45357</v>
      </c>
      <c r="Y3110" s="482"/>
      <c r="Z3110" s="74"/>
    </row>
    <row r="3111" spans="2:26" ht="42.45" hidden="1" customHeight="1" x14ac:dyDescent="0.3">
      <c r="B3111" s="56" t="str">
        <f t="shared" ca="1" si="372"/>
        <v>VERO</v>
      </c>
      <c r="C3111" s="57" t="b">
        <f t="shared" si="373"/>
        <v>1</v>
      </c>
      <c r="D3111" s="57" t="b">
        <f>+IF(Q3111='Convalida dati'!$B$16,AND('Dealflow centrale'!V3111&lt;&gt;"",I3111&lt;&gt;""),IF(AND('Dealflow centrale'!Q3111='Convalida dati'!$B$17,'Dealflow centrale'!I3111=""),OR('Dealflow centrale'!V3111="",V3111='Convalida dati'!$D$8),"FALSO"))</f>
        <v>1</v>
      </c>
      <c r="E3111" s="57" t="b">
        <f>+IF(OR(T3111='Convalida dati'!$F$4,T3111='Convalida dati'!$F$5,T3111='Convalida dati'!$F$8),OR('Dealflow centrale'!V3111='Convalida dati'!$D$9,V3111='Convalida dati'!$D$6,V3111='Convalida dati'!$D$7),IF(OR('Dealflow centrale'!T3111='Convalida dati'!$F$6,'Dealflow centrale'!T3111='Convalida dati'!$F$7),OR('Dealflow centrale'!V3111='Convalida dati'!$D$12,'Dealflow centrale'!V3111='Convalida dati'!$D$9,'Dealflow centrale'!V3111='Convalida dati'!$D$6),IF(T3111="",OR(V3111="",V3111='Convalida dati'!$D$8),"FALSO")))</f>
        <v>1</v>
      </c>
      <c r="F3111" s="58" t="str">
        <f t="shared" ca="1" si="374"/>
        <v>OK</v>
      </c>
      <c r="G3111" s="60">
        <f t="shared" si="361"/>
        <v>3106</v>
      </c>
      <c r="H3111" s="84">
        <v>45355</v>
      </c>
      <c r="I3111" s="295">
        <v>45355</v>
      </c>
      <c r="J3111" s="279" t="s">
        <v>6230</v>
      </c>
      <c r="K3111" s="70" t="s">
        <v>62</v>
      </c>
      <c r="L3111" s="70" t="s">
        <v>1421</v>
      </c>
      <c r="M3111" s="72" t="s">
        <v>89</v>
      </c>
      <c r="N3111" s="75"/>
      <c r="O3111" s="73" t="s">
        <v>6231</v>
      </c>
      <c r="P3111" s="72" t="s">
        <v>35</v>
      </c>
      <c r="Q3111" s="281" t="s">
        <v>170</v>
      </c>
      <c r="R3111" s="385" t="s">
        <v>47</v>
      </c>
      <c r="S3111" s="388" t="str">
        <f>+'EVCA sectoralclassification'!E118</f>
        <v>Consumer products manufacturing</v>
      </c>
      <c r="T3111" s="385" t="s">
        <v>166</v>
      </c>
      <c r="U3111" s="72" t="s">
        <v>218</v>
      </c>
      <c r="V3111" s="434" t="s">
        <v>174</v>
      </c>
      <c r="W3111" s="397"/>
      <c r="X3111" s="488">
        <v>45357</v>
      </c>
      <c r="Y3111" s="483" t="s">
        <v>1343</v>
      </c>
      <c r="Z3111" s="80"/>
    </row>
    <row r="3112" spans="2:26" ht="42.45" hidden="1" customHeight="1" x14ac:dyDescent="0.3">
      <c r="B3112" s="56" t="str">
        <f t="shared" ca="1" si="372"/>
        <v>VERO</v>
      </c>
      <c r="C3112" s="57" t="b">
        <f t="shared" si="373"/>
        <v>1</v>
      </c>
      <c r="D3112" s="57" t="b">
        <f>+IF(Q3112='Convalida dati'!$B$16,AND('Dealflow centrale'!V3112&lt;&gt;"",I3112&lt;&gt;""),IF(AND('Dealflow centrale'!Q3112='Convalida dati'!$B$17,'Dealflow centrale'!I3112=""),OR('Dealflow centrale'!V3112="",V3112='Convalida dati'!$D$8),"FALSO"))</f>
        <v>1</v>
      </c>
      <c r="E3112" s="57" t="b">
        <f>+IF(OR(T3112='Convalida dati'!$F$4,T3112='Convalida dati'!$F$5,T3112='Convalida dati'!$F$8),OR('Dealflow centrale'!V3112='Convalida dati'!$D$9,V3112='Convalida dati'!$D$6,V3112='Convalida dati'!$D$7),IF(OR('Dealflow centrale'!T3112='Convalida dati'!$F$6,'Dealflow centrale'!T3112='Convalida dati'!$F$7),OR('Dealflow centrale'!V3112='Convalida dati'!$D$12,'Dealflow centrale'!V3112='Convalida dati'!$D$9,'Dealflow centrale'!V3112='Convalida dati'!$D$6),IF(T3112="",OR(V3112="",V3112='Convalida dati'!$D$8),"FALSO")))</f>
        <v>1</v>
      </c>
      <c r="F3112" s="58" t="str">
        <f t="shared" ca="1" si="374"/>
        <v>OK</v>
      </c>
      <c r="G3112" s="66">
        <f t="shared" si="361"/>
        <v>3107</v>
      </c>
      <c r="H3112" s="85">
        <v>45355</v>
      </c>
      <c r="I3112" s="296">
        <v>45355</v>
      </c>
      <c r="J3112" s="292" t="s">
        <v>6865</v>
      </c>
      <c r="K3112" s="76" t="s">
        <v>62</v>
      </c>
      <c r="L3112" s="76" t="s">
        <v>206</v>
      </c>
      <c r="M3112" s="78" t="s">
        <v>206</v>
      </c>
      <c r="N3112" s="64"/>
      <c r="O3112" s="272" t="s">
        <v>6232</v>
      </c>
      <c r="P3112" s="78" t="s">
        <v>34</v>
      </c>
      <c r="Q3112" s="280" t="s">
        <v>170</v>
      </c>
      <c r="R3112" s="384" t="s">
        <v>52</v>
      </c>
      <c r="S3112" s="387" t="str">
        <f>+'EVCA sectoralclassification'!E232</f>
        <v>Medical devices and supplies</v>
      </c>
      <c r="T3112" s="384" t="s">
        <v>166</v>
      </c>
      <c r="U3112" s="78" t="s">
        <v>218</v>
      </c>
      <c r="V3112" s="427" t="s">
        <v>5177</v>
      </c>
      <c r="W3112" s="462"/>
      <c r="X3112" s="489">
        <v>45357</v>
      </c>
      <c r="Y3112" s="482"/>
      <c r="Z3112" s="74"/>
    </row>
    <row r="3113" spans="2:26" ht="42.45" hidden="1" customHeight="1" x14ac:dyDescent="0.3">
      <c r="B3113" s="56" t="str">
        <f t="shared" ca="1" si="372"/>
        <v>VERO</v>
      </c>
      <c r="C3113" s="57" t="b">
        <f t="shared" si="373"/>
        <v>1</v>
      </c>
      <c r="D3113" s="57" t="b">
        <f>+IF(Q3113='Convalida dati'!$B$16,AND('Dealflow centrale'!V3113&lt;&gt;"",I3113&lt;&gt;""),IF(AND('Dealflow centrale'!Q3113='Convalida dati'!$B$17,'Dealflow centrale'!I3113=""),OR('Dealflow centrale'!V3113="",V3113='Convalida dati'!$D$8),"FALSO"))</f>
        <v>1</v>
      </c>
      <c r="E3113" s="57" t="b">
        <f>+IF(OR(T3113='Convalida dati'!$F$4,T3113='Convalida dati'!$F$5,T3113='Convalida dati'!$F$8),OR('Dealflow centrale'!V3113='Convalida dati'!$D$9,V3113='Convalida dati'!$D$6,V3113='Convalida dati'!$D$7),IF(OR('Dealflow centrale'!T3113='Convalida dati'!$F$6,'Dealflow centrale'!T3113='Convalida dati'!$F$7),OR('Dealflow centrale'!V3113='Convalida dati'!$D$12,'Dealflow centrale'!V3113='Convalida dati'!$D$9,'Dealflow centrale'!V3113='Convalida dati'!$D$6),IF(T3113="",OR(V3113="",V3113='Convalida dati'!$D$8),"FALSO")))</f>
        <v>1</v>
      </c>
      <c r="F3113" s="58" t="str">
        <f t="shared" ca="1" si="374"/>
        <v>OK</v>
      </c>
      <c r="G3113" s="60">
        <f t="shared" si="361"/>
        <v>3108</v>
      </c>
      <c r="H3113" s="84">
        <v>45355</v>
      </c>
      <c r="I3113" s="295">
        <v>45355</v>
      </c>
      <c r="J3113" s="279" t="s">
        <v>6233</v>
      </c>
      <c r="K3113" s="70" t="s">
        <v>62</v>
      </c>
      <c r="L3113" s="70" t="s">
        <v>206</v>
      </c>
      <c r="M3113" s="72" t="s">
        <v>206</v>
      </c>
      <c r="N3113" s="75"/>
      <c r="O3113" s="73" t="s">
        <v>2886</v>
      </c>
      <c r="P3113" s="72" t="s">
        <v>34</v>
      </c>
      <c r="Q3113" s="281" t="s">
        <v>170</v>
      </c>
      <c r="R3113" s="385" t="s">
        <v>51</v>
      </c>
      <c r="S3113" s="388" t="str">
        <f>+'EVCA sectoralclassification'!E53</f>
        <v>Business and industrial products</v>
      </c>
      <c r="T3113" s="385" t="s">
        <v>41</v>
      </c>
      <c r="U3113" s="72" t="s">
        <v>218</v>
      </c>
      <c r="V3113" s="434" t="s">
        <v>174</v>
      </c>
      <c r="W3113" s="397"/>
      <c r="X3113" s="488">
        <v>45357</v>
      </c>
      <c r="Y3113" s="483"/>
      <c r="Z3113" s="80"/>
    </row>
    <row r="3114" spans="2:26" ht="42.45" hidden="1" customHeight="1" x14ac:dyDescent="0.3">
      <c r="B3114" s="56" t="str">
        <f t="shared" ca="1" si="372"/>
        <v>VERO</v>
      </c>
      <c r="C3114" s="57" t="b">
        <f t="shared" si="373"/>
        <v>1</v>
      </c>
      <c r="D3114" s="57" t="b">
        <f>+IF(Q3114='Convalida dati'!$B$16,AND('Dealflow centrale'!V3114&lt;&gt;"",I3114&lt;&gt;""),IF(AND('Dealflow centrale'!Q3114='Convalida dati'!$B$17,'Dealflow centrale'!I3114=""),OR('Dealflow centrale'!V3114="",V3114='Convalida dati'!$D$8),"FALSO"))</f>
        <v>1</v>
      </c>
      <c r="E3114" s="57" t="b">
        <f>+IF(OR(T3114='Convalida dati'!$F$4,T3114='Convalida dati'!$F$5,T3114='Convalida dati'!$F$8),OR('Dealflow centrale'!V3114='Convalida dati'!$D$9,V3114='Convalida dati'!$D$6,V3114='Convalida dati'!$D$7),IF(OR('Dealflow centrale'!T3114='Convalida dati'!$F$6,'Dealflow centrale'!T3114='Convalida dati'!$F$7),OR('Dealflow centrale'!V3114='Convalida dati'!$D$12,'Dealflow centrale'!V3114='Convalida dati'!$D$9,'Dealflow centrale'!V3114='Convalida dati'!$D$6),IF(T3114="",OR(V3114="",V3114='Convalida dati'!$D$8),"FALSO")))</f>
        <v>1</v>
      </c>
      <c r="F3114" s="58" t="str">
        <f t="shared" ca="1" si="374"/>
        <v>OK</v>
      </c>
      <c r="G3114" s="66">
        <f t="shared" si="361"/>
        <v>3109</v>
      </c>
      <c r="H3114" s="85">
        <v>45355</v>
      </c>
      <c r="I3114" s="296">
        <v>45355</v>
      </c>
      <c r="J3114" s="292" t="s">
        <v>6234</v>
      </c>
      <c r="K3114" s="76" t="s">
        <v>62</v>
      </c>
      <c r="L3114" s="76" t="s">
        <v>1958</v>
      </c>
      <c r="M3114" s="78" t="s">
        <v>99</v>
      </c>
      <c r="N3114" s="64"/>
      <c r="O3114" s="272" t="s">
        <v>6005</v>
      </c>
      <c r="P3114" s="78" t="s">
        <v>83</v>
      </c>
      <c r="Q3114" s="280" t="s">
        <v>170</v>
      </c>
      <c r="R3114" s="382" t="s">
        <v>51</v>
      </c>
      <c r="S3114" s="387" t="str">
        <f>+'EVCA sectoralclassification'!E57</f>
        <v>Business and industrial products</v>
      </c>
      <c r="T3114" s="384" t="s">
        <v>166</v>
      </c>
      <c r="U3114" s="78" t="s">
        <v>218</v>
      </c>
      <c r="V3114" s="427" t="s">
        <v>5177</v>
      </c>
      <c r="W3114" s="462"/>
      <c r="X3114" s="489">
        <v>45357</v>
      </c>
      <c r="Y3114" s="482"/>
      <c r="Z3114" s="74"/>
    </row>
    <row r="3115" spans="2:26" ht="42.45" hidden="1" customHeight="1" x14ac:dyDescent="0.3">
      <c r="B3115" s="56" t="str">
        <f t="shared" ca="1" si="372"/>
        <v>VERO</v>
      </c>
      <c r="C3115" s="57" t="b">
        <f t="shared" si="373"/>
        <v>1</v>
      </c>
      <c r="D3115" s="57" t="b">
        <f>+IF(Q3115='Convalida dati'!$B$16,AND('Dealflow centrale'!V3115&lt;&gt;"",I3115&lt;&gt;""),IF(AND('Dealflow centrale'!Q3115='Convalida dati'!$B$17,'Dealflow centrale'!I3115=""),OR('Dealflow centrale'!V3115="",V3115='Convalida dati'!$D$8),"FALSO"))</f>
        <v>1</v>
      </c>
      <c r="E3115" s="57" t="b">
        <f>+IF(OR(T3115='Convalida dati'!$F$4,T3115='Convalida dati'!$F$5,T3115='Convalida dati'!$F$8),OR('Dealflow centrale'!V3115='Convalida dati'!$D$9,V3115='Convalida dati'!$D$6,V3115='Convalida dati'!$D$7),IF(OR('Dealflow centrale'!T3115='Convalida dati'!$F$6,'Dealflow centrale'!T3115='Convalida dati'!$F$7),OR('Dealflow centrale'!V3115='Convalida dati'!$D$12,'Dealflow centrale'!V3115='Convalida dati'!$D$9,'Dealflow centrale'!V3115='Convalida dati'!$D$6),IF(T3115="",OR(V3115="",V3115='Convalida dati'!$D$8),"FALSO")))</f>
        <v>1</v>
      </c>
      <c r="F3115" s="58" t="str">
        <f t="shared" ca="1" si="374"/>
        <v>OK</v>
      </c>
      <c r="G3115" s="60">
        <f t="shared" si="361"/>
        <v>3110</v>
      </c>
      <c r="H3115" s="84">
        <v>45355</v>
      </c>
      <c r="I3115" s="295">
        <v>45355</v>
      </c>
      <c r="J3115" s="279" t="s">
        <v>6235</v>
      </c>
      <c r="K3115" s="70" t="s">
        <v>62</v>
      </c>
      <c r="L3115" s="70" t="s">
        <v>149</v>
      </c>
      <c r="M3115" s="72" t="s">
        <v>92</v>
      </c>
      <c r="N3115" s="75"/>
      <c r="O3115" s="73" t="s">
        <v>6005</v>
      </c>
      <c r="P3115" s="72" t="s">
        <v>83</v>
      </c>
      <c r="Q3115" s="281" t="s">
        <v>170</v>
      </c>
      <c r="R3115" s="385" t="s">
        <v>49</v>
      </c>
      <c r="S3115" s="388" t="str">
        <f>+'EVCA sectoralclassification'!E214</f>
        <v>Systems software</v>
      </c>
      <c r="T3115" s="385" t="s">
        <v>166</v>
      </c>
      <c r="U3115" s="72" t="s">
        <v>218</v>
      </c>
      <c r="V3115" s="425" t="s">
        <v>5177</v>
      </c>
      <c r="W3115" s="461"/>
      <c r="X3115" s="488">
        <v>45357</v>
      </c>
      <c r="Y3115" s="483"/>
      <c r="Z3115" s="80"/>
    </row>
    <row r="3116" spans="2:26" ht="42.45" hidden="1" customHeight="1" x14ac:dyDescent="0.3">
      <c r="B3116" s="56" t="str">
        <f t="shared" ca="1" si="372"/>
        <v>VERO</v>
      </c>
      <c r="C3116" s="57" t="b">
        <f t="shared" si="373"/>
        <v>1</v>
      </c>
      <c r="D3116" s="57" t="b">
        <f>+IF(Q3116='Convalida dati'!$B$16,AND('Dealflow centrale'!V3116&lt;&gt;"",I3116&lt;&gt;""),IF(AND('Dealflow centrale'!Q3116='Convalida dati'!$B$17,'Dealflow centrale'!I3116=""),OR('Dealflow centrale'!V3116="",V3116='Convalida dati'!$D$8),"FALSO"))</f>
        <v>1</v>
      </c>
      <c r="E3116" s="57" t="b">
        <f>+IF(OR(T3116='Convalida dati'!$F$4,T3116='Convalida dati'!$F$5,T3116='Convalida dati'!$F$8),OR('Dealflow centrale'!V3116='Convalida dati'!$D$9,V3116='Convalida dati'!$D$6,V3116='Convalida dati'!$D$7),IF(OR('Dealflow centrale'!T3116='Convalida dati'!$F$6,'Dealflow centrale'!T3116='Convalida dati'!$F$7),OR('Dealflow centrale'!V3116='Convalida dati'!$D$12,'Dealflow centrale'!V3116='Convalida dati'!$D$9,'Dealflow centrale'!V3116='Convalida dati'!$D$6),IF(T3116="",OR(V3116="",V3116='Convalida dati'!$D$8),"FALSO")))</f>
        <v>1</v>
      </c>
      <c r="F3116" s="58" t="str">
        <f t="shared" ca="1" si="374"/>
        <v>OK</v>
      </c>
      <c r="G3116" s="66">
        <f t="shared" si="361"/>
        <v>3111</v>
      </c>
      <c r="H3116" s="85">
        <v>45356</v>
      </c>
      <c r="I3116" s="296">
        <v>45356</v>
      </c>
      <c r="J3116" s="292" t="s">
        <v>6236</v>
      </c>
      <c r="K3116" s="76" t="s">
        <v>62</v>
      </c>
      <c r="L3116" s="76" t="s">
        <v>802</v>
      </c>
      <c r="M3116" s="78" t="s">
        <v>99</v>
      </c>
      <c r="N3116" s="64"/>
      <c r="O3116" s="272" t="s">
        <v>6237</v>
      </c>
      <c r="P3116" s="78" t="s">
        <v>34</v>
      </c>
      <c r="Q3116" s="280" t="s">
        <v>170</v>
      </c>
      <c r="R3116" s="384" t="s">
        <v>52</v>
      </c>
      <c r="S3116" s="387" t="str">
        <f>+'EVCA sectoralclassification'!E231</f>
        <v>Medical devices and supplies</v>
      </c>
      <c r="T3116" s="384" t="s">
        <v>41</v>
      </c>
      <c r="U3116" s="78" t="s">
        <v>218</v>
      </c>
      <c r="V3116" s="445" t="s">
        <v>174</v>
      </c>
      <c r="W3116" s="396"/>
      <c r="X3116" s="489">
        <v>45357</v>
      </c>
      <c r="Y3116" s="482"/>
      <c r="Z3116" s="74"/>
    </row>
    <row r="3117" spans="2:26" ht="42.45" hidden="1" customHeight="1" x14ac:dyDescent="0.3">
      <c r="B3117" s="56" t="str">
        <f t="shared" ca="1" si="372"/>
        <v>VERO</v>
      </c>
      <c r="C3117" s="57" t="b">
        <f t="shared" si="373"/>
        <v>1</v>
      </c>
      <c r="D3117" s="57" t="b">
        <f>+IF(Q3117='Convalida dati'!$B$16,AND('Dealflow centrale'!V3117&lt;&gt;"",I3117&lt;&gt;""),IF(AND('Dealflow centrale'!Q3117='Convalida dati'!$B$17,'Dealflow centrale'!I3117=""),OR('Dealflow centrale'!V3117="",V3117='Convalida dati'!$D$8),"FALSO"))</f>
        <v>1</v>
      </c>
      <c r="E3117" s="57" t="b">
        <f>+IF(OR(T3117='Convalida dati'!$F$4,T3117='Convalida dati'!$F$5,T3117='Convalida dati'!$F$8),OR('Dealflow centrale'!V3117='Convalida dati'!$D$9,V3117='Convalida dati'!$D$6,V3117='Convalida dati'!$D$7),IF(OR('Dealflow centrale'!T3117='Convalida dati'!$F$6,'Dealflow centrale'!T3117='Convalida dati'!$F$7),OR('Dealflow centrale'!V3117='Convalida dati'!$D$12,'Dealflow centrale'!V3117='Convalida dati'!$D$9,'Dealflow centrale'!V3117='Convalida dati'!$D$6),IF(T3117="",OR(V3117="",V3117='Convalida dati'!$D$8),"FALSO")))</f>
        <v>1</v>
      </c>
      <c r="F3117" s="58" t="str">
        <f t="shared" ca="1" si="374"/>
        <v>OK</v>
      </c>
      <c r="G3117" s="60">
        <f t="shared" si="361"/>
        <v>3112</v>
      </c>
      <c r="H3117" s="84">
        <v>45357</v>
      </c>
      <c r="I3117" s="295">
        <v>45357</v>
      </c>
      <c r="J3117" s="279" t="s">
        <v>6238</v>
      </c>
      <c r="K3117" s="70" t="s">
        <v>62</v>
      </c>
      <c r="L3117" s="70" t="s">
        <v>5426</v>
      </c>
      <c r="M3117" s="72" t="s">
        <v>92</v>
      </c>
      <c r="N3117" s="75" t="s">
        <v>6239</v>
      </c>
      <c r="O3117" s="73"/>
      <c r="P3117" s="72" t="s">
        <v>36</v>
      </c>
      <c r="Q3117" s="281" t="s">
        <v>170</v>
      </c>
      <c r="R3117" s="385" t="s">
        <v>48</v>
      </c>
      <c r="S3117" s="388" t="str">
        <f>+'EVCA sectoralclassification'!E199</f>
        <v>Internet technologies</v>
      </c>
      <c r="T3117" s="385" t="s">
        <v>166</v>
      </c>
      <c r="U3117" s="72" t="s">
        <v>218</v>
      </c>
      <c r="V3117" s="425" t="s">
        <v>5177</v>
      </c>
      <c r="W3117" s="461"/>
      <c r="X3117" s="488">
        <v>45357</v>
      </c>
      <c r="Y3117" s="483"/>
      <c r="Z3117" s="80"/>
    </row>
    <row r="3118" spans="2:26" ht="42.45" hidden="1" customHeight="1" x14ac:dyDescent="0.3">
      <c r="B3118" s="56" t="str">
        <f t="shared" ca="1" si="372"/>
        <v>VERO</v>
      </c>
      <c r="C3118" s="57" t="b">
        <f t="shared" si="373"/>
        <v>1</v>
      </c>
      <c r="D3118" s="57" t="b">
        <f>+IF(Q3118='Convalida dati'!$B$16,AND('Dealflow centrale'!V3118&lt;&gt;"",I3118&lt;&gt;""),IF(AND('Dealflow centrale'!Q3118='Convalida dati'!$B$17,'Dealflow centrale'!I3118=""),OR('Dealflow centrale'!V3118="",V3118='Convalida dati'!$D$8),"FALSO"))</f>
        <v>1</v>
      </c>
      <c r="E3118" s="57" t="b">
        <f>+IF(OR(T3118='Convalida dati'!$F$4,T3118='Convalida dati'!$F$5,T3118='Convalida dati'!$F$8),OR('Dealflow centrale'!V3118='Convalida dati'!$D$9,V3118='Convalida dati'!$D$6,V3118='Convalida dati'!$D$7),IF(OR('Dealflow centrale'!T3118='Convalida dati'!$F$6,'Dealflow centrale'!T3118='Convalida dati'!$F$7),OR('Dealflow centrale'!V3118='Convalida dati'!$D$12,'Dealflow centrale'!V3118='Convalida dati'!$D$9,'Dealflow centrale'!V3118='Convalida dati'!$D$6),IF(T3118="",OR(V3118="",V3118='Convalida dati'!$D$8),"FALSO")))</f>
        <v>1</v>
      </c>
      <c r="F3118" s="58" t="str">
        <f t="shared" ca="1" si="374"/>
        <v>OK</v>
      </c>
      <c r="G3118" s="66">
        <f t="shared" si="361"/>
        <v>3113</v>
      </c>
      <c r="H3118" s="85">
        <v>45357</v>
      </c>
      <c r="I3118" s="296">
        <v>45357</v>
      </c>
      <c r="J3118" s="292" t="s">
        <v>6240</v>
      </c>
      <c r="K3118" s="76" t="s">
        <v>62</v>
      </c>
      <c r="L3118" s="76" t="s">
        <v>149</v>
      </c>
      <c r="M3118" s="78" t="s">
        <v>92</v>
      </c>
      <c r="N3118" s="64"/>
      <c r="O3118" s="272" t="s">
        <v>6241</v>
      </c>
      <c r="P3118" s="78" t="s">
        <v>35</v>
      </c>
      <c r="Q3118" s="280" t="s">
        <v>170</v>
      </c>
      <c r="R3118" s="384" t="s">
        <v>49</v>
      </c>
      <c r="S3118" s="387" t="str">
        <f>+'EVCA sectoralclassification'!E182</f>
        <v>Financial institutions and services</v>
      </c>
      <c r="T3118" s="384" t="s">
        <v>166</v>
      </c>
      <c r="U3118" s="78" t="s">
        <v>218</v>
      </c>
      <c r="V3118" s="427" t="s">
        <v>5177</v>
      </c>
      <c r="W3118" s="462"/>
      <c r="X3118" s="489">
        <v>45357</v>
      </c>
      <c r="Y3118" s="482"/>
      <c r="Z3118" s="74"/>
    </row>
    <row r="3119" spans="2:26" ht="42.45" hidden="1" customHeight="1" x14ac:dyDescent="0.3">
      <c r="B3119" s="56" t="str">
        <f t="shared" ca="1" si="372"/>
        <v>VERO</v>
      </c>
      <c r="C3119" s="57" t="b">
        <f t="shared" si="373"/>
        <v>1</v>
      </c>
      <c r="D3119" s="57" t="b">
        <f>+IF(Q3119='Convalida dati'!$B$16,AND('Dealflow centrale'!V3119&lt;&gt;"",I3119&lt;&gt;""),IF(AND('Dealflow centrale'!Q3119='Convalida dati'!$B$17,'Dealflow centrale'!I3119=""),OR('Dealflow centrale'!V3119="",V3119='Convalida dati'!$D$8),"FALSO"))</f>
        <v>1</v>
      </c>
      <c r="E3119" s="57" t="b">
        <f>+IF(OR(T3119='Convalida dati'!$F$4,T3119='Convalida dati'!$F$5,T3119='Convalida dati'!$F$8),OR('Dealflow centrale'!V3119='Convalida dati'!$D$9,V3119='Convalida dati'!$D$6,V3119='Convalida dati'!$D$7),IF(OR('Dealflow centrale'!T3119='Convalida dati'!$F$6,'Dealflow centrale'!T3119='Convalida dati'!$F$7),OR('Dealflow centrale'!V3119='Convalida dati'!$D$12,'Dealflow centrale'!V3119='Convalida dati'!$D$9,'Dealflow centrale'!V3119='Convalida dati'!$D$6),IF(T3119="",OR(V3119="",V3119='Convalida dati'!$D$8),"FALSO")))</f>
        <v>1</v>
      </c>
      <c r="F3119" s="58" t="str">
        <f t="shared" ca="1" si="374"/>
        <v>OK</v>
      </c>
      <c r="G3119" s="60">
        <f t="shared" si="361"/>
        <v>3114</v>
      </c>
      <c r="H3119" s="84">
        <v>45351</v>
      </c>
      <c r="I3119" s="295">
        <v>45357</v>
      </c>
      <c r="J3119" s="279" t="s">
        <v>6242</v>
      </c>
      <c r="K3119" s="70" t="s">
        <v>62</v>
      </c>
      <c r="L3119" s="70" t="s">
        <v>206</v>
      </c>
      <c r="M3119" s="72" t="s">
        <v>206</v>
      </c>
      <c r="N3119" s="75"/>
      <c r="O3119" s="73" t="s">
        <v>6243</v>
      </c>
      <c r="P3119" s="72" t="s">
        <v>34</v>
      </c>
      <c r="Q3119" s="281" t="s">
        <v>170</v>
      </c>
      <c r="R3119" s="385" t="s">
        <v>48</v>
      </c>
      <c r="S3119" s="388" t="str">
        <f>+'EVCA sectoralclassification'!E199</f>
        <v>Internet technologies</v>
      </c>
      <c r="T3119" s="385" t="s">
        <v>41</v>
      </c>
      <c r="U3119" s="72" t="s">
        <v>218</v>
      </c>
      <c r="V3119" s="434" t="s">
        <v>174</v>
      </c>
      <c r="W3119" s="397"/>
      <c r="X3119" s="488">
        <v>45357</v>
      </c>
      <c r="Y3119" s="483"/>
      <c r="Z3119" s="80"/>
    </row>
    <row r="3120" spans="2:26" ht="42.45" hidden="1" customHeight="1" x14ac:dyDescent="0.3">
      <c r="B3120" s="56" t="str">
        <f t="shared" ca="1" si="372"/>
        <v>VERO</v>
      </c>
      <c r="C3120" s="57" t="b">
        <f t="shared" si="373"/>
        <v>1</v>
      </c>
      <c r="D3120" s="57" t="b">
        <f>+IF(Q3120='Convalida dati'!$B$16,AND('Dealflow centrale'!V3120&lt;&gt;"",I3120&lt;&gt;""),IF(AND('Dealflow centrale'!Q3120='Convalida dati'!$B$17,'Dealflow centrale'!I3120=""),OR('Dealflow centrale'!V3120="",V3120='Convalida dati'!$D$8),"FALSO"))</f>
        <v>1</v>
      </c>
      <c r="E3120" s="57" t="b">
        <f>+IF(OR(T3120='Convalida dati'!$F$4,T3120='Convalida dati'!$F$5,T3120='Convalida dati'!$F$8),OR('Dealflow centrale'!V3120='Convalida dati'!$D$9,V3120='Convalida dati'!$D$6,V3120='Convalida dati'!$D$7),IF(OR('Dealflow centrale'!T3120='Convalida dati'!$F$6,'Dealflow centrale'!T3120='Convalida dati'!$F$7),OR('Dealflow centrale'!V3120='Convalida dati'!$D$12,'Dealflow centrale'!V3120='Convalida dati'!$D$9,'Dealflow centrale'!V3120='Convalida dati'!$D$6),IF(T3120="",OR(V3120="",V3120='Convalida dati'!$D$8),"FALSO")))</f>
        <v>1</v>
      </c>
      <c r="F3120" s="58" t="str">
        <f t="shared" ca="1" si="374"/>
        <v>OK</v>
      </c>
      <c r="G3120" s="66">
        <f t="shared" si="361"/>
        <v>3115</v>
      </c>
      <c r="H3120" s="85">
        <v>45337</v>
      </c>
      <c r="I3120" s="296">
        <v>45337</v>
      </c>
      <c r="J3120" s="292" t="s">
        <v>6244</v>
      </c>
      <c r="K3120" s="76" t="s">
        <v>62</v>
      </c>
      <c r="L3120" s="76" t="s">
        <v>234</v>
      </c>
      <c r="M3120" s="78" t="s">
        <v>96</v>
      </c>
      <c r="N3120" s="64" t="s">
        <v>85</v>
      </c>
      <c r="O3120" s="272"/>
      <c r="P3120" s="78" t="s">
        <v>36</v>
      </c>
      <c r="Q3120" s="280" t="s">
        <v>170</v>
      </c>
      <c r="R3120" s="384" t="s">
        <v>53</v>
      </c>
      <c r="S3120" s="387" t="str">
        <f>+'EVCA sectoralclassification'!E145</f>
        <v>Educational and training products/services</v>
      </c>
      <c r="T3120" s="384" t="s">
        <v>166</v>
      </c>
      <c r="U3120" s="78" t="s">
        <v>218</v>
      </c>
      <c r="V3120" s="427" t="s">
        <v>5177</v>
      </c>
      <c r="W3120" s="462"/>
      <c r="X3120" s="489">
        <v>45357</v>
      </c>
      <c r="Y3120" s="482"/>
      <c r="Z3120" s="74"/>
    </row>
    <row r="3121" spans="2:26" ht="42.45" hidden="1" customHeight="1" x14ac:dyDescent="0.3">
      <c r="B3121" s="56" t="str">
        <f t="shared" ca="1" si="372"/>
        <v>VERO</v>
      </c>
      <c r="C3121" s="57" t="b">
        <f t="shared" si="373"/>
        <v>1</v>
      </c>
      <c r="D3121" s="57" t="b">
        <f>+IF(Q3121='Convalida dati'!$B$16,AND('Dealflow centrale'!V3121&lt;&gt;"",I3121&lt;&gt;""),IF(AND('Dealflow centrale'!Q3121='Convalida dati'!$B$17,'Dealflow centrale'!I3121=""),OR('Dealflow centrale'!V3121="",V3121='Convalida dati'!$D$8),"FALSO"))</f>
        <v>1</v>
      </c>
      <c r="E3121" s="57" t="b">
        <f>+IF(OR(T3121='Convalida dati'!$F$4,T3121='Convalida dati'!$F$5,T3121='Convalida dati'!$F$8),OR('Dealflow centrale'!V3121='Convalida dati'!$D$9,V3121='Convalida dati'!$D$6,V3121='Convalida dati'!$D$7),IF(OR('Dealflow centrale'!T3121='Convalida dati'!$F$6,'Dealflow centrale'!T3121='Convalida dati'!$F$7),OR('Dealflow centrale'!V3121='Convalida dati'!$D$12,'Dealflow centrale'!V3121='Convalida dati'!$D$9,'Dealflow centrale'!V3121='Convalida dati'!$D$6),IF(T3121="",OR(V3121="",V3121='Convalida dati'!$D$8),"FALSO")))</f>
        <v>1</v>
      </c>
      <c r="F3121" s="58" t="str">
        <f t="shared" ca="1" si="374"/>
        <v>OK</v>
      </c>
      <c r="G3121" s="60">
        <f t="shared" si="361"/>
        <v>3116</v>
      </c>
      <c r="H3121" s="84">
        <v>45337</v>
      </c>
      <c r="I3121" s="295">
        <v>45337</v>
      </c>
      <c r="J3121" s="279" t="s">
        <v>6245</v>
      </c>
      <c r="K3121" s="70" t="s">
        <v>62</v>
      </c>
      <c r="L3121" s="70" t="s">
        <v>202</v>
      </c>
      <c r="M3121" s="72" t="s">
        <v>89</v>
      </c>
      <c r="N3121" s="75" t="s">
        <v>85</v>
      </c>
      <c r="O3121" s="73"/>
      <c r="P3121" s="72" t="s">
        <v>36</v>
      </c>
      <c r="Q3121" s="281" t="s">
        <v>170</v>
      </c>
      <c r="R3121" s="385" t="s">
        <v>49</v>
      </c>
      <c r="S3121" s="388" t="str">
        <f>+'EVCA sectoralclassification'!E213</f>
        <v>End-user software</v>
      </c>
      <c r="T3121" s="385" t="s">
        <v>166</v>
      </c>
      <c r="U3121" s="72" t="s">
        <v>218</v>
      </c>
      <c r="V3121" s="425" t="s">
        <v>5177</v>
      </c>
      <c r="W3121" s="461"/>
      <c r="X3121" s="488">
        <v>45357</v>
      </c>
      <c r="Y3121" s="483"/>
      <c r="Z3121" s="80"/>
    </row>
    <row r="3122" spans="2:26" ht="42.45" hidden="1" customHeight="1" x14ac:dyDescent="0.3">
      <c r="B3122" s="56" t="str">
        <f t="shared" ca="1" si="372"/>
        <v>VERO</v>
      </c>
      <c r="C3122" s="57" t="b">
        <f t="shared" si="373"/>
        <v>1</v>
      </c>
      <c r="D3122" s="57" t="b">
        <f>+IF(Q3122='Convalida dati'!$B$16,AND('Dealflow centrale'!V3122&lt;&gt;"",I3122&lt;&gt;""),IF(AND('Dealflow centrale'!Q3122='Convalida dati'!$B$17,'Dealflow centrale'!I3122=""),OR('Dealflow centrale'!V3122="",V3122='Convalida dati'!$D$8),"FALSO"))</f>
        <v>1</v>
      </c>
      <c r="E3122" s="57" t="b">
        <f>+IF(OR(T3122='Convalida dati'!$F$4,T3122='Convalida dati'!$F$5,T3122='Convalida dati'!$F$8),OR('Dealflow centrale'!V3122='Convalida dati'!$D$9,V3122='Convalida dati'!$D$6,V3122='Convalida dati'!$D$7),IF(OR('Dealflow centrale'!T3122='Convalida dati'!$F$6,'Dealflow centrale'!T3122='Convalida dati'!$F$7),OR('Dealflow centrale'!V3122='Convalida dati'!$D$12,'Dealflow centrale'!V3122='Convalida dati'!$D$9,'Dealflow centrale'!V3122='Convalida dati'!$D$6),IF(T3122="",OR(V3122="",V3122='Convalida dati'!$D$8),"FALSO")))</f>
        <v>1</v>
      </c>
      <c r="F3122" s="58" t="str">
        <f t="shared" ca="1" si="374"/>
        <v>OK</v>
      </c>
      <c r="G3122" s="66">
        <f t="shared" si="361"/>
        <v>3117</v>
      </c>
      <c r="H3122" s="85">
        <v>45337</v>
      </c>
      <c r="I3122" s="296">
        <v>45337</v>
      </c>
      <c r="J3122" s="292" t="s">
        <v>6246</v>
      </c>
      <c r="K3122" s="76" t="s">
        <v>62</v>
      </c>
      <c r="L3122" s="76" t="s">
        <v>202</v>
      </c>
      <c r="M3122" s="78" t="s">
        <v>89</v>
      </c>
      <c r="N3122" s="64"/>
      <c r="O3122" s="272" t="s">
        <v>6178</v>
      </c>
      <c r="P3122" s="78" t="s">
        <v>35</v>
      </c>
      <c r="Q3122" s="280" t="s">
        <v>170</v>
      </c>
      <c r="R3122" s="382" t="s">
        <v>49</v>
      </c>
      <c r="S3122" s="387" t="s">
        <v>702</v>
      </c>
      <c r="T3122" s="384" t="s">
        <v>166</v>
      </c>
      <c r="U3122" s="78" t="s">
        <v>218</v>
      </c>
      <c r="V3122" s="427" t="s">
        <v>5177</v>
      </c>
      <c r="W3122" s="462"/>
      <c r="X3122" s="489">
        <v>45357</v>
      </c>
      <c r="Y3122" s="482"/>
      <c r="Z3122" s="74"/>
    </row>
    <row r="3123" spans="2:26" ht="42.45" hidden="1" customHeight="1" x14ac:dyDescent="0.3">
      <c r="B3123" s="56" t="str">
        <f t="shared" ca="1" si="372"/>
        <v>VERO</v>
      </c>
      <c r="C3123" s="57" t="b">
        <f t="shared" si="373"/>
        <v>1</v>
      </c>
      <c r="D3123" s="57" t="b">
        <f>+IF(Q3123='Convalida dati'!$B$16,AND('Dealflow centrale'!V3123&lt;&gt;"",I3123&lt;&gt;""),IF(AND('Dealflow centrale'!Q3123='Convalida dati'!$B$17,'Dealflow centrale'!I3123=""),OR('Dealflow centrale'!V3123="",V3123='Convalida dati'!$D$8),"FALSO"))</f>
        <v>1</v>
      </c>
      <c r="E3123" s="57" t="b">
        <f>+IF(OR(T3123='Convalida dati'!$F$4,T3123='Convalida dati'!$F$5,T3123='Convalida dati'!$F$8),OR('Dealflow centrale'!V3123='Convalida dati'!$D$9,V3123='Convalida dati'!$D$6,V3123='Convalida dati'!$D$7),IF(OR('Dealflow centrale'!T3123='Convalida dati'!$F$6,'Dealflow centrale'!T3123='Convalida dati'!$F$7),OR('Dealflow centrale'!V3123='Convalida dati'!$D$12,'Dealflow centrale'!V3123='Convalida dati'!$D$9,'Dealflow centrale'!V3123='Convalida dati'!$D$6),IF(T3123="",OR(V3123="",V3123='Convalida dati'!$D$8),"FALSO")))</f>
        <v>1</v>
      </c>
      <c r="F3123" s="58" t="str">
        <f t="shared" ca="1" si="374"/>
        <v>OK</v>
      </c>
      <c r="G3123" s="60">
        <f t="shared" si="361"/>
        <v>3118</v>
      </c>
      <c r="H3123" s="84">
        <v>45337</v>
      </c>
      <c r="I3123" s="295">
        <v>45337</v>
      </c>
      <c r="J3123" s="279" t="s">
        <v>6247</v>
      </c>
      <c r="K3123" s="70" t="s">
        <v>62</v>
      </c>
      <c r="L3123" s="70" t="s">
        <v>6248</v>
      </c>
      <c r="M3123" s="72" t="s">
        <v>94</v>
      </c>
      <c r="N3123" s="75" t="s">
        <v>5153</v>
      </c>
      <c r="O3123" s="73"/>
      <c r="P3123" s="72" t="s">
        <v>36</v>
      </c>
      <c r="Q3123" s="281" t="s">
        <v>170</v>
      </c>
      <c r="R3123" s="385" t="s">
        <v>49</v>
      </c>
      <c r="S3123" s="388" t="str">
        <f>+'EVCA sectoralclassification'!E213</f>
        <v>End-user software</v>
      </c>
      <c r="T3123" s="385" t="s">
        <v>166</v>
      </c>
      <c r="U3123" s="72" t="s">
        <v>218</v>
      </c>
      <c r="V3123" s="434" t="s">
        <v>5177</v>
      </c>
      <c r="W3123" s="397"/>
      <c r="X3123" s="488">
        <v>45357</v>
      </c>
      <c r="Y3123" s="483"/>
      <c r="Z3123" s="80"/>
    </row>
    <row r="3124" spans="2:26" ht="42.45" hidden="1" customHeight="1" x14ac:dyDescent="0.3">
      <c r="B3124" s="56" t="str">
        <f t="shared" ca="1" si="372"/>
        <v>VERO</v>
      </c>
      <c r="C3124" s="57" t="b">
        <f t="shared" si="373"/>
        <v>1</v>
      </c>
      <c r="D3124" s="57" t="b">
        <f>+IF(Q3124='Convalida dati'!$B$16,AND('Dealflow centrale'!V3124&lt;&gt;"",I3124&lt;&gt;""),IF(AND('Dealflow centrale'!Q3124='Convalida dati'!$B$17,'Dealflow centrale'!I3124=""),OR('Dealflow centrale'!V3124="",V3124='Convalida dati'!$D$8),"FALSO"))</f>
        <v>1</v>
      </c>
      <c r="E3124" s="57" t="b">
        <f>+IF(OR(T3124='Convalida dati'!$F$4,T3124='Convalida dati'!$F$5,T3124='Convalida dati'!$F$8),OR('Dealflow centrale'!V3124='Convalida dati'!$D$9,V3124='Convalida dati'!$D$6,V3124='Convalida dati'!$D$7),IF(OR('Dealflow centrale'!T3124='Convalida dati'!$F$6,'Dealflow centrale'!T3124='Convalida dati'!$F$7),OR('Dealflow centrale'!V3124='Convalida dati'!$D$12,'Dealflow centrale'!V3124='Convalida dati'!$D$9,'Dealflow centrale'!V3124='Convalida dati'!$D$6),IF(T3124="",OR(V3124="",V3124='Convalida dati'!$D$8),"FALSO")))</f>
        <v>1</v>
      </c>
      <c r="F3124" s="58" t="str">
        <f t="shared" ca="1" si="374"/>
        <v>OK</v>
      </c>
      <c r="G3124" s="66">
        <f t="shared" si="361"/>
        <v>3119</v>
      </c>
      <c r="H3124" s="85">
        <v>45337</v>
      </c>
      <c r="I3124" s="296">
        <v>45337</v>
      </c>
      <c r="J3124" s="292" t="s">
        <v>6249</v>
      </c>
      <c r="K3124" s="76" t="s">
        <v>62</v>
      </c>
      <c r="L3124" s="76" t="s">
        <v>202</v>
      </c>
      <c r="M3124" s="78" t="s">
        <v>89</v>
      </c>
      <c r="N3124" s="64"/>
      <c r="O3124" s="272" t="s">
        <v>6257</v>
      </c>
      <c r="P3124" s="78" t="s">
        <v>35</v>
      </c>
      <c r="Q3124" s="280" t="s">
        <v>170</v>
      </c>
      <c r="R3124" s="384" t="s">
        <v>49</v>
      </c>
      <c r="S3124" s="387" t="str">
        <f>+'EVCA sectoralclassification'!E198</f>
        <v>Telecom carriers</v>
      </c>
      <c r="T3124" s="384" t="s">
        <v>166</v>
      </c>
      <c r="U3124" s="78" t="s">
        <v>218</v>
      </c>
      <c r="V3124" s="445" t="s">
        <v>5177</v>
      </c>
      <c r="W3124" s="396"/>
      <c r="X3124" s="489">
        <v>45357</v>
      </c>
      <c r="Y3124" s="482"/>
      <c r="Z3124" s="74"/>
    </row>
    <row r="3125" spans="2:26" ht="42.45" hidden="1" customHeight="1" x14ac:dyDescent="0.3">
      <c r="B3125" s="56" t="str">
        <f t="shared" ca="1" si="372"/>
        <v>VERO</v>
      </c>
      <c r="C3125" s="57" t="b">
        <f t="shared" si="373"/>
        <v>1</v>
      </c>
      <c r="D3125" s="57" t="b">
        <f>+IF(Q3125='Convalida dati'!$B$16,AND('Dealflow centrale'!V3125&lt;&gt;"",I3125&lt;&gt;""),IF(AND('Dealflow centrale'!Q3125='Convalida dati'!$B$17,'Dealflow centrale'!I3125=""),OR('Dealflow centrale'!V3125="",V3125='Convalida dati'!$D$8),"FALSO"))</f>
        <v>1</v>
      </c>
      <c r="E3125" s="57" t="b">
        <f>+IF(OR(T3125='Convalida dati'!$F$4,T3125='Convalida dati'!$F$5,T3125='Convalida dati'!$F$8),OR('Dealflow centrale'!V3125='Convalida dati'!$D$9,V3125='Convalida dati'!$D$6,V3125='Convalida dati'!$D$7),IF(OR('Dealflow centrale'!T3125='Convalida dati'!$F$6,'Dealflow centrale'!T3125='Convalida dati'!$F$7),OR('Dealflow centrale'!V3125='Convalida dati'!$D$12,'Dealflow centrale'!V3125='Convalida dati'!$D$9,'Dealflow centrale'!V3125='Convalida dati'!$D$6),IF(T3125="",OR(V3125="",V3125='Convalida dati'!$D$8),"FALSO")))</f>
        <v>1</v>
      </c>
      <c r="F3125" s="58" t="str">
        <f t="shared" ca="1" si="374"/>
        <v>OK</v>
      </c>
      <c r="G3125" s="60">
        <f t="shared" si="361"/>
        <v>3120</v>
      </c>
      <c r="H3125" s="84">
        <v>45337</v>
      </c>
      <c r="I3125" s="295">
        <v>45337</v>
      </c>
      <c r="J3125" s="279" t="s">
        <v>6250</v>
      </c>
      <c r="K3125" s="70" t="s">
        <v>62</v>
      </c>
      <c r="L3125" s="70" t="s">
        <v>234</v>
      </c>
      <c r="M3125" s="72" t="s">
        <v>96</v>
      </c>
      <c r="N3125" s="75"/>
      <c r="O3125" s="73"/>
      <c r="P3125" s="72" t="s">
        <v>34</v>
      </c>
      <c r="Q3125" s="281" t="s">
        <v>170</v>
      </c>
      <c r="R3125" s="385" t="s">
        <v>53</v>
      </c>
      <c r="S3125" s="388" t="str">
        <f>+'EVCA sectoralclassification'!E149</f>
        <v>Hospitality, sports and entertainment facilities</v>
      </c>
      <c r="T3125" s="385" t="s">
        <v>41</v>
      </c>
      <c r="U3125" s="72" t="s">
        <v>218</v>
      </c>
      <c r="V3125" s="438" t="s">
        <v>174</v>
      </c>
      <c r="W3125" s="385"/>
      <c r="X3125" s="488">
        <v>45357</v>
      </c>
      <c r="Y3125" s="483"/>
      <c r="Z3125" s="80"/>
    </row>
    <row r="3126" spans="2:26" ht="42.45" hidden="1" customHeight="1" x14ac:dyDescent="0.3">
      <c r="B3126" s="56" t="str">
        <f t="shared" ca="1" si="372"/>
        <v>VERO</v>
      </c>
      <c r="C3126" s="57" t="b">
        <f t="shared" si="373"/>
        <v>1</v>
      </c>
      <c r="D3126" s="57" t="b">
        <f>+IF(Q3126='Convalida dati'!$B$16,AND('Dealflow centrale'!V3126&lt;&gt;"",I3126&lt;&gt;""),IF(AND('Dealflow centrale'!Q3126='Convalida dati'!$B$17,'Dealflow centrale'!I3126=""),OR('Dealflow centrale'!V3126="",V3126='Convalida dati'!$D$8),"FALSO"))</f>
        <v>1</v>
      </c>
      <c r="E3126" s="57" t="b">
        <f>+IF(OR(T3126='Convalida dati'!$F$4,T3126='Convalida dati'!$F$5,T3126='Convalida dati'!$F$8),OR('Dealflow centrale'!V3126='Convalida dati'!$D$9,V3126='Convalida dati'!$D$6,V3126='Convalida dati'!$D$7),IF(OR('Dealflow centrale'!T3126='Convalida dati'!$F$6,'Dealflow centrale'!T3126='Convalida dati'!$F$7),OR('Dealflow centrale'!V3126='Convalida dati'!$D$12,'Dealflow centrale'!V3126='Convalida dati'!$D$9,'Dealflow centrale'!V3126='Convalida dati'!$D$6),IF(T3126="",OR(V3126="",V3126='Convalida dati'!$D$8),"FALSO")))</f>
        <v>1</v>
      </c>
      <c r="F3126" s="58" t="str">
        <f t="shared" ca="1" si="374"/>
        <v>OK</v>
      </c>
      <c r="G3126" s="66">
        <f t="shared" si="361"/>
        <v>3121</v>
      </c>
      <c r="H3126" s="85">
        <v>45337</v>
      </c>
      <c r="I3126" s="296">
        <v>45337</v>
      </c>
      <c r="J3126" s="292" t="s">
        <v>6251</v>
      </c>
      <c r="K3126" s="76" t="s">
        <v>62</v>
      </c>
      <c r="L3126" s="76" t="s">
        <v>707</v>
      </c>
      <c r="M3126" s="78" t="s">
        <v>89</v>
      </c>
      <c r="N3126" s="64"/>
      <c r="O3126" s="272" t="s">
        <v>6256</v>
      </c>
      <c r="P3126" s="78" t="s">
        <v>37</v>
      </c>
      <c r="Q3126" s="280" t="s">
        <v>170</v>
      </c>
      <c r="R3126" s="382" t="s">
        <v>52</v>
      </c>
      <c r="S3126" s="387" t="str">
        <f>+'EVCA sectoralclassification'!E233</f>
        <v>Pharmaceuticals and drug delivery</v>
      </c>
      <c r="T3126" s="384" t="s">
        <v>41</v>
      </c>
      <c r="U3126" s="78" t="s">
        <v>218</v>
      </c>
      <c r="V3126" s="427" t="s">
        <v>174</v>
      </c>
      <c r="W3126" s="462"/>
      <c r="X3126" s="489">
        <v>45357</v>
      </c>
      <c r="Y3126" s="482"/>
      <c r="Z3126" s="74"/>
    </row>
    <row r="3127" spans="2:26" ht="42.45" hidden="1" customHeight="1" x14ac:dyDescent="0.3">
      <c r="B3127" s="56" t="str">
        <f t="shared" ca="1" si="372"/>
        <v>VERO</v>
      </c>
      <c r="C3127" s="57" t="b">
        <f t="shared" si="373"/>
        <v>1</v>
      </c>
      <c r="D3127" s="57" t="b">
        <f>+IF(Q3127='Convalida dati'!$B$16,AND('Dealflow centrale'!V3127&lt;&gt;"",I3127&lt;&gt;""),IF(AND('Dealflow centrale'!Q3127='Convalida dati'!$B$17,'Dealflow centrale'!I3127=""),OR('Dealflow centrale'!V3127="",V3127='Convalida dati'!$D$8),"FALSO"))</f>
        <v>1</v>
      </c>
      <c r="E3127" s="57" t="b">
        <f>+IF(OR(T3127='Convalida dati'!$F$4,T3127='Convalida dati'!$F$5,T3127='Convalida dati'!$F$8),OR('Dealflow centrale'!V3127='Convalida dati'!$D$9,V3127='Convalida dati'!$D$6,V3127='Convalida dati'!$D$7),IF(OR('Dealflow centrale'!T3127='Convalida dati'!$F$6,'Dealflow centrale'!T3127='Convalida dati'!$F$7),OR('Dealflow centrale'!V3127='Convalida dati'!$D$12,'Dealflow centrale'!V3127='Convalida dati'!$D$9,'Dealflow centrale'!V3127='Convalida dati'!$D$6),IF(T3127="",OR(V3127="",V3127='Convalida dati'!$D$8),"FALSO")))</f>
        <v>1</v>
      </c>
      <c r="F3127" s="58" t="str">
        <f t="shared" ca="1" si="374"/>
        <v>OK</v>
      </c>
      <c r="G3127" s="60">
        <f t="shared" si="361"/>
        <v>3122</v>
      </c>
      <c r="H3127" s="84">
        <v>45337</v>
      </c>
      <c r="I3127" s="295">
        <v>45337</v>
      </c>
      <c r="J3127" s="279" t="s">
        <v>6252</v>
      </c>
      <c r="K3127" s="70" t="s">
        <v>62</v>
      </c>
      <c r="L3127" s="70" t="s">
        <v>1989</v>
      </c>
      <c r="M3127" s="72" t="s">
        <v>96</v>
      </c>
      <c r="N3127" s="75"/>
      <c r="O3127" s="73" t="s">
        <v>6178</v>
      </c>
      <c r="P3127" s="72" t="s">
        <v>35</v>
      </c>
      <c r="Q3127" s="281" t="s">
        <v>170</v>
      </c>
      <c r="R3127" s="385" t="s">
        <v>53</v>
      </c>
      <c r="S3127" s="388" t="str">
        <f>+'EVCA sectoralclassification'!E160</f>
        <v>Restaurants, food services</v>
      </c>
      <c r="T3127" s="385" t="s">
        <v>166</v>
      </c>
      <c r="U3127" s="72" t="s">
        <v>218</v>
      </c>
      <c r="V3127" s="425" t="s">
        <v>5177</v>
      </c>
      <c r="W3127" s="461"/>
      <c r="X3127" s="488">
        <v>45357</v>
      </c>
      <c r="Y3127" s="483"/>
      <c r="Z3127" s="80"/>
    </row>
    <row r="3128" spans="2:26" ht="42.45" hidden="1" customHeight="1" x14ac:dyDescent="0.3">
      <c r="B3128" s="56" t="str">
        <f t="shared" ca="1" si="372"/>
        <v>VERO</v>
      </c>
      <c r="C3128" s="57" t="b">
        <f t="shared" si="373"/>
        <v>1</v>
      </c>
      <c r="D3128" s="57" t="b">
        <f>+IF(Q3128='Convalida dati'!$B$16,AND('Dealflow centrale'!V3128&lt;&gt;"",I3128&lt;&gt;""),IF(AND('Dealflow centrale'!Q3128='Convalida dati'!$B$17,'Dealflow centrale'!I3128=""),OR('Dealflow centrale'!V3128="",V3128='Convalida dati'!$D$8),"FALSO"))</f>
        <v>1</v>
      </c>
      <c r="E3128" s="57" t="b">
        <f>+IF(OR(T3128='Convalida dati'!$F$4,T3128='Convalida dati'!$F$5,T3128='Convalida dati'!$F$8),OR('Dealflow centrale'!V3128='Convalida dati'!$D$9,V3128='Convalida dati'!$D$6,V3128='Convalida dati'!$D$7),IF(OR('Dealflow centrale'!T3128='Convalida dati'!$F$6,'Dealflow centrale'!T3128='Convalida dati'!$F$7),OR('Dealflow centrale'!V3128='Convalida dati'!$D$12,'Dealflow centrale'!V3128='Convalida dati'!$D$9,'Dealflow centrale'!V3128='Convalida dati'!$D$6),IF(T3128="",OR(V3128="",V3128='Convalida dati'!$D$8),"FALSO")))</f>
        <v>1</v>
      </c>
      <c r="F3128" s="58" t="str">
        <f t="shared" ca="1" si="374"/>
        <v>OK</v>
      </c>
      <c r="G3128" s="66">
        <f t="shared" si="361"/>
        <v>3123</v>
      </c>
      <c r="H3128" s="85">
        <v>45337</v>
      </c>
      <c r="I3128" s="296">
        <v>45337</v>
      </c>
      <c r="J3128" s="292" t="s">
        <v>6253</v>
      </c>
      <c r="K3128" s="76" t="s">
        <v>62</v>
      </c>
      <c r="L3128" s="76" t="s">
        <v>234</v>
      </c>
      <c r="M3128" s="78" t="s">
        <v>96</v>
      </c>
      <c r="N3128" s="64"/>
      <c r="O3128" s="272" t="s">
        <v>6255</v>
      </c>
      <c r="P3128" s="78" t="s">
        <v>35</v>
      </c>
      <c r="Q3128" s="280" t="s">
        <v>170</v>
      </c>
      <c r="R3128" s="384" t="s">
        <v>49</v>
      </c>
      <c r="S3128" s="387" t="str">
        <f>+'EVCA sectoralclassification'!E213</f>
        <v>End-user software</v>
      </c>
      <c r="T3128" s="384" t="s">
        <v>166</v>
      </c>
      <c r="U3128" s="78" t="s">
        <v>218</v>
      </c>
      <c r="V3128" s="427" t="s">
        <v>5177</v>
      </c>
      <c r="W3128" s="462"/>
      <c r="X3128" s="489">
        <v>45357</v>
      </c>
      <c r="Y3128" s="482"/>
      <c r="Z3128" s="74"/>
    </row>
    <row r="3129" spans="2:26" ht="42.45" hidden="1" customHeight="1" x14ac:dyDescent="0.3">
      <c r="B3129" s="56" t="str">
        <f t="shared" ca="1" si="372"/>
        <v>VERO</v>
      </c>
      <c r="C3129" s="57" t="b">
        <f t="shared" si="373"/>
        <v>1</v>
      </c>
      <c r="D3129" s="57" t="b">
        <f>+IF(Q3129='Convalida dati'!$B$16,AND('Dealflow centrale'!V3129&lt;&gt;"",I3129&lt;&gt;""),IF(AND('Dealflow centrale'!Q3129='Convalida dati'!$B$17,'Dealflow centrale'!I3129=""),OR('Dealflow centrale'!V3129="",V3129='Convalida dati'!$D$8),"FALSO"))</f>
        <v>1</v>
      </c>
      <c r="E3129" s="57" t="b">
        <f>+IF(OR(T3129='Convalida dati'!$F$4,T3129='Convalida dati'!$F$5,T3129='Convalida dati'!$F$8),OR('Dealflow centrale'!V3129='Convalida dati'!$D$9,V3129='Convalida dati'!$D$6,V3129='Convalida dati'!$D$7),IF(OR('Dealflow centrale'!T3129='Convalida dati'!$F$6,'Dealflow centrale'!T3129='Convalida dati'!$F$7),OR('Dealflow centrale'!V3129='Convalida dati'!$D$12,'Dealflow centrale'!V3129='Convalida dati'!$D$9,'Dealflow centrale'!V3129='Convalida dati'!$D$6),IF(T3129="",OR(V3129="",V3129='Convalida dati'!$D$8),"FALSO")))</f>
        <v>1</v>
      </c>
      <c r="F3129" s="58" t="str">
        <f t="shared" ca="1" si="374"/>
        <v>OK</v>
      </c>
      <c r="G3129" s="60">
        <f t="shared" si="361"/>
        <v>3124</v>
      </c>
      <c r="H3129" s="84">
        <v>45337</v>
      </c>
      <c r="I3129" s="295">
        <v>45337</v>
      </c>
      <c r="J3129" s="279" t="s">
        <v>6254</v>
      </c>
      <c r="K3129" s="70" t="s">
        <v>62</v>
      </c>
      <c r="L3129" s="70" t="s">
        <v>2586</v>
      </c>
      <c r="M3129" s="72" t="s">
        <v>98</v>
      </c>
      <c r="N3129" s="75"/>
      <c r="O3129" s="73"/>
      <c r="P3129" s="72" t="s">
        <v>34</v>
      </c>
      <c r="Q3129" s="281" t="s">
        <v>170</v>
      </c>
      <c r="R3129" s="385" t="s">
        <v>53</v>
      </c>
      <c r="S3129" s="388" t="str">
        <f>+'EVCA sectoralclassification'!E160</f>
        <v>Restaurants, food services</v>
      </c>
      <c r="T3129" s="385" t="s">
        <v>167</v>
      </c>
      <c r="U3129" s="72" t="s">
        <v>218</v>
      </c>
      <c r="V3129" s="425" t="s">
        <v>5177</v>
      </c>
      <c r="W3129" s="461"/>
      <c r="X3129" s="488">
        <v>45357</v>
      </c>
      <c r="Y3129" s="483"/>
      <c r="Z3129" s="80"/>
    </row>
    <row r="3130" spans="2:26" ht="42.45" hidden="1" customHeight="1" x14ac:dyDescent="0.3">
      <c r="B3130" s="56" t="str">
        <f t="shared" ca="1" si="372"/>
        <v>VERO</v>
      </c>
      <c r="C3130" s="57" t="b">
        <f t="shared" si="373"/>
        <v>1</v>
      </c>
      <c r="D3130" s="57" t="b">
        <f>+IF(Q3130='Convalida dati'!$B$16,AND('Dealflow centrale'!V3130&lt;&gt;"",I3130&lt;&gt;""),IF(AND('Dealflow centrale'!Q3130='Convalida dati'!$B$17,'Dealflow centrale'!I3130=""),OR('Dealflow centrale'!V3130="",V3130='Convalida dati'!$D$8),"FALSO"))</f>
        <v>1</v>
      </c>
      <c r="E3130" s="57" t="b">
        <f>+IF(OR(T3130='Convalida dati'!$F$4,T3130='Convalida dati'!$F$5,T3130='Convalida dati'!$F$8),OR('Dealflow centrale'!V3130='Convalida dati'!$D$9,V3130='Convalida dati'!$D$6,V3130='Convalida dati'!$D$7),IF(OR('Dealflow centrale'!T3130='Convalida dati'!$F$6,'Dealflow centrale'!T3130='Convalida dati'!$F$7),OR('Dealflow centrale'!V3130='Convalida dati'!$D$12,'Dealflow centrale'!V3130='Convalida dati'!$D$9,'Dealflow centrale'!V3130='Convalida dati'!$D$6),IF(T3130="",OR(V3130="",V3130='Convalida dati'!$D$8),"FALSO")))</f>
        <v>1</v>
      </c>
      <c r="F3130" s="58" t="str">
        <f t="shared" ca="1" si="374"/>
        <v>OK</v>
      </c>
      <c r="G3130" s="66">
        <f t="shared" si="361"/>
        <v>3125</v>
      </c>
      <c r="H3130" s="85">
        <v>45364</v>
      </c>
      <c r="I3130" s="296">
        <v>45364</v>
      </c>
      <c r="J3130" s="292" t="s">
        <v>6259</v>
      </c>
      <c r="K3130" s="76" t="s">
        <v>62</v>
      </c>
      <c r="L3130" s="76" t="s">
        <v>149</v>
      </c>
      <c r="M3130" s="78" t="s">
        <v>92</v>
      </c>
      <c r="N3130" s="64"/>
      <c r="O3130" s="272" t="s">
        <v>6258</v>
      </c>
      <c r="P3130" s="78" t="s">
        <v>34</v>
      </c>
      <c r="Q3130" s="280" t="s">
        <v>170</v>
      </c>
      <c r="R3130" s="382" t="s">
        <v>48</v>
      </c>
      <c r="S3130" s="387" t="str">
        <f>+'EVCA sectoralclassification'!E200</f>
        <v>Internet technologies</v>
      </c>
      <c r="T3130" s="384" t="s">
        <v>166</v>
      </c>
      <c r="U3130" s="78" t="s">
        <v>218</v>
      </c>
      <c r="V3130" s="427" t="s">
        <v>5177</v>
      </c>
      <c r="W3130" s="462"/>
      <c r="X3130" s="489">
        <v>45364</v>
      </c>
      <c r="Y3130" s="482"/>
      <c r="Z3130" s="74"/>
    </row>
    <row r="3131" spans="2:26" ht="42.45" hidden="1" customHeight="1" x14ac:dyDescent="0.3">
      <c r="B3131" s="56" t="str">
        <f t="shared" ca="1" si="372"/>
        <v>VERO</v>
      </c>
      <c r="C3131" s="57" t="b">
        <f t="shared" si="373"/>
        <v>1</v>
      </c>
      <c r="D3131" s="57" t="b">
        <f>+IF(Q3131='Convalida dati'!$B$16,AND('Dealflow centrale'!V3131&lt;&gt;"",I3131&lt;&gt;""),IF(AND('Dealflow centrale'!Q3131='Convalida dati'!$B$17,'Dealflow centrale'!I3131=""),OR('Dealflow centrale'!V3131="",V3131='Convalida dati'!$D$8),"FALSO"))</f>
        <v>1</v>
      </c>
      <c r="E3131" s="57" t="b">
        <f>+IF(OR(T3131='Convalida dati'!$F$4,T3131='Convalida dati'!$F$5,T3131='Convalida dati'!$F$8),OR('Dealflow centrale'!V3131='Convalida dati'!$D$9,V3131='Convalida dati'!$D$6,V3131='Convalida dati'!$D$7),IF(OR('Dealflow centrale'!T3131='Convalida dati'!$F$6,'Dealflow centrale'!T3131='Convalida dati'!$F$7),OR('Dealflow centrale'!V3131='Convalida dati'!$D$12,'Dealflow centrale'!V3131='Convalida dati'!$D$9,'Dealflow centrale'!V3131='Convalida dati'!$D$6),IF(T3131="",OR(V3131="",V3131='Convalida dati'!$D$8),"FALSO")))</f>
        <v>1</v>
      </c>
      <c r="F3131" s="58" t="str">
        <f t="shared" ca="1" si="374"/>
        <v>OK</v>
      </c>
      <c r="G3131" s="60">
        <f t="shared" si="361"/>
        <v>3126</v>
      </c>
      <c r="H3131" s="84">
        <v>45364</v>
      </c>
      <c r="I3131" s="295">
        <v>45364</v>
      </c>
      <c r="J3131" s="279" t="s">
        <v>6262</v>
      </c>
      <c r="K3131" s="70" t="s">
        <v>62</v>
      </c>
      <c r="L3131" s="70" t="s">
        <v>206</v>
      </c>
      <c r="M3131" s="72" t="s">
        <v>206</v>
      </c>
      <c r="N3131" s="75"/>
      <c r="O3131" s="73" t="s">
        <v>6261</v>
      </c>
      <c r="P3131" s="72" t="s">
        <v>35</v>
      </c>
      <c r="Q3131" s="281" t="s">
        <v>170</v>
      </c>
      <c r="R3131" s="385" t="s">
        <v>52</v>
      </c>
      <c r="S3131" s="388" t="str">
        <f>+'EVCA sectoralclassification'!E234</f>
        <v>Healthcare: other</v>
      </c>
      <c r="T3131" s="385" t="s">
        <v>166</v>
      </c>
      <c r="U3131" s="72" t="s">
        <v>218</v>
      </c>
      <c r="V3131" s="425" t="s">
        <v>5177</v>
      </c>
      <c r="W3131" s="461"/>
      <c r="X3131" s="488">
        <v>45371</v>
      </c>
      <c r="Y3131" s="483"/>
      <c r="Z3131" s="80"/>
    </row>
    <row r="3132" spans="2:26" ht="42.45" hidden="1" customHeight="1" x14ac:dyDescent="0.3">
      <c r="B3132" s="56" t="str">
        <f t="shared" ca="1" si="372"/>
        <v>VERO</v>
      </c>
      <c r="C3132" s="57" t="b">
        <f t="shared" si="373"/>
        <v>1</v>
      </c>
      <c r="D3132" s="57" t="b">
        <f>+IF(Q3132='Convalida dati'!$B$16,AND('Dealflow centrale'!V3132&lt;&gt;"",I3132&lt;&gt;""),IF(AND('Dealflow centrale'!Q3132='Convalida dati'!$B$17,'Dealflow centrale'!I3132=""),OR('Dealflow centrale'!V3132="",V3132='Convalida dati'!$D$8),"FALSO"))</f>
        <v>1</v>
      </c>
      <c r="E3132" s="57" t="b">
        <f>+IF(OR(T3132='Convalida dati'!$F$4,T3132='Convalida dati'!$F$5,T3132='Convalida dati'!$F$8),OR('Dealflow centrale'!V3132='Convalida dati'!$D$9,V3132='Convalida dati'!$D$6,V3132='Convalida dati'!$D$7),IF(OR('Dealflow centrale'!T3132='Convalida dati'!$F$6,'Dealflow centrale'!T3132='Convalida dati'!$F$7),OR('Dealflow centrale'!V3132='Convalida dati'!$D$12,'Dealflow centrale'!V3132='Convalida dati'!$D$9,'Dealflow centrale'!V3132='Convalida dati'!$D$6),IF(T3132="",OR(V3132="",V3132='Convalida dati'!$D$8),"FALSO")))</f>
        <v>1</v>
      </c>
      <c r="F3132" s="58" t="str">
        <f t="shared" ca="1" si="374"/>
        <v>OK</v>
      </c>
      <c r="G3132" s="66">
        <f t="shared" si="361"/>
        <v>3127</v>
      </c>
      <c r="H3132" s="85">
        <v>45366</v>
      </c>
      <c r="I3132" s="296">
        <v>45366</v>
      </c>
      <c r="J3132" s="292" t="s">
        <v>6263</v>
      </c>
      <c r="K3132" s="76" t="s">
        <v>62</v>
      </c>
      <c r="L3132" s="76" t="s">
        <v>206</v>
      </c>
      <c r="M3132" s="78" t="s">
        <v>206</v>
      </c>
      <c r="N3132" s="64"/>
      <c r="O3132" s="272" t="s">
        <v>6264</v>
      </c>
      <c r="P3132" s="78" t="s">
        <v>35</v>
      </c>
      <c r="Q3132" s="280" t="s">
        <v>170</v>
      </c>
      <c r="R3132" s="384" t="s">
        <v>49</v>
      </c>
      <c r="S3132" s="387" t="str">
        <f>+'EVCA sectoralclassification'!E214</f>
        <v>Systems software</v>
      </c>
      <c r="T3132" s="384" t="s">
        <v>166</v>
      </c>
      <c r="U3132" s="78" t="s">
        <v>218</v>
      </c>
      <c r="V3132" s="427" t="s">
        <v>5177</v>
      </c>
      <c r="W3132" s="462"/>
      <c r="X3132" s="489">
        <v>45371</v>
      </c>
      <c r="Y3132" s="482"/>
      <c r="Z3132" s="74"/>
    </row>
    <row r="3133" spans="2:26" ht="42.45" hidden="1" customHeight="1" x14ac:dyDescent="0.3">
      <c r="B3133" s="56" t="str">
        <f t="shared" ref="B3133:B3136" ca="1" si="375">IF(AND(+H3133&lt;=X3133,X3133&lt;=TODAY()),"VERO","FALSO")</f>
        <v>VERO</v>
      </c>
      <c r="C3133" s="57" t="b">
        <f t="shared" ref="C3133:C3136" si="376">+(AND(G3133&lt;&gt;"",H3133&lt;&gt;"",J3133&lt;&gt;"",K3133&lt;&gt;"",L3133&lt;&gt;"",M3133&lt;&gt;"",P3133&lt;&gt;"",Q3133&lt;&gt;""))</f>
        <v>1</v>
      </c>
      <c r="D3133" s="57" t="b">
        <f>+IF(Q3133='Convalida dati'!$B$16,AND('Dealflow centrale'!V3133&lt;&gt;"",I3133&lt;&gt;""),IF(AND('Dealflow centrale'!Q3133='Convalida dati'!$B$17,'Dealflow centrale'!I3133=""),OR('Dealflow centrale'!V3133="",V3133='Convalida dati'!$D$8),"FALSO"))</f>
        <v>1</v>
      </c>
      <c r="E3133" s="57" t="b">
        <f>+IF(OR(T3133='Convalida dati'!$F$4,T3133='Convalida dati'!$F$5,T3133='Convalida dati'!$F$8),OR('Dealflow centrale'!V3133='Convalida dati'!$D$9,V3133='Convalida dati'!$D$6,V3133='Convalida dati'!$D$7),IF(OR('Dealflow centrale'!T3133='Convalida dati'!$F$6,'Dealflow centrale'!T3133='Convalida dati'!$F$7),OR('Dealflow centrale'!V3133='Convalida dati'!$D$12,'Dealflow centrale'!V3133='Convalida dati'!$D$9,'Dealflow centrale'!V3133='Convalida dati'!$D$6),IF(T3133="",OR(V3133="",V3133='Convalida dati'!$D$8),"FALSO")))</f>
        <v>1</v>
      </c>
      <c r="F3133" s="58" t="str">
        <f t="shared" ref="F3133:F3136" ca="1" si="377">+IF(AND(B3133="VERO",C3133=TRUE,D3133=TRUE,E3133=TRUE),"OK","ERRORE")</f>
        <v>OK</v>
      </c>
      <c r="G3133" s="60">
        <f t="shared" si="361"/>
        <v>3128</v>
      </c>
      <c r="H3133" s="84">
        <v>45366</v>
      </c>
      <c r="I3133" s="295">
        <v>45366</v>
      </c>
      <c r="J3133" s="279" t="s">
        <v>6272</v>
      </c>
      <c r="K3133" s="70" t="s">
        <v>62</v>
      </c>
      <c r="L3133" s="70" t="s">
        <v>206</v>
      </c>
      <c r="M3133" s="72" t="s">
        <v>206</v>
      </c>
      <c r="N3133" s="75"/>
      <c r="O3133" s="73" t="s">
        <v>6265</v>
      </c>
      <c r="P3133" s="72" t="s">
        <v>34</v>
      </c>
      <c r="Q3133" s="281" t="s">
        <v>170</v>
      </c>
      <c r="R3133" s="385" t="s">
        <v>53</v>
      </c>
      <c r="S3133" s="388" t="str">
        <f>+'EVCA sectoralclassification'!E161</f>
        <v>Consumer services: other</v>
      </c>
      <c r="T3133" s="385" t="s">
        <v>41</v>
      </c>
      <c r="U3133" s="72" t="s">
        <v>218</v>
      </c>
      <c r="V3133" s="434" t="s">
        <v>174</v>
      </c>
      <c r="W3133" s="397"/>
      <c r="X3133" s="488">
        <v>45371</v>
      </c>
      <c r="Y3133" s="483"/>
      <c r="Z3133" s="80"/>
    </row>
    <row r="3134" spans="2:26" ht="42.45" hidden="1" customHeight="1" x14ac:dyDescent="0.3">
      <c r="B3134" s="56" t="str">
        <f t="shared" ca="1" si="375"/>
        <v>VERO</v>
      </c>
      <c r="C3134" s="57" t="b">
        <f t="shared" si="376"/>
        <v>1</v>
      </c>
      <c r="D3134" s="57" t="b">
        <f>+IF(Q3134='Convalida dati'!$B$16,AND('Dealflow centrale'!V3134&lt;&gt;"",I3134&lt;&gt;""),IF(AND('Dealflow centrale'!Q3134='Convalida dati'!$B$17,'Dealflow centrale'!I3134=""),OR('Dealflow centrale'!V3134="",V3134='Convalida dati'!$D$8),"FALSO"))</f>
        <v>1</v>
      </c>
      <c r="E3134" s="57" t="b">
        <f>+IF(OR(T3134='Convalida dati'!$F$4,T3134='Convalida dati'!$F$5,T3134='Convalida dati'!$F$8),OR('Dealflow centrale'!V3134='Convalida dati'!$D$9,V3134='Convalida dati'!$D$6,V3134='Convalida dati'!$D$7),IF(OR('Dealflow centrale'!T3134='Convalida dati'!$F$6,'Dealflow centrale'!T3134='Convalida dati'!$F$7),OR('Dealflow centrale'!V3134='Convalida dati'!$D$12,'Dealflow centrale'!V3134='Convalida dati'!$D$9,'Dealflow centrale'!V3134='Convalida dati'!$D$6),IF(T3134="",OR(V3134="",V3134='Convalida dati'!$D$8),"FALSO")))</f>
        <v>1</v>
      </c>
      <c r="F3134" s="58" t="str">
        <f t="shared" ca="1" si="377"/>
        <v>OK</v>
      </c>
      <c r="G3134" s="66">
        <f t="shared" si="361"/>
        <v>3129</v>
      </c>
      <c r="H3134" s="85">
        <v>45369</v>
      </c>
      <c r="I3134" s="296">
        <v>45369</v>
      </c>
      <c r="J3134" s="292" t="s">
        <v>6266</v>
      </c>
      <c r="K3134" s="76" t="s">
        <v>62</v>
      </c>
      <c r="L3134" s="76" t="s">
        <v>231</v>
      </c>
      <c r="M3134" s="78" t="s">
        <v>91</v>
      </c>
      <c r="N3134" s="64"/>
      <c r="O3134" s="272" t="s">
        <v>6267</v>
      </c>
      <c r="P3134" s="78" t="s">
        <v>35</v>
      </c>
      <c r="Q3134" s="280" t="s">
        <v>170</v>
      </c>
      <c r="R3134" s="382" t="s">
        <v>53</v>
      </c>
      <c r="S3134" s="387" t="str">
        <f>+'EVCA sectoralclassification'!E234</f>
        <v>Healthcare: other</v>
      </c>
      <c r="T3134" s="384" t="s">
        <v>166</v>
      </c>
      <c r="U3134" s="78" t="s">
        <v>218</v>
      </c>
      <c r="V3134" s="427" t="s">
        <v>5177</v>
      </c>
      <c r="W3134" s="462"/>
      <c r="X3134" s="489">
        <v>45371</v>
      </c>
      <c r="Y3134" s="482"/>
      <c r="Z3134" s="74"/>
    </row>
    <row r="3135" spans="2:26" ht="42.45" hidden="1" customHeight="1" x14ac:dyDescent="0.3">
      <c r="B3135" s="56" t="str">
        <f t="shared" ca="1" si="375"/>
        <v>VERO</v>
      </c>
      <c r="C3135" s="57" t="b">
        <f t="shared" si="376"/>
        <v>1</v>
      </c>
      <c r="D3135" s="57" t="b">
        <f>+IF(Q3135='Convalida dati'!$B$16,AND('Dealflow centrale'!V3135&lt;&gt;"",I3135&lt;&gt;""),IF(AND('Dealflow centrale'!Q3135='Convalida dati'!$B$17,'Dealflow centrale'!I3135=""),OR('Dealflow centrale'!V3135="",V3135='Convalida dati'!$D$8),"FALSO"))</f>
        <v>1</v>
      </c>
      <c r="E3135" s="57" t="b">
        <f>+IF(OR(T3135='Convalida dati'!$F$4,T3135='Convalida dati'!$F$5,T3135='Convalida dati'!$F$8),OR('Dealflow centrale'!V3135='Convalida dati'!$D$9,V3135='Convalida dati'!$D$6,V3135='Convalida dati'!$D$7),IF(OR('Dealflow centrale'!T3135='Convalida dati'!$F$6,'Dealflow centrale'!T3135='Convalida dati'!$F$7),OR('Dealflow centrale'!V3135='Convalida dati'!$D$12,'Dealflow centrale'!V3135='Convalida dati'!$D$9,'Dealflow centrale'!V3135='Convalida dati'!$D$6),IF(T3135="",OR(V3135="",V3135='Convalida dati'!$D$8),"FALSO")))</f>
        <v>1</v>
      </c>
      <c r="F3135" s="58" t="str">
        <f t="shared" ca="1" si="377"/>
        <v>OK</v>
      </c>
      <c r="G3135" s="60">
        <f t="shared" si="361"/>
        <v>3130</v>
      </c>
      <c r="H3135" s="84">
        <v>45370</v>
      </c>
      <c r="I3135" s="295">
        <v>45370</v>
      </c>
      <c r="J3135" s="279" t="s">
        <v>6268</v>
      </c>
      <c r="K3135" s="70" t="s">
        <v>62</v>
      </c>
      <c r="L3135" s="70" t="s">
        <v>3462</v>
      </c>
      <c r="M3135" s="72" t="s">
        <v>99</v>
      </c>
      <c r="N3135" s="75"/>
      <c r="O3135" s="73" t="s">
        <v>3853</v>
      </c>
      <c r="P3135" s="72" t="s">
        <v>35</v>
      </c>
      <c r="Q3135" s="281" t="s">
        <v>170</v>
      </c>
      <c r="R3135" s="385" t="s">
        <v>48</v>
      </c>
      <c r="S3135" s="388" t="str">
        <f>+'EVCA sectoralclassification'!E199</f>
        <v>Internet technologies</v>
      </c>
      <c r="T3135" s="385" t="s">
        <v>166</v>
      </c>
      <c r="U3135" s="72" t="s">
        <v>218</v>
      </c>
      <c r="V3135" s="425" t="s">
        <v>5177</v>
      </c>
      <c r="W3135" s="461"/>
      <c r="X3135" s="488">
        <v>45371</v>
      </c>
      <c r="Y3135" s="483"/>
      <c r="Z3135" s="80"/>
    </row>
    <row r="3136" spans="2:26" ht="42.45" hidden="1" customHeight="1" x14ac:dyDescent="0.3">
      <c r="B3136" s="56" t="str">
        <f t="shared" ca="1" si="375"/>
        <v>VERO</v>
      </c>
      <c r="C3136" s="57" t="b">
        <f t="shared" si="376"/>
        <v>1</v>
      </c>
      <c r="D3136" s="57" t="b">
        <f>+IF(Q3136='Convalida dati'!$B$16,AND('Dealflow centrale'!V3136&lt;&gt;"",I3136&lt;&gt;""),IF(AND('Dealflow centrale'!Q3136='Convalida dati'!$B$17,'Dealflow centrale'!I3136=""),OR('Dealflow centrale'!V3136="",V3136='Convalida dati'!$D$8),"FALSO"))</f>
        <v>1</v>
      </c>
      <c r="E3136" s="57" t="b">
        <f>+IF(OR(T3136='Convalida dati'!$F$4,T3136='Convalida dati'!$F$5,T3136='Convalida dati'!$F$8),OR('Dealflow centrale'!V3136='Convalida dati'!$D$9,V3136='Convalida dati'!$D$6,V3136='Convalida dati'!$D$7),IF(OR('Dealflow centrale'!T3136='Convalida dati'!$F$6,'Dealflow centrale'!T3136='Convalida dati'!$F$7),OR('Dealflow centrale'!V3136='Convalida dati'!$D$12,'Dealflow centrale'!V3136='Convalida dati'!$D$9,'Dealflow centrale'!V3136='Convalida dati'!$D$6),IF(T3136="",OR(V3136="",V3136='Convalida dati'!$D$8),"FALSO")))</f>
        <v>1</v>
      </c>
      <c r="F3136" s="58" t="str">
        <f t="shared" ca="1" si="377"/>
        <v>OK</v>
      </c>
      <c r="G3136" s="66">
        <f t="shared" si="361"/>
        <v>3131</v>
      </c>
      <c r="H3136" s="85">
        <v>45371</v>
      </c>
      <c r="I3136" s="296">
        <v>45371</v>
      </c>
      <c r="J3136" s="292" t="s">
        <v>6269</v>
      </c>
      <c r="K3136" s="76" t="s">
        <v>62</v>
      </c>
      <c r="L3136" s="76" t="s">
        <v>234</v>
      </c>
      <c r="M3136" s="78" t="s">
        <v>96</v>
      </c>
      <c r="N3136" s="64"/>
      <c r="O3136" s="272" t="s">
        <v>4449</v>
      </c>
      <c r="P3136" s="78" t="s">
        <v>35</v>
      </c>
      <c r="Q3136" s="280" t="s">
        <v>170</v>
      </c>
      <c r="R3136" s="382" t="s">
        <v>47</v>
      </c>
      <c r="S3136" s="387" t="str">
        <f>+'EVCA sectoralclassification'!E128</f>
        <v>Consumer products manufacturing</v>
      </c>
      <c r="T3136" s="384" t="s">
        <v>166</v>
      </c>
      <c r="U3136" s="78" t="s">
        <v>218</v>
      </c>
      <c r="V3136" s="427" t="s">
        <v>5177</v>
      </c>
      <c r="W3136" s="462"/>
      <c r="X3136" s="489">
        <v>45371</v>
      </c>
      <c r="Y3136" s="482"/>
      <c r="Z3136" s="74"/>
    </row>
    <row r="3137" spans="2:26" ht="42.45" hidden="1" customHeight="1" x14ac:dyDescent="0.3">
      <c r="B3137" s="56" t="str">
        <f t="shared" ref="B3137:B3201" ca="1" si="378">IF(AND(+H3137&lt;=X3137,X3137&lt;=TODAY()),"VERO","FALSO")</f>
        <v>VERO</v>
      </c>
      <c r="C3137" s="57" t="b">
        <f t="shared" ref="C3137:C3201" si="379">+(AND(G3137&lt;&gt;"",H3137&lt;&gt;"",J3137&lt;&gt;"",K3137&lt;&gt;"",L3137&lt;&gt;"",M3137&lt;&gt;"",P3137&lt;&gt;"",Q3137&lt;&gt;""))</f>
        <v>1</v>
      </c>
      <c r="D3137" s="57" t="b">
        <f>+IF(Q3137='Convalida dati'!$B$16,AND('Dealflow centrale'!V3137&lt;&gt;"",I3137&lt;&gt;""),IF(AND('Dealflow centrale'!Q3137='Convalida dati'!$B$17,'Dealflow centrale'!I3137=""),OR('Dealflow centrale'!V3137="",V3137='Convalida dati'!$D$8),"FALSO"))</f>
        <v>1</v>
      </c>
      <c r="E3137" s="57" t="b">
        <f>+IF(OR(T3137='Convalida dati'!$F$4,T3137='Convalida dati'!$F$5,T3137='Convalida dati'!$F$8),OR('Dealflow centrale'!V3137='Convalida dati'!$D$9,V3137='Convalida dati'!$D$6,V3137='Convalida dati'!$D$7),IF(OR('Dealflow centrale'!T3137='Convalida dati'!$F$6,'Dealflow centrale'!T3137='Convalida dati'!$F$7),OR('Dealflow centrale'!V3137='Convalida dati'!$D$12,'Dealflow centrale'!V3137='Convalida dati'!$D$9,'Dealflow centrale'!V3137='Convalida dati'!$D$6),IF(T3137="",OR(V3137="",V3137='Convalida dati'!$D$8),"FALSO")))</f>
        <v>1</v>
      </c>
      <c r="F3137" s="58" t="str">
        <f t="shared" ref="F3137:F3201" ca="1" si="380">+IF(AND(B3137="VERO",C3137=TRUE,D3137=TRUE,E3137=TRUE),"OK","ERRORE")</f>
        <v>OK</v>
      </c>
      <c r="G3137" s="60">
        <f t="shared" si="361"/>
        <v>3132</v>
      </c>
      <c r="H3137" s="84">
        <v>45371</v>
      </c>
      <c r="I3137" s="295">
        <v>45371</v>
      </c>
      <c r="J3137" s="279" t="s">
        <v>6271</v>
      </c>
      <c r="K3137" s="70" t="s">
        <v>62</v>
      </c>
      <c r="L3137" s="70" t="s">
        <v>1008</v>
      </c>
      <c r="M3137" s="72" t="s">
        <v>92</v>
      </c>
      <c r="N3137" s="75"/>
      <c r="O3137" s="73" t="s">
        <v>6270</v>
      </c>
      <c r="P3137" s="72" t="s">
        <v>34</v>
      </c>
      <c r="Q3137" s="281" t="s">
        <v>170</v>
      </c>
      <c r="R3137" s="385" t="s">
        <v>48</v>
      </c>
      <c r="S3137" s="388" t="str">
        <f>+'EVCA sectoralclassification'!E200</f>
        <v>Internet technologies</v>
      </c>
      <c r="T3137" s="385" t="s">
        <v>166</v>
      </c>
      <c r="U3137" s="72" t="s">
        <v>218</v>
      </c>
      <c r="V3137" s="425" t="s">
        <v>5177</v>
      </c>
      <c r="W3137" s="461"/>
      <c r="X3137" s="488">
        <v>45371</v>
      </c>
      <c r="Y3137" s="483"/>
      <c r="Z3137" s="80"/>
    </row>
    <row r="3138" spans="2:26" ht="42.45" hidden="1" customHeight="1" x14ac:dyDescent="0.3">
      <c r="B3138" s="56" t="str">
        <f t="shared" ca="1" si="378"/>
        <v>VERO</v>
      </c>
      <c r="C3138" s="57" t="b">
        <f t="shared" si="379"/>
        <v>1</v>
      </c>
      <c r="D3138" s="57" t="b">
        <f>+IF(Q3138='Convalida dati'!$B$16,AND('Dealflow centrale'!V3138&lt;&gt;"",I3138&lt;&gt;""),IF(AND('Dealflow centrale'!Q3138='Convalida dati'!$B$17,'Dealflow centrale'!I3138=""),OR('Dealflow centrale'!V3138="",V3138='Convalida dati'!$D$8),"FALSO"))</f>
        <v>1</v>
      </c>
      <c r="E3138" s="57" t="b">
        <f>+IF(OR(T3138='Convalida dati'!$F$4,T3138='Convalida dati'!$F$5,T3138='Convalida dati'!$F$8),OR('Dealflow centrale'!V3138='Convalida dati'!$D$9,V3138='Convalida dati'!$D$6,V3138='Convalida dati'!$D$7),IF(OR('Dealflow centrale'!T3138='Convalida dati'!$F$6,'Dealflow centrale'!T3138='Convalida dati'!$F$7),OR('Dealflow centrale'!V3138='Convalida dati'!$D$12,'Dealflow centrale'!V3138='Convalida dati'!$D$9,'Dealflow centrale'!V3138='Convalida dati'!$D$6),IF(T3138="",OR(V3138="",V3138='Convalida dati'!$D$8),"FALSO")))</f>
        <v>1</v>
      </c>
      <c r="F3138" s="58" t="str">
        <f t="shared" ca="1" si="380"/>
        <v>OK</v>
      </c>
      <c r="G3138" s="66">
        <f t="shared" si="361"/>
        <v>3133</v>
      </c>
      <c r="H3138" s="85">
        <v>45371</v>
      </c>
      <c r="I3138" s="296">
        <v>45371</v>
      </c>
      <c r="J3138" s="292" t="s">
        <v>6269</v>
      </c>
      <c r="K3138" s="76" t="s">
        <v>62</v>
      </c>
      <c r="L3138" s="76" t="s">
        <v>234</v>
      </c>
      <c r="M3138" s="78" t="s">
        <v>96</v>
      </c>
      <c r="N3138" s="64"/>
      <c r="O3138" s="272" t="s">
        <v>4449</v>
      </c>
      <c r="P3138" s="78" t="s">
        <v>35</v>
      </c>
      <c r="Q3138" s="280" t="s">
        <v>170</v>
      </c>
      <c r="R3138" s="382" t="s">
        <v>47</v>
      </c>
      <c r="S3138" s="387" t="str">
        <f>+'EVCA sectoralclassification'!E130</f>
        <v>Consumer products manufacturing</v>
      </c>
      <c r="T3138" s="384" t="s">
        <v>166</v>
      </c>
      <c r="U3138" s="78" t="s">
        <v>218</v>
      </c>
      <c r="V3138" s="427" t="s">
        <v>5177</v>
      </c>
      <c r="W3138" s="462"/>
      <c r="X3138" s="489">
        <v>45371</v>
      </c>
      <c r="Y3138" s="482"/>
      <c r="Z3138" s="74"/>
    </row>
    <row r="3139" spans="2:26" ht="42.45" hidden="1" customHeight="1" x14ac:dyDescent="0.3">
      <c r="B3139" s="56" t="str">
        <f t="shared" ca="1" si="378"/>
        <v>VERO</v>
      </c>
      <c r="C3139" s="57" t="b">
        <f t="shared" si="379"/>
        <v>1</v>
      </c>
      <c r="D3139" s="57" t="b">
        <f>+IF(Q3139='Convalida dati'!$B$16,AND('Dealflow centrale'!V3139&lt;&gt;"",I3139&lt;&gt;""),IF(AND('Dealflow centrale'!Q3139='Convalida dati'!$B$17,'Dealflow centrale'!I3139=""),OR('Dealflow centrale'!V3139="",V3139='Convalida dati'!$D$8),"FALSO"))</f>
        <v>1</v>
      </c>
      <c r="E3139" s="57" t="b">
        <f>+IF(OR(T3139='Convalida dati'!$F$4,T3139='Convalida dati'!$F$5,T3139='Convalida dati'!$F$8),OR('Dealflow centrale'!V3139='Convalida dati'!$D$9,V3139='Convalida dati'!$D$6,V3139='Convalida dati'!$D$7),IF(OR('Dealflow centrale'!T3139='Convalida dati'!$F$6,'Dealflow centrale'!T3139='Convalida dati'!$F$7),OR('Dealflow centrale'!V3139='Convalida dati'!$D$12,'Dealflow centrale'!V3139='Convalida dati'!$D$9,'Dealflow centrale'!V3139='Convalida dati'!$D$6),IF(T3139="",OR(V3139="",V3139='Convalida dati'!$D$8),"FALSO")))</f>
        <v>1</v>
      </c>
      <c r="F3139" s="58" t="str">
        <f t="shared" ca="1" si="380"/>
        <v>OK</v>
      </c>
      <c r="G3139" s="60">
        <f t="shared" si="361"/>
        <v>3134</v>
      </c>
      <c r="H3139" s="84">
        <v>45373</v>
      </c>
      <c r="I3139" s="295">
        <v>45373</v>
      </c>
      <c r="J3139" s="279" t="s">
        <v>6273</v>
      </c>
      <c r="K3139" s="70" t="s">
        <v>62</v>
      </c>
      <c r="L3139" s="70" t="s">
        <v>1903</v>
      </c>
      <c r="M3139" s="72" t="s">
        <v>92</v>
      </c>
      <c r="N3139" s="75" t="s">
        <v>6239</v>
      </c>
      <c r="O3139" s="73"/>
      <c r="P3139" s="72" t="s">
        <v>36</v>
      </c>
      <c r="Q3139" s="281" t="s">
        <v>170</v>
      </c>
      <c r="R3139" s="385" t="s">
        <v>47</v>
      </c>
      <c r="S3139" s="388" t="str">
        <f>+'EVCA sectoralclassification'!E122</f>
        <v>Consumer products manufacturing</v>
      </c>
      <c r="T3139" s="385" t="s">
        <v>166</v>
      </c>
      <c r="U3139" s="72" t="s">
        <v>218</v>
      </c>
      <c r="V3139" s="425" t="s">
        <v>5177</v>
      </c>
      <c r="W3139" s="461"/>
      <c r="X3139" s="488">
        <v>45377</v>
      </c>
      <c r="Y3139" s="483"/>
      <c r="Z3139" s="80"/>
    </row>
    <row r="3140" spans="2:26" ht="42.45" hidden="1" customHeight="1" x14ac:dyDescent="0.3">
      <c r="B3140" s="56" t="str">
        <f t="shared" ca="1" si="378"/>
        <v>VERO</v>
      </c>
      <c r="C3140" s="57" t="b">
        <f t="shared" si="379"/>
        <v>1</v>
      </c>
      <c r="D3140" s="57" t="b">
        <f>+IF(Q3140='Convalida dati'!$B$16,AND('Dealflow centrale'!V3140&lt;&gt;"",I3140&lt;&gt;""),IF(AND('Dealflow centrale'!Q3140='Convalida dati'!$B$17,'Dealflow centrale'!I3140=""),OR('Dealflow centrale'!V3140="",V3140='Convalida dati'!$D$8),"FALSO"))</f>
        <v>1</v>
      </c>
      <c r="E3140" s="57" t="b">
        <f>+IF(OR(T3140='Convalida dati'!$F$4,T3140='Convalida dati'!$F$5,T3140='Convalida dati'!$F$8),OR('Dealflow centrale'!V3140='Convalida dati'!$D$9,V3140='Convalida dati'!$D$6,V3140='Convalida dati'!$D$7),IF(OR('Dealflow centrale'!T3140='Convalida dati'!$F$6,'Dealflow centrale'!T3140='Convalida dati'!$F$7),OR('Dealflow centrale'!V3140='Convalida dati'!$D$12,'Dealflow centrale'!V3140='Convalida dati'!$D$9,'Dealflow centrale'!V3140='Convalida dati'!$D$6),IF(T3140="",OR(V3140="",V3140='Convalida dati'!$D$8),"FALSO")))</f>
        <v>1</v>
      </c>
      <c r="F3140" s="58" t="str">
        <f t="shared" ca="1" si="380"/>
        <v>OK</v>
      </c>
      <c r="G3140" s="66">
        <f t="shared" ref="G3140:G3203" si="381">+G3139+1</f>
        <v>3135</v>
      </c>
      <c r="H3140" s="85">
        <v>45377</v>
      </c>
      <c r="I3140" s="296">
        <v>45377</v>
      </c>
      <c r="J3140" s="292" t="s">
        <v>6274</v>
      </c>
      <c r="K3140" s="76" t="s">
        <v>64</v>
      </c>
      <c r="L3140" s="76" t="s">
        <v>6276</v>
      </c>
      <c r="M3140" s="78" t="s">
        <v>909</v>
      </c>
      <c r="N3140" s="64"/>
      <c r="O3140" s="272" t="s">
        <v>6275</v>
      </c>
      <c r="P3140" s="78" t="s">
        <v>37</v>
      </c>
      <c r="Q3140" s="280" t="s">
        <v>170</v>
      </c>
      <c r="R3140" s="384" t="s">
        <v>52</v>
      </c>
      <c r="S3140" s="387" t="str">
        <f>+'EVCA sectoralclassification'!E229</f>
        <v>Medical equipment and related software</v>
      </c>
      <c r="T3140" s="382" t="s">
        <v>41</v>
      </c>
      <c r="U3140" s="78" t="s">
        <v>218</v>
      </c>
      <c r="V3140" s="445" t="s">
        <v>174</v>
      </c>
      <c r="W3140" s="396"/>
      <c r="X3140" s="489">
        <v>45377</v>
      </c>
      <c r="Y3140" s="482"/>
      <c r="Z3140" s="74"/>
    </row>
    <row r="3141" spans="2:26" ht="42.45" hidden="1" customHeight="1" x14ac:dyDescent="0.3">
      <c r="B3141" s="56" t="str">
        <f t="shared" ca="1" si="378"/>
        <v>VERO</v>
      </c>
      <c r="C3141" s="57" t="b">
        <f t="shared" si="379"/>
        <v>1</v>
      </c>
      <c r="D3141" s="57" t="b">
        <f>+IF(Q3141='Convalida dati'!$B$16,AND('Dealflow centrale'!V3141&lt;&gt;"",I3141&lt;&gt;""),IF(AND('Dealflow centrale'!Q3141='Convalida dati'!$B$17,'Dealflow centrale'!I3141=""),OR('Dealflow centrale'!V3141="",V3141='Convalida dati'!$D$8),"FALSO"))</f>
        <v>1</v>
      </c>
      <c r="E3141" s="57" t="b">
        <f>+IF(OR(T3141='Convalida dati'!$F$4,T3141='Convalida dati'!$F$5,T3141='Convalida dati'!$F$8),OR('Dealflow centrale'!V3141='Convalida dati'!$D$9,V3141='Convalida dati'!$D$6,V3141='Convalida dati'!$D$7),IF(OR('Dealflow centrale'!T3141='Convalida dati'!$F$6,'Dealflow centrale'!T3141='Convalida dati'!$F$7),OR('Dealflow centrale'!V3141='Convalida dati'!$D$12,'Dealflow centrale'!V3141='Convalida dati'!$D$9,'Dealflow centrale'!V3141='Convalida dati'!$D$6),IF(T3141="",OR(V3141="",V3141='Convalida dati'!$D$8),"FALSO")))</f>
        <v>1</v>
      </c>
      <c r="F3141" s="58" t="str">
        <f t="shared" ca="1" si="380"/>
        <v>OK</v>
      </c>
      <c r="G3141" s="60">
        <f t="shared" si="381"/>
        <v>3136</v>
      </c>
      <c r="H3141" s="84">
        <v>45377</v>
      </c>
      <c r="I3141" s="295">
        <v>45377</v>
      </c>
      <c r="J3141" s="279" t="s">
        <v>6278</v>
      </c>
      <c r="K3141" s="70" t="s">
        <v>62</v>
      </c>
      <c r="L3141" s="70" t="s">
        <v>165</v>
      </c>
      <c r="M3141" s="72" t="s">
        <v>90</v>
      </c>
      <c r="N3141" s="75"/>
      <c r="O3141" s="73" t="s">
        <v>6277</v>
      </c>
      <c r="P3141" s="72" t="s">
        <v>35</v>
      </c>
      <c r="Q3141" s="281" t="s">
        <v>170</v>
      </c>
      <c r="R3141" s="385" t="s">
        <v>49</v>
      </c>
      <c r="S3141" s="388" t="str">
        <f>+'EVCA sectoralclassification'!E214</f>
        <v>Systems software</v>
      </c>
      <c r="T3141" s="385" t="s">
        <v>166</v>
      </c>
      <c r="U3141" s="72" t="s">
        <v>218</v>
      </c>
      <c r="V3141" s="425" t="s">
        <v>5177</v>
      </c>
      <c r="W3141" s="461"/>
      <c r="X3141" s="488">
        <v>45384</v>
      </c>
      <c r="Y3141" s="483"/>
      <c r="Z3141" s="80"/>
    </row>
    <row r="3142" spans="2:26" ht="42.45" hidden="1" customHeight="1" x14ac:dyDescent="0.3">
      <c r="B3142" s="56" t="str">
        <f t="shared" ca="1" si="378"/>
        <v>VERO</v>
      </c>
      <c r="C3142" s="57" t="b">
        <f t="shared" si="379"/>
        <v>1</v>
      </c>
      <c r="D3142" s="57" t="b">
        <f>+IF(Q3142='Convalida dati'!$B$16,AND('Dealflow centrale'!V3142&lt;&gt;"",I3142&lt;&gt;""),IF(AND('Dealflow centrale'!Q3142='Convalida dati'!$B$17,'Dealflow centrale'!I3142=""),OR('Dealflow centrale'!V3142="",V3142='Convalida dati'!$D$8),"FALSO"))</f>
        <v>1</v>
      </c>
      <c r="E3142" s="57" t="b">
        <f>+IF(OR(T3142='Convalida dati'!$F$4,T3142='Convalida dati'!$F$5,T3142='Convalida dati'!$F$8),OR('Dealflow centrale'!V3142='Convalida dati'!$D$9,V3142='Convalida dati'!$D$6,V3142='Convalida dati'!$D$7),IF(OR('Dealflow centrale'!T3142='Convalida dati'!$F$6,'Dealflow centrale'!T3142='Convalida dati'!$F$7),OR('Dealflow centrale'!V3142='Convalida dati'!$D$12,'Dealflow centrale'!V3142='Convalida dati'!$D$9,'Dealflow centrale'!V3142='Convalida dati'!$D$6),IF(T3142="",OR(V3142="",V3142='Convalida dati'!$D$8),"FALSO")))</f>
        <v>1</v>
      </c>
      <c r="F3142" s="58" t="str">
        <f t="shared" ca="1" si="380"/>
        <v>OK</v>
      </c>
      <c r="G3142" s="66">
        <f t="shared" si="381"/>
        <v>3137</v>
      </c>
      <c r="H3142" s="85">
        <v>45377</v>
      </c>
      <c r="I3142" s="296">
        <v>45377</v>
      </c>
      <c r="J3142" s="292" t="s">
        <v>6279</v>
      </c>
      <c r="K3142" s="76" t="s">
        <v>62</v>
      </c>
      <c r="L3142" s="76" t="s">
        <v>830</v>
      </c>
      <c r="M3142" s="78" t="s">
        <v>103</v>
      </c>
      <c r="N3142" s="77"/>
      <c r="O3142" s="272" t="s">
        <v>6277</v>
      </c>
      <c r="P3142" s="78" t="s">
        <v>35</v>
      </c>
      <c r="Q3142" s="67" t="s">
        <v>170</v>
      </c>
      <c r="R3142" s="384" t="s">
        <v>49</v>
      </c>
      <c r="S3142" s="390" t="s">
        <v>702</v>
      </c>
      <c r="T3142" s="396" t="s">
        <v>166</v>
      </c>
      <c r="U3142" s="391" t="s">
        <v>218</v>
      </c>
      <c r="V3142" s="427" t="s">
        <v>5177</v>
      </c>
      <c r="W3142" s="462"/>
      <c r="X3142" s="489">
        <v>45384</v>
      </c>
      <c r="Y3142" s="482"/>
      <c r="Z3142" s="74"/>
    </row>
    <row r="3143" spans="2:26" ht="42.45" hidden="1" customHeight="1" x14ac:dyDescent="0.3">
      <c r="B3143" s="56" t="str">
        <f t="shared" ca="1" si="378"/>
        <v>VERO</v>
      </c>
      <c r="C3143" s="57" t="b">
        <f t="shared" si="379"/>
        <v>1</v>
      </c>
      <c r="D3143" s="57" t="b">
        <f>+IF(Q3143='Convalida dati'!$B$16,AND('Dealflow centrale'!V3143&lt;&gt;"",I3143&lt;&gt;""),IF(AND('Dealflow centrale'!Q3143='Convalida dati'!$B$17,'Dealflow centrale'!I3143=""),OR('Dealflow centrale'!V3143="",V3143='Convalida dati'!$D$8),"FALSO"))</f>
        <v>1</v>
      </c>
      <c r="E3143" s="57" t="b">
        <f>+IF(OR(T3143='Convalida dati'!$F$4,T3143='Convalida dati'!$F$5,T3143='Convalida dati'!$F$8),OR('Dealflow centrale'!V3143='Convalida dati'!$D$9,V3143='Convalida dati'!$D$6,V3143='Convalida dati'!$D$7),IF(OR('Dealflow centrale'!T3143='Convalida dati'!$F$6,'Dealflow centrale'!T3143='Convalida dati'!$F$7),OR('Dealflow centrale'!V3143='Convalida dati'!$D$12,'Dealflow centrale'!V3143='Convalida dati'!$D$9,'Dealflow centrale'!V3143='Convalida dati'!$D$6),IF(T3143="",OR(V3143="",V3143='Convalida dati'!$D$8),"FALSO")))</f>
        <v>1</v>
      </c>
      <c r="F3143" s="58" t="str">
        <f t="shared" ca="1" si="380"/>
        <v>OK</v>
      </c>
      <c r="G3143" s="60">
        <f t="shared" si="381"/>
        <v>3138</v>
      </c>
      <c r="H3143" s="84">
        <v>45377</v>
      </c>
      <c r="I3143" s="295">
        <v>45377</v>
      </c>
      <c r="J3143" s="279" t="s">
        <v>6280</v>
      </c>
      <c r="K3143" s="70" t="s">
        <v>62</v>
      </c>
      <c r="L3143" s="70" t="s">
        <v>231</v>
      </c>
      <c r="M3143" s="72" t="s">
        <v>91</v>
      </c>
      <c r="N3143" s="75"/>
      <c r="O3143" s="73" t="s">
        <v>6277</v>
      </c>
      <c r="P3143" s="72" t="s">
        <v>35</v>
      </c>
      <c r="Q3143" s="281" t="s">
        <v>170</v>
      </c>
      <c r="R3143" s="385" t="s">
        <v>49</v>
      </c>
      <c r="S3143" s="388" t="s">
        <v>702</v>
      </c>
      <c r="T3143" s="397" t="s">
        <v>166</v>
      </c>
      <c r="U3143" s="380" t="s">
        <v>218</v>
      </c>
      <c r="V3143" s="425" t="s">
        <v>5177</v>
      </c>
      <c r="W3143" s="461"/>
      <c r="X3143" s="488">
        <v>45384</v>
      </c>
      <c r="Y3143" s="483"/>
      <c r="Z3143" s="80"/>
    </row>
    <row r="3144" spans="2:26" ht="42.45" hidden="1" customHeight="1" x14ac:dyDescent="0.3">
      <c r="B3144" s="56" t="str">
        <f t="shared" ca="1" si="378"/>
        <v>VERO</v>
      </c>
      <c r="C3144" s="57" t="b">
        <f t="shared" si="379"/>
        <v>1</v>
      </c>
      <c r="D3144" s="57" t="b">
        <f>+IF(Q3144='Convalida dati'!$B$16,AND('Dealflow centrale'!V3144&lt;&gt;"",I3144&lt;&gt;""),IF(AND('Dealflow centrale'!Q3144='Convalida dati'!$B$17,'Dealflow centrale'!I3144=""),OR('Dealflow centrale'!V3144="",V3144='Convalida dati'!$D$8),"FALSO"))</f>
        <v>1</v>
      </c>
      <c r="E3144" s="57" t="b">
        <f>+IF(OR(T3144='Convalida dati'!$F$4,T3144='Convalida dati'!$F$5,T3144='Convalida dati'!$F$8),OR('Dealflow centrale'!V3144='Convalida dati'!$D$9,V3144='Convalida dati'!$D$6,V3144='Convalida dati'!$D$7),IF(OR('Dealflow centrale'!T3144='Convalida dati'!$F$6,'Dealflow centrale'!T3144='Convalida dati'!$F$7),OR('Dealflow centrale'!V3144='Convalida dati'!$D$12,'Dealflow centrale'!V3144='Convalida dati'!$D$9,'Dealflow centrale'!V3144='Convalida dati'!$D$6),IF(T3144="",OR(V3144="",V3144='Convalida dati'!$D$8),"FALSO")))</f>
        <v>1</v>
      </c>
      <c r="F3144" s="58" t="str">
        <f t="shared" ca="1" si="380"/>
        <v>OK</v>
      </c>
      <c r="G3144" s="66">
        <f t="shared" si="381"/>
        <v>3139</v>
      </c>
      <c r="H3144" s="85">
        <v>45377</v>
      </c>
      <c r="I3144" s="296">
        <v>45377</v>
      </c>
      <c r="J3144" s="292" t="s">
        <v>6281</v>
      </c>
      <c r="K3144" s="76" t="s">
        <v>62</v>
      </c>
      <c r="L3144" s="76" t="s">
        <v>183</v>
      </c>
      <c r="M3144" s="78" t="s">
        <v>98</v>
      </c>
      <c r="N3144" s="77"/>
      <c r="O3144" s="272" t="s">
        <v>6277</v>
      </c>
      <c r="P3144" s="78" t="s">
        <v>35</v>
      </c>
      <c r="Q3144" s="280" t="s">
        <v>170</v>
      </c>
      <c r="R3144" s="384" t="s">
        <v>49</v>
      </c>
      <c r="S3144" s="390" t="s">
        <v>702</v>
      </c>
      <c r="T3144" s="396" t="s">
        <v>166</v>
      </c>
      <c r="U3144" s="391" t="s">
        <v>218</v>
      </c>
      <c r="V3144" s="427" t="s">
        <v>5177</v>
      </c>
      <c r="W3144" s="462"/>
      <c r="X3144" s="489">
        <v>45384</v>
      </c>
      <c r="Y3144" s="482"/>
      <c r="Z3144" s="74"/>
    </row>
    <row r="3145" spans="2:26" ht="42.45" hidden="1" customHeight="1" x14ac:dyDescent="0.3">
      <c r="B3145" s="56" t="str">
        <f t="shared" ca="1" si="378"/>
        <v>VERO</v>
      </c>
      <c r="C3145" s="57" t="b">
        <f t="shared" si="379"/>
        <v>1</v>
      </c>
      <c r="D3145" s="57" t="b">
        <f>+IF(Q3145='Convalida dati'!$B$16,AND('Dealflow centrale'!V3145&lt;&gt;"",I3145&lt;&gt;""),IF(AND('Dealflow centrale'!Q3145='Convalida dati'!$B$17,'Dealflow centrale'!I3145=""),OR('Dealflow centrale'!V3145="",V3145='Convalida dati'!$D$8),"FALSO"))</f>
        <v>1</v>
      </c>
      <c r="E3145" s="57" t="b">
        <f>+IF(OR(T3145='Convalida dati'!$F$4,T3145='Convalida dati'!$F$5,T3145='Convalida dati'!$F$8),OR('Dealflow centrale'!V3145='Convalida dati'!$D$9,V3145='Convalida dati'!$D$6,V3145='Convalida dati'!$D$7),IF(OR('Dealflow centrale'!T3145='Convalida dati'!$F$6,'Dealflow centrale'!T3145='Convalida dati'!$F$7),OR('Dealflow centrale'!V3145='Convalida dati'!$D$12,'Dealflow centrale'!V3145='Convalida dati'!$D$9,'Dealflow centrale'!V3145='Convalida dati'!$D$6),IF(T3145="",OR(V3145="",V3145='Convalida dati'!$D$8),"FALSO")))</f>
        <v>1</v>
      </c>
      <c r="F3145" s="58" t="str">
        <f t="shared" ca="1" si="380"/>
        <v>OK</v>
      </c>
      <c r="G3145" s="60">
        <f t="shared" si="381"/>
        <v>3140</v>
      </c>
      <c r="H3145" s="84">
        <v>45377</v>
      </c>
      <c r="I3145" s="295">
        <v>45377</v>
      </c>
      <c r="J3145" s="279" t="s">
        <v>6282</v>
      </c>
      <c r="K3145" s="70" t="s">
        <v>62</v>
      </c>
      <c r="L3145" s="70" t="s">
        <v>149</v>
      </c>
      <c r="M3145" s="72" t="s">
        <v>92</v>
      </c>
      <c r="N3145" s="75"/>
      <c r="O3145" s="73" t="s">
        <v>6283</v>
      </c>
      <c r="P3145" s="72" t="s">
        <v>37</v>
      </c>
      <c r="Q3145" s="281" t="s">
        <v>170</v>
      </c>
      <c r="R3145" s="385" t="s">
        <v>48</v>
      </c>
      <c r="S3145" s="388" t="str">
        <f>+'EVCA sectoralclassification'!E200</f>
        <v>Internet technologies</v>
      </c>
      <c r="T3145" s="397" t="s">
        <v>166</v>
      </c>
      <c r="U3145" s="380" t="s">
        <v>218</v>
      </c>
      <c r="V3145" s="425" t="s">
        <v>5177</v>
      </c>
      <c r="W3145" s="461"/>
      <c r="X3145" s="491">
        <v>45384</v>
      </c>
      <c r="Y3145" s="483"/>
      <c r="Z3145" s="80"/>
    </row>
    <row r="3146" spans="2:26" ht="42.45" hidden="1" customHeight="1" x14ac:dyDescent="0.3">
      <c r="B3146" s="56" t="str">
        <f t="shared" ca="1" si="378"/>
        <v>VERO</v>
      </c>
      <c r="C3146" s="57" t="b">
        <f t="shared" si="379"/>
        <v>1</v>
      </c>
      <c r="D3146" s="57" t="b">
        <f>+IF(Q3146='Convalida dati'!$B$16,AND('Dealflow centrale'!V3146&lt;&gt;"",I3146&lt;&gt;""),IF(AND('Dealflow centrale'!Q3146='Convalida dati'!$B$17,'Dealflow centrale'!I3146=""),OR('Dealflow centrale'!V3146="",V3146='Convalida dati'!$D$8),"FALSO"))</f>
        <v>1</v>
      </c>
      <c r="E3146" s="57" t="b">
        <f>+IF(OR(T3146='Convalida dati'!$F$4,T3146='Convalida dati'!$F$5,T3146='Convalida dati'!$F$8),OR('Dealflow centrale'!V3146='Convalida dati'!$D$9,V3146='Convalida dati'!$D$6,V3146='Convalida dati'!$D$7),IF(OR('Dealflow centrale'!T3146='Convalida dati'!$F$6,'Dealflow centrale'!T3146='Convalida dati'!$F$7),OR('Dealflow centrale'!V3146='Convalida dati'!$D$12,'Dealflow centrale'!V3146='Convalida dati'!$D$9,'Dealflow centrale'!V3146='Convalida dati'!$D$6),IF(T3146="",OR(V3146="",V3146='Convalida dati'!$D$8),"FALSO")))</f>
        <v>1</v>
      </c>
      <c r="F3146" s="58" t="str">
        <f t="shared" ca="1" si="380"/>
        <v>OK</v>
      </c>
      <c r="G3146" s="66">
        <f t="shared" si="381"/>
        <v>3141</v>
      </c>
      <c r="H3146" s="85">
        <v>45378</v>
      </c>
      <c r="I3146" s="296">
        <v>45378</v>
      </c>
      <c r="J3146" s="292" t="s">
        <v>6284</v>
      </c>
      <c r="K3146" s="76" t="s">
        <v>62</v>
      </c>
      <c r="L3146" s="76" t="s">
        <v>190</v>
      </c>
      <c r="M3146" s="78" t="s">
        <v>99</v>
      </c>
      <c r="N3146" s="77" t="s">
        <v>6239</v>
      </c>
      <c r="O3146" s="272"/>
      <c r="P3146" s="78" t="s">
        <v>36</v>
      </c>
      <c r="Q3146" s="280" t="s">
        <v>170</v>
      </c>
      <c r="R3146" s="384" t="s">
        <v>53</v>
      </c>
      <c r="S3146" s="387" t="str">
        <f>+'EVCA sectoralclassification'!E199</f>
        <v>Internet technologies</v>
      </c>
      <c r="T3146" s="396" t="s">
        <v>166</v>
      </c>
      <c r="U3146" s="391" t="s">
        <v>218</v>
      </c>
      <c r="V3146" s="427" t="s">
        <v>5177</v>
      </c>
      <c r="W3146" s="462"/>
      <c r="X3146" s="489">
        <v>45384</v>
      </c>
      <c r="Y3146" s="482"/>
      <c r="Z3146" s="74"/>
    </row>
    <row r="3147" spans="2:26" ht="42.45" hidden="1" customHeight="1" x14ac:dyDescent="0.3">
      <c r="B3147" s="56" t="str">
        <f t="shared" ca="1" si="378"/>
        <v>VERO</v>
      </c>
      <c r="C3147" s="57" t="b">
        <f t="shared" si="379"/>
        <v>1</v>
      </c>
      <c r="D3147" s="57" t="b">
        <f>+IF(Q3147='Convalida dati'!$B$16,AND('Dealflow centrale'!V3147&lt;&gt;"",I3147&lt;&gt;""),IF(AND('Dealflow centrale'!Q3147='Convalida dati'!$B$17,'Dealflow centrale'!I3147=""),OR('Dealflow centrale'!V3147="",V3147='Convalida dati'!$D$8),"FALSO"))</f>
        <v>1</v>
      </c>
      <c r="E3147" s="57" t="b">
        <f>+IF(OR(T3147='Convalida dati'!$F$4,T3147='Convalida dati'!$F$5,T3147='Convalida dati'!$F$8),OR('Dealflow centrale'!V3147='Convalida dati'!$D$9,V3147='Convalida dati'!$D$6,V3147='Convalida dati'!$D$7),IF(OR('Dealflow centrale'!T3147='Convalida dati'!$F$6,'Dealflow centrale'!T3147='Convalida dati'!$F$7),OR('Dealflow centrale'!V3147='Convalida dati'!$D$12,'Dealflow centrale'!V3147='Convalida dati'!$D$9,'Dealflow centrale'!V3147='Convalida dati'!$D$6),IF(T3147="",OR(V3147="",V3147='Convalida dati'!$D$8),"FALSO")))</f>
        <v>1</v>
      </c>
      <c r="F3147" s="58" t="str">
        <f t="shared" ca="1" si="380"/>
        <v>OK</v>
      </c>
      <c r="G3147" s="60">
        <f t="shared" si="381"/>
        <v>3142</v>
      </c>
      <c r="H3147" s="84">
        <v>45378</v>
      </c>
      <c r="I3147" s="295">
        <v>45378</v>
      </c>
      <c r="J3147" s="279" t="s">
        <v>6285</v>
      </c>
      <c r="K3147" s="70" t="s">
        <v>62</v>
      </c>
      <c r="L3147" s="70" t="s">
        <v>206</v>
      </c>
      <c r="M3147" s="72" t="s">
        <v>206</v>
      </c>
      <c r="N3147" s="75"/>
      <c r="O3147" s="73" t="s">
        <v>6286</v>
      </c>
      <c r="P3147" s="72" t="s">
        <v>35</v>
      </c>
      <c r="Q3147" s="281" t="s">
        <v>170</v>
      </c>
      <c r="R3147" s="385" t="s">
        <v>47</v>
      </c>
      <c r="S3147" s="388" t="str">
        <f>+'EVCA sectoralclassification'!E131</f>
        <v>Consumer products manufacturing</v>
      </c>
      <c r="T3147" s="397" t="s">
        <v>167</v>
      </c>
      <c r="U3147" s="380" t="s">
        <v>218</v>
      </c>
      <c r="V3147" s="425" t="s">
        <v>5177</v>
      </c>
      <c r="W3147" s="461"/>
      <c r="X3147" s="488">
        <v>45384</v>
      </c>
      <c r="Y3147" s="483"/>
      <c r="Z3147" s="80"/>
    </row>
    <row r="3148" spans="2:26" ht="42.45" hidden="1" customHeight="1" x14ac:dyDescent="0.3">
      <c r="B3148" s="56" t="str">
        <f t="shared" ca="1" si="378"/>
        <v>VERO</v>
      </c>
      <c r="C3148" s="57" t="b">
        <f t="shared" si="379"/>
        <v>1</v>
      </c>
      <c r="D3148" s="57" t="b">
        <f>+IF(Q3148='Convalida dati'!$B$16,AND('Dealflow centrale'!V3148&lt;&gt;"",I3148&lt;&gt;""),IF(AND('Dealflow centrale'!Q3148='Convalida dati'!$B$17,'Dealflow centrale'!I3148=""),OR('Dealflow centrale'!V3148="",V3148='Convalida dati'!$D$8),"FALSO"))</f>
        <v>1</v>
      </c>
      <c r="E3148" s="57" t="b">
        <f>+IF(OR(T3148='Convalida dati'!$F$4,T3148='Convalida dati'!$F$5,T3148='Convalida dati'!$F$8),OR('Dealflow centrale'!V3148='Convalida dati'!$D$9,V3148='Convalida dati'!$D$6,V3148='Convalida dati'!$D$7),IF(OR('Dealflow centrale'!T3148='Convalida dati'!$F$6,'Dealflow centrale'!T3148='Convalida dati'!$F$7),OR('Dealflow centrale'!V3148='Convalida dati'!$D$12,'Dealflow centrale'!V3148='Convalida dati'!$D$9,'Dealflow centrale'!V3148='Convalida dati'!$D$6),IF(T3148="",OR(V3148="",V3148='Convalida dati'!$D$8),"FALSO")))</f>
        <v>1</v>
      </c>
      <c r="F3148" s="58" t="str">
        <f t="shared" ca="1" si="380"/>
        <v>OK</v>
      </c>
      <c r="G3148" s="66">
        <f t="shared" si="381"/>
        <v>3143</v>
      </c>
      <c r="H3148" s="85">
        <v>45379</v>
      </c>
      <c r="I3148" s="296">
        <v>45379</v>
      </c>
      <c r="J3148" s="292" t="s">
        <v>6366</v>
      </c>
      <c r="K3148" s="76" t="s">
        <v>62</v>
      </c>
      <c r="L3148" s="76" t="s">
        <v>206</v>
      </c>
      <c r="M3148" s="78" t="s">
        <v>206</v>
      </c>
      <c r="N3148" s="77"/>
      <c r="O3148" s="272" t="s">
        <v>6287</v>
      </c>
      <c r="P3148" s="78" t="s">
        <v>35</v>
      </c>
      <c r="Q3148" s="280" t="s">
        <v>170</v>
      </c>
      <c r="R3148" s="382" t="s">
        <v>49</v>
      </c>
      <c r="S3148" s="390" t="s">
        <v>702</v>
      </c>
      <c r="T3148" s="396" t="s">
        <v>167</v>
      </c>
      <c r="U3148" s="391" t="s">
        <v>218</v>
      </c>
      <c r="V3148" s="427" t="s">
        <v>5177</v>
      </c>
      <c r="W3148" s="462"/>
      <c r="X3148" s="489">
        <v>45384</v>
      </c>
      <c r="Y3148" s="482" t="s">
        <v>6367</v>
      </c>
      <c r="Z3148" s="74"/>
    </row>
    <row r="3149" spans="2:26" ht="42.45" hidden="1" customHeight="1" x14ac:dyDescent="0.3">
      <c r="B3149" s="56" t="str">
        <f t="shared" ca="1" si="378"/>
        <v>VERO</v>
      </c>
      <c r="C3149" s="57" t="b">
        <f t="shared" si="379"/>
        <v>1</v>
      </c>
      <c r="D3149" s="57" t="b">
        <f>+IF(Q3149='Convalida dati'!$B$16,AND('Dealflow centrale'!V3149&lt;&gt;"",I3149&lt;&gt;""),IF(AND('Dealflow centrale'!Q3149='Convalida dati'!$B$17,'Dealflow centrale'!I3149=""),OR('Dealflow centrale'!V3149="",V3149='Convalida dati'!$D$8),"FALSO"))</f>
        <v>1</v>
      </c>
      <c r="E3149" s="57" t="b">
        <f>+IF(OR(T3149='Convalida dati'!$F$4,T3149='Convalida dati'!$F$5,T3149='Convalida dati'!$F$8),OR('Dealflow centrale'!V3149='Convalida dati'!$D$9,V3149='Convalida dati'!$D$6,V3149='Convalida dati'!$D$7),IF(OR('Dealflow centrale'!T3149='Convalida dati'!$F$6,'Dealflow centrale'!T3149='Convalida dati'!$F$7),OR('Dealflow centrale'!V3149='Convalida dati'!$D$12,'Dealflow centrale'!V3149='Convalida dati'!$D$9,'Dealflow centrale'!V3149='Convalida dati'!$D$6),IF(T3149="",OR(V3149="",V3149='Convalida dati'!$D$8),"FALSO")))</f>
        <v>1</v>
      </c>
      <c r="F3149" s="58" t="str">
        <f t="shared" ca="1" si="380"/>
        <v>OK</v>
      </c>
      <c r="G3149" s="60">
        <f t="shared" si="381"/>
        <v>3144</v>
      </c>
      <c r="H3149" s="282">
        <v>45379</v>
      </c>
      <c r="I3149" s="295">
        <v>45379</v>
      </c>
      <c r="J3149" s="279" t="s">
        <v>6288</v>
      </c>
      <c r="K3149" s="70" t="s">
        <v>62</v>
      </c>
      <c r="L3149" s="70" t="s">
        <v>1248</v>
      </c>
      <c r="M3149" s="72" t="s">
        <v>70</v>
      </c>
      <c r="N3149" s="75"/>
      <c r="O3149" s="73" t="s">
        <v>5677</v>
      </c>
      <c r="P3149" s="72" t="s">
        <v>35</v>
      </c>
      <c r="Q3149" s="281" t="s">
        <v>170</v>
      </c>
      <c r="R3149" s="385" t="s">
        <v>44</v>
      </c>
      <c r="S3149" s="388" t="str">
        <f>+'EVCA sectoralclassification'!E111</f>
        <v>Means of transport: manufacturing and related</v>
      </c>
      <c r="T3149" s="397" t="s">
        <v>166</v>
      </c>
      <c r="U3149" s="380" t="s">
        <v>218</v>
      </c>
      <c r="V3149" s="425" t="s">
        <v>5177</v>
      </c>
      <c r="W3149" s="461"/>
      <c r="X3149" s="488">
        <v>45384</v>
      </c>
      <c r="Y3149" s="483"/>
      <c r="Z3149" s="80"/>
    </row>
    <row r="3150" spans="2:26" ht="42.45" hidden="1" customHeight="1" x14ac:dyDescent="0.3">
      <c r="B3150" s="56" t="str">
        <f t="shared" ca="1" si="378"/>
        <v>VERO</v>
      </c>
      <c r="C3150" s="57" t="b">
        <f t="shared" si="379"/>
        <v>1</v>
      </c>
      <c r="D3150" s="57" t="b">
        <f>+IF(Q3150='Convalida dati'!$B$16,AND('Dealflow centrale'!V3150&lt;&gt;"",I3150&lt;&gt;""),IF(AND('Dealflow centrale'!Q3150='Convalida dati'!$B$17,'Dealflow centrale'!I3150=""),OR('Dealflow centrale'!V3150="",V3150='Convalida dati'!$D$8),"FALSO"))</f>
        <v>1</v>
      </c>
      <c r="E3150" s="57" t="b">
        <f>+IF(OR(T3150='Convalida dati'!$F$4,T3150='Convalida dati'!$F$5,T3150='Convalida dati'!$F$8),OR('Dealflow centrale'!V3150='Convalida dati'!$D$9,V3150='Convalida dati'!$D$6,V3150='Convalida dati'!$D$7),IF(OR('Dealflow centrale'!T3150='Convalida dati'!$F$6,'Dealflow centrale'!T3150='Convalida dati'!$F$7),OR('Dealflow centrale'!V3150='Convalida dati'!$D$12,'Dealflow centrale'!V3150='Convalida dati'!$D$9,'Dealflow centrale'!V3150='Convalida dati'!$D$6),IF(T3150="",OR(V3150="",V3150='Convalida dati'!$D$8),"FALSO")))</f>
        <v>1</v>
      </c>
      <c r="F3150" s="58" t="str">
        <f t="shared" ca="1" si="380"/>
        <v>OK</v>
      </c>
      <c r="G3150" s="66">
        <f t="shared" si="381"/>
        <v>3145</v>
      </c>
      <c r="H3150" s="85">
        <v>45379</v>
      </c>
      <c r="I3150" s="296">
        <v>45379</v>
      </c>
      <c r="J3150" s="292" t="s">
        <v>6289</v>
      </c>
      <c r="K3150" s="76" t="s">
        <v>62</v>
      </c>
      <c r="L3150" s="76" t="s">
        <v>234</v>
      </c>
      <c r="M3150" s="78" t="s">
        <v>96</v>
      </c>
      <c r="N3150" s="64"/>
      <c r="O3150" s="272" t="s">
        <v>6296</v>
      </c>
      <c r="P3150" s="66" t="s">
        <v>35</v>
      </c>
      <c r="Q3150" s="280" t="s">
        <v>170</v>
      </c>
      <c r="R3150" s="384" t="s">
        <v>46</v>
      </c>
      <c r="S3150" s="390" t="str">
        <f>+'EVCA sectoralclassification'!E179</f>
        <v>Energy: other</v>
      </c>
      <c r="T3150" s="396" t="s">
        <v>41</v>
      </c>
      <c r="U3150" s="391" t="s">
        <v>218</v>
      </c>
      <c r="V3150" s="445" t="s">
        <v>174</v>
      </c>
      <c r="W3150" s="396"/>
      <c r="X3150" s="489">
        <v>45384</v>
      </c>
      <c r="Y3150" s="482"/>
      <c r="Z3150" s="74"/>
    </row>
    <row r="3151" spans="2:26" ht="42.45" hidden="1" customHeight="1" x14ac:dyDescent="0.3">
      <c r="B3151" s="56" t="str">
        <f t="shared" ca="1" si="378"/>
        <v>VERO</v>
      </c>
      <c r="C3151" s="57" t="b">
        <f t="shared" si="379"/>
        <v>1</v>
      </c>
      <c r="D3151" s="57" t="b">
        <f>+IF(Q3151='Convalida dati'!$B$16,AND('Dealflow centrale'!V3151&lt;&gt;"",I3151&lt;&gt;""),IF(AND('Dealflow centrale'!Q3151='Convalida dati'!$B$17,'Dealflow centrale'!I3151=""),OR('Dealflow centrale'!V3151="",V3151='Convalida dati'!$D$8),"FALSO"))</f>
        <v>1</v>
      </c>
      <c r="E3151" s="57" t="b">
        <f>+IF(OR(T3151='Convalida dati'!$F$4,T3151='Convalida dati'!$F$5,T3151='Convalida dati'!$F$8),OR('Dealflow centrale'!V3151='Convalida dati'!$D$9,V3151='Convalida dati'!$D$6,V3151='Convalida dati'!$D$7),IF(OR('Dealflow centrale'!T3151='Convalida dati'!$F$6,'Dealflow centrale'!T3151='Convalida dati'!$F$7),OR('Dealflow centrale'!V3151='Convalida dati'!$D$12,'Dealflow centrale'!V3151='Convalida dati'!$D$9,'Dealflow centrale'!V3151='Convalida dati'!$D$6),IF(T3151="",OR(V3151="",V3151='Convalida dati'!$D$8),"FALSO")))</f>
        <v>1</v>
      </c>
      <c r="F3151" s="58" t="str">
        <f t="shared" ca="1" si="380"/>
        <v>OK</v>
      </c>
      <c r="G3151" s="60">
        <f t="shared" si="381"/>
        <v>3146</v>
      </c>
      <c r="H3151" s="84">
        <v>45379</v>
      </c>
      <c r="I3151" s="295">
        <v>45379</v>
      </c>
      <c r="J3151" s="279" t="s">
        <v>6290</v>
      </c>
      <c r="K3151" s="70" t="s">
        <v>62</v>
      </c>
      <c r="L3151" s="70" t="s">
        <v>206</v>
      </c>
      <c r="M3151" s="72" t="s">
        <v>206</v>
      </c>
      <c r="N3151" s="75"/>
      <c r="O3151" s="73" t="s">
        <v>6291</v>
      </c>
      <c r="P3151" s="72" t="s">
        <v>34</v>
      </c>
      <c r="Q3151" s="281" t="s">
        <v>170</v>
      </c>
      <c r="R3151" s="385" t="s">
        <v>49</v>
      </c>
      <c r="S3151" s="388" t="s">
        <v>702</v>
      </c>
      <c r="T3151" s="385" t="s">
        <v>166</v>
      </c>
      <c r="U3151" s="72" t="s">
        <v>218</v>
      </c>
      <c r="V3151" s="425" t="s">
        <v>5177</v>
      </c>
      <c r="W3151" s="461"/>
      <c r="X3151" s="488">
        <v>45384</v>
      </c>
      <c r="Y3151" s="483"/>
      <c r="Z3151" s="80"/>
    </row>
    <row r="3152" spans="2:26" ht="42.45" hidden="1" customHeight="1" x14ac:dyDescent="0.3">
      <c r="B3152" s="56" t="str">
        <f t="shared" ca="1" si="378"/>
        <v>VERO</v>
      </c>
      <c r="C3152" s="57" t="b">
        <f t="shared" si="379"/>
        <v>1</v>
      </c>
      <c r="D3152" s="57" t="b">
        <f>+IF(Q3152='Convalida dati'!$B$16,AND('Dealflow centrale'!V3152&lt;&gt;"",I3152&lt;&gt;""),IF(AND('Dealflow centrale'!Q3152='Convalida dati'!$B$17,'Dealflow centrale'!I3152=""),OR('Dealflow centrale'!V3152="",V3152='Convalida dati'!$D$8),"FALSO"))</f>
        <v>1</v>
      </c>
      <c r="E3152" s="57" t="b">
        <f>+IF(OR(T3152='Convalida dati'!$F$4,T3152='Convalida dati'!$F$5,T3152='Convalida dati'!$F$8),OR('Dealflow centrale'!V3152='Convalida dati'!$D$9,V3152='Convalida dati'!$D$6,V3152='Convalida dati'!$D$7),IF(OR('Dealflow centrale'!T3152='Convalida dati'!$F$6,'Dealflow centrale'!T3152='Convalida dati'!$F$7),OR('Dealflow centrale'!V3152='Convalida dati'!$D$12,'Dealflow centrale'!V3152='Convalida dati'!$D$9,'Dealflow centrale'!V3152='Convalida dati'!$D$6),IF(T3152="",OR(V3152="",V3152='Convalida dati'!$D$8),"FALSO")))</f>
        <v>1</v>
      </c>
      <c r="F3152" s="58" t="str">
        <f t="shared" ca="1" si="380"/>
        <v>OK</v>
      </c>
      <c r="G3152" s="66">
        <f t="shared" si="381"/>
        <v>3147</v>
      </c>
      <c r="H3152" s="273">
        <v>45380</v>
      </c>
      <c r="I3152" s="296">
        <v>45380</v>
      </c>
      <c r="J3152" s="292" t="s">
        <v>6293</v>
      </c>
      <c r="K3152" s="76" t="s">
        <v>62</v>
      </c>
      <c r="L3152" s="76" t="s">
        <v>149</v>
      </c>
      <c r="M3152" s="78" t="s">
        <v>92</v>
      </c>
      <c r="N3152" s="64"/>
      <c r="O3152" s="272" t="s">
        <v>6292</v>
      </c>
      <c r="P3152" s="78" t="s">
        <v>35</v>
      </c>
      <c r="Q3152" s="280" t="s">
        <v>170</v>
      </c>
      <c r="R3152" s="384" t="s">
        <v>48</v>
      </c>
      <c r="S3152" s="390" t="str">
        <f>+'EVCA sectoralclassification'!E199</f>
        <v>Internet technologies</v>
      </c>
      <c r="T3152" s="382" t="s">
        <v>166</v>
      </c>
      <c r="U3152" s="78" t="s">
        <v>218</v>
      </c>
      <c r="V3152" s="427" t="s">
        <v>5177</v>
      </c>
      <c r="W3152" s="462"/>
      <c r="X3152" s="489">
        <v>45384</v>
      </c>
      <c r="Y3152" s="482"/>
      <c r="Z3152" s="74"/>
    </row>
    <row r="3153" spans="2:26" ht="42.45" hidden="1" customHeight="1" x14ac:dyDescent="0.3">
      <c r="B3153" s="56" t="str">
        <f t="shared" ca="1" si="378"/>
        <v>VERO</v>
      </c>
      <c r="C3153" s="57" t="b">
        <f t="shared" si="379"/>
        <v>1</v>
      </c>
      <c r="D3153" s="57" t="b">
        <f>+IF(Q3153='Convalida dati'!$B$16,AND('Dealflow centrale'!V3153&lt;&gt;"",I3153&lt;&gt;""),IF(AND('Dealflow centrale'!Q3153='Convalida dati'!$B$17,'Dealflow centrale'!I3153=""),OR('Dealflow centrale'!V3153="",V3153='Convalida dati'!$D$8),"FALSO"))</f>
        <v>1</v>
      </c>
      <c r="E3153" s="57" t="b">
        <f>+IF(OR(T3153='Convalida dati'!$F$4,T3153='Convalida dati'!$F$5,T3153='Convalida dati'!$F$8),OR('Dealflow centrale'!V3153='Convalida dati'!$D$9,V3153='Convalida dati'!$D$6,V3153='Convalida dati'!$D$7),IF(OR('Dealflow centrale'!T3153='Convalida dati'!$F$6,'Dealflow centrale'!T3153='Convalida dati'!$F$7),OR('Dealflow centrale'!V3153='Convalida dati'!$D$12,'Dealflow centrale'!V3153='Convalida dati'!$D$9,'Dealflow centrale'!V3153='Convalida dati'!$D$6),IF(T3153="",OR(V3153="",V3153='Convalida dati'!$D$8),"FALSO")))</f>
        <v>1</v>
      </c>
      <c r="F3153" s="58" t="str">
        <f t="shared" ca="1" si="380"/>
        <v>OK</v>
      </c>
      <c r="G3153" s="60">
        <f t="shared" si="381"/>
        <v>3148</v>
      </c>
      <c r="H3153" s="84">
        <v>45384</v>
      </c>
      <c r="I3153" s="295">
        <v>45384</v>
      </c>
      <c r="J3153" s="279" t="s">
        <v>6294</v>
      </c>
      <c r="K3153" s="70" t="s">
        <v>62</v>
      </c>
      <c r="L3153" s="70" t="s">
        <v>733</v>
      </c>
      <c r="M3153" s="72" t="s">
        <v>105</v>
      </c>
      <c r="N3153" s="75" t="s">
        <v>6239</v>
      </c>
      <c r="O3153" s="73"/>
      <c r="P3153" s="72" t="s">
        <v>36</v>
      </c>
      <c r="Q3153" s="281" t="s">
        <v>170</v>
      </c>
      <c r="R3153" s="385" t="s">
        <v>49</v>
      </c>
      <c r="S3153" s="388" t="s">
        <v>702</v>
      </c>
      <c r="T3153" s="385" t="s">
        <v>166</v>
      </c>
      <c r="U3153" s="72" t="s">
        <v>218</v>
      </c>
      <c r="V3153" s="425" t="s">
        <v>5177</v>
      </c>
      <c r="W3153" s="461"/>
      <c r="X3153" s="488">
        <v>45384</v>
      </c>
      <c r="Y3153" s="483"/>
      <c r="Z3153" s="80"/>
    </row>
    <row r="3154" spans="2:26" ht="42.45" hidden="1" customHeight="1" x14ac:dyDescent="0.3">
      <c r="B3154" s="56" t="str">
        <f t="shared" ca="1" si="378"/>
        <v>VERO</v>
      </c>
      <c r="C3154" s="57" t="b">
        <f t="shared" si="379"/>
        <v>1</v>
      </c>
      <c r="D3154" s="57" t="b">
        <f>+IF(Q3154='Convalida dati'!$B$16,AND('Dealflow centrale'!V3154&lt;&gt;"",I3154&lt;&gt;""),IF(AND('Dealflow centrale'!Q3154='Convalida dati'!$B$17,'Dealflow centrale'!I3154=""),OR('Dealflow centrale'!V3154="",V3154='Convalida dati'!$D$8),"FALSO"))</f>
        <v>1</v>
      </c>
      <c r="E3154" s="57" t="b">
        <f>+IF(OR(T3154='Convalida dati'!$F$4,T3154='Convalida dati'!$F$5,T3154='Convalida dati'!$F$8),OR('Dealflow centrale'!V3154='Convalida dati'!$D$9,V3154='Convalida dati'!$D$6,V3154='Convalida dati'!$D$7),IF(OR('Dealflow centrale'!T3154='Convalida dati'!$F$6,'Dealflow centrale'!T3154='Convalida dati'!$F$7),OR('Dealflow centrale'!V3154='Convalida dati'!$D$12,'Dealflow centrale'!V3154='Convalida dati'!$D$9,'Dealflow centrale'!V3154='Convalida dati'!$D$6),IF(T3154="",OR(V3154="",V3154='Convalida dati'!$D$8),"FALSO")))</f>
        <v>1</v>
      </c>
      <c r="F3154" s="58" t="str">
        <f t="shared" ca="1" si="380"/>
        <v>OK</v>
      </c>
      <c r="G3154" s="66">
        <f t="shared" si="381"/>
        <v>3149</v>
      </c>
      <c r="H3154" s="85">
        <v>45384</v>
      </c>
      <c r="I3154" s="296">
        <v>45384</v>
      </c>
      <c r="J3154" s="292" t="s">
        <v>6297</v>
      </c>
      <c r="K3154" s="76" t="s">
        <v>62</v>
      </c>
      <c r="L3154" s="76" t="s">
        <v>206</v>
      </c>
      <c r="M3154" s="78" t="s">
        <v>206</v>
      </c>
      <c r="N3154" s="64"/>
      <c r="O3154" s="272" t="s">
        <v>6298</v>
      </c>
      <c r="P3154" s="78" t="s">
        <v>34</v>
      </c>
      <c r="Q3154" s="280" t="s">
        <v>170</v>
      </c>
      <c r="R3154" s="384" t="s">
        <v>53</v>
      </c>
      <c r="S3154" s="387" t="str">
        <f>+'EVCA sectoralclassification'!E181</f>
        <v>Financial institutions and services</v>
      </c>
      <c r="T3154" s="384" t="s">
        <v>41</v>
      </c>
      <c r="U3154" s="78" t="s">
        <v>218</v>
      </c>
      <c r="V3154" s="445" t="s">
        <v>174</v>
      </c>
      <c r="W3154" s="396"/>
      <c r="X3154" s="489">
        <v>45392</v>
      </c>
      <c r="Y3154" s="482"/>
      <c r="Z3154" s="74"/>
    </row>
    <row r="3155" spans="2:26" ht="42.45" hidden="1" customHeight="1" x14ac:dyDescent="0.3">
      <c r="B3155" s="56" t="str">
        <f t="shared" ca="1" si="378"/>
        <v>VERO</v>
      </c>
      <c r="C3155" s="57" t="b">
        <f t="shared" si="379"/>
        <v>1</v>
      </c>
      <c r="D3155" s="57" t="b">
        <f>+IF(Q3155='Convalida dati'!$B$16,AND('Dealflow centrale'!V3155&lt;&gt;"",I3155&lt;&gt;""),IF(AND('Dealflow centrale'!Q3155='Convalida dati'!$B$17,'Dealflow centrale'!I3155=""),OR('Dealflow centrale'!V3155="",V3155='Convalida dati'!$D$8),"FALSO"))</f>
        <v>1</v>
      </c>
      <c r="E3155" s="57" t="b">
        <f>+IF(OR(T3155='Convalida dati'!$F$4,T3155='Convalida dati'!$F$5,T3155='Convalida dati'!$F$8),OR('Dealflow centrale'!V3155='Convalida dati'!$D$9,V3155='Convalida dati'!$D$6,V3155='Convalida dati'!$D$7),IF(OR('Dealflow centrale'!T3155='Convalida dati'!$F$6,'Dealflow centrale'!T3155='Convalida dati'!$F$7),OR('Dealflow centrale'!V3155='Convalida dati'!$D$12,'Dealflow centrale'!V3155='Convalida dati'!$D$9,'Dealflow centrale'!V3155='Convalida dati'!$D$6),IF(T3155="",OR(V3155="",V3155='Convalida dati'!$D$8),"FALSO")))</f>
        <v>1</v>
      </c>
      <c r="F3155" s="58" t="str">
        <f t="shared" ca="1" si="380"/>
        <v>OK</v>
      </c>
      <c r="G3155" s="60">
        <f t="shared" si="381"/>
        <v>3150</v>
      </c>
      <c r="H3155" s="84">
        <v>45386</v>
      </c>
      <c r="I3155" s="295">
        <f>+H3155</f>
        <v>45386</v>
      </c>
      <c r="J3155" s="279" t="s">
        <v>6299</v>
      </c>
      <c r="K3155" s="70" t="s">
        <v>62</v>
      </c>
      <c r="L3155" s="70" t="s">
        <v>149</v>
      </c>
      <c r="M3155" s="72" t="s">
        <v>92</v>
      </c>
      <c r="N3155" s="75" t="s">
        <v>6239</v>
      </c>
      <c r="O3155" s="73"/>
      <c r="P3155" s="72" t="s">
        <v>36</v>
      </c>
      <c r="Q3155" s="281" t="s">
        <v>170</v>
      </c>
      <c r="R3155" s="385" t="s">
        <v>49</v>
      </c>
      <c r="S3155" s="388" t="str">
        <f>+'EVCA sectoralclassification'!E214</f>
        <v>Systems software</v>
      </c>
      <c r="T3155" s="385" t="s">
        <v>166</v>
      </c>
      <c r="U3155" s="72" t="s">
        <v>218</v>
      </c>
      <c r="V3155" s="425" t="s">
        <v>5177</v>
      </c>
      <c r="W3155" s="461"/>
      <c r="X3155" s="488">
        <v>45399</v>
      </c>
      <c r="Y3155" s="483"/>
      <c r="Z3155" s="80"/>
    </row>
    <row r="3156" spans="2:26" ht="42.45" hidden="1" customHeight="1" x14ac:dyDescent="0.3">
      <c r="B3156" s="56" t="str">
        <f t="shared" ca="1" si="378"/>
        <v>VERO</v>
      </c>
      <c r="C3156" s="57" t="b">
        <f t="shared" si="379"/>
        <v>1</v>
      </c>
      <c r="D3156" s="57" t="b">
        <f>+IF(Q3156='Convalida dati'!$B$16,AND('Dealflow centrale'!V3156&lt;&gt;"",I3156&lt;&gt;""),IF(AND('Dealflow centrale'!Q3156='Convalida dati'!$B$17,'Dealflow centrale'!I3156=""),OR('Dealflow centrale'!V3156="",V3156='Convalida dati'!$D$8),"FALSO"))</f>
        <v>1</v>
      </c>
      <c r="E3156" s="57" t="b">
        <f>+IF(OR(T3156='Convalida dati'!$F$4,T3156='Convalida dati'!$F$5,T3156='Convalida dati'!$F$8),OR('Dealflow centrale'!V3156='Convalida dati'!$D$9,V3156='Convalida dati'!$D$6,V3156='Convalida dati'!$D$7),IF(OR('Dealflow centrale'!T3156='Convalida dati'!$F$6,'Dealflow centrale'!T3156='Convalida dati'!$F$7),OR('Dealflow centrale'!V3156='Convalida dati'!$D$12,'Dealflow centrale'!V3156='Convalida dati'!$D$9,'Dealflow centrale'!V3156='Convalida dati'!$D$6),IF(T3156="",OR(V3156="",V3156='Convalida dati'!$D$8),"FALSO")))</f>
        <v>1</v>
      </c>
      <c r="F3156" s="58" t="str">
        <f t="shared" ca="1" si="380"/>
        <v>OK</v>
      </c>
      <c r="G3156" s="66">
        <f t="shared" si="381"/>
        <v>3151</v>
      </c>
      <c r="H3156" s="85">
        <v>45387</v>
      </c>
      <c r="I3156" s="296">
        <v>45387</v>
      </c>
      <c r="J3156" s="292" t="s">
        <v>6300</v>
      </c>
      <c r="K3156" s="76" t="s">
        <v>62</v>
      </c>
      <c r="L3156" s="76" t="s">
        <v>149</v>
      </c>
      <c r="M3156" s="78" t="s">
        <v>92</v>
      </c>
      <c r="N3156" s="64"/>
      <c r="O3156" s="272" t="s">
        <v>6301</v>
      </c>
      <c r="P3156" s="78" t="s">
        <v>35</v>
      </c>
      <c r="Q3156" s="280" t="s">
        <v>170</v>
      </c>
      <c r="R3156" s="382" t="s">
        <v>47</v>
      </c>
      <c r="S3156" s="387" t="str">
        <f>+'EVCA sectoralclassification'!E160</f>
        <v>Restaurants, food services</v>
      </c>
      <c r="T3156" s="384" t="s">
        <v>147</v>
      </c>
      <c r="U3156" s="78" t="s">
        <v>218</v>
      </c>
      <c r="V3156" s="445" t="s">
        <v>174</v>
      </c>
      <c r="W3156" s="396"/>
      <c r="X3156" s="489">
        <v>45392</v>
      </c>
      <c r="Y3156" s="482"/>
      <c r="Z3156" s="74"/>
    </row>
    <row r="3157" spans="2:26" ht="42.45" hidden="1" customHeight="1" x14ac:dyDescent="0.3">
      <c r="B3157" s="56" t="str">
        <f t="shared" ca="1" si="378"/>
        <v>VERO</v>
      </c>
      <c r="C3157" s="57" t="b">
        <f t="shared" si="379"/>
        <v>1</v>
      </c>
      <c r="D3157" s="57" t="b">
        <f>+IF(Q3157='Convalida dati'!$B$16,AND('Dealflow centrale'!V3157&lt;&gt;"",I3157&lt;&gt;""),IF(AND('Dealflow centrale'!Q3157='Convalida dati'!$B$17,'Dealflow centrale'!I3157=""),OR('Dealflow centrale'!V3157="",V3157='Convalida dati'!$D$8),"FALSO"))</f>
        <v>1</v>
      </c>
      <c r="E3157" s="57" t="b">
        <f>+IF(OR(T3157='Convalida dati'!$F$4,T3157='Convalida dati'!$F$5,T3157='Convalida dati'!$F$8),OR('Dealflow centrale'!V3157='Convalida dati'!$D$9,V3157='Convalida dati'!$D$6,V3157='Convalida dati'!$D$7),IF(OR('Dealflow centrale'!T3157='Convalida dati'!$F$6,'Dealflow centrale'!T3157='Convalida dati'!$F$7),OR('Dealflow centrale'!V3157='Convalida dati'!$D$12,'Dealflow centrale'!V3157='Convalida dati'!$D$9,'Dealflow centrale'!V3157='Convalida dati'!$D$6),IF(T3157="",OR(V3157="",V3157='Convalida dati'!$D$8),"FALSO")))</f>
        <v>1</v>
      </c>
      <c r="F3157" s="58" t="str">
        <f t="shared" ca="1" si="380"/>
        <v>OK</v>
      </c>
      <c r="G3157" s="60">
        <f t="shared" si="381"/>
        <v>3152</v>
      </c>
      <c r="H3157" s="84">
        <v>45387</v>
      </c>
      <c r="I3157" s="295">
        <v>45387</v>
      </c>
      <c r="J3157" s="279" t="s">
        <v>6302</v>
      </c>
      <c r="K3157" s="70" t="s">
        <v>62</v>
      </c>
      <c r="L3157" s="70" t="s">
        <v>149</v>
      </c>
      <c r="M3157" s="72" t="s">
        <v>92</v>
      </c>
      <c r="N3157" s="75"/>
      <c r="O3157" s="73" t="s">
        <v>6303</v>
      </c>
      <c r="P3157" s="72" t="s">
        <v>34</v>
      </c>
      <c r="Q3157" s="281" t="s">
        <v>170</v>
      </c>
      <c r="R3157" s="385" t="s">
        <v>49</v>
      </c>
      <c r="S3157" s="388" t="s">
        <v>702</v>
      </c>
      <c r="T3157" s="385" t="s">
        <v>166</v>
      </c>
      <c r="U3157" s="72" t="s">
        <v>218</v>
      </c>
      <c r="V3157" s="425" t="s">
        <v>5177</v>
      </c>
      <c r="W3157" s="461"/>
      <c r="X3157" s="488">
        <v>45392</v>
      </c>
      <c r="Y3157" s="483"/>
      <c r="Z3157" s="80"/>
    </row>
    <row r="3158" spans="2:26" ht="42.45" hidden="1" customHeight="1" x14ac:dyDescent="0.3">
      <c r="B3158" s="56" t="str">
        <f t="shared" ca="1" si="378"/>
        <v>VERO</v>
      </c>
      <c r="C3158" s="57" t="b">
        <f t="shared" si="379"/>
        <v>1</v>
      </c>
      <c r="D3158" s="57" t="b">
        <f>+IF(Q3158='Convalida dati'!$B$16,AND('Dealflow centrale'!V3158&lt;&gt;"",I3158&lt;&gt;""),IF(AND('Dealflow centrale'!Q3158='Convalida dati'!$B$17,'Dealflow centrale'!I3158=""),OR('Dealflow centrale'!V3158="",V3158='Convalida dati'!$D$8),"FALSO"))</f>
        <v>1</v>
      </c>
      <c r="E3158" s="57" t="b">
        <f>+IF(OR(T3158='Convalida dati'!$F$4,T3158='Convalida dati'!$F$5,T3158='Convalida dati'!$F$8),OR('Dealflow centrale'!V3158='Convalida dati'!$D$9,V3158='Convalida dati'!$D$6,V3158='Convalida dati'!$D$7),IF(OR('Dealflow centrale'!T3158='Convalida dati'!$F$6,'Dealflow centrale'!T3158='Convalida dati'!$F$7),OR('Dealflow centrale'!V3158='Convalida dati'!$D$12,'Dealflow centrale'!V3158='Convalida dati'!$D$9,'Dealflow centrale'!V3158='Convalida dati'!$D$6),IF(T3158="",OR(V3158="",V3158='Convalida dati'!$D$8),"FALSO")))</f>
        <v>1</v>
      </c>
      <c r="F3158" s="58" t="str">
        <f t="shared" ca="1" si="380"/>
        <v>OK</v>
      </c>
      <c r="G3158" s="66">
        <f t="shared" si="381"/>
        <v>3153</v>
      </c>
      <c r="H3158" s="85">
        <v>45390</v>
      </c>
      <c r="I3158" s="296">
        <v>45390</v>
      </c>
      <c r="J3158" s="292" t="s">
        <v>6305</v>
      </c>
      <c r="K3158" s="76" t="s">
        <v>62</v>
      </c>
      <c r="L3158" s="76" t="s">
        <v>206</v>
      </c>
      <c r="M3158" s="78" t="s">
        <v>206</v>
      </c>
      <c r="N3158" s="64"/>
      <c r="O3158" s="272" t="s">
        <v>5590</v>
      </c>
      <c r="P3158" s="78" t="s">
        <v>35</v>
      </c>
      <c r="Q3158" s="280" t="s">
        <v>170</v>
      </c>
      <c r="R3158" s="384" t="s">
        <v>48</v>
      </c>
      <c r="S3158" s="387" t="str">
        <f>+'EVCA sectoralclassification'!E199</f>
        <v>Internet technologies</v>
      </c>
      <c r="T3158" s="384" t="s">
        <v>166</v>
      </c>
      <c r="U3158" s="78" t="s">
        <v>218</v>
      </c>
      <c r="V3158" s="427" t="s">
        <v>5177</v>
      </c>
      <c r="W3158" s="462"/>
      <c r="X3158" s="489">
        <v>45392</v>
      </c>
      <c r="Y3158" s="482"/>
      <c r="Z3158" s="74"/>
    </row>
    <row r="3159" spans="2:26" ht="42.45" hidden="1" customHeight="1" x14ac:dyDescent="0.3">
      <c r="B3159" s="56" t="str">
        <f t="shared" ca="1" si="378"/>
        <v>VERO</v>
      </c>
      <c r="C3159" s="57" t="b">
        <f t="shared" si="379"/>
        <v>1</v>
      </c>
      <c r="D3159" s="57" t="b">
        <f>+IF(Q3159='Convalida dati'!$B$16,AND('Dealflow centrale'!V3159&lt;&gt;"",I3159&lt;&gt;""),IF(AND('Dealflow centrale'!Q3159='Convalida dati'!$B$17,'Dealflow centrale'!I3159=""),OR('Dealflow centrale'!V3159="",V3159='Convalida dati'!$D$8),"FALSO"))</f>
        <v>1</v>
      </c>
      <c r="E3159" s="57" t="b">
        <f>+IF(OR(T3159='Convalida dati'!$F$4,T3159='Convalida dati'!$F$5,T3159='Convalida dati'!$F$8),OR('Dealflow centrale'!V3159='Convalida dati'!$D$9,V3159='Convalida dati'!$D$6,V3159='Convalida dati'!$D$7),IF(OR('Dealflow centrale'!T3159='Convalida dati'!$F$6,'Dealflow centrale'!T3159='Convalida dati'!$F$7),OR('Dealflow centrale'!V3159='Convalida dati'!$D$12,'Dealflow centrale'!V3159='Convalida dati'!$D$9,'Dealflow centrale'!V3159='Convalida dati'!$D$6),IF(T3159="",OR(V3159="",V3159='Convalida dati'!$D$8),"FALSO")))</f>
        <v>1</v>
      </c>
      <c r="F3159" s="58" t="str">
        <f t="shared" ca="1" si="380"/>
        <v>OK</v>
      </c>
      <c r="G3159" s="60">
        <f t="shared" si="381"/>
        <v>3154</v>
      </c>
      <c r="H3159" s="84">
        <v>45390</v>
      </c>
      <c r="I3159" s="295">
        <v>45390</v>
      </c>
      <c r="J3159" s="279" t="s">
        <v>6306</v>
      </c>
      <c r="K3159" s="70" t="s">
        <v>62</v>
      </c>
      <c r="L3159" s="70" t="s">
        <v>206</v>
      </c>
      <c r="M3159" s="72" t="s">
        <v>206</v>
      </c>
      <c r="N3159" s="75"/>
      <c r="O3159" s="73" t="s">
        <v>5786</v>
      </c>
      <c r="P3159" s="72" t="s">
        <v>35</v>
      </c>
      <c r="Q3159" s="281" t="s">
        <v>170</v>
      </c>
      <c r="R3159" s="385" t="s">
        <v>49</v>
      </c>
      <c r="S3159" s="388" t="s">
        <v>702</v>
      </c>
      <c r="T3159" s="385" t="s">
        <v>167</v>
      </c>
      <c r="U3159" s="72" t="s">
        <v>218</v>
      </c>
      <c r="V3159" s="425" t="s">
        <v>5177</v>
      </c>
      <c r="W3159" s="461"/>
      <c r="X3159" s="488">
        <v>45392</v>
      </c>
      <c r="Y3159" s="483"/>
      <c r="Z3159" s="80"/>
    </row>
    <row r="3160" spans="2:26" ht="42.45" hidden="1" customHeight="1" x14ac:dyDescent="0.3">
      <c r="B3160" s="56" t="str">
        <f t="shared" ca="1" si="378"/>
        <v>VERO</v>
      </c>
      <c r="C3160" s="57" t="b">
        <f t="shared" si="379"/>
        <v>1</v>
      </c>
      <c r="D3160" s="57" t="b">
        <f>+IF(Q3160='Convalida dati'!$B$16,AND('Dealflow centrale'!V3160&lt;&gt;"",I3160&lt;&gt;""),IF(AND('Dealflow centrale'!Q3160='Convalida dati'!$B$17,'Dealflow centrale'!I3160=""),OR('Dealflow centrale'!V3160="",V3160='Convalida dati'!$D$8),"FALSO"))</f>
        <v>1</v>
      </c>
      <c r="E3160" s="57" t="b">
        <f>+IF(OR(T3160='Convalida dati'!$F$4,T3160='Convalida dati'!$F$5,T3160='Convalida dati'!$F$8),OR('Dealflow centrale'!V3160='Convalida dati'!$D$9,V3160='Convalida dati'!$D$6,V3160='Convalida dati'!$D$7),IF(OR('Dealflow centrale'!T3160='Convalida dati'!$F$6,'Dealflow centrale'!T3160='Convalida dati'!$F$7),OR('Dealflow centrale'!V3160='Convalida dati'!$D$12,'Dealflow centrale'!V3160='Convalida dati'!$D$9,'Dealflow centrale'!V3160='Convalida dati'!$D$6),IF(T3160="",OR(V3160="",V3160='Convalida dati'!$D$8),"FALSO")))</f>
        <v>1</v>
      </c>
      <c r="F3160" s="58" t="str">
        <f t="shared" ca="1" si="380"/>
        <v>OK</v>
      </c>
      <c r="G3160" s="66">
        <f t="shared" si="381"/>
        <v>3155</v>
      </c>
      <c r="H3160" s="85">
        <v>45391</v>
      </c>
      <c r="I3160" s="296">
        <v>45391</v>
      </c>
      <c r="J3160" s="292" t="s">
        <v>6307</v>
      </c>
      <c r="K3160" s="76" t="s">
        <v>62</v>
      </c>
      <c r="L3160" s="76" t="s">
        <v>149</v>
      </c>
      <c r="M3160" s="78" t="s">
        <v>92</v>
      </c>
      <c r="N3160" s="64"/>
      <c r="O3160" s="272" t="s">
        <v>6308</v>
      </c>
      <c r="P3160" s="78" t="s">
        <v>34</v>
      </c>
      <c r="Q3160" s="280" t="s">
        <v>170</v>
      </c>
      <c r="R3160" s="384" t="s">
        <v>46</v>
      </c>
      <c r="S3160" s="387" t="str">
        <f>+'EVCA sectoralclassification'!E178</f>
        <v>Environmental services</v>
      </c>
      <c r="T3160" s="384" t="s">
        <v>166</v>
      </c>
      <c r="U3160" s="78" t="s">
        <v>218</v>
      </c>
      <c r="V3160" s="427" t="s">
        <v>5177</v>
      </c>
      <c r="W3160" s="462"/>
      <c r="X3160" s="489">
        <v>45392</v>
      </c>
      <c r="Y3160" s="482"/>
      <c r="Z3160" s="74"/>
    </row>
    <row r="3161" spans="2:26" ht="42.45" hidden="1" customHeight="1" x14ac:dyDescent="0.3">
      <c r="B3161" s="56" t="str">
        <f t="shared" ca="1" si="378"/>
        <v>VERO</v>
      </c>
      <c r="C3161" s="57" t="b">
        <f t="shared" si="379"/>
        <v>1</v>
      </c>
      <c r="D3161" s="57" t="b">
        <f>+IF(Q3161='Convalida dati'!$B$16,AND('Dealflow centrale'!V3161&lt;&gt;"",I3161&lt;&gt;""),IF(AND('Dealflow centrale'!Q3161='Convalida dati'!$B$17,'Dealflow centrale'!I3161=""),OR('Dealflow centrale'!V3161="",V3161='Convalida dati'!$D$8),"FALSO"))</f>
        <v>1</v>
      </c>
      <c r="E3161" s="57" t="b">
        <f>+IF(OR(T3161='Convalida dati'!$F$4,T3161='Convalida dati'!$F$5,T3161='Convalida dati'!$F$8),OR('Dealflow centrale'!V3161='Convalida dati'!$D$9,V3161='Convalida dati'!$D$6,V3161='Convalida dati'!$D$7),IF(OR('Dealflow centrale'!T3161='Convalida dati'!$F$6,'Dealflow centrale'!T3161='Convalida dati'!$F$7),OR('Dealflow centrale'!V3161='Convalida dati'!$D$12,'Dealflow centrale'!V3161='Convalida dati'!$D$9,'Dealflow centrale'!V3161='Convalida dati'!$D$6),IF(T3161="",OR(V3161="",V3161='Convalida dati'!$D$8),"FALSO")))</f>
        <v>1</v>
      </c>
      <c r="F3161" s="58" t="str">
        <f t="shared" ca="1" si="380"/>
        <v>OK</v>
      </c>
      <c r="G3161" s="60">
        <f t="shared" si="381"/>
        <v>3156</v>
      </c>
      <c r="H3161" s="84">
        <v>45391</v>
      </c>
      <c r="I3161" s="295">
        <v>45391</v>
      </c>
      <c r="J3161" s="279" t="s">
        <v>6309</v>
      </c>
      <c r="K3161" s="70" t="s">
        <v>62</v>
      </c>
      <c r="L3161" s="70" t="s">
        <v>149</v>
      </c>
      <c r="M3161" s="72" t="s">
        <v>92</v>
      </c>
      <c r="N3161" s="75"/>
      <c r="O3161" s="73" t="s">
        <v>2112</v>
      </c>
      <c r="P3161" s="72" t="s">
        <v>34</v>
      </c>
      <c r="Q3161" s="281" t="s">
        <v>170</v>
      </c>
      <c r="R3161" s="385" t="s">
        <v>53</v>
      </c>
      <c r="S3161" s="388" t="str">
        <f>+'EVCA sectoralclassification'!E161</f>
        <v>Consumer services: other</v>
      </c>
      <c r="T3161" s="385" t="s">
        <v>166</v>
      </c>
      <c r="U3161" s="72" t="s">
        <v>218</v>
      </c>
      <c r="V3161" s="425" t="s">
        <v>5177</v>
      </c>
      <c r="W3161" s="461"/>
      <c r="X3161" s="488">
        <v>45392</v>
      </c>
      <c r="Y3161" s="483"/>
      <c r="Z3161" s="80"/>
    </row>
    <row r="3162" spans="2:26" ht="42.45" hidden="1" customHeight="1" x14ac:dyDescent="0.3">
      <c r="B3162" s="56" t="str">
        <f t="shared" ca="1" si="378"/>
        <v>VERO</v>
      </c>
      <c r="C3162" s="57" t="b">
        <f t="shared" si="379"/>
        <v>1</v>
      </c>
      <c r="D3162" s="57" t="b">
        <f>+IF(Q3162='Convalida dati'!$B$16,AND('Dealflow centrale'!V3162&lt;&gt;"",I3162&lt;&gt;""),IF(AND('Dealflow centrale'!Q3162='Convalida dati'!$B$17,'Dealflow centrale'!I3162=""),OR('Dealflow centrale'!V3162="",V3162='Convalida dati'!$D$8),"FALSO"))</f>
        <v>1</v>
      </c>
      <c r="E3162" s="57" t="b">
        <f>+IF(OR(T3162='Convalida dati'!$F$4,T3162='Convalida dati'!$F$5,T3162='Convalida dati'!$F$8),OR('Dealflow centrale'!V3162='Convalida dati'!$D$9,V3162='Convalida dati'!$D$6,V3162='Convalida dati'!$D$7),IF(OR('Dealflow centrale'!T3162='Convalida dati'!$F$6,'Dealflow centrale'!T3162='Convalida dati'!$F$7),OR('Dealflow centrale'!V3162='Convalida dati'!$D$12,'Dealflow centrale'!V3162='Convalida dati'!$D$9,'Dealflow centrale'!V3162='Convalida dati'!$D$6),IF(T3162="",OR(V3162="",V3162='Convalida dati'!$D$8),"FALSO")))</f>
        <v>1</v>
      </c>
      <c r="F3162" s="58" t="str">
        <f t="shared" ca="1" si="380"/>
        <v>OK</v>
      </c>
      <c r="G3162" s="66">
        <f t="shared" si="381"/>
        <v>3157</v>
      </c>
      <c r="H3162" s="85">
        <v>45388</v>
      </c>
      <c r="I3162" s="296">
        <v>45388</v>
      </c>
      <c r="J3162" s="292" t="s">
        <v>6310</v>
      </c>
      <c r="K3162" s="76" t="s">
        <v>62</v>
      </c>
      <c r="L3162" s="76" t="s">
        <v>192</v>
      </c>
      <c r="M3162" s="78" t="s">
        <v>95</v>
      </c>
      <c r="N3162" s="64"/>
      <c r="O3162" s="272" t="s">
        <v>6304</v>
      </c>
      <c r="P3162" s="78" t="s">
        <v>35</v>
      </c>
      <c r="Q3162" s="280" t="s">
        <v>170</v>
      </c>
      <c r="R3162" s="384" t="s">
        <v>52</v>
      </c>
      <c r="S3162" s="387" t="str">
        <f>+'EVCA sectoralclassification'!E234</f>
        <v>Healthcare: other</v>
      </c>
      <c r="T3162" s="384" t="s">
        <v>166</v>
      </c>
      <c r="U3162" s="78" t="s">
        <v>218</v>
      </c>
      <c r="V3162" s="427" t="s">
        <v>5177</v>
      </c>
      <c r="W3162" s="462"/>
      <c r="X3162" s="489">
        <v>45392</v>
      </c>
      <c r="Y3162" s="482"/>
      <c r="Z3162" s="74"/>
    </row>
    <row r="3163" spans="2:26" ht="42.45" hidden="1" customHeight="1" x14ac:dyDescent="0.3">
      <c r="B3163" s="56" t="str">
        <f t="shared" ca="1" si="378"/>
        <v>VERO</v>
      </c>
      <c r="C3163" s="57" t="b">
        <f t="shared" si="379"/>
        <v>1</v>
      </c>
      <c r="D3163" s="57" t="b">
        <f>+IF(Q3163='Convalida dati'!$B$16,AND('Dealflow centrale'!V3163&lt;&gt;"",I3163&lt;&gt;""),IF(AND('Dealflow centrale'!Q3163='Convalida dati'!$B$17,'Dealflow centrale'!I3163=""),OR('Dealflow centrale'!V3163="",V3163='Convalida dati'!$D$8),"FALSO"))</f>
        <v>1</v>
      </c>
      <c r="E3163" s="57" t="b">
        <f>+IF(OR(T3163='Convalida dati'!$F$4,T3163='Convalida dati'!$F$5,T3163='Convalida dati'!$F$8),OR('Dealflow centrale'!V3163='Convalida dati'!$D$9,V3163='Convalida dati'!$D$6,V3163='Convalida dati'!$D$7),IF(OR('Dealflow centrale'!T3163='Convalida dati'!$F$6,'Dealflow centrale'!T3163='Convalida dati'!$F$7),OR('Dealflow centrale'!V3163='Convalida dati'!$D$12,'Dealflow centrale'!V3163='Convalida dati'!$D$9,'Dealflow centrale'!V3163='Convalida dati'!$D$6),IF(T3163="",OR(V3163="",V3163='Convalida dati'!$D$8),"FALSO")))</f>
        <v>1</v>
      </c>
      <c r="F3163" s="58" t="str">
        <f t="shared" ca="1" si="380"/>
        <v>OK</v>
      </c>
      <c r="G3163" s="60">
        <f t="shared" si="381"/>
        <v>3158</v>
      </c>
      <c r="H3163" s="84">
        <v>45388</v>
      </c>
      <c r="I3163" s="295">
        <v>45388</v>
      </c>
      <c r="J3163" s="279" t="s">
        <v>6311</v>
      </c>
      <c r="K3163" s="70" t="s">
        <v>62</v>
      </c>
      <c r="L3163" s="70" t="s">
        <v>202</v>
      </c>
      <c r="M3163" s="72" t="s">
        <v>89</v>
      </c>
      <c r="N3163" s="75"/>
      <c r="O3163" s="73" t="s">
        <v>6304</v>
      </c>
      <c r="P3163" s="72" t="s">
        <v>35</v>
      </c>
      <c r="Q3163" s="281" t="s">
        <v>170</v>
      </c>
      <c r="R3163" s="385" t="s">
        <v>49</v>
      </c>
      <c r="S3163" s="388" t="s">
        <v>702</v>
      </c>
      <c r="T3163" s="385" t="s">
        <v>166</v>
      </c>
      <c r="U3163" s="72" t="s">
        <v>218</v>
      </c>
      <c r="V3163" s="425" t="s">
        <v>5177</v>
      </c>
      <c r="W3163" s="461"/>
      <c r="X3163" s="488">
        <v>45392</v>
      </c>
      <c r="Y3163" s="483"/>
      <c r="Z3163" s="80"/>
    </row>
    <row r="3164" spans="2:26" ht="42.45" hidden="1" customHeight="1" x14ac:dyDescent="0.3">
      <c r="B3164" s="56" t="str">
        <f t="shared" ca="1" si="378"/>
        <v>VERO</v>
      </c>
      <c r="C3164" s="57" t="b">
        <f t="shared" si="379"/>
        <v>1</v>
      </c>
      <c r="D3164" s="57" t="b">
        <f>+IF(Q3164='Convalida dati'!$B$16,AND('Dealflow centrale'!V3164&lt;&gt;"",I3164&lt;&gt;""),IF(AND('Dealflow centrale'!Q3164='Convalida dati'!$B$17,'Dealflow centrale'!I3164=""),OR('Dealflow centrale'!V3164="",V3164='Convalida dati'!$D$8),"FALSO"))</f>
        <v>1</v>
      </c>
      <c r="E3164" s="57" t="b">
        <f>+IF(OR(T3164='Convalida dati'!$F$4,T3164='Convalida dati'!$F$5,T3164='Convalida dati'!$F$8),OR('Dealflow centrale'!V3164='Convalida dati'!$D$9,V3164='Convalida dati'!$D$6,V3164='Convalida dati'!$D$7),IF(OR('Dealflow centrale'!T3164='Convalida dati'!$F$6,'Dealflow centrale'!T3164='Convalida dati'!$F$7),OR('Dealflow centrale'!V3164='Convalida dati'!$D$12,'Dealflow centrale'!V3164='Convalida dati'!$D$9,'Dealflow centrale'!V3164='Convalida dati'!$D$6),IF(T3164="",OR(V3164="",V3164='Convalida dati'!$D$8),"FALSO")))</f>
        <v>1</v>
      </c>
      <c r="F3164" s="58" t="str">
        <f t="shared" ca="1" si="380"/>
        <v>OK</v>
      </c>
      <c r="G3164" s="66">
        <f t="shared" si="381"/>
        <v>3159</v>
      </c>
      <c r="H3164" s="85">
        <v>45388</v>
      </c>
      <c r="I3164" s="296">
        <v>45388</v>
      </c>
      <c r="J3164" s="292" t="s">
        <v>6312</v>
      </c>
      <c r="K3164" s="76" t="s">
        <v>62</v>
      </c>
      <c r="L3164" s="76" t="s">
        <v>206</v>
      </c>
      <c r="M3164" s="78" t="s">
        <v>206</v>
      </c>
      <c r="N3164" s="77"/>
      <c r="O3164" s="272" t="s">
        <v>6304</v>
      </c>
      <c r="P3164" s="78" t="s">
        <v>35</v>
      </c>
      <c r="Q3164" s="280" t="s">
        <v>170</v>
      </c>
      <c r="R3164" s="384" t="s">
        <v>49</v>
      </c>
      <c r="S3164" s="390" t="s">
        <v>702</v>
      </c>
      <c r="T3164" s="382" t="s">
        <v>166</v>
      </c>
      <c r="U3164" s="78" t="s">
        <v>218</v>
      </c>
      <c r="V3164" s="427" t="s">
        <v>5177</v>
      </c>
      <c r="W3164" s="462"/>
      <c r="X3164" s="489">
        <v>45392</v>
      </c>
      <c r="Y3164" s="482"/>
      <c r="Z3164" s="74"/>
    </row>
    <row r="3165" spans="2:26" ht="42.45" hidden="1" customHeight="1" x14ac:dyDescent="0.3">
      <c r="B3165" s="56" t="str">
        <f t="shared" ca="1" si="378"/>
        <v>VERO</v>
      </c>
      <c r="C3165" s="57" t="b">
        <f t="shared" si="379"/>
        <v>1</v>
      </c>
      <c r="D3165" s="57" t="b">
        <f>+IF(Q3165='Convalida dati'!$B$16,AND('Dealflow centrale'!V3165&lt;&gt;"",I3165&lt;&gt;""),IF(AND('Dealflow centrale'!Q3165='Convalida dati'!$B$17,'Dealflow centrale'!I3165=""),OR('Dealflow centrale'!V3165="",V3165='Convalida dati'!$D$8),"FALSO"))</f>
        <v>1</v>
      </c>
      <c r="E3165" s="57" t="b">
        <f>+IF(OR(T3165='Convalida dati'!$F$4,T3165='Convalida dati'!$F$5,T3165='Convalida dati'!$F$8),OR('Dealflow centrale'!V3165='Convalida dati'!$D$9,V3165='Convalida dati'!$D$6,V3165='Convalida dati'!$D$7),IF(OR('Dealflow centrale'!T3165='Convalida dati'!$F$6,'Dealflow centrale'!T3165='Convalida dati'!$F$7),OR('Dealflow centrale'!V3165='Convalida dati'!$D$12,'Dealflow centrale'!V3165='Convalida dati'!$D$9,'Dealflow centrale'!V3165='Convalida dati'!$D$6),IF(T3165="",OR(V3165="",V3165='Convalida dati'!$D$8),"FALSO")))</f>
        <v>1</v>
      </c>
      <c r="F3165" s="58" t="str">
        <f t="shared" ca="1" si="380"/>
        <v>OK</v>
      </c>
      <c r="G3165" s="60">
        <f t="shared" si="381"/>
        <v>3160</v>
      </c>
      <c r="H3165" s="84">
        <v>45388</v>
      </c>
      <c r="I3165" s="295">
        <v>45388</v>
      </c>
      <c r="J3165" s="279" t="s">
        <v>6313</v>
      </c>
      <c r="K3165" s="70" t="s">
        <v>62</v>
      </c>
      <c r="L3165" s="70" t="s">
        <v>206</v>
      </c>
      <c r="M3165" s="72" t="s">
        <v>206</v>
      </c>
      <c r="N3165" s="75"/>
      <c r="O3165" s="73" t="s">
        <v>6304</v>
      </c>
      <c r="P3165" s="72" t="s">
        <v>35</v>
      </c>
      <c r="Q3165" s="281" t="s">
        <v>170</v>
      </c>
      <c r="R3165" s="385" t="s">
        <v>49</v>
      </c>
      <c r="S3165" s="388" t="s">
        <v>702</v>
      </c>
      <c r="T3165" s="385" t="s">
        <v>166</v>
      </c>
      <c r="U3165" s="72" t="s">
        <v>218</v>
      </c>
      <c r="V3165" s="425" t="s">
        <v>5177</v>
      </c>
      <c r="W3165" s="461"/>
      <c r="X3165" s="488">
        <v>45392</v>
      </c>
      <c r="Y3165" s="483"/>
      <c r="Z3165" s="80"/>
    </row>
    <row r="3166" spans="2:26" ht="42.45" hidden="1" customHeight="1" x14ac:dyDescent="0.3">
      <c r="B3166" s="56" t="str">
        <f t="shared" ca="1" si="378"/>
        <v>VERO</v>
      </c>
      <c r="C3166" s="57" t="b">
        <f t="shared" si="379"/>
        <v>1</v>
      </c>
      <c r="D3166" s="57" t="b">
        <f>+IF(Q3166='Convalida dati'!$B$16,AND('Dealflow centrale'!V3166&lt;&gt;"",I3166&lt;&gt;""),IF(AND('Dealflow centrale'!Q3166='Convalida dati'!$B$17,'Dealflow centrale'!I3166=""),OR('Dealflow centrale'!V3166="",V3166='Convalida dati'!$D$8),"FALSO"))</f>
        <v>1</v>
      </c>
      <c r="E3166" s="57" t="b">
        <f>+IF(OR(T3166='Convalida dati'!$F$4,T3166='Convalida dati'!$F$5,T3166='Convalida dati'!$F$8),OR('Dealflow centrale'!V3166='Convalida dati'!$D$9,V3166='Convalida dati'!$D$6,V3166='Convalida dati'!$D$7),IF(OR('Dealflow centrale'!T3166='Convalida dati'!$F$6,'Dealflow centrale'!T3166='Convalida dati'!$F$7),OR('Dealflow centrale'!V3166='Convalida dati'!$D$12,'Dealflow centrale'!V3166='Convalida dati'!$D$9,'Dealflow centrale'!V3166='Convalida dati'!$D$6),IF(T3166="",OR(V3166="",V3166='Convalida dati'!$D$8),"FALSO")))</f>
        <v>1</v>
      </c>
      <c r="F3166" s="58" t="str">
        <f t="shared" ca="1" si="380"/>
        <v>OK</v>
      </c>
      <c r="G3166" s="66">
        <f t="shared" si="381"/>
        <v>3161</v>
      </c>
      <c r="H3166" s="85">
        <v>45388</v>
      </c>
      <c r="I3166" s="296">
        <v>45388</v>
      </c>
      <c r="J3166" s="292" t="s">
        <v>6314</v>
      </c>
      <c r="K3166" s="76" t="s">
        <v>62</v>
      </c>
      <c r="L3166" s="76" t="s">
        <v>206</v>
      </c>
      <c r="M3166" s="78" t="s">
        <v>206</v>
      </c>
      <c r="N3166" s="64"/>
      <c r="O3166" s="272" t="s">
        <v>6304</v>
      </c>
      <c r="P3166" s="78" t="s">
        <v>35</v>
      </c>
      <c r="Q3166" s="280" t="s">
        <v>170</v>
      </c>
      <c r="R3166" s="384" t="s">
        <v>49</v>
      </c>
      <c r="S3166" s="390" t="s">
        <v>702</v>
      </c>
      <c r="T3166" s="382" t="s">
        <v>166</v>
      </c>
      <c r="U3166" s="78" t="s">
        <v>218</v>
      </c>
      <c r="V3166" s="427" t="s">
        <v>5177</v>
      </c>
      <c r="W3166" s="462"/>
      <c r="X3166" s="489">
        <v>45392</v>
      </c>
      <c r="Y3166" s="482"/>
      <c r="Z3166" s="74"/>
    </row>
    <row r="3167" spans="2:26" ht="42.45" hidden="1" customHeight="1" x14ac:dyDescent="0.3">
      <c r="B3167" s="56" t="str">
        <f t="shared" ca="1" si="378"/>
        <v>VERO</v>
      </c>
      <c r="C3167" s="57" t="b">
        <f t="shared" si="379"/>
        <v>1</v>
      </c>
      <c r="D3167" s="57" t="b">
        <f>+IF(Q3167='Convalida dati'!$B$16,AND('Dealflow centrale'!V3167&lt;&gt;"",I3167&lt;&gt;""),IF(AND('Dealflow centrale'!Q3167='Convalida dati'!$B$17,'Dealflow centrale'!I3167=""),OR('Dealflow centrale'!V3167="",V3167='Convalida dati'!$D$8),"FALSO"))</f>
        <v>1</v>
      </c>
      <c r="E3167" s="57" t="b">
        <f>+IF(OR(T3167='Convalida dati'!$F$4,T3167='Convalida dati'!$F$5,T3167='Convalida dati'!$F$8),OR('Dealflow centrale'!V3167='Convalida dati'!$D$9,V3167='Convalida dati'!$D$6,V3167='Convalida dati'!$D$7),IF(OR('Dealflow centrale'!T3167='Convalida dati'!$F$6,'Dealflow centrale'!T3167='Convalida dati'!$F$7),OR('Dealflow centrale'!V3167='Convalida dati'!$D$12,'Dealflow centrale'!V3167='Convalida dati'!$D$9,'Dealflow centrale'!V3167='Convalida dati'!$D$6),IF(T3167="",OR(V3167="",V3167='Convalida dati'!$D$8),"FALSO")))</f>
        <v>1</v>
      </c>
      <c r="F3167" s="58" t="str">
        <f t="shared" ca="1" si="380"/>
        <v>OK</v>
      </c>
      <c r="G3167" s="60">
        <f t="shared" si="381"/>
        <v>3162</v>
      </c>
      <c r="H3167" s="84">
        <v>45393</v>
      </c>
      <c r="I3167" s="295">
        <v>45393</v>
      </c>
      <c r="J3167" s="279" t="s">
        <v>6316</v>
      </c>
      <c r="K3167" s="70" t="s">
        <v>62</v>
      </c>
      <c r="L3167" s="70" t="s">
        <v>206</v>
      </c>
      <c r="M3167" s="72" t="s">
        <v>206</v>
      </c>
      <c r="N3167" s="75"/>
      <c r="O3167" s="73" t="s">
        <v>6315</v>
      </c>
      <c r="P3167" s="72" t="s">
        <v>35</v>
      </c>
      <c r="Q3167" s="281" t="s">
        <v>170</v>
      </c>
      <c r="R3167" s="385" t="s">
        <v>49</v>
      </c>
      <c r="S3167" s="388" t="s">
        <v>702</v>
      </c>
      <c r="T3167" s="385" t="s">
        <v>167</v>
      </c>
      <c r="U3167" s="72" t="s">
        <v>218</v>
      </c>
      <c r="V3167" s="425" t="s">
        <v>5177</v>
      </c>
      <c r="W3167" s="461"/>
      <c r="X3167" s="488">
        <v>45399</v>
      </c>
      <c r="Y3167" s="483"/>
      <c r="Z3167" s="80"/>
    </row>
    <row r="3168" spans="2:26" ht="42.45" hidden="1" customHeight="1" x14ac:dyDescent="0.3">
      <c r="B3168" s="56" t="str">
        <f t="shared" ca="1" si="378"/>
        <v>VERO</v>
      </c>
      <c r="C3168" s="57" t="b">
        <f t="shared" si="379"/>
        <v>1</v>
      </c>
      <c r="D3168" s="57" t="b">
        <f>+IF(Q3168='Convalida dati'!$B$16,AND('Dealflow centrale'!V3168&lt;&gt;"",I3168&lt;&gt;""),IF(AND('Dealflow centrale'!Q3168='Convalida dati'!$B$17,'Dealflow centrale'!I3168=""),OR('Dealflow centrale'!V3168="",V3168='Convalida dati'!$D$8),"FALSO"))</f>
        <v>1</v>
      </c>
      <c r="E3168" s="57" t="b">
        <f>+IF(OR(T3168='Convalida dati'!$F$4,T3168='Convalida dati'!$F$5,T3168='Convalida dati'!$F$8),OR('Dealflow centrale'!V3168='Convalida dati'!$D$9,V3168='Convalida dati'!$D$6,V3168='Convalida dati'!$D$7),IF(OR('Dealflow centrale'!T3168='Convalida dati'!$F$6,'Dealflow centrale'!T3168='Convalida dati'!$F$7),OR('Dealflow centrale'!V3168='Convalida dati'!$D$12,'Dealflow centrale'!V3168='Convalida dati'!$D$9,'Dealflow centrale'!V3168='Convalida dati'!$D$6),IF(T3168="",OR(V3168="",V3168='Convalida dati'!$D$8),"FALSO")))</f>
        <v>1</v>
      </c>
      <c r="F3168" s="58" t="str">
        <f t="shared" ca="1" si="380"/>
        <v>OK</v>
      </c>
      <c r="G3168" s="66">
        <f t="shared" si="381"/>
        <v>3163</v>
      </c>
      <c r="H3168" s="85">
        <v>45393</v>
      </c>
      <c r="I3168" s="296">
        <v>45393</v>
      </c>
      <c r="J3168" s="292" t="s">
        <v>6317</v>
      </c>
      <c r="K3168" s="76" t="s">
        <v>62</v>
      </c>
      <c r="L3168" s="76" t="s">
        <v>206</v>
      </c>
      <c r="M3168" s="78" t="s">
        <v>206</v>
      </c>
      <c r="N3168" s="64"/>
      <c r="O3168" s="272" t="s">
        <v>6318</v>
      </c>
      <c r="P3168" s="66" t="s">
        <v>34</v>
      </c>
      <c r="Q3168" s="280" t="s">
        <v>170</v>
      </c>
      <c r="R3168" s="384" t="s">
        <v>48</v>
      </c>
      <c r="S3168" s="387" t="str">
        <f>+'EVCA sectoralclassification'!E199</f>
        <v>Internet technologies</v>
      </c>
      <c r="T3168" s="384" t="s">
        <v>41</v>
      </c>
      <c r="U3168" s="78" t="s">
        <v>218</v>
      </c>
      <c r="V3168" s="445" t="s">
        <v>174</v>
      </c>
      <c r="W3168" s="396"/>
      <c r="X3168" s="489">
        <v>45399</v>
      </c>
      <c r="Y3168" s="482"/>
      <c r="Z3168" s="74"/>
    </row>
    <row r="3169" spans="2:26" ht="42.45" hidden="1" customHeight="1" x14ac:dyDescent="0.3">
      <c r="B3169" s="56" t="str">
        <f t="shared" ca="1" si="378"/>
        <v>VERO</v>
      </c>
      <c r="C3169" s="57" t="b">
        <f t="shared" si="379"/>
        <v>1</v>
      </c>
      <c r="D3169" s="57" t="b">
        <f>+IF(Q3169='Convalida dati'!$B$16,AND('Dealflow centrale'!V3169&lt;&gt;"",I3169&lt;&gt;""),IF(AND('Dealflow centrale'!Q3169='Convalida dati'!$B$17,'Dealflow centrale'!I3169=""),OR('Dealflow centrale'!V3169="",V3169='Convalida dati'!$D$8),"FALSO"))</f>
        <v>1</v>
      </c>
      <c r="E3169" s="57" t="b">
        <f>+IF(OR(T3169='Convalida dati'!$F$4,T3169='Convalida dati'!$F$5,T3169='Convalida dati'!$F$8),OR('Dealflow centrale'!V3169='Convalida dati'!$D$9,V3169='Convalida dati'!$D$6,V3169='Convalida dati'!$D$7),IF(OR('Dealflow centrale'!T3169='Convalida dati'!$F$6,'Dealflow centrale'!T3169='Convalida dati'!$F$7),OR('Dealflow centrale'!V3169='Convalida dati'!$D$12,'Dealflow centrale'!V3169='Convalida dati'!$D$9,'Dealflow centrale'!V3169='Convalida dati'!$D$6),IF(T3169="",OR(V3169="",V3169='Convalida dati'!$D$8),"FALSO")))</f>
        <v>1</v>
      </c>
      <c r="F3169" s="58" t="str">
        <f t="shared" ca="1" si="380"/>
        <v>OK</v>
      </c>
      <c r="G3169" s="60">
        <f t="shared" si="381"/>
        <v>3164</v>
      </c>
      <c r="H3169" s="84">
        <v>45393</v>
      </c>
      <c r="I3169" s="295">
        <v>45393</v>
      </c>
      <c r="J3169" s="279" t="s">
        <v>6319</v>
      </c>
      <c r="K3169" s="70" t="s">
        <v>64</v>
      </c>
      <c r="L3169" s="70" t="s">
        <v>738</v>
      </c>
      <c r="M3169" s="72" t="s">
        <v>739</v>
      </c>
      <c r="N3169" s="75"/>
      <c r="O3169" s="73" t="s">
        <v>6320</v>
      </c>
      <c r="P3169" s="72" t="s">
        <v>35</v>
      </c>
      <c r="Q3169" s="281" t="s">
        <v>170</v>
      </c>
      <c r="R3169" s="385" t="s">
        <v>45</v>
      </c>
      <c r="S3169" s="388" t="str">
        <f>+'EVCA sectoralclassification'!E229</f>
        <v>Medical equipment and related software</v>
      </c>
      <c r="T3169" s="385" t="s">
        <v>41</v>
      </c>
      <c r="U3169" s="72" t="s">
        <v>218</v>
      </c>
      <c r="V3169" s="434" t="s">
        <v>174</v>
      </c>
      <c r="W3169" s="397"/>
      <c r="X3169" s="488">
        <v>45399</v>
      </c>
      <c r="Y3169" s="483"/>
      <c r="Z3169" s="80"/>
    </row>
    <row r="3170" spans="2:26" ht="42.45" hidden="1" customHeight="1" x14ac:dyDescent="0.3">
      <c r="B3170" s="56" t="str">
        <f t="shared" ca="1" si="378"/>
        <v>VERO</v>
      </c>
      <c r="C3170" s="57" t="b">
        <f t="shared" si="379"/>
        <v>1</v>
      </c>
      <c r="D3170" s="57" t="b">
        <f>+IF(Q3170='Convalida dati'!$B$16,AND('Dealflow centrale'!V3170&lt;&gt;"",I3170&lt;&gt;""),IF(AND('Dealflow centrale'!Q3170='Convalida dati'!$B$17,'Dealflow centrale'!I3170=""),OR('Dealflow centrale'!V3170="",V3170='Convalida dati'!$D$8),"FALSO"))</f>
        <v>1</v>
      </c>
      <c r="E3170" s="57" t="b">
        <f>+IF(OR(T3170='Convalida dati'!$F$4,T3170='Convalida dati'!$F$5,T3170='Convalida dati'!$F$8),OR('Dealflow centrale'!V3170='Convalida dati'!$D$9,V3170='Convalida dati'!$D$6,V3170='Convalida dati'!$D$7),IF(OR('Dealflow centrale'!T3170='Convalida dati'!$F$6,'Dealflow centrale'!T3170='Convalida dati'!$F$7),OR('Dealflow centrale'!V3170='Convalida dati'!$D$12,'Dealflow centrale'!V3170='Convalida dati'!$D$9,'Dealflow centrale'!V3170='Convalida dati'!$D$6),IF(T3170="",OR(V3170="",V3170='Convalida dati'!$D$8),"FALSO")))</f>
        <v>1</v>
      </c>
      <c r="F3170" s="58" t="str">
        <f t="shared" ca="1" si="380"/>
        <v>OK</v>
      </c>
      <c r="G3170" s="66">
        <f t="shared" si="381"/>
        <v>3165</v>
      </c>
      <c r="H3170" s="85">
        <v>45393</v>
      </c>
      <c r="I3170" s="296">
        <v>45393</v>
      </c>
      <c r="J3170" s="292" t="s">
        <v>6322</v>
      </c>
      <c r="K3170" s="76" t="s">
        <v>64</v>
      </c>
      <c r="L3170" s="76" t="s">
        <v>6323</v>
      </c>
      <c r="M3170" s="78" t="s">
        <v>1132</v>
      </c>
      <c r="N3170" s="64"/>
      <c r="O3170" s="272" t="s">
        <v>6321</v>
      </c>
      <c r="P3170" s="78" t="s">
        <v>34</v>
      </c>
      <c r="Q3170" s="280" t="s">
        <v>170</v>
      </c>
      <c r="R3170" s="382" t="s">
        <v>49</v>
      </c>
      <c r="S3170" s="390" t="s">
        <v>702</v>
      </c>
      <c r="T3170" s="382" t="s">
        <v>41</v>
      </c>
      <c r="U3170" s="78" t="s">
        <v>218</v>
      </c>
      <c r="V3170" s="445" t="s">
        <v>174</v>
      </c>
      <c r="W3170" s="396"/>
      <c r="X3170" s="489">
        <v>45399</v>
      </c>
      <c r="Y3170" s="482"/>
      <c r="Z3170" s="74"/>
    </row>
    <row r="3171" spans="2:26" ht="42.45" hidden="1" customHeight="1" x14ac:dyDescent="0.3">
      <c r="B3171" s="56" t="str">
        <f t="shared" ca="1" si="378"/>
        <v>VERO</v>
      </c>
      <c r="C3171" s="57" t="b">
        <f t="shared" si="379"/>
        <v>1</v>
      </c>
      <c r="D3171" s="57" t="b">
        <f>+IF(Q3171='Convalida dati'!$B$16,AND('Dealflow centrale'!V3171&lt;&gt;"",I3171&lt;&gt;""),IF(AND('Dealflow centrale'!Q3171='Convalida dati'!$B$17,'Dealflow centrale'!I3171=""),OR('Dealflow centrale'!V3171="",V3171='Convalida dati'!$D$8),"FALSO"))</f>
        <v>1</v>
      </c>
      <c r="E3171" s="57" t="b">
        <f>+IF(OR(T3171='Convalida dati'!$F$4,T3171='Convalida dati'!$F$5,T3171='Convalida dati'!$F$8),OR('Dealflow centrale'!V3171='Convalida dati'!$D$9,V3171='Convalida dati'!$D$6,V3171='Convalida dati'!$D$7),IF(OR('Dealflow centrale'!T3171='Convalida dati'!$F$6,'Dealflow centrale'!T3171='Convalida dati'!$F$7),OR('Dealflow centrale'!V3171='Convalida dati'!$D$12,'Dealflow centrale'!V3171='Convalida dati'!$D$9,'Dealflow centrale'!V3171='Convalida dati'!$D$6),IF(T3171="",OR(V3171="",V3171='Convalida dati'!$D$8),"FALSO")))</f>
        <v>1</v>
      </c>
      <c r="F3171" s="58" t="str">
        <f t="shared" ca="1" si="380"/>
        <v>OK</v>
      </c>
      <c r="G3171" s="60">
        <f t="shared" si="381"/>
        <v>3166</v>
      </c>
      <c r="H3171" s="84">
        <v>45398</v>
      </c>
      <c r="I3171" s="295">
        <v>45398</v>
      </c>
      <c r="J3171" s="279" t="s">
        <v>6325</v>
      </c>
      <c r="K3171" s="70" t="s">
        <v>62</v>
      </c>
      <c r="L3171" s="70" t="s">
        <v>165</v>
      </c>
      <c r="M3171" s="72" t="s">
        <v>90</v>
      </c>
      <c r="N3171" s="75"/>
      <c r="O3171" s="73" t="s">
        <v>6324</v>
      </c>
      <c r="P3171" s="72" t="s">
        <v>34</v>
      </c>
      <c r="Q3171" s="281" t="s">
        <v>170</v>
      </c>
      <c r="R3171" s="385" t="s">
        <v>43</v>
      </c>
      <c r="S3171" s="388" t="str">
        <f>+'EVCA sectoralclassification'!E10</f>
        <v>Fishing, hunting and animal husbandry</v>
      </c>
      <c r="T3171" s="385" t="s">
        <v>166</v>
      </c>
      <c r="U3171" s="72" t="s">
        <v>218</v>
      </c>
      <c r="V3171" s="425" t="s">
        <v>5177</v>
      </c>
      <c r="W3171" s="461"/>
      <c r="X3171" s="488">
        <v>45399</v>
      </c>
      <c r="Y3171" s="483"/>
      <c r="Z3171" s="80"/>
    </row>
    <row r="3172" spans="2:26" ht="42.45" hidden="1" customHeight="1" x14ac:dyDescent="0.3">
      <c r="B3172" s="56" t="str">
        <f t="shared" ca="1" si="378"/>
        <v>VERO</v>
      </c>
      <c r="C3172" s="57" t="b">
        <f t="shared" si="379"/>
        <v>1</v>
      </c>
      <c r="D3172" s="57" t="b">
        <f>+IF(Q3172='Convalida dati'!$B$16,AND('Dealflow centrale'!V3172&lt;&gt;"",I3172&lt;&gt;""),IF(AND('Dealflow centrale'!Q3172='Convalida dati'!$B$17,'Dealflow centrale'!I3172=""),OR('Dealflow centrale'!V3172="",V3172='Convalida dati'!$D$8),"FALSO"))</f>
        <v>1</v>
      </c>
      <c r="E3172" s="57" t="b">
        <f>+IF(OR(T3172='Convalida dati'!$F$4,T3172='Convalida dati'!$F$5,T3172='Convalida dati'!$F$8),OR('Dealflow centrale'!V3172='Convalida dati'!$D$9,V3172='Convalida dati'!$D$6,V3172='Convalida dati'!$D$7),IF(OR('Dealflow centrale'!T3172='Convalida dati'!$F$6,'Dealflow centrale'!T3172='Convalida dati'!$F$7),OR('Dealflow centrale'!V3172='Convalida dati'!$D$12,'Dealflow centrale'!V3172='Convalida dati'!$D$9,'Dealflow centrale'!V3172='Convalida dati'!$D$6),IF(T3172="",OR(V3172="",V3172='Convalida dati'!$D$8),"FALSO")))</f>
        <v>1</v>
      </c>
      <c r="F3172" s="58" t="str">
        <f t="shared" ca="1" si="380"/>
        <v>OK</v>
      </c>
      <c r="G3172" s="66">
        <f t="shared" si="381"/>
        <v>3167</v>
      </c>
      <c r="H3172" s="85">
        <v>45398</v>
      </c>
      <c r="I3172" s="296">
        <v>45398</v>
      </c>
      <c r="J3172" s="292" t="s">
        <v>6327</v>
      </c>
      <c r="K3172" s="76" t="s">
        <v>62</v>
      </c>
      <c r="L3172" s="76" t="s">
        <v>1629</v>
      </c>
      <c r="M3172" s="78" t="s">
        <v>70</v>
      </c>
      <c r="N3172" s="64"/>
      <c r="O3172" s="272" t="s">
        <v>6326</v>
      </c>
      <c r="P3172" s="78" t="s">
        <v>34</v>
      </c>
      <c r="Q3172" s="280" t="s">
        <v>170</v>
      </c>
      <c r="R3172" s="382" t="s">
        <v>43</v>
      </c>
      <c r="S3172" s="390" t="str">
        <f>+'EVCA sectoralclassification'!E9</f>
        <v>Fishing, hunting and animal husbandry</v>
      </c>
      <c r="T3172" s="382" t="s">
        <v>166</v>
      </c>
      <c r="U3172" s="78" t="s">
        <v>218</v>
      </c>
      <c r="V3172" s="427" t="s">
        <v>5177</v>
      </c>
      <c r="W3172" s="462"/>
      <c r="X3172" s="489">
        <v>45399</v>
      </c>
      <c r="Y3172" s="482"/>
      <c r="Z3172" s="74"/>
    </row>
    <row r="3173" spans="2:26" ht="42.45" hidden="1" customHeight="1" x14ac:dyDescent="0.3">
      <c r="B3173" s="56" t="str">
        <f t="shared" ca="1" si="378"/>
        <v>VERO</v>
      </c>
      <c r="C3173" s="57" t="b">
        <f t="shared" si="379"/>
        <v>1</v>
      </c>
      <c r="D3173" s="57" t="b">
        <f>+IF(Q3173='Convalida dati'!$B$16,AND('Dealflow centrale'!V3173&lt;&gt;"",I3173&lt;&gt;""),IF(AND('Dealflow centrale'!Q3173='Convalida dati'!$B$17,'Dealflow centrale'!I3173=""),OR('Dealflow centrale'!V3173="",V3173='Convalida dati'!$D$8),"FALSO"))</f>
        <v>1</v>
      </c>
      <c r="E3173" s="406" t="b">
        <f>+IF(OR(T3173='Convalida dati'!$F$4,T3173='Convalida dati'!$F$8),OR('Dealflow centrale'!V3173='Convalida dati'!$D$6,V3173='Convalida dati'!$D$7),IF(OR('Dealflow centrale'!T3173='Convalida dati'!$F$5,'Dealflow centrale'!T3173='Convalida dati'!$F$6,'Dealflow centrale'!T3173='Convalida dati'!$F$7),OR('Dealflow centrale'!V3173='Convalida dati'!$D$12,'Dealflow centrale'!V3173='Convalida dati'!$D$11),IF(T3173="",OR(V3173="",V3173='Convalida dati'!$D$8),"FALSO")))</f>
        <v>1</v>
      </c>
      <c r="F3173" s="58" t="str">
        <f t="shared" ca="1" si="380"/>
        <v>OK</v>
      </c>
      <c r="G3173" s="60">
        <f t="shared" si="381"/>
        <v>3168</v>
      </c>
      <c r="H3173" s="84">
        <v>45635</v>
      </c>
      <c r="I3173" s="295">
        <v>45636</v>
      </c>
      <c r="J3173" s="279" t="s">
        <v>7040</v>
      </c>
      <c r="K3173" s="70" t="s">
        <v>62</v>
      </c>
      <c r="L3173" s="70" t="s">
        <v>202</v>
      </c>
      <c r="M3173" s="72" t="s">
        <v>89</v>
      </c>
      <c r="N3173" s="75"/>
      <c r="O3173" s="73" t="s">
        <v>7049</v>
      </c>
      <c r="P3173" s="72" t="s">
        <v>37</v>
      </c>
      <c r="Q3173" s="281" t="s">
        <v>170</v>
      </c>
      <c r="R3173" s="385" t="s">
        <v>48</v>
      </c>
      <c r="S3173" s="388" t="str">
        <f>'EVCA sectoralclassification'!E200</f>
        <v>Internet technologies</v>
      </c>
      <c r="T3173" s="385" t="s">
        <v>41</v>
      </c>
      <c r="U3173" s="72" t="s">
        <v>218</v>
      </c>
      <c r="V3173" s="441" t="s">
        <v>6460</v>
      </c>
      <c r="W3173" s="466"/>
      <c r="X3173" s="488">
        <v>45643</v>
      </c>
      <c r="Y3173" s="483"/>
      <c r="Z3173" s="80"/>
    </row>
    <row r="3174" spans="2:26" ht="42.45" hidden="1" customHeight="1" x14ac:dyDescent="0.3">
      <c r="B3174" s="56" t="str">
        <f t="shared" ca="1" si="378"/>
        <v>VERO</v>
      </c>
      <c r="C3174" s="57" t="b">
        <f t="shared" si="379"/>
        <v>1</v>
      </c>
      <c r="D3174" s="57" t="b">
        <f>+IF(Q3174='Convalida dati'!$B$16,AND('Dealflow centrale'!V3174&lt;&gt;"",I3174&lt;&gt;""),IF(AND('Dealflow centrale'!Q3174='Convalida dati'!$B$17,'Dealflow centrale'!I3174=""),OR('Dealflow centrale'!V3174="",V3174='Convalida dati'!$D$8),"FALSO"))</f>
        <v>1</v>
      </c>
      <c r="E3174" s="57" t="b">
        <f>+IF(OR(T3174='Convalida dati'!$F$4,T3174='Convalida dati'!$F$5,T3174='Convalida dati'!$F$8),OR('Dealflow centrale'!V3174='Convalida dati'!$D$9,V3174='Convalida dati'!$D$6,V3174='Convalida dati'!$D$7),IF(OR('Dealflow centrale'!T3174='Convalida dati'!$F$6,'Dealflow centrale'!T3174='Convalida dati'!$F$7),OR('Dealflow centrale'!V3174='Convalida dati'!$D$12,'Dealflow centrale'!V3174='Convalida dati'!$D$9,'Dealflow centrale'!V3174='Convalida dati'!$D$6),IF(T3174="",OR(V3174="",V3174='Convalida dati'!$D$8),"FALSO")))</f>
        <v>1</v>
      </c>
      <c r="F3174" s="58" t="str">
        <f t="shared" ca="1" si="380"/>
        <v>OK</v>
      </c>
      <c r="G3174" s="66">
        <f t="shared" si="381"/>
        <v>3169</v>
      </c>
      <c r="H3174" s="85">
        <v>45397</v>
      </c>
      <c r="I3174" s="296">
        <v>45397</v>
      </c>
      <c r="J3174" s="292" t="s">
        <v>6330</v>
      </c>
      <c r="K3174" s="76" t="s">
        <v>62</v>
      </c>
      <c r="L3174" s="76" t="s">
        <v>760</v>
      </c>
      <c r="M3174" s="78" t="s">
        <v>99</v>
      </c>
      <c r="N3174" s="64"/>
      <c r="O3174" s="272" t="s">
        <v>6331</v>
      </c>
      <c r="P3174" s="78" t="s">
        <v>35</v>
      </c>
      <c r="Q3174" s="280" t="s">
        <v>170</v>
      </c>
      <c r="R3174" s="384" t="s">
        <v>49</v>
      </c>
      <c r="S3174" s="390" t="s">
        <v>702</v>
      </c>
      <c r="T3174" s="382" t="s">
        <v>166</v>
      </c>
      <c r="U3174" s="78" t="s">
        <v>218</v>
      </c>
      <c r="V3174" s="427" t="s">
        <v>5177</v>
      </c>
      <c r="W3174" s="462"/>
      <c r="X3174" s="489">
        <v>45399</v>
      </c>
      <c r="Y3174" s="482"/>
      <c r="Z3174" s="74"/>
    </row>
    <row r="3175" spans="2:26" ht="42.45" hidden="1" customHeight="1" x14ac:dyDescent="0.3">
      <c r="B3175" s="56" t="str">
        <f t="shared" ca="1" si="378"/>
        <v>VERO</v>
      </c>
      <c r="C3175" s="57" t="b">
        <f t="shared" si="379"/>
        <v>1</v>
      </c>
      <c r="D3175" s="57" t="b">
        <f>+IF(Q3175='Convalida dati'!$B$16,AND('Dealflow centrale'!V3175&lt;&gt;"",I3175&lt;&gt;""),IF(AND('Dealflow centrale'!Q3175='Convalida dati'!$B$17,'Dealflow centrale'!I3175=""),OR('Dealflow centrale'!V3175="",V3175='Convalida dati'!$D$8),"FALSO"))</f>
        <v>1</v>
      </c>
      <c r="E3175" s="57" t="b">
        <f>+IF(OR(T3175='Convalida dati'!$F$4,T3175='Convalida dati'!$F$5,T3175='Convalida dati'!$F$8),OR('Dealflow centrale'!V3175='Convalida dati'!$D$9,V3175='Convalida dati'!$D$6,V3175='Convalida dati'!$D$7),IF(OR('Dealflow centrale'!T3175='Convalida dati'!$F$6,'Dealflow centrale'!T3175='Convalida dati'!$F$7),OR('Dealflow centrale'!V3175='Convalida dati'!$D$12,'Dealflow centrale'!V3175='Convalida dati'!$D$9,'Dealflow centrale'!V3175='Convalida dati'!$D$6),IF(T3175="",OR(V3175="",V3175='Convalida dati'!$D$8),"FALSO")))</f>
        <v>1</v>
      </c>
      <c r="F3175" s="58" t="str">
        <f t="shared" ca="1" si="380"/>
        <v>OK</v>
      </c>
      <c r="G3175" s="60">
        <f t="shared" si="381"/>
        <v>3170</v>
      </c>
      <c r="H3175" s="84">
        <v>45399</v>
      </c>
      <c r="I3175" s="295">
        <v>45399</v>
      </c>
      <c r="J3175" s="279" t="s">
        <v>6332</v>
      </c>
      <c r="K3175" s="70" t="s">
        <v>6349</v>
      </c>
      <c r="L3175" s="70" t="s">
        <v>192</v>
      </c>
      <c r="M3175" s="72" t="s">
        <v>95</v>
      </c>
      <c r="N3175" s="75"/>
      <c r="O3175" s="73" t="s">
        <v>5387</v>
      </c>
      <c r="P3175" s="72" t="s">
        <v>37</v>
      </c>
      <c r="Q3175" s="281" t="s">
        <v>170</v>
      </c>
      <c r="R3175" s="385" t="s">
        <v>47</v>
      </c>
      <c r="S3175" s="388" t="str">
        <f>+'EVCA sectoralclassification'!E152</f>
        <v>Hospitality, sports and entertainment facilities</v>
      </c>
      <c r="T3175" s="385" t="s">
        <v>166</v>
      </c>
      <c r="U3175" s="72" t="s">
        <v>218</v>
      </c>
      <c r="V3175" s="425" t="s">
        <v>5177</v>
      </c>
      <c r="W3175" s="461"/>
      <c r="X3175" s="488">
        <v>45406</v>
      </c>
      <c r="Y3175" s="483"/>
      <c r="Z3175" s="80"/>
    </row>
    <row r="3176" spans="2:26" ht="42.45" hidden="1" customHeight="1" x14ac:dyDescent="0.3">
      <c r="B3176" s="56" t="str">
        <f t="shared" ca="1" si="378"/>
        <v>VERO</v>
      </c>
      <c r="C3176" s="57" t="b">
        <f t="shared" si="379"/>
        <v>1</v>
      </c>
      <c r="D3176" s="57" t="b">
        <f>+IF(Q3176='Convalida dati'!$B$16,AND('Dealflow centrale'!V3176&lt;&gt;"",I3176&lt;&gt;""),IF(AND('Dealflow centrale'!Q3176='Convalida dati'!$B$17,'Dealflow centrale'!I3176=""),OR('Dealflow centrale'!V3176="",V3176='Convalida dati'!$D$8),"FALSO"))</f>
        <v>1</v>
      </c>
      <c r="E3176" s="57" t="b">
        <f>+IF(OR(T3176='Convalida dati'!$F$4,T3176='Convalida dati'!$F$5,T3176='Convalida dati'!$F$8),OR('Dealflow centrale'!V3176='Convalida dati'!$D$9,V3176='Convalida dati'!$D$6,V3176='Convalida dati'!$D$7),IF(OR('Dealflow centrale'!T3176='Convalida dati'!$F$6,'Dealflow centrale'!T3176='Convalida dati'!$F$7),OR('Dealflow centrale'!V3176='Convalida dati'!$D$12,'Dealflow centrale'!V3176='Convalida dati'!$D$9,'Dealflow centrale'!V3176='Convalida dati'!$D$6),IF(T3176="",OR(V3176="",V3176='Convalida dati'!$D$8),"FALSO")))</f>
        <v>1</v>
      </c>
      <c r="F3176" s="58" t="str">
        <f t="shared" ca="1" si="380"/>
        <v>OK</v>
      </c>
      <c r="G3176" s="66">
        <f t="shared" si="381"/>
        <v>3171</v>
      </c>
      <c r="H3176" s="85">
        <v>45406</v>
      </c>
      <c r="I3176" s="296">
        <v>45406</v>
      </c>
      <c r="J3176" s="292" t="s">
        <v>6350</v>
      </c>
      <c r="K3176" s="76" t="s">
        <v>62</v>
      </c>
      <c r="L3176" s="76" t="s">
        <v>149</v>
      </c>
      <c r="M3176" s="78" t="s">
        <v>92</v>
      </c>
      <c r="N3176" s="64"/>
      <c r="O3176" s="272" t="s">
        <v>6351</v>
      </c>
      <c r="P3176" s="78" t="s">
        <v>35</v>
      </c>
      <c r="Q3176" s="280" t="s">
        <v>170</v>
      </c>
      <c r="R3176" s="384" t="s">
        <v>48</v>
      </c>
      <c r="S3176" s="390" t="str">
        <f>+'EVCA sectoralclassification'!E200</f>
        <v>Internet technologies</v>
      </c>
      <c r="T3176" s="382" t="s">
        <v>166</v>
      </c>
      <c r="U3176" s="78" t="s">
        <v>218</v>
      </c>
      <c r="V3176" s="427" t="s">
        <v>5177</v>
      </c>
      <c r="W3176" s="462"/>
      <c r="X3176" s="489">
        <v>45412</v>
      </c>
      <c r="Y3176" s="482" t="s">
        <v>5176</v>
      </c>
      <c r="Z3176" s="74"/>
    </row>
    <row r="3177" spans="2:26" ht="42.45" hidden="1" customHeight="1" x14ac:dyDescent="0.3">
      <c r="B3177" s="56" t="str">
        <f t="shared" ca="1" si="378"/>
        <v>VERO</v>
      </c>
      <c r="C3177" s="57" t="b">
        <f t="shared" si="379"/>
        <v>1</v>
      </c>
      <c r="D3177" s="57" t="b">
        <f>+IF(Q3177='Convalida dati'!$B$16,AND('Dealflow centrale'!V3177&lt;&gt;"",I3177&lt;&gt;""),IF(AND('Dealflow centrale'!Q3177='Convalida dati'!$B$17,'Dealflow centrale'!I3177=""),OR('Dealflow centrale'!V3177="",V3177='Convalida dati'!$D$8),"FALSO"))</f>
        <v>1</v>
      </c>
      <c r="E3177" s="57" t="b">
        <f>+IF(OR(T3177='Convalida dati'!$F$4,T3177='Convalida dati'!$F$5,T3177='Convalida dati'!$F$8),OR('Dealflow centrale'!V3177='Convalida dati'!$D$9,V3177='Convalida dati'!$D$6,V3177='Convalida dati'!$D$7),IF(OR('Dealflow centrale'!T3177='Convalida dati'!$F$6,'Dealflow centrale'!T3177='Convalida dati'!$F$7),OR('Dealflow centrale'!V3177='Convalida dati'!$D$12,'Dealflow centrale'!V3177='Convalida dati'!$D$9,'Dealflow centrale'!V3177='Convalida dati'!$D$6),IF(T3177="",OR(V3177="",V3177='Convalida dati'!$D$8),"FALSO")))</f>
        <v>1</v>
      </c>
      <c r="F3177" s="58" t="str">
        <f t="shared" ca="1" si="380"/>
        <v>OK</v>
      </c>
      <c r="G3177" s="60">
        <f t="shared" si="381"/>
        <v>3172</v>
      </c>
      <c r="H3177" s="84">
        <v>45400</v>
      </c>
      <c r="I3177" s="295">
        <v>45400</v>
      </c>
      <c r="J3177" s="279" t="s">
        <v>6333</v>
      </c>
      <c r="K3177" s="70" t="s">
        <v>62</v>
      </c>
      <c r="L3177" s="70" t="s">
        <v>165</v>
      </c>
      <c r="M3177" s="72" t="s">
        <v>90</v>
      </c>
      <c r="N3177" s="75"/>
      <c r="O3177" s="73" t="s">
        <v>6334</v>
      </c>
      <c r="P3177" s="72" t="s">
        <v>37</v>
      </c>
      <c r="Q3177" s="281" t="s">
        <v>170</v>
      </c>
      <c r="R3177" s="385" t="s">
        <v>47</v>
      </c>
      <c r="S3177" s="388" t="str">
        <f>+'EVCA sectoralclassification'!E140</f>
        <v>Consumer goods: other</v>
      </c>
      <c r="T3177" s="397" t="s">
        <v>167</v>
      </c>
      <c r="U3177" s="380" t="s">
        <v>218</v>
      </c>
      <c r="V3177" s="425" t="s">
        <v>5177</v>
      </c>
      <c r="W3177" s="461"/>
      <c r="X3177" s="488">
        <v>45406</v>
      </c>
      <c r="Y3177" s="483"/>
      <c r="Z3177" s="80"/>
    </row>
    <row r="3178" spans="2:26" ht="42.45" hidden="1" customHeight="1" x14ac:dyDescent="0.3">
      <c r="B3178" s="56" t="str">
        <f t="shared" ca="1" si="378"/>
        <v>VERO</v>
      </c>
      <c r="C3178" s="57" t="b">
        <f t="shared" si="379"/>
        <v>1</v>
      </c>
      <c r="D3178" s="57" t="b">
        <f>+IF(Q3178='Convalida dati'!$B$16,AND('Dealflow centrale'!V3178&lt;&gt;"",I3178&lt;&gt;""),IF(AND('Dealflow centrale'!Q3178='Convalida dati'!$B$17,'Dealflow centrale'!I3178=""),OR('Dealflow centrale'!V3178="",V3178='Convalida dati'!$D$8),"FALSO"))</f>
        <v>1</v>
      </c>
      <c r="E3178" s="57" t="b">
        <f>+IF(OR(T3178='Convalida dati'!$F$4,T3178='Convalida dati'!$F$5,T3178='Convalida dati'!$F$8),OR('Dealflow centrale'!V3178='Convalida dati'!$D$9,V3178='Convalida dati'!$D$6,V3178='Convalida dati'!$D$7),IF(OR('Dealflow centrale'!T3178='Convalida dati'!$F$6,'Dealflow centrale'!T3178='Convalida dati'!$F$7),OR('Dealflow centrale'!V3178='Convalida dati'!$D$12,'Dealflow centrale'!V3178='Convalida dati'!$D$9,'Dealflow centrale'!V3178='Convalida dati'!$D$6),IF(T3178="",OR(V3178="",V3178='Convalida dati'!$D$8),"FALSO")))</f>
        <v>1</v>
      </c>
      <c r="F3178" s="58" t="str">
        <f t="shared" ca="1" si="380"/>
        <v>OK</v>
      </c>
      <c r="G3178" s="66">
        <f t="shared" si="381"/>
        <v>3173</v>
      </c>
      <c r="H3178" s="85">
        <v>45400</v>
      </c>
      <c r="I3178" s="296">
        <v>45400</v>
      </c>
      <c r="J3178" s="292" t="s">
        <v>6335</v>
      </c>
      <c r="K3178" s="76" t="s">
        <v>62</v>
      </c>
      <c r="L3178" s="76" t="s">
        <v>1865</v>
      </c>
      <c r="M3178" s="78" t="s">
        <v>101</v>
      </c>
      <c r="N3178" s="77"/>
      <c r="O3178" s="272" t="s">
        <v>6336</v>
      </c>
      <c r="P3178" s="78" t="s">
        <v>34</v>
      </c>
      <c r="Q3178" s="280" t="s">
        <v>170</v>
      </c>
      <c r="R3178" s="382" t="s">
        <v>53</v>
      </c>
      <c r="S3178" s="387" t="str">
        <f>+'EVCA sectoralclassification'!E161</f>
        <v>Consumer services: other</v>
      </c>
      <c r="T3178" s="396" t="s">
        <v>166</v>
      </c>
      <c r="U3178" s="391" t="s">
        <v>218</v>
      </c>
      <c r="V3178" s="427" t="s">
        <v>5177</v>
      </c>
      <c r="W3178" s="462"/>
      <c r="X3178" s="489">
        <v>45406</v>
      </c>
      <c r="Y3178" s="482"/>
      <c r="Z3178" s="74"/>
    </row>
    <row r="3179" spans="2:26" ht="42.45" hidden="1" customHeight="1" x14ac:dyDescent="0.3">
      <c r="B3179" s="56" t="str">
        <f t="shared" ca="1" si="378"/>
        <v>VERO</v>
      </c>
      <c r="C3179" s="57" t="b">
        <f t="shared" si="379"/>
        <v>1</v>
      </c>
      <c r="D3179" s="57" t="b">
        <f>+IF(Q3179='Convalida dati'!$B$16,AND('Dealflow centrale'!V3179&lt;&gt;"",I3179&lt;&gt;""),IF(AND('Dealflow centrale'!Q3179='Convalida dati'!$B$17,'Dealflow centrale'!I3179=""),OR('Dealflow centrale'!V3179="",V3179='Convalida dati'!$D$8),"FALSO"))</f>
        <v>1</v>
      </c>
      <c r="E3179" s="57" t="b">
        <f>+IF(OR(T3179='Convalida dati'!$F$4,T3179='Convalida dati'!$F$5,T3179='Convalida dati'!$F$8),OR('Dealflow centrale'!V3179='Convalida dati'!$D$9,V3179='Convalida dati'!$D$6,V3179='Convalida dati'!$D$7),IF(OR('Dealflow centrale'!T3179='Convalida dati'!$F$6,'Dealflow centrale'!T3179='Convalida dati'!$F$7),OR('Dealflow centrale'!V3179='Convalida dati'!$D$12,'Dealflow centrale'!V3179='Convalida dati'!$D$9,'Dealflow centrale'!V3179='Convalida dati'!$D$6),IF(T3179="",OR(V3179="",V3179='Convalida dati'!$D$8),"FALSO")))</f>
        <v>1</v>
      </c>
      <c r="F3179" s="58" t="str">
        <f t="shared" ca="1" si="380"/>
        <v>OK</v>
      </c>
      <c r="G3179" s="60">
        <f t="shared" si="381"/>
        <v>3174</v>
      </c>
      <c r="H3179" s="84">
        <v>45400</v>
      </c>
      <c r="I3179" s="295">
        <v>45400</v>
      </c>
      <c r="J3179" s="279" t="s">
        <v>6337</v>
      </c>
      <c r="K3179" s="70" t="s">
        <v>62</v>
      </c>
      <c r="L3179" s="70" t="s">
        <v>192</v>
      </c>
      <c r="M3179" s="72" t="s">
        <v>95</v>
      </c>
      <c r="N3179" s="75"/>
      <c r="O3179" s="73" t="s">
        <v>5387</v>
      </c>
      <c r="P3179" s="72" t="s">
        <v>37</v>
      </c>
      <c r="Q3179" s="281" t="s">
        <v>170</v>
      </c>
      <c r="R3179" s="385" t="s">
        <v>53</v>
      </c>
      <c r="S3179" s="388" t="str">
        <f>+'EVCA sectoralclassification'!E150</f>
        <v>Hospitality, sports and entertainment facilities</v>
      </c>
      <c r="T3179" s="397" t="s">
        <v>166</v>
      </c>
      <c r="U3179" s="380" t="s">
        <v>218</v>
      </c>
      <c r="V3179" s="425" t="s">
        <v>5177</v>
      </c>
      <c r="W3179" s="461"/>
      <c r="X3179" s="491">
        <v>45406</v>
      </c>
      <c r="Y3179" s="483"/>
      <c r="Z3179" s="80"/>
    </row>
    <row r="3180" spans="2:26" ht="42.45" hidden="1" customHeight="1" x14ac:dyDescent="0.3">
      <c r="B3180" s="56" t="str">
        <f t="shared" ca="1" si="378"/>
        <v>VERO</v>
      </c>
      <c r="C3180" s="57" t="b">
        <f t="shared" si="379"/>
        <v>1</v>
      </c>
      <c r="D3180" s="57" t="b">
        <f>+IF(Q3180='Convalida dati'!$B$16,AND('Dealflow centrale'!V3180&lt;&gt;"",I3180&lt;&gt;""),IF(AND('Dealflow centrale'!Q3180='Convalida dati'!$B$17,'Dealflow centrale'!I3180=""),OR('Dealflow centrale'!V3180="",V3180='Convalida dati'!$D$8),"FALSO"))</f>
        <v>1</v>
      </c>
      <c r="E3180" s="57" t="b">
        <f>+IF(OR(T3180='Convalida dati'!$F$4,T3180='Convalida dati'!$F$5,T3180='Convalida dati'!$F$8),OR('Dealflow centrale'!V3180='Convalida dati'!$D$9,V3180='Convalida dati'!$D$6,V3180='Convalida dati'!$D$7),IF(OR('Dealflow centrale'!T3180='Convalida dati'!$F$6,'Dealflow centrale'!T3180='Convalida dati'!$F$7),OR('Dealflow centrale'!V3180='Convalida dati'!$D$12,'Dealflow centrale'!V3180='Convalida dati'!$D$9,'Dealflow centrale'!V3180='Convalida dati'!$D$6),IF(T3180="",OR(V3180="",V3180='Convalida dati'!$D$8),"FALSO")))</f>
        <v>1</v>
      </c>
      <c r="F3180" s="58" t="str">
        <f t="shared" ca="1" si="380"/>
        <v>OK</v>
      </c>
      <c r="G3180" s="66">
        <f t="shared" si="381"/>
        <v>3175</v>
      </c>
      <c r="H3180" s="85">
        <v>45401</v>
      </c>
      <c r="I3180" s="296">
        <v>45401</v>
      </c>
      <c r="J3180" s="292" t="s">
        <v>6338</v>
      </c>
      <c r="K3180" s="76" t="s">
        <v>62</v>
      </c>
      <c r="L3180" s="76" t="s">
        <v>206</v>
      </c>
      <c r="M3180" s="78" t="s">
        <v>206</v>
      </c>
      <c r="N3180" s="77"/>
      <c r="O3180" s="272" t="s">
        <v>6339</v>
      </c>
      <c r="P3180" s="78" t="s">
        <v>34</v>
      </c>
      <c r="Q3180" s="280" t="s">
        <v>170</v>
      </c>
      <c r="R3180" s="384" t="s">
        <v>49</v>
      </c>
      <c r="S3180" s="390" t="str">
        <f>+'EVCA sectoralclassification'!E214</f>
        <v>Systems software</v>
      </c>
      <c r="T3180" s="396" t="s">
        <v>166</v>
      </c>
      <c r="U3180" s="391" t="s">
        <v>218</v>
      </c>
      <c r="V3180" s="427" t="s">
        <v>5177</v>
      </c>
      <c r="W3180" s="462"/>
      <c r="X3180" s="489">
        <v>45406</v>
      </c>
      <c r="Y3180" s="482"/>
      <c r="Z3180" s="74"/>
    </row>
    <row r="3181" spans="2:26" ht="42.45" hidden="1" customHeight="1" x14ac:dyDescent="0.3">
      <c r="B3181" s="56" t="str">
        <f t="shared" ca="1" si="378"/>
        <v>VERO</v>
      </c>
      <c r="C3181" s="57" t="b">
        <f t="shared" si="379"/>
        <v>1</v>
      </c>
      <c r="D3181" s="57" t="b">
        <f>+IF(Q3181='Convalida dati'!$B$16,AND('Dealflow centrale'!V3181&lt;&gt;"",I3181&lt;&gt;""),IF(AND('Dealflow centrale'!Q3181='Convalida dati'!$B$17,'Dealflow centrale'!I3181=""),OR('Dealflow centrale'!V3181="",V3181='Convalida dati'!$D$8),"FALSO"))</f>
        <v>1</v>
      </c>
      <c r="E3181" s="57" t="b">
        <f>+IF(OR(T3181='Convalida dati'!$F$4,T3181='Convalida dati'!$F$5,T3181='Convalida dati'!$F$8),OR('Dealflow centrale'!V3181='Convalida dati'!$D$9,V3181='Convalida dati'!$D$6,V3181='Convalida dati'!$D$7),IF(OR('Dealflow centrale'!T3181='Convalida dati'!$F$6,'Dealflow centrale'!T3181='Convalida dati'!$F$7),OR('Dealflow centrale'!V3181='Convalida dati'!$D$12,'Dealflow centrale'!V3181='Convalida dati'!$D$9,'Dealflow centrale'!V3181='Convalida dati'!$D$6),IF(T3181="",OR(V3181="",V3181='Convalida dati'!$D$8),"FALSO")))</f>
        <v>1</v>
      </c>
      <c r="F3181" s="58" t="str">
        <f t="shared" ca="1" si="380"/>
        <v>OK</v>
      </c>
      <c r="G3181" s="60">
        <f t="shared" si="381"/>
        <v>3176</v>
      </c>
      <c r="H3181" s="84">
        <v>45401</v>
      </c>
      <c r="I3181" s="295">
        <v>45401</v>
      </c>
      <c r="J3181" s="279" t="s">
        <v>6340</v>
      </c>
      <c r="K3181" s="70" t="s">
        <v>62</v>
      </c>
      <c r="L3181" s="70" t="s">
        <v>190</v>
      </c>
      <c r="M3181" s="72" t="s">
        <v>99</v>
      </c>
      <c r="N3181" s="75"/>
      <c r="O3181" s="73" t="s">
        <v>6341</v>
      </c>
      <c r="P3181" s="72" t="s">
        <v>35</v>
      </c>
      <c r="Q3181" s="281" t="s">
        <v>170</v>
      </c>
      <c r="R3181" s="385" t="s">
        <v>52</v>
      </c>
      <c r="S3181" s="388" t="str">
        <f>+'EVCA sectoralclassification'!E232</f>
        <v>Medical devices and supplies</v>
      </c>
      <c r="T3181" s="397" t="s">
        <v>166</v>
      </c>
      <c r="U3181" s="380" t="s">
        <v>218</v>
      </c>
      <c r="V3181" s="425" t="s">
        <v>5177</v>
      </c>
      <c r="W3181" s="461"/>
      <c r="X3181" s="488">
        <v>45406</v>
      </c>
      <c r="Y3181" s="483"/>
      <c r="Z3181" s="80"/>
    </row>
    <row r="3182" spans="2:26" ht="42.45" hidden="1" customHeight="1" x14ac:dyDescent="0.3">
      <c r="B3182" s="56" t="str">
        <f t="shared" ca="1" si="378"/>
        <v>VERO</v>
      </c>
      <c r="C3182" s="57" t="b">
        <f t="shared" si="379"/>
        <v>1</v>
      </c>
      <c r="D3182" s="57" t="b">
        <f>+IF(Q3182='Convalida dati'!$B$16,AND('Dealflow centrale'!V3182&lt;&gt;"",I3182&lt;&gt;""),IF(AND('Dealflow centrale'!Q3182='Convalida dati'!$B$17,'Dealflow centrale'!I3182=""),OR('Dealflow centrale'!V3182="",V3182='Convalida dati'!$D$8),"FALSO"))</f>
        <v>1</v>
      </c>
      <c r="E3182" s="57" t="b">
        <f>+IF(OR(T3182='Convalida dati'!$F$4,T3182='Convalida dati'!$F$5,T3182='Convalida dati'!$F$8),OR('Dealflow centrale'!V3182='Convalida dati'!$D$9,V3182='Convalida dati'!$D$6,V3182='Convalida dati'!$D$7),IF(OR('Dealflow centrale'!T3182='Convalida dati'!$F$6,'Dealflow centrale'!T3182='Convalida dati'!$F$7),OR('Dealflow centrale'!V3182='Convalida dati'!$D$12,'Dealflow centrale'!V3182='Convalida dati'!$D$9,'Dealflow centrale'!V3182='Convalida dati'!$D$6),IF(T3182="",OR(V3182="",V3182='Convalida dati'!$D$8),"FALSO")))</f>
        <v>1</v>
      </c>
      <c r="F3182" s="58" t="str">
        <f t="shared" ca="1" si="380"/>
        <v>OK</v>
      </c>
      <c r="G3182" s="66">
        <f t="shared" si="381"/>
        <v>3177</v>
      </c>
      <c r="H3182" s="85">
        <v>45401</v>
      </c>
      <c r="I3182" s="296">
        <v>45401</v>
      </c>
      <c r="J3182" s="292" t="s">
        <v>6342</v>
      </c>
      <c r="K3182" s="76" t="s">
        <v>62</v>
      </c>
      <c r="L3182" s="76" t="s">
        <v>830</v>
      </c>
      <c r="M3182" s="78" t="s">
        <v>103</v>
      </c>
      <c r="N3182" s="64"/>
      <c r="O3182" s="272" t="s">
        <v>6225</v>
      </c>
      <c r="P3182" s="78" t="s">
        <v>35</v>
      </c>
      <c r="Q3182" s="280" t="s">
        <v>170</v>
      </c>
      <c r="R3182" s="384" t="s">
        <v>49</v>
      </c>
      <c r="S3182" s="387" t="str">
        <f>+'EVCA sectoralclassification'!E214</f>
        <v>Systems software</v>
      </c>
      <c r="T3182" s="384" t="s">
        <v>166</v>
      </c>
      <c r="U3182" s="78" t="s">
        <v>218</v>
      </c>
      <c r="V3182" s="427" t="s">
        <v>5177</v>
      </c>
      <c r="W3182" s="462"/>
      <c r="X3182" s="489">
        <v>45406</v>
      </c>
      <c r="Y3182" s="482"/>
      <c r="Z3182" s="74"/>
    </row>
    <row r="3183" spans="2:26" ht="42.45" hidden="1" customHeight="1" x14ac:dyDescent="0.3">
      <c r="B3183" s="56" t="str">
        <f t="shared" ca="1" si="378"/>
        <v>VERO</v>
      </c>
      <c r="C3183" s="57" t="b">
        <f t="shared" si="379"/>
        <v>1</v>
      </c>
      <c r="D3183" s="57" t="b">
        <f>+IF(Q3183='Convalida dati'!$B$16,AND('Dealflow centrale'!V3183&lt;&gt;"",I3183&lt;&gt;""),IF(AND('Dealflow centrale'!Q3183='Convalida dati'!$B$17,'Dealflow centrale'!I3183=""),OR('Dealflow centrale'!V3183="",V3183='Convalida dati'!$D$8),"FALSO"))</f>
        <v>1</v>
      </c>
      <c r="E3183" s="57" t="b">
        <f>+IF(OR(T3183='Convalida dati'!$F$4,T3183='Convalida dati'!$F$5,T3183='Convalida dati'!$F$8),OR('Dealflow centrale'!V3183='Convalida dati'!$D$9,V3183='Convalida dati'!$D$6,V3183='Convalida dati'!$D$7),IF(OR('Dealflow centrale'!T3183='Convalida dati'!$F$6,'Dealflow centrale'!T3183='Convalida dati'!$F$7),OR('Dealflow centrale'!V3183='Convalida dati'!$D$12,'Dealflow centrale'!V3183='Convalida dati'!$D$9,'Dealflow centrale'!V3183='Convalida dati'!$D$6),IF(T3183="",OR(V3183="",V3183='Convalida dati'!$D$8),"FALSO")))</f>
        <v>1</v>
      </c>
      <c r="F3183" s="58" t="str">
        <f t="shared" ca="1" si="380"/>
        <v>OK</v>
      </c>
      <c r="G3183" s="60">
        <f t="shared" si="381"/>
        <v>3178</v>
      </c>
      <c r="H3183" s="84">
        <v>45404</v>
      </c>
      <c r="I3183" s="295">
        <v>45404</v>
      </c>
      <c r="J3183" s="279" t="s">
        <v>6344</v>
      </c>
      <c r="K3183" s="70" t="s">
        <v>62</v>
      </c>
      <c r="L3183" s="70" t="s">
        <v>234</v>
      </c>
      <c r="M3183" s="72" t="s">
        <v>96</v>
      </c>
      <c r="N3183" s="75"/>
      <c r="O3183" s="73" t="s">
        <v>6343</v>
      </c>
      <c r="P3183" s="72" t="s">
        <v>83</v>
      </c>
      <c r="Q3183" s="281" t="s">
        <v>170</v>
      </c>
      <c r="R3183" s="385" t="s">
        <v>49</v>
      </c>
      <c r="S3183" s="388" t="s">
        <v>702</v>
      </c>
      <c r="T3183" s="385" t="s">
        <v>166</v>
      </c>
      <c r="U3183" s="72" t="s">
        <v>218</v>
      </c>
      <c r="V3183" s="425" t="s">
        <v>5177</v>
      </c>
      <c r="W3183" s="461"/>
      <c r="X3183" s="488">
        <v>45406</v>
      </c>
      <c r="Y3183" s="483"/>
      <c r="Z3183" s="80"/>
    </row>
    <row r="3184" spans="2:26" ht="42.45" hidden="1" customHeight="1" x14ac:dyDescent="0.3">
      <c r="B3184" s="56" t="str">
        <f t="shared" ca="1" si="378"/>
        <v>VERO</v>
      </c>
      <c r="C3184" s="57" t="b">
        <f t="shared" si="379"/>
        <v>1</v>
      </c>
      <c r="D3184" s="57" t="b">
        <f>+IF(Q3184='Convalida dati'!$B$16,AND('Dealflow centrale'!V3184&lt;&gt;"",I3184&lt;&gt;""),IF(AND('Dealflow centrale'!Q3184='Convalida dati'!$B$17,'Dealflow centrale'!I3184=""),OR('Dealflow centrale'!V3184="",V3184='Convalida dati'!$D$8),"FALSO"))</f>
        <v>1</v>
      </c>
      <c r="E3184" s="57" t="b">
        <f>+IF(OR(T3184='Convalida dati'!$F$4,T3184='Convalida dati'!$F$5,T3184='Convalida dati'!$F$8),OR('Dealflow centrale'!V3184='Convalida dati'!$D$9,V3184='Convalida dati'!$D$6,V3184='Convalida dati'!$D$7),IF(OR('Dealflow centrale'!T3184='Convalida dati'!$F$6,'Dealflow centrale'!T3184='Convalida dati'!$F$7),OR('Dealflow centrale'!V3184='Convalida dati'!$D$12,'Dealflow centrale'!V3184='Convalida dati'!$D$9,'Dealflow centrale'!V3184='Convalida dati'!$D$6),IF(T3184="",OR(V3184="",V3184='Convalida dati'!$D$8),"FALSO")))</f>
        <v>1</v>
      </c>
      <c r="F3184" s="58" t="str">
        <f t="shared" ca="1" si="380"/>
        <v>OK</v>
      </c>
      <c r="G3184" s="66">
        <f t="shared" si="381"/>
        <v>3179</v>
      </c>
      <c r="H3184" s="85">
        <v>45405</v>
      </c>
      <c r="I3184" s="296">
        <v>45405</v>
      </c>
      <c r="J3184" s="292" t="s">
        <v>6345</v>
      </c>
      <c r="K3184" s="76" t="s">
        <v>62</v>
      </c>
      <c r="L3184" s="76" t="s">
        <v>206</v>
      </c>
      <c r="M3184" s="78" t="s">
        <v>206</v>
      </c>
      <c r="N3184" s="64"/>
      <c r="O3184" s="272" t="s">
        <v>6206</v>
      </c>
      <c r="P3184" s="78" t="s">
        <v>35</v>
      </c>
      <c r="Q3184" s="280" t="s">
        <v>170</v>
      </c>
      <c r="R3184" s="382" t="s">
        <v>49</v>
      </c>
      <c r="S3184" s="390" t="s">
        <v>702</v>
      </c>
      <c r="T3184" s="382" t="s">
        <v>166</v>
      </c>
      <c r="U3184" s="78" t="s">
        <v>218</v>
      </c>
      <c r="V3184" s="427" t="s">
        <v>5177</v>
      </c>
      <c r="W3184" s="462"/>
      <c r="X3184" s="489">
        <v>45406</v>
      </c>
      <c r="Y3184" s="482"/>
      <c r="Z3184" s="74"/>
    </row>
    <row r="3185" spans="2:26" ht="42.45" hidden="1" customHeight="1" x14ac:dyDescent="0.3">
      <c r="B3185" s="56" t="str">
        <f t="shared" ca="1" si="378"/>
        <v>VERO</v>
      </c>
      <c r="C3185" s="57" t="b">
        <f t="shared" si="379"/>
        <v>1</v>
      </c>
      <c r="D3185" s="57" t="b">
        <f>+IF(Q3185='Convalida dati'!$B$16,AND('Dealflow centrale'!V3185&lt;&gt;"",I3185&lt;&gt;""),IF(AND('Dealflow centrale'!Q3185='Convalida dati'!$B$17,'Dealflow centrale'!I3185=""),OR('Dealflow centrale'!V3185="",V3185='Convalida dati'!$D$8),"FALSO"))</f>
        <v>1</v>
      </c>
      <c r="E3185" s="57" t="b">
        <f>+IF(OR(T3185='Convalida dati'!$F$4,T3185='Convalida dati'!$F$5,T3185='Convalida dati'!$F$8),OR('Dealflow centrale'!V3185='Convalida dati'!$D$9,V3185='Convalida dati'!$D$6,V3185='Convalida dati'!$D$7),IF(OR('Dealflow centrale'!T3185='Convalida dati'!$F$6,'Dealflow centrale'!T3185='Convalida dati'!$F$7),OR('Dealflow centrale'!V3185='Convalida dati'!$D$12,'Dealflow centrale'!V3185='Convalida dati'!$D$9,'Dealflow centrale'!V3185='Convalida dati'!$D$6),IF(T3185="",OR(V3185="",V3185='Convalida dati'!$D$8),"FALSO")))</f>
        <v>1</v>
      </c>
      <c r="F3185" s="58" t="str">
        <f t="shared" ca="1" si="380"/>
        <v>OK</v>
      </c>
      <c r="G3185" s="60">
        <f t="shared" si="381"/>
        <v>3180</v>
      </c>
      <c r="H3185" s="84">
        <v>45405</v>
      </c>
      <c r="I3185" s="295">
        <v>45405</v>
      </c>
      <c r="J3185" s="279" t="s">
        <v>6346</v>
      </c>
      <c r="K3185" s="70" t="s">
        <v>62</v>
      </c>
      <c r="L3185" s="70" t="s">
        <v>149</v>
      </c>
      <c r="M3185" s="72" t="s">
        <v>92</v>
      </c>
      <c r="N3185" s="75"/>
      <c r="O3185" s="73" t="s">
        <v>6206</v>
      </c>
      <c r="P3185" s="72" t="s">
        <v>35</v>
      </c>
      <c r="Q3185" s="281" t="s">
        <v>170</v>
      </c>
      <c r="R3185" s="385" t="s">
        <v>49</v>
      </c>
      <c r="S3185" s="388" t="s">
        <v>702</v>
      </c>
      <c r="T3185" s="385" t="s">
        <v>166</v>
      </c>
      <c r="U3185" s="72" t="s">
        <v>218</v>
      </c>
      <c r="V3185" s="425" t="s">
        <v>5177</v>
      </c>
      <c r="W3185" s="461"/>
      <c r="X3185" s="488">
        <v>45406</v>
      </c>
      <c r="Y3185" s="483"/>
      <c r="Z3185" s="80"/>
    </row>
    <row r="3186" spans="2:26" ht="42.45" hidden="1" customHeight="1" x14ac:dyDescent="0.3">
      <c r="B3186" s="56" t="str">
        <f t="shared" ca="1" si="378"/>
        <v>VERO</v>
      </c>
      <c r="C3186" s="57" t="b">
        <f t="shared" si="379"/>
        <v>1</v>
      </c>
      <c r="D3186" s="57" t="b">
        <f>+IF(Q3186='Convalida dati'!$B$16,AND('Dealflow centrale'!V3186&lt;&gt;"",I3186&lt;&gt;""),IF(AND('Dealflow centrale'!Q3186='Convalida dati'!$B$17,'Dealflow centrale'!I3186=""),OR('Dealflow centrale'!V3186="",V3186='Convalida dati'!$D$8),"FALSO"))</f>
        <v>1</v>
      </c>
      <c r="E3186" s="57" t="b">
        <f>+IF(OR(T3186='Convalida dati'!$F$4,T3186='Convalida dati'!$F$5,T3186='Convalida dati'!$F$8),OR('Dealflow centrale'!V3186='Convalida dati'!$D$9,V3186='Convalida dati'!$D$6,V3186='Convalida dati'!$D$7),IF(OR('Dealflow centrale'!T3186='Convalida dati'!$F$6,'Dealflow centrale'!T3186='Convalida dati'!$F$7),OR('Dealflow centrale'!V3186='Convalida dati'!$D$12,'Dealflow centrale'!V3186='Convalida dati'!$D$9,'Dealflow centrale'!V3186='Convalida dati'!$D$6),IF(T3186="",OR(V3186="",V3186='Convalida dati'!$D$8),"FALSO")))</f>
        <v>1</v>
      </c>
      <c r="F3186" s="58" t="str">
        <f t="shared" ca="1" si="380"/>
        <v>OK</v>
      </c>
      <c r="G3186" s="66">
        <f t="shared" si="381"/>
        <v>3181</v>
      </c>
      <c r="H3186" s="85">
        <v>45405</v>
      </c>
      <c r="I3186" s="296">
        <v>45405</v>
      </c>
      <c r="J3186" s="292" t="s">
        <v>6347</v>
      </c>
      <c r="K3186" s="76" t="s">
        <v>62</v>
      </c>
      <c r="L3186" s="76" t="s">
        <v>3950</v>
      </c>
      <c r="M3186" s="78" t="s">
        <v>92</v>
      </c>
      <c r="N3186" s="77"/>
      <c r="O3186" s="272" t="s">
        <v>6206</v>
      </c>
      <c r="P3186" s="78" t="s">
        <v>35</v>
      </c>
      <c r="Q3186" s="280" t="s">
        <v>170</v>
      </c>
      <c r="R3186" s="384" t="s">
        <v>46</v>
      </c>
      <c r="S3186" s="390" t="str">
        <f>+'EVCA sectoralclassification'!E179</f>
        <v>Energy: other</v>
      </c>
      <c r="T3186" s="396" t="s">
        <v>166</v>
      </c>
      <c r="U3186" s="391" t="s">
        <v>218</v>
      </c>
      <c r="V3186" s="427" t="s">
        <v>5177</v>
      </c>
      <c r="W3186" s="462"/>
      <c r="X3186" s="489">
        <v>45406</v>
      </c>
      <c r="Y3186" s="482"/>
      <c r="Z3186" s="74"/>
    </row>
    <row r="3187" spans="2:26" ht="42.45" hidden="1" customHeight="1" x14ac:dyDescent="0.3">
      <c r="B3187" s="56" t="str">
        <f t="shared" ca="1" si="378"/>
        <v>VERO</v>
      </c>
      <c r="C3187" s="57" t="b">
        <f t="shared" si="379"/>
        <v>1</v>
      </c>
      <c r="D3187" s="57" t="b">
        <f>+IF(Q3187='Convalida dati'!$B$16,AND('Dealflow centrale'!V3187&lt;&gt;"",I3187&lt;&gt;""),IF(AND('Dealflow centrale'!Q3187='Convalida dati'!$B$17,'Dealflow centrale'!I3187=""),OR('Dealflow centrale'!V3187="",V3187='Convalida dati'!$D$8),"FALSO"))</f>
        <v>1</v>
      </c>
      <c r="E3187" s="57" t="b">
        <f>+IF(OR(T3187='Convalida dati'!$F$4,T3187='Convalida dati'!$F$5,T3187='Convalida dati'!$F$8),OR('Dealflow centrale'!V3187='Convalida dati'!$D$9,V3187='Convalida dati'!$D$6,V3187='Convalida dati'!$D$7),IF(OR('Dealflow centrale'!T3187='Convalida dati'!$F$6,'Dealflow centrale'!T3187='Convalida dati'!$F$7),OR('Dealflow centrale'!V3187='Convalida dati'!$D$12,'Dealflow centrale'!V3187='Convalida dati'!$D$9,'Dealflow centrale'!V3187='Convalida dati'!$D$6),IF(T3187="",OR(V3187="",V3187='Convalida dati'!$D$8),"FALSO")))</f>
        <v>1</v>
      </c>
      <c r="F3187" s="58" t="str">
        <f t="shared" ca="1" si="380"/>
        <v>OK</v>
      </c>
      <c r="G3187" s="60">
        <f t="shared" si="381"/>
        <v>3182</v>
      </c>
      <c r="H3187" s="84">
        <v>45406</v>
      </c>
      <c r="I3187" s="295">
        <v>45406</v>
      </c>
      <c r="J3187" s="279" t="s">
        <v>6348</v>
      </c>
      <c r="K3187" s="70" t="s">
        <v>62</v>
      </c>
      <c r="L3187" s="70" t="s">
        <v>165</v>
      </c>
      <c r="M3187" s="72" t="s">
        <v>90</v>
      </c>
      <c r="N3187" s="75" t="s">
        <v>111</v>
      </c>
      <c r="O3187" s="73"/>
      <c r="P3187" s="72" t="s">
        <v>36</v>
      </c>
      <c r="Q3187" s="281" t="s">
        <v>170</v>
      </c>
      <c r="R3187" s="385" t="s">
        <v>52</v>
      </c>
      <c r="S3187" s="388" t="str">
        <f>+'EVCA sectoralclassification'!E234</f>
        <v>Healthcare: other</v>
      </c>
      <c r="T3187" s="397" t="s">
        <v>166</v>
      </c>
      <c r="U3187" s="380" t="s">
        <v>218</v>
      </c>
      <c r="V3187" s="425" t="s">
        <v>5177</v>
      </c>
      <c r="W3187" s="461"/>
      <c r="X3187" s="488">
        <v>45406</v>
      </c>
      <c r="Y3187" s="483"/>
      <c r="Z3187" s="80"/>
    </row>
    <row r="3188" spans="2:26" ht="42.45" hidden="1" customHeight="1" x14ac:dyDescent="0.3">
      <c r="B3188" s="56" t="str">
        <f t="shared" ca="1" si="378"/>
        <v>VERO</v>
      </c>
      <c r="C3188" s="57" t="b">
        <f t="shared" si="379"/>
        <v>1</v>
      </c>
      <c r="D3188" s="57" t="b">
        <f>+IF(Q3188='Convalida dati'!$B$16,AND('Dealflow centrale'!V3188&lt;&gt;"",I3188&lt;&gt;""),IF(AND('Dealflow centrale'!Q3188='Convalida dati'!$B$17,'Dealflow centrale'!I3188=""),OR('Dealflow centrale'!V3188="",V3188='Convalida dati'!$D$8),"FALSO"))</f>
        <v>1</v>
      </c>
      <c r="E3188" s="57" t="b">
        <f>+IF(OR(T3188='Convalida dati'!$F$4,T3188='Convalida dati'!$F$5,T3188='Convalida dati'!$F$8),OR('Dealflow centrale'!V3188='Convalida dati'!$D$9,V3188='Convalida dati'!$D$6,V3188='Convalida dati'!$D$7),IF(OR('Dealflow centrale'!T3188='Convalida dati'!$F$6,'Dealflow centrale'!T3188='Convalida dati'!$F$7),OR('Dealflow centrale'!V3188='Convalida dati'!$D$12,'Dealflow centrale'!V3188='Convalida dati'!$D$9,'Dealflow centrale'!V3188='Convalida dati'!$D$6),IF(T3188="",OR(V3188="",V3188='Convalida dati'!$D$8),"FALSO")))</f>
        <v>1</v>
      </c>
      <c r="F3188" s="58" t="str">
        <f t="shared" ca="1" si="380"/>
        <v>OK</v>
      </c>
      <c r="G3188" s="66">
        <f t="shared" si="381"/>
        <v>3183</v>
      </c>
      <c r="H3188" s="85">
        <v>45407</v>
      </c>
      <c r="I3188" s="296">
        <v>45407</v>
      </c>
      <c r="J3188" s="292" t="s">
        <v>6352</v>
      </c>
      <c r="K3188" s="76" t="s">
        <v>62</v>
      </c>
      <c r="L3188" s="76" t="s">
        <v>149</v>
      </c>
      <c r="M3188" s="78" t="s">
        <v>92</v>
      </c>
      <c r="N3188" s="77"/>
      <c r="O3188" s="272" t="s">
        <v>6353</v>
      </c>
      <c r="P3188" s="78" t="s">
        <v>35</v>
      </c>
      <c r="Q3188" s="280" t="s">
        <v>170</v>
      </c>
      <c r="R3188" s="382" t="s">
        <v>43</v>
      </c>
      <c r="S3188" s="387" t="str">
        <f>+'EVCA sectoralclassification'!E120</f>
        <v>Consumer products manufacturing</v>
      </c>
      <c r="T3188" s="396" t="s">
        <v>166</v>
      </c>
      <c r="U3188" s="391" t="s">
        <v>218</v>
      </c>
      <c r="V3188" s="427" t="s">
        <v>5177</v>
      </c>
      <c r="W3188" s="462"/>
      <c r="X3188" s="489">
        <v>45412</v>
      </c>
      <c r="Y3188" s="482"/>
      <c r="Z3188" s="74"/>
    </row>
    <row r="3189" spans="2:26" ht="42.45" hidden="1" customHeight="1" x14ac:dyDescent="0.3">
      <c r="B3189" s="56" t="str">
        <f t="shared" ca="1" si="378"/>
        <v>VERO</v>
      </c>
      <c r="C3189" s="57" t="b">
        <f t="shared" si="379"/>
        <v>1</v>
      </c>
      <c r="D3189" s="57" t="b">
        <f>+IF(Q3189='Convalida dati'!$B$16,AND('Dealflow centrale'!V3189&lt;&gt;"",I3189&lt;&gt;""),IF(AND('Dealflow centrale'!Q3189='Convalida dati'!$B$17,'Dealflow centrale'!I3189=""),OR('Dealflow centrale'!V3189="",V3189='Convalida dati'!$D$8),"FALSO"))</f>
        <v>1</v>
      </c>
      <c r="E3189" s="57" t="b">
        <f>+IF(OR(T3189='Convalida dati'!$F$4,T3189='Convalida dati'!$F$5,T3189='Convalida dati'!$F$8),OR('Dealflow centrale'!V3189='Convalida dati'!$D$9,V3189='Convalida dati'!$D$6,V3189='Convalida dati'!$D$7),IF(OR('Dealflow centrale'!T3189='Convalida dati'!$F$6,'Dealflow centrale'!T3189='Convalida dati'!$F$7),OR('Dealflow centrale'!V3189='Convalida dati'!$D$12,'Dealflow centrale'!V3189='Convalida dati'!$D$9,'Dealflow centrale'!V3189='Convalida dati'!$D$6),IF(T3189="",OR(V3189="",V3189='Convalida dati'!$D$8),"FALSO")))</f>
        <v>1</v>
      </c>
      <c r="F3189" s="58" t="str">
        <f t="shared" ca="1" si="380"/>
        <v>OK</v>
      </c>
      <c r="G3189" s="60">
        <f t="shared" si="381"/>
        <v>3184</v>
      </c>
      <c r="H3189" s="84">
        <v>45405</v>
      </c>
      <c r="I3189" s="295">
        <v>45409</v>
      </c>
      <c r="J3189" s="279" t="s">
        <v>6355</v>
      </c>
      <c r="K3189" s="70" t="s">
        <v>62</v>
      </c>
      <c r="L3189" s="70" t="s">
        <v>206</v>
      </c>
      <c r="M3189" s="72" t="s">
        <v>206</v>
      </c>
      <c r="N3189" s="75"/>
      <c r="O3189" s="73" t="s">
        <v>6356</v>
      </c>
      <c r="P3189" s="72" t="s">
        <v>34</v>
      </c>
      <c r="Q3189" s="281" t="s">
        <v>170</v>
      </c>
      <c r="R3189" s="385" t="s">
        <v>53</v>
      </c>
      <c r="S3189" s="388" t="str">
        <f>+'EVCA sectoralclassification'!E116</f>
        <v>Transportation: other</v>
      </c>
      <c r="T3189" s="397" t="s">
        <v>41</v>
      </c>
      <c r="U3189" s="380" t="s">
        <v>218</v>
      </c>
      <c r="V3189" s="434" t="s">
        <v>174</v>
      </c>
      <c r="W3189" s="397"/>
      <c r="X3189" s="491">
        <v>45412</v>
      </c>
      <c r="Y3189" s="483"/>
      <c r="Z3189" s="80"/>
    </row>
    <row r="3190" spans="2:26" ht="42.45" hidden="1" customHeight="1" x14ac:dyDescent="0.3">
      <c r="B3190" s="56" t="str">
        <f t="shared" ca="1" si="378"/>
        <v>VERO</v>
      </c>
      <c r="C3190" s="57" t="b">
        <f t="shared" si="379"/>
        <v>1</v>
      </c>
      <c r="D3190" s="57" t="b">
        <f>+IF(Q3190='Convalida dati'!$B$16,AND('Dealflow centrale'!V3190&lt;&gt;"",I3190&lt;&gt;""),IF(AND('Dealflow centrale'!Q3190='Convalida dati'!$B$17,'Dealflow centrale'!I3190=""),OR('Dealflow centrale'!V3190="",V3190='Convalida dati'!$D$8),"FALSO"))</f>
        <v>1</v>
      </c>
      <c r="E3190" s="57" t="b">
        <f>+IF(OR(T3190='Convalida dati'!$F$4,T3190='Convalida dati'!$F$5,T3190='Convalida dati'!$F$8),OR('Dealflow centrale'!V3190='Convalida dati'!$D$9,V3190='Convalida dati'!$D$6,V3190='Convalida dati'!$D$7),IF(OR('Dealflow centrale'!T3190='Convalida dati'!$F$6,'Dealflow centrale'!T3190='Convalida dati'!$F$7),OR('Dealflow centrale'!V3190='Convalida dati'!$D$12,'Dealflow centrale'!V3190='Convalida dati'!$D$9,'Dealflow centrale'!V3190='Convalida dati'!$D$6),IF(T3190="",OR(V3190="",V3190='Convalida dati'!$D$8),"FALSO")))</f>
        <v>1</v>
      </c>
      <c r="F3190" s="58" t="str">
        <f t="shared" ca="1" si="380"/>
        <v>OK</v>
      </c>
      <c r="G3190" s="66">
        <f t="shared" si="381"/>
        <v>3185</v>
      </c>
      <c r="H3190" s="273">
        <v>45412</v>
      </c>
      <c r="I3190" s="296">
        <v>45412</v>
      </c>
      <c r="J3190" s="292" t="s">
        <v>6357</v>
      </c>
      <c r="K3190" s="76" t="s">
        <v>62</v>
      </c>
      <c r="L3190" s="76" t="s">
        <v>1438</v>
      </c>
      <c r="M3190" s="78" t="s">
        <v>96</v>
      </c>
      <c r="N3190" s="77"/>
      <c r="O3190" s="272" t="s">
        <v>6359</v>
      </c>
      <c r="P3190" s="78" t="s">
        <v>35</v>
      </c>
      <c r="Q3190" s="280" t="s">
        <v>170</v>
      </c>
      <c r="R3190" s="384" t="s">
        <v>48</v>
      </c>
      <c r="S3190" s="387" t="str">
        <f>+'EVCA sectoralclassification'!E189</f>
        <v>Broadcasting, publications and content providers</v>
      </c>
      <c r="T3190" s="396" t="s">
        <v>166</v>
      </c>
      <c r="U3190" s="391" t="s">
        <v>218</v>
      </c>
      <c r="V3190" s="427" t="s">
        <v>5177</v>
      </c>
      <c r="W3190" s="462"/>
      <c r="X3190" s="489">
        <v>45420</v>
      </c>
      <c r="Y3190" s="482"/>
      <c r="Z3190" s="74"/>
    </row>
    <row r="3191" spans="2:26" ht="42.45" hidden="1" customHeight="1" x14ac:dyDescent="0.3">
      <c r="B3191" s="56" t="str">
        <f t="shared" ca="1" si="378"/>
        <v>VERO</v>
      </c>
      <c r="C3191" s="57" t="b">
        <f t="shared" si="379"/>
        <v>1</v>
      </c>
      <c r="D3191" s="57" t="b">
        <f>+IF(Q3191='Convalida dati'!$B$16,AND('Dealflow centrale'!V3191&lt;&gt;"",I3191&lt;&gt;""),IF(AND('Dealflow centrale'!Q3191='Convalida dati'!$B$17,'Dealflow centrale'!I3191=""),OR('Dealflow centrale'!V3191="",V3191='Convalida dati'!$D$8),"FALSO"))</f>
        <v>1</v>
      </c>
      <c r="E3191" s="57" t="b">
        <f>+IF(OR(T3191='Convalida dati'!$F$4,T3191='Convalida dati'!$F$5,T3191='Convalida dati'!$F$8),OR('Dealflow centrale'!V3191='Convalida dati'!$D$9,V3191='Convalida dati'!$D$6,V3191='Convalida dati'!$D$7),IF(OR('Dealflow centrale'!T3191='Convalida dati'!$F$6,'Dealflow centrale'!T3191='Convalida dati'!$F$7),OR('Dealflow centrale'!V3191='Convalida dati'!$D$12,'Dealflow centrale'!V3191='Convalida dati'!$D$9,'Dealflow centrale'!V3191='Convalida dati'!$D$6),IF(T3191="",OR(V3191="",V3191='Convalida dati'!$D$8),"FALSO")))</f>
        <v>1</v>
      </c>
      <c r="F3191" s="58" t="str">
        <f t="shared" ca="1" si="380"/>
        <v>OK</v>
      </c>
      <c r="G3191" s="60">
        <f t="shared" si="381"/>
        <v>3186</v>
      </c>
      <c r="H3191" s="84">
        <v>45414</v>
      </c>
      <c r="I3191" s="295">
        <f>+H3191</f>
        <v>45414</v>
      </c>
      <c r="J3191" s="279" t="s">
        <v>6360</v>
      </c>
      <c r="K3191" s="70" t="s">
        <v>62</v>
      </c>
      <c r="L3191" s="70" t="s">
        <v>149</v>
      </c>
      <c r="M3191" s="72" t="s">
        <v>92</v>
      </c>
      <c r="N3191" s="75"/>
      <c r="O3191" s="73" t="s">
        <v>6358</v>
      </c>
      <c r="P3191" s="72" t="s">
        <v>34</v>
      </c>
      <c r="Q3191" s="281" t="s">
        <v>170</v>
      </c>
      <c r="R3191" s="385" t="s">
        <v>48</v>
      </c>
      <c r="S3191" s="388" t="str">
        <f>+'EVCA sectoralclassification'!E199</f>
        <v>Internet technologies</v>
      </c>
      <c r="T3191" s="397" t="s">
        <v>166</v>
      </c>
      <c r="U3191" s="380" t="s">
        <v>218</v>
      </c>
      <c r="V3191" s="425" t="s">
        <v>5177</v>
      </c>
      <c r="W3191" s="461"/>
      <c r="X3191" s="488">
        <v>45420</v>
      </c>
      <c r="Y3191" s="483"/>
      <c r="Z3191" s="80"/>
    </row>
    <row r="3192" spans="2:26" ht="42.45" hidden="1" customHeight="1" x14ac:dyDescent="0.3">
      <c r="B3192" s="56" t="str">
        <f t="shared" ca="1" si="378"/>
        <v>VERO</v>
      </c>
      <c r="C3192" s="57" t="b">
        <f t="shared" si="379"/>
        <v>1</v>
      </c>
      <c r="D3192" s="57" t="b">
        <f>+IF(Q3192='Convalida dati'!$B$16,AND('Dealflow centrale'!V3192&lt;&gt;"",I3192&lt;&gt;""),IF(AND('Dealflow centrale'!Q3192='Convalida dati'!$B$17,'Dealflow centrale'!I3192=""),OR('Dealflow centrale'!V3192="",V3192='Convalida dati'!$D$8),"FALSO"))</f>
        <v>1</v>
      </c>
      <c r="E3192" s="57" t="b">
        <f>+IF(OR(T3192='Convalida dati'!$F$4,T3192='Convalida dati'!$F$5,T3192='Convalida dati'!$F$8),OR('Dealflow centrale'!V3192='Convalida dati'!$D$9,V3192='Convalida dati'!$D$6,V3192='Convalida dati'!$D$7),IF(OR('Dealflow centrale'!T3192='Convalida dati'!$F$6,'Dealflow centrale'!T3192='Convalida dati'!$F$7),OR('Dealflow centrale'!V3192='Convalida dati'!$D$12,'Dealflow centrale'!V3192='Convalida dati'!$D$9,'Dealflow centrale'!V3192='Convalida dati'!$D$6),IF(T3192="",OR(V3192="",V3192='Convalida dati'!$D$8),"FALSO")))</f>
        <v>1</v>
      </c>
      <c r="F3192" s="58" t="str">
        <f t="shared" ca="1" si="380"/>
        <v>OK</v>
      </c>
      <c r="G3192" s="66">
        <f t="shared" si="381"/>
        <v>3187</v>
      </c>
      <c r="H3192" s="85">
        <v>45415</v>
      </c>
      <c r="I3192" s="296" t="s">
        <v>6362</v>
      </c>
      <c r="J3192" s="292" t="s">
        <v>6361</v>
      </c>
      <c r="K3192" s="76" t="s">
        <v>62</v>
      </c>
      <c r="L3192" s="76" t="s">
        <v>149</v>
      </c>
      <c r="M3192" s="78" t="s">
        <v>92</v>
      </c>
      <c r="N3192" s="77"/>
      <c r="O3192" s="272" t="s">
        <v>6363</v>
      </c>
      <c r="P3192" s="78" t="s">
        <v>34</v>
      </c>
      <c r="Q3192" s="280" t="s">
        <v>170</v>
      </c>
      <c r="R3192" s="382" t="s">
        <v>48</v>
      </c>
      <c r="S3192" s="390" t="str">
        <f>+'EVCA sectoralclassification'!E199</f>
        <v>Internet technologies</v>
      </c>
      <c r="T3192" s="396" t="s">
        <v>166</v>
      </c>
      <c r="U3192" s="391" t="s">
        <v>218</v>
      </c>
      <c r="V3192" s="427" t="s">
        <v>5177</v>
      </c>
      <c r="W3192" s="462"/>
      <c r="X3192" s="489">
        <v>45420</v>
      </c>
      <c r="Y3192" s="482"/>
      <c r="Z3192" s="74"/>
    </row>
    <row r="3193" spans="2:26" ht="42.45" hidden="1" customHeight="1" x14ac:dyDescent="0.3">
      <c r="B3193" s="56" t="str">
        <f t="shared" ca="1" si="378"/>
        <v>VERO</v>
      </c>
      <c r="C3193" s="57" t="b">
        <f t="shared" si="379"/>
        <v>1</v>
      </c>
      <c r="D3193" s="57" t="b">
        <f>+IF(Q3193='Convalida dati'!$B$16,AND('Dealflow centrale'!V3193&lt;&gt;"",I3193&lt;&gt;""),IF(AND('Dealflow centrale'!Q3193='Convalida dati'!$B$17,'Dealflow centrale'!I3193=""),OR('Dealflow centrale'!V3193="",V3193='Convalida dati'!$D$8),"FALSO"))</f>
        <v>1</v>
      </c>
      <c r="E3193" s="57" t="b">
        <f>+IF(OR(T3193='Convalida dati'!$F$4,T3193='Convalida dati'!$F$5,T3193='Convalida dati'!$F$8),OR('Dealflow centrale'!V3193='Convalida dati'!$D$9,V3193='Convalida dati'!$D$6,V3193='Convalida dati'!$D$7),IF(OR('Dealflow centrale'!T3193='Convalida dati'!$F$6,'Dealflow centrale'!T3193='Convalida dati'!$F$7),OR('Dealflow centrale'!V3193='Convalida dati'!$D$12,'Dealflow centrale'!V3193='Convalida dati'!$D$9,'Dealflow centrale'!V3193='Convalida dati'!$D$6),IF(T3193="",OR(V3193="",V3193='Convalida dati'!$D$8),"FALSO")))</f>
        <v>1</v>
      </c>
      <c r="F3193" s="58" t="str">
        <f t="shared" ca="1" si="380"/>
        <v>OK</v>
      </c>
      <c r="G3193" s="60">
        <f t="shared" si="381"/>
        <v>3188</v>
      </c>
      <c r="H3193" s="282">
        <v>45419</v>
      </c>
      <c r="I3193" s="295">
        <v>45419</v>
      </c>
      <c r="J3193" s="279" t="s">
        <v>6365</v>
      </c>
      <c r="K3193" s="70" t="s">
        <v>62</v>
      </c>
      <c r="L3193" s="70" t="s">
        <v>206</v>
      </c>
      <c r="M3193" s="72" t="s">
        <v>206</v>
      </c>
      <c r="N3193" s="75"/>
      <c r="O3193" s="73" t="s">
        <v>6364</v>
      </c>
      <c r="P3193" s="72" t="s">
        <v>34</v>
      </c>
      <c r="Q3193" s="281" t="s">
        <v>170</v>
      </c>
      <c r="R3193" s="385" t="s">
        <v>49</v>
      </c>
      <c r="S3193" s="388" t="str">
        <f>+'EVCA sectoralclassification'!E214</f>
        <v>Systems software</v>
      </c>
      <c r="T3193" s="397" t="s">
        <v>41</v>
      </c>
      <c r="U3193" s="380" t="s">
        <v>218</v>
      </c>
      <c r="V3193" s="434" t="s">
        <v>174</v>
      </c>
      <c r="W3193" s="397"/>
      <c r="X3193" s="488">
        <v>45420</v>
      </c>
      <c r="Y3193" s="483"/>
      <c r="Z3193" s="80"/>
    </row>
    <row r="3194" spans="2:26" ht="42.45" hidden="1" customHeight="1" x14ac:dyDescent="0.3">
      <c r="B3194" s="56" t="str">
        <f t="shared" ca="1" si="378"/>
        <v>VERO</v>
      </c>
      <c r="C3194" s="57" t="b">
        <f t="shared" si="379"/>
        <v>1</v>
      </c>
      <c r="D3194" s="57" t="b">
        <f>+IF(Q3194='Convalida dati'!$B$16,AND('Dealflow centrale'!V3194&lt;&gt;"",I3194&lt;&gt;""),IF(AND('Dealflow centrale'!Q3194='Convalida dati'!$B$17,'Dealflow centrale'!I3194=""),OR('Dealflow centrale'!V3194="",V3194='Convalida dati'!$D$8),"FALSO"))</f>
        <v>1</v>
      </c>
      <c r="E3194" s="57" t="b">
        <f>+IF(OR(T3194='Convalida dati'!$F$4,T3194='Convalida dati'!$F$5,T3194='Convalida dati'!$F$8),OR('Dealflow centrale'!V3194='Convalida dati'!$D$9,V3194='Convalida dati'!$D$6,V3194='Convalida dati'!$D$7),IF(OR('Dealflow centrale'!T3194='Convalida dati'!$F$6,'Dealflow centrale'!T3194='Convalida dati'!$F$7),OR('Dealflow centrale'!V3194='Convalida dati'!$D$12,'Dealflow centrale'!V3194='Convalida dati'!$D$9,'Dealflow centrale'!V3194='Convalida dati'!$D$6),IF(T3194="",OR(V3194="",V3194='Convalida dati'!$D$8),"FALSO")))</f>
        <v>1</v>
      </c>
      <c r="F3194" s="58" t="str">
        <f t="shared" ca="1" si="380"/>
        <v>OK</v>
      </c>
      <c r="G3194" s="66">
        <f t="shared" si="381"/>
        <v>3189</v>
      </c>
      <c r="H3194" s="85">
        <v>45420</v>
      </c>
      <c r="I3194" s="296">
        <v>45420</v>
      </c>
      <c r="J3194" s="292" t="s">
        <v>6368</v>
      </c>
      <c r="K3194" s="76" t="s">
        <v>62</v>
      </c>
      <c r="L3194" s="76" t="s">
        <v>165</v>
      </c>
      <c r="M3194" s="78" t="s">
        <v>90</v>
      </c>
      <c r="N3194" s="64"/>
      <c r="O3194" s="272" t="s">
        <v>6369</v>
      </c>
      <c r="P3194" s="66" t="s">
        <v>84</v>
      </c>
      <c r="Q3194" s="280" t="s">
        <v>170</v>
      </c>
      <c r="R3194" s="384" t="s">
        <v>52</v>
      </c>
      <c r="S3194" s="390" t="str">
        <f>+'EVCA sectoralclassification'!E230</f>
        <v>Medical equipment and related software</v>
      </c>
      <c r="T3194" s="396" t="s">
        <v>166</v>
      </c>
      <c r="U3194" s="391" t="s">
        <v>218</v>
      </c>
      <c r="V3194" s="427" t="s">
        <v>5177</v>
      </c>
      <c r="W3194" s="462"/>
      <c r="X3194" s="489">
        <v>45427</v>
      </c>
      <c r="Y3194" s="482"/>
      <c r="Z3194" s="74"/>
    </row>
    <row r="3195" spans="2:26" ht="42.45" hidden="1" customHeight="1" x14ac:dyDescent="0.3">
      <c r="B3195" s="56" t="str">
        <f t="shared" ca="1" si="378"/>
        <v>VERO</v>
      </c>
      <c r="C3195" s="57" t="b">
        <f t="shared" si="379"/>
        <v>1</v>
      </c>
      <c r="D3195" s="57" t="b">
        <f>+IF(Q3195='Convalida dati'!$B$16,AND('Dealflow centrale'!V3195&lt;&gt;"",I3195&lt;&gt;""),IF(AND('Dealflow centrale'!Q3195='Convalida dati'!$B$17,'Dealflow centrale'!I3195=""),OR('Dealflow centrale'!V3195="",V3195='Convalida dati'!$D$8),"FALSO"))</f>
        <v>1</v>
      </c>
      <c r="E3195" s="57" t="b">
        <f>+IF(OR(T3195='Convalida dati'!$F$4,T3195='Convalida dati'!$F$5,T3195='Convalida dati'!$F$8),OR('Dealflow centrale'!V3195='Convalida dati'!$D$9,V3195='Convalida dati'!$D$6,V3195='Convalida dati'!$D$7),IF(OR('Dealflow centrale'!T3195='Convalida dati'!$F$6,'Dealflow centrale'!T3195='Convalida dati'!$F$7),OR('Dealflow centrale'!V3195='Convalida dati'!$D$12,'Dealflow centrale'!V3195='Convalida dati'!$D$9,'Dealflow centrale'!V3195='Convalida dati'!$D$6),IF(T3195="",OR(V3195="",V3195='Convalida dati'!$D$8),"FALSO")))</f>
        <v>1</v>
      </c>
      <c r="F3195" s="58" t="str">
        <f t="shared" ca="1" si="380"/>
        <v>OK</v>
      </c>
      <c r="G3195" s="60">
        <f t="shared" si="381"/>
        <v>3190</v>
      </c>
      <c r="H3195" s="84">
        <v>45422</v>
      </c>
      <c r="I3195" s="295">
        <v>45422</v>
      </c>
      <c r="J3195" s="279" t="s">
        <v>6370</v>
      </c>
      <c r="K3195" s="70" t="s">
        <v>62</v>
      </c>
      <c r="L3195" s="70" t="s">
        <v>149</v>
      </c>
      <c r="M3195" s="72" t="s">
        <v>92</v>
      </c>
      <c r="N3195" s="75"/>
      <c r="O3195" s="73" t="s">
        <v>2702</v>
      </c>
      <c r="P3195" s="72" t="s">
        <v>35</v>
      </c>
      <c r="Q3195" s="281" t="s">
        <v>170</v>
      </c>
      <c r="R3195" s="385" t="s">
        <v>48</v>
      </c>
      <c r="S3195" s="388" t="str">
        <f>+'EVCA sectoralclassification'!E200</f>
        <v>Internet technologies</v>
      </c>
      <c r="T3195" s="397" t="s">
        <v>166</v>
      </c>
      <c r="U3195" s="380" t="s">
        <v>218</v>
      </c>
      <c r="V3195" s="425" t="s">
        <v>5177</v>
      </c>
      <c r="W3195" s="461"/>
      <c r="X3195" s="488">
        <v>45427</v>
      </c>
      <c r="Y3195" s="483"/>
      <c r="Z3195" s="80"/>
    </row>
    <row r="3196" spans="2:26" ht="42.45" hidden="1" customHeight="1" x14ac:dyDescent="0.3">
      <c r="B3196" s="56" t="str">
        <f t="shared" ca="1" si="378"/>
        <v>VERO</v>
      </c>
      <c r="C3196" s="57" t="b">
        <f t="shared" si="379"/>
        <v>1</v>
      </c>
      <c r="D3196" s="57" t="b">
        <f>+IF(Q3196='Convalida dati'!$B$16,AND('Dealflow centrale'!V3196&lt;&gt;"",I3196&lt;&gt;""),IF(AND('Dealflow centrale'!Q3196='Convalida dati'!$B$17,'Dealflow centrale'!I3196=""),OR('Dealflow centrale'!V3196="",V3196='Convalida dati'!$D$8),"FALSO"))</f>
        <v>1</v>
      </c>
      <c r="E3196" s="57" t="b">
        <f>+IF(OR(T3196='Convalida dati'!$F$4,T3196='Convalida dati'!$F$5,T3196='Convalida dati'!$F$8),OR('Dealflow centrale'!V3196='Convalida dati'!$D$9,V3196='Convalida dati'!$D$6,V3196='Convalida dati'!$D$7),IF(OR('Dealflow centrale'!T3196='Convalida dati'!$F$6,'Dealflow centrale'!T3196='Convalida dati'!$F$7),OR('Dealflow centrale'!V3196='Convalida dati'!$D$12,'Dealflow centrale'!V3196='Convalida dati'!$D$9,'Dealflow centrale'!V3196='Convalida dati'!$D$6),IF(T3196="",OR(V3196="",V3196='Convalida dati'!$D$8),"FALSO")))</f>
        <v>1</v>
      </c>
      <c r="F3196" s="58" t="str">
        <f t="shared" ca="1" si="380"/>
        <v>OK</v>
      </c>
      <c r="G3196" s="66">
        <f t="shared" si="381"/>
        <v>3191</v>
      </c>
      <c r="H3196" s="273">
        <v>45422</v>
      </c>
      <c r="I3196" s="296">
        <v>45422</v>
      </c>
      <c r="J3196" s="292" t="s">
        <v>6371</v>
      </c>
      <c r="K3196" s="76" t="s">
        <v>62</v>
      </c>
      <c r="L3196" s="76" t="s">
        <v>149</v>
      </c>
      <c r="M3196" s="78" t="s">
        <v>92</v>
      </c>
      <c r="N3196" s="64"/>
      <c r="O3196" s="272" t="s">
        <v>2702</v>
      </c>
      <c r="P3196" s="78" t="s">
        <v>35</v>
      </c>
      <c r="Q3196" s="280" t="s">
        <v>170</v>
      </c>
      <c r="R3196" s="384" t="s">
        <v>43</v>
      </c>
      <c r="S3196" s="390" t="str">
        <f>+'EVCA sectoralclassification'!E66</f>
        <v>Manufacturing: other</v>
      </c>
      <c r="T3196" s="382" t="s">
        <v>41</v>
      </c>
      <c r="U3196" s="78" t="s">
        <v>218</v>
      </c>
      <c r="V3196" s="445" t="s">
        <v>174</v>
      </c>
      <c r="W3196" s="396"/>
      <c r="X3196" s="489">
        <v>45427</v>
      </c>
      <c r="Y3196" s="482"/>
      <c r="Z3196" s="74"/>
    </row>
    <row r="3197" spans="2:26" ht="42.45" hidden="1" customHeight="1" x14ac:dyDescent="0.3">
      <c r="B3197" s="56" t="str">
        <f t="shared" ca="1" si="378"/>
        <v>VERO</v>
      </c>
      <c r="C3197" s="57" t="b">
        <f t="shared" si="379"/>
        <v>1</v>
      </c>
      <c r="D3197" s="57" t="b">
        <f>+IF(Q3197='Convalida dati'!$B$16,AND('Dealflow centrale'!V3197&lt;&gt;"",I3197&lt;&gt;""),IF(AND('Dealflow centrale'!Q3197='Convalida dati'!$B$17,'Dealflow centrale'!I3197=""),OR('Dealflow centrale'!V3197="",V3197='Convalida dati'!$D$8),"FALSO"))</f>
        <v>1</v>
      </c>
      <c r="E3197" s="57" t="b">
        <f>+IF(OR(T3197='Convalida dati'!$F$4,T3197='Convalida dati'!$F$5,T3197='Convalida dati'!$F$8),OR('Dealflow centrale'!V3197='Convalida dati'!$D$9,V3197='Convalida dati'!$D$6,V3197='Convalida dati'!$D$7),IF(OR('Dealflow centrale'!T3197='Convalida dati'!$F$6,'Dealflow centrale'!T3197='Convalida dati'!$F$7),OR('Dealflow centrale'!V3197='Convalida dati'!$D$12,'Dealflow centrale'!V3197='Convalida dati'!$D$9,'Dealflow centrale'!V3197='Convalida dati'!$D$6),IF(T3197="",OR(V3197="",V3197='Convalida dati'!$D$8),"FALSO")))</f>
        <v>1</v>
      </c>
      <c r="F3197" s="58" t="str">
        <f t="shared" ca="1" si="380"/>
        <v>OK</v>
      </c>
      <c r="G3197" s="60">
        <f t="shared" si="381"/>
        <v>3192</v>
      </c>
      <c r="H3197" s="84">
        <v>45426</v>
      </c>
      <c r="I3197" s="295">
        <v>45426</v>
      </c>
      <c r="J3197" s="279" t="s">
        <v>6372</v>
      </c>
      <c r="K3197" s="70" t="s">
        <v>62</v>
      </c>
      <c r="L3197" s="70" t="s">
        <v>183</v>
      </c>
      <c r="M3197" s="72" t="s">
        <v>98</v>
      </c>
      <c r="N3197" s="75"/>
      <c r="O3197" s="73" t="s">
        <v>6292</v>
      </c>
      <c r="P3197" s="72" t="s">
        <v>34</v>
      </c>
      <c r="Q3197" s="281" t="s">
        <v>170</v>
      </c>
      <c r="R3197" s="385" t="s">
        <v>52</v>
      </c>
      <c r="S3197" s="388" t="str">
        <f>+'EVCA sectoralclassification'!E229</f>
        <v>Medical equipment and related software</v>
      </c>
      <c r="T3197" s="385" t="s">
        <v>166</v>
      </c>
      <c r="U3197" s="72" t="s">
        <v>218</v>
      </c>
      <c r="V3197" s="425" t="s">
        <v>5177</v>
      </c>
      <c r="W3197" s="461"/>
      <c r="X3197" s="488">
        <v>45427</v>
      </c>
      <c r="Y3197" s="483"/>
      <c r="Z3197" s="80"/>
    </row>
    <row r="3198" spans="2:26" ht="42.45" hidden="1" customHeight="1" x14ac:dyDescent="0.3">
      <c r="B3198" s="56" t="str">
        <f t="shared" ca="1" si="378"/>
        <v>VERO</v>
      </c>
      <c r="C3198" s="57" t="b">
        <f t="shared" si="379"/>
        <v>1</v>
      </c>
      <c r="D3198" s="57" t="b">
        <f>+IF(Q3198='Convalida dati'!$B$16,AND('Dealflow centrale'!V3198&lt;&gt;"",I3198&lt;&gt;""),IF(AND('Dealflow centrale'!Q3198='Convalida dati'!$B$17,'Dealflow centrale'!I3198=""),OR('Dealflow centrale'!V3198="",V3198='Convalida dati'!$D$8),"FALSO"))</f>
        <v>1</v>
      </c>
      <c r="E3198" s="57" t="b">
        <f>+IF(OR(T3198='Convalida dati'!$F$4,T3198='Convalida dati'!$F$5,T3198='Convalida dati'!$F$8),OR('Dealflow centrale'!V3198='Convalida dati'!$D$9,V3198='Convalida dati'!$D$6,V3198='Convalida dati'!$D$7),IF(OR('Dealflow centrale'!T3198='Convalida dati'!$F$6,'Dealflow centrale'!T3198='Convalida dati'!$F$7),OR('Dealflow centrale'!V3198='Convalida dati'!$D$12,'Dealflow centrale'!V3198='Convalida dati'!$D$9,'Dealflow centrale'!V3198='Convalida dati'!$D$6),IF(T3198="",OR(V3198="",V3198='Convalida dati'!$D$8),"FALSO")))</f>
        <v>1</v>
      </c>
      <c r="F3198" s="58" t="str">
        <f t="shared" ca="1" si="380"/>
        <v>OK</v>
      </c>
      <c r="G3198" s="66">
        <f t="shared" si="381"/>
        <v>3193</v>
      </c>
      <c r="H3198" s="85">
        <v>45427</v>
      </c>
      <c r="I3198" s="296">
        <f>+H3198</f>
        <v>45427</v>
      </c>
      <c r="J3198" s="292" t="s">
        <v>6374</v>
      </c>
      <c r="K3198" s="76" t="s">
        <v>62</v>
      </c>
      <c r="L3198" s="76" t="s">
        <v>69</v>
      </c>
      <c r="M3198" s="78" t="s">
        <v>70</v>
      </c>
      <c r="N3198" s="64"/>
      <c r="O3198" s="272" t="s">
        <v>6373</v>
      </c>
      <c r="P3198" s="78" t="s">
        <v>34</v>
      </c>
      <c r="Q3198" s="280" t="s">
        <v>170</v>
      </c>
      <c r="R3198" s="384" t="s">
        <v>45</v>
      </c>
      <c r="S3198" s="387" t="str">
        <f>+'EVCA sectoralclassification'!E223</f>
        <v>Biotechnology</v>
      </c>
      <c r="T3198" s="384" t="s">
        <v>166</v>
      </c>
      <c r="U3198" s="78" t="s">
        <v>218</v>
      </c>
      <c r="V3198" s="430" t="s">
        <v>5177</v>
      </c>
      <c r="W3198" s="463"/>
      <c r="X3198" s="489">
        <v>45622</v>
      </c>
      <c r="Y3198" s="482" t="s">
        <v>6986</v>
      </c>
      <c r="Z3198" s="74"/>
    </row>
    <row r="3199" spans="2:26" ht="42.45" hidden="1" customHeight="1" x14ac:dyDescent="0.3">
      <c r="B3199" s="56" t="str">
        <f t="shared" ca="1" si="378"/>
        <v>VERO</v>
      </c>
      <c r="C3199" s="57" t="b">
        <f t="shared" si="379"/>
        <v>1</v>
      </c>
      <c r="D3199" s="57" t="b">
        <f>+IF(Q3199='Convalida dati'!$B$16,AND('Dealflow centrale'!V3199&lt;&gt;"",I3199&lt;&gt;""),IF(AND('Dealflow centrale'!Q3199='Convalida dati'!$B$17,'Dealflow centrale'!I3199=""),OR('Dealflow centrale'!V3199="",V3199='Convalida dati'!$D$8),"FALSO"))</f>
        <v>1</v>
      </c>
      <c r="E3199" s="57" t="b">
        <f>+IF(OR(T3199='Convalida dati'!$F$4,T3199='Convalida dati'!$F$5,T3199='Convalida dati'!$F$8),OR('Dealflow centrale'!V3199='Convalida dati'!$D$9,V3199='Convalida dati'!$D$6,V3199='Convalida dati'!$D$7),IF(OR('Dealflow centrale'!T3199='Convalida dati'!$F$6,'Dealflow centrale'!T3199='Convalida dati'!$F$7),OR('Dealflow centrale'!V3199='Convalida dati'!$D$12,'Dealflow centrale'!V3199='Convalida dati'!$D$9,'Dealflow centrale'!V3199='Convalida dati'!$D$6),IF(T3199="",OR(V3199="",V3199='Convalida dati'!$D$8),"FALSO")))</f>
        <v>1</v>
      </c>
      <c r="F3199" s="58" t="str">
        <f t="shared" ca="1" si="380"/>
        <v>OK</v>
      </c>
      <c r="G3199" s="60">
        <f t="shared" si="381"/>
        <v>3194</v>
      </c>
      <c r="H3199" s="84">
        <v>45429</v>
      </c>
      <c r="I3199" s="295">
        <v>45429</v>
      </c>
      <c r="J3199" s="279" t="s">
        <v>6375</v>
      </c>
      <c r="K3199" s="70" t="s">
        <v>62</v>
      </c>
      <c r="L3199" s="70" t="s">
        <v>1246</v>
      </c>
      <c r="M3199" s="72" t="s">
        <v>100</v>
      </c>
      <c r="N3199" s="75"/>
      <c r="O3199" s="73" t="s">
        <v>6376</v>
      </c>
      <c r="P3199" s="72" t="s">
        <v>35</v>
      </c>
      <c r="Q3199" s="281" t="s">
        <v>170</v>
      </c>
      <c r="R3199" s="385" t="s">
        <v>48</v>
      </c>
      <c r="S3199" s="388" t="s">
        <v>522</v>
      </c>
      <c r="T3199" s="385" t="s">
        <v>166</v>
      </c>
      <c r="U3199" s="72" t="s">
        <v>218</v>
      </c>
      <c r="V3199" s="425" t="s">
        <v>5177</v>
      </c>
      <c r="W3199" s="461"/>
      <c r="X3199" s="488">
        <v>45434</v>
      </c>
      <c r="Y3199" s="483"/>
      <c r="Z3199" s="80"/>
    </row>
    <row r="3200" spans="2:26" ht="42.45" hidden="1" customHeight="1" x14ac:dyDescent="0.3">
      <c r="B3200" s="56" t="str">
        <f t="shared" ca="1" si="378"/>
        <v>VERO</v>
      </c>
      <c r="C3200" s="57" t="b">
        <f t="shared" si="379"/>
        <v>1</v>
      </c>
      <c r="D3200" s="57" t="b">
        <f>+IF(Q3200='Convalida dati'!$B$16,AND('Dealflow centrale'!V3200&lt;&gt;"",I3200&lt;&gt;""),IF(AND('Dealflow centrale'!Q3200='Convalida dati'!$B$17,'Dealflow centrale'!I3200=""),OR('Dealflow centrale'!V3200="",V3200='Convalida dati'!$D$8),"FALSO"))</f>
        <v>1</v>
      </c>
      <c r="E3200" s="57" t="b">
        <f>+IF(OR(T3200='Convalida dati'!$F$4,T3200='Convalida dati'!$F$5,T3200='Convalida dati'!$F$8),OR('Dealflow centrale'!V3200='Convalida dati'!$D$9,V3200='Convalida dati'!$D$6,V3200='Convalida dati'!$D$7),IF(OR('Dealflow centrale'!T3200='Convalida dati'!$F$6,'Dealflow centrale'!T3200='Convalida dati'!$F$7),OR('Dealflow centrale'!V3200='Convalida dati'!$D$12,'Dealflow centrale'!V3200='Convalida dati'!$D$9,'Dealflow centrale'!V3200='Convalida dati'!$D$6),IF(T3200="",OR(V3200="",V3200='Convalida dati'!$D$8),"FALSO")))</f>
        <v>1</v>
      </c>
      <c r="F3200" s="58" t="str">
        <f t="shared" ca="1" si="380"/>
        <v>OK</v>
      </c>
      <c r="G3200" s="66">
        <f t="shared" si="381"/>
        <v>3195</v>
      </c>
      <c r="H3200" s="85">
        <v>45429</v>
      </c>
      <c r="I3200" s="296">
        <v>45429</v>
      </c>
      <c r="J3200" s="292" t="s">
        <v>6377</v>
      </c>
      <c r="K3200" s="76" t="s">
        <v>62</v>
      </c>
      <c r="L3200" s="76" t="s">
        <v>165</v>
      </c>
      <c r="M3200" s="78" t="s">
        <v>90</v>
      </c>
      <c r="N3200" s="64"/>
      <c r="O3200" s="272" t="s">
        <v>6389</v>
      </c>
      <c r="P3200" s="78" t="s">
        <v>34</v>
      </c>
      <c r="Q3200" s="280" t="s">
        <v>170</v>
      </c>
      <c r="R3200" s="382" t="s">
        <v>48</v>
      </c>
      <c r="S3200" s="387" t="s">
        <v>614</v>
      </c>
      <c r="T3200" s="384" t="s">
        <v>166</v>
      </c>
      <c r="U3200" s="78" t="s">
        <v>218</v>
      </c>
      <c r="V3200" s="427" t="s">
        <v>5177</v>
      </c>
      <c r="W3200" s="462"/>
      <c r="X3200" s="489">
        <v>45434</v>
      </c>
      <c r="Y3200" s="482"/>
      <c r="Z3200" s="74"/>
    </row>
    <row r="3201" spans="2:26" ht="42.45" hidden="1" customHeight="1" x14ac:dyDescent="0.3">
      <c r="B3201" s="56" t="str">
        <f t="shared" ca="1" si="378"/>
        <v>VERO</v>
      </c>
      <c r="C3201" s="57" t="b">
        <f t="shared" si="379"/>
        <v>1</v>
      </c>
      <c r="D3201" s="57" t="b">
        <f>+IF(Q3201='Convalida dati'!$B$16,AND('Dealflow centrale'!V3201&lt;&gt;"",I3201&lt;&gt;""),IF(AND('Dealflow centrale'!Q3201='Convalida dati'!$B$17,'Dealflow centrale'!I3201=""),OR('Dealflow centrale'!V3201="",V3201='Convalida dati'!$D$8),"FALSO"))</f>
        <v>1</v>
      </c>
      <c r="E3201" s="57" t="b">
        <f>+IF(OR(T3201='Convalida dati'!$F$4,T3201='Convalida dati'!$F$5,T3201='Convalida dati'!$F$8),OR('Dealflow centrale'!V3201='Convalida dati'!$D$9,V3201='Convalida dati'!$D$6,V3201='Convalida dati'!$D$7),IF(OR('Dealflow centrale'!T3201='Convalida dati'!$F$6,'Dealflow centrale'!T3201='Convalida dati'!$F$7),OR('Dealflow centrale'!V3201='Convalida dati'!$D$12,'Dealflow centrale'!V3201='Convalida dati'!$D$9,'Dealflow centrale'!V3201='Convalida dati'!$D$6),IF(T3201="",OR(V3201="",V3201='Convalida dati'!$D$8),"FALSO")))</f>
        <v>1</v>
      </c>
      <c r="F3201" s="58" t="str">
        <f t="shared" ca="1" si="380"/>
        <v>OK</v>
      </c>
      <c r="G3201" s="60">
        <f t="shared" si="381"/>
        <v>3196</v>
      </c>
      <c r="H3201" s="84">
        <v>45429</v>
      </c>
      <c r="I3201" s="295">
        <v>45429</v>
      </c>
      <c r="J3201" s="279" t="s">
        <v>6378</v>
      </c>
      <c r="K3201" s="70" t="s">
        <v>62</v>
      </c>
      <c r="L3201" s="70" t="s">
        <v>206</v>
      </c>
      <c r="M3201" s="72" t="s">
        <v>206</v>
      </c>
      <c r="N3201" s="75"/>
      <c r="O3201" s="73" t="s">
        <v>1102</v>
      </c>
      <c r="P3201" s="72" t="s">
        <v>34</v>
      </c>
      <c r="Q3201" s="281" t="s">
        <v>170</v>
      </c>
      <c r="R3201" s="385" t="s">
        <v>47</v>
      </c>
      <c r="S3201" s="388" t="s">
        <v>472</v>
      </c>
      <c r="T3201" s="385" t="s">
        <v>41</v>
      </c>
      <c r="U3201" s="72" t="s">
        <v>218</v>
      </c>
      <c r="V3201" s="434" t="s">
        <v>174</v>
      </c>
      <c r="W3201" s="397"/>
      <c r="X3201" s="488">
        <v>45434</v>
      </c>
      <c r="Y3201" s="483"/>
      <c r="Z3201" s="80"/>
    </row>
    <row r="3202" spans="2:26" ht="42.45" hidden="1" customHeight="1" x14ac:dyDescent="0.3">
      <c r="B3202" s="56" t="str">
        <f t="shared" ref="B3202:B3265" ca="1" si="382">IF(AND(+H3202&lt;=X3202,X3202&lt;=TODAY()),"VERO","FALSO")</f>
        <v>VERO</v>
      </c>
      <c r="C3202" s="57" t="b">
        <f t="shared" ref="C3202:C3209" si="383">+(AND(G3202&lt;&gt;"",H3202&lt;&gt;"",J3202&lt;&gt;"",K3202&lt;&gt;"",L3202&lt;&gt;"",M3202&lt;&gt;"",P3202&lt;&gt;"",Q3202&lt;&gt;""))</f>
        <v>1</v>
      </c>
      <c r="D3202" s="57" t="b">
        <f>+IF(Q3202='Convalida dati'!$B$16,AND('Dealflow centrale'!V3202&lt;&gt;"",I3202&lt;&gt;""),IF(AND('Dealflow centrale'!Q3202='Convalida dati'!$B$17,'Dealflow centrale'!I3202=""),OR('Dealflow centrale'!V3202="",V3202='Convalida dati'!$D$8),"FALSO"))</f>
        <v>1</v>
      </c>
      <c r="E3202" s="57" t="b">
        <f>+IF(OR(T3202='Convalida dati'!$F$4,T3202='Convalida dati'!$F$5,T3202='Convalida dati'!$F$8),OR('Dealflow centrale'!V3202='Convalida dati'!$D$9,V3202='Convalida dati'!$D$6,V3202='Convalida dati'!$D$7),IF(OR('Dealflow centrale'!T3202='Convalida dati'!$F$6,'Dealflow centrale'!T3202='Convalida dati'!$F$7),OR('Dealflow centrale'!V3202='Convalida dati'!$D$12,'Dealflow centrale'!V3202='Convalida dati'!$D$9,'Dealflow centrale'!V3202='Convalida dati'!$D$6),IF(T3202="",OR(V3202="",V3202='Convalida dati'!$D$8),"FALSO")))</f>
        <v>1</v>
      </c>
      <c r="F3202" s="58" t="str">
        <f t="shared" ref="F3202:F3265" ca="1" si="384">+IF(AND(B3202="VERO",C3202=TRUE,D3202=TRUE,E3202=TRUE),"OK","ERRORE")</f>
        <v>OK</v>
      </c>
      <c r="G3202" s="66">
        <f t="shared" si="381"/>
        <v>3197</v>
      </c>
      <c r="H3202" s="85">
        <v>45432</v>
      </c>
      <c r="I3202" s="296">
        <v>45432</v>
      </c>
      <c r="J3202" s="292" t="s">
        <v>6379</v>
      </c>
      <c r="K3202" s="76" t="s">
        <v>62</v>
      </c>
      <c r="L3202" s="76" t="s">
        <v>165</v>
      </c>
      <c r="M3202" s="78" t="s">
        <v>90</v>
      </c>
      <c r="N3202" s="64"/>
      <c r="O3202" s="272" t="s">
        <v>6390</v>
      </c>
      <c r="P3202" s="78" t="s">
        <v>34</v>
      </c>
      <c r="Q3202" s="280" t="s">
        <v>170</v>
      </c>
      <c r="R3202" s="384" t="s">
        <v>49</v>
      </c>
      <c r="S3202" s="387" t="s">
        <v>702</v>
      </c>
      <c r="T3202" s="384" t="s">
        <v>41</v>
      </c>
      <c r="U3202" s="78" t="s">
        <v>218</v>
      </c>
      <c r="V3202" s="445" t="s">
        <v>174</v>
      </c>
      <c r="W3202" s="396"/>
      <c r="X3202" s="489">
        <v>45434</v>
      </c>
      <c r="Y3202" s="482"/>
      <c r="Z3202" s="74"/>
    </row>
    <row r="3203" spans="2:26" ht="42.45" hidden="1" customHeight="1" x14ac:dyDescent="0.3">
      <c r="B3203" s="56" t="str">
        <f t="shared" ca="1" si="382"/>
        <v>VERO</v>
      </c>
      <c r="C3203" s="57" t="b">
        <f t="shared" si="383"/>
        <v>1</v>
      </c>
      <c r="D3203" s="57" t="b">
        <f>+IF(Q3203='Convalida dati'!$B$16,AND('Dealflow centrale'!V3203&lt;&gt;"",I3203&lt;&gt;""),IF(AND('Dealflow centrale'!Q3203='Convalida dati'!$B$17,'Dealflow centrale'!I3203=""),OR('Dealflow centrale'!V3203="",V3203='Convalida dati'!$D$8),"FALSO"))</f>
        <v>1</v>
      </c>
      <c r="E3203" s="57" t="b">
        <f>+IF(OR(T3203='Convalida dati'!$F$4,T3203='Convalida dati'!$F$5,T3203='Convalida dati'!$F$8),OR('Dealflow centrale'!V3203='Convalida dati'!$D$9,V3203='Convalida dati'!$D$6,V3203='Convalida dati'!$D$7),IF(OR('Dealflow centrale'!T3203='Convalida dati'!$F$6,'Dealflow centrale'!T3203='Convalida dati'!$F$7),OR('Dealflow centrale'!V3203='Convalida dati'!$D$12,'Dealflow centrale'!V3203='Convalida dati'!$D$9,'Dealflow centrale'!V3203='Convalida dati'!$D$6),IF(T3203="",OR(V3203="",V3203='Convalida dati'!$D$8),"FALSO")))</f>
        <v>1</v>
      </c>
      <c r="F3203" s="58" t="str">
        <f t="shared" ca="1" si="384"/>
        <v>OK</v>
      </c>
      <c r="G3203" s="60">
        <f t="shared" si="381"/>
        <v>3198</v>
      </c>
      <c r="H3203" s="84">
        <v>45432</v>
      </c>
      <c r="I3203" s="295">
        <v>45432</v>
      </c>
      <c r="J3203" s="279" t="s">
        <v>6380</v>
      </c>
      <c r="K3203" s="70" t="s">
        <v>62</v>
      </c>
      <c r="L3203" s="70" t="s">
        <v>2405</v>
      </c>
      <c r="M3203" s="72" t="s">
        <v>70</v>
      </c>
      <c r="N3203" s="75"/>
      <c r="O3203" s="73" t="s">
        <v>6005</v>
      </c>
      <c r="P3203" s="72" t="s">
        <v>83</v>
      </c>
      <c r="Q3203" s="281" t="s">
        <v>170</v>
      </c>
      <c r="R3203" s="385" t="s">
        <v>48</v>
      </c>
      <c r="S3203" s="388" t="s">
        <v>614</v>
      </c>
      <c r="T3203" s="385" t="s">
        <v>166</v>
      </c>
      <c r="U3203" s="72" t="s">
        <v>218</v>
      </c>
      <c r="V3203" s="425" t="s">
        <v>5177</v>
      </c>
      <c r="W3203" s="461"/>
      <c r="X3203" s="488">
        <v>45434</v>
      </c>
      <c r="Y3203" s="483"/>
      <c r="Z3203" s="80"/>
    </row>
    <row r="3204" spans="2:26" ht="42.45" hidden="1" customHeight="1" x14ac:dyDescent="0.3">
      <c r="B3204" s="56" t="str">
        <f t="shared" ca="1" si="382"/>
        <v>VERO</v>
      </c>
      <c r="C3204" s="57" t="b">
        <f t="shared" si="383"/>
        <v>1</v>
      </c>
      <c r="D3204" s="57" t="b">
        <f>+IF(Q3204='Convalida dati'!$B$16,AND('Dealflow centrale'!V3204&lt;&gt;"",I3204&lt;&gt;""),IF(AND('Dealflow centrale'!Q3204='Convalida dati'!$B$17,'Dealflow centrale'!I3204=""),OR('Dealflow centrale'!V3204="",V3204='Convalida dati'!$D$8),"FALSO"))</f>
        <v>1</v>
      </c>
      <c r="E3204" s="57" t="b">
        <f>+IF(OR(T3204='Convalida dati'!$F$4,T3204='Convalida dati'!$F$5,T3204='Convalida dati'!$F$8),OR('Dealflow centrale'!V3204='Convalida dati'!$D$9,V3204='Convalida dati'!$D$6,V3204='Convalida dati'!$D$7),IF(OR('Dealflow centrale'!T3204='Convalida dati'!$F$6,'Dealflow centrale'!T3204='Convalida dati'!$F$7),OR('Dealflow centrale'!V3204='Convalida dati'!$D$12,'Dealflow centrale'!V3204='Convalida dati'!$D$9,'Dealflow centrale'!V3204='Convalida dati'!$D$6),IF(T3204="",OR(V3204="",V3204='Convalida dati'!$D$8),"FALSO")))</f>
        <v>1</v>
      </c>
      <c r="F3204" s="58" t="str">
        <f t="shared" ca="1" si="384"/>
        <v>OK</v>
      </c>
      <c r="G3204" s="66">
        <f t="shared" ref="G3204:G3267" si="385">+G3203+1</f>
        <v>3199</v>
      </c>
      <c r="H3204" s="85">
        <v>45432</v>
      </c>
      <c r="I3204" s="296">
        <v>45432</v>
      </c>
      <c r="J3204" s="292" t="s">
        <v>6381</v>
      </c>
      <c r="K3204" s="76" t="s">
        <v>62</v>
      </c>
      <c r="L3204" s="76" t="s">
        <v>923</v>
      </c>
      <c r="M3204" s="78" t="s">
        <v>98</v>
      </c>
      <c r="N3204" s="64"/>
      <c r="O3204" s="272" t="s">
        <v>6005</v>
      </c>
      <c r="P3204" s="78" t="s">
        <v>83</v>
      </c>
      <c r="Q3204" s="280" t="s">
        <v>170</v>
      </c>
      <c r="R3204" s="384" t="s">
        <v>49</v>
      </c>
      <c r="S3204" s="387" t="s">
        <v>702</v>
      </c>
      <c r="T3204" s="384" t="s">
        <v>166</v>
      </c>
      <c r="U3204" s="78" t="s">
        <v>218</v>
      </c>
      <c r="V3204" s="427" t="s">
        <v>5177</v>
      </c>
      <c r="W3204" s="462"/>
      <c r="X3204" s="489">
        <v>45434</v>
      </c>
      <c r="Y3204" s="482"/>
      <c r="Z3204" s="74"/>
    </row>
    <row r="3205" spans="2:26" ht="42.45" hidden="1" customHeight="1" x14ac:dyDescent="0.3">
      <c r="B3205" s="56" t="str">
        <f t="shared" ca="1" si="382"/>
        <v>VERO</v>
      </c>
      <c r="C3205" s="57" t="b">
        <f t="shared" si="383"/>
        <v>1</v>
      </c>
      <c r="D3205" s="57" t="b">
        <f>+IF(Q3205='Convalida dati'!$B$16,AND('Dealflow centrale'!V3205&lt;&gt;"",I3205&lt;&gt;""),IF(AND('Dealflow centrale'!Q3205='Convalida dati'!$B$17,'Dealflow centrale'!I3205=""),OR('Dealflow centrale'!V3205="",V3205='Convalida dati'!$D$8),"FALSO"))</f>
        <v>1</v>
      </c>
      <c r="E3205" s="57" t="b">
        <f>+IF(OR(T3205='Convalida dati'!$F$4,T3205='Convalida dati'!$F$5,T3205='Convalida dati'!$F$8),OR('Dealflow centrale'!V3205='Convalida dati'!$D$9,V3205='Convalida dati'!$D$6,V3205='Convalida dati'!$D$7),IF(OR('Dealflow centrale'!T3205='Convalida dati'!$F$6,'Dealflow centrale'!T3205='Convalida dati'!$F$7),OR('Dealflow centrale'!V3205='Convalida dati'!$D$12,'Dealflow centrale'!V3205='Convalida dati'!$D$9,'Dealflow centrale'!V3205='Convalida dati'!$D$6),IF(T3205="",OR(V3205="",V3205='Convalida dati'!$D$8),"FALSO")))</f>
        <v>1</v>
      </c>
      <c r="F3205" s="58" t="str">
        <f t="shared" ca="1" si="384"/>
        <v>OK</v>
      </c>
      <c r="G3205" s="60">
        <f t="shared" si="385"/>
        <v>3200</v>
      </c>
      <c r="H3205" s="84">
        <v>45432</v>
      </c>
      <c r="I3205" s="295">
        <v>45432</v>
      </c>
      <c r="J3205" s="279" t="s">
        <v>6382</v>
      </c>
      <c r="K3205" s="70" t="s">
        <v>62</v>
      </c>
      <c r="L3205" s="70" t="s">
        <v>192</v>
      </c>
      <c r="M3205" s="72" t="s">
        <v>95</v>
      </c>
      <c r="N3205" s="75"/>
      <c r="O3205" s="73" t="s">
        <v>6391</v>
      </c>
      <c r="P3205" s="72" t="s">
        <v>34</v>
      </c>
      <c r="Q3205" s="281" t="s">
        <v>170</v>
      </c>
      <c r="R3205" s="385" t="s">
        <v>48</v>
      </c>
      <c r="S3205" s="388" t="s">
        <v>588</v>
      </c>
      <c r="T3205" s="385" t="s">
        <v>166</v>
      </c>
      <c r="U3205" s="72" t="s">
        <v>218</v>
      </c>
      <c r="V3205" s="425" t="s">
        <v>5177</v>
      </c>
      <c r="W3205" s="461"/>
      <c r="X3205" s="488">
        <v>45434</v>
      </c>
      <c r="Y3205" s="483"/>
      <c r="Z3205" s="80"/>
    </row>
    <row r="3206" spans="2:26" ht="42.45" hidden="1" customHeight="1" x14ac:dyDescent="0.3">
      <c r="B3206" s="56" t="str">
        <f t="shared" ca="1" si="382"/>
        <v>VERO</v>
      </c>
      <c r="C3206" s="57" t="b">
        <f t="shared" si="383"/>
        <v>1</v>
      </c>
      <c r="D3206" s="57" t="b">
        <f>+IF(Q3206='Convalida dati'!$B$16,AND('Dealflow centrale'!V3206&lt;&gt;"",I3206&lt;&gt;""),IF(AND('Dealflow centrale'!Q3206='Convalida dati'!$B$17,'Dealflow centrale'!I3206=""),OR('Dealflow centrale'!V3206="",V3206='Convalida dati'!$D$8),"FALSO"))</f>
        <v>1</v>
      </c>
      <c r="E3206" s="57" t="b">
        <f>+IF(OR(T3206='Convalida dati'!$F$4,T3206='Convalida dati'!$F$5,T3206='Convalida dati'!$F$8),OR('Dealflow centrale'!V3206='Convalida dati'!$D$9,V3206='Convalida dati'!$D$6,V3206='Convalida dati'!$D$7),IF(OR('Dealflow centrale'!T3206='Convalida dati'!$F$6,'Dealflow centrale'!T3206='Convalida dati'!$F$7),OR('Dealflow centrale'!V3206='Convalida dati'!$D$12,'Dealflow centrale'!V3206='Convalida dati'!$D$9,'Dealflow centrale'!V3206='Convalida dati'!$D$6),IF(T3206="",OR(V3206="",V3206='Convalida dati'!$D$8),"FALSO")))</f>
        <v>1</v>
      </c>
      <c r="F3206" s="58" t="str">
        <f t="shared" ca="1" si="384"/>
        <v>OK</v>
      </c>
      <c r="G3206" s="66">
        <f t="shared" si="385"/>
        <v>3201</v>
      </c>
      <c r="H3206" s="85">
        <v>45432</v>
      </c>
      <c r="I3206" s="296">
        <v>45432</v>
      </c>
      <c r="J3206" s="292" t="s">
        <v>6383</v>
      </c>
      <c r="K3206" s="76" t="s">
        <v>62</v>
      </c>
      <c r="L3206" s="76" t="s">
        <v>1193</v>
      </c>
      <c r="M3206" s="78" t="s">
        <v>92</v>
      </c>
      <c r="N3206" s="64"/>
      <c r="O3206" s="272" t="s">
        <v>6392</v>
      </c>
      <c r="P3206" s="78" t="s">
        <v>34</v>
      </c>
      <c r="Q3206" s="280" t="s">
        <v>170</v>
      </c>
      <c r="R3206" s="384" t="s">
        <v>53</v>
      </c>
      <c r="S3206" s="387" t="s">
        <v>690</v>
      </c>
      <c r="T3206" s="384" t="s">
        <v>41</v>
      </c>
      <c r="U3206" s="78" t="s">
        <v>218</v>
      </c>
      <c r="V3206" s="445" t="s">
        <v>174</v>
      </c>
      <c r="W3206" s="396"/>
      <c r="X3206" s="489">
        <v>45434</v>
      </c>
      <c r="Y3206" s="482"/>
      <c r="Z3206" s="74"/>
    </row>
    <row r="3207" spans="2:26" ht="42.45" hidden="1" customHeight="1" x14ac:dyDescent="0.3">
      <c r="B3207" s="56" t="str">
        <f t="shared" ca="1" si="382"/>
        <v>VERO</v>
      </c>
      <c r="C3207" s="57" t="b">
        <f t="shared" si="383"/>
        <v>1</v>
      </c>
      <c r="D3207" s="57" t="b">
        <f>+IF(Q3207='Convalida dati'!$B$16,AND('Dealflow centrale'!V3207&lt;&gt;"",I3207&lt;&gt;""),IF(AND('Dealflow centrale'!Q3207='Convalida dati'!$B$17,'Dealflow centrale'!I3207=""),OR('Dealflow centrale'!V3207="",V3207='Convalida dati'!$D$8),"FALSO"))</f>
        <v>1</v>
      </c>
      <c r="E3207" s="57" t="b">
        <f>+IF(OR(T3207='Convalida dati'!$F$4,T3207='Convalida dati'!$F$5,T3207='Convalida dati'!$F$8),OR('Dealflow centrale'!V3207='Convalida dati'!$D$9,V3207='Convalida dati'!$D$6,V3207='Convalida dati'!$D$7),IF(OR('Dealflow centrale'!T3207='Convalida dati'!$F$6,'Dealflow centrale'!T3207='Convalida dati'!$F$7),OR('Dealflow centrale'!V3207='Convalida dati'!$D$12,'Dealflow centrale'!V3207='Convalida dati'!$D$9,'Dealflow centrale'!V3207='Convalida dati'!$D$6),IF(T3207="",OR(V3207="",V3207='Convalida dati'!$D$8),"FALSO")))</f>
        <v>1</v>
      </c>
      <c r="F3207" s="58" t="str">
        <f t="shared" ca="1" si="384"/>
        <v>OK</v>
      </c>
      <c r="G3207" s="60">
        <f t="shared" si="385"/>
        <v>3202</v>
      </c>
      <c r="H3207" s="84">
        <v>45432</v>
      </c>
      <c r="I3207" s="295">
        <v>45432</v>
      </c>
      <c r="J3207" s="279" t="s">
        <v>6384</v>
      </c>
      <c r="K3207" s="70" t="s">
        <v>62</v>
      </c>
      <c r="L3207" s="70" t="s">
        <v>206</v>
      </c>
      <c r="M3207" s="72" t="s">
        <v>206</v>
      </c>
      <c r="N3207" s="75"/>
      <c r="O3207" s="73" t="s">
        <v>6393</v>
      </c>
      <c r="P3207" s="72" t="s">
        <v>84</v>
      </c>
      <c r="Q3207" s="281" t="s">
        <v>170</v>
      </c>
      <c r="R3207" s="385" t="s">
        <v>49</v>
      </c>
      <c r="S3207" s="388" t="s">
        <v>702</v>
      </c>
      <c r="T3207" s="385" t="s">
        <v>41</v>
      </c>
      <c r="U3207" s="72" t="s">
        <v>218</v>
      </c>
      <c r="V3207" s="434" t="s">
        <v>174</v>
      </c>
      <c r="W3207" s="397"/>
      <c r="X3207" s="488">
        <v>45434</v>
      </c>
      <c r="Y3207" s="483"/>
      <c r="Z3207" s="80"/>
    </row>
    <row r="3208" spans="2:26" ht="42.45" hidden="1" customHeight="1" x14ac:dyDescent="0.3">
      <c r="B3208" s="56" t="str">
        <f t="shared" ca="1" si="382"/>
        <v>VERO</v>
      </c>
      <c r="C3208" s="57" t="b">
        <f t="shared" si="383"/>
        <v>1</v>
      </c>
      <c r="D3208" s="57" t="b">
        <f>+IF(Q3208='Convalida dati'!$B$16,AND('Dealflow centrale'!V3208&lt;&gt;"",I3208&lt;&gt;""),IF(AND('Dealflow centrale'!Q3208='Convalida dati'!$B$17,'Dealflow centrale'!I3208=""),OR('Dealflow centrale'!V3208="",V3208='Convalida dati'!$D$8),"FALSO"))</f>
        <v>1</v>
      </c>
      <c r="E3208" s="57" t="b">
        <f>+IF(OR(T3208='Convalida dati'!$F$4,T3208='Convalida dati'!$F$5,T3208='Convalida dati'!$F$8),OR('Dealflow centrale'!V3208='Convalida dati'!$D$9,V3208='Convalida dati'!$D$6,V3208='Convalida dati'!$D$7),IF(OR('Dealflow centrale'!T3208='Convalida dati'!$F$6,'Dealflow centrale'!T3208='Convalida dati'!$F$7),OR('Dealflow centrale'!V3208='Convalida dati'!$D$12,'Dealflow centrale'!V3208='Convalida dati'!$D$9,'Dealflow centrale'!V3208='Convalida dati'!$D$6),IF(T3208="",OR(V3208="",V3208='Convalida dati'!$D$8),"FALSO")))</f>
        <v>1</v>
      </c>
      <c r="F3208" s="58" t="str">
        <f t="shared" ca="1" si="384"/>
        <v>OK</v>
      </c>
      <c r="G3208" s="66">
        <f t="shared" si="385"/>
        <v>3203</v>
      </c>
      <c r="H3208" s="85">
        <v>45433</v>
      </c>
      <c r="I3208" s="296">
        <v>45433</v>
      </c>
      <c r="J3208" s="292" t="s">
        <v>6385</v>
      </c>
      <c r="K3208" s="76" t="s">
        <v>62</v>
      </c>
      <c r="L3208" s="76" t="s">
        <v>149</v>
      </c>
      <c r="M3208" s="78" t="s">
        <v>92</v>
      </c>
      <c r="N3208" s="77" t="s">
        <v>6239</v>
      </c>
      <c r="O3208" s="272"/>
      <c r="P3208" s="78" t="s">
        <v>36</v>
      </c>
      <c r="Q3208" s="280" t="s">
        <v>170</v>
      </c>
      <c r="R3208" s="384" t="s">
        <v>47</v>
      </c>
      <c r="S3208" s="390" t="s">
        <v>626</v>
      </c>
      <c r="T3208" s="382" t="s">
        <v>166</v>
      </c>
      <c r="U3208" s="78" t="s">
        <v>218</v>
      </c>
      <c r="V3208" s="427" t="s">
        <v>5177</v>
      </c>
      <c r="W3208" s="462"/>
      <c r="X3208" s="489">
        <v>45434</v>
      </c>
      <c r="Y3208" s="482"/>
      <c r="Z3208" s="74"/>
    </row>
    <row r="3209" spans="2:26" ht="42.45" hidden="1" customHeight="1" x14ac:dyDescent="0.3">
      <c r="B3209" s="56" t="str">
        <f t="shared" ca="1" si="382"/>
        <v>VERO</v>
      </c>
      <c r="C3209" s="57" t="b">
        <f t="shared" si="383"/>
        <v>1</v>
      </c>
      <c r="D3209" s="57" t="b">
        <f>+IF(Q3209='Convalida dati'!$B$16,AND('Dealflow centrale'!V3209&lt;&gt;"",I3209&lt;&gt;""),IF(AND('Dealflow centrale'!Q3209='Convalida dati'!$B$17,'Dealflow centrale'!I3209=""),OR('Dealflow centrale'!V3209="",V3209='Convalida dati'!$D$8),"FALSO"))</f>
        <v>1</v>
      </c>
      <c r="E3209" s="57" t="b">
        <f>+IF(OR(T3209='Convalida dati'!$F$4,T3209='Convalida dati'!$F$5,T3209='Convalida dati'!$F$8),OR('Dealflow centrale'!V3209='Convalida dati'!$D$9,V3209='Convalida dati'!$D$6,V3209='Convalida dati'!$D$7),IF(OR('Dealflow centrale'!T3209='Convalida dati'!$F$6,'Dealflow centrale'!T3209='Convalida dati'!$F$7),OR('Dealflow centrale'!V3209='Convalida dati'!$D$12,'Dealflow centrale'!V3209='Convalida dati'!$D$9,'Dealflow centrale'!V3209='Convalida dati'!$D$6),IF(T3209="",OR(V3209="",V3209='Convalida dati'!$D$8),"FALSO")))</f>
        <v>1</v>
      </c>
      <c r="F3209" s="58" t="str">
        <f t="shared" ca="1" si="384"/>
        <v>OK</v>
      </c>
      <c r="G3209" s="60">
        <f t="shared" si="385"/>
        <v>3204</v>
      </c>
      <c r="H3209" s="84">
        <v>45433</v>
      </c>
      <c r="I3209" s="295">
        <v>45433</v>
      </c>
      <c r="J3209" s="279" t="s">
        <v>6386</v>
      </c>
      <c r="K3209" s="70" t="s">
        <v>62</v>
      </c>
      <c r="L3209" s="70" t="s">
        <v>236</v>
      </c>
      <c r="M3209" s="72" t="s">
        <v>87</v>
      </c>
      <c r="N3209" s="75"/>
      <c r="O3209" s="73" t="s">
        <v>6394</v>
      </c>
      <c r="P3209" s="72" t="s">
        <v>34</v>
      </c>
      <c r="Q3209" s="281" t="s">
        <v>170</v>
      </c>
      <c r="R3209" s="385" t="s">
        <v>48</v>
      </c>
      <c r="S3209" s="388" t="s">
        <v>614</v>
      </c>
      <c r="T3209" s="385" t="s">
        <v>166</v>
      </c>
      <c r="U3209" s="72" t="s">
        <v>218</v>
      </c>
      <c r="V3209" s="425" t="s">
        <v>5177</v>
      </c>
      <c r="W3209" s="461"/>
      <c r="X3209" s="488">
        <v>45434</v>
      </c>
      <c r="Y3209" s="483"/>
      <c r="Z3209" s="80"/>
    </row>
    <row r="3210" spans="2:26" ht="42.45" hidden="1" customHeight="1" x14ac:dyDescent="0.3">
      <c r="B3210" s="56" t="str">
        <f t="shared" ca="1" si="382"/>
        <v>VERO</v>
      </c>
      <c r="C3210" s="57" t="b">
        <f>+(AND(G3210&lt;&gt;"",H3210&lt;&gt;"",J3210&lt;&gt;"",K3210&lt;&gt;"",L3210&lt;&gt;"",M3210&lt;&gt;"",P3210&lt;&gt;"",Q3210&lt;&gt;""))</f>
        <v>1</v>
      </c>
      <c r="D3210" s="57" t="b">
        <f>+IF(Q3210='Convalida dati'!$B$16,AND('Dealflow centrale'!V3210&lt;&gt;"",I3210&lt;&gt;""),IF(AND('Dealflow centrale'!Q3210='Convalida dati'!$B$17,'Dealflow centrale'!I3210=""),OR('Dealflow centrale'!V3210="",V3210='Convalida dati'!$D$8),"FALSO"))</f>
        <v>1</v>
      </c>
      <c r="E3210" s="57" t="b">
        <f>+IF(OR(T3210='Convalida dati'!$F$4,T3210='Convalida dati'!$F$5,T3210='Convalida dati'!$F$8),OR('Dealflow centrale'!V3210='Convalida dati'!$D$9,V3210='Convalida dati'!$D$6,V3210='Convalida dati'!$D$7),IF(OR('Dealflow centrale'!T3210='Convalida dati'!$F$6,'Dealflow centrale'!T3210='Convalida dati'!$F$7),OR('Dealflow centrale'!V3210='Convalida dati'!$D$12,'Dealflow centrale'!V3210='Convalida dati'!$D$9,'Dealflow centrale'!V3210='Convalida dati'!$D$6),IF(T3210="",OR(V3210="",V3210='Convalida dati'!$D$8),"FALSO")))</f>
        <v>1</v>
      </c>
      <c r="F3210" s="58" t="str">
        <f t="shared" ca="1" si="384"/>
        <v>OK</v>
      </c>
      <c r="G3210" s="66">
        <f t="shared" si="385"/>
        <v>3205</v>
      </c>
      <c r="H3210" s="85">
        <v>45434</v>
      </c>
      <c r="I3210" s="296">
        <v>45434</v>
      </c>
      <c r="J3210" s="292" t="s">
        <v>6387</v>
      </c>
      <c r="K3210" s="76" t="s">
        <v>62</v>
      </c>
      <c r="L3210" s="76" t="s">
        <v>80</v>
      </c>
      <c r="M3210" s="78" t="s">
        <v>70</v>
      </c>
      <c r="N3210" s="77" t="s">
        <v>6239</v>
      </c>
      <c r="O3210" s="272"/>
      <c r="P3210" s="78" t="s">
        <v>36</v>
      </c>
      <c r="Q3210" s="280" t="s">
        <v>170</v>
      </c>
      <c r="R3210" s="384" t="s">
        <v>46</v>
      </c>
      <c r="S3210" s="387" t="s">
        <v>574</v>
      </c>
      <c r="T3210" s="384" t="s">
        <v>166</v>
      </c>
      <c r="U3210" s="78" t="s">
        <v>218</v>
      </c>
      <c r="V3210" s="427" t="s">
        <v>5177</v>
      </c>
      <c r="W3210" s="462"/>
      <c r="X3210" s="489">
        <v>45434</v>
      </c>
      <c r="Y3210" s="482"/>
      <c r="Z3210" s="74"/>
    </row>
    <row r="3211" spans="2:26" ht="42.45" hidden="1" customHeight="1" x14ac:dyDescent="0.3">
      <c r="B3211" s="56" t="str">
        <f t="shared" ca="1" si="382"/>
        <v>VERO</v>
      </c>
      <c r="C3211" s="57" t="b">
        <f>+(AND(G3211&lt;&gt;"",H3211&lt;&gt;"",J3211&lt;&gt;"",K3211&lt;&gt;"",L3211&lt;&gt;"",M3211&lt;&gt;"",P3211&lt;&gt;"",Q3211&lt;&gt;""))</f>
        <v>1</v>
      </c>
      <c r="D3211" s="57" t="b">
        <f>+IF(Q3211='Convalida dati'!$B$16,AND('Dealflow centrale'!V3211&lt;&gt;"",I3211&lt;&gt;""),IF(AND('Dealflow centrale'!Q3211='Convalida dati'!$B$17,'Dealflow centrale'!I3211=""),OR('Dealflow centrale'!V3211="",V3211='Convalida dati'!$D$8),"FALSO"))</f>
        <v>1</v>
      </c>
      <c r="E3211" s="57" t="b">
        <f>+IF(OR(T3211='Convalida dati'!$F$4,T3211='Convalida dati'!$F$5,T3211='Convalida dati'!$F$8),OR('Dealflow centrale'!V3211='Convalida dati'!$D$9,V3211='Convalida dati'!$D$6,V3211='Convalida dati'!$D$7),IF(OR('Dealflow centrale'!T3211='Convalida dati'!$F$6,'Dealflow centrale'!T3211='Convalida dati'!$F$7),OR('Dealflow centrale'!V3211='Convalida dati'!$D$12,'Dealflow centrale'!V3211='Convalida dati'!$D$9,'Dealflow centrale'!V3211='Convalida dati'!$D$6),IF(T3211="",OR(V3211="",V3211='Convalida dati'!$D$8),"FALSO")))</f>
        <v>1</v>
      </c>
      <c r="F3211" s="58" t="str">
        <f t="shared" ca="1" si="384"/>
        <v>OK</v>
      </c>
      <c r="G3211" s="60">
        <f t="shared" si="385"/>
        <v>3206</v>
      </c>
      <c r="H3211" s="84">
        <v>45434</v>
      </c>
      <c r="I3211" s="295">
        <v>45434</v>
      </c>
      <c r="J3211" s="279" t="s">
        <v>6388</v>
      </c>
      <c r="K3211" s="70" t="s">
        <v>62</v>
      </c>
      <c r="L3211" s="70" t="s">
        <v>149</v>
      </c>
      <c r="M3211" s="72" t="s">
        <v>92</v>
      </c>
      <c r="N3211" s="75" t="s">
        <v>6239</v>
      </c>
      <c r="O3211" s="73"/>
      <c r="P3211" s="72" t="s">
        <v>36</v>
      </c>
      <c r="Q3211" s="281" t="s">
        <v>170</v>
      </c>
      <c r="R3211" s="385" t="s">
        <v>49</v>
      </c>
      <c r="S3211" s="388" t="s">
        <v>702</v>
      </c>
      <c r="T3211" s="385" t="s">
        <v>166</v>
      </c>
      <c r="U3211" s="72" t="s">
        <v>218</v>
      </c>
      <c r="V3211" s="425" t="s">
        <v>5177</v>
      </c>
      <c r="W3211" s="461"/>
      <c r="X3211" s="488">
        <v>45434</v>
      </c>
      <c r="Y3211" s="483"/>
      <c r="Z3211" s="80"/>
    </row>
    <row r="3212" spans="2:26" ht="42.45" hidden="1" customHeight="1" x14ac:dyDescent="0.3">
      <c r="B3212" s="56" t="str">
        <f t="shared" ca="1" si="382"/>
        <v>VERO</v>
      </c>
      <c r="C3212" s="57" t="b">
        <f>+(AND(G3212&lt;&gt;"",H3212&lt;&gt;"",J3212&lt;&gt;"",K3212&lt;&gt;"",L3212&lt;&gt;"",M3212&lt;&gt;"",P3212&lt;&gt;"",Q3212&lt;&gt;""))</f>
        <v>1</v>
      </c>
      <c r="D3212" s="57" t="b">
        <f>+IF(Q3212='Convalida dati'!$B$16,AND('Dealflow centrale'!V3212&lt;&gt;"",I3212&lt;&gt;""),IF(AND('Dealflow centrale'!Q3212='Convalida dati'!$B$17,'Dealflow centrale'!I3212=""),OR('Dealflow centrale'!V3212="",V3212='Convalida dati'!$D$8),"FALSO"))</f>
        <v>1</v>
      </c>
      <c r="E3212" s="57" t="b">
        <f>+IF(OR(T3212='Convalida dati'!$F$4,T3212='Convalida dati'!$F$5,T3212='Convalida dati'!$F$8),OR('Dealflow centrale'!V3212='Convalida dati'!$D$9,V3212='Convalida dati'!$D$6,V3212='Convalida dati'!$D$7),IF(OR('Dealflow centrale'!T3212='Convalida dati'!$F$6,'Dealflow centrale'!T3212='Convalida dati'!$F$7),OR('Dealflow centrale'!V3212='Convalida dati'!$D$12,'Dealflow centrale'!V3212='Convalida dati'!$D$9,'Dealflow centrale'!V3212='Convalida dati'!$D$6),IF(T3212="",OR(V3212="",V3212='Convalida dati'!$D$8),"FALSO")))</f>
        <v>1</v>
      </c>
      <c r="F3212" s="58" t="str">
        <f t="shared" ca="1" si="384"/>
        <v>OK</v>
      </c>
      <c r="G3212" s="66">
        <f t="shared" si="385"/>
        <v>3207</v>
      </c>
      <c r="H3212" s="85">
        <v>45434</v>
      </c>
      <c r="I3212" s="296">
        <v>45434</v>
      </c>
      <c r="J3212" s="292" t="s">
        <v>6395</v>
      </c>
      <c r="K3212" s="76" t="s">
        <v>62</v>
      </c>
      <c r="L3212" s="76" t="s">
        <v>149</v>
      </c>
      <c r="M3212" s="78" t="s">
        <v>92</v>
      </c>
      <c r="N3212" s="77" t="s">
        <v>6239</v>
      </c>
      <c r="O3212" s="272"/>
      <c r="P3212" s="66" t="s">
        <v>36</v>
      </c>
      <c r="Q3212" s="280" t="s">
        <v>170</v>
      </c>
      <c r="R3212" s="384" t="s">
        <v>49</v>
      </c>
      <c r="S3212" s="390" t="s">
        <v>702</v>
      </c>
      <c r="T3212" s="384" t="s">
        <v>166</v>
      </c>
      <c r="U3212" s="78" t="s">
        <v>218</v>
      </c>
      <c r="V3212" s="427" t="s">
        <v>5177</v>
      </c>
      <c r="W3212" s="462"/>
      <c r="X3212" s="489">
        <v>45441</v>
      </c>
      <c r="Y3212" s="482"/>
      <c r="Z3212" s="74"/>
    </row>
    <row r="3213" spans="2:26" ht="42.45" hidden="1" customHeight="1" x14ac:dyDescent="0.3">
      <c r="B3213" s="56" t="str">
        <f t="shared" ca="1" si="382"/>
        <v>VERO</v>
      </c>
      <c r="C3213" s="57" t="b">
        <f t="shared" ref="C3213" si="386">+(AND(G3213&lt;&gt;"",H3213&lt;&gt;"",J3213&lt;&gt;"",K3213&lt;&gt;"",L3213&lt;&gt;"",M3213&lt;&gt;"",P3213&lt;&gt;"",Q3213&lt;&gt;""))</f>
        <v>1</v>
      </c>
      <c r="D3213" s="57" t="b">
        <f>+IF(Q3213='Convalida dati'!$B$16,AND('Dealflow centrale'!V3213&lt;&gt;"",I3213&lt;&gt;""),IF(AND('Dealflow centrale'!Q3213='Convalida dati'!$B$17,'Dealflow centrale'!I3213=""),OR('Dealflow centrale'!V3213="",V3213='Convalida dati'!$D$8),"FALSO"))</f>
        <v>1</v>
      </c>
      <c r="E3213" s="57" t="b">
        <f>+IF(OR(T3213='Convalida dati'!$F$4,T3213='Convalida dati'!$F$5,T3213='Convalida dati'!$F$8),OR('Dealflow centrale'!V3213='Convalida dati'!$D$9,V3213='Convalida dati'!$D$6,V3213='Convalida dati'!$D$7,V3213='Convalida dati'!$D$11),IF(OR('Dealflow centrale'!T3213='Convalida dati'!$F$6,'Dealflow centrale'!T3213='Convalida dati'!$F$7),OR('Dealflow centrale'!V3213='Convalida dati'!$D$12,'Dealflow centrale'!V3213='Convalida dati'!$D$9,'Dealflow centrale'!V3213='Convalida dati'!$D$6),IF(T3213="",OR(V3213="",V3213='Convalida dati'!$D$8),"FALSO")))</f>
        <v>1</v>
      </c>
      <c r="F3213" s="58" t="str">
        <f t="shared" ca="1" si="384"/>
        <v>OK</v>
      </c>
      <c r="G3213" s="60">
        <f t="shared" si="385"/>
        <v>3208</v>
      </c>
      <c r="H3213" s="84">
        <v>45434</v>
      </c>
      <c r="I3213" s="295">
        <v>45434</v>
      </c>
      <c r="J3213" s="279" t="s">
        <v>6397</v>
      </c>
      <c r="K3213" s="70" t="s">
        <v>62</v>
      </c>
      <c r="L3213" s="73" t="s">
        <v>202</v>
      </c>
      <c r="M3213" s="72" t="s">
        <v>89</v>
      </c>
      <c r="N3213" s="75"/>
      <c r="O3213" s="73" t="s">
        <v>6396</v>
      </c>
      <c r="P3213" s="72" t="s">
        <v>34</v>
      </c>
      <c r="Q3213" s="281" t="s">
        <v>170</v>
      </c>
      <c r="R3213" s="385" t="s">
        <v>48</v>
      </c>
      <c r="S3213" s="388" t="str">
        <f>+'EVCA sectoralclassification'!E149</f>
        <v>Hospitality, sports and entertainment facilities</v>
      </c>
      <c r="T3213" s="385" t="s">
        <v>41</v>
      </c>
      <c r="U3213" s="72" t="s">
        <v>218</v>
      </c>
      <c r="V3213" s="441" t="s">
        <v>6460</v>
      </c>
      <c r="W3213" s="466"/>
      <c r="X3213" s="488">
        <v>45546</v>
      </c>
      <c r="Y3213" s="483" t="s">
        <v>6729</v>
      </c>
      <c r="Z3213" s="80"/>
    </row>
    <row r="3214" spans="2:26" ht="42.45" hidden="1" customHeight="1" x14ac:dyDescent="0.3">
      <c r="B3214" s="56" t="str">
        <f t="shared" ca="1" si="382"/>
        <v>VERO</v>
      </c>
      <c r="C3214" s="57" t="b">
        <f t="shared" ref="C3214:C3271" si="387">+(AND(G3214&lt;&gt;"",H3214&lt;&gt;"",J3214&lt;&gt;"",K3214&lt;&gt;"",L3214&lt;&gt;"",M3214&lt;&gt;"",P3214&lt;&gt;"",Q3214&lt;&gt;""))</f>
        <v>1</v>
      </c>
      <c r="D3214" s="57" t="b">
        <f>+IF(Q3214='Convalida dati'!$B$16,AND('Dealflow centrale'!V3214&lt;&gt;"",I3214&lt;&gt;""),IF(AND('Dealflow centrale'!Q3214='Convalida dati'!$B$17,'Dealflow centrale'!I3214=""),OR('Dealflow centrale'!V3214="",V3214='Convalida dati'!$D$8),"FALSO"))</f>
        <v>1</v>
      </c>
      <c r="E3214" s="57" t="b">
        <f>+IF(OR(T3214='Convalida dati'!$F$4,T3214='Convalida dati'!$F$5,T3214='Convalida dati'!$F$8),OR('Dealflow centrale'!V3214='Convalida dati'!$D$9,V3214='Convalida dati'!$D$6,V3214='Convalida dati'!$D$7),IF(OR('Dealflow centrale'!T3214='Convalida dati'!$F$6,'Dealflow centrale'!T3214='Convalida dati'!$F$7),OR('Dealflow centrale'!V3214='Convalida dati'!$D$12,'Dealflow centrale'!V3214='Convalida dati'!$D$9,'Dealflow centrale'!V3214='Convalida dati'!$D$6),IF(T3214="",OR(V3214="",V3214='Convalida dati'!$D$8),"FALSO")))</f>
        <v>1</v>
      </c>
      <c r="F3214" s="58" t="str">
        <f t="shared" ca="1" si="384"/>
        <v>OK</v>
      </c>
      <c r="G3214" s="66">
        <f t="shared" si="385"/>
        <v>3209</v>
      </c>
      <c r="H3214" s="85">
        <v>45434</v>
      </c>
      <c r="I3214" s="296">
        <v>45434</v>
      </c>
      <c r="J3214" s="292" t="s">
        <v>6399</v>
      </c>
      <c r="K3214" s="76" t="s">
        <v>62</v>
      </c>
      <c r="L3214" s="76" t="s">
        <v>2035</v>
      </c>
      <c r="M3214" s="78" t="s">
        <v>77</v>
      </c>
      <c r="N3214" s="77"/>
      <c r="O3214" s="272" t="s">
        <v>6398</v>
      </c>
      <c r="P3214" s="78" t="s">
        <v>83</v>
      </c>
      <c r="Q3214" s="280" t="s">
        <v>170</v>
      </c>
      <c r="R3214" s="382" t="s">
        <v>49</v>
      </c>
      <c r="S3214" s="390" t="s">
        <v>702</v>
      </c>
      <c r="T3214" s="382" t="s">
        <v>41</v>
      </c>
      <c r="U3214" s="78" t="s">
        <v>218</v>
      </c>
      <c r="V3214" s="445" t="s">
        <v>174</v>
      </c>
      <c r="W3214" s="396"/>
      <c r="X3214" s="489">
        <v>45441</v>
      </c>
      <c r="Y3214" s="482"/>
      <c r="Z3214" s="74"/>
    </row>
    <row r="3215" spans="2:26" ht="42.45" hidden="1" customHeight="1" x14ac:dyDescent="0.3">
      <c r="B3215" s="56" t="str">
        <f t="shared" ca="1" si="382"/>
        <v>VERO</v>
      </c>
      <c r="C3215" s="57" t="b">
        <f t="shared" si="387"/>
        <v>1</v>
      </c>
      <c r="D3215" s="57" t="b">
        <f>+IF(Q3215='Convalida dati'!$B$16,AND('Dealflow centrale'!V3215&lt;&gt;"",I3215&lt;&gt;""),IF(AND('Dealflow centrale'!Q3215='Convalida dati'!$B$17,'Dealflow centrale'!I3215=""),OR('Dealflow centrale'!V3215="",V3215='Convalida dati'!$D$8),"FALSO"))</f>
        <v>1</v>
      </c>
      <c r="E3215" s="57" t="b">
        <f>+IF(OR(T3215='Convalida dati'!$F$4,T3215='Convalida dati'!$F$5,T3215='Convalida dati'!$F$8),OR('Dealflow centrale'!V3215='Convalida dati'!$D$9,V3215='Convalida dati'!$D$6,V3215='Convalida dati'!$D$7),IF(OR('Dealflow centrale'!T3215='Convalida dati'!$F$6,'Dealflow centrale'!T3215='Convalida dati'!$F$7),OR('Dealflow centrale'!V3215='Convalida dati'!$D$12,'Dealflow centrale'!V3215='Convalida dati'!$D$9,'Dealflow centrale'!V3215='Convalida dati'!$D$6),IF(T3215="",OR(V3215="",V3215='Convalida dati'!$D$8),"FALSO")))</f>
        <v>1</v>
      </c>
      <c r="F3215" s="58" t="str">
        <f t="shared" ca="1" si="384"/>
        <v>OK</v>
      </c>
      <c r="G3215" s="60">
        <f t="shared" si="385"/>
        <v>3210</v>
      </c>
      <c r="H3215" s="84">
        <v>45435</v>
      </c>
      <c r="I3215" s="295">
        <v>45435</v>
      </c>
      <c r="J3215" s="279" t="s">
        <v>6400</v>
      </c>
      <c r="K3215" s="70" t="s">
        <v>62</v>
      </c>
      <c r="L3215" s="70" t="s">
        <v>202</v>
      </c>
      <c r="M3215" s="72" t="s">
        <v>89</v>
      </c>
      <c r="N3215" s="75"/>
      <c r="O3215" s="73" t="s">
        <v>6401</v>
      </c>
      <c r="P3215" s="72" t="s">
        <v>35</v>
      </c>
      <c r="Q3215" s="281" t="s">
        <v>170</v>
      </c>
      <c r="R3215" s="385" t="s">
        <v>46</v>
      </c>
      <c r="S3215" s="388" t="str">
        <f>+'EVCA sectoralclassification'!E179</f>
        <v>Energy: other</v>
      </c>
      <c r="T3215" s="385" t="s">
        <v>166</v>
      </c>
      <c r="U3215" s="72" t="s">
        <v>218</v>
      </c>
      <c r="V3215" s="425" t="s">
        <v>5177</v>
      </c>
      <c r="W3215" s="461"/>
      <c r="X3215" s="488">
        <v>45441</v>
      </c>
      <c r="Y3215" s="483"/>
      <c r="Z3215" s="80"/>
    </row>
    <row r="3216" spans="2:26" ht="42.45" hidden="1" customHeight="1" x14ac:dyDescent="0.3">
      <c r="B3216" s="56" t="str">
        <f t="shared" ca="1" si="382"/>
        <v>VERO</v>
      </c>
      <c r="C3216" s="57" t="b">
        <f t="shared" si="387"/>
        <v>1</v>
      </c>
      <c r="D3216" s="57" t="b">
        <f>+IF(Q3216='Convalida dati'!$B$16,AND('Dealflow centrale'!V3216&lt;&gt;"",I3216&lt;&gt;""),IF(AND('Dealflow centrale'!Q3216='Convalida dati'!$B$17,'Dealflow centrale'!I3216=""),OR('Dealflow centrale'!V3216="",V3216='Convalida dati'!$D$8),"FALSO"))</f>
        <v>1</v>
      </c>
      <c r="E3216" s="57" t="b">
        <f>+IF(OR(T3216='Convalida dati'!$F$4,T3216='Convalida dati'!$F$5,T3216='Convalida dati'!$F$8),OR('Dealflow centrale'!V3216='Convalida dati'!$D$9,V3216='Convalida dati'!$D$6,V3216='Convalida dati'!$D$7),IF(OR('Dealflow centrale'!T3216='Convalida dati'!$F$6,'Dealflow centrale'!T3216='Convalida dati'!$F$7),OR('Dealflow centrale'!V3216='Convalida dati'!$D$12,'Dealflow centrale'!V3216='Convalida dati'!$D$9,'Dealflow centrale'!V3216='Convalida dati'!$D$6),IF(T3216="",OR(V3216="",V3216='Convalida dati'!$D$8),"FALSO")))</f>
        <v>1</v>
      </c>
      <c r="F3216" s="58" t="str">
        <f t="shared" ca="1" si="384"/>
        <v>OK</v>
      </c>
      <c r="G3216" s="66">
        <f t="shared" si="385"/>
        <v>3211</v>
      </c>
      <c r="H3216" s="85">
        <v>45435</v>
      </c>
      <c r="I3216" s="296">
        <v>45435</v>
      </c>
      <c r="J3216" s="292" t="s">
        <v>6403</v>
      </c>
      <c r="K3216" s="76" t="s">
        <v>62</v>
      </c>
      <c r="L3216" s="76" t="s">
        <v>149</v>
      </c>
      <c r="M3216" s="78" t="s">
        <v>92</v>
      </c>
      <c r="N3216" s="64"/>
      <c r="O3216" s="272" t="s">
        <v>6402</v>
      </c>
      <c r="P3216" s="78" t="s">
        <v>35</v>
      </c>
      <c r="Q3216" s="280" t="s">
        <v>170</v>
      </c>
      <c r="R3216" s="384" t="s">
        <v>46</v>
      </c>
      <c r="S3216" s="390" t="str">
        <f>+'EVCA sectoralclassification'!E178</f>
        <v>Environmental services</v>
      </c>
      <c r="T3216" s="384" t="s">
        <v>166</v>
      </c>
      <c r="U3216" s="78" t="s">
        <v>218</v>
      </c>
      <c r="V3216" s="427" t="s">
        <v>5177</v>
      </c>
      <c r="W3216" s="462"/>
      <c r="X3216" s="489">
        <v>45441</v>
      </c>
      <c r="Y3216" s="482"/>
      <c r="Z3216" s="74"/>
    </row>
    <row r="3217" spans="2:26" ht="42.45" hidden="1" customHeight="1" x14ac:dyDescent="0.3">
      <c r="B3217" s="56" t="str">
        <f t="shared" ca="1" si="382"/>
        <v>VERO</v>
      </c>
      <c r="C3217" s="57" t="b">
        <f t="shared" si="387"/>
        <v>1</v>
      </c>
      <c r="D3217" s="57" t="b">
        <f>+IF(Q3217='Convalida dati'!$B$16,AND('Dealflow centrale'!V3217&lt;&gt;"",I3217&lt;&gt;""),IF(AND('Dealflow centrale'!Q3217='Convalida dati'!$B$17,'Dealflow centrale'!I3217=""),OR('Dealflow centrale'!V3217="",V3217='Convalida dati'!$D$8),"FALSO"))</f>
        <v>1</v>
      </c>
      <c r="E3217" s="57" t="b">
        <f>+IF(OR(T3217='Convalida dati'!$F$4,T3217='Convalida dati'!$F$5,T3217='Convalida dati'!$F$8),OR('Dealflow centrale'!V3217='Convalida dati'!$D$9,V3217='Convalida dati'!$D$6,V3217='Convalida dati'!$D$7),IF(OR('Dealflow centrale'!T3217='Convalida dati'!$F$6,'Dealflow centrale'!T3217='Convalida dati'!$F$7),OR('Dealflow centrale'!V3217='Convalida dati'!$D$12,'Dealflow centrale'!V3217='Convalida dati'!$D$9,'Dealflow centrale'!V3217='Convalida dati'!$D$6),IF(T3217="",OR(V3217="",V3217='Convalida dati'!$D$8),"FALSO")))</f>
        <v>1</v>
      </c>
      <c r="F3217" s="58" t="str">
        <f t="shared" ca="1" si="384"/>
        <v>OK</v>
      </c>
      <c r="G3217" s="60">
        <f t="shared" si="385"/>
        <v>3212</v>
      </c>
      <c r="H3217" s="84">
        <v>45436</v>
      </c>
      <c r="I3217" s="295">
        <v>45436</v>
      </c>
      <c r="J3217" s="279" t="s">
        <v>6404</v>
      </c>
      <c r="K3217" s="70" t="s">
        <v>62</v>
      </c>
      <c r="L3217" s="70" t="s">
        <v>2752</v>
      </c>
      <c r="M3217" s="72" t="s">
        <v>103</v>
      </c>
      <c r="N3217" s="75"/>
      <c r="O3217" s="73" t="s">
        <v>6402</v>
      </c>
      <c r="P3217" s="72" t="s">
        <v>35</v>
      </c>
      <c r="Q3217" s="281" t="s">
        <v>170</v>
      </c>
      <c r="R3217" s="385" t="s">
        <v>48</v>
      </c>
      <c r="S3217" s="388" t="str">
        <f>+'EVCA sectoralclassification'!E200</f>
        <v>Internet technologies</v>
      </c>
      <c r="T3217" s="385" t="s">
        <v>166</v>
      </c>
      <c r="U3217" s="72" t="s">
        <v>218</v>
      </c>
      <c r="V3217" s="425" t="s">
        <v>5177</v>
      </c>
      <c r="W3217" s="461"/>
      <c r="X3217" s="488">
        <v>45441</v>
      </c>
      <c r="Y3217" s="483"/>
      <c r="Z3217" s="80"/>
    </row>
    <row r="3218" spans="2:26" ht="42.45" hidden="1" customHeight="1" x14ac:dyDescent="0.3">
      <c r="B3218" s="56" t="str">
        <f t="shared" ca="1" si="382"/>
        <v>VERO</v>
      </c>
      <c r="C3218" s="57" t="b">
        <f t="shared" si="387"/>
        <v>1</v>
      </c>
      <c r="D3218" s="57" t="b">
        <f>+IF(Q3218='Convalida dati'!$B$16,AND('Dealflow centrale'!V3218&lt;&gt;"",I3218&lt;&gt;""),IF(AND('Dealflow centrale'!Q3218='Convalida dati'!$B$17,'Dealflow centrale'!I3218=""),OR('Dealflow centrale'!V3218="",V3218='Convalida dati'!$D$8),"FALSO"))</f>
        <v>1</v>
      </c>
      <c r="E3218" s="57" t="b">
        <f>+IF(OR(T3218='Convalida dati'!$F$4,T3218='Convalida dati'!$F$5,T3218='Convalida dati'!$F$8),OR('Dealflow centrale'!V3218='Convalida dati'!$D$9,V3218='Convalida dati'!$D$6,V3218='Convalida dati'!$D$7),IF(OR('Dealflow centrale'!T3218='Convalida dati'!$F$6,'Dealflow centrale'!T3218='Convalida dati'!$F$7),OR('Dealflow centrale'!V3218='Convalida dati'!$D$12,'Dealflow centrale'!V3218='Convalida dati'!$D$9,'Dealflow centrale'!V3218='Convalida dati'!$D$6),IF(T3218="",OR(V3218="",V3218='Convalida dati'!$D$8),"FALSO")))</f>
        <v>1</v>
      </c>
      <c r="F3218" s="58" t="str">
        <f t="shared" ca="1" si="384"/>
        <v>OK</v>
      </c>
      <c r="G3218" s="66">
        <f t="shared" si="385"/>
        <v>3213</v>
      </c>
      <c r="H3218" s="85">
        <v>45436</v>
      </c>
      <c r="I3218" s="296">
        <v>45436</v>
      </c>
      <c r="J3218" s="292" t="s">
        <v>6405</v>
      </c>
      <c r="K3218" s="76" t="s">
        <v>62</v>
      </c>
      <c r="L3218" s="76" t="s">
        <v>165</v>
      </c>
      <c r="M3218" s="78" t="s">
        <v>90</v>
      </c>
      <c r="N3218" s="64"/>
      <c r="O3218" s="272" t="s">
        <v>6402</v>
      </c>
      <c r="P3218" s="78" t="s">
        <v>35</v>
      </c>
      <c r="Q3218" s="280" t="s">
        <v>170</v>
      </c>
      <c r="R3218" s="382" t="s">
        <v>52</v>
      </c>
      <c r="S3218" s="390" t="str">
        <f>+'EVCA sectoralclassification'!E228</f>
        <v>Medical information systems</v>
      </c>
      <c r="T3218" s="396" t="s">
        <v>166</v>
      </c>
      <c r="U3218" s="391" t="s">
        <v>218</v>
      </c>
      <c r="V3218" s="427" t="s">
        <v>5177</v>
      </c>
      <c r="W3218" s="462"/>
      <c r="X3218" s="489">
        <v>45441</v>
      </c>
      <c r="Y3218" s="482"/>
      <c r="Z3218" s="74"/>
    </row>
    <row r="3219" spans="2:26" ht="42.45" hidden="1" customHeight="1" x14ac:dyDescent="0.3">
      <c r="B3219" s="56" t="str">
        <f t="shared" ca="1" si="382"/>
        <v>VERO</v>
      </c>
      <c r="C3219" s="57" t="b">
        <f t="shared" si="387"/>
        <v>1</v>
      </c>
      <c r="D3219" s="57" t="b">
        <f>+IF(Q3219='Convalida dati'!$B$16,AND('Dealflow centrale'!V3219&lt;&gt;"",I3219&lt;&gt;""),IF(AND('Dealflow centrale'!Q3219='Convalida dati'!$B$17,'Dealflow centrale'!I3219=""),OR('Dealflow centrale'!V3219="",V3219='Convalida dati'!$D$8),"FALSO"))</f>
        <v>1</v>
      </c>
      <c r="E3219" s="57" t="b">
        <f>+IF(OR(T3219='Convalida dati'!$F$4,T3219='Convalida dati'!$F$5,T3219='Convalida dati'!$F$8),OR('Dealflow centrale'!V3219='Convalida dati'!$D$9,V3219='Convalida dati'!$D$6,V3219='Convalida dati'!$D$7),IF(OR('Dealflow centrale'!T3219='Convalida dati'!$F$6,'Dealflow centrale'!T3219='Convalida dati'!$F$7),OR('Dealflow centrale'!V3219='Convalida dati'!$D$12,'Dealflow centrale'!V3219='Convalida dati'!$D$9,'Dealflow centrale'!V3219='Convalida dati'!$D$6),IF(T3219="",OR(V3219="",V3219='Convalida dati'!$D$8),"FALSO")))</f>
        <v>1</v>
      </c>
      <c r="F3219" s="58" t="str">
        <f t="shared" ca="1" si="384"/>
        <v>OK</v>
      </c>
      <c r="G3219" s="60">
        <f t="shared" si="385"/>
        <v>3214</v>
      </c>
      <c r="H3219" s="84">
        <v>45436</v>
      </c>
      <c r="I3219" s="295">
        <v>45436</v>
      </c>
      <c r="J3219" s="279" t="s">
        <v>6406</v>
      </c>
      <c r="K3219" s="70" t="s">
        <v>62</v>
      </c>
      <c r="L3219" s="70" t="s">
        <v>202</v>
      </c>
      <c r="M3219" s="72" t="s">
        <v>89</v>
      </c>
      <c r="N3219" s="75"/>
      <c r="O3219" s="73" t="s">
        <v>3837</v>
      </c>
      <c r="P3219" s="72" t="s">
        <v>35</v>
      </c>
      <c r="Q3219" s="281" t="s">
        <v>170</v>
      </c>
      <c r="R3219" s="385" t="s">
        <v>48</v>
      </c>
      <c r="S3219" s="388" t="s">
        <v>614</v>
      </c>
      <c r="T3219" s="385" t="s">
        <v>166</v>
      </c>
      <c r="U3219" s="72" t="s">
        <v>218</v>
      </c>
      <c r="V3219" s="425" t="s">
        <v>5177</v>
      </c>
      <c r="W3219" s="461"/>
      <c r="X3219" s="488">
        <v>45441</v>
      </c>
      <c r="Y3219" s="483"/>
      <c r="Z3219" s="80"/>
    </row>
    <row r="3220" spans="2:26" ht="42.45" hidden="1" customHeight="1" x14ac:dyDescent="0.3">
      <c r="B3220" s="56" t="str">
        <f t="shared" ca="1" si="382"/>
        <v>VERO</v>
      </c>
      <c r="C3220" s="57" t="b">
        <f t="shared" si="387"/>
        <v>1</v>
      </c>
      <c r="D3220" s="57" t="b">
        <f>+IF(Q3220='Convalida dati'!$B$16,AND('Dealflow centrale'!V3220&lt;&gt;"",I3220&lt;&gt;""),IF(AND('Dealflow centrale'!Q3220='Convalida dati'!$B$17,'Dealflow centrale'!I3220=""),OR('Dealflow centrale'!V3220="",V3220='Convalida dati'!$D$8),"FALSO"))</f>
        <v>1</v>
      </c>
      <c r="E3220" s="57" t="b">
        <f>+IF(OR(T3220='Convalida dati'!$F$4,T3220='Convalida dati'!$F$5,T3220='Convalida dati'!$F$8),OR('Dealflow centrale'!V3220='Convalida dati'!$D$9,V3220='Convalida dati'!$D$6,V3220='Convalida dati'!$D$7),IF(OR('Dealflow centrale'!T3220='Convalida dati'!$F$6,'Dealflow centrale'!T3220='Convalida dati'!$F$7),OR('Dealflow centrale'!V3220='Convalida dati'!$D$12,'Dealflow centrale'!V3220='Convalida dati'!$D$9,'Dealflow centrale'!V3220='Convalida dati'!$D$6),IF(T3220="",OR(V3220="",V3220='Convalida dati'!$D$8),"FALSO")))</f>
        <v>1</v>
      </c>
      <c r="F3220" s="58" t="str">
        <f t="shared" ca="1" si="384"/>
        <v>OK</v>
      </c>
      <c r="G3220" s="66">
        <f t="shared" si="385"/>
        <v>3215</v>
      </c>
      <c r="H3220" s="85">
        <v>45436</v>
      </c>
      <c r="I3220" s="296">
        <v>45436</v>
      </c>
      <c r="J3220" s="292" t="s">
        <v>6407</v>
      </c>
      <c r="K3220" s="76" t="s">
        <v>62</v>
      </c>
      <c r="L3220" s="76" t="s">
        <v>202</v>
      </c>
      <c r="M3220" s="78" t="s">
        <v>89</v>
      </c>
      <c r="N3220" s="77"/>
      <c r="O3220" s="272" t="s">
        <v>85</v>
      </c>
      <c r="P3220" s="78" t="s">
        <v>36</v>
      </c>
      <c r="Q3220" s="67" t="s">
        <v>170</v>
      </c>
      <c r="R3220" s="384" t="s">
        <v>49</v>
      </c>
      <c r="S3220" s="390" t="s">
        <v>702</v>
      </c>
      <c r="T3220" s="396" t="s">
        <v>41</v>
      </c>
      <c r="U3220" s="391" t="s">
        <v>218</v>
      </c>
      <c r="V3220" s="445" t="s">
        <v>174</v>
      </c>
      <c r="W3220" s="396"/>
      <c r="X3220" s="489">
        <v>45441</v>
      </c>
      <c r="Y3220" s="482"/>
      <c r="Z3220" s="74"/>
    </row>
    <row r="3221" spans="2:26" ht="42.45" hidden="1" customHeight="1" x14ac:dyDescent="0.3">
      <c r="B3221" s="56" t="str">
        <f t="shared" ca="1" si="382"/>
        <v>VERO</v>
      </c>
      <c r="C3221" s="57" t="b">
        <f t="shared" si="387"/>
        <v>1</v>
      </c>
      <c r="D3221" s="57" t="b">
        <f>+IF(Q3221='Convalida dati'!$B$16,AND('Dealflow centrale'!V3221&lt;&gt;"",I3221&lt;&gt;""),IF(AND('Dealflow centrale'!Q3221='Convalida dati'!$B$17,'Dealflow centrale'!I3221=""),OR('Dealflow centrale'!V3221="",V3221='Convalida dati'!$D$8),"FALSO"))</f>
        <v>1</v>
      </c>
      <c r="E3221" s="57" t="b">
        <f>+IF(OR(T3221='Convalida dati'!$F$4,T3221='Convalida dati'!$F$5,T3221='Convalida dati'!$F$8),OR('Dealflow centrale'!V3221='Convalida dati'!$D$9,V3221='Convalida dati'!$D$6,V3221='Convalida dati'!$D$7),IF(OR('Dealflow centrale'!T3221='Convalida dati'!$F$6,'Dealflow centrale'!T3221='Convalida dati'!$F$7),OR('Dealflow centrale'!V3221='Convalida dati'!$D$12,'Dealflow centrale'!V3221='Convalida dati'!$D$9,'Dealflow centrale'!V3221='Convalida dati'!$D$6),IF(T3221="",OR(V3221="",V3221='Convalida dati'!$D$8),"FALSO")))</f>
        <v>1</v>
      </c>
      <c r="F3221" s="58" t="str">
        <f t="shared" ca="1" si="384"/>
        <v>OK</v>
      </c>
      <c r="G3221" s="60">
        <f t="shared" si="385"/>
        <v>3216</v>
      </c>
      <c r="H3221" s="84">
        <v>45436</v>
      </c>
      <c r="I3221" s="295">
        <v>45436</v>
      </c>
      <c r="J3221" s="279" t="s">
        <v>6408</v>
      </c>
      <c r="K3221" s="70" t="s">
        <v>62</v>
      </c>
      <c r="L3221" s="70" t="s">
        <v>202</v>
      </c>
      <c r="M3221" s="72" t="s">
        <v>6431</v>
      </c>
      <c r="N3221" s="75"/>
      <c r="O3221" s="73" t="s">
        <v>3837</v>
      </c>
      <c r="P3221" s="72" t="s">
        <v>35</v>
      </c>
      <c r="Q3221" s="281" t="s">
        <v>170</v>
      </c>
      <c r="R3221" s="385" t="s">
        <v>49</v>
      </c>
      <c r="S3221" s="388" t="s">
        <v>702</v>
      </c>
      <c r="T3221" s="397" t="s">
        <v>41</v>
      </c>
      <c r="U3221" s="380" t="s">
        <v>218</v>
      </c>
      <c r="V3221" s="434" t="s">
        <v>174</v>
      </c>
      <c r="W3221" s="397"/>
      <c r="X3221" s="488">
        <v>45441</v>
      </c>
      <c r="Y3221" s="483"/>
      <c r="Z3221" s="80"/>
    </row>
    <row r="3222" spans="2:26" ht="42.45" hidden="1" customHeight="1" x14ac:dyDescent="0.3">
      <c r="B3222" s="56" t="str">
        <f t="shared" ca="1" si="382"/>
        <v>VERO</v>
      </c>
      <c r="C3222" s="57" t="b">
        <f t="shared" si="387"/>
        <v>1</v>
      </c>
      <c r="D3222" s="57" t="b">
        <f>+IF(Q3222='Convalida dati'!$B$16,AND('Dealflow centrale'!V3222&lt;&gt;"",I3222&lt;&gt;""),IF(AND('Dealflow centrale'!Q3222='Convalida dati'!$B$17,'Dealflow centrale'!I3222=""),OR('Dealflow centrale'!V3222="",V3222='Convalida dati'!$D$8),"FALSO"))</f>
        <v>1</v>
      </c>
      <c r="E3222" s="57" t="b">
        <f>+IF(OR(T3222='Convalida dati'!$F$4,T3222='Convalida dati'!$F$5,T3222='Convalida dati'!$F$8),OR('Dealflow centrale'!V3222='Convalida dati'!$D$9,V3222='Convalida dati'!$D$6,V3222='Convalida dati'!$D$7),IF(OR('Dealflow centrale'!T3222='Convalida dati'!$F$6,'Dealflow centrale'!T3222='Convalida dati'!$F$7),OR('Dealflow centrale'!V3222='Convalida dati'!$D$12,'Dealflow centrale'!V3222='Convalida dati'!$D$9,'Dealflow centrale'!V3222='Convalida dati'!$D$6),IF(T3222="",OR(V3222="",V3222='Convalida dati'!$D$8),"FALSO")))</f>
        <v>1</v>
      </c>
      <c r="F3222" s="58" t="str">
        <f t="shared" ca="1" si="384"/>
        <v>OK</v>
      </c>
      <c r="G3222" s="66">
        <f t="shared" si="385"/>
        <v>3217</v>
      </c>
      <c r="H3222" s="85">
        <v>45436</v>
      </c>
      <c r="I3222" s="296">
        <v>45436</v>
      </c>
      <c r="J3222" s="292" t="s">
        <v>6409</v>
      </c>
      <c r="K3222" s="76" t="s">
        <v>62</v>
      </c>
      <c r="L3222" s="76" t="s">
        <v>234</v>
      </c>
      <c r="M3222" s="78" t="s">
        <v>96</v>
      </c>
      <c r="N3222" s="77"/>
      <c r="O3222" s="272" t="s">
        <v>3837</v>
      </c>
      <c r="P3222" s="78" t="s">
        <v>35</v>
      </c>
      <c r="Q3222" s="280" t="s">
        <v>170</v>
      </c>
      <c r="R3222" s="382" t="s">
        <v>48</v>
      </c>
      <c r="S3222" s="390" t="str">
        <f>'EVCA sectoralclassification'!E200</f>
        <v>Internet technologies</v>
      </c>
      <c r="T3222" s="396" t="s">
        <v>166</v>
      </c>
      <c r="U3222" s="391" t="s">
        <v>218</v>
      </c>
      <c r="V3222" s="427" t="s">
        <v>5177</v>
      </c>
      <c r="W3222" s="462"/>
      <c r="X3222" s="489">
        <v>45476</v>
      </c>
      <c r="Y3222" s="482" t="s">
        <v>6565</v>
      </c>
      <c r="Z3222" s="74"/>
    </row>
    <row r="3223" spans="2:26" ht="42.45" hidden="1" customHeight="1" x14ac:dyDescent="0.3">
      <c r="B3223" s="56" t="str">
        <f t="shared" ca="1" si="382"/>
        <v>VERO</v>
      </c>
      <c r="C3223" s="57" t="b">
        <f t="shared" si="387"/>
        <v>1</v>
      </c>
      <c r="D3223" s="57" t="b">
        <f>+IF(Q3223='Convalida dati'!$B$16,AND('Dealflow centrale'!V3223&lt;&gt;"",I3223&lt;&gt;""),IF(AND('Dealflow centrale'!Q3223='Convalida dati'!$B$17,'Dealflow centrale'!I3223=""),OR('Dealflow centrale'!V3223="",V3223='Convalida dati'!$D$8),"FALSO"))</f>
        <v>1</v>
      </c>
      <c r="E3223" s="57" t="b">
        <f>+IF(OR(T3223='Convalida dati'!$F$4,T3223='Convalida dati'!$F$5,T3223='Convalida dati'!$F$8),OR('Dealflow centrale'!V3223='Convalida dati'!$D$9,V3223='Convalida dati'!$D$6,V3223='Convalida dati'!$D$7),IF(OR('Dealflow centrale'!T3223='Convalida dati'!$F$6,'Dealflow centrale'!T3223='Convalida dati'!$F$7),OR('Dealflow centrale'!V3223='Convalida dati'!$D$12,'Dealflow centrale'!V3223='Convalida dati'!$D$9,'Dealflow centrale'!V3223='Convalida dati'!$D$6),IF(T3223="",OR(V3223="",V3223='Convalida dati'!$D$8),"FALSO")))</f>
        <v>1</v>
      </c>
      <c r="F3223" s="58" t="str">
        <f t="shared" ca="1" si="384"/>
        <v>OK</v>
      </c>
      <c r="G3223" s="60">
        <f t="shared" si="385"/>
        <v>3218</v>
      </c>
      <c r="H3223" s="84">
        <v>45436</v>
      </c>
      <c r="I3223" s="295">
        <v>45436</v>
      </c>
      <c r="J3223" s="279" t="s">
        <v>6410</v>
      </c>
      <c r="K3223" s="70" t="s">
        <v>62</v>
      </c>
      <c r="L3223" s="70" t="s">
        <v>773</v>
      </c>
      <c r="M3223" s="72" t="s">
        <v>98</v>
      </c>
      <c r="N3223" s="75"/>
      <c r="O3223" s="73" t="s">
        <v>3837</v>
      </c>
      <c r="P3223" s="72" t="s">
        <v>35</v>
      </c>
      <c r="Q3223" s="281" t="s">
        <v>170</v>
      </c>
      <c r="R3223" s="385" t="s">
        <v>49</v>
      </c>
      <c r="S3223" s="388" t="s">
        <v>702</v>
      </c>
      <c r="T3223" s="397" t="s">
        <v>166</v>
      </c>
      <c r="U3223" s="380" t="s">
        <v>218</v>
      </c>
      <c r="V3223" s="425" t="s">
        <v>5177</v>
      </c>
      <c r="W3223" s="461"/>
      <c r="X3223" s="491">
        <v>45441</v>
      </c>
      <c r="Y3223" s="483"/>
      <c r="Z3223" s="80"/>
    </row>
    <row r="3224" spans="2:26" ht="42.45" hidden="1" customHeight="1" x14ac:dyDescent="0.3">
      <c r="B3224" s="56" t="str">
        <f t="shared" ca="1" si="382"/>
        <v>VERO</v>
      </c>
      <c r="C3224" s="57" t="b">
        <f t="shared" si="387"/>
        <v>1</v>
      </c>
      <c r="D3224" s="57" t="b">
        <f>+IF(Q3224='Convalida dati'!$B$16,AND('Dealflow centrale'!V3224&lt;&gt;"",I3224&lt;&gt;""),IF(AND('Dealflow centrale'!Q3224='Convalida dati'!$B$17,'Dealflow centrale'!I3224=""),OR('Dealflow centrale'!V3224="",V3224='Convalida dati'!$D$8),"FALSO"))</f>
        <v>1</v>
      </c>
      <c r="E3224" s="57" t="b">
        <f>+IF(OR(T3224='Convalida dati'!$F$4,T3224='Convalida dati'!$F$5,T3224='Convalida dati'!$F$8),OR('Dealflow centrale'!V3224='Convalida dati'!$D$9,V3224='Convalida dati'!$D$6,V3224='Convalida dati'!$D$7),IF(OR('Dealflow centrale'!T3224='Convalida dati'!$F$6,'Dealflow centrale'!T3224='Convalida dati'!$F$7),OR('Dealflow centrale'!V3224='Convalida dati'!$D$12,'Dealflow centrale'!V3224='Convalida dati'!$D$9,'Dealflow centrale'!V3224='Convalida dati'!$D$6),IF(T3224="",OR(V3224="",V3224='Convalida dati'!$D$8),"FALSO")))</f>
        <v>1</v>
      </c>
      <c r="F3224" s="58" t="str">
        <f t="shared" ca="1" si="384"/>
        <v>OK</v>
      </c>
      <c r="G3224" s="66">
        <f t="shared" si="385"/>
        <v>3219</v>
      </c>
      <c r="H3224" s="85">
        <v>45436</v>
      </c>
      <c r="I3224" s="296">
        <v>45436</v>
      </c>
      <c r="J3224" s="292" t="s">
        <v>6411</v>
      </c>
      <c r="K3224" s="76" t="s">
        <v>62</v>
      </c>
      <c r="L3224" s="76" t="s">
        <v>234</v>
      </c>
      <c r="M3224" s="78" t="s">
        <v>96</v>
      </c>
      <c r="N3224" s="77"/>
      <c r="O3224" s="272" t="s">
        <v>6433</v>
      </c>
      <c r="P3224" s="78" t="s">
        <v>35</v>
      </c>
      <c r="Q3224" s="280" t="s">
        <v>170</v>
      </c>
      <c r="R3224" s="384" t="s">
        <v>49</v>
      </c>
      <c r="S3224" s="387" t="s">
        <v>702</v>
      </c>
      <c r="T3224" s="396" t="s">
        <v>41</v>
      </c>
      <c r="U3224" s="391" t="s">
        <v>218</v>
      </c>
      <c r="V3224" s="427" t="s">
        <v>174</v>
      </c>
      <c r="W3224" s="462"/>
      <c r="X3224" s="489">
        <v>45441</v>
      </c>
      <c r="Y3224" s="482"/>
      <c r="Z3224" s="74"/>
    </row>
    <row r="3225" spans="2:26" ht="42.45" hidden="1" customHeight="1" x14ac:dyDescent="0.3">
      <c r="B3225" s="56" t="str">
        <f t="shared" ca="1" si="382"/>
        <v>VERO</v>
      </c>
      <c r="C3225" s="57" t="b">
        <f t="shared" si="387"/>
        <v>1</v>
      </c>
      <c r="D3225" s="57" t="b">
        <f>+IF(Q3225='Convalida dati'!$B$16,AND('Dealflow centrale'!V3225&lt;&gt;"",I3225&lt;&gt;""),IF(AND('Dealflow centrale'!Q3225='Convalida dati'!$B$17,'Dealflow centrale'!I3225=""),OR('Dealflow centrale'!V3225="",V3225='Convalida dati'!$D$8),"FALSO"))</f>
        <v>1</v>
      </c>
      <c r="E3225" s="57" t="b">
        <f>+IF(OR(T3225='Convalida dati'!$F$4,T3225='Convalida dati'!$F$5,T3225='Convalida dati'!$F$8),OR('Dealflow centrale'!V3225='Convalida dati'!$D$9,V3225='Convalida dati'!$D$6,V3225='Convalida dati'!$D$7),IF(OR('Dealflow centrale'!T3225='Convalida dati'!$F$6,'Dealflow centrale'!T3225='Convalida dati'!$F$7),OR('Dealflow centrale'!V3225='Convalida dati'!$D$12,'Dealflow centrale'!V3225='Convalida dati'!$D$9,'Dealflow centrale'!V3225='Convalida dati'!$D$6),IF(T3225="",OR(V3225="",V3225='Convalida dati'!$D$8),"FALSO")))</f>
        <v>1</v>
      </c>
      <c r="F3225" s="58" t="str">
        <f t="shared" ca="1" si="384"/>
        <v>OK</v>
      </c>
      <c r="G3225" s="60">
        <f t="shared" si="385"/>
        <v>3220</v>
      </c>
      <c r="H3225" s="84">
        <v>45436</v>
      </c>
      <c r="I3225" s="295">
        <v>45436</v>
      </c>
      <c r="J3225" s="279" t="s">
        <v>6412</v>
      </c>
      <c r="K3225" s="70" t="s">
        <v>62</v>
      </c>
      <c r="L3225" s="73" t="s">
        <v>1989</v>
      </c>
      <c r="M3225" s="72" t="s">
        <v>96</v>
      </c>
      <c r="N3225" s="75"/>
      <c r="O3225" s="73" t="s">
        <v>3837</v>
      </c>
      <c r="P3225" s="72" t="s">
        <v>35</v>
      </c>
      <c r="Q3225" s="281" t="s">
        <v>170</v>
      </c>
      <c r="R3225" s="385" t="s">
        <v>49</v>
      </c>
      <c r="S3225" s="388" t="s">
        <v>702</v>
      </c>
      <c r="T3225" s="385" t="s">
        <v>41</v>
      </c>
      <c r="U3225" s="72" t="s">
        <v>218</v>
      </c>
      <c r="V3225" s="434" t="s">
        <v>174</v>
      </c>
      <c r="W3225" s="397"/>
      <c r="X3225" s="488">
        <v>45441</v>
      </c>
      <c r="Y3225" s="483"/>
      <c r="Z3225" s="80"/>
    </row>
    <row r="3226" spans="2:26" ht="42.45" hidden="1" customHeight="1" x14ac:dyDescent="0.3">
      <c r="B3226" s="56" t="str">
        <f t="shared" ca="1" si="382"/>
        <v>VERO</v>
      </c>
      <c r="C3226" s="57" t="b">
        <f t="shared" si="387"/>
        <v>1</v>
      </c>
      <c r="D3226" s="57" t="b">
        <f>+IF(Q3226='Convalida dati'!$B$16,AND('Dealflow centrale'!V3226&lt;&gt;"",I3226&lt;&gt;""),IF(AND('Dealflow centrale'!Q3226='Convalida dati'!$B$17,'Dealflow centrale'!I3226=""),OR('Dealflow centrale'!V3226="",V3226='Convalida dati'!$D$8),"FALSO"))</f>
        <v>1</v>
      </c>
      <c r="E3226" s="57" t="b">
        <f>+IF(OR(T3226='Convalida dati'!$F$4,T3226='Convalida dati'!$F$5,T3226='Convalida dati'!$F$8),OR('Dealflow centrale'!V3226='Convalida dati'!$D$9,V3226='Convalida dati'!$D$6,V3226='Convalida dati'!$D$7),IF(OR('Dealflow centrale'!T3226='Convalida dati'!$F$6,'Dealflow centrale'!T3226='Convalida dati'!$F$7),OR('Dealflow centrale'!V3226='Convalida dati'!$D$12,'Dealflow centrale'!V3226='Convalida dati'!$D$9,'Dealflow centrale'!V3226='Convalida dati'!$D$6),IF(T3226="",OR(V3226="",V3226='Convalida dati'!$D$8),"FALSO")))</f>
        <v>1</v>
      </c>
      <c r="F3226" s="58" t="str">
        <f t="shared" ca="1" si="384"/>
        <v>OK</v>
      </c>
      <c r="G3226" s="66">
        <f t="shared" si="385"/>
        <v>3221</v>
      </c>
      <c r="H3226" s="85">
        <v>45436</v>
      </c>
      <c r="I3226" s="296">
        <v>45436</v>
      </c>
      <c r="J3226" s="292" t="s">
        <v>6413</v>
      </c>
      <c r="K3226" s="76" t="s">
        <v>62</v>
      </c>
      <c r="L3226" s="76" t="s">
        <v>202</v>
      </c>
      <c r="M3226" s="78" t="s">
        <v>6431</v>
      </c>
      <c r="N3226" s="77"/>
      <c r="O3226" s="272" t="s">
        <v>3837</v>
      </c>
      <c r="P3226" s="78" t="s">
        <v>35</v>
      </c>
      <c r="Q3226" s="280" t="s">
        <v>170</v>
      </c>
      <c r="R3226" s="382" t="s">
        <v>49</v>
      </c>
      <c r="S3226" s="387" t="s">
        <v>702</v>
      </c>
      <c r="T3226" s="382" t="s">
        <v>167</v>
      </c>
      <c r="U3226" s="78" t="s">
        <v>218</v>
      </c>
      <c r="V3226" s="445" t="s">
        <v>5177</v>
      </c>
      <c r="W3226" s="396"/>
      <c r="X3226" s="489">
        <v>45441</v>
      </c>
      <c r="Y3226" s="482"/>
      <c r="Z3226" s="74"/>
    </row>
    <row r="3227" spans="2:26" ht="42.45" hidden="1" customHeight="1" x14ac:dyDescent="0.3">
      <c r="B3227" s="56" t="str">
        <f t="shared" ca="1" si="382"/>
        <v>VERO</v>
      </c>
      <c r="C3227" s="57" t="b">
        <f t="shared" si="387"/>
        <v>1</v>
      </c>
      <c r="D3227" s="57" t="b">
        <f>+IF(Q3227='Convalida dati'!$B$16,AND('Dealflow centrale'!V3227&lt;&gt;"",I3227&lt;&gt;""),IF(AND('Dealflow centrale'!Q3227='Convalida dati'!$B$17,'Dealflow centrale'!I3227=""),OR('Dealflow centrale'!V3227="",V3227='Convalida dati'!$D$8),"FALSO"))</f>
        <v>1</v>
      </c>
      <c r="E3227" s="57" t="b">
        <f>+IF(OR(T3227='Convalida dati'!$F$4,T3227='Convalida dati'!$F$5,T3227='Convalida dati'!$F$8),OR('Dealflow centrale'!V3227='Convalida dati'!$D$9,V3227='Convalida dati'!$D$6,V3227='Convalida dati'!$D$7),IF(OR('Dealflow centrale'!T3227='Convalida dati'!$F$6,'Dealflow centrale'!T3227='Convalida dati'!$F$7),OR('Dealflow centrale'!V3227='Convalida dati'!$D$12,'Dealflow centrale'!V3227='Convalida dati'!$D$9,'Dealflow centrale'!V3227='Convalida dati'!$D$6),IF(T3227="",OR(V3227="",V3227='Convalida dati'!$D$8),"FALSO")))</f>
        <v>1</v>
      </c>
      <c r="F3227" s="58" t="str">
        <f t="shared" ca="1" si="384"/>
        <v>OK</v>
      </c>
      <c r="G3227" s="60">
        <f t="shared" si="385"/>
        <v>3222</v>
      </c>
      <c r="H3227" s="84">
        <v>45436</v>
      </c>
      <c r="I3227" s="295">
        <v>45436</v>
      </c>
      <c r="J3227" s="279" t="s">
        <v>6414</v>
      </c>
      <c r="K3227" s="70" t="s">
        <v>62</v>
      </c>
      <c r="L3227" s="70" t="s">
        <v>202</v>
      </c>
      <c r="M3227" s="72" t="s">
        <v>89</v>
      </c>
      <c r="N3227" s="75"/>
      <c r="O3227" s="73" t="s">
        <v>3837</v>
      </c>
      <c r="P3227" s="72" t="s">
        <v>35</v>
      </c>
      <c r="Q3227" s="281" t="s">
        <v>170</v>
      </c>
      <c r="R3227" s="385" t="s">
        <v>48</v>
      </c>
      <c r="S3227" s="388" t="s">
        <v>614</v>
      </c>
      <c r="T3227" s="385" t="s">
        <v>167</v>
      </c>
      <c r="U3227" s="72" t="s">
        <v>218</v>
      </c>
      <c r="V3227" s="425" t="s">
        <v>5177</v>
      </c>
      <c r="W3227" s="461"/>
      <c r="X3227" s="488">
        <v>45441</v>
      </c>
      <c r="Y3227" s="483"/>
      <c r="Z3227" s="80"/>
    </row>
    <row r="3228" spans="2:26" ht="42.45" hidden="1" customHeight="1" x14ac:dyDescent="0.3">
      <c r="B3228" s="56" t="str">
        <f t="shared" ca="1" si="382"/>
        <v>VERO</v>
      </c>
      <c r="C3228" s="57" t="b">
        <f t="shared" si="387"/>
        <v>1</v>
      </c>
      <c r="D3228" s="57" t="b">
        <f>+IF(Q3228='Convalida dati'!$B$16,AND('Dealflow centrale'!V3228&lt;&gt;"",I3228&lt;&gt;""),IF(AND('Dealflow centrale'!Q3228='Convalida dati'!$B$17,'Dealflow centrale'!I3228=""),OR('Dealflow centrale'!V3228="",V3228='Convalida dati'!$D$8),"FALSO"))</f>
        <v>1</v>
      </c>
      <c r="E3228" s="57" t="b">
        <f>+IF(OR(T3228='Convalida dati'!$F$4,T3228='Convalida dati'!$F$5,T3228='Convalida dati'!$F$8),OR('Dealflow centrale'!V3228='Convalida dati'!$D$9,V3228='Convalida dati'!$D$6,V3228='Convalida dati'!$D$7),IF(OR('Dealflow centrale'!T3228='Convalida dati'!$F$6,'Dealflow centrale'!T3228='Convalida dati'!$F$7),OR('Dealflow centrale'!V3228='Convalida dati'!$D$12,'Dealflow centrale'!V3228='Convalida dati'!$D$9,'Dealflow centrale'!V3228='Convalida dati'!$D$6),IF(T3228="",OR(V3228="",V3228='Convalida dati'!$D$8),"FALSO")))</f>
        <v>1</v>
      </c>
      <c r="F3228" s="58" t="str">
        <f t="shared" ca="1" si="384"/>
        <v>OK</v>
      </c>
      <c r="G3228" s="66">
        <f t="shared" si="385"/>
        <v>3223</v>
      </c>
      <c r="H3228" s="85">
        <v>45436</v>
      </c>
      <c r="I3228" s="296">
        <v>45436</v>
      </c>
      <c r="J3228" s="292" t="s">
        <v>6415</v>
      </c>
      <c r="K3228" s="76" t="s">
        <v>62</v>
      </c>
      <c r="L3228" s="76" t="s">
        <v>236</v>
      </c>
      <c r="M3228" s="78" t="s">
        <v>87</v>
      </c>
      <c r="N3228" s="64"/>
      <c r="O3228" s="272" t="s">
        <v>3837</v>
      </c>
      <c r="P3228" s="78" t="s">
        <v>35</v>
      </c>
      <c r="Q3228" s="280" t="s">
        <v>170</v>
      </c>
      <c r="R3228" s="384" t="s">
        <v>49</v>
      </c>
      <c r="S3228" s="390" t="s">
        <v>702</v>
      </c>
      <c r="T3228" s="384" t="s">
        <v>166</v>
      </c>
      <c r="U3228" s="66" t="s">
        <v>218</v>
      </c>
      <c r="V3228" s="427" t="s">
        <v>5177</v>
      </c>
      <c r="W3228" s="462"/>
      <c r="X3228" s="489">
        <v>45441</v>
      </c>
      <c r="Y3228" s="482"/>
      <c r="Z3228" s="74"/>
    </row>
    <row r="3229" spans="2:26" ht="42.45" hidden="1" customHeight="1" x14ac:dyDescent="0.3">
      <c r="B3229" s="56" t="str">
        <f t="shared" ca="1" si="382"/>
        <v>VERO</v>
      </c>
      <c r="C3229" s="57" t="b">
        <f t="shared" si="387"/>
        <v>1</v>
      </c>
      <c r="D3229" s="57" t="b">
        <f>+IF(Q3229='Convalida dati'!$B$16,AND('Dealflow centrale'!V3229&lt;&gt;"",I3229&lt;&gt;""),IF(AND('Dealflow centrale'!Q3229='Convalida dati'!$B$17,'Dealflow centrale'!I3229=""),OR('Dealflow centrale'!V3229="",V3229='Convalida dati'!$D$8),"FALSO"))</f>
        <v>1</v>
      </c>
      <c r="E3229" s="57" t="b">
        <f>+IF(OR(T3229='Convalida dati'!$F$4,T3229='Convalida dati'!$F$5,T3229='Convalida dati'!$F$8),OR('Dealflow centrale'!V3229='Convalida dati'!$D$9,V3229='Convalida dati'!$D$6,V3229='Convalida dati'!$D$7),IF(OR('Dealflow centrale'!T3229='Convalida dati'!$F$6,'Dealflow centrale'!T3229='Convalida dati'!$F$7),OR('Dealflow centrale'!V3229='Convalida dati'!$D$12,'Dealflow centrale'!V3229='Convalida dati'!$D$9,'Dealflow centrale'!V3229='Convalida dati'!$D$6),IF(T3229="",OR(V3229="",V3229='Convalida dati'!$D$8),"FALSO")))</f>
        <v>1</v>
      </c>
      <c r="F3229" s="58" t="str">
        <f t="shared" ca="1" si="384"/>
        <v>OK</v>
      </c>
      <c r="G3229" s="60">
        <f t="shared" si="385"/>
        <v>3224</v>
      </c>
      <c r="H3229" s="84">
        <v>45436</v>
      </c>
      <c r="I3229" s="295">
        <v>45436</v>
      </c>
      <c r="J3229" s="279" t="s">
        <v>6416</v>
      </c>
      <c r="K3229" s="70" t="s">
        <v>62</v>
      </c>
      <c r="L3229" s="70" t="s">
        <v>234</v>
      </c>
      <c r="M3229" s="72" t="s">
        <v>6432</v>
      </c>
      <c r="N3229" s="75"/>
      <c r="O3229" s="73" t="s">
        <v>6434</v>
      </c>
      <c r="P3229" s="72" t="s">
        <v>6435</v>
      </c>
      <c r="Q3229" s="281" t="s">
        <v>170</v>
      </c>
      <c r="R3229" s="385" t="s">
        <v>49</v>
      </c>
      <c r="S3229" s="388" t="s">
        <v>702</v>
      </c>
      <c r="T3229" s="385" t="s">
        <v>41</v>
      </c>
      <c r="U3229" s="72" t="s">
        <v>218</v>
      </c>
      <c r="V3229" s="434" t="s">
        <v>174</v>
      </c>
      <c r="W3229" s="397"/>
      <c r="X3229" s="488">
        <v>45441</v>
      </c>
      <c r="Y3229" s="483"/>
      <c r="Z3229" s="80"/>
    </row>
    <row r="3230" spans="2:26" ht="42.45" hidden="1" customHeight="1" x14ac:dyDescent="0.3">
      <c r="B3230" s="56" t="str">
        <f t="shared" ca="1" si="382"/>
        <v>VERO</v>
      </c>
      <c r="C3230" s="57" t="b">
        <f t="shared" si="387"/>
        <v>1</v>
      </c>
      <c r="D3230" s="57" t="b">
        <f>+IF(Q3230='Convalida dati'!$B$16,AND('Dealflow centrale'!V3230&lt;&gt;"",I3230&lt;&gt;""),IF(AND('Dealflow centrale'!Q3230='Convalida dati'!$B$17,'Dealflow centrale'!I3230=""),OR('Dealflow centrale'!V3230="",V3230='Convalida dati'!$D$8),"FALSO"))</f>
        <v>1</v>
      </c>
      <c r="E3230" s="57" t="b">
        <f>+IF(OR(T3230='Convalida dati'!$F$4,T3230='Convalida dati'!$F$5,T3230='Convalida dati'!$F$8),OR('Dealflow centrale'!V3230='Convalida dati'!$D$9,V3230='Convalida dati'!$D$6,V3230='Convalida dati'!$D$7),IF(OR('Dealflow centrale'!T3230='Convalida dati'!$F$6,'Dealflow centrale'!T3230='Convalida dati'!$F$7),OR('Dealflow centrale'!V3230='Convalida dati'!$D$12,'Dealflow centrale'!V3230='Convalida dati'!$D$9,'Dealflow centrale'!V3230='Convalida dati'!$D$6),IF(T3230="",OR(V3230="",V3230='Convalida dati'!$D$8),"FALSO")))</f>
        <v>1</v>
      </c>
      <c r="F3230" s="58" t="str">
        <f t="shared" ca="1" si="384"/>
        <v>OK</v>
      </c>
      <c r="G3230" s="66">
        <f t="shared" si="385"/>
        <v>3225</v>
      </c>
      <c r="H3230" s="85">
        <v>45436</v>
      </c>
      <c r="I3230" s="296">
        <v>45436</v>
      </c>
      <c r="J3230" s="292" t="s">
        <v>6417</v>
      </c>
      <c r="K3230" s="76" t="s">
        <v>62</v>
      </c>
      <c r="L3230" s="76" t="s">
        <v>236</v>
      </c>
      <c r="M3230" s="78" t="s">
        <v>87</v>
      </c>
      <c r="N3230" s="64"/>
      <c r="O3230" s="272" t="s">
        <v>6436</v>
      </c>
      <c r="P3230" s="78" t="s">
        <v>35</v>
      </c>
      <c r="Q3230" s="280" t="s">
        <v>170</v>
      </c>
      <c r="R3230" s="382" t="s">
        <v>46</v>
      </c>
      <c r="S3230" s="390" t="s">
        <v>574</v>
      </c>
      <c r="T3230" s="396" t="s">
        <v>167</v>
      </c>
      <c r="U3230" s="391" t="s">
        <v>218</v>
      </c>
      <c r="V3230" s="427" t="s">
        <v>5177</v>
      </c>
      <c r="W3230" s="462"/>
      <c r="X3230" s="489">
        <v>45441</v>
      </c>
      <c r="Y3230" s="482"/>
      <c r="Z3230" s="74"/>
    </row>
    <row r="3231" spans="2:26" ht="42.45" hidden="1" customHeight="1" x14ac:dyDescent="0.3">
      <c r="B3231" s="56" t="str">
        <f t="shared" ca="1" si="382"/>
        <v>VERO</v>
      </c>
      <c r="C3231" s="57" t="b">
        <f t="shared" si="387"/>
        <v>1</v>
      </c>
      <c r="D3231" s="57" t="b">
        <f>+IF(Q3231='Convalida dati'!$B$16,AND('Dealflow centrale'!V3231&lt;&gt;"",I3231&lt;&gt;""),IF(AND('Dealflow centrale'!Q3231='Convalida dati'!$B$17,'Dealflow centrale'!I3231=""),OR('Dealflow centrale'!V3231="",V3231='Convalida dati'!$D$8),"FALSO"))</f>
        <v>1</v>
      </c>
      <c r="E3231" s="406" t="b">
        <f>+IF(OR(T3231='Convalida dati'!$F$4,T3231='Convalida dati'!$F$8),OR('Dealflow centrale'!V3231='Convalida dati'!$D$6,V3231='Convalida dati'!$D$7),IF(OR('Dealflow centrale'!T3231='Convalida dati'!$F$5,'Dealflow centrale'!T3231='Convalida dati'!$F$6,'Dealflow centrale'!T3231='Convalida dati'!$F$7),OR('Dealflow centrale'!V3231='Convalida dati'!$D$12,'Dealflow centrale'!V3231='Convalida dati'!$D$11),IF(T3231="",OR(V3231="",V3231='Convalida dati'!$D$8),"FALSO")))</f>
        <v>1</v>
      </c>
      <c r="F3231" s="58" t="str">
        <f t="shared" ca="1" si="384"/>
        <v>OK</v>
      </c>
      <c r="G3231" s="60">
        <f t="shared" si="385"/>
        <v>3226</v>
      </c>
      <c r="H3231" s="84">
        <v>45436</v>
      </c>
      <c r="I3231" s="295">
        <v>45436</v>
      </c>
      <c r="J3231" s="279" t="s">
        <v>6418</v>
      </c>
      <c r="K3231" s="70" t="s">
        <v>62</v>
      </c>
      <c r="L3231" s="70" t="s">
        <v>1421</v>
      </c>
      <c r="M3231" s="72" t="s">
        <v>89</v>
      </c>
      <c r="N3231" s="75"/>
      <c r="O3231" s="73" t="s">
        <v>6437</v>
      </c>
      <c r="P3231" s="72" t="s">
        <v>35</v>
      </c>
      <c r="Q3231" s="281" t="s">
        <v>170</v>
      </c>
      <c r="R3231" s="385" t="s">
        <v>49</v>
      </c>
      <c r="S3231" s="388" t="s">
        <v>702</v>
      </c>
      <c r="T3231" s="385" t="s">
        <v>166</v>
      </c>
      <c r="U3231" s="72" t="s">
        <v>218</v>
      </c>
      <c r="V3231" s="425" t="s">
        <v>5177</v>
      </c>
      <c r="W3231" s="466" t="s">
        <v>6460</v>
      </c>
      <c r="X3231" s="488">
        <v>45643</v>
      </c>
      <c r="Y3231" s="483" t="s">
        <v>7057</v>
      </c>
      <c r="Z3231" s="80"/>
    </row>
    <row r="3232" spans="2:26" ht="42.45" hidden="1" customHeight="1" x14ac:dyDescent="0.3">
      <c r="B3232" s="56" t="str">
        <f t="shared" ca="1" si="382"/>
        <v>VERO</v>
      </c>
      <c r="C3232" s="57" t="b">
        <f t="shared" si="387"/>
        <v>1</v>
      </c>
      <c r="D3232" s="57" t="b">
        <f>+IF(Q3232='Convalida dati'!$B$16,AND('Dealflow centrale'!V3232&lt;&gt;"",I3232&lt;&gt;""),IF(AND('Dealflow centrale'!Q3232='Convalida dati'!$B$17,'Dealflow centrale'!I3232=""),OR('Dealflow centrale'!V3232="",V3232='Convalida dati'!$D$8),"FALSO"))</f>
        <v>1</v>
      </c>
      <c r="E3232" s="57" t="b">
        <f>+IF(OR(T3232='Convalida dati'!$F$4,T3232='Convalida dati'!$F$5,T3232='Convalida dati'!$F$8),OR('Dealflow centrale'!V3232='Convalida dati'!$D$9,V3232='Convalida dati'!$D$6,V3232='Convalida dati'!$D$7),IF(OR('Dealflow centrale'!T3232='Convalida dati'!$F$6,'Dealflow centrale'!T3232='Convalida dati'!$F$7),OR('Dealflow centrale'!V3232='Convalida dati'!$D$12,'Dealflow centrale'!V3232='Convalida dati'!$D$9,'Dealflow centrale'!V3232='Convalida dati'!$D$6),IF(T3232="",OR(V3232="",V3232='Convalida dati'!$D$8),"FALSO")))</f>
        <v>1</v>
      </c>
      <c r="F3232" s="58" t="str">
        <f t="shared" ca="1" si="384"/>
        <v>OK</v>
      </c>
      <c r="G3232" s="66">
        <f t="shared" si="385"/>
        <v>3227</v>
      </c>
      <c r="H3232" s="85">
        <v>45436</v>
      </c>
      <c r="I3232" s="296">
        <v>45436</v>
      </c>
      <c r="J3232" s="292" t="s">
        <v>6419</v>
      </c>
      <c r="K3232" s="76" t="s">
        <v>62</v>
      </c>
      <c r="L3232" s="76" t="s">
        <v>202</v>
      </c>
      <c r="M3232" s="78" t="s">
        <v>89</v>
      </c>
      <c r="N3232" s="77"/>
      <c r="O3232" s="272" t="s">
        <v>6436</v>
      </c>
      <c r="P3232" s="78" t="s">
        <v>35</v>
      </c>
      <c r="Q3232" s="280" t="s">
        <v>170</v>
      </c>
      <c r="R3232" s="384" t="s">
        <v>49</v>
      </c>
      <c r="S3232" s="390" t="s">
        <v>702</v>
      </c>
      <c r="T3232" s="396" t="s">
        <v>41</v>
      </c>
      <c r="U3232" s="391" t="s">
        <v>218</v>
      </c>
      <c r="V3232" s="445" t="s">
        <v>174</v>
      </c>
      <c r="W3232" s="396"/>
      <c r="X3232" s="489">
        <v>45441</v>
      </c>
      <c r="Y3232" s="482"/>
      <c r="Z3232" s="74"/>
    </row>
    <row r="3233" spans="2:26" ht="42.45" hidden="1" customHeight="1" x14ac:dyDescent="0.3">
      <c r="B3233" s="56" t="str">
        <f t="shared" ca="1" si="382"/>
        <v>VERO</v>
      </c>
      <c r="C3233" s="57" t="b">
        <f t="shared" si="387"/>
        <v>1</v>
      </c>
      <c r="D3233" s="57" t="b">
        <f>+IF(Q3233='Convalida dati'!$B$16,AND('Dealflow centrale'!V3233&lt;&gt;"",I3233&lt;&gt;""),IF(AND('Dealflow centrale'!Q3233='Convalida dati'!$B$17,'Dealflow centrale'!I3233=""),OR('Dealflow centrale'!V3233="",V3233='Convalida dati'!$D$8),"FALSO"))</f>
        <v>1</v>
      </c>
      <c r="E3233" s="57" t="b">
        <f>+IF(OR(T3233='Convalida dati'!$F$4,T3233='Convalida dati'!$F$5,T3233='Convalida dati'!$F$8),OR('Dealflow centrale'!V3233='Convalida dati'!$D$9,V3233='Convalida dati'!$D$6,V3233='Convalida dati'!$D$7),IF(OR('Dealflow centrale'!T3233='Convalida dati'!$F$6,'Dealflow centrale'!T3233='Convalida dati'!$F$7),OR('Dealflow centrale'!V3233='Convalida dati'!$D$12,'Dealflow centrale'!V3233='Convalida dati'!$D$9,'Dealflow centrale'!V3233='Convalida dati'!$D$6),IF(T3233="",OR(V3233="",V3233='Convalida dati'!$D$8),"FALSO")))</f>
        <v>1</v>
      </c>
      <c r="F3233" s="58" t="str">
        <f t="shared" ca="1" si="384"/>
        <v>OK</v>
      </c>
      <c r="G3233" s="60">
        <f t="shared" si="385"/>
        <v>3228</v>
      </c>
      <c r="H3233" s="84">
        <v>45436</v>
      </c>
      <c r="I3233" s="295">
        <v>45436</v>
      </c>
      <c r="J3233" s="279" t="s">
        <v>6420</v>
      </c>
      <c r="K3233" s="70" t="s">
        <v>62</v>
      </c>
      <c r="L3233" s="70" t="s">
        <v>202</v>
      </c>
      <c r="M3233" s="72" t="s">
        <v>89</v>
      </c>
      <c r="N3233" s="75"/>
      <c r="O3233" s="73" t="s">
        <v>6438</v>
      </c>
      <c r="P3233" s="72" t="s">
        <v>37</v>
      </c>
      <c r="Q3233" s="281" t="s">
        <v>170</v>
      </c>
      <c r="R3233" s="385" t="s">
        <v>49</v>
      </c>
      <c r="S3233" s="388" t="s">
        <v>702</v>
      </c>
      <c r="T3233" s="397" t="s">
        <v>40</v>
      </c>
      <c r="U3233" s="380" t="s">
        <v>218</v>
      </c>
      <c r="V3233" s="434" t="s">
        <v>174</v>
      </c>
      <c r="W3233" s="397"/>
      <c r="X3233" s="488">
        <v>45441</v>
      </c>
      <c r="Y3233" s="483"/>
      <c r="Z3233" s="80"/>
    </row>
    <row r="3234" spans="2:26" ht="42.45" hidden="1" customHeight="1" x14ac:dyDescent="0.3">
      <c r="B3234" s="56" t="str">
        <f t="shared" ca="1" si="382"/>
        <v>VERO</v>
      </c>
      <c r="C3234" s="57" t="b">
        <f t="shared" si="387"/>
        <v>1</v>
      </c>
      <c r="D3234" s="57" t="b">
        <f>+IF(Q3234='Convalida dati'!$B$16,AND('Dealflow centrale'!V3234&lt;&gt;"",I3234&lt;&gt;""),IF(AND('Dealflow centrale'!Q3234='Convalida dati'!$B$17,'Dealflow centrale'!I3234=""),OR('Dealflow centrale'!V3234="",V3234='Convalida dati'!$D$8),"FALSO"))</f>
        <v>1</v>
      </c>
      <c r="E3234" s="57" t="b">
        <f>+IF(OR(T3234='Convalida dati'!$F$4,T3234='Convalida dati'!$F$5,T3234='Convalida dati'!$F$8),OR('Dealflow centrale'!V3234='Convalida dati'!$D$9,V3234='Convalida dati'!$D$6,V3234='Convalida dati'!$D$7),IF(OR('Dealflow centrale'!T3234='Convalida dati'!$F$6,'Dealflow centrale'!T3234='Convalida dati'!$F$7),OR('Dealflow centrale'!V3234='Convalida dati'!$D$12,'Dealflow centrale'!V3234='Convalida dati'!$D$9,'Dealflow centrale'!V3234='Convalida dati'!$D$6),IF(T3234="",OR(V3234="",V3234='Convalida dati'!$D$8),"FALSO")))</f>
        <v>1</v>
      </c>
      <c r="F3234" s="58" t="str">
        <f t="shared" ca="1" si="384"/>
        <v>OK</v>
      </c>
      <c r="G3234" s="66">
        <f t="shared" si="385"/>
        <v>3229</v>
      </c>
      <c r="H3234" s="85">
        <v>45436</v>
      </c>
      <c r="I3234" s="296">
        <v>45436</v>
      </c>
      <c r="J3234" s="292" t="s">
        <v>6421</v>
      </c>
      <c r="K3234" s="76" t="s">
        <v>62</v>
      </c>
      <c r="L3234" s="76" t="s">
        <v>202</v>
      </c>
      <c r="M3234" s="78" t="s">
        <v>89</v>
      </c>
      <c r="N3234" s="77"/>
      <c r="O3234" s="272" t="s">
        <v>6439</v>
      </c>
      <c r="P3234" s="78" t="s">
        <v>37</v>
      </c>
      <c r="Q3234" s="280" t="s">
        <v>170</v>
      </c>
      <c r="R3234" s="382" t="s">
        <v>49</v>
      </c>
      <c r="S3234" s="390" t="s">
        <v>702</v>
      </c>
      <c r="T3234" s="382" t="s">
        <v>41</v>
      </c>
      <c r="U3234" s="391" t="s">
        <v>218</v>
      </c>
      <c r="V3234" s="445" t="s">
        <v>174</v>
      </c>
      <c r="W3234" s="396"/>
      <c r="X3234" s="489">
        <v>45441</v>
      </c>
      <c r="Y3234" s="482"/>
      <c r="Z3234" s="74"/>
    </row>
    <row r="3235" spans="2:26" ht="42.45" hidden="1" customHeight="1" x14ac:dyDescent="0.3">
      <c r="B3235" s="56" t="str">
        <f t="shared" ca="1" si="382"/>
        <v>VERO</v>
      </c>
      <c r="C3235" s="57" t="b">
        <f t="shared" si="387"/>
        <v>1</v>
      </c>
      <c r="D3235" s="57" t="b">
        <f>+IF(Q3235='Convalida dati'!$B$16,AND('Dealflow centrale'!V3235&lt;&gt;"",I3235&lt;&gt;""),IF(AND('Dealflow centrale'!Q3235='Convalida dati'!$B$17,'Dealflow centrale'!I3235=""),OR('Dealflow centrale'!V3235="",V3235='Convalida dati'!$D$8),"FALSO"))</f>
        <v>1</v>
      </c>
      <c r="E3235" s="57" t="b">
        <f>+IF(OR(T3235='Convalida dati'!$F$4,T3235='Convalida dati'!$F$5,T3235='Convalida dati'!$F$8),OR('Dealflow centrale'!V3235='Convalida dati'!$D$9,V3235='Convalida dati'!$D$6,V3235='Convalida dati'!$D$7),IF(OR('Dealflow centrale'!T3235='Convalida dati'!$F$6,'Dealflow centrale'!T3235='Convalida dati'!$F$7),OR('Dealflow centrale'!V3235='Convalida dati'!$D$12,'Dealflow centrale'!V3235='Convalida dati'!$D$9,'Dealflow centrale'!V3235='Convalida dati'!$D$6),IF(T3235="",OR(V3235="",V3235='Convalida dati'!$D$8),"FALSO")))</f>
        <v>1</v>
      </c>
      <c r="F3235" s="58" t="str">
        <f t="shared" ca="1" si="384"/>
        <v>OK</v>
      </c>
      <c r="G3235" s="60">
        <f t="shared" si="385"/>
        <v>3230</v>
      </c>
      <c r="H3235" s="84">
        <v>45436</v>
      </c>
      <c r="I3235" s="295">
        <v>45436</v>
      </c>
      <c r="J3235" s="279" t="s">
        <v>6422</v>
      </c>
      <c r="K3235" s="70" t="s">
        <v>62</v>
      </c>
      <c r="L3235" s="70" t="s">
        <v>206</v>
      </c>
      <c r="M3235" s="72" t="s">
        <v>206</v>
      </c>
      <c r="N3235" s="75"/>
      <c r="O3235" s="73" t="s">
        <v>6440</v>
      </c>
      <c r="P3235" s="72" t="s">
        <v>35</v>
      </c>
      <c r="Q3235" s="281" t="s">
        <v>170</v>
      </c>
      <c r="R3235" s="385" t="s">
        <v>49</v>
      </c>
      <c r="S3235" s="388" t="s">
        <v>702</v>
      </c>
      <c r="T3235" s="397" t="s">
        <v>40</v>
      </c>
      <c r="U3235" s="380" t="s">
        <v>218</v>
      </c>
      <c r="V3235" s="434" t="s">
        <v>174</v>
      </c>
      <c r="W3235" s="397"/>
      <c r="X3235" s="491">
        <v>45441</v>
      </c>
      <c r="Y3235" s="483"/>
      <c r="Z3235" s="80"/>
    </row>
    <row r="3236" spans="2:26" ht="42.45" hidden="1" customHeight="1" x14ac:dyDescent="0.3">
      <c r="B3236" s="56" t="str">
        <f t="shared" ca="1" si="382"/>
        <v>VERO</v>
      </c>
      <c r="C3236" s="57" t="b">
        <f t="shared" si="387"/>
        <v>1</v>
      </c>
      <c r="D3236" s="57" t="b">
        <f>+IF(Q3236='Convalida dati'!$B$16,AND('Dealflow centrale'!V3236&lt;&gt;"",I3236&lt;&gt;""),IF(AND('Dealflow centrale'!Q3236='Convalida dati'!$B$17,'Dealflow centrale'!I3236=""),OR('Dealflow centrale'!V3236="",V3236='Convalida dati'!$D$8),"FALSO"))</f>
        <v>1</v>
      </c>
      <c r="E3236" s="57" t="b">
        <f>+IF(OR(T3236='Convalida dati'!$F$4,T3236='Convalida dati'!$F$5,T3236='Convalida dati'!$F$8),OR('Dealflow centrale'!V3236='Convalida dati'!$D$9,V3236='Convalida dati'!$D$6,V3236='Convalida dati'!$D$7),IF(OR('Dealflow centrale'!T3236='Convalida dati'!$F$6,'Dealflow centrale'!T3236='Convalida dati'!$F$7),OR('Dealflow centrale'!V3236='Convalida dati'!$D$12,'Dealflow centrale'!V3236='Convalida dati'!$D$9,'Dealflow centrale'!V3236='Convalida dati'!$D$6),IF(T3236="",OR(V3236="",V3236='Convalida dati'!$D$8),"FALSO")))</f>
        <v>1</v>
      </c>
      <c r="F3236" s="58" t="str">
        <f t="shared" ca="1" si="384"/>
        <v>OK</v>
      </c>
      <c r="G3236" s="66">
        <f t="shared" si="385"/>
        <v>3231</v>
      </c>
      <c r="H3236" s="85">
        <v>45436</v>
      </c>
      <c r="I3236" s="296">
        <v>45436</v>
      </c>
      <c r="J3236" s="292" t="s">
        <v>6423</v>
      </c>
      <c r="K3236" s="76" t="s">
        <v>62</v>
      </c>
      <c r="L3236" s="76" t="s">
        <v>202</v>
      </c>
      <c r="M3236" s="78" t="s">
        <v>89</v>
      </c>
      <c r="N3236" s="64"/>
      <c r="O3236" s="272" t="s">
        <v>6441</v>
      </c>
      <c r="P3236" s="78" t="s">
        <v>37</v>
      </c>
      <c r="Q3236" s="280" t="s">
        <v>170</v>
      </c>
      <c r="R3236" s="384" t="s">
        <v>49</v>
      </c>
      <c r="S3236" s="390" t="s">
        <v>702</v>
      </c>
      <c r="T3236" s="384" t="s">
        <v>40</v>
      </c>
      <c r="U3236" s="66" t="s">
        <v>218</v>
      </c>
      <c r="V3236" s="445" t="s">
        <v>174</v>
      </c>
      <c r="W3236" s="396"/>
      <c r="X3236" s="489">
        <v>45441</v>
      </c>
      <c r="Y3236" s="482"/>
      <c r="Z3236" s="74"/>
    </row>
    <row r="3237" spans="2:26" ht="42.45" hidden="1" customHeight="1" x14ac:dyDescent="0.3">
      <c r="B3237" s="56" t="str">
        <f t="shared" ca="1" si="382"/>
        <v>VERO</v>
      </c>
      <c r="C3237" s="57" t="b">
        <f t="shared" si="387"/>
        <v>1</v>
      </c>
      <c r="D3237" s="57" t="b">
        <f>+IF(Q3237='Convalida dati'!$B$16,AND('Dealflow centrale'!V3237&lt;&gt;"",I3237&lt;&gt;""),IF(AND('Dealflow centrale'!Q3237='Convalida dati'!$B$17,'Dealflow centrale'!I3237=""),OR('Dealflow centrale'!V3237="",V3237='Convalida dati'!$D$8),"FALSO"))</f>
        <v>1</v>
      </c>
      <c r="E3237" s="57" t="b">
        <f>+IF(OR(T3237='Convalida dati'!$F$4,T3237='Convalida dati'!$F$5,T3237='Convalida dati'!$F$8),OR('Dealflow centrale'!V3237='Convalida dati'!$D$9,V3237='Convalida dati'!$D$6,V3237='Convalida dati'!$D$7),IF(OR('Dealflow centrale'!T3237='Convalida dati'!$F$6,'Dealflow centrale'!T3237='Convalida dati'!$F$7),OR('Dealflow centrale'!V3237='Convalida dati'!$D$12,'Dealflow centrale'!V3237='Convalida dati'!$D$9,'Dealflow centrale'!V3237='Convalida dati'!$D$6),IF(T3237="",OR(V3237="",V3237='Convalida dati'!$D$8),"FALSO")))</f>
        <v>1</v>
      </c>
      <c r="F3237" s="58" t="str">
        <f t="shared" ca="1" si="384"/>
        <v>OK</v>
      </c>
      <c r="G3237" s="60">
        <f t="shared" si="385"/>
        <v>3232</v>
      </c>
      <c r="H3237" s="84">
        <v>45436</v>
      </c>
      <c r="I3237" s="295">
        <v>45436</v>
      </c>
      <c r="J3237" s="279" t="s">
        <v>6424</v>
      </c>
      <c r="K3237" s="70" t="s">
        <v>62</v>
      </c>
      <c r="L3237" s="70" t="s">
        <v>202</v>
      </c>
      <c r="M3237" s="72" t="s">
        <v>89</v>
      </c>
      <c r="N3237" s="75"/>
      <c r="O3237" s="73" t="s">
        <v>6441</v>
      </c>
      <c r="P3237" s="72" t="s">
        <v>37</v>
      </c>
      <c r="Q3237" s="281" t="s">
        <v>170</v>
      </c>
      <c r="R3237" s="385" t="s">
        <v>49</v>
      </c>
      <c r="S3237" s="388" t="s">
        <v>702</v>
      </c>
      <c r="T3237" s="385" t="s">
        <v>40</v>
      </c>
      <c r="U3237" s="72" t="s">
        <v>218</v>
      </c>
      <c r="V3237" s="434" t="s">
        <v>174</v>
      </c>
      <c r="W3237" s="397"/>
      <c r="X3237" s="488">
        <v>45441</v>
      </c>
      <c r="Y3237" s="483"/>
      <c r="Z3237" s="80"/>
    </row>
    <row r="3238" spans="2:26" ht="42.45" hidden="1" customHeight="1" x14ac:dyDescent="0.3">
      <c r="B3238" s="56" t="str">
        <f t="shared" ca="1" si="382"/>
        <v>VERO</v>
      </c>
      <c r="C3238" s="57" t="b">
        <f t="shared" si="387"/>
        <v>1</v>
      </c>
      <c r="D3238" s="57" t="b">
        <f>+IF(Q3238='Convalida dati'!$B$16,AND('Dealflow centrale'!V3238&lt;&gt;"",I3238&lt;&gt;""),IF(AND('Dealflow centrale'!Q3238='Convalida dati'!$B$17,'Dealflow centrale'!I3238=""),OR('Dealflow centrale'!V3238="",V3238='Convalida dati'!$D$8),"FALSO"))</f>
        <v>1</v>
      </c>
      <c r="E3238" s="57" t="b">
        <f>+IF(OR(T3238='Convalida dati'!$F$4,T3238='Convalida dati'!$F$5,T3238='Convalida dati'!$F$8),OR('Dealflow centrale'!V3238='Convalida dati'!$D$9,V3238='Convalida dati'!$D$6,V3238='Convalida dati'!$D$7),IF(OR('Dealflow centrale'!T3238='Convalida dati'!$F$6,'Dealflow centrale'!T3238='Convalida dati'!$F$7),OR('Dealflow centrale'!V3238='Convalida dati'!$D$12,'Dealflow centrale'!V3238='Convalida dati'!$D$9,'Dealflow centrale'!V3238='Convalida dati'!$D$6),IF(T3238="",OR(V3238="",V3238='Convalida dati'!$D$8),"FALSO")))</f>
        <v>1</v>
      </c>
      <c r="F3238" s="58" t="str">
        <f t="shared" ca="1" si="384"/>
        <v>OK</v>
      </c>
      <c r="G3238" s="66">
        <f t="shared" si="385"/>
        <v>3233</v>
      </c>
      <c r="H3238" s="85">
        <v>45436</v>
      </c>
      <c r="I3238" s="296">
        <v>45436</v>
      </c>
      <c r="J3238" s="292" t="s">
        <v>6425</v>
      </c>
      <c r="K3238" s="76" t="s">
        <v>62</v>
      </c>
      <c r="L3238" s="76" t="s">
        <v>202</v>
      </c>
      <c r="M3238" s="78" t="s">
        <v>6431</v>
      </c>
      <c r="N3238" s="77"/>
      <c r="O3238" s="272" t="s">
        <v>6436</v>
      </c>
      <c r="P3238" s="78" t="s">
        <v>35</v>
      </c>
      <c r="Q3238" s="280" t="s">
        <v>170</v>
      </c>
      <c r="R3238" s="382" t="s">
        <v>49</v>
      </c>
      <c r="S3238" s="390" t="s">
        <v>702</v>
      </c>
      <c r="T3238" s="396" t="s">
        <v>41</v>
      </c>
      <c r="U3238" s="391" t="s">
        <v>218</v>
      </c>
      <c r="V3238" s="445" t="s">
        <v>174</v>
      </c>
      <c r="W3238" s="396"/>
      <c r="X3238" s="489">
        <v>45441</v>
      </c>
      <c r="Y3238" s="482"/>
      <c r="Z3238" s="74"/>
    </row>
    <row r="3239" spans="2:26" ht="42.45" hidden="1" customHeight="1" x14ac:dyDescent="0.3">
      <c r="B3239" s="56" t="str">
        <f t="shared" ca="1" si="382"/>
        <v>VERO</v>
      </c>
      <c r="C3239" s="57" t="b">
        <f t="shared" si="387"/>
        <v>1</v>
      </c>
      <c r="D3239" s="57" t="b">
        <f>+IF(Q3239='Convalida dati'!$B$16,AND('Dealflow centrale'!V3239&lt;&gt;"",I3239&lt;&gt;""),IF(AND('Dealflow centrale'!Q3239='Convalida dati'!$B$17,'Dealflow centrale'!I3239=""),OR('Dealflow centrale'!V3239="",V3239='Convalida dati'!$D$8),"FALSO"))</f>
        <v>1</v>
      </c>
      <c r="E3239" s="57" t="b">
        <f>+IF(OR(T3239='Convalida dati'!$F$4,T3239='Convalida dati'!$F$5,T3239='Convalida dati'!$F$8),OR('Dealflow centrale'!V3239='Convalida dati'!$D$9,V3239='Convalida dati'!$D$6,V3239='Convalida dati'!$D$7),IF(OR('Dealflow centrale'!T3239='Convalida dati'!$F$6,'Dealflow centrale'!T3239='Convalida dati'!$F$7),OR('Dealflow centrale'!V3239='Convalida dati'!$D$12,'Dealflow centrale'!V3239='Convalida dati'!$D$9,'Dealflow centrale'!V3239='Convalida dati'!$D$6),IF(T3239="",OR(V3239="",V3239='Convalida dati'!$D$8),"FALSO")))</f>
        <v>1</v>
      </c>
      <c r="F3239" s="58" t="str">
        <f t="shared" ca="1" si="384"/>
        <v>OK</v>
      </c>
      <c r="G3239" s="60">
        <f t="shared" si="385"/>
        <v>3234</v>
      </c>
      <c r="H3239" s="84">
        <v>45436</v>
      </c>
      <c r="I3239" s="295">
        <v>45436</v>
      </c>
      <c r="J3239" s="279" t="s">
        <v>6426</v>
      </c>
      <c r="K3239" s="70" t="s">
        <v>62</v>
      </c>
      <c r="L3239" s="70" t="s">
        <v>202</v>
      </c>
      <c r="M3239" s="72" t="s">
        <v>89</v>
      </c>
      <c r="N3239" s="75"/>
      <c r="O3239" s="73" t="s">
        <v>1562</v>
      </c>
      <c r="P3239" s="72" t="s">
        <v>37</v>
      </c>
      <c r="Q3239" s="281" t="s">
        <v>170</v>
      </c>
      <c r="R3239" s="385" t="s">
        <v>48</v>
      </c>
      <c r="S3239" s="388" t="s">
        <v>614</v>
      </c>
      <c r="T3239" s="397" t="s">
        <v>40</v>
      </c>
      <c r="U3239" s="380" t="s">
        <v>218</v>
      </c>
      <c r="V3239" s="434" t="s">
        <v>174</v>
      </c>
      <c r="W3239" s="397"/>
      <c r="X3239" s="491">
        <v>45441</v>
      </c>
      <c r="Y3239" s="483"/>
      <c r="Z3239" s="80"/>
    </row>
    <row r="3240" spans="2:26" ht="42.45" hidden="1" customHeight="1" x14ac:dyDescent="0.3">
      <c r="B3240" s="56" t="str">
        <f t="shared" ca="1" si="382"/>
        <v>VERO</v>
      </c>
      <c r="C3240" s="57" t="b">
        <f t="shared" si="387"/>
        <v>1</v>
      </c>
      <c r="D3240" s="57" t="b">
        <f>+IF(Q3240='Convalida dati'!$B$16,AND('Dealflow centrale'!V3240&lt;&gt;"",I3240&lt;&gt;""),IF(AND('Dealflow centrale'!Q3240='Convalida dati'!$B$17,'Dealflow centrale'!I3240=""),OR('Dealflow centrale'!V3240="",V3240='Convalida dati'!$D$8),"FALSO"))</f>
        <v>1</v>
      </c>
      <c r="E3240" s="57" t="b">
        <f>+IF(OR(T3240='Convalida dati'!$F$4,T3240='Convalida dati'!$F$5,T3240='Convalida dati'!$F$8),OR('Dealflow centrale'!V3240='Convalida dati'!$D$9,V3240='Convalida dati'!$D$6,V3240='Convalida dati'!$D$7),IF(OR('Dealflow centrale'!T3240='Convalida dati'!$F$6,'Dealflow centrale'!T3240='Convalida dati'!$F$7),OR('Dealflow centrale'!V3240='Convalida dati'!$D$12,'Dealflow centrale'!V3240='Convalida dati'!$D$9,'Dealflow centrale'!V3240='Convalida dati'!$D$6),IF(T3240="",OR(V3240="",V3240='Convalida dati'!$D$8),"FALSO")))</f>
        <v>1</v>
      </c>
      <c r="F3240" s="58" t="str">
        <f t="shared" ca="1" si="384"/>
        <v>OK</v>
      </c>
      <c r="G3240" s="66">
        <f t="shared" si="385"/>
        <v>3235</v>
      </c>
      <c r="H3240" s="85">
        <v>45436</v>
      </c>
      <c r="I3240" s="296">
        <v>45436</v>
      </c>
      <c r="J3240" s="292" t="s">
        <v>6427</v>
      </c>
      <c r="K3240" s="76" t="s">
        <v>62</v>
      </c>
      <c r="L3240" s="76" t="s">
        <v>1197</v>
      </c>
      <c r="M3240" s="78" t="s">
        <v>96</v>
      </c>
      <c r="N3240" s="77"/>
      <c r="O3240" s="272" t="s">
        <v>1931</v>
      </c>
      <c r="P3240" s="78" t="s">
        <v>37</v>
      </c>
      <c r="Q3240" s="280" t="s">
        <v>170</v>
      </c>
      <c r="R3240" s="382" t="s">
        <v>45</v>
      </c>
      <c r="S3240" s="390" t="s">
        <v>676</v>
      </c>
      <c r="T3240" s="396" t="s">
        <v>41</v>
      </c>
      <c r="U3240" s="391" t="s">
        <v>218</v>
      </c>
      <c r="V3240" s="445" t="s">
        <v>174</v>
      </c>
      <c r="W3240" s="396"/>
      <c r="X3240" s="489">
        <v>45441</v>
      </c>
      <c r="Y3240" s="482"/>
      <c r="Z3240" s="74"/>
    </row>
    <row r="3241" spans="2:26" ht="42.45" hidden="1" customHeight="1" x14ac:dyDescent="0.3">
      <c r="B3241" s="56" t="str">
        <f t="shared" ca="1" si="382"/>
        <v>VERO</v>
      </c>
      <c r="C3241" s="57" t="b">
        <f t="shared" si="387"/>
        <v>1</v>
      </c>
      <c r="D3241" s="57" t="b">
        <f>+IF(Q3241='Convalida dati'!$B$16,AND('Dealflow centrale'!V3241&lt;&gt;"",I3241&lt;&gt;""),IF(AND('Dealflow centrale'!Q3241='Convalida dati'!$B$17,'Dealflow centrale'!I3241=""),OR('Dealflow centrale'!V3241="",V3241='Convalida dati'!$D$8),"FALSO"))</f>
        <v>1</v>
      </c>
      <c r="E3241" s="57" t="b">
        <f>+IF(OR(T3241='Convalida dati'!$F$4,T3241='Convalida dati'!$F$5,T3241='Convalida dati'!$F$8),OR('Dealflow centrale'!V3241='Convalida dati'!$D$9,V3241='Convalida dati'!$D$6,V3241='Convalida dati'!$D$7),IF(OR('Dealflow centrale'!T3241='Convalida dati'!$F$6,'Dealflow centrale'!T3241='Convalida dati'!$F$7),OR('Dealflow centrale'!V3241='Convalida dati'!$D$12,'Dealflow centrale'!V3241='Convalida dati'!$D$9,'Dealflow centrale'!V3241='Convalida dati'!$D$6),IF(T3241="",OR(V3241="",V3241='Convalida dati'!$D$8),"FALSO")))</f>
        <v>1</v>
      </c>
      <c r="F3241" s="58" t="str">
        <f t="shared" ca="1" si="384"/>
        <v>OK</v>
      </c>
      <c r="G3241" s="60">
        <f t="shared" si="385"/>
        <v>3236</v>
      </c>
      <c r="H3241" s="282">
        <v>45436</v>
      </c>
      <c r="I3241" s="295">
        <v>45436</v>
      </c>
      <c r="J3241" s="279" t="s">
        <v>6428</v>
      </c>
      <c r="K3241" s="70" t="s">
        <v>62</v>
      </c>
      <c r="L3241" s="70" t="s">
        <v>1705</v>
      </c>
      <c r="M3241" s="72" t="s">
        <v>88</v>
      </c>
      <c r="N3241" s="75"/>
      <c r="O3241" s="73" t="s">
        <v>6442</v>
      </c>
      <c r="P3241" s="72" t="s">
        <v>37</v>
      </c>
      <c r="Q3241" s="281" t="s">
        <v>170</v>
      </c>
      <c r="R3241" s="385" t="s">
        <v>49</v>
      </c>
      <c r="S3241" s="388" t="s">
        <v>702</v>
      </c>
      <c r="T3241" s="397" t="s">
        <v>41</v>
      </c>
      <c r="U3241" s="380" t="s">
        <v>218</v>
      </c>
      <c r="V3241" s="434" t="s">
        <v>174</v>
      </c>
      <c r="W3241" s="397"/>
      <c r="X3241" s="491">
        <v>45441</v>
      </c>
      <c r="Y3241" s="483"/>
      <c r="Z3241" s="80"/>
    </row>
    <row r="3242" spans="2:26" ht="42.45" hidden="1" customHeight="1" x14ac:dyDescent="0.3">
      <c r="B3242" s="56" t="str">
        <f t="shared" ca="1" si="382"/>
        <v>VERO</v>
      </c>
      <c r="C3242" s="57" t="b">
        <f t="shared" si="387"/>
        <v>1</v>
      </c>
      <c r="D3242" s="57" t="b">
        <f>+IF(Q3242='Convalida dati'!$B$16,AND('Dealflow centrale'!V3242&lt;&gt;"",I3242&lt;&gt;""),IF(AND('Dealflow centrale'!Q3242='Convalida dati'!$B$17,'Dealflow centrale'!I3242=""),OR('Dealflow centrale'!V3242="",V3242='Convalida dati'!$D$8),"FALSO"))</f>
        <v>1</v>
      </c>
      <c r="E3242" s="57" t="b">
        <f>+IF(OR(T3242='Convalida dati'!$F$4,T3242='Convalida dati'!$F$5,T3242='Convalida dati'!$F$8),OR('Dealflow centrale'!V3242='Convalida dati'!$D$9,V3242='Convalida dati'!$D$6,V3242='Convalida dati'!$D$7),IF(OR('Dealflow centrale'!T3242='Convalida dati'!$F$6,'Dealflow centrale'!T3242='Convalida dati'!$F$7),OR('Dealflow centrale'!V3242='Convalida dati'!$D$12,'Dealflow centrale'!V3242='Convalida dati'!$D$9,'Dealflow centrale'!V3242='Convalida dati'!$D$6),IF(T3242="",OR(V3242="",V3242='Convalida dati'!$D$8),"FALSO")))</f>
        <v>1</v>
      </c>
      <c r="F3242" s="58" t="str">
        <f t="shared" ca="1" si="384"/>
        <v>OK</v>
      </c>
      <c r="G3242" s="66">
        <f t="shared" si="385"/>
        <v>3237</v>
      </c>
      <c r="H3242" s="85">
        <v>45436</v>
      </c>
      <c r="I3242" s="296">
        <v>45436</v>
      </c>
      <c r="J3242" s="292" t="s">
        <v>6429</v>
      </c>
      <c r="K3242" s="76" t="s">
        <v>62</v>
      </c>
      <c r="L3242" s="76" t="s">
        <v>1209</v>
      </c>
      <c r="M3242" s="78" t="s">
        <v>97</v>
      </c>
      <c r="N3242" s="64"/>
      <c r="O3242" s="272" t="s">
        <v>6442</v>
      </c>
      <c r="P3242" s="66" t="s">
        <v>37</v>
      </c>
      <c r="Q3242" s="280" t="s">
        <v>170</v>
      </c>
      <c r="R3242" s="384" t="s">
        <v>46</v>
      </c>
      <c r="S3242" s="390" t="s">
        <v>574</v>
      </c>
      <c r="T3242" s="396" t="s">
        <v>41</v>
      </c>
      <c r="U3242" s="391" t="s">
        <v>795</v>
      </c>
      <c r="V3242" s="445" t="s">
        <v>174</v>
      </c>
      <c r="W3242" s="396"/>
      <c r="X3242" s="489">
        <v>45441</v>
      </c>
      <c r="Y3242" s="482"/>
      <c r="Z3242" s="74"/>
    </row>
    <row r="3243" spans="2:26" ht="42.45" hidden="1" customHeight="1" x14ac:dyDescent="0.3">
      <c r="B3243" s="56" t="str">
        <f t="shared" ca="1" si="382"/>
        <v>VERO</v>
      </c>
      <c r="C3243" s="57" t="b">
        <f t="shared" si="387"/>
        <v>1</v>
      </c>
      <c r="D3243" s="57" t="b">
        <f>+IF(Q3243='Convalida dati'!$B$16,AND('Dealflow centrale'!V3243&lt;&gt;"",I3243&lt;&gt;""),IF(AND('Dealflow centrale'!Q3243='Convalida dati'!$B$17,'Dealflow centrale'!I3243=""),OR('Dealflow centrale'!V3243="",V3243='Convalida dati'!$D$8),"FALSO"))</f>
        <v>1</v>
      </c>
      <c r="E3243" s="57" t="b">
        <f>+IF(OR(T3243='Convalida dati'!$F$4,T3243='Convalida dati'!$F$5,T3243='Convalida dati'!$F$8),OR('Dealflow centrale'!V3243='Convalida dati'!$D$9,V3243='Convalida dati'!$D$6,V3243='Convalida dati'!$D$7),IF(OR('Dealflow centrale'!T3243='Convalida dati'!$F$6,'Dealflow centrale'!T3243='Convalida dati'!$F$7),OR('Dealflow centrale'!V3243='Convalida dati'!$D$12,'Dealflow centrale'!V3243='Convalida dati'!$D$9,'Dealflow centrale'!V3243='Convalida dati'!$D$6),IF(T3243="",OR(V3243="",V3243='Convalida dati'!$D$8),"FALSO")))</f>
        <v>1</v>
      </c>
      <c r="F3243" s="58" t="str">
        <f t="shared" ca="1" si="384"/>
        <v>OK</v>
      </c>
      <c r="G3243" s="60">
        <f t="shared" si="385"/>
        <v>3238</v>
      </c>
      <c r="H3243" s="84">
        <v>45436</v>
      </c>
      <c r="I3243" s="295">
        <v>45436</v>
      </c>
      <c r="J3243" s="279" t="s">
        <v>6430</v>
      </c>
      <c r="K3243" s="70" t="s">
        <v>62</v>
      </c>
      <c r="L3243" s="70" t="s">
        <v>1209</v>
      </c>
      <c r="M3243" s="72" t="s">
        <v>97</v>
      </c>
      <c r="N3243" s="75"/>
      <c r="O3243" s="73" t="s">
        <v>6442</v>
      </c>
      <c r="P3243" s="72" t="s">
        <v>37</v>
      </c>
      <c r="Q3243" s="281" t="s">
        <v>170</v>
      </c>
      <c r="R3243" s="385" t="s">
        <v>49</v>
      </c>
      <c r="S3243" s="388" t="s">
        <v>702</v>
      </c>
      <c r="T3243" s="397" t="s">
        <v>41</v>
      </c>
      <c r="U3243" s="380" t="s">
        <v>218</v>
      </c>
      <c r="V3243" s="434" t="s">
        <v>174</v>
      </c>
      <c r="W3243" s="397"/>
      <c r="X3243" s="488">
        <v>45441</v>
      </c>
      <c r="Y3243" s="483"/>
      <c r="Z3243" s="80"/>
    </row>
    <row r="3244" spans="2:26" ht="42.45" hidden="1" customHeight="1" x14ac:dyDescent="0.3">
      <c r="B3244" s="56" t="str">
        <f t="shared" ca="1" si="382"/>
        <v>VERO</v>
      </c>
      <c r="C3244" s="57" t="b">
        <f t="shared" si="387"/>
        <v>1</v>
      </c>
      <c r="D3244" s="57" t="b">
        <f>+IF(Q3244='Convalida dati'!$B$16,AND('Dealflow centrale'!V3244&lt;&gt;"",I3244&lt;&gt;""),IF(AND('Dealflow centrale'!Q3244='Convalida dati'!$B$17,'Dealflow centrale'!I3244=""),OR('Dealflow centrale'!V3244="",V3244='Convalida dati'!$D$8),"FALSO"))</f>
        <v>1</v>
      </c>
      <c r="E3244" s="57" t="b">
        <f>+IF(OR(T3244='Convalida dati'!$F$4,T3244='Convalida dati'!$F$5,T3244='Convalida dati'!$F$8),OR('Dealflow centrale'!V3244='Convalida dati'!$D$9,V3244='Convalida dati'!$D$6,V3244='Convalida dati'!$D$7),IF(OR('Dealflow centrale'!T3244='Convalida dati'!$F$6,'Dealflow centrale'!T3244='Convalida dati'!$F$7),OR('Dealflow centrale'!V3244='Convalida dati'!$D$12,'Dealflow centrale'!V3244='Convalida dati'!$D$9,'Dealflow centrale'!V3244='Convalida dati'!$D$6),IF(T3244="",OR(V3244="",V3244='Convalida dati'!$D$8),"FALSO")))</f>
        <v>1</v>
      </c>
      <c r="F3244" s="58" t="str">
        <f t="shared" ca="1" si="384"/>
        <v>OK</v>
      </c>
      <c r="G3244" s="66">
        <f t="shared" si="385"/>
        <v>3239</v>
      </c>
      <c r="H3244" s="273">
        <v>45436</v>
      </c>
      <c r="I3244" s="296">
        <v>45436</v>
      </c>
      <c r="J3244" s="292" t="s">
        <v>6443</v>
      </c>
      <c r="K3244" s="76" t="s">
        <v>62</v>
      </c>
      <c r="L3244" s="76" t="s">
        <v>149</v>
      </c>
      <c r="M3244" s="78" t="s">
        <v>92</v>
      </c>
      <c r="N3244" s="77"/>
      <c r="O3244" s="272" t="s">
        <v>6444</v>
      </c>
      <c r="P3244" s="78" t="s">
        <v>35</v>
      </c>
      <c r="Q3244" s="280" t="s">
        <v>170</v>
      </c>
      <c r="R3244" s="384" t="s">
        <v>53</v>
      </c>
      <c r="S3244" s="390" t="str">
        <f>+'EVCA sectoralclassification'!E89</f>
        <v>Business and industrial services</v>
      </c>
      <c r="T3244" s="382" t="s">
        <v>167</v>
      </c>
      <c r="U3244" s="78" t="s">
        <v>218</v>
      </c>
      <c r="V3244" s="427" t="s">
        <v>5177</v>
      </c>
      <c r="W3244" s="462"/>
      <c r="X3244" s="489">
        <v>45441</v>
      </c>
      <c r="Y3244" s="482"/>
      <c r="Z3244" s="74"/>
    </row>
    <row r="3245" spans="2:26" ht="42.45" hidden="1" customHeight="1" x14ac:dyDescent="0.3">
      <c r="B3245" s="56" t="str">
        <f t="shared" ca="1" si="382"/>
        <v>VERO</v>
      </c>
      <c r="C3245" s="57" t="b">
        <f t="shared" si="387"/>
        <v>1</v>
      </c>
      <c r="D3245" s="57" t="b">
        <f>+IF(Q3245='Convalida dati'!$B$16,AND('Dealflow centrale'!V3245&lt;&gt;"",I3245&lt;&gt;""),IF(AND('Dealflow centrale'!Q3245='Convalida dati'!$B$17,'Dealflow centrale'!I3245=""),OR('Dealflow centrale'!V3245="",V3245='Convalida dati'!$D$8),"FALSO"))</f>
        <v>1</v>
      </c>
      <c r="E3245" s="57" t="b">
        <f>+IF(OR(T3245='Convalida dati'!$F$4,T3245='Convalida dati'!$F$5,T3245='Convalida dati'!$F$8),OR('Dealflow centrale'!V3245='Convalida dati'!$D$9,V3245='Convalida dati'!$D$6,V3245='Convalida dati'!$D$7),IF(OR('Dealflow centrale'!T3245='Convalida dati'!$F$6,'Dealflow centrale'!T3245='Convalida dati'!$F$7),OR('Dealflow centrale'!V3245='Convalida dati'!$D$12,'Dealflow centrale'!V3245='Convalida dati'!$D$9,'Dealflow centrale'!V3245='Convalida dati'!$D$6),IF(T3245="",OR(V3245="",V3245='Convalida dati'!$D$8),"FALSO")))</f>
        <v>1</v>
      </c>
      <c r="F3245" s="58" t="str">
        <f t="shared" ca="1" si="384"/>
        <v>OK</v>
      </c>
      <c r="G3245" s="60">
        <f t="shared" si="385"/>
        <v>3240</v>
      </c>
      <c r="H3245" s="84">
        <v>45439</v>
      </c>
      <c r="I3245" s="295">
        <v>45439</v>
      </c>
      <c r="J3245" s="279" t="s">
        <v>6446</v>
      </c>
      <c r="K3245" s="70" t="s">
        <v>62</v>
      </c>
      <c r="L3245" s="70" t="s">
        <v>206</v>
      </c>
      <c r="M3245" s="72" t="s">
        <v>206</v>
      </c>
      <c r="N3245" s="75"/>
      <c r="O3245" s="73" t="s">
        <v>6445</v>
      </c>
      <c r="P3245" s="72" t="s">
        <v>34</v>
      </c>
      <c r="Q3245" s="281" t="s">
        <v>170</v>
      </c>
      <c r="R3245" s="385" t="s">
        <v>53</v>
      </c>
      <c r="S3245" s="388" t="str">
        <f>+'EVCA sectoralclassification'!E110</f>
        <v>Transportation services</v>
      </c>
      <c r="T3245" s="385" t="s">
        <v>40</v>
      </c>
      <c r="U3245" s="72" t="s">
        <v>218</v>
      </c>
      <c r="V3245" s="434" t="s">
        <v>174</v>
      </c>
      <c r="W3245" s="397"/>
      <c r="X3245" s="488">
        <v>45441</v>
      </c>
      <c r="Y3245" s="483"/>
      <c r="Z3245" s="80"/>
    </row>
    <row r="3246" spans="2:26" ht="42.45" hidden="1" customHeight="1" x14ac:dyDescent="0.3">
      <c r="B3246" s="56" t="str">
        <f t="shared" ca="1" si="382"/>
        <v>VERO</v>
      </c>
      <c r="C3246" s="57" t="b">
        <f t="shared" si="387"/>
        <v>1</v>
      </c>
      <c r="D3246" s="57" t="b">
        <f>+IF(Q3246='Convalida dati'!$B$16,AND('Dealflow centrale'!V3246&lt;&gt;"",I3246&lt;&gt;""),IF(AND('Dealflow centrale'!Q3246='Convalida dati'!$B$17,'Dealflow centrale'!I3246=""),OR('Dealflow centrale'!V3246="",V3246='Convalida dati'!$D$8),"FALSO"))</f>
        <v>1</v>
      </c>
      <c r="E3246" s="57" t="b">
        <f>+IF(OR(T3246='Convalida dati'!$F$4,T3246='Convalida dati'!$F$5,T3246='Convalida dati'!$F$8),OR('Dealflow centrale'!V3246='Convalida dati'!$D$9,V3246='Convalida dati'!$D$6,V3246='Convalida dati'!$D$7),IF(OR('Dealflow centrale'!T3246='Convalida dati'!$F$6,'Dealflow centrale'!T3246='Convalida dati'!$F$7),OR('Dealflow centrale'!V3246='Convalida dati'!$D$12,'Dealflow centrale'!V3246='Convalida dati'!$D$9,'Dealflow centrale'!V3246='Convalida dati'!$D$6),IF(T3246="",OR(V3246="",V3246='Convalida dati'!$D$8),"FALSO")))</f>
        <v>1</v>
      </c>
      <c r="F3246" s="58" t="str">
        <f t="shared" ca="1" si="384"/>
        <v>OK</v>
      </c>
      <c r="G3246" s="66">
        <f t="shared" si="385"/>
        <v>3241</v>
      </c>
      <c r="H3246" s="273">
        <v>45441</v>
      </c>
      <c r="I3246" s="296">
        <v>45441</v>
      </c>
      <c r="J3246" s="292" t="s">
        <v>6447</v>
      </c>
      <c r="K3246" s="76" t="s">
        <v>62</v>
      </c>
      <c r="L3246" s="76" t="s">
        <v>1139</v>
      </c>
      <c r="M3246" s="78" t="s">
        <v>70</v>
      </c>
      <c r="N3246" s="64"/>
      <c r="O3246" s="272" t="s">
        <v>6448</v>
      </c>
      <c r="P3246" s="78" t="s">
        <v>35</v>
      </c>
      <c r="Q3246" s="280" t="s">
        <v>170</v>
      </c>
      <c r="R3246" s="384" t="s">
        <v>47</v>
      </c>
      <c r="S3246" s="387" t="str">
        <f>+'EVCA sectoralclassification'!E121</f>
        <v>Consumer products manufacturing</v>
      </c>
      <c r="T3246" s="384" t="s">
        <v>166</v>
      </c>
      <c r="U3246" s="78" t="s">
        <v>218</v>
      </c>
      <c r="V3246" s="427" t="s">
        <v>5177</v>
      </c>
      <c r="W3246" s="462"/>
      <c r="X3246" s="489">
        <v>45448</v>
      </c>
      <c r="Y3246" s="482"/>
      <c r="Z3246" s="74"/>
    </row>
    <row r="3247" spans="2:26" ht="42.45" hidden="1" customHeight="1" x14ac:dyDescent="0.3">
      <c r="B3247" s="56" t="str">
        <f t="shared" ca="1" si="382"/>
        <v>VERO</v>
      </c>
      <c r="C3247" s="57" t="b">
        <f t="shared" si="387"/>
        <v>1</v>
      </c>
      <c r="D3247" s="57" t="b">
        <f>+IF(Q3247='Convalida dati'!$B$16,AND('Dealflow centrale'!V3247&lt;&gt;"",I3247&lt;&gt;""),IF(AND('Dealflow centrale'!Q3247='Convalida dati'!$B$17,'Dealflow centrale'!I3247=""),OR('Dealflow centrale'!V3247="",V3247='Convalida dati'!$D$8),"FALSO"))</f>
        <v>1</v>
      </c>
      <c r="E3247" s="57" t="b">
        <f>+IF(OR(T3247='Convalida dati'!$F$4,T3247='Convalida dati'!$F$5,T3247='Convalida dati'!$F$8),OR('Dealflow centrale'!V3247='Convalida dati'!$D$9,V3247='Convalida dati'!$D$6,V3247='Convalida dati'!$D$7),IF(OR('Dealflow centrale'!T3247='Convalida dati'!$F$6,'Dealflow centrale'!T3247='Convalida dati'!$F$7),OR('Dealflow centrale'!V3247='Convalida dati'!$D$12,'Dealflow centrale'!V3247='Convalida dati'!$D$9,'Dealflow centrale'!V3247='Convalida dati'!$D$6),IF(T3247="",OR(V3247="",V3247='Convalida dati'!$D$8),"FALSO")))</f>
        <v>1</v>
      </c>
      <c r="F3247" s="58" t="str">
        <f t="shared" ca="1" si="384"/>
        <v>OK</v>
      </c>
      <c r="G3247" s="60">
        <f t="shared" si="385"/>
        <v>3242</v>
      </c>
      <c r="H3247" s="84">
        <v>45443</v>
      </c>
      <c r="I3247" s="295">
        <v>45443</v>
      </c>
      <c r="J3247" s="279" t="s">
        <v>6449</v>
      </c>
      <c r="K3247" s="70" t="s">
        <v>62</v>
      </c>
      <c r="L3247" s="70" t="s">
        <v>165</v>
      </c>
      <c r="M3247" s="72" t="s">
        <v>90</v>
      </c>
      <c r="N3247" s="75"/>
      <c r="O3247" s="73" t="s">
        <v>6451</v>
      </c>
      <c r="P3247" s="72" t="s">
        <v>35</v>
      </c>
      <c r="Q3247" s="281" t="s">
        <v>170</v>
      </c>
      <c r="R3247" s="385" t="s">
        <v>49</v>
      </c>
      <c r="S3247" s="388" t="s">
        <v>702</v>
      </c>
      <c r="T3247" s="385" t="s">
        <v>167</v>
      </c>
      <c r="U3247" s="72" t="s">
        <v>218</v>
      </c>
      <c r="V3247" s="425" t="s">
        <v>5177</v>
      </c>
      <c r="W3247" s="461"/>
      <c r="X3247" s="488">
        <v>45448</v>
      </c>
      <c r="Y3247" s="483"/>
      <c r="Z3247" s="80"/>
    </row>
    <row r="3248" spans="2:26" ht="42.45" hidden="1" customHeight="1" x14ac:dyDescent="0.3">
      <c r="B3248" s="56" t="str">
        <f t="shared" ca="1" si="382"/>
        <v>VERO</v>
      </c>
      <c r="C3248" s="57" t="b">
        <f t="shared" si="387"/>
        <v>1</v>
      </c>
      <c r="D3248" s="57" t="b">
        <f>+IF(Q3248='Convalida dati'!$B$16,AND('Dealflow centrale'!V3248&lt;&gt;"",I3248&lt;&gt;""),IF(AND('Dealflow centrale'!Q3248='Convalida dati'!$B$17,'Dealflow centrale'!I3248=""),OR('Dealflow centrale'!V3248="",V3248='Convalida dati'!$D$8),"FALSO"))</f>
        <v>1</v>
      </c>
      <c r="E3248" s="57" t="b">
        <f>+IF(OR(T3248='Convalida dati'!$F$4,T3248='Convalida dati'!$F$5,T3248='Convalida dati'!$F$8),OR('Dealflow centrale'!V3248='Convalida dati'!$D$9,V3248='Convalida dati'!$D$6,V3248='Convalida dati'!$D$7),IF(OR('Dealflow centrale'!T3248='Convalida dati'!$F$6,'Dealflow centrale'!T3248='Convalida dati'!$F$7),OR('Dealflow centrale'!V3248='Convalida dati'!$D$12,'Dealflow centrale'!V3248='Convalida dati'!$D$9,'Dealflow centrale'!V3248='Convalida dati'!$D$6),IF(T3248="",OR(V3248="",V3248='Convalida dati'!$D$8),"FALSO")))</f>
        <v>1</v>
      </c>
      <c r="F3248" s="58" t="str">
        <f t="shared" ca="1" si="384"/>
        <v>OK</v>
      </c>
      <c r="G3248" s="66">
        <f t="shared" si="385"/>
        <v>3243</v>
      </c>
      <c r="H3248" s="273">
        <v>45444</v>
      </c>
      <c r="I3248" s="296">
        <v>45444</v>
      </c>
      <c r="J3248" s="292" t="s">
        <v>6450</v>
      </c>
      <c r="K3248" s="76" t="s">
        <v>62</v>
      </c>
      <c r="L3248" s="76" t="s">
        <v>202</v>
      </c>
      <c r="M3248" s="78" t="s">
        <v>89</v>
      </c>
      <c r="N3248" s="77" t="s">
        <v>82</v>
      </c>
      <c r="O3248" s="272"/>
      <c r="P3248" s="78" t="s">
        <v>36</v>
      </c>
      <c r="Q3248" s="280" t="s">
        <v>170</v>
      </c>
      <c r="R3248" s="382" t="s">
        <v>48</v>
      </c>
      <c r="S3248" s="387" t="str">
        <f>+'EVCA sectoralclassification'!E199</f>
        <v>Internet technologies</v>
      </c>
      <c r="T3248" s="384" t="s">
        <v>41</v>
      </c>
      <c r="U3248" s="78" t="s">
        <v>218</v>
      </c>
      <c r="V3248" s="445" t="s">
        <v>174</v>
      </c>
      <c r="W3248" s="396"/>
      <c r="X3248" s="489">
        <v>45448</v>
      </c>
      <c r="Y3248" s="482"/>
      <c r="Z3248" s="74"/>
    </row>
    <row r="3249" spans="2:26" ht="42.45" hidden="1" customHeight="1" x14ac:dyDescent="0.3">
      <c r="B3249" s="56" t="str">
        <f t="shared" ca="1" si="382"/>
        <v>VERO</v>
      </c>
      <c r="C3249" s="57" t="b">
        <f t="shared" si="387"/>
        <v>1</v>
      </c>
      <c r="D3249" s="57" t="b">
        <f>+IF(Q3249='Convalida dati'!$B$16,AND('Dealflow centrale'!V3249&lt;&gt;"",I3249&lt;&gt;""),IF(AND('Dealflow centrale'!Q3249='Convalida dati'!$B$17,'Dealflow centrale'!I3249=""),OR('Dealflow centrale'!V3249="",V3249='Convalida dati'!$D$8),"FALSO"))</f>
        <v>1</v>
      </c>
      <c r="E3249" s="57" t="b">
        <f>+IF(OR(T3249='Convalida dati'!$F$4,T3249='Convalida dati'!$F$5,T3249='Convalida dati'!$F$8),OR('Dealflow centrale'!V3249='Convalida dati'!$D$9,V3249='Convalida dati'!$D$6,V3249='Convalida dati'!$D$7),IF(OR('Dealflow centrale'!T3249='Convalida dati'!$F$6,'Dealflow centrale'!T3249='Convalida dati'!$F$7),OR('Dealflow centrale'!V3249='Convalida dati'!$D$12,'Dealflow centrale'!V3249='Convalida dati'!$D$9,'Dealflow centrale'!V3249='Convalida dati'!$D$6),IF(T3249="",OR(V3249="",V3249='Convalida dati'!$D$8),"FALSO")))</f>
        <v>1</v>
      </c>
      <c r="F3249" s="58" t="str">
        <f t="shared" ca="1" si="384"/>
        <v>OK</v>
      </c>
      <c r="G3249" s="60">
        <f t="shared" si="385"/>
        <v>3244</v>
      </c>
      <c r="H3249" s="84">
        <v>45444</v>
      </c>
      <c r="I3249" s="295">
        <v>45444</v>
      </c>
      <c r="J3249" s="279" t="s">
        <v>6452</v>
      </c>
      <c r="K3249" s="70" t="s">
        <v>62</v>
      </c>
      <c r="L3249" s="70" t="s">
        <v>206</v>
      </c>
      <c r="M3249" s="72" t="s">
        <v>206</v>
      </c>
      <c r="N3249" s="75"/>
      <c r="O3249" s="73" t="s">
        <v>6453</v>
      </c>
      <c r="P3249" s="72" t="s">
        <v>34</v>
      </c>
      <c r="Q3249" s="281" t="s">
        <v>170</v>
      </c>
      <c r="R3249" s="385" t="s">
        <v>49</v>
      </c>
      <c r="S3249" s="388" t="s">
        <v>702</v>
      </c>
      <c r="T3249" s="385" t="s">
        <v>41</v>
      </c>
      <c r="U3249" s="72" t="s">
        <v>218</v>
      </c>
      <c r="V3249" s="434" t="s">
        <v>174</v>
      </c>
      <c r="W3249" s="397"/>
      <c r="X3249" s="488">
        <v>45448</v>
      </c>
      <c r="Y3249" s="483"/>
      <c r="Z3249" s="80"/>
    </row>
    <row r="3250" spans="2:26" ht="42.45" hidden="1" customHeight="1" x14ac:dyDescent="0.3">
      <c r="B3250" s="56" t="str">
        <f t="shared" ca="1" si="382"/>
        <v>VERO</v>
      </c>
      <c r="C3250" s="57" t="b">
        <f t="shared" si="387"/>
        <v>1</v>
      </c>
      <c r="D3250" s="57" t="b">
        <f>+IF(Q3250='Convalida dati'!$B$16,AND('Dealflow centrale'!V3250&lt;&gt;"",I3250&lt;&gt;""),IF(AND('Dealflow centrale'!Q3250='Convalida dati'!$B$17,'Dealflow centrale'!I3250=""),OR('Dealflow centrale'!V3250="",V3250='Convalida dati'!$D$8),"FALSO"))</f>
        <v>1</v>
      </c>
      <c r="E3250" s="406" t="b">
        <f>+IF(OR(T3250='Convalida dati'!$F$4,T3250='Convalida dati'!$F$8),OR('Dealflow centrale'!V3250='Convalida dati'!$D$6,V3250='Convalida dati'!$D$7),IF(OR('Dealflow centrale'!T3250='Convalida dati'!$F$5,'Dealflow centrale'!T3250='Convalida dati'!$F$6,'Dealflow centrale'!T3250='Convalida dati'!$F$7),OR('Dealflow centrale'!V3250='Convalida dati'!$D$12,'Dealflow centrale'!V3250='Convalida dati'!$D$11),IF(T3250="",OR(V3250="",V3250='Convalida dati'!$D$8),"FALSO")))</f>
        <v>1</v>
      </c>
      <c r="F3250" s="58" t="str">
        <f t="shared" ca="1" si="384"/>
        <v>OK</v>
      </c>
      <c r="G3250" s="66">
        <f t="shared" si="385"/>
        <v>3245</v>
      </c>
      <c r="H3250" s="85">
        <v>45399</v>
      </c>
      <c r="I3250" s="296">
        <v>45399</v>
      </c>
      <c r="J3250" s="292" t="s">
        <v>6454</v>
      </c>
      <c r="K3250" s="76" t="s">
        <v>62</v>
      </c>
      <c r="L3250" s="76" t="s">
        <v>234</v>
      </c>
      <c r="M3250" s="78" t="s">
        <v>96</v>
      </c>
      <c r="N3250" s="64"/>
      <c r="O3250" s="272" t="s">
        <v>6328</v>
      </c>
      <c r="P3250" s="78" t="s">
        <v>34</v>
      </c>
      <c r="Q3250" s="280" t="s">
        <v>170</v>
      </c>
      <c r="R3250" s="384" t="s">
        <v>49</v>
      </c>
      <c r="S3250" s="390" t="s">
        <v>702</v>
      </c>
      <c r="T3250" s="384" t="s">
        <v>166</v>
      </c>
      <c r="U3250" s="78" t="s">
        <v>218</v>
      </c>
      <c r="V3250" s="444" t="s">
        <v>6460</v>
      </c>
      <c r="W3250" s="469"/>
      <c r="X3250" s="489">
        <v>45643</v>
      </c>
      <c r="Y3250" s="482" t="s">
        <v>7056</v>
      </c>
      <c r="Z3250" s="74"/>
    </row>
    <row r="3251" spans="2:26" ht="42.45" hidden="1" customHeight="1" x14ac:dyDescent="0.3">
      <c r="B3251" s="56" t="str">
        <f t="shared" ca="1" si="382"/>
        <v>VERO</v>
      </c>
      <c r="C3251" s="57" t="b">
        <f t="shared" si="387"/>
        <v>1</v>
      </c>
      <c r="D3251" s="57" t="b">
        <f>+IF(Q3251='Convalida dati'!$B$16,AND('Dealflow centrale'!V3251&lt;&gt;"",I3251&lt;&gt;""),IF(AND('Dealflow centrale'!Q3251='Convalida dati'!$B$17,'Dealflow centrale'!I3251=""),OR('Dealflow centrale'!V3251="",V3251='Convalida dati'!$D$8),"FALSO"))</f>
        <v>1</v>
      </c>
      <c r="E3251" s="57" t="b">
        <f>+IF(OR(T3251='Convalida dati'!$F$4,T3251='Convalida dati'!$F$5,T3251='Convalida dati'!$F$8),OR('Dealflow centrale'!V3251='Convalida dati'!$D$9,V3251='Convalida dati'!$D$6,V3251='Convalida dati'!$D$7),IF(OR('Dealflow centrale'!T3251='Convalida dati'!$F$6,'Dealflow centrale'!T3251='Convalida dati'!$F$7),OR('Dealflow centrale'!V3251='Convalida dati'!$D$12,'Dealflow centrale'!V3251='Convalida dati'!$D$9,'Dealflow centrale'!V3251='Convalida dati'!$D$6),IF(T3251="",OR(V3251="",V3251='Convalida dati'!$D$8),"FALSO")))</f>
        <v>1</v>
      </c>
      <c r="F3251" s="58" t="str">
        <f t="shared" ca="1" si="384"/>
        <v>OK</v>
      </c>
      <c r="G3251" s="60">
        <f t="shared" si="385"/>
        <v>3246</v>
      </c>
      <c r="H3251" s="84">
        <v>45446</v>
      </c>
      <c r="I3251" s="295">
        <v>45446</v>
      </c>
      <c r="J3251" s="279" t="s">
        <v>6456</v>
      </c>
      <c r="K3251" s="70" t="s">
        <v>62</v>
      </c>
      <c r="L3251" s="70" t="s">
        <v>206</v>
      </c>
      <c r="M3251" s="72" t="s">
        <v>206</v>
      </c>
      <c r="N3251" s="75"/>
      <c r="O3251" s="73" t="s">
        <v>6455</v>
      </c>
      <c r="P3251" s="72" t="s">
        <v>34</v>
      </c>
      <c r="Q3251" s="281" t="s">
        <v>170</v>
      </c>
      <c r="R3251" s="385" t="s">
        <v>48</v>
      </c>
      <c r="S3251" s="388" t="str">
        <f>+'EVCA sectoralclassification'!E199</f>
        <v>Internet technologies</v>
      </c>
      <c r="T3251" s="385" t="s">
        <v>41</v>
      </c>
      <c r="U3251" s="72" t="s">
        <v>218</v>
      </c>
      <c r="V3251" s="434" t="s">
        <v>174</v>
      </c>
      <c r="W3251" s="397"/>
      <c r="X3251" s="488">
        <v>45448</v>
      </c>
      <c r="Y3251" s="483"/>
      <c r="Z3251" s="80"/>
    </row>
    <row r="3252" spans="2:26" ht="42.45" hidden="1" customHeight="1" x14ac:dyDescent="0.3">
      <c r="B3252" s="56" t="str">
        <f t="shared" ca="1" si="382"/>
        <v>VERO</v>
      </c>
      <c r="C3252" s="57" t="b">
        <f t="shared" si="387"/>
        <v>1</v>
      </c>
      <c r="D3252" s="57" t="b">
        <f>+IF(Q3252='Convalida dati'!$B$16,AND('Dealflow centrale'!V3252&lt;&gt;"",I3252&lt;&gt;""),IF(AND('Dealflow centrale'!Q3252='Convalida dati'!$B$17,'Dealflow centrale'!I3252=""),OR('Dealflow centrale'!V3252="",V3252='Convalida dati'!$D$8),"FALSO"))</f>
        <v>1</v>
      </c>
      <c r="E3252" s="57" t="b">
        <f>+IF(OR(T3252='Convalida dati'!$F$4,T3252='Convalida dati'!$F$5,T3252='Convalida dati'!$F$8),OR('Dealflow centrale'!V3252='Convalida dati'!$D$9,V3252='Convalida dati'!$D$6,V3252='Convalida dati'!$D$7),IF(OR('Dealflow centrale'!T3252='Convalida dati'!$F$6,'Dealflow centrale'!T3252='Convalida dati'!$F$7),OR('Dealflow centrale'!V3252='Convalida dati'!$D$12,'Dealflow centrale'!V3252='Convalida dati'!$D$9,'Dealflow centrale'!V3252='Convalida dati'!$D$6),IF(T3252="",OR(V3252="",V3252='Convalida dati'!$D$8),"FALSO")))</f>
        <v>1</v>
      </c>
      <c r="F3252" s="58" t="str">
        <f t="shared" ca="1" si="384"/>
        <v>OK</v>
      </c>
      <c r="G3252" s="66">
        <f t="shared" si="385"/>
        <v>3247</v>
      </c>
      <c r="H3252" s="85">
        <v>45447</v>
      </c>
      <c r="I3252" s="296">
        <v>45447</v>
      </c>
      <c r="J3252" s="292" t="s">
        <v>6458</v>
      </c>
      <c r="K3252" s="76" t="s">
        <v>62</v>
      </c>
      <c r="L3252" s="76" t="s">
        <v>206</v>
      </c>
      <c r="M3252" s="78" t="s">
        <v>206</v>
      </c>
      <c r="N3252" s="64"/>
      <c r="O3252" s="272" t="s">
        <v>6457</v>
      </c>
      <c r="P3252" s="78" t="s">
        <v>34</v>
      </c>
      <c r="Q3252" s="280" t="s">
        <v>170</v>
      </c>
      <c r="R3252" s="384" t="s">
        <v>49</v>
      </c>
      <c r="S3252" s="390" t="s">
        <v>702</v>
      </c>
      <c r="T3252" s="384" t="s">
        <v>41</v>
      </c>
      <c r="U3252" s="78" t="s">
        <v>218</v>
      </c>
      <c r="V3252" s="445" t="s">
        <v>174</v>
      </c>
      <c r="W3252" s="396"/>
      <c r="X3252" s="489">
        <v>45448</v>
      </c>
      <c r="Y3252" s="482"/>
      <c r="Z3252" s="74"/>
    </row>
    <row r="3253" spans="2:26" ht="42.45" hidden="1" customHeight="1" x14ac:dyDescent="0.3">
      <c r="B3253" s="56" t="str">
        <f t="shared" ca="1" si="382"/>
        <v>VERO</v>
      </c>
      <c r="C3253" s="57" t="b">
        <f t="shared" si="387"/>
        <v>1</v>
      </c>
      <c r="D3253" s="57" t="b">
        <f>+IF(Q3253='Convalida dati'!$B$16,AND('Dealflow centrale'!V3253&lt;&gt;"",I3253&lt;&gt;""),IF(AND('Dealflow centrale'!Q3253='Convalida dati'!$B$17,'Dealflow centrale'!I3253=""),OR('Dealflow centrale'!V3253="",V3253='Convalida dati'!$D$8),"FALSO"))</f>
        <v>1</v>
      </c>
      <c r="E3253" s="57" t="b">
        <f>+IF(OR(T3253='Convalida dati'!$F$4,T3253='Convalida dati'!$F$5,T3253='Convalida dati'!$F$8),OR('Dealflow centrale'!V3253='Convalida dati'!$D$9,V3253='Convalida dati'!$D$6,V3253='Convalida dati'!$D$7),IF(OR('Dealflow centrale'!T3253='Convalida dati'!$F$6,'Dealflow centrale'!T3253='Convalida dati'!$F$7),OR('Dealflow centrale'!V3253='Convalida dati'!$D$12,'Dealflow centrale'!V3253='Convalida dati'!$D$9,'Dealflow centrale'!V3253='Convalida dati'!$D$6),IF(T3253="",OR(V3253="",V3253='Convalida dati'!$D$8),"FALSO")))</f>
        <v>1</v>
      </c>
      <c r="F3253" s="58" t="str">
        <f t="shared" ca="1" si="384"/>
        <v>OK</v>
      </c>
      <c r="G3253" s="60">
        <f t="shared" si="385"/>
        <v>3248</v>
      </c>
      <c r="H3253" s="84">
        <v>45448</v>
      </c>
      <c r="I3253" s="295">
        <v>45448</v>
      </c>
      <c r="J3253" s="279" t="s">
        <v>6459</v>
      </c>
      <c r="K3253" s="70" t="s">
        <v>62</v>
      </c>
      <c r="L3253" s="70" t="s">
        <v>192</v>
      </c>
      <c r="M3253" s="72" t="s">
        <v>95</v>
      </c>
      <c r="N3253" s="75" t="s">
        <v>6239</v>
      </c>
      <c r="O3253" s="73"/>
      <c r="P3253" s="72" t="s">
        <v>36</v>
      </c>
      <c r="Q3253" s="281" t="s">
        <v>170</v>
      </c>
      <c r="R3253" s="385" t="s">
        <v>48</v>
      </c>
      <c r="S3253" s="388" t="str">
        <f>+'EVCA sectoralclassification'!E199</f>
        <v>Internet technologies</v>
      </c>
      <c r="T3253" s="385" t="s">
        <v>166</v>
      </c>
      <c r="U3253" s="72" t="s">
        <v>218</v>
      </c>
      <c r="V3253" s="425" t="s">
        <v>5177</v>
      </c>
      <c r="W3253" s="461"/>
      <c r="X3253" s="488">
        <v>45455</v>
      </c>
      <c r="Y3253" s="483"/>
      <c r="Z3253" s="80"/>
    </row>
    <row r="3254" spans="2:26" ht="42.45" hidden="1" customHeight="1" x14ac:dyDescent="0.3">
      <c r="B3254" s="56" t="str">
        <f t="shared" ca="1" si="382"/>
        <v>VERO</v>
      </c>
      <c r="C3254" s="57" t="b">
        <f t="shared" si="387"/>
        <v>1</v>
      </c>
      <c r="D3254" s="57" t="b">
        <f>+IF(Q3254='Convalida dati'!$B$16,AND('Dealflow centrale'!V3254&lt;&gt;"",I3254&lt;&gt;""),IF(AND('Dealflow centrale'!Q3254='Convalida dati'!$B$17,'Dealflow centrale'!I3254=""),OR('Dealflow centrale'!V3254="",V3254='Convalida dati'!$D$8),"FALSO"))</f>
        <v>1</v>
      </c>
      <c r="E3254" s="57" t="b">
        <f>+IF(OR(T3254='Convalida dati'!$F$4,T3254='Convalida dati'!$F$5,T3254='Convalida dati'!$F$8),OR('Dealflow centrale'!V3254='Convalida dati'!$D$9,V3254='Convalida dati'!$D$6,V3254='Convalida dati'!$D$7),IF(OR('Dealflow centrale'!T3254='Convalida dati'!$F$6,'Dealflow centrale'!T3254='Convalida dati'!$F$7),OR('Dealflow centrale'!V3254='Convalida dati'!$D$12,'Dealflow centrale'!V3254='Convalida dati'!$D$9,'Dealflow centrale'!V3254='Convalida dati'!$D$6),IF(T3254="",OR(V3254="",V3254='Convalida dati'!$D$8),"FALSO")))</f>
        <v>1</v>
      </c>
      <c r="F3254" s="58" t="str">
        <f t="shared" ca="1" si="384"/>
        <v>OK</v>
      </c>
      <c r="G3254" s="66">
        <f t="shared" si="385"/>
        <v>3249</v>
      </c>
      <c r="H3254" s="85">
        <v>45448</v>
      </c>
      <c r="I3254" s="296"/>
      <c r="J3254" s="292" t="s">
        <v>6461</v>
      </c>
      <c r="K3254" s="76" t="s">
        <v>62</v>
      </c>
      <c r="L3254" s="76" t="s">
        <v>1239</v>
      </c>
      <c r="M3254" s="78" t="s">
        <v>70</v>
      </c>
      <c r="N3254" s="64"/>
      <c r="O3254" s="272" t="s">
        <v>6475</v>
      </c>
      <c r="P3254" s="78" t="s">
        <v>34</v>
      </c>
      <c r="Q3254" s="280" t="s">
        <v>67</v>
      </c>
      <c r="R3254" s="384"/>
      <c r="S3254" s="387"/>
      <c r="T3254" s="384"/>
      <c r="U3254" s="78"/>
      <c r="V3254" s="423" t="s">
        <v>781</v>
      </c>
      <c r="W3254" s="288"/>
      <c r="X3254" s="489">
        <v>45455</v>
      </c>
      <c r="Y3254" s="482"/>
      <c r="Z3254" s="74"/>
    </row>
    <row r="3255" spans="2:26" ht="42.45" hidden="1" customHeight="1" x14ac:dyDescent="0.3">
      <c r="B3255" s="56" t="str">
        <f t="shared" ca="1" si="382"/>
        <v>VERO</v>
      </c>
      <c r="C3255" s="57" t="b">
        <f t="shared" si="387"/>
        <v>1</v>
      </c>
      <c r="D3255" s="57" t="b">
        <f>+IF(Q3255='Convalida dati'!$B$16,AND('Dealflow centrale'!V3255&lt;&gt;"",I3255&lt;&gt;""),IF(AND('Dealflow centrale'!Q3255='Convalida dati'!$B$17,'Dealflow centrale'!I3255=""),OR('Dealflow centrale'!V3255="",V3255='Convalida dati'!$D$8),"FALSO"))</f>
        <v>1</v>
      </c>
      <c r="E3255" s="57" t="b">
        <f>+IF(OR(T3255='Convalida dati'!$F$4,T3255='Convalida dati'!$F$5,T3255='Convalida dati'!$F$8),OR('Dealflow centrale'!V3255='Convalida dati'!$D$9,V3255='Convalida dati'!$D$6,V3255='Convalida dati'!$D$7),IF(OR('Dealflow centrale'!T3255='Convalida dati'!$F$6,'Dealflow centrale'!T3255='Convalida dati'!$F$7),OR('Dealflow centrale'!V3255='Convalida dati'!$D$12,'Dealflow centrale'!V3255='Convalida dati'!$D$9,'Dealflow centrale'!V3255='Convalida dati'!$D$6),IF(T3255="",OR(V3255="",V3255='Convalida dati'!$D$8),"FALSO")))</f>
        <v>1</v>
      </c>
      <c r="F3255" s="58" t="str">
        <f t="shared" ca="1" si="384"/>
        <v>OK</v>
      </c>
      <c r="G3255" s="60">
        <f t="shared" si="385"/>
        <v>3250</v>
      </c>
      <c r="H3255" s="84">
        <v>45449</v>
      </c>
      <c r="I3255" s="295">
        <v>45449</v>
      </c>
      <c r="J3255" s="279" t="s">
        <v>6462</v>
      </c>
      <c r="K3255" s="70" t="s">
        <v>62</v>
      </c>
      <c r="L3255" s="70" t="s">
        <v>802</v>
      </c>
      <c r="M3255" s="72" t="s">
        <v>99</v>
      </c>
      <c r="N3255" s="75"/>
      <c r="O3255" s="73" t="s">
        <v>6476</v>
      </c>
      <c r="P3255" s="72" t="s">
        <v>35</v>
      </c>
      <c r="Q3255" s="281" t="s">
        <v>170</v>
      </c>
      <c r="R3255" s="385" t="s">
        <v>49</v>
      </c>
      <c r="S3255" s="388" t="s">
        <v>702</v>
      </c>
      <c r="T3255" s="385" t="s">
        <v>166</v>
      </c>
      <c r="U3255" s="72" t="s">
        <v>218</v>
      </c>
      <c r="V3255" s="425" t="s">
        <v>5177</v>
      </c>
      <c r="W3255" s="461"/>
      <c r="X3255" s="488">
        <v>45455</v>
      </c>
      <c r="Y3255" s="483"/>
      <c r="Z3255" s="80"/>
    </row>
    <row r="3256" spans="2:26" ht="42.45" hidden="1" customHeight="1" x14ac:dyDescent="0.3">
      <c r="B3256" s="56" t="str">
        <f t="shared" ca="1" si="382"/>
        <v>VERO</v>
      </c>
      <c r="C3256" s="57" t="b">
        <f t="shared" si="387"/>
        <v>1</v>
      </c>
      <c r="D3256" s="57" t="b">
        <f>+IF(Q3256='Convalida dati'!$B$16,AND('Dealflow centrale'!V3256&lt;&gt;"",I3256&lt;&gt;""),IF(AND('Dealflow centrale'!Q3256='Convalida dati'!$B$17,'Dealflow centrale'!I3256=""),OR('Dealflow centrale'!V3256="",V3256='Convalida dati'!$D$8),"FALSO"))</f>
        <v>1</v>
      </c>
      <c r="E3256" s="57" t="b">
        <f>+IF(OR(T3256='Convalida dati'!$F$4,T3256='Convalida dati'!$F$5,T3256='Convalida dati'!$F$8),OR('Dealflow centrale'!V3256='Convalida dati'!$D$9,V3256='Convalida dati'!$D$6,V3256='Convalida dati'!$D$7),IF(OR('Dealflow centrale'!T3256='Convalida dati'!$F$6,'Dealflow centrale'!T3256='Convalida dati'!$F$7),OR('Dealflow centrale'!V3256='Convalida dati'!$D$12,'Dealflow centrale'!V3256='Convalida dati'!$D$9,'Dealflow centrale'!V3256='Convalida dati'!$D$6),IF(T3256="",OR(V3256="",V3256='Convalida dati'!$D$8),"FALSO")))</f>
        <v>1</v>
      </c>
      <c r="F3256" s="58" t="str">
        <f t="shared" ca="1" si="384"/>
        <v>OK</v>
      </c>
      <c r="G3256" s="66">
        <f t="shared" si="385"/>
        <v>3251</v>
      </c>
      <c r="H3256" s="85">
        <v>45449</v>
      </c>
      <c r="I3256" s="296">
        <v>45449</v>
      </c>
      <c r="J3256" s="292" t="s">
        <v>6463</v>
      </c>
      <c r="K3256" s="76" t="s">
        <v>62</v>
      </c>
      <c r="L3256" s="76" t="s">
        <v>80</v>
      </c>
      <c r="M3256" s="78" t="s">
        <v>70</v>
      </c>
      <c r="N3256" s="64"/>
      <c r="O3256" s="272" t="s">
        <v>6477</v>
      </c>
      <c r="P3256" s="78" t="s">
        <v>34</v>
      </c>
      <c r="Q3256" s="280" t="s">
        <v>170</v>
      </c>
      <c r="R3256" s="382" t="s">
        <v>48</v>
      </c>
      <c r="S3256" s="387" t="str">
        <f>+'EVCA sectoralclassification'!E200</f>
        <v>Internet technologies</v>
      </c>
      <c r="T3256" s="384" t="s">
        <v>167</v>
      </c>
      <c r="U3256" s="78" t="s">
        <v>218</v>
      </c>
      <c r="V3256" s="427" t="s">
        <v>5177</v>
      </c>
      <c r="W3256" s="462"/>
      <c r="X3256" s="489">
        <v>45455</v>
      </c>
      <c r="Y3256" s="482"/>
      <c r="Z3256" s="74"/>
    </row>
    <row r="3257" spans="2:26" ht="42.45" hidden="1" customHeight="1" x14ac:dyDescent="0.3">
      <c r="B3257" s="56" t="str">
        <f t="shared" ca="1" si="382"/>
        <v>VERO</v>
      </c>
      <c r="C3257" s="57" t="b">
        <f t="shared" si="387"/>
        <v>1</v>
      </c>
      <c r="D3257" s="57" t="b">
        <f>+IF(Q3257='Convalida dati'!$B$16,AND('Dealflow centrale'!V3257&lt;&gt;"",I3257&lt;&gt;""),IF(AND('Dealflow centrale'!Q3257='Convalida dati'!$B$17,'Dealflow centrale'!I3257=""),OR('Dealflow centrale'!V3257="",V3257='Convalida dati'!$D$8),"FALSO"))</f>
        <v>1</v>
      </c>
      <c r="E3257" s="57" t="b">
        <f>+IF(OR(T3257='Convalida dati'!$F$4,T3257='Convalida dati'!$F$5,T3257='Convalida dati'!$F$8),OR('Dealflow centrale'!V3257='Convalida dati'!$D$9,V3257='Convalida dati'!$D$6,V3257='Convalida dati'!$D$7),IF(OR('Dealflow centrale'!T3257='Convalida dati'!$F$6,'Dealflow centrale'!T3257='Convalida dati'!$F$7),OR('Dealflow centrale'!V3257='Convalida dati'!$D$12,'Dealflow centrale'!V3257='Convalida dati'!$D$9,'Dealflow centrale'!V3257='Convalida dati'!$D$6),IF(T3257="",OR(V3257="",V3257='Convalida dati'!$D$8),"FALSO")))</f>
        <v>1</v>
      </c>
      <c r="F3257" s="58" t="str">
        <f t="shared" ca="1" si="384"/>
        <v>OK</v>
      </c>
      <c r="G3257" s="60">
        <f t="shared" si="385"/>
        <v>3252</v>
      </c>
      <c r="H3257" s="84">
        <v>45449</v>
      </c>
      <c r="I3257" s="295">
        <v>45449</v>
      </c>
      <c r="J3257" s="279" t="s">
        <v>6464</v>
      </c>
      <c r="K3257" s="70" t="s">
        <v>62</v>
      </c>
      <c r="L3257" s="70" t="s">
        <v>149</v>
      </c>
      <c r="M3257" s="72" t="s">
        <v>92</v>
      </c>
      <c r="N3257" s="75" t="s">
        <v>6239</v>
      </c>
      <c r="O3257" s="73"/>
      <c r="P3257" s="72" t="s">
        <v>36</v>
      </c>
      <c r="Q3257" s="281" t="s">
        <v>170</v>
      </c>
      <c r="R3257" s="385" t="s">
        <v>48</v>
      </c>
      <c r="S3257" s="388" t="str">
        <f>+'EVCA sectoralclassification'!E199</f>
        <v>Internet technologies</v>
      </c>
      <c r="T3257" s="385" t="s">
        <v>166</v>
      </c>
      <c r="U3257" s="72" t="s">
        <v>218</v>
      </c>
      <c r="V3257" s="425" t="s">
        <v>5177</v>
      </c>
      <c r="W3257" s="461"/>
      <c r="X3257" s="488">
        <v>45455</v>
      </c>
      <c r="Y3257" s="483"/>
      <c r="Z3257" s="80"/>
    </row>
    <row r="3258" spans="2:26" ht="42.45" hidden="1" customHeight="1" x14ac:dyDescent="0.3">
      <c r="B3258" s="56" t="str">
        <f t="shared" ca="1" si="382"/>
        <v>VERO</v>
      </c>
      <c r="C3258" s="57" t="b">
        <f t="shared" si="387"/>
        <v>1</v>
      </c>
      <c r="D3258" s="57" t="b">
        <f>+IF(Q3258='Convalida dati'!$B$16,AND('Dealflow centrale'!V3258&lt;&gt;"",I3258&lt;&gt;""),IF(AND('Dealflow centrale'!Q3258='Convalida dati'!$B$17,'Dealflow centrale'!I3258=""),OR('Dealflow centrale'!V3258="",V3258='Convalida dati'!$D$8),"FALSO"))</f>
        <v>1</v>
      </c>
      <c r="E3258" s="57" t="b">
        <f>+IF(OR(T3258='Convalida dati'!$F$4,T3258='Convalida dati'!$F$5,T3258='Convalida dati'!$F$8),OR('Dealflow centrale'!V3258='Convalida dati'!$D$9,V3258='Convalida dati'!$D$6,V3258='Convalida dati'!$D$7),IF(OR('Dealflow centrale'!T3258='Convalida dati'!$F$6,'Dealflow centrale'!T3258='Convalida dati'!$F$7),OR('Dealflow centrale'!V3258='Convalida dati'!$D$12,'Dealflow centrale'!V3258='Convalida dati'!$D$9,'Dealflow centrale'!V3258='Convalida dati'!$D$6),IF(T3258="",OR(V3258="",V3258='Convalida dati'!$D$8),"FALSO")))</f>
        <v>1</v>
      </c>
      <c r="F3258" s="58" t="str">
        <f t="shared" ca="1" si="384"/>
        <v>OK</v>
      </c>
      <c r="G3258" s="66">
        <f t="shared" si="385"/>
        <v>3253</v>
      </c>
      <c r="H3258" s="85">
        <v>45450</v>
      </c>
      <c r="I3258" s="296">
        <v>45450</v>
      </c>
      <c r="J3258" s="292" t="s">
        <v>6465</v>
      </c>
      <c r="K3258" s="76" t="s">
        <v>62</v>
      </c>
      <c r="L3258" s="76" t="s">
        <v>234</v>
      </c>
      <c r="M3258" s="78" t="s">
        <v>96</v>
      </c>
      <c r="N3258" s="64"/>
      <c r="O3258" s="272" t="s">
        <v>6003</v>
      </c>
      <c r="P3258" s="78" t="s">
        <v>35</v>
      </c>
      <c r="Q3258" s="280" t="s">
        <v>170</v>
      </c>
      <c r="R3258" s="384" t="s">
        <v>52</v>
      </c>
      <c r="S3258" s="387" t="str">
        <f>+'EVCA sectoralclassification'!E231</f>
        <v>Medical devices and supplies</v>
      </c>
      <c r="T3258" s="384" t="s">
        <v>166</v>
      </c>
      <c r="U3258" s="78" t="s">
        <v>218</v>
      </c>
      <c r="V3258" s="427" t="s">
        <v>5177</v>
      </c>
      <c r="W3258" s="462"/>
      <c r="X3258" s="489">
        <v>45455</v>
      </c>
      <c r="Y3258" s="482"/>
      <c r="Z3258" s="74"/>
    </row>
    <row r="3259" spans="2:26" ht="42.45" hidden="1" customHeight="1" x14ac:dyDescent="0.3">
      <c r="B3259" s="56" t="str">
        <f t="shared" ca="1" si="382"/>
        <v>VERO</v>
      </c>
      <c r="C3259" s="57" t="b">
        <f t="shared" si="387"/>
        <v>1</v>
      </c>
      <c r="D3259" s="57" t="b">
        <f>+IF(Q3259='Convalida dati'!$B$16,AND('Dealflow centrale'!V3259&lt;&gt;"",I3259&lt;&gt;""),IF(AND('Dealflow centrale'!Q3259='Convalida dati'!$B$17,'Dealflow centrale'!I3259=""),OR('Dealflow centrale'!V3259="",V3259='Convalida dati'!$D$8),"FALSO"))</f>
        <v>1</v>
      </c>
      <c r="E3259" s="57" t="b">
        <f>+IF(OR(T3259='Convalida dati'!$F$4,T3259='Convalida dati'!$F$5,T3259='Convalida dati'!$F$8),OR('Dealflow centrale'!V3259='Convalida dati'!$D$9,V3259='Convalida dati'!$D$6,V3259='Convalida dati'!$D$7),IF(OR('Dealflow centrale'!T3259='Convalida dati'!$F$6,'Dealflow centrale'!T3259='Convalida dati'!$F$7),OR('Dealflow centrale'!V3259='Convalida dati'!$D$12,'Dealflow centrale'!V3259='Convalida dati'!$D$9,'Dealflow centrale'!V3259='Convalida dati'!$D$6),IF(T3259="",OR(V3259="",V3259='Convalida dati'!$D$8),"FALSO")))</f>
        <v>1</v>
      </c>
      <c r="F3259" s="58" t="str">
        <f t="shared" ca="1" si="384"/>
        <v>OK</v>
      </c>
      <c r="G3259" s="60">
        <f t="shared" si="385"/>
        <v>3254</v>
      </c>
      <c r="H3259" s="84">
        <v>45450</v>
      </c>
      <c r="I3259" s="295">
        <v>45450</v>
      </c>
      <c r="J3259" s="279" t="s">
        <v>6466</v>
      </c>
      <c r="K3259" s="70" t="s">
        <v>62</v>
      </c>
      <c r="L3259" s="70" t="s">
        <v>1239</v>
      </c>
      <c r="M3259" s="72" t="s">
        <v>70</v>
      </c>
      <c r="N3259" s="75"/>
      <c r="O3259" s="73" t="s">
        <v>6467</v>
      </c>
      <c r="P3259" s="72" t="s">
        <v>83</v>
      </c>
      <c r="Q3259" s="281" t="s">
        <v>170</v>
      </c>
      <c r="R3259" s="385" t="s">
        <v>51</v>
      </c>
      <c r="S3259" s="388" t="str">
        <f>+'EVCA sectoralclassification'!E60</f>
        <v>Industrial measurement, sensing and control</v>
      </c>
      <c r="T3259" s="385" t="s">
        <v>167</v>
      </c>
      <c r="U3259" s="72" t="s">
        <v>218</v>
      </c>
      <c r="V3259" s="425" t="s">
        <v>5177</v>
      </c>
      <c r="W3259" s="461"/>
      <c r="X3259" s="488">
        <v>45455</v>
      </c>
      <c r="Y3259" s="483"/>
      <c r="Z3259" s="80"/>
    </row>
    <row r="3260" spans="2:26" ht="42.45" hidden="1" customHeight="1" x14ac:dyDescent="0.3">
      <c r="B3260" s="56" t="str">
        <f t="shared" ca="1" si="382"/>
        <v>VERO</v>
      </c>
      <c r="C3260" s="57" t="b">
        <f t="shared" si="387"/>
        <v>1</v>
      </c>
      <c r="D3260" s="57" t="b">
        <f>+IF(Q3260='Convalida dati'!$B$16,AND('Dealflow centrale'!V3260&lt;&gt;"",I3260&lt;&gt;""),IF(AND('Dealflow centrale'!Q3260='Convalida dati'!$B$17,'Dealflow centrale'!I3260=""),OR('Dealflow centrale'!V3260="",V3260='Convalida dati'!$D$8),"FALSO"))</f>
        <v>1</v>
      </c>
      <c r="E3260" s="57" t="b">
        <f>+IF(OR(T3260='Convalida dati'!$F$4,T3260='Convalida dati'!$F$5,T3260='Convalida dati'!$F$8),OR('Dealflow centrale'!V3260='Convalida dati'!$D$9,V3260='Convalida dati'!$D$6,V3260='Convalida dati'!$D$7),IF(OR('Dealflow centrale'!T3260='Convalida dati'!$F$6,'Dealflow centrale'!T3260='Convalida dati'!$F$7),OR('Dealflow centrale'!V3260='Convalida dati'!$D$12,'Dealflow centrale'!V3260='Convalida dati'!$D$9,'Dealflow centrale'!V3260='Convalida dati'!$D$6),IF(T3260="",OR(V3260="",V3260='Convalida dati'!$D$8),"FALSO")))</f>
        <v>1</v>
      </c>
      <c r="F3260" s="58" t="str">
        <f t="shared" ca="1" si="384"/>
        <v>OK</v>
      </c>
      <c r="G3260" s="66">
        <f t="shared" si="385"/>
        <v>3255</v>
      </c>
      <c r="H3260" s="85">
        <v>45450</v>
      </c>
      <c r="I3260" s="296">
        <v>45450</v>
      </c>
      <c r="J3260" s="292" t="s">
        <v>6468</v>
      </c>
      <c r="K3260" s="76" t="s">
        <v>62</v>
      </c>
      <c r="L3260" s="76" t="s">
        <v>234</v>
      </c>
      <c r="M3260" s="78" t="s">
        <v>96</v>
      </c>
      <c r="N3260" s="64"/>
      <c r="O3260" s="272" t="s">
        <v>6469</v>
      </c>
      <c r="P3260" s="78" t="s">
        <v>34</v>
      </c>
      <c r="Q3260" s="280" t="s">
        <v>170</v>
      </c>
      <c r="R3260" s="382" t="s">
        <v>49</v>
      </c>
      <c r="S3260" s="387" t="str">
        <f>+'EVCA sectoralclassification'!E214</f>
        <v>Systems software</v>
      </c>
      <c r="T3260" s="384" t="s">
        <v>166</v>
      </c>
      <c r="U3260" s="78" t="s">
        <v>218</v>
      </c>
      <c r="V3260" s="427" t="s">
        <v>5177</v>
      </c>
      <c r="W3260" s="462"/>
      <c r="X3260" s="489">
        <v>45455</v>
      </c>
      <c r="Y3260" s="482"/>
      <c r="Z3260" s="74"/>
    </row>
    <row r="3261" spans="2:26" ht="42.45" hidden="1" customHeight="1" x14ac:dyDescent="0.3">
      <c r="B3261" s="56" t="str">
        <f t="shared" ca="1" si="382"/>
        <v>VERO</v>
      </c>
      <c r="C3261" s="57" t="b">
        <f t="shared" si="387"/>
        <v>1</v>
      </c>
      <c r="D3261" s="57" t="b">
        <f>+IF(Q3261='Convalida dati'!$B$16,AND('Dealflow centrale'!V3261&lt;&gt;"",I3261&lt;&gt;""),IF(AND('Dealflow centrale'!Q3261='Convalida dati'!$B$17,'Dealflow centrale'!I3261=""),OR('Dealflow centrale'!V3261="",V3261='Convalida dati'!$D$8),"FALSO"))</f>
        <v>1</v>
      </c>
      <c r="E3261" s="57" t="b">
        <f>+IF(OR(T3261='Convalida dati'!$F$4,T3261='Convalida dati'!$F$5,T3261='Convalida dati'!$F$8),OR('Dealflow centrale'!V3261='Convalida dati'!$D$9,V3261='Convalida dati'!$D$6,V3261='Convalida dati'!$D$7,V3261='Convalida dati'!$D$11),IF(OR('Dealflow centrale'!T3261='Convalida dati'!$F$6,'Dealflow centrale'!T3261='Convalida dati'!$F$7),OR('Dealflow centrale'!V3261='Convalida dati'!$D$12,'Dealflow centrale'!V3261='Convalida dati'!$D$9,'Dealflow centrale'!V3261='Convalida dati'!$D$6),IF(T3261="",OR(V3261="",V3261='Convalida dati'!$D$8),"FALSO")))</f>
        <v>1</v>
      </c>
      <c r="F3261" s="58" t="str">
        <f t="shared" ca="1" si="384"/>
        <v>OK</v>
      </c>
      <c r="G3261" s="60">
        <f t="shared" si="385"/>
        <v>3256</v>
      </c>
      <c r="H3261" s="84">
        <v>45453</v>
      </c>
      <c r="I3261" s="295">
        <v>45453</v>
      </c>
      <c r="J3261" s="279" t="s">
        <v>6470</v>
      </c>
      <c r="K3261" s="70" t="s">
        <v>62</v>
      </c>
      <c r="L3261" s="70" t="s">
        <v>202</v>
      </c>
      <c r="M3261" s="72" t="s">
        <v>89</v>
      </c>
      <c r="N3261" s="75" t="s">
        <v>5153</v>
      </c>
      <c r="O3261" s="73"/>
      <c r="P3261" s="72" t="s">
        <v>36</v>
      </c>
      <c r="Q3261" s="281" t="s">
        <v>170</v>
      </c>
      <c r="R3261" s="385" t="s">
        <v>49</v>
      </c>
      <c r="S3261" s="398" t="str">
        <f>+'EVCA sectoralclassification'!E214</f>
        <v>Systems software</v>
      </c>
      <c r="T3261" s="385" t="s">
        <v>41</v>
      </c>
      <c r="U3261" s="72" t="s">
        <v>218</v>
      </c>
      <c r="V3261" s="441" t="s">
        <v>6460</v>
      </c>
      <c r="W3261" s="466"/>
      <c r="X3261" s="488">
        <v>45455</v>
      </c>
      <c r="Y3261" s="483"/>
      <c r="Z3261" s="80"/>
    </row>
    <row r="3262" spans="2:26" ht="42.45" hidden="1" customHeight="1" x14ac:dyDescent="0.3">
      <c r="B3262" s="56" t="str">
        <f t="shared" ca="1" si="382"/>
        <v>VERO</v>
      </c>
      <c r="C3262" s="57" t="b">
        <f t="shared" si="387"/>
        <v>1</v>
      </c>
      <c r="D3262" s="57" t="b">
        <f>+IF(Q3262='Convalida dati'!$B$16,AND('Dealflow centrale'!V3262&lt;&gt;"",I3262&lt;&gt;""),IF(AND('Dealflow centrale'!Q3262='Convalida dati'!$B$17,'Dealflow centrale'!I3262=""),OR('Dealflow centrale'!V3262="",V3262='Convalida dati'!$D$8),"FALSO"))</f>
        <v>1</v>
      </c>
      <c r="E3262" s="57" t="b">
        <f>+IF(OR(T3262='Convalida dati'!$F$4,T3262='Convalida dati'!$F$5,T3262='Convalida dati'!$F$8),OR('Dealflow centrale'!V3262='Convalida dati'!$D$9,V3262='Convalida dati'!$D$6,V3262='Convalida dati'!$D$7),IF(OR('Dealflow centrale'!T3262='Convalida dati'!$F$6,'Dealflow centrale'!T3262='Convalida dati'!$F$7),OR('Dealflow centrale'!V3262='Convalida dati'!$D$12,'Dealflow centrale'!V3262='Convalida dati'!$D$9,'Dealflow centrale'!V3262='Convalida dati'!$D$6),IF(T3262="",OR(V3262="",V3262='Convalida dati'!$D$8),"FALSO")))</f>
        <v>1</v>
      </c>
      <c r="F3262" s="58" t="str">
        <f t="shared" ca="1" si="384"/>
        <v>OK</v>
      </c>
      <c r="G3262" s="66">
        <f t="shared" si="385"/>
        <v>3257</v>
      </c>
      <c r="H3262" s="85">
        <v>45453</v>
      </c>
      <c r="I3262" s="296">
        <v>45453</v>
      </c>
      <c r="J3262" s="292" t="s">
        <v>6478</v>
      </c>
      <c r="K3262" s="76" t="s">
        <v>62</v>
      </c>
      <c r="L3262" s="272" t="s">
        <v>6192</v>
      </c>
      <c r="M3262" s="78" t="s">
        <v>96</v>
      </c>
      <c r="N3262" s="64"/>
      <c r="O3262" s="272" t="s">
        <v>6471</v>
      </c>
      <c r="P3262" s="78" t="s">
        <v>34</v>
      </c>
      <c r="Q3262" s="280" t="s">
        <v>170</v>
      </c>
      <c r="R3262" s="384" t="s">
        <v>48</v>
      </c>
      <c r="S3262" s="387" t="str">
        <f>+'EVCA sectoralclassification'!E189</f>
        <v>Broadcasting, publications and content providers</v>
      </c>
      <c r="T3262" s="384" t="s">
        <v>166</v>
      </c>
      <c r="U3262" s="78" t="s">
        <v>218</v>
      </c>
      <c r="V3262" s="427" t="s">
        <v>5177</v>
      </c>
      <c r="W3262" s="462"/>
      <c r="X3262" s="489">
        <v>45455</v>
      </c>
      <c r="Y3262" s="482"/>
      <c r="Z3262" s="74"/>
    </row>
    <row r="3263" spans="2:26" ht="42.45" hidden="1" customHeight="1" x14ac:dyDescent="0.3">
      <c r="B3263" s="56" t="str">
        <f t="shared" ca="1" si="382"/>
        <v>VERO</v>
      </c>
      <c r="C3263" s="57" t="b">
        <f t="shared" si="387"/>
        <v>1</v>
      </c>
      <c r="D3263" s="57" t="b">
        <f>+IF(Q3263='Convalida dati'!$B$16,AND('Dealflow centrale'!V3263&lt;&gt;"",I3263&lt;&gt;""),IF(AND('Dealflow centrale'!Q3263='Convalida dati'!$B$17,'Dealflow centrale'!I3263=""),OR('Dealflow centrale'!V3263="",V3263='Convalida dati'!$D$8),"FALSO"))</f>
        <v>1</v>
      </c>
      <c r="E3263" s="57" t="b">
        <f>+IF(OR(T3263='Convalida dati'!$F$4,T3263='Convalida dati'!$F$5,T3263='Convalida dati'!$F$8),OR('Dealflow centrale'!V3263='Convalida dati'!$D$9,V3263='Convalida dati'!$D$6,V3263='Convalida dati'!$D$7),IF(OR('Dealflow centrale'!T3263='Convalida dati'!$F$6,'Dealflow centrale'!T3263='Convalida dati'!$F$7),OR('Dealflow centrale'!V3263='Convalida dati'!$D$12,'Dealflow centrale'!V3263='Convalida dati'!$D$9,'Dealflow centrale'!V3263='Convalida dati'!$D$6),IF(T3263="",OR(V3263="",V3263='Convalida dati'!$D$8),"FALSO")))</f>
        <v>1</v>
      </c>
      <c r="F3263" s="58" t="str">
        <f t="shared" ca="1" si="384"/>
        <v>OK</v>
      </c>
      <c r="G3263" s="60">
        <f t="shared" si="385"/>
        <v>3258</v>
      </c>
      <c r="H3263" s="84">
        <v>45454</v>
      </c>
      <c r="I3263" s="295">
        <v>45454</v>
      </c>
      <c r="J3263" s="279" t="s">
        <v>6472</v>
      </c>
      <c r="K3263" s="70" t="s">
        <v>62</v>
      </c>
      <c r="L3263" s="70" t="s">
        <v>6479</v>
      </c>
      <c r="M3263" s="72" t="s">
        <v>90</v>
      </c>
      <c r="N3263" s="75"/>
      <c r="O3263" s="73" t="s">
        <v>6473</v>
      </c>
      <c r="P3263" s="72" t="s">
        <v>34</v>
      </c>
      <c r="Q3263" s="281" t="s">
        <v>170</v>
      </c>
      <c r="R3263" s="385" t="s">
        <v>49</v>
      </c>
      <c r="S3263" s="388" t="str">
        <f>+'EVCA sectoralclassification'!E203</f>
        <v>Consumer electronics</v>
      </c>
      <c r="T3263" s="385" t="s">
        <v>166</v>
      </c>
      <c r="U3263" s="72" t="s">
        <v>218</v>
      </c>
      <c r="V3263" s="425" t="s">
        <v>5177</v>
      </c>
      <c r="W3263" s="461"/>
      <c r="X3263" s="488">
        <v>45455</v>
      </c>
      <c r="Y3263" s="483"/>
      <c r="Z3263" s="80"/>
    </row>
    <row r="3264" spans="2:26" ht="42.45" hidden="1" customHeight="1" x14ac:dyDescent="0.3">
      <c r="B3264" s="56" t="str">
        <f t="shared" ca="1" si="382"/>
        <v>VERO</v>
      </c>
      <c r="C3264" s="57" t="b">
        <f t="shared" si="387"/>
        <v>1</v>
      </c>
      <c r="D3264" s="57" t="b">
        <f>+IF(Q3264='Convalida dati'!$B$16,AND('Dealflow centrale'!V3264&lt;&gt;"",I3264&lt;&gt;""),IF(AND('Dealflow centrale'!Q3264='Convalida dati'!$B$17,'Dealflow centrale'!I3264=""),OR('Dealflow centrale'!V3264="",V3264='Convalida dati'!$D$8),"FALSO"))</f>
        <v>1</v>
      </c>
      <c r="E3264" s="57" t="b">
        <f>+IF(OR(T3264='Convalida dati'!$F$4,T3264='Convalida dati'!$F$5,T3264='Convalida dati'!$F$8),OR('Dealflow centrale'!V3264='Convalida dati'!$D$9,V3264='Convalida dati'!$D$6,V3264='Convalida dati'!$D$7),IF(OR('Dealflow centrale'!T3264='Convalida dati'!$F$6,'Dealflow centrale'!T3264='Convalida dati'!$F$7),OR('Dealflow centrale'!V3264='Convalida dati'!$D$12,'Dealflow centrale'!V3264='Convalida dati'!$D$9,'Dealflow centrale'!V3264='Convalida dati'!$D$6),IF(T3264="",OR(V3264="",V3264='Convalida dati'!$D$8),"FALSO")))</f>
        <v>1</v>
      </c>
      <c r="F3264" s="58" t="str">
        <f t="shared" ca="1" si="384"/>
        <v>OK</v>
      </c>
      <c r="G3264" s="66">
        <f t="shared" si="385"/>
        <v>3259</v>
      </c>
      <c r="H3264" s="85">
        <v>45454</v>
      </c>
      <c r="I3264" s="296">
        <v>45454</v>
      </c>
      <c r="J3264" s="292" t="s">
        <v>6474</v>
      </c>
      <c r="K3264" s="76" t="s">
        <v>62</v>
      </c>
      <c r="L3264" s="76" t="s">
        <v>830</v>
      </c>
      <c r="M3264" s="78" t="s">
        <v>103</v>
      </c>
      <c r="N3264" s="64"/>
      <c r="O3264" s="272" t="s">
        <v>6480</v>
      </c>
      <c r="P3264" s="78" t="s">
        <v>34</v>
      </c>
      <c r="Q3264" s="280" t="s">
        <v>170</v>
      </c>
      <c r="R3264" s="382" t="s">
        <v>46</v>
      </c>
      <c r="S3264" s="387" t="str">
        <f>+'EVCA sectoralclassification'!E116</f>
        <v>Transportation: other</v>
      </c>
      <c r="T3264" s="384" t="s">
        <v>41</v>
      </c>
      <c r="U3264" s="78" t="s">
        <v>218</v>
      </c>
      <c r="V3264" s="445" t="s">
        <v>174</v>
      </c>
      <c r="W3264" s="396"/>
      <c r="X3264" s="489">
        <v>45455</v>
      </c>
      <c r="Y3264" s="482"/>
      <c r="Z3264" s="74"/>
    </row>
    <row r="3265" spans="2:26" ht="42.45" hidden="1" customHeight="1" x14ac:dyDescent="0.3">
      <c r="B3265" s="56" t="str">
        <f t="shared" ca="1" si="382"/>
        <v>VERO</v>
      </c>
      <c r="C3265" s="57" t="b">
        <f t="shared" si="387"/>
        <v>1</v>
      </c>
      <c r="D3265" s="57" t="b">
        <f>+IF(Q3265='Convalida dati'!$B$16,AND('Dealflow centrale'!V3265&lt;&gt;"",I3265&lt;&gt;""),IF(AND('Dealflow centrale'!Q3265='Convalida dati'!$B$17,'Dealflow centrale'!I3265=""),OR('Dealflow centrale'!V3265="",V3265='Convalida dati'!$D$8),"FALSO"))</f>
        <v>1</v>
      </c>
      <c r="E3265" s="57" t="b">
        <f>+IF(OR(T3265='Convalida dati'!$F$4,T3265='Convalida dati'!$F$5,T3265='Convalida dati'!$F$8),OR('Dealflow centrale'!V3265='Convalida dati'!$D$9,V3265='Convalida dati'!$D$6,V3265='Convalida dati'!$D$7),IF(OR('Dealflow centrale'!T3265='Convalida dati'!$F$6,'Dealflow centrale'!T3265='Convalida dati'!$F$7),OR('Dealflow centrale'!V3265='Convalida dati'!$D$12,'Dealflow centrale'!V3265='Convalida dati'!$D$9,'Dealflow centrale'!V3265='Convalida dati'!$D$6),IF(T3265="",OR(V3265="",V3265='Convalida dati'!$D$8),"FALSO")))</f>
        <v>1</v>
      </c>
      <c r="F3265" s="58" t="str">
        <f t="shared" ca="1" si="384"/>
        <v>OK</v>
      </c>
      <c r="G3265" s="60">
        <f t="shared" si="385"/>
        <v>3260</v>
      </c>
      <c r="H3265" s="84">
        <v>45455</v>
      </c>
      <c r="I3265" s="295">
        <v>45455</v>
      </c>
      <c r="J3265" s="279" t="s">
        <v>6481</v>
      </c>
      <c r="K3265" s="70" t="s">
        <v>62</v>
      </c>
      <c r="L3265" s="70" t="s">
        <v>2752</v>
      </c>
      <c r="M3265" s="72" t="s">
        <v>103</v>
      </c>
      <c r="N3265" s="75" t="s">
        <v>6526</v>
      </c>
      <c r="O3265" s="73"/>
      <c r="P3265" s="72" t="s">
        <v>36</v>
      </c>
      <c r="Q3265" s="281" t="s">
        <v>170</v>
      </c>
      <c r="R3265" s="385" t="s">
        <v>49</v>
      </c>
      <c r="S3265" s="398" t="str">
        <f>+'EVCA sectoralclassification'!E214</f>
        <v>Systems software</v>
      </c>
      <c r="T3265" s="385" t="s">
        <v>166</v>
      </c>
      <c r="U3265" s="72" t="s">
        <v>218</v>
      </c>
      <c r="V3265" s="425" t="s">
        <v>5177</v>
      </c>
      <c r="W3265" s="461"/>
      <c r="X3265" s="488">
        <v>45462</v>
      </c>
      <c r="Y3265" s="483"/>
      <c r="Z3265" s="80"/>
    </row>
    <row r="3266" spans="2:26" ht="42.45" hidden="1" customHeight="1" x14ac:dyDescent="0.3">
      <c r="B3266" s="56" t="str">
        <f t="shared" ref="B3266:B3271" ca="1" si="388">IF(AND(+H3266&lt;=X3266,X3266&lt;=TODAY()),"VERO","FALSO")</f>
        <v>VERO</v>
      </c>
      <c r="C3266" s="57" t="b">
        <f t="shared" si="387"/>
        <v>1</v>
      </c>
      <c r="D3266" s="57" t="b">
        <f>+IF(Q3266='Convalida dati'!$B$16,AND('Dealflow centrale'!V3266&lt;&gt;"",I3266&lt;&gt;""),IF(AND('Dealflow centrale'!Q3266='Convalida dati'!$B$17,'Dealflow centrale'!I3266=""),OR('Dealflow centrale'!V3266="",V3266='Convalida dati'!$D$8),"FALSO"))</f>
        <v>1</v>
      </c>
      <c r="E3266" s="57" t="b">
        <f>+IF(OR(T3266='Convalida dati'!$F$4,T3266='Convalida dati'!$F$5,T3266='Convalida dati'!$F$8),OR('Dealflow centrale'!V3266='Convalida dati'!$D$9,V3266='Convalida dati'!$D$6,V3266='Convalida dati'!$D$7),IF(OR('Dealflow centrale'!T3266='Convalida dati'!$F$6,'Dealflow centrale'!T3266='Convalida dati'!$F$7),OR('Dealflow centrale'!V3266='Convalida dati'!$D$12,'Dealflow centrale'!V3266='Convalida dati'!$D$9,'Dealflow centrale'!V3266='Convalida dati'!$D$6),IF(T3266="",OR(V3266="",V3266='Convalida dati'!$D$8),"FALSO")))</f>
        <v>1</v>
      </c>
      <c r="F3266" s="58" t="str">
        <f t="shared" ref="F3266:F3271" ca="1" si="389">+IF(AND(B3266="VERO",C3266=TRUE,D3266=TRUE,E3266=TRUE),"OK","ERRORE")</f>
        <v>OK</v>
      </c>
      <c r="G3266" s="66">
        <f t="shared" si="385"/>
        <v>3261</v>
      </c>
      <c r="H3266" s="85">
        <v>45460</v>
      </c>
      <c r="I3266" s="296">
        <v>45460</v>
      </c>
      <c r="J3266" s="292" t="s">
        <v>6482</v>
      </c>
      <c r="K3266" s="76" t="s">
        <v>62</v>
      </c>
      <c r="L3266" s="76" t="s">
        <v>165</v>
      </c>
      <c r="M3266" s="78" t="s">
        <v>90</v>
      </c>
      <c r="N3266" s="64" t="s">
        <v>6526</v>
      </c>
      <c r="O3266" s="272"/>
      <c r="P3266" s="78" t="s">
        <v>36</v>
      </c>
      <c r="Q3266" s="280" t="s">
        <v>170</v>
      </c>
      <c r="R3266" s="384" t="s">
        <v>49</v>
      </c>
      <c r="S3266" s="390" t="str">
        <f>+'EVCA sectoralclassification'!E214</f>
        <v>Systems software</v>
      </c>
      <c r="T3266" s="384" t="s">
        <v>166</v>
      </c>
      <c r="U3266" s="78" t="s">
        <v>218</v>
      </c>
      <c r="V3266" s="427" t="s">
        <v>5177</v>
      </c>
      <c r="W3266" s="462"/>
      <c r="X3266" s="489">
        <v>45462</v>
      </c>
      <c r="Y3266" s="482"/>
      <c r="Z3266" s="74"/>
    </row>
    <row r="3267" spans="2:26" ht="42.45" hidden="1" customHeight="1" x14ac:dyDescent="0.3">
      <c r="B3267" s="56" t="str">
        <f t="shared" ca="1" si="388"/>
        <v>VERO</v>
      </c>
      <c r="C3267" s="57" t="b">
        <f t="shared" si="387"/>
        <v>1</v>
      </c>
      <c r="D3267" s="57" t="b">
        <f>+IF(Q3267='Convalida dati'!$B$16,AND('Dealflow centrale'!V3267&lt;&gt;"",I3267&lt;&gt;""),IF(AND('Dealflow centrale'!Q3267='Convalida dati'!$B$17,'Dealflow centrale'!I3267=""),OR('Dealflow centrale'!V3267="",V3267='Convalida dati'!$D$8),"FALSO"))</f>
        <v>1</v>
      </c>
      <c r="E3267" s="57" t="b">
        <f>+IF(OR(T3267='Convalida dati'!$F$4,T3267='Convalida dati'!$F$5,T3267='Convalida dati'!$F$8),OR('Dealflow centrale'!V3267='Convalida dati'!$D$9,V3267='Convalida dati'!$D$6,V3267='Convalida dati'!$D$7),IF(OR('Dealflow centrale'!T3267='Convalida dati'!$F$6,'Dealflow centrale'!T3267='Convalida dati'!$F$7),OR('Dealflow centrale'!V3267='Convalida dati'!$D$12,'Dealflow centrale'!V3267='Convalida dati'!$D$9,'Dealflow centrale'!V3267='Convalida dati'!$D$6),IF(T3267="",OR(V3267="",V3267='Convalida dati'!$D$8),"FALSO")))</f>
        <v>1</v>
      </c>
      <c r="F3267" s="58" t="str">
        <f t="shared" ca="1" si="389"/>
        <v>OK</v>
      </c>
      <c r="G3267" s="60">
        <f t="shared" si="385"/>
        <v>3262</v>
      </c>
      <c r="H3267" s="84">
        <v>45455</v>
      </c>
      <c r="I3267" s="295">
        <v>45455</v>
      </c>
      <c r="J3267" s="279" t="s">
        <v>6483</v>
      </c>
      <c r="K3267" s="70" t="s">
        <v>62</v>
      </c>
      <c r="L3267" s="70" t="s">
        <v>192</v>
      </c>
      <c r="M3267" s="72" t="s">
        <v>95</v>
      </c>
      <c r="N3267" s="75" t="s">
        <v>6484</v>
      </c>
      <c r="O3267" s="73"/>
      <c r="P3267" s="72" t="s">
        <v>36</v>
      </c>
      <c r="Q3267" s="281" t="s">
        <v>170</v>
      </c>
      <c r="R3267" s="385" t="s">
        <v>48</v>
      </c>
      <c r="S3267" s="388" t="str">
        <f>+'EVCA sectoralclassification'!E200</f>
        <v>Internet technologies</v>
      </c>
      <c r="T3267" s="385" t="s">
        <v>166</v>
      </c>
      <c r="U3267" s="72" t="s">
        <v>218</v>
      </c>
      <c r="V3267" s="425" t="s">
        <v>5177</v>
      </c>
      <c r="W3267" s="461"/>
      <c r="X3267" s="488">
        <v>45462</v>
      </c>
      <c r="Y3267" s="483"/>
      <c r="Z3267" s="80"/>
    </row>
    <row r="3268" spans="2:26" ht="42.45" hidden="1" customHeight="1" x14ac:dyDescent="0.3">
      <c r="B3268" s="56" t="str">
        <f t="shared" ca="1" si="388"/>
        <v>VERO</v>
      </c>
      <c r="C3268" s="57" t="b">
        <f t="shared" si="387"/>
        <v>1</v>
      </c>
      <c r="D3268" s="57" t="b">
        <f>+IF(Q3268='Convalida dati'!$B$16,AND('Dealflow centrale'!V3268&lt;&gt;"",I3268&lt;&gt;""),IF(AND('Dealflow centrale'!Q3268='Convalida dati'!$B$17,'Dealflow centrale'!I3268=""),OR('Dealflow centrale'!V3268="",V3268='Convalida dati'!$D$8),"FALSO"))</f>
        <v>1</v>
      </c>
      <c r="E3268" s="57" t="b">
        <f>+IF(OR(T3268='Convalida dati'!$F$4,T3268='Convalida dati'!$F$5,T3268='Convalida dati'!$F$8),OR('Dealflow centrale'!V3268='Convalida dati'!$D$9,V3268='Convalida dati'!$D$6,V3268='Convalida dati'!$D$7),IF(OR('Dealflow centrale'!T3268='Convalida dati'!$F$6,'Dealflow centrale'!T3268='Convalida dati'!$F$7),OR('Dealflow centrale'!V3268='Convalida dati'!$D$12,'Dealflow centrale'!V3268='Convalida dati'!$D$9,'Dealflow centrale'!V3268='Convalida dati'!$D$6),IF(T3268="",OR(V3268="",V3268='Convalida dati'!$D$8),"FALSO")))</f>
        <v>1</v>
      </c>
      <c r="F3268" s="58" t="str">
        <f t="shared" ca="1" si="389"/>
        <v>OK</v>
      </c>
      <c r="G3268" s="66">
        <f t="shared" ref="G3268:G3332" si="390">+G3267+1</f>
        <v>3263</v>
      </c>
      <c r="H3268" s="85">
        <v>45455</v>
      </c>
      <c r="I3268" s="296">
        <v>45455</v>
      </c>
      <c r="J3268" s="292" t="s">
        <v>6485</v>
      </c>
      <c r="K3268" s="76" t="s">
        <v>62</v>
      </c>
      <c r="L3268" s="76" t="s">
        <v>149</v>
      </c>
      <c r="M3268" s="78" t="s">
        <v>92</v>
      </c>
      <c r="N3268" s="64" t="s">
        <v>6526</v>
      </c>
      <c r="O3268" s="272"/>
      <c r="P3268" s="78" t="s">
        <v>36</v>
      </c>
      <c r="Q3268" s="280" t="s">
        <v>170</v>
      </c>
      <c r="R3268" s="382" t="s">
        <v>49</v>
      </c>
      <c r="S3268" s="390" t="str">
        <f>+'EVCA sectoralclassification'!E214</f>
        <v>Systems software</v>
      </c>
      <c r="T3268" s="384" t="s">
        <v>166</v>
      </c>
      <c r="U3268" s="78" t="s">
        <v>218</v>
      </c>
      <c r="V3268" s="427" t="s">
        <v>5177</v>
      </c>
      <c r="W3268" s="462"/>
      <c r="X3268" s="489">
        <v>45462</v>
      </c>
      <c r="Y3268" s="482"/>
      <c r="Z3268" s="74"/>
    </row>
    <row r="3269" spans="2:26" ht="42.45" hidden="1" customHeight="1" x14ac:dyDescent="0.3">
      <c r="B3269" s="56" t="str">
        <f t="shared" ca="1" si="388"/>
        <v>VERO</v>
      </c>
      <c r="C3269" s="57" t="b">
        <f t="shared" si="387"/>
        <v>1</v>
      </c>
      <c r="D3269" s="57" t="b">
        <f>+IF(Q3269='Convalida dati'!$B$16,AND('Dealflow centrale'!V3269&lt;&gt;"",I3269&lt;&gt;""),IF(AND('Dealflow centrale'!Q3269='Convalida dati'!$B$17,'Dealflow centrale'!I3269=""),OR('Dealflow centrale'!V3269="",V3269='Convalida dati'!$D$8),"FALSO"))</f>
        <v>1</v>
      </c>
      <c r="E3269" s="57" t="b">
        <f>+IF(OR(T3269='Convalida dati'!$F$4,T3269='Convalida dati'!$F$5,T3269='Convalida dati'!$F$8),OR('Dealflow centrale'!V3269='Convalida dati'!$D$9,V3269='Convalida dati'!$D$6,V3269='Convalida dati'!$D$7),IF(OR('Dealflow centrale'!T3269='Convalida dati'!$F$6,'Dealflow centrale'!T3269='Convalida dati'!$F$7),OR('Dealflow centrale'!V3269='Convalida dati'!$D$12,'Dealflow centrale'!V3269='Convalida dati'!$D$9,'Dealflow centrale'!V3269='Convalida dati'!$D$6),IF(T3269="",OR(V3269="",V3269='Convalida dati'!$D$8),"FALSO")))</f>
        <v>1</v>
      </c>
      <c r="F3269" s="58" t="str">
        <f t="shared" ca="1" si="389"/>
        <v>OK</v>
      </c>
      <c r="G3269" s="60">
        <f t="shared" si="390"/>
        <v>3264</v>
      </c>
      <c r="H3269" s="84">
        <v>45460</v>
      </c>
      <c r="I3269" s="295">
        <v>45460</v>
      </c>
      <c r="J3269" s="279" t="s">
        <v>6486</v>
      </c>
      <c r="K3269" s="70" t="s">
        <v>64</v>
      </c>
      <c r="L3269" s="70" t="s">
        <v>705</v>
      </c>
      <c r="M3269" s="72" t="s">
        <v>187</v>
      </c>
      <c r="N3269" s="75"/>
      <c r="O3269" s="73" t="s">
        <v>6487</v>
      </c>
      <c r="P3269" s="72" t="s">
        <v>34</v>
      </c>
      <c r="Q3269" s="281" t="s">
        <v>170</v>
      </c>
      <c r="R3269" s="385" t="s">
        <v>48</v>
      </c>
      <c r="S3269" s="388" t="str">
        <f>'EVCA sectoralclassification'!E199</f>
        <v>Internet technologies</v>
      </c>
      <c r="T3269" s="385" t="s">
        <v>41</v>
      </c>
      <c r="U3269" s="72" t="s">
        <v>218</v>
      </c>
      <c r="V3269" s="434" t="s">
        <v>174</v>
      </c>
      <c r="W3269" s="397"/>
      <c r="X3269" s="491">
        <v>45462</v>
      </c>
      <c r="Y3269" s="483"/>
      <c r="Z3269" s="80"/>
    </row>
    <row r="3270" spans="2:26" ht="42.45" hidden="1" customHeight="1" x14ac:dyDescent="0.3">
      <c r="B3270" s="56" t="str">
        <f t="shared" ca="1" si="388"/>
        <v>VERO</v>
      </c>
      <c r="C3270" s="57" t="b">
        <f t="shared" si="387"/>
        <v>1</v>
      </c>
      <c r="D3270" s="57" t="b">
        <f>+IF(Q3270='Convalida dati'!$B$16,AND('Dealflow centrale'!V3270&lt;&gt;"",I3270&lt;&gt;""),IF(AND('Dealflow centrale'!Q3270='Convalida dati'!$B$17,'Dealflow centrale'!I3270=""),OR('Dealflow centrale'!V3270="",V3270='Convalida dati'!$D$8),"FALSO"))</f>
        <v>1</v>
      </c>
      <c r="E3270" s="57" t="b">
        <f>+IF(OR(T3270='Convalida dati'!$F$4,T3270='Convalida dati'!$F$5,T3270='Convalida dati'!$F$8),OR('Dealflow centrale'!V3270='Convalida dati'!$D$9,V3270='Convalida dati'!$D$6,V3270='Convalida dati'!$D$7),IF(OR('Dealflow centrale'!T3270='Convalida dati'!$F$6,'Dealflow centrale'!T3270='Convalida dati'!$F$7),OR('Dealflow centrale'!V3270='Convalida dati'!$D$12,'Dealflow centrale'!V3270='Convalida dati'!$D$9,'Dealflow centrale'!V3270='Convalida dati'!$D$6),IF(T3270="",OR(V3270="",V3270='Convalida dati'!$D$8),"FALSO")))</f>
        <v>1</v>
      </c>
      <c r="F3270" s="58" t="str">
        <f t="shared" ca="1" si="389"/>
        <v>OK</v>
      </c>
      <c r="G3270" s="66">
        <f t="shared" si="390"/>
        <v>3265</v>
      </c>
      <c r="H3270" s="85">
        <v>45455</v>
      </c>
      <c r="I3270" s="296">
        <v>45455</v>
      </c>
      <c r="J3270" s="292" t="s">
        <v>6499</v>
      </c>
      <c r="K3270" s="76" t="s">
        <v>62</v>
      </c>
      <c r="L3270" s="76" t="s">
        <v>149</v>
      </c>
      <c r="M3270" s="78" t="s">
        <v>92</v>
      </c>
      <c r="N3270" s="77" t="s">
        <v>111</v>
      </c>
      <c r="O3270" s="272"/>
      <c r="P3270" s="78" t="s">
        <v>36</v>
      </c>
      <c r="Q3270" s="280" t="s">
        <v>170</v>
      </c>
      <c r="R3270" s="382" t="s">
        <v>49</v>
      </c>
      <c r="S3270" s="387" t="str">
        <f>'EVCA sectoralclassification'!E59</f>
        <v>Industrial measurement, sensing and control</v>
      </c>
      <c r="T3270" s="384" t="s">
        <v>41</v>
      </c>
      <c r="U3270" s="78" t="s">
        <v>218</v>
      </c>
      <c r="V3270" s="445" t="s">
        <v>174</v>
      </c>
      <c r="W3270" s="396"/>
      <c r="X3270" s="489">
        <v>45462</v>
      </c>
      <c r="Y3270" s="482"/>
      <c r="Z3270" s="74"/>
    </row>
    <row r="3271" spans="2:26" ht="42.45" hidden="1" customHeight="1" x14ac:dyDescent="0.3">
      <c r="B3271" s="56" t="str">
        <f t="shared" ca="1" si="388"/>
        <v>VERO</v>
      </c>
      <c r="C3271" s="57" t="b">
        <f t="shared" si="387"/>
        <v>1</v>
      </c>
      <c r="D3271" s="57" t="b">
        <f>+IF(Q3271='Convalida dati'!$B$16,AND('Dealflow centrale'!V3271&lt;&gt;"",I3271&lt;&gt;""),IF(AND('Dealflow centrale'!Q3271='Convalida dati'!$B$17,'Dealflow centrale'!I3271=""),OR('Dealflow centrale'!V3271="",V3271='Convalida dati'!$D$8),"FALSO"))</f>
        <v>1</v>
      </c>
      <c r="E3271" s="57" t="b">
        <f>+IF(OR(T3271='Convalida dati'!$F$4,T3271='Convalida dati'!$F$5,T3271='Convalida dati'!$F$8),OR('Dealflow centrale'!V3271='Convalida dati'!$D$9,V3271='Convalida dati'!$D$6,V3271='Convalida dati'!$D$7),IF(OR('Dealflow centrale'!T3271='Convalida dati'!$F$6,'Dealflow centrale'!T3271='Convalida dati'!$F$7),OR('Dealflow centrale'!V3271='Convalida dati'!$D$12,'Dealflow centrale'!V3271='Convalida dati'!$D$9,'Dealflow centrale'!V3271='Convalida dati'!$D$6),IF(T3271="",OR(V3271="",V3271='Convalida dati'!$D$8),"FALSO")))</f>
        <v>1</v>
      </c>
      <c r="F3271" s="58" t="str">
        <f t="shared" ca="1" si="389"/>
        <v>OK</v>
      </c>
      <c r="G3271" s="60">
        <f t="shared" si="390"/>
        <v>3266</v>
      </c>
      <c r="H3271" s="84">
        <v>45455</v>
      </c>
      <c r="I3271" s="295">
        <v>45455</v>
      </c>
      <c r="J3271" s="279" t="s">
        <v>6488</v>
      </c>
      <c r="K3271" s="70" t="s">
        <v>62</v>
      </c>
      <c r="L3271" s="70" t="s">
        <v>165</v>
      </c>
      <c r="M3271" s="72" t="s">
        <v>90</v>
      </c>
      <c r="N3271" s="75" t="s">
        <v>111</v>
      </c>
      <c r="O3271" s="73"/>
      <c r="P3271" s="72" t="s">
        <v>36</v>
      </c>
      <c r="Q3271" s="281" t="s">
        <v>170</v>
      </c>
      <c r="R3271" s="385" t="s">
        <v>49</v>
      </c>
      <c r="S3271" s="398" t="str">
        <f>'EVCA sectoralclassification'!E59</f>
        <v>Industrial measurement, sensing and control</v>
      </c>
      <c r="T3271" s="385" t="s">
        <v>166</v>
      </c>
      <c r="U3271" s="72" t="s">
        <v>218</v>
      </c>
      <c r="V3271" s="425" t="s">
        <v>5177</v>
      </c>
      <c r="W3271" s="461"/>
      <c r="X3271" s="491">
        <v>45462</v>
      </c>
      <c r="Y3271" s="483"/>
      <c r="Z3271" s="80"/>
    </row>
    <row r="3272" spans="2:26" ht="42.45" hidden="1" customHeight="1" x14ac:dyDescent="0.3">
      <c r="B3272" s="56" t="str">
        <f t="shared" ref="B3272" ca="1" si="391">IF(AND(+H3272&lt;=X3272,X3272&lt;=TODAY()),"VERO","FALSO")</f>
        <v>VERO</v>
      </c>
      <c r="C3272" s="57" t="b">
        <f t="shared" ref="C3272" si="392">+(AND(G3272&lt;&gt;"",H3272&lt;&gt;"",J3272&lt;&gt;"",K3272&lt;&gt;"",L3272&lt;&gt;"",M3272&lt;&gt;"",P3272&lt;&gt;"",Q3272&lt;&gt;""))</f>
        <v>1</v>
      </c>
      <c r="D3272" s="57" t="b">
        <f>+IF(Q3272='Convalida dati'!$B$16,AND('Dealflow centrale'!V3272&lt;&gt;"",I3272&lt;&gt;""),IF(AND('Dealflow centrale'!Q3272='Convalida dati'!$B$17,'Dealflow centrale'!I3272=""),OR('Dealflow centrale'!V3272="",V3272='Convalida dati'!$D$8),"FALSO"))</f>
        <v>1</v>
      </c>
      <c r="E3272" s="57" t="b">
        <f>+IF(OR(T3272='Convalida dati'!$F$4,T3272='Convalida dati'!$F$5,T3272='Convalida dati'!$F$8),OR('Dealflow centrale'!V3272='Convalida dati'!$D$9,V3272='Convalida dati'!$D$6,V3272='Convalida dati'!$D$7,V3272='Convalida dati'!$D$11),IF(OR('Dealflow centrale'!T3272='Convalida dati'!$F$6,'Dealflow centrale'!T3272='Convalida dati'!$F$7),OR('Dealflow centrale'!V3272='Convalida dati'!$D$12,'Dealflow centrale'!V3272='Convalida dati'!$D$9,'Dealflow centrale'!V3272='Convalida dati'!$D$6),IF(T3272="",OR(V3272="",V3272='Convalida dati'!$D$8),"FALSO")))</f>
        <v>1</v>
      </c>
      <c r="F3272" s="58" t="str">
        <f t="shared" ref="F3272" ca="1" si="393">+IF(AND(B3272="VERO",C3272=TRUE,D3272=TRUE,E3272=TRUE),"OK","ERRORE")</f>
        <v>OK</v>
      </c>
      <c r="G3272" s="66">
        <f t="shared" si="390"/>
        <v>3267</v>
      </c>
      <c r="H3272" s="85">
        <v>45455</v>
      </c>
      <c r="I3272" s="296">
        <v>45455</v>
      </c>
      <c r="J3272" s="292" t="s">
        <v>6489</v>
      </c>
      <c r="K3272" s="76" t="s">
        <v>62</v>
      </c>
      <c r="L3272" s="76" t="s">
        <v>234</v>
      </c>
      <c r="M3272" s="78" t="s">
        <v>96</v>
      </c>
      <c r="N3272" s="64" t="s">
        <v>111</v>
      </c>
      <c r="O3272" s="272"/>
      <c r="P3272" s="78" t="s">
        <v>36</v>
      </c>
      <c r="Q3272" s="280" t="s">
        <v>170</v>
      </c>
      <c r="R3272" s="382" t="s">
        <v>49</v>
      </c>
      <c r="S3272" s="390" t="str">
        <f>+'EVCA sectoralclassification'!E214</f>
        <v>Systems software</v>
      </c>
      <c r="T3272" s="384" t="s">
        <v>41</v>
      </c>
      <c r="U3272" s="78" t="s">
        <v>218</v>
      </c>
      <c r="V3272" s="444" t="s">
        <v>6460</v>
      </c>
      <c r="W3272" s="469"/>
      <c r="X3272" s="489">
        <v>45462</v>
      </c>
      <c r="Y3272" s="482"/>
      <c r="Z3272" s="74"/>
    </row>
    <row r="3273" spans="2:26" ht="42.45" hidden="1" customHeight="1" x14ac:dyDescent="0.3">
      <c r="B3273" s="56" t="str">
        <f t="shared" ref="B3273:B3274" ca="1" si="394">IF(AND(+H3273&lt;=X3273,X3273&lt;=TODAY()),"VERO","FALSO")</f>
        <v>VERO</v>
      </c>
      <c r="C3273" s="57" t="b">
        <f t="shared" ref="C3273:C3274" si="395">+(AND(G3273&lt;&gt;"",H3273&lt;&gt;"",J3273&lt;&gt;"",K3273&lt;&gt;"",L3273&lt;&gt;"",M3273&lt;&gt;"",P3273&lt;&gt;"",Q3273&lt;&gt;""))</f>
        <v>1</v>
      </c>
      <c r="D3273" s="57" t="b">
        <f>+IF(Q3273='Convalida dati'!$B$16,AND('Dealflow centrale'!V3273&lt;&gt;"",I3273&lt;&gt;""),IF(AND('Dealflow centrale'!Q3273='Convalida dati'!$B$17,'Dealflow centrale'!I3273=""),OR('Dealflow centrale'!V3273="",V3273='Convalida dati'!$D$8),"FALSO"))</f>
        <v>1</v>
      </c>
      <c r="E3273" s="57" t="b">
        <f>+IF(OR(T3273='Convalida dati'!$F$4,T3273='Convalida dati'!$F$5,T3273='Convalida dati'!$F$8),OR('Dealflow centrale'!V3273='Convalida dati'!$D$9,V3273='Convalida dati'!$D$6,V3273='Convalida dati'!$D$7),IF(OR('Dealflow centrale'!T3273='Convalida dati'!$F$6,'Dealflow centrale'!T3273='Convalida dati'!$F$7),OR('Dealflow centrale'!V3273='Convalida dati'!$D$12,'Dealflow centrale'!V3273='Convalida dati'!$D$9,'Dealflow centrale'!V3273='Convalida dati'!$D$6),IF(T3273="",OR(V3273="",V3273='Convalida dati'!$D$8),"FALSO")))</f>
        <v>1</v>
      </c>
      <c r="F3273" s="58" t="str">
        <f t="shared" ref="F3273:F3274" ca="1" si="396">+IF(AND(B3273="VERO",C3273=TRUE,D3273=TRUE,E3273=TRUE),"OK","ERRORE")</f>
        <v>OK</v>
      </c>
      <c r="G3273" s="60">
        <f t="shared" si="390"/>
        <v>3268</v>
      </c>
      <c r="H3273" s="84">
        <v>45455</v>
      </c>
      <c r="I3273" s="295">
        <v>45455</v>
      </c>
      <c r="J3273" s="279" t="s">
        <v>6490</v>
      </c>
      <c r="K3273" s="70" t="s">
        <v>62</v>
      </c>
      <c r="L3273" s="70" t="s">
        <v>192</v>
      </c>
      <c r="M3273" s="72" t="s">
        <v>95</v>
      </c>
      <c r="N3273" s="75" t="s">
        <v>111</v>
      </c>
      <c r="O3273" s="73"/>
      <c r="P3273" s="72" t="s">
        <v>36</v>
      </c>
      <c r="Q3273" s="281" t="s">
        <v>170</v>
      </c>
      <c r="R3273" s="385" t="s">
        <v>49</v>
      </c>
      <c r="S3273" s="398" t="str">
        <f>'EVCA sectoralclassification'!E59</f>
        <v>Industrial measurement, sensing and control</v>
      </c>
      <c r="T3273" s="385" t="s">
        <v>40</v>
      </c>
      <c r="U3273" s="72" t="s">
        <v>218</v>
      </c>
      <c r="V3273" s="434" t="s">
        <v>174</v>
      </c>
      <c r="W3273" s="397"/>
      <c r="X3273" s="491">
        <v>45462</v>
      </c>
      <c r="Y3273" s="483"/>
      <c r="Z3273" s="80"/>
    </row>
    <row r="3274" spans="2:26" ht="42.45" hidden="1" customHeight="1" x14ac:dyDescent="0.3">
      <c r="B3274" s="56" t="str">
        <f t="shared" ca="1" si="394"/>
        <v>VERO</v>
      </c>
      <c r="C3274" s="57" t="b">
        <f t="shared" si="395"/>
        <v>1</v>
      </c>
      <c r="D3274" s="57" t="b">
        <f>+IF(Q3274='Convalida dati'!$B$16,AND('Dealflow centrale'!V3274&lt;&gt;"",I3274&lt;&gt;""),IF(AND('Dealflow centrale'!Q3274='Convalida dati'!$B$17,'Dealflow centrale'!I3274=""),OR('Dealflow centrale'!V3274="",V3274='Convalida dati'!$D$8),"FALSO"))</f>
        <v>1</v>
      </c>
      <c r="E3274" s="57" t="b">
        <f>+IF(OR(T3274='Convalida dati'!$F$4,T3274='Convalida dati'!$F$5,T3274='Convalida dati'!$F$8),OR('Dealflow centrale'!V3274='Convalida dati'!$D$9,V3274='Convalida dati'!$D$6,V3274='Convalida dati'!$D$7),IF(OR('Dealflow centrale'!T3274='Convalida dati'!$F$6,'Dealflow centrale'!T3274='Convalida dati'!$F$7),OR('Dealflow centrale'!V3274='Convalida dati'!$D$12,'Dealflow centrale'!V3274='Convalida dati'!$D$9,'Dealflow centrale'!V3274='Convalida dati'!$D$6),IF(T3274="",OR(V3274="",V3274='Convalida dati'!$D$8),"FALSO")))</f>
        <v>1</v>
      </c>
      <c r="F3274" s="58" t="str">
        <f t="shared" ca="1" si="396"/>
        <v>OK</v>
      </c>
      <c r="G3274" s="66">
        <f t="shared" si="390"/>
        <v>3269</v>
      </c>
      <c r="H3274" s="85">
        <v>45455</v>
      </c>
      <c r="I3274" s="296">
        <v>45455</v>
      </c>
      <c r="J3274" s="292" t="s">
        <v>6491</v>
      </c>
      <c r="K3274" s="76" t="s">
        <v>62</v>
      </c>
      <c r="L3274" s="76" t="s">
        <v>165</v>
      </c>
      <c r="M3274" s="78" t="s">
        <v>90</v>
      </c>
      <c r="N3274" s="64" t="s">
        <v>111</v>
      </c>
      <c r="O3274" s="272"/>
      <c r="P3274" s="78" t="s">
        <v>36</v>
      </c>
      <c r="Q3274" s="280" t="s">
        <v>170</v>
      </c>
      <c r="R3274" s="382" t="s">
        <v>49</v>
      </c>
      <c r="S3274" s="387" t="str">
        <f>'EVCA sectoralclassification'!E59</f>
        <v>Industrial measurement, sensing and control</v>
      </c>
      <c r="T3274" s="384" t="s">
        <v>41</v>
      </c>
      <c r="U3274" s="78" t="s">
        <v>218</v>
      </c>
      <c r="V3274" s="445" t="s">
        <v>174</v>
      </c>
      <c r="W3274" s="396"/>
      <c r="X3274" s="489">
        <v>45462</v>
      </c>
      <c r="Y3274" s="482"/>
      <c r="Z3274" s="74"/>
    </row>
    <row r="3275" spans="2:26" ht="42.45" hidden="1" customHeight="1" x14ac:dyDescent="0.3">
      <c r="B3275" s="56" t="str">
        <f t="shared" ref="B3275:B3287" ca="1" si="397">IF(AND(+H3275&lt;=X3275,X3275&lt;=TODAY()),"VERO","FALSO")</f>
        <v>VERO</v>
      </c>
      <c r="C3275" s="57" t="b">
        <f t="shared" ref="C3275:C3287" si="398">+(AND(G3275&lt;&gt;"",H3275&lt;&gt;"",J3275&lt;&gt;"",K3275&lt;&gt;"",L3275&lt;&gt;"",M3275&lt;&gt;"",P3275&lt;&gt;"",Q3275&lt;&gt;""))</f>
        <v>1</v>
      </c>
      <c r="D3275" s="57" t="b">
        <f>+IF(Q3275='Convalida dati'!$B$16,AND('Dealflow centrale'!V3275&lt;&gt;"",I3275&lt;&gt;""),IF(AND('Dealflow centrale'!Q3275='Convalida dati'!$B$17,'Dealflow centrale'!I3275=""),OR('Dealflow centrale'!V3275="",V3275='Convalida dati'!$D$8),"FALSO"))</f>
        <v>1</v>
      </c>
      <c r="E3275" s="57" t="b">
        <f>+IF(OR(T3275='Convalida dati'!$F$4,T3275='Convalida dati'!$F$5,T3275='Convalida dati'!$F$8),OR('Dealflow centrale'!V3275='Convalida dati'!$D$9,V3275='Convalida dati'!$D$6,V3275='Convalida dati'!$D$7),IF(OR('Dealflow centrale'!T3275='Convalida dati'!$F$6,'Dealflow centrale'!T3275='Convalida dati'!$F$7),OR('Dealflow centrale'!V3275='Convalida dati'!$D$12,'Dealflow centrale'!V3275='Convalida dati'!$D$9,'Dealflow centrale'!V3275='Convalida dati'!$D$6),IF(T3275="",OR(V3275="",V3275='Convalida dati'!$D$8),"FALSO")))</f>
        <v>1</v>
      </c>
      <c r="F3275" s="58" t="str">
        <f t="shared" ref="F3275:F3287" ca="1" si="399">+IF(AND(B3275="VERO",C3275=TRUE,D3275=TRUE,E3275=TRUE),"OK","ERRORE")</f>
        <v>OK</v>
      </c>
      <c r="G3275" s="60">
        <f t="shared" si="390"/>
        <v>3270</v>
      </c>
      <c r="H3275" s="84">
        <v>45455</v>
      </c>
      <c r="I3275" s="295">
        <v>45455</v>
      </c>
      <c r="J3275" s="279" t="s">
        <v>6492</v>
      </c>
      <c r="K3275" s="70" t="s">
        <v>62</v>
      </c>
      <c r="L3275" s="70" t="s">
        <v>192</v>
      </c>
      <c r="M3275" s="72" t="s">
        <v>95</v>
      </c>
      <c r="N3275" s="75" t="s">
        <v>111</v>
      </c>
      <c r="O3275" s="73"/>
      <c r="P3275" s="72" t="s">
        <v>36</v>
      </c>
      <c r="Q3275" s="281" t="s">
        <v>170</v>
      </c>
      <c r="R3275" s="385" t="s">
        <v>49</v>
      </c>
      <c r="S3275" s="388" t="str">
        <f>+'EVCA sectoralclassification'!E214</f>
        <v>Systems software</v>
      </c>
      <c r="T3275" s="385" t="s">
        <v>41</v>
      </c>
      <c r="U3275" s="72" t="s">
        <v>218</v>
      </c>
      <c r="V3275" s="434" t="s">
        <v>174</v>
      </c>
      <c r="W3275" s="397"/>
      <c r="X3275" s="491">
        <v>45462</v>
      </c>
      <c r="Y3275" s="483"/>
      <c r="Z3275" s="80"/>
    </row>
    <row r="3276" spans="2:26" ht="42.45" hidden="1" customHeight="1" x14ac:dyDescent="0.3">
      <c r="B3276" s="56" t="str">
        <f t="shared" ca="1" si="397"/>
        <v>VERO</v>
      </c>
      <c r="C3276" s="57" t="b">
        <f t="shared" si="398"/>
        <v>1</v>
      </c>
      <c r="D3276" s="57" t="b">
        <f>+IF(Q3276='Convalida dati'!$B$16,AND('Dealflow centrale'!V3276&lt;&gt;"",I3276&lt;&gt;""),IF(AND('Dealflow centrale'!Q3276='Convalida dati'!$B$17,'Dealflow centrale'!I3276=""),OR('Dealflow centrale'!V3276="",V3276='Convalida dati'!$D$8),"FALSO"))</f>
        <v>1</v>
      </c>
      <c r="E3276" s="57" t="b">
        <f>+IF(OR(T3276='Convalida dati'!$F$4,T3276='Convalida dati'!$F$5,T3276='Convalida dati'!$F$8),OR('Dealflow centrale'!V3276='Convalida dati'!$D$9,V3276='Convalida dati'!$D$6,V3276='Convalida dati'!$D$7),IF(OR('Dealflow centrale'!T3276='Convalida dati'!$F$6,'Dealflow centrale'!T3276='Convalida dati'!$F$7),OR('Dealflow centrale'!V3276='Convalida dati'!$D$12,'Dealflow centrale'!V3276='Convalida dati'!$D$9,'Dealflow centrale'!V3276='Convalida dati'!$D$6),IF(T3276="",OR(V3276="",V3276='Convalida dati'!$D$8),"FALSO")))</f>
        <v>1</v>
      </c>
      <c r="F3276" s="58" t="str">
        <f t="shared" ca="1" si="399"/>
        <v>OK</v>
      </c>
      <c r="G3276" s="66">
        <f t="shared" si="390"/>
        <v>3271</v>
      </c>
      <c r="H3276" s="85">
        <v>45455</v>
      </c>
      <c r="I3276" s="296">
        <v>45455</v>
      </c>
      <c r="J3276" s="292" t="s">
        <v>6493</v>
      </c>
      <c r="K3276" s="76" t="s">
        <v>62</v>
      </c>
      <c r="L3276" s="76" t="s">
        <v>192</v>
      </c>
      <c r="M3276" s="78" t="s">
        <v>95</v>
      </c>
      <c r="N3276" s="64" t="s">
        <v>111</v>
      </c>
      <c r="O3276" s="272"/>
      <c r="P3276" s="78" t="s">
        <v>36</v>
      </c>
      <c r="Q3276" s="280" t="s">
        <v>170</v>
      </c>
      <c r="R3276" s="382" t="s">
        <v>49</v>
      </c>
      <c r="S3276" s="390" t="str">
        <f>'EVCA sectoralclassification'!E214</f>
        <v>Systems software</v>
      </c>
      <c r="T3276" s="384" t="s">
        <v>166</v>
      </c>
      <c r="U3276" s="78" t="s">
        <v>218</v>
      </c>
      <c r="V3276" s="425" t="s">
        <v>5177</v>
      </c>
      <c r="W3276" s="461"/>
      <c r="X3276" s="489">
        <v>45462</v>
      </c>
      <c r="Y3276" s="482"/>
      <c r="Z3276" s="74"/>
    </row>
    <row r="3277" spans="2:26" ht="42.45" hidden="1" customHeight="1" x14ac:dyDescent="0.3">
      <c r="B3277" s="56" t="str">
        <f t="shared" ca="1" si="397"/>
        <v>VERO</v>
      </c>
      <c r="C3277" s="57" t="b">
        <f t="shared" si="398"/>
        <v>1</v>
      </c>
      <c r="D3277" s="57" t="b">
        <f>+IF(Q3277='Convalida dati'!$B$16,AND('Dealflow centrale'!V3277&lt;&gt;"",I3277&lt;&gt;""),IF(AND('Dealflow centrale'!Q3277='Convalida dati'!$B$17,'Dealflow centrale'!I3277=""),OR('Dealflow centrale'!V3277="",V3277='Convalida dati'!$D$8),"FALSO"))</f>
        <v>1</v>
      </c>
      <c r="E3277" s="57" t="b">
        <f>+IF(OR(T3277='Convalida dati'!$F$4,T3277='Convalida dati'!$F$5,T3277='Convalida dati'!$F$8),OR('Dealflow centrale'!V3277='Convalida dati'!$D$9,V3277='Convalida dati'!$D$6,V3277='Convalida dati'!$D$7),IF(OR('Dealflow centrale'!T3277='Convalida dati'!$F$6,'Dealflow centrale'!T3277='Convalida dati'!$F$7),OR('Dealflow centrale'!V3277='Convalida dati'!$D$12,'Dealflow centrale'!V3277='Convalida dati'!$D$9,'Dealflow centrale'!V3277='Convalida dati'!$D$6),IF(T3277="",OR(V3277="",V3277='Convalida dati'!$D$8),"FALSO")))</f>
        <v>1</v>
      </c>
      <c r="F3277" s="58" t="str">
        <f t="shared" ca="1" si="399"/>
        <v>OK</v>
      </c>
      <c r="G3277" s="60">
        <f t="shared" si="390"/>
        <v>3272</v>
      </c>
      <c r="H3277" s="84">
        <v>45455</v>
      </c>
      <c r="I3277" s="295">
        <v>45455</v>
      </c>
      <c r="J3277" s="279" t="s">
        <v>6494</v>
      </c>
      <c r="K3277" s="70" t="s">
        <v>62</v>
      </c>
      <c r="L3277" s="70" t="s">
        <v>165</v>
      </c>
      <c r="M3277" s="72" t="s">
        <v>90</v>
      </c>
      <c r="N3277" s="75" t="s">
        <v>111</v>
      </c>
      <c r="O3277" s="73"/>
      <c r="P3277" s="72" t="s">
        <v>36</v>
      </c>
      <c r="Q3277" s="281" t="s">
        <v>170</v>
      </c>
      <c r="R3277" s="385" t="s">
        <v>49</v>
      </c>
      <c r="S3277" s="388" t="str">
        <f>'EVCA sectoralclassification'!E58</f>
        <v>Business and industrial products</v>
      </c>
      <c r="T3277" s="385" t="s">
        <v>41</v>
      </c>
      <c r="U3277" s="72" t="s">
        <v>218</v>
      </c>
      <c r="V3277" s="434" t="s">
        <v>174</v>
      </c>
      <c r="W3277" s="397"/>
      <c r="X3277" s="491">
        <v>45462</v>
      </c>
      <c r="Y3277" s="483"/>
      <c r="Z3277" s="80"/>
    </row>
    <row r="3278" spans="2:26" ht="42.45" hidden="1" customHeight="1" x14ac:dyDescent="0.3">
      <c r="B3278" s="56" t="str">
        <f t="shared" ca="1" si="397"/>
        <v>VERO</v>
      </c>
      <c r="C3278" s="57" t="b">
        <f t="shared" si="398"/>
        <v>1</v>
      </c>
      <c r="D3278" s="57" t="b">
        <f>+IF(Q3278='Convalida dati'!$B$16,AND('Dealflow centrale'!V3278&lt;&gt;"",I3278&lt;&gt;""),IF(AND('Dealflow centrale'!Q3278='Convalida dati'!$B$17,'Dealflow centrale'!I3278=""),OR('Dealflow centrale'!V3278="",V3278='Convalida dati'!$D$8),"FALSO"))</f>
        <v>1</v>
      </c>
      <c r="E3278" s="57" t="b">
        <f>+IF(OR(T3278='Convalida dati'!$F$4,T3278='Convalida dati'!$F$5,T3278='Convalida dati'!$F$8),OR('Dealflow centrale'!V3278='Convalida dati'!$D$9,V3278='Convalida dati'!$D$6,V3278='Convalida dati'!$D$7),IF(OR('Dealflow centrale'!T3278='Convalida dati'!$F$6,'Dealflow centrale'!T3278='Convalida dati'!$F$7),OR('Dealflow centrale'!V3278='Convalida dati'!$D$12,'Dealflow centrale'!V3278='Convalida dati'!$D$9,'Dealflow centrale'!V3278='Convalida dati'!$D$6),IF(T3278="",OR(V3278="",V3278='Convalida dati'!$D$8),"FALSO")))</f>
        <v>1</v>
      </c>
      <c r="F3278" s="58" t="str">
        <f t="shared" ca="1" si="399"/>
        <v>OK</v>
      </c>
      <c r="G3278" s="66">
        <f t="shared" si="390"/>
        <v>3273</v>
      </c>
      <c r="H3278" s="85">
        <v>45455</v>
      </c>
      <c r="I3278" s="296">
        <v>45455</v>
      </c>
      <c r="J3278" s="292" t="s">
        <v>6495</v>
      </c>
      <c r="K3278" s="76" t="s">
        <v>62</v>
      </c>
      <c r="L3278" s="76" t="s">
        <v>192</v>
      </c>
      <c r="M3278" s="78" t="s">
        <v>95</v>
      </c>
      <c r="N3278" s="64" t="s">
        <v>111</v>
      </c>
      <c r="O3278" s="272"/>
      <c r="P3278" s="78" t="s">
        <v>36</v>
      </c>
      <c r="Q3278" s="280" t="s">
        <v>170</v>
      </c>
      <c r="R3278" s="382" t="s">
        <v>49</v>
      </c>
      <c r="S3278" s="390" t="str">
        <f>'EVCA sectoralclassification'!E179</f>
        <v>Energy: other</v>
      </c>
      <c r="T3278" s="384" t="s">
        <v>40</v>
      </c>
      <c r="U3278" s="78" t="s">
        <v>218</v>
      </c>
      <c r="V3278" s="445" t="s">
        <v>174</v>
      </c>
      <c r="W3278" s="396"/>
      <c r="X3278" s="489">
        <v>45462</v>
      </c>
      <c r="Y3278" s="482"/>
      <c r="Z3278" s="74"/>
    </row>
    <row r="3279" spans="2:26" ht="42.45" hidden="1" customHeight="1" x14ac:dyDescent="0.3">
      <c r="B3279" s="56" t="str">
        <f t="shared" ca="1" si="397"/>
        <v>VERO</v>
      </c>
      <c r="C3279" s="57" t="b">
        <f t="shared" si="398"/>
        <v>1</v>
      </c>
      <c r="D3279" s="57" t="b">
        <f>+IF(Q3279='Convalida dati'!$B$16,AND('Dealflow centrale'!V3279&lt;&gt;"",I3279&lt;&gt;""),IF(AND('Dealflow centrale'!Q3279='Convalida dati'!$B$17,'Dealflow centrale'!I3279=""),OR('Dealflow centrale'!V3279="",V3279='Convalida dati'!$D$8),"FALSO"))</f>
        <v>1</v>
      </c>
      <c r="E3279" s="57" t="b">
        <f>+IF(OR(T3279='Convalida dati'!$F$4,T3279='Convalida dati'!$F$5,T3279='Convalida dati'!$F$8),OR('Dealflow centrale'!V3279='Convalida dati'!$D$9,V3279='Convalida dati'!$D$6,V3279='Convalida dati'!$D$7),IF(OR('Dealflow centrale'!T3279='Convalida dati'!$F$6,'Dealflow centrale'!T3279='Convalida dati'!$F$7),OR('Dealflow centrale'!V3279='Convalida dati'!$D$12,'Dealflow centrale'!V3279='Convalida dati'!$D$9,'Dealflow centrale'!V3279='Convalida dati'!$D$6),IF(T3279="",OR(V3279="",V3279='Convalida dati'!$D$8),"FALSO")))</f>
        <v>1</v>
      </c>
      <c r="F3279" s="58" t="str">
        <f t="shared" ca="1" si="399"/>
        <v>OK</v>
      </c>
      <c r="G3279" s="60">
        <f t="shared" si="390"/>
        <v>3274</v>
      </c>
      <c r="H3279" s="84">
        <v>45455</v>
      </c>
      <c r="I3279" s="295">
        <v>45455</v>
      </c>
      <c r="J3279" s="279" t="s">
        <v>6496</v>
      </c>
      <c r="K3279" s="70" t="s">
        <v>62</v>
      </c>
      <c r="L3279" s="70" t="s">
        <v>165</v>
      </c>
      <c r="M3279" s="72" t="s">
        <v>90</v>
      </c>
      <c r="N3279" s="75" t="s">
        <v>111</v>
      </c>
      <c r="O3279" s="73"/>
      <c r="P3279" s="72" t="s">
        <v>36</v>
      </c>
      <c r="Q3279" s="281" t="s">
        <v>170</v>
      </c>
      <c r="R3279" s="385" t="s">
        <v>49</v>
      </c>
      <c r="S3279" s="388" t="str">
        <f>+'EVCA sectoralclassification'!E214</f>
        <v>Systems software</v>
      </c>
      <c r="T3279" s="385" t="s">
        <v>166</v>
      </c>
      <c r="U3279" s="72" t="s">
        <v>218</v>
      </c>
      <c r="V3279" s="425" t="s">
        <v>5177</v>
      </c>
      <c r="W3279" s="461"/>
      <c r="X3279" s="491">
        <v>45462</v>
      </c>
      <c r="Y3279" s="483"/>
      <c r="Z3279" s="80"/>
    </row>
    <row r="3280" spans="2:26" ht="42.45" hidden="1" customHeight="1" x14ac:dyDescent="0.3">
      <c r="B3280" s="56" t="str">
        <f t="shared" ca="1" si="397"/>
        <v>VERO</v>
      </c>
      <c r="C3280" s="57" t="b">
        <f t="shared" si="398"/>
        <v>1</v>
      </c>
      <c r="D3280" s="57" t="b">
        <f>+IF(Q3280='Convalida dati'!$B$16,AND('Dealflow centrale'!V3280&lt;&gt;"",I3280&lt;&gt;""),IF(AND('Dealflow centrale'!Q3280='Convalida dati'!$B$17,'Dealflow centrale'!I3280=""),OR('Dealflow centrale'!V3280="",V3280='Convalida dati'!$D$8),"FALSO"))</f>
        <v>1</v>
      </c>
      <c r="E3280" s="57" t="b">
        <f>+IF(OR(T3280='Convalida dati'!$F$4,T3280='Convalida dati'!$F$5,T3280='Convalida dati'!$F$8),OR('Dealflow centrale'!V3280='Convalida dati'!$D$9,V3280='Convalida dati'!$D$6,V3280='Convalida dati'!$D$7),IF(OR('Dealflow centrale'!T3280='Convalida dati'!$F$6,'Dealflow centrale'!T3280='Convalida dati'!$F$7),OR('Dealflow centrale'!V3280='Convalida dati'!$D$12,'Dealflow centrale'!V3280='Convalida dati'!$D$9,'Dealflow centrale'!V3280='Convalida dati'!$D$6),IF(T3280="",OR(V3280="",V3280='Convalida dati'!$D$8),"FALSO")))</f>
        <v>1</v>
      </c>
      <c r="F3280" s="58" t="str">
        <f t="shared" ca="1" si="399"/>
        <v>OK</v>
      </c>
      <c r="G3280" s="66">
        <f t="shared" si="390"/>
        <v>3275</v>
      </c>
      <c r="H3280" s="85">
        <v>45455</v>
      </c>
      <c r="I3280" s="296">
        <v>45455</v>
      </c>
      <c r="J3280" s="292" t="s">
        <v>6497</v>
      </c>
      <c r="K3280" s="76" t="s">
        <v>62</v>
      </c>
      <c r="L3280" s="76" t="s">
        <v>231</v>
      </c>
      <c r="M3280" s="78" t="s">
        <v>91</v>
      </c>
      <c r="N3280" s="64" t="s">
        <v>111</v>
      </c>
      <c r="O3280" s="272"/>
      <c r="P3280" s="78" t="s">
        <v>36</v>
      </c>
      <c r="Q3280" s="280" t="s">
        <v>170</v>
      </c>
      <c r="R3280" s="382" t="s">
        <v>49</v>
      </c>
      <c r="S3280" s="390" t="str">
        <f>'EVCA sectoralclassification'!E58</f>
        <v>Business and industrial products</v>
      </c>
      <c r="T3280" s="384" t="s">
        <v>40</v>
      </c>
      <c r="U3280" s="78" t="s">
        <v>218</v>
      </c>
      <c r="V3280" s="445" t="s">
        <v>174</v>
      </c>
      <c r="W3280" s="396"/>
      <c r="X3280" s="489">
        <v>45462</v>
      </c>
      <c r="Y3280" s="482"/>
      <c r="Z3280" s="74"/>
    </row>
    <row r="3281" spans="2:26" ht="42.45" hidden="1" customHeight="1" x14ac:dyDescent="0.3">
      <c r="B3281" s="56" t="str">
        <f t="shared" ca="1" si="397"/>
        <v>VERO</v>
      </c>
      <c r="C3281" s="57" t="b">
        <f t="shared" si="398"/>
        <v>1</v>
      </c>
      <c r="D3281" s="57" t="b">
        <f>+IF(Q3281='Convalida dati'!$B$16,AND('Dealflow centrale'!V3281&lt;&gt;"",I3281&lt;&gt;""),IF(AND('Dealflow centrale'!Q3281='Convalida dati'!$B$17,'Dealflow centrale'!I3281=""),OR('Dealflow centrale'!V3281="",V3281='Convalida dati'!$D$8),"FALSO"))</f>
        <v>1</v>
      </c>
      <c r="E3281" s="57" t="b">
        <f>+IF(OR(T3281='Convalida dati'!$F$4,T3281='Convalida dati'!$F$5,T3281='Convalida dati'!$F$8),OR('Dealflow centrale'!V3281='Convalida dati'!$D$9,V3281='Convalida dati'!$D$6,V3281='Convalida dati'!$D$7),IF(OR('Dealflow centrale'!T3281='Convalida dati'!$F$6,'Dealflow centrale'!T3281='Convalida dati'!$F$7),OR('Dealflow centrale'!V3281='Convalida dati'!$D$12,'Dealflow centrale'!V3281='Convalida dati'!$D$9,'Dealflow centrale'!V3281='Convalida dati'!$D$6),IF(T3281="",OR(V3281="",V3281='Convalida dati'!$D$8),"FALSO")))</f>
        <v>1</v>
      </c>
      <c r="F3281" s="58" t="str">
        <f t="shared" ca="1" si="399"/>
        <v>OK</v>
      </c>
      <c r="G3281" s="60">
        <f t="shared" si="390"/>
        <v>3276</v>
      </c>
      <c r="H3281" s="84">
        <v>45455</v>
      </c>
      <c r="I3281" s="295">
        <v>45455</v>
      </c>
      <c r="J3281" s="279" t="s">
        <v>6498</v>
      </c>
      <c r="K3281" s="70" t="s">
        <v>62</v>
      </c>
      <c r="L3281" s="70" t="s">
        <v>830</v>
      </c>
      <c r="M3281" s="72" t="s">
        <v>103</v>
      </c>
      <c r="N3281" s="75" t="s">
        <v>111</v>
      </c>
      <c r="O3281" s="73"/>
      <c r="P3281" s="72" t="s">
        <v>36</v>
      </c>
      <c r="Q3281" s="281" t="s">
        <v>170</v>
      </c>
      <c r="R3281" s="385" t="s">
        <v>49</v>
      </c>
      <c r="S3281" s="388" t="str">
        <f>'EVCA sectoralclassification'!E201</f>
        <v>Communication: other</v>
      </c>
      <c r="T3281" s="385" t="s">
        <v>166</v>
      </c>
      <c r="U3281" s="72" t="s">
        <v>218</v>
      </c>
      <c r="V3281" s="425" t="s">
        <v>5177</v>
      </c>
      <c r="W3281" s="461"/>
      <c r="X3281" s="491">
        <v>45462</v>
      </c>
      <c r="Y3281" s="483"/>
      <c r="Z3281" s="80"/>
    </row>
    <row r="3282" spans="2:26" ht="42.45" hidden="1" customHeight="1" x14ac:dyDescent="0.3">
      <c r="B3282" s="56" t="str">
        <f t="shared" ca="1" si="397"/>
        <v>VERO</v>
      </c>
      <c r="C3282" s="57" t="b">
        <f t="shared" si="398"/>
        <v>1</v>
      </c>
      <c r="D3282" s="57" t="b">
        <f>+IF(Q3282='Convalida dati'!$B$16,AND('Dealflow centrale'!V3282&lt;&gt;"",I3282&lt;&gt;""),IF(AND('Dealflow centrale'!Q3282='Convalida dati'!$B$17,'Dealflow centrale'!I3282=""),OR('Dealflow centrale'!V3282="",V3282='Convalida dati'!$D$8),"FALSO"))</f>
        <v>1</v>
      </c>
      <c r="E3282" s="57" t="b">
        <f>+IF(OR(T3282='Convalida dati'!$F$4,T3282='Convalida dati'!$F$5,T3282='Convalida dati'!$F$8),OR('Dealflow centrale'!V3282='Convalida dati'!$D$9,V3282='Convalida dati'!$D$6,V3282='Convalida dati'!$D$7),IF(OR('Dealflow centrale'!T3282='Convalida dati'!$F$6,'Dealflow centrale'!T3282='Convalida dati'!$F$7),OR('Dealflow centrale'!V3282='Convalida dati'!$D$12,'Dealflow centrale'!V3282='Convalida dati'!$D$9,'Dealflow centrale'!V3282='Convalida dati'!$D$6),IF(T3282="",OR(V3282="",V3282='Convalida dati'!$D$8),"FALSO")))</f>
        <v>1</v>
      </c>
      <c r="F3282" s="58" t="str">
        <f t="shared" ca="1" si="399"/>
        <v>OK</v>
      </c>
      <c r="G3282" s="66">
        <f t="shared" si="390"/>
        <v>3277</v>
      </c>
      <c r="H3282" s="85">
        <v>45455</v>
      </c>
      <c r="I3282" s="296">
        <v>45455</v>
      </c>
      <c r="J3282" s="292" t="s">
        <v>6500</v>
      </c>
      <c r="K3282" s="76" t="s">
        <v>62</v>
      </c>
      <c r="L3282" s="76" t="s">
        <v>165</v>
      </c>
      <c r="M3282" s="78" t="s">
        <v>90</v>
      </c>
      <c r="N3282" s="64" t="s">
        <v>111</v>
      </c>
      <c r="O3282" s="272"/>
      <c r="P3282" s="78" t="s">
        <v>36</v>
      </c>
      <c r="Q3282" s="280" t="s">
        <v>170</v>
      </c>
      <c r="R3282" s="382" t="s">
        <v>49</v>
      </c>
      <c r="S3282" s="387" t="str">
        <f>'EVCA sectoralclassification'!E214</f>
        <v>Systems software</v>
      </c>
      <c r="T3282" s="384" t="s">
        <v>166</v>
      </c>
      <c r="U3282" s="78" t="s">
        <v>218</v>
      </c>
      <c r="V3282" s="427" t="s">
        <v>5177</v>
      </c>
      <c r="W3282" s="462"/>
      <c r="X3282" s="489">
        <v>45462</v>
      </c>
      <c r="Y3282" s="482"/>
      <c r="Z3282" s="74"/>
    </row>
    <row r="3283" spans="2:26" ht="42.45" hidden="1" customHeight="1" x14ac:dyDescent="0.3">
      <c r="B3283" s="56" t="str">
        <f t="shared" ca="1" si="397"/>
        <v>VERO</v>
      </c>
      <c r="C3283" s="57" t="b">
        <f t="shared" si="398"/>
        <v>1</v>
      </c>
      <c r="D3283" s="57" t="b">
        <f>+IF(Q3283='Convalida dati'!$B$16,AND('Dealflow centrale'!V3283&lt;&gt;"",I3283&lt;&gt;""),IF(AND('Dealflow centrale'!Q3283='Convalida dati'!$B$17,'Dealflow centrale'!I3283=""),OR('Dealflow centrale'!V3283="",V3283='Convalida dati'!$D$8),"FALSO"))</f>
        <v>1</v>
      </c>
      <c r="E3283" s="57" t="b">
        <f>+IF(OR(T3283='Convalida dati'!$F$4,T3283='Convalida dati'!$F$5,T3283='Convalida dati'!$F$8),OR('Dealflow centrale'!V3283='Convalida dati'!$D$9,V3283='Convalida dati'!$D$6,V3283='Convalida dati'!$D$7),IF(OR('Dealflow centrale'!T3283='Convalida dati'!$F$6,'Dealflow centrale'!T3283='Convalida dati'!$F$7),OR('Dealflow centrale'!V3283='Convalida dati'!$D$12,'Dealflow centrale'!V3283='Convalida dati'!$D$9,'Dealflow centrale'!V3283='Convalida dati'!$D$6),IF(T3283="",OR(V3283="",V3283='Convalida dati'!$D$8),"FALSO")))</f>
        <v>1</v>
      </c>
      <c r="F3283" s="58" t="str">
        <f t="shared" ca="1" si="399"/>
        <v>OK</v>
      </c>
      <c r="G3283" s="60">
        <f t="shared" si="390"/>
        <v>3278</v>
      </c>
      <c r="H3283" s="84">
        <v>45461</v>
      </c>
      <c r="I3283" s="295">
        <v>45461</v>
      </c>
      <c r="J3283" s="279" t="s">
        <v>6501</v>
      </c>
      <c r="K3283" s="70" t="s">
        <v>62</v>
      </c>
      <c r="L3283" s="70" t="s">
        <v>231</v>
      </c>
      <c r="M3283" s="72" t="s">
        <v>91</v>
      </c>
      <c r="N3283" s="75"/>
      <c r="O3283" s="73" t="s">
        <v>6502</v>
      </c>
      <c r="P3283" s="72" t="s">
        <v>34</v>
      </c>
      <c r="Q3283" s="281" t="s">
        <v>170</v>
      </c>
      <c r="R3283" s="385" t="s">
        <v>49</v>
      </c>
      <c r="S3283" s="388" t="str">
        <f>'EVCA sectoralclassification'!E214</f>
        <v>Systems software</v>
      </c>
      <c r="T3283" s="385" t="s">
        <v>167</v>
      </c>
      <c r="U3283" s="72" t="s">
        <v>218</v>
      </c>
      <c r="V3283" s="425" t="s">
        <v>5177</v>
      </c>
      <c r="W3283" s="461"/>
      <c r="X3283" s="491">
        <v>45462</v>
      </c>
      <c r="Y3283" s="483"/>
      <c r="Z3283" s="80"/>
    </row>
    <row r="3284" spans="2:26" ht="42.45" hidden="1" customHeight="1" x14ac:dyDescent="0.3">
      <c r="B3284" s="56" t="str">
        <f t="shared" ca="1" si="397"/>
        <v>VERO</v>
      </c>
      <c r="C3284" s="57" t="b">
        <f t="shared" si="398"/>
        <v>1</v>
      </c>
      <c r="D3284" s="57" t="b">
        <f>+IF(Q3284='Convalida dati'!$B$16,AND('Dealflow centrale'!V3284&lt;&gt;"",I3284&lt;&gt;""),IF(AND('Dealflow centrale'!Q3284='Convalida dati'!$B$17,'Dealflow centrale'!I3284=""),OR('Dealflow centrale'!V3284="",V3284='Convalida dati'!$D$8),"FALSO"))</f>
        <v>1</v>
      </c>
      <c r="E3284" s="57" t="b">
        <f>+IF(OR(T3284='Convalida dati'!$F$4,T3284='Convalida dati'!$F$5,T3284='Convalida dati'!$F$8),OR('Dealflow centrale'!V3284='Convalida dati'!$D$9,V3284='Convalida dati'!$D$6,V3284='Convalida dati'!$D$7),IF(OR('Dealflow centrale'!T3284='Convalida dati'!$F$6,'Dealflow centrale'!T3284='Convalida dati'!$F$7),OR('Dealflow centrale'!V3284='Convalida dati'!$D$12,'Dealflow centrale'!V3284='Convalida dati'!$D$9,'Dealflow centrale'!V3284='Convalida dati'!$D$6),IF(T3284="",OR(V3284="",V3284='Convalida dati'!$D$8),"FALSO")))</f>
        <v>1</v>
      </c>
      <c r="F3284" s="58" t="str">
        <f t="shared" ca="1" si="399"/>
        <v>OK</v>
      </c>
      <c r="G3284" s="66">
        <f t="shared" si="390"/>
        <v>3279</v>
      </c>
      <c r="H3284" s="85">
        <v>45460</v>
      </c>
      <c r="I3284" s="296">
        <v>45460</v>
      </c>
      <c r="J3284" s="292" t="s">
        <v>6503</v>
      </c>
      <c r="K3284" s="76" t="s">
        <v>62</v>
      </c>
      <c r="L3284" s="76" t="s">
        <v>69</v>
      </c>
      <c r="M3284" s="78" t="s">
        <v>70</v>
      </c>
      <c r="N3284" s="64"/>
      <c r="O3284" s="272" t="s">
        <v>3345</v>
      </c>
      <c r="P3284" s="78" t="s">
        <v>35</v>
      </c>
      <c r="Q3284" s="280" t="s">
        <v>170</v>
      </c>
      <c r="R3284" s="382" t="s">
        <v>49</v>
      </c>
      <c r="S3284" s="387" t="str">
        <f>+'EVCA sectoralclassification'!E214</f>
        <v>Systems software</v>
      </c>
      <c r="T3284" s="384" t="s">
        <v>166</v>
      </c>
      <c r="U3284" s="78" t="s">
        <v>218</v>
      </c>
      <c r="V3284" s="427" t="s">
        <v>5177</v>
      </c>
      <c r="W3284" s="462"/>
      <c r="X3284" s="489">
        <v>45462</v>
      </c>
      <c r="Y3284" s="482"/>
      <c r="Z3284" s="74"/>
    </row>
    <row r="3285" spans="2:26" ht="42.45" hidden="1" customHeight="1" x14ac:dyDescent="0.3">
      <c r="B3285" s="56" t="str">
        <f t="shared" ca="1" si="397"/>
        <v>VERO</v>
      </c>
      <c r="C3285" s="57" t="b">
        <f>+(AND(G3285&lt;&gt;"",H3285&lt;&gt;"",O3285&lt;&gt;"",K3285&lt;&gt;"",L3285&lt;&gt;"",M3285&lt;&gt;"",P3285&lt;&gt;"",Q3285&lt;&gt;""))</f>
        <v>1</v>
      </c>
      <c r="D3285" s="57" t="b">
        <f>+IF(Q3285='Convalida dati'!$B$16,AND('Dealflow centrale'!V3285&lt;&gt;"",I3285&lt;&gt;""),IF(AND('Dealflow centrale'!Q3285='Convalida dati'!$B$17,'Dealflow centrale'!I3285=""),OR('Dealflow centrale'!V3285="",V3285='Convalida dati'!$D$8),"FALSO"))</f>
        <v>1</v>
      </c>
      <c r="E3285" s="57" t="b">
        <f>+IF(OR(T3285='Convalida dati'!$F$4,T3285='Convalida dati'!$F$5,T3285='Convalida dati'!$F$8),OR('Dealflow centrale'!V3285='Convalida dati'!$D$9,V3285='Convalida dati'!$D$6,V3285='Convalida dati'!$D$7),IF(OR('Dealflow centrale'!T3285='Convalida dati'!$F$6,'Dealflow centrale'!T3285='Convalida dati'!$F$7),OR('Dealflow centrale'!V3285='Convalida dati'!$D$12,'Dealflow centrale'!V3285='Convalida dati'!$D$9,'Dealflow centrale'!V3285='Convalida dati'!$D$6),IF(T3285="",OR(V3285="",V3285='Convalida dati'!$D$8),"FALSO")))</f>
        <v>1</v>
      </c>
      <c r="F3285" s="58" t="str">
        <f t="shared" ca="1" si="399"/>
        <v>OK</v>
      </c>
      <c r="G3285" s="60">
        <f t="shared" si="390"/>
        <v>3280</v>
      </c>
      <c r="H3285" s="84">
        <v>45456</v>
      </c>
      <c r="I3285" s="295">
        <v>45456</v>
      </c>
      <c r="J3285" s="399" t="s">
        <v>6504</v>
      </c>
      <c r="K3285" s="70" t="s">
        <v>62</v>
      </c>
      <c r="L3285" s="70" t="s">
        <v>6248</v>
      </c>
      <c r="M3285" s="72" t="s">
        <v>94</v>
      </c>
      <c r="N3285" s="75"/>
      <c r="O3285" s="73" t="s">
        <v>6505</v>
      </c>
      <c r="P3285" s="72" t="s">
        <v>37</v>
      </c>
      <c r="Q3285" s="281" t="s">
        <v>170</v>
      </c>
      <c r="R3285" s="385" t="s">
        <v>49</v>
      </c>
      <c r="S3285" s="388" t="str">
        <f>+'EVCA sectoralclassification'!E214</f>
        <v>Systems software</v>
      </c>
      <c r="T3285" s="385" t="s">
        <v>166</v>
      </c>
      <c r="U3285" s="72" t="s">
        <v>218</v>
      </c>
      <c r="V3285" s="425" t="s">
        <v>5177</v>
      </c>
      <c r="W3285" s="461"/>
      <c r="X3285" s="488">
        <v>45462</v>
      </c>
      <c r="Y3285" s="483"/>
      <c r="Z3285" s="80"/>
    </row>
    <row r="3286" spans="2:26" ht="42.45" hidden="1" customHeight="1" x14ac:dyDescent="0.3">
      <c r="B3286" s="56" t="str">
        <f t="shared" ca="1" si="397"/>
        <v>VERO</v>
      </c>
      <c r="C3286" s="57" t="b">
        <f t="shared" si="398"/>
        <v>1</v>
      </c>
      <c r="D3286" s="57" t="b">
        <f>+IF(Q3286='Convalida dati'!$B$16,AND('Dealflow centrale'!V3286&lt;&gt;"",I3286&lt;&gt;""),IF(AND('Dealflow centrale'!Q3286='Convalida dati'!$B$17,'Dealflow centrale'!I3286=""),OR('Dealflow centrale'!V3286="",V3286='Convalida dati'!$D$8),"FALSO"))</f>
        <v>1</v>
      </c>
      <c r="E3286" s="57" t="b">
        <f>+IF(OR(T3286='Convalida dati'!$F$4,T3286='Convalida dati'!$F$5,T3286='Convalida dati'!$F$8),OR('Dealflow centrale'!V3286='Convalida dati'!$D$9,V3286='Convalida dati'!$D$6,V3286='Convalida dati'!$D$7),IF(OR('Dealflow centrale'!T3286='Convalida dati'!$F$6,'Dealflow centrale'!T3286='Convalida dati'!$F$7),OR('Dealflow centrale'!V3286='Convalida dati'!$D$12,'Dealflow centrale'!V3286='Convalida dati'!$D$9,'Dealflow centrale'!V3286='Convalida dati'!$D$6),IF(T3286="",OR(V3286="",V3286='Convalida dati'!$D$8),"FALSO")))</f>
        <v>1</v>
      </c>
      <c r="F3286" s="58" t="str">
        <f t="shared" ca="1" si="399"/>
        <v>OK</v>
      </c>
      <c r="G3286" s="66">
        <f t="shared" si="390"/>
        <v>3281</v>
      </c>
      <c r="H3286" s="85">
        <v>45458</v>
      </c>
      <c r="I3286" s="296">
        <v>45461</v>
      </c>
      <c r="J3286" s="292" t="s">
        <v>6506</v>
      </c>
      <c r="K3286" s="76" t="s">
        <v>62</v>
      </c>
      <c r="L3286" s="76" t="s">
        <v>165</v>
      </c>
      <c r="M3286" s="78" t="s">
        <v>90</v>
      </c>
      <c r="N3286" s="64"/>
      <c r="O3286" s="272" t="s">
        <v>6507</v>
      </c>
      <c r="P3286" s="78" t="s">
        <v>168</v>
      </c>
      <c r="Q3286" s="280" t="s">
        <v>170</v>
      </c>
      <c r="R3286" s="382" t="s">
        <v>48</v>
      </c>
      <c r="S3286" s="387" t="str">
        <f>'EVCA sectoralclassification'!E200</f>
        <v>Internet technologies</v>
      </c>
      <c r="T3286" s="384" t="s">
        <v>166</v>
      </c>
      <c r="U3286" s="78" t="s">
        <v>218</v>
      </c>
      <c r="V3286" s="427" t="s">
        <v>5177</v>
      </c>
      <c r="W3286" s="462"/>
      <c r="X3286" s="489">
        <v>45462</v>
      </c>
      <c r="Y3286" s="482"/>
      <c r="Z3286" s="74"/>
    </row>
    <row r="3287" spans="2:26" ht="42.45" hidden="1" customHeight="1" x14ac:dyDescent="0.3">
      <c r="B3287" s="56" t="str">
        <f t="shared" ca="1" si="397"/>
        <v>VERO</v>
      </c>
      <c r="C3287" s="57" t="b">
        <f t="shared" si="398"/>
        <v>1</v>
      </c>
      <c r="D3287" s="57" t="b">
        <f>+IF(Q3287='Convalida dati'!$B$16,AND('Dealflow centrale'!V3287&lt;&gt;"",I3287&lt;&gt;""),IF(AND('Dealflow centrale'!Q3287='Convalida dati'!$B$17,'Dealflow centrale'!I3287=""),OR('Dealflow centrale'!V3287="",V3287='Convalida dati'!$D$8),"FALSO"))</f>
        <v>1</v>
      </c>
      <c r="E3287" s="57" t="b">
        <f>+IF(OR(T3287='Convalida dati'!$F$4,T3287='Convalida dati'!$F$5,T3287='Convalida dati'!$F$8),OR('Dealflow centrale'!V3287='Convalida dati'!$D$9,V3287='Convalida dati'!$D$6,V3287='Convalida dati'!$D$7),IF(OR('Dealflow centrale'!T3287='Convalida dati'!$F$6,'Dealflow centrale'!T3287='Convalida dati'!$F$7),OR('Dealflow centrale'!V3287='Convalida dati'!$D$12,'Dealflow centrale'!V3287='Convalida dati'!$D$9,'Dealflow centrale'!V3287='Convalida dati'!$D$6),IF(T3287="",OR(V3287="",V3287='Convalida dati'!$D$8),"FALSO")))</f>
        <v>1</v>
      </c>
      <c r="F3287" s="58" t="str">
        <f t="shared" ca="1" si="399"/>
        <v>OK</v>
      </c>
      <c r="G3287" s="60">
        <f t="shared" si="390"/>
        <v>3282</v>
      </c>
      <c r="H3287" s="84">
        <v>45456</v>
      </c>
      <c r="I3287" s="295">
        <v>45456</v>
      </c>
      <c r="J3287" s="279" t="s">
        <v>6508</v>
      </c>
      <c r="K3287" s="70" t="s">
        <v>62</v>
      </c>
      <c r="L3287" s="70" t="s">
        <v>165</v>
      </c>
      <c r="M3287" s="72" t="s">
        <v>90</v>
      </c>
      <c r="N3287" s="75" t="s">
        <v>6526</v>
      </c>
      <c r="O3287" s="73"/>
      <c r="P3287" s="72" t="s">
        <v>36</v>
      </c>
      <c r="Q3287" s="281" t="s">
        <v>170</v>
      </c>
      <c r="R3287" s="385" t="s">
        <v>49</v>
      </c>
      <c r="S3287" s="388" t="str">
        <f>+'EVCA sectoralclassification'!E204</f>
        <v>Consumer electronics</v>
      </c>
      <c r="T3287" s="385" t="s">
        <v>166</v>
      </c>
      <c r="U3287" s="72" t="s">
        <v>218</v>
      </c>
      <c r="V3287" s="425" t="s">
        <v>5177</v>
      </c>
      <c r="W3287" s="461"/>
      <c r="X3287" s="488">
        <v>45462</v>
      </c>
      <c r="Y3287" s="483"/>
      <c r="Z3287" s="80"/>
    </row>
    <row r="3288" spans="2:26" ht="42.45" hidden="1" customHeight="1" x14ac:dyDescent="0.3">
      <c r="B3288" s="56" t="str">
        <f t="shared" ref="B3288:B3293" ca="1" si="400">IF(AND(+H3288&lt;=X3288,X3288&lt;=TODAY()),"VERO","FALSO")</f>
        <v>VERO</v>
      </c>
      <c r="C3288" s="57" t="b">
        <f t="shared" ref="C3288:C3293" si="401">+(AND(G3288&lt;&gt;"",H3288&lt;&gt;"",J3288&lt;&gt;"",K3288&lt;&gt;"",L3288&lt;&gt;"",M3288&lt;&gt;"",P3288&lt;&gt;"",Q3288&lt;&gt;""))</f>
        <v>1</v>
      </c>
      <c r="D3288" s="57" t="b">
        <f>+IF(Q3288='Convalida dati'!$B$16,AND('Dealflow centrale'!V3288&lt;&gt;"",I3288&lt;&gt;""),IF(AND('Dealflow centrale'!Q3288='Convalida dati'!$B$17,'Dealflow centrale'!I3288=""),OR('Dealflow centrale'!V3288="",V3288='Convalida dati'!$D$8),"FALSO"))</f>
        <v>1</v>
      </c>
      <c r="E3288" s="57" t="b">
        <f>+IF(OR(T3288='Convalida dati'!$F$4,T3288='Convalida dati'!$F$5,T3288='Convalida dati'!$F$8),OR('Dealflow centrale'!V3288='Convalida dati'!$D$9,V3288='Convalida dati'!$D$6,V3288='Convalida dati'!$D$7),IF(OR('Dealflow centrale'!T3288='Convalida dati'!$F$6,'Dealflow centrale'!T3288='Convalida dati'!$F$7),OR('Dealflow centrale'!V3288='Convalida dati'!$D$12,'Dealflow centrale'!V3288='Convalida dati'!$D$9,'Dealflow centrale'!V3288='Convalida dati'!$D$6),IF(T3288="",OR(V3288="",V3288='Convalida dati'!$D$8),"FALSO")))</f>
        <v>1</v>
      </c>
      <c r="F3288" s="58" t="str">
        <f t="shared" ref="F3288:F3293" ca="1" si="402">+IF(AND(B3288="VERO",C3288=TRUE,D3288=TRUE,E3288=TRUE),"OK","ERRORE")</f>
        <v>OK</v>
      </c>
      <c r="G3288" s="66">
        <f t="shared" si="390"/>
        <v>3283</v>
      </c>
      <c r="H3288" s="85">
        <v>45455</v>
      </c>
      <c r="I3288" s="296">
        <v>45455</v>
      </c>
      <c r="J3288" s="292" t="s">
        <v>6509</v>
      </c>
      <c r="K3288" s="76" t="s">
        <v>62</v>
      </c>
      <c r="L3288" s="76" t="s">
        <v>937</v>
      </c>
      <c r="M3288" s="78" t="s">
        <v>101</v>
      </c>
      <c r="N3288" s="64"/>
      <c r="O3288" s="272" t="s">
        <v>6515</v>
      </c>
      <c r="P3288" s="78" t="s">
        <v>35</v>
      </c>
      <c r="Q3288" s="280" t="s">
        <v>170</v>
      </c>
      <c r="R3288" s="382" t="s">
        <v>49</v>
      </c>
      <c r="S3288" s="387" t="str">
        <f>'EVCA sectoralclassification'!E214</f>
        <v>Systems software</v>
      </c>
      <c r="T3288" s="384" t="s">
        <v>166</v>
      </c>
      <c r="U3288" s="78" t="s">
        <v>218</v>
      </c>
      <c r="V3288" s="427" t="s">
        <v>5177</v>
      </c>
      <c r="W3288" s="462"/>
      <c r="X3288" s="489">
        <v>45462</v>
      </c>
      <c r="Y3288" s="482"/>
      <c r="Z3288" s="74"/>
    </row>
    <row r="3289" spans="2:26" ht="42.45" hidden="1" customHeight="1" x14ac:dyDescent="0.3">
      <c r="B3289" s="56" t="str">
        <f t="shared" ca="1" si="400"/>
        <v>VERO</v>
      </c>
      <c r="C3289" s="57" t="b">
        <f t="shared" si="401"/>
        <v>1</v>
      </c>
      <c r="D3289" s="57" t="b">
        <f>+IF(Q3289='Convalida dati'!$B$16,AND('Dealflow centrale'!V3289&lt;&gt;"",I3289&lt;&gt;""),IF(AND('Dealflow centrale'!Q3289='Convalida dati'!$B$17,'Dealflow centrale'!I3289=""),OR('Dealflow centrale'!V3289="",V3289='Convalida dati'!$D$8),"FALSO"))</f>
        <v>1</v>
      </c>
      <c r="E3289" s="57" t="b">
        <f>+IF(OR(T3289='Convalida dati'!$F$4,T3289='Convalida dati'!$F$5,T3289='Convalida dati'!$F$8),OR('Dealflow centrale'!V3289='Convalida dati'!$D$9,V3289='Convalida dati'!$D$6,V3289='Convalida dati'!$D$7),IF(OR('Dealflow centrale'!T3289='Convalida dati'!$F$6,'Dealflow centrale'!T3289='Convalida dati'!$F$7),OR('Dealflow centrale'!V3289='Convalida dati'!$D$12,'Dealflow centrale'!V3289='Convalida dati'!$D$9,'Dealflow centrale'!V3289='Convalida dati'!$D$6),IF(T3289="",OR(V3289="",V3289='Convalida dati'!$D$8),"FALSO")))</f>
        <v>1</v>
      </c>
      <c r="F3289" s="58" t="str">
        <f t="shared" ca="1" si="402"/>
        <v>OK</v>
      </c>
      <c r="G3289" s="60">
        <f t="shared" si="390"/>
        <v>3284</v>
      </c>
      <c r="H3289" s="84">
        <v>45455</v>
      </c>
      <c r="I3289" s="295">
        <v>45455</v>
      </c>
      <c r="J3289" s="279" t="s">
        <v>6510</v>
      </c>
      <c r="K3289" s="70" t="s">
        <v>62</v>
      </c>
      <c r="L3289" s="70" t="s">
        <v>234</v>
      </c>
      <c r="M3289" s="72" t="s">
        <v>96</v>
      </c>
      <c r="N3289" s="75"/>
      <c r="O3289" s="73" t="s">
        <v>6515</v>
      </c>
      <c r="P3289" s="72" t="s">
        <v>35</v>
      </c>
      <c r="Q3289" s="281" t="s">
        <v>170</v>
      </c>
      <c r="R3289" s="385" t="s">
        <v>52</v>
      </c>
      <c r="S3289" s="388" t="str">
        <f>'EVCA sectoralclassification'!E234</f>
        <v>Healthcare: other</v>
      </c>
      <c r="T3289" s="385" t="s">
        <v>166</v>
      </c>
      <c r="U3289" s="72" t="s">
        <v>218</v>
      </c>
      <c r="V3289" s="425" t="s">
        <v>5177</v>
      </c>
      <c r="W3289" s="461"/>
      <c r="X3289" s="488">
        <v>45462</v>
      </c>
      <c r="Y3289" s="483"/>
      <c r="Z3289" s="80"/>
    </row>
    <row r="3290" spans="2:26" ht="42.45" hidden="1" customHeight="1" x14ac:dyDescent="0.3">
      <c r="B3290" s="56" t="str">
        <f t="shared" ca="1" si="400"/>
        <v>VERO</v>
      </c>
      <c r="C3290" s="57" t="b">
        <f t="shared" si="401"/>
        <v>1</v>
      </c>
      <c r="D3290" s="57" t="b">
        <f>+IF(Q3290='Convalida dati'!$B$16,AND('Dealflow centrale'!V3290&lt;&gt;"",I3290&lt;&gt;""),IF(AND('Dealflow centrale'!Q3290='Convalida dati'!$B$17,'Dealflow centrale'!I3290=""),OR('Dealflow centrale'!V3290="",V3290='Convalida dati'!$D$8),"FALSO"))</f>
        <v>1</v>
      </c>
      <c r="E3290" s="57" t="b">
        <f>+IF(OR(T3290='Convalida dati'!$F$4,T3290='Convalida dati'!$F$5,T3290='Convalida dati'!$F$8),OR('Dealflow centrale'!V3290='Convalida dati'!$D$9,V3290='Convalida dati'!$D$6,V3290='Convalida dati'!$D$7),IF(OR('Dealflow centrale'!T3290='Convalida dati'!$F$6,'Dealflow centrale'!T3290='Convalida dati'!$F$7),OR('Dealflow centrale'!V3290='Convalida dati'!$D$12,'Dealflow centrale'!V3290='Convalida dati'!$D$9,'Dealflow centrale'!V3290='Convalida dati'!$D$6),IF(T3290="",OR(V3290="",V3290='Convalida dati'!$D$8),"FALSO")))</f>
        <v>1</v>
      </c>
      <c r="F3290" s="58" t="str">
        <f t="shared" ca="1" si="402"/>
        <v>OK</v>
      </c>
      <c r="G3290" s="66">
        <f t="shared" si="390"/>
        <v>3285</v>
      </c>
      <c r="H3290" s="85">
        <v>45455</v>
      </c>
      <c r="I3290" s="296">
        <v>45455</v>
      </c>
      <c r="J3290" s="292" t="s">
        <v>6511</v>
      </c>
      <c r="K3290" s="76" t="s">
        <v>62</v>
      </c>
      <c r="L3290" s="76" t="s">
        <v>149</v>
      </c>
      <c r="M3290" s="78" t="s">
        <v>92</v>
      </c>
      <c r="N3290" s="64"/>
      <c r="O3290" s="272" t="s">
        <v>6515</v>
      </c>
      <c r="P3290" s="78" t="s">
        <v>35</v>
      </c>
      <c r="Q3290" s="280" t="s">
        <v>170</v>
      </c>
      <c r="R3290" s="382" t="s">
        <v>52</v>
      </c>
      <c r="S3290" s="387" t="str">
        <f>+'EVCA sectoralclassification'!E234</f>
        <v>Healthcare: other</v>
      </c>
      <c r="T3290" s="384" t="s">
        <v>166</v>
      </c>
      <c r="U3290" s="78" t="s">
        <v>218</v>
      </c>
      <c r="V3290" s="427" t="s">
        <v>5177</v>
      </c>
      <c r="W3290" s="462"/>
      <c r="X3290" s="489">
        <v>45462</v>
      </c>
      <c r="Y3290" s="482"/>
      <c r="Z3290" s="74"/>
    </row>
    <row r="3291" spans="2:26" ht="42.45" hidden="1" customHeight="1" x14ac:dyDescent="0.3">
      <c r="B3291" s="56" t="str">
        <f t="shared" ca="1" si="400"/>
        <v>VERO</v>
      </c>
      <c r="C3291" s="57" t="b">
        <f t="shared" si="401"/>
        <v>1</v>
      </c>
      <c r="D3291" s="57" t="b">
        <f>+IF(Q3291='Convalida dati'!$B$16,AND('Dealflow centrale'!V3291&lt;&gt;"",I3291&lt;&gt;""),IF(AND('Dealflow centrale'!Q3291='Convalida dati'!$B$17,'Dealflow centrale'!I3291=""),OR('Dealflow centrale'!V3291="",V3291='Convalida dati'!$D$8),"FALSO"))</f>
        <v>1</v>
      </c>
      <c r="E3291" s="57" t="b">
        <f>+IF(OR(T3291='Convalida dati'!$F$4,T3291='Convalida dati'!$F$5,T3291='Convalida dati'!$F$8),OR('Dealflow centrale'!V3291='Convalida dati'!$D$9,V3291='Convalida dati'!$D$6,V3291='Convalida dati'!$D$7),IF(OR('Dealflow centrale'!T3291='Convalida dati'!$F$6,'Dealflow centrale'!T3291='Convalida dati'!$F$7),OR('Dealflow centrale'!V3291='Convalida dati'!$D$12,'Dealflow centrale'!V3291='Convalida dati'!$D$9,'Dealflow centrale'!V3291='Convalida dati'!$D$6),IF(T3291="",OR(V3291="",V3291='Convalida dati'!$D$8),"FALSO")))</f>
        <v>1</v>
      </c>
      <c r="F3291" s="58" t="str">
        <f t="shared" ca="1" si="402"/>
        <v>OK</v>
      </c>
      <c r="G3291" s="60">
        <f t="shared" si="390"/>
        <v>3286</v>
      </c>
      <c r="H3291" s="84">
        <v>45455</v>
      </c>
      <c r="I3291" s="295">
        <v>45455</v>
      </c>
      <c r="J3291" s="279" t="s">
        <v>6512</v>
      </c>
      <c r="K3291" s="70" t="s">
        <v>62</v>
      </c>
      <c r="L3291" s="70" t="s">
        <v>190</v>
      </c>
      <c r="M3291" s="72" t="s">
        <v>99</v>
      </c>
      <c r="N3291" s="75"/>
      <c r="O3291" s="73" t="s">
        <v>6515</v>
      </c>
      <c r="P3291" s="72" t="s">
        <v>35</v>
      </c>
      <c r="Q3291" s="281" t="s">
        <v>170</v>
      </c>
      <c r="R3291" s="385" t="s">
        <v>48</v>
      </c>
      <c r="S3291" s="388" t="str">
        <f>'EVCA sectoralclassification'!E146</f>
        <v>Educational and training products/services</v>
      </c>
      <c r="T3291" s="385" t="s">
        <v>166</v>
      </c>
      <c r="U3291" s="72" t="s">
        <v>218</v>
      </c>
      <c r="V3291" s="425" t="s">
        <v>5177</v>
      </c>
      <c r="W3291" s="461"/>
      <c r="X3291" s="488">
        <v>45462</v>
      </c>
      <c r="Y3291" s="483"/>
      <c r="Z3291" s="80"/>
    </row>
    <row r="3292" spans="2:26" ht="42.45" hidden="1" customHeight="1" x14ac:dyDescent="0.3">
      <c r="B3292" s="56" t="str">
        <f t="shared" ca="1" si="400"/>
        <v>VERO</v>
      </c>
      <c r="C3292" s="57" t="b">
        <f t="shared" si="401"/>
        <v>1</v>
      </c>
      <c r="D3292" s="57" t="b">
        <f>+IF(Q3292='Convalida dati'!$B$16,AND('Dealflow centrale'!V3292&lt;&gt;"",I3292&lt;&gt;""),IF(AND('Dealflow centrale'!Q3292='Convalida dati'!$B$17,'Dealflow centrale'!I3292=""),OR('Dealflow centrale'!V3292="",V3292='Convalida dati'!$D$8),"FALSO"))</f>
        <v>1</v>
      </c>
      <c r="E3292" s="57" t="b">
        <f>+IF(OR(T3292='Convalida dati'!$F$4,T3292='Convalida dati'!$F$5,T3292='Convalida dati'!$F$8),OR('Dealflow centrale'!V3292='Convalida dati'!$D$9,V3292='Convalida dati'!$D$6,V3292='Convalida dati'!$D$7),IF(OR('Dealflow centrale'!T3292='Convalida dati'!$F$6,'Dealflow centrale'!T3292='Convalida dati'!$F$7),OR('Dealflow centrale'!V3292='Convalida dati'!$D$12,'Dealflow centrale'!V3292='Convalida dati'!$D$9,'Dealflow centrale'!V3292='Convalida dati'!$D$6),IF(T3292="",OR(V3292="",V3292='Convalida dati'!$D$8),"FALSO")))</f>
        <v>1</v>
      </c>
      <c r="F3292" s="58" t="str">
        <f t="shared" ca="1" si="402"/>
        <v>OK</v>
      </c>
      <c r="G3292" s="66">
        <f t="shared" si="390"/>
        <v>3287</v>
      </c>
      <c r="H3292" s="85">
        <v>45455</v>
      </c>
      <c r="I3292" s="296">
        <v>45455</v>
      </c>
      <c r="J3292" s="292" t="s">
        <v>6514</v>
      </c>
      <c r="K3292" s="76" t="s">
        <v>62</v>
      </c>
      <c r="L3292" s="76" t="s">
        <v>149</v>
      </c>
      <c r="M3292" s="78" t="s">
        <v>92</v>
      </c>
      <c r="N3292" s="64"/>
      <c r="O3292" s="272" t="s">
        <v>6515</v>
      </c>
      <c r="P3292" s="78" t="s">
        <v>35</v>
      </c>
      <c r="Q3292" s="280" t="s">
        <v>170</v>
      </c>
      <c r="R3292" s="382" t="s">
        <v>49</v>
      </c>
      <c r="S3292" s="387" t="str">
        <f>'EVCA sectoralclassification'!E214</f>
        <v>Systems software</v>
      </c>
      <c r="T3292" s="384" t="s">
        <v>166</v>
      </c>
      <c r="U3292" s="78" t="s">
        <v>218</v>
      </c>
      <c r="V3292" s="427" t="s">
        <v>5177</v>
      </c>
      <c r="W3292" s="462"/>
      <c r="X3292" s="489">
        <v>45462</v>
      </c>
      <c r="Y3292" s="482"/>
      <c r="Z3292" s="74"/>
    </row>
    <row r="3293" spans="2:26" ht="42.45" hidden="1" customHeight="1" x14ac:dyDescent="0.3">
      <c r="B3293" s="56" t="str">
        <f t="shared" ca="1" si="400"/>
        <v>VERO</v>
      </c>
      <c r="C3293" s="57" t="b">
        <f t="shared" si="401"/>
        <v>1</v>
      </c>
      <c r="D3293" s="57" t="b">
        <f>+IF(Q3293='Convalida dati'!$B$16,AND('Dealflow centrale'!V3293&lt;&gt;"",I3293&lt;&gt;""),IF(AND('Dealflow centrale'!Q3293='Convalida dati'!$B$17,'Dealflow centrale'!I3293=""),OR('Dealflow centrale'!V3293="",V3293='Convalida dati'!$D$8),"FALSO"))</f>
        <v>1</v>
      </c>
      <c r="E3293" s="57" t="b">
        <f>+IF(OR(T3293='Convalida dati'!$F$4,T3293='Convalida dati'!$F$5,T3293='Convalida dati'!$F$8),OR('Dealflow centrale'!V3293='Convalida dati'!$D$9,V3293='Convalida dati'!$D$6,V3293='Convalida dati'!$D$7),IF(OR('Dealflow centrale'!T3293='Convalida dati'!$F$6,'Dealflow centrale'!T3293='Convalida dati'!$F$7),OR('Dealflow centrale'!V3293='Convalida dati'!$D$12,'Dealflow centrale'!V3293='Convalida dati'!$D$9,'Dealflow centrale'!V3293='Convalida dati'!$D$6),IF(T3293="",OR(V3293="",V3293='Convalida dati'!$D$8),"FALSO")))</f>
        <v>1</v>
      </c>
      <c r="F3293" s="58" t="str">
        <f t="shared" ca="1" si="402"/>
        <v>OK</v>
      </c>
      <c r="G3293" s="60">
        <f t="shared" si="390"/>
        <v>3288</v>
      </c>
      <c r="H3293" s="84">
        <v>45455</v>
      </c>
      <c r="I3293" s="295">
        <v>45455</v>
      </c>
      <c r="J3293" s="279" t="s">
        <v>6513</v>
      </c>
      <c r="K3293" s="70" t="s">
        <v>62</v>
      </c>
      <c r="L3293" s="70" t="s">
        <v>165</v>
      </c>
      <c r="M3293" s="72" t="s">
        <v>90</v>
      </c>
      <c r="N3293" s="75"/>
      <c r="O3293" s="73" t="s">
        <v>6515</v>
      </c>
      <c r="P3293" s="72" t="s">
        <v>35</v>
      </c>
      <c r="Q3293" s="281" t="s">
        <v>170</v>
      </c>
      <c r="R3293" s="385" t="s">
        <v>48</v>
      </c>
      <c r="S3293" s="388" t="str">
        <f>+'EVCA sectoralclassification'!E200</f>
        <v>Internet technologies</v>
      </c>
      <c r="T3293" s="385" t="s">
        <v>166</v>
      </c>
      <c r="U3293" s="72" t="s">
        <v>218</v>
      </c>
      <c r="V3293" s="425" t="s">
        <v>5177</v>
      </c>
      <c r="W3293" s="461"/>
      <c r="X3293" s="488">
        <v>45462</v>
      </c>
      <c r="Y3293" s="483"/>
      <c r="Z3293" s="80"/>
    </row>
    <row r="3294" spans="2:26" ht="42.45" hidden="1" customHeight="1" x14ac:dyDescent="0.3">
      <c r="B3294" s="56" t="str">
        <f t="shared" ref="B3294:B3295" ca="1" si="403">IF(AND(+H3294&lt;=X3294,X3294&lt;=TODAY()),"VERO","FALSO")</f>
        <v>VERO</v>
      </c>
      <c r="C3294" s="57" t="b">
        <f t="shared" ref="C3294:C3295" si="404">+(AND(G3294&lt;&gt;"",H3294&lt;&gt;"",J3294&lt;&gt;"",K3294&lt;&gt;"",L3294&lt;&gt;"",M3294&lt;&gt;"",P3294&lt;&gt;"",Q3294&lt;&gt;""))</f>
        <v>1</v>
      </c>
      <c r="D3294" s="57" t="b">
        <f>+IF(Q3294='Convalida dati'!$B$16,AND('Dealflow centrale'!V3294&lt;&gt;"",I3294&lt;&gt;""),IF(AND('Dealflow centrale'!Q3294='Convalida dati'!$B$17,'Dealflow centrale'!I3294=""),OR('Dealflow centrale'!V3294="",V3294='Convalida dati'!$D$8),"FALSO"))</f>
        <v>1</v>
      </c>
      <c r="E3294" s="57" t="b">
        <f>+IF(OR(T3294='Convalida dati'!$F$4,T3294='Convalida dati'!$F$5,T3294='Convalida dati'!$F$8),OR('Dealflow centrale'!V3294='Convalida dati'!$D$9,V3294='Convalida dati'!$D$6,V3294='Convalida dati'!$D$7),IF(OR('Dealflow centrale'!T3294='Convalida dati'!$F$6,'Dealflow centrale'!T3294='Convalida dati'!$F$7),OR('Dealflow centrale'!V3294='Convalida dati'!$D$12,'Dealflow centrale'!V3294='Convalida dati'!$D$9,'Dealflow centrale'!V3294='Convalida dati'!$D$6),IF(T3294="",OR(V3294="",V3294='Convalida dati'!$D$8),"FALSO")))</f>
        <v>1</v>
      </c>
      <c r="F3294" s="58" t="str">
        <f t="shared" ref="F3294" ca="1" si="405">+IF(AND(B3294="VERO",C3294=TRUE,D3294=TRUE,E3294=TRUE),"OK","ERRORE")</f>
        <v>OK</v>
      </c>
      <c r="G3294" s="66">
        <f t="shared" si="390"/>
        <v>3289</v>
      </c>
      <c r="H3294" s="85">
        <v>45456</v>
      </c>
      <c r="I3294" s="296">
        <v>45456</v>
      </c>
      <c r="J3294" s="292" t="s">
        <v>6516</v>
      </c>
      <c r="K3294" s="76" t="s">
        <v>62</v>
      </c>
      <c r="L3294" s="76" t="s">
        <v>149</v>
      </c>
      <c r="M3294" s="78" t="s">
        <v>92</v>
      </c>
      <c r="N3294" s="64"/>
      <c r="O3294" s="272" t="s">
        <v>6517</v>
      </c>
      <c r="P3294" s="78" t="s">
        <v>169</v>
      </c>
      <c r="Q3294" s="280" t="s">
        <v>170</v>
      </c>
      <c r="R3294" s="382" t="s">
        <v>46</v>
      </c>
      <c r="S3294" s="387" t="str">
        <f>'EVCA sectoralclassification'!E179</f>
        <v>Energy: other</v>
      </c>
      <c r="T3294" s="384" t="s">
        <v>40</v>
      </c>
      <c r="U3294" s="78" t="s">
        <v>970</v>
      </c>
      <c r="V3294" s="445" t="s">
        <v>174</v>
      </c>
      <c r="W3294" s="396"/>
      <c r="X3294" s="489">
        <v>45462</v>
      </c>
      <c r="Y3294" s="482"/>
      <c r="Z3294" s="74"/>
    </row>
    <row r="3295" spans="2:26" ht="42.45" hidden="1" customHeight="1" x14ac:dyDescent="0.3">
      <c r="B3295" s="405" t="str">
        <f t="shared" ca="1" si="403"/>
        <v>VERO</v>
      </c>
      <c r="C3295" s="406" t="b">
        <f t="shared" si="404"/>
        <v>1</v>
      </c>
      <c r="D3295" s="406" t="b">
        <f>+IF(Q3295='Convalida dati'!$B$16,AND('Dealflow centrale'!V3295&lt;&gt;"",I3295&lt;&gt;""),IF(AND('Dealflow centrale'!Q3295='Convalida dati'!$B$17,'Dealflow centrale'!I3295=""),OR('Dealflow centrale'!V3295="",V3295='Convalida dati'!$D$8),"FALSO"))</f>
        <v>1</v>
      </c>
      <c r="E3295" s="406" t="b">
        <f>+IF(OR(T3295='Convalida dati'!$F$4,T3295='Convalida dati'!$F$5,T3295='Convalida dati'!$F$8),OR('Dealflow centrale'!V3295='Convalida dati'!$D$9,V3295='Convalida dati'!$D$6,V3295='Convalida dati'!$D$7,V3295='Convalida dati'!$D$11),IF(OR('Dealflow centrale'!T3295='Convalida dati'!$F$6,'Dealflow centrale'!T3295='Convalida dati'!$F$7),OR('Dealflow centrale'!V3295='Convalida dati'!$D$12,'Dealflow centrale'!V3295='Convalida dati'!$D$9,'Dealflow centrale'!V3295='Convalida dati'!$D$6),IF(T3295="",OR(V3295="",V3295='Convalida dati'!$D$8),"FALSO")))</f>
        <v>1</v>
      </c>
      <c r="F3295" s="58" t="str">
        <f t="shared" ref="F3295" ca="1" si="406">+IF(AND(B3295="VERO",C3295=TRUE,D3295=TRUE,E3295=TRUE),"OK","ERRORE")</f>
        <v>OK</v>
      </c>
      <c r="G3295" s="60">
        <f t="shared" si="390"/>
        <v>3290</v>
      </c>
      <c r="H3295" s="84">
        <v>45460</v>
      </c>
      <c r="I3295" s="295">
        <v>45460</v>
      </c>
      <c r="J3295" s="279" t="s">
        <v>6520</v>
      </c>
      <c r="K3295" s="70" t="s">
        <v>62</v>
      </c>
      <c r="L3295" s="70" t="s">
        <v>6833</v>
      </c>
      <c r="M3295" s="72" t="s">
        <v>97</v>
      </c>
      <c r="N3295" s="75"/>
      <c r="O3295" s="73" t="s">
        <v>6444</v>
      </c>
      <c r="P3295" s="72" t="s">
        <v>35</v>
      </c>
      <c r="Q3295" s="281" t="s">
        <v>170</v>
      </c>
      <c r="R3295" s="385" t="s">
        <v>49</v>
      </c>
      <c r="S3295" s="388" t="str">
        <f>'EVCA sectoralclassification'!E214</f>
        <v>Systems software</v>
      </c>
      <c r="T3295" s="385" t="s">
        <v>41</v>
      </c>
      <c r="U3295" s="72" t="s">
        <v>218</v>
      </c>
      <c r="V3295" s="441" t="s">
        <v>6460</v>
      </c>
      <c r="W3295" s="466"/>
      <c r="X3295" s="488">
        <v>45575</v>
      </c>
      <c r="Y3295" s="483" t="s">
        <v>6834</v>
      </c>
      <c r="Z3295" s="80"/>
    </row>
    <row r="3296" spans="2:26" ht="42.45" hidden="1" customHeight="1" x14ac:dyDescent="0.3">
      <c r="B3296" s="56" t="str">
        <f t="shared" ref="B3296" ca="1" si="407">IF(AND(+H3296&lt;=X3296,X3296&lt;=TODAY()),"VERO","FALSO")</f>
        <v>VERO</v>
      </c>
      <c r="C3296" s="57" t="b">
        <f t="shared" ref="C3296" si="408">+(AND(G3296&lt;&gt;"",H3296&lt;&gt;"",J3296&lt;&gt;"",K3296&lt;&gt;"",L3296&lt;&gt;"",M3296&lt;&gt;"",P3296&lt;&gt;"",Q3296&lt;&gt;""))</f>
        <v>1</v>
      </c>
      <c r="D3296" s="57" t="b">
        <f>+IF(Q3296='Convalida dati'!$B$16,AND('Dealflow centrale'!V3296&lt;&gt;"",I3296&lt;&gt;""),IF(AND('Dealflow centrale'!Q3296='Convalida dati'!$B$17,'Dealflow centrale'!I3296=""),OR('Dealflow centrale'!V3296="",V3296='Convalida dati'!$D$8),"FALSO"))</f>
        <v>1</v>
      </c>
      <c r="E3296" s="57" t="b">
        <f>+IF(OR(T3296='Convalida dati'!$F$4,T3296='Convalida dati'!$F$5,T3296='Convalida dati'!$F$8),OR('Dealflow centrale'!V3296='Convalida dati'!$D$9,V3296='Convalida dati'!$D$6,V3296='Convalida dati'!$D$7),IF(OR('Dealflow centrale'!T3296='Convalida dati'!$F$6,'Dealflow centrale'!T3296='Convalida dati'!$F$7),OR('Dealflow centrale'!V3296='Convalida dati'!$D$12,'Dealflow centrale'!V3296='Convalida dati'!$D$9,'Dealflow centrale'!V3296='Convalida dati'!$D$6),IF(T3296="",OR(V3296="",V3296='Convalida dati'!$D$8),"FALSO")))</f>
        <v>1</v>
      </c>
      <c r="F3296" s="58" t="str">
        <f t="shared" ref="F3296" ca="1" si="409">+IF(AND(B3296="VERO",C3296=TRUE,D3296=TRUE,E3296=TRUE),"OK","ERRORE")</f>
        <v>OK</v>
      </c>
      <c r="G3296" s="66">
        <f t="shared" si="390"/>
        <v>3291</v>
      </c>
      <c r="H3296" s="85">
        <v>45460</v>
      </c>
      <c r="I3296" s="296">
        <v>45460</v>
      </c>
      <c r="J3296" s="292" t="s">
        <v>6521</v>
      </c>
      <c r="K3296" s="76" t="s">
        <v>62</v>
      </c>
      <c r="L3296" s="76" t="s">
        <v>2824</v>
      </c>
      <c r="M3296" s="78" t="s">
        <v>88</v>
      </c>
      <c r="N3296" s="64"/>
      <c r="O3296" s="272" t="s">
        <v>6444</v>
      </c>
      <c r="P3296" s="78" t="s">
        <v>35</v>
      </c>
      <c r="Q3296" s="280" t="s">
        <v>170</v>
      </c>
      <c r="R3296" s="382" t="s">
        <v>43</v>
      </c>
      <c r="S3296" s="387" t="str">
        <f>'EVCA sectoralclassification'!E214</f>
        <v>Systems software</v>
      </c>
      <c r="T3296" s="384" t="s">
        <v>166</v>
      </c>
      <c r="U3296" s="78" t="s">
        <v>218</v>
      </c>
      <c r="V3296" s="427" t="s">
        <v>5177</v>
      </c>
      <c r="W3296" s="462"/>
      <c r="X3296" s="489">
        <v>45462</v>
      </c>
      <c r="Y3296" s="482"/>
      <c r="Z3296" s="74"/>
    </row>
    <row r="3297" spans="2:26" ht="42.45" hidden="1" customHeight="1" x14ac:dyDescent="0.3">
      <c r="B3297" s="56" t="str">
        <f t="shared" ref="B3297:B3299" ca="1" si="410">IF(AND(+H3297&lt;=X3297,X3297&lt;=TODAY()),"VERO","FALSO")</f>
        <v>VERO</v>
      </c>
      <c r="C3297" s="57" t="b">
        <f t="shared" ref="C3297:C3299" si="411">+(AND(G3297&lt;&gt;"",H3297&lt;&gt;"",J3297&lt;&gt;"",K3297&lt;&gt;"",L3297&lt;&gt;"",M3297&lt;&gt;"",P3297&lt;&gt;"",Q3297&lt;&gt;""))</f>
        <v>1</v>
      </c>
      <c r="D3297" s="57" t="b">
        <f>+IF(Q3297='Convalida dati'!$B$16,AND('Dealflow centrale'!V3297&lt;&gt;"",I3297&lt;&gt;""),IF(AND('Dealflow centrale'!Q3297='Convalida dati'!$B$17,'Dealflow centrale'!I3297=""),OR('Dealflow centrale'!V3297="",V3297='Convalida dati'!$D$8),"FALSO"))</f>
        <v>1</v>
      </c>
      <c r="E3297" s="57" t="b">
        <f>+IF(OR(T3297='Convalida dati'!$F$4,T3297='Convalida dati'!$F$5,T3297='Convalida dati'!$F$8),OR('Dealflow centrale'!V3297='Convalida dati'!$D$9,V3297='Convalida dati'!$D$6,V3297='Convalida dati'!$D$7),IF(OR('Dealflow centrale'!T3297='Convalida dati'!$F$6,'Dealflow centrale'!T3297='Convalida dati'!$F$7),OR('Dealflow centrale'!V3297='Convalida dati'!$D$12,'Dealflow centrale'!V3297='Convalida dati'!$D$9,'Dealflow centrale'!V3297='Convalida dati'!$D$6),IF(T3297="",OR(V3297="",V3297='Convalida dati'!$D$8),"FALSO")))</f>
        <v>1</v>
      </c>
      <c r="F3297" s="58" t="str">
        <f t="shared" ref="F3297:F3299" ca="1" si="412">+IF(AND(B3297="VERO",C3297=TRUE,D3297=TRUE,E3297=TRUE),"OK","ERRORE")</f>
        <v>OK</v>
      </c>
      <c r="G3297" s="60">
        <f t="shared" si="390"/>
        <v>3292</v>
      </c>
      <c r="H3297" s="84">
        <v>45460</v>
      </c>
      <c r="I3297" s="295">
        <v>45460</v>
      </c>
      <c r="J3297" s="279" t="s">
        <v>6522</v>
      </c>
      <c r="K3297" s="70" t="s">
        <v>62</v>
      </c>
      <c r="L3297" s="70" t="s">
        <v>149</v>
      </c>
      <c r="M3297" s="72" t="s">
        <v>92</v>
      </c>
      <c r="N3297" s="75"/>
      <c r="O3297" s="73" t="s">
        <v>6444</v>
      </c>
      <c r="P3297" s="72" t="s">
        <v>35</v>
      </c>
      <c r="Q3297" s="281" t="s">
        <v>170</v>
      </c>
      <c r="R3297" s="385" t="s">
        <v>49</v>
      </c>
      <c r="S3297" s="388" t="str">
        <f>+'EVCA sectoralclassification'!E214</f>
        <v>Systems software</v>
      </c>
      <c r="T3297" s="385" t="s">
        <v>166</v>
      </c>
      <c r="U3297" s="72" t="s">
        <v>218</v>
      </c>
      <c r="V3297" s="425" t="s">
        <v>5177</v>
      </c>
      <c r="W3297" s="461"/>
      <c r="X3297" s="488">
        <v>45462</v>
      </c>
      <c r="Y3297" s="483"/>
      <c r="Z3297" s="80"/>
    </row>
    <row r="3298" spans="2:26" ht="42.45" hidden="1" customHeight="1" x14ac:dyDescent="0.3">
      <c r="B3298" s="56" t="str">
        <f t="shared" ca="1" si="410"/>
        <v>VERO</v>
      </c>
      <c r="C3298" s="57" t="b">
        <f t="shared" si="411"/>
        <v>1</v>
      </c>
      <c r="D3298" s="57" t="b">
        <f>+IF(Q3298='Convalida dati'!$B$16,AND('Dealflow centrale'!V3298&lt;&gt;"",I3298&lt;&gt;""),IF(AND('Dealflow centrale'!Q3298='Convalida dati'!$B$17,'Dealflow centrale'!I3298=""),OR('Dealflow centrale'!V3298="",V3298='Convalida dati'!$D$8),"FALSO"))</f>
        <v>1</v>
      </c>
      <c r="E3298" s="57" t="b">
        <f>+IF(OR(T3298='Convalida dati'!$F$4,T3298='Convalida dati'!$F$5,T3298='Convalida dati'!$F$8),OR('Dealflow centrale'!V3298='Convalida dati'!$D$9,V3298='Convalida dati'!$D$6,V3298='Convalida dati'!$D$7),IF(OR('Dealflow centrale'!T3298='Convalida dati'!$F$6,'Dealflow centrale'!T3298='Convalida dati'!$F$7),OR('Dealflow centrale'!V3298='Convalida dati'!$D$12,'Dealflow centrale'!V3298='Convalida dati'!$D$9,'Dealflow centrale'!V3298='Convalida dati'!$D$6),IF(T3298="",OR(V3298="",V3298='Convalida dati'!$D$8),"FALSO")))</f>
        <v>1</v>
      </c>
      <c r="F3298" s="58" t="str">
        <f t="shared" ca="1" si="412"/>
        <v>OK</v>
      </c>
      <c r="G3298" s="66">
        <f t="shared" si="390"/>
        <v>3293</v>
      </c>
      <c r="H3298" s="85">
        <v>45460</v>
      </c>
      <c r="I3298" s="296">
        <v>45460</v>
      </c>
      <c r="J3298" s="292" t="s">
        <v>6523</v>
      </c>
      <c r="K3298" s="76" t="s">
        <v>62</v>
      </c>
      <c r="L3298" s="76" t="s">
        <v>891</v>
      </c>
      <c r="M3298" s="78" t="s">
        <v>100</v>
      </c>
      <c r="N3298" s="64"/>
      <c r="O3298" s="272" t="s">
        <v>6444</v>
      </c>
      <c r="P3298" s="78" t="s">
        <v>35</v>
      </c>
      <c r="Q3298" s="280" t="s">
        <v>170</v>
      </c>
      <c r="R3298" s="382" t="s">
        <v>48</v>
      </c>
      <c r="S3298" s="387" t="str">
        <f>'EVCA sectoralclassification'!E214</f>
        <v>Systems software</v>
      </c>
      <c r="T3298" s="384" t="s">
        <v>41</v>
      </c>
      <c r="U3298" s="78" t="s">
        <v>218</v>
      </c>
      <c r="V3298" s="445" t="s">
        <v>174</v>
      </c>
      <c r="W3298" s="396"/>
      <c r="X3298" s="489">
        <v>45462</v>
      </c>
      <c r="Y3298" s="482"/>
      <c r="Z3298" s="74"/>
    </row>
    <row r="3299" spans="2:26" ht="42.45" hidden="1" customHeight="1" x14ac:dyDescent="0.3">
      <c r="B3299" s="405" t="str">
        <f t="shared" ca="1" si="410"/>
        <v>VERO</v>
      </c>
      <c r="C3299" s="406" t="b">
        <f t="shared" si="411"/>
        <v>1</v>
      </c>
      <c r="D3299" s="406" t="b">
        <f>+IF(Q3299='Convalida dati'!$B$16,AND('Dealflow centrale'!V3299&lt;&gt;"",I3299&lt;&gt;""),IF(AND('Dealflow centrale'!Q3299='Convalida dati'!$B$17,'Dealflow centrale'!I3299=""),OR('Dealflow centrale'!V3299="",V3299='Convalida dati'!$D$8),"FALSO"))</f>
        <v>1</v>
      </c>
      <c r="E3299" s="406" t="b">
        <f>+IF(OR(T3299='Convalida dati'!$F$4,T3299='Convalida dati'!$F$8),OR('Dealflow centrale'!V3299='Convalida dati'!$D$6,V3299='Convalida dati'!$D$7),IF(OR('Dealflow centrale'!T3299='Convalida dati'!$F$5,'Dealflow centrale'!T3299='Convalida dati'!$F$6,'Dealflow centrale'!T3299='Convalida dati'!$F$7),OR('Dealflow centrale'!V3299='Convalida dati'!$D$12,'Dealflow centrale'!V3299='Convalida dati'!$D$11),IF(T3299="",OR(V3299="",V3299='Convalida dati'!$D$8),"FALSO")))</f>
        <v>1</v>
      </c>
      <c r="F3299" s="58" t="str">
        <f t="shared" ca="1" si="412"/>
        <v>OK</v>
      </c>
      <c r="G3299" s="60">
        <f t="shared" si="390"/>
        <v>3294</v>
      </c>
      <c r="H3299" s="84">
        <v>45460</v>
      </c>
      <c r="I3299" s="295">
        <v>45460</v>
      </c>
      <c r="J3299" s="279" t="s">
        <v>6524</v>
      </c>
      <c r="K3299" s="70" t="s">
        <v>62</v>
      </c>
      <c r="L3299" s="70" t="s">
        <v>1246</v>
      </c>
      <c r="M3299" s="72" t="s">
        <v>100</v>
      </c>
      <c r="N3299" s="75"/>
      <c r="O3299" s="73" t="s">
        <v>6444</v>
      </c>
      <c r="P3299" s="72" t="s">
        <v>35</v>
      </c>
      <c r="Q3299" s="281" t="s">
        <v>170</v>
      </c>
      <c r="R3299" s="385" t="s">
        <v>49</v>
      </c>
      <c r="S3299" s="388" t="str">
        <f>'EVCA sectoralclassification'!E59</f>
        <v>Industrial measurement, sensing and control</v>
      </c>
      <c r="T3299" s="385" t="s">
        <v>166</v>
      </c>
      <c r="U3299" s="72" t="s">
        <v>218</v>
      </c>
      <c r="V3299" s="441" t="s">
        <v>6460</v>
      </c>
      <c r="W3299" s="466"/>
      <c r="X3299" s="488">
        <v>45672</v>
      </c>
      <c r="Y3299" s="483" t="s">
        <v>7104</v>
      </c>
      <c r="Z3299" s="80"/>
    </row>
    <row r="3300" spans="2:26" ht="42.45" hidden="1" customHeight="1" x14ac:dyDescent="0.3">
      <c r="B3300" s="56" t="str">
        <f t="shared" ref="B3300" ca="1" si="413">IF(AND(+H3300&lt;=X3300,X3300&lt;=TODAY()),"VERO","FALSO")</f>
        <v>VERO</v>
      </c>
      <c r="C3300" s="57" t="b">
        <f t="shared" ref="C3300" si="414">+(AND(G3300&lt;&gt;"",H3300&lt;&gt;"",J3300&lt;&gt;"",K3300&lt;&gt;"",L3300&lt;&gt;"",M3300&lt;&gt;"",P3300&lt;&gt;"",Q3300&lt;&gt;""))</f>
        <v>1</v>
      </c>
      <c r="D3300" s="57" t="b">
        <f>+IF(Q3300='Convalida dati'!$B$16,AND('Dealflow centrale'!V3300&lt;&gt;"",I3300&lt;&gt;""),IF(AND('Dealflow centrale'!Q3300='Convalida dati'!$B$17,'Dealflow centrale'!I3300=""),OR('Dealflow centrale'!V3300="",V3300='Convalida dati'!$D$8),"FALSO"))</f>
        <v>1</v>
      </c>
      <c r="E3300" s="57" t="b">
        <f>+IF(OR(T3300='Convalida dati'!$F$4,T3300='Convalida dati'!$F$5,T3300='Convalida dati'!$F$8),OR('Dealflow centrale'!V3300='Convalida dati'!$D$9,V3300='Convalida dati'!$D$6,V3300='Convalida dati'!$D$7),IF(OR('Dealflow centrale'!T3300='Convalida dati'!$F$6,'Dealflow centrale'!T3300='Convalida dati'!$F$7),OR('Dealflow centrale'!V3300='Convalida dati'!$D$12,'Dealflow centrale'!V3300='Convalida dati'!$D$9,'Dealflow centrale'!V3300='Convalida dati'!$D$6),IF(T3300="",OR(V3300="",V3300='Convalida dati'!$D$8),"FALSO")))</f>
        <v>1</v>
      </c>
      <c r="F3300" s="58" t="str">
        <f t="shared" ref="F3300" ca="1" si="415">+IF(AND(B3300="VERO",C3300=TRUE,D3300=TRUE,E3300=TRUE),"OK","ERRORE")</f>
        <v>OK</v>
      </c>
      <c r="G3300" s="66">
        <f t="shared" si="390"/>
        <v>3295</v>
      </c>
      <c r="H3300" s="85">
        <v>45460</v>
      </c>
      <c r="I3300" s="296">
        <v>45460</v>
      </c>
      <c r="J3300" s="292" t="s">
        <v>6525</v>
      </c>
      <c r="K3300" s="76" t="s">
        <v>62</v>
      </c>
      <c r="L3300" s="76" t="s">
        <v>1197</v>
      </c>
      <c r="M3300" s="78" t="s">
        <v>96</v>
      </c>
      <c r="N3300" s="64"/>
      <c r="O3300" s="272" t="s">
        <v>6444</v>
      </c>
      <c r="P3300" s="78" t="s">
        <v>35</v>
      </c>
      <c r="Q3300" s="280" t="s">
        <v>170</v>
      </c>
      <c r="R3300" s="382" t="s">
        <v>49</v>
      </c>
      <c r="S3300" s="387" t="str">
        <f>'EVCA sectoralclassification'!E214</f>
        <v>Systems software</v>
      </c>
      <c r="T3300" s="384" t="s">
        <v>166</v>
      </c>
      <c r="U3300" s="78" t="s">
        <v>218</v>
      </c>
      <c r="V3300" s="427" t="s">
        <v>5177</v>
      </c>
      <c r="W3300" s="462"/>
      <c r="X3300" s="489">
        <v>45462</v>
      </c>
      <c r="Y3300" s="482"/>
      <c r="Z3300" s="74"/>
    </row>
    <row r="3301" spans="2:26" ht="42.45" hidden="1" customHeight="1" x14ac:dyDescent="0.3">
      <c r="B3301" s="56" t="str">
        <f t="shared" ref="B3301" ca="1" si="416">IF(AND(+H3301&lt;=X3301,X3301&lt;=TODAY()),"VERO","FALSO")</f>
        <v>VERO</v>
      </c>
      <c r="C3301" s="57" t="b">
        <f t="shared" ref="C3301" si="417">+(AND(G3301&lt;&gt;"",H3301&lt;&gt;"",J3301&lt;&gt;"",K3301&lt;&gt;"",L3301&lt;&gt;"",M3301&lt;&gt;"",P3301&lt;&gt;"",Q3301&lt;&gt;""))</f>
        <v>1</v>
      </c>
      <c r="D3301" s="57" t="b">
        <f>+IF(Q3301='Convalida dati'!$B$16,AND('Dealflow centrale'!V3301&lt;&gt;"",I3301&lt;&gt;""),IF(AND('Dealflow centrale'!Q3301='Convalida dati'!$B$17,'Dealflow centrale'!I3301=""),OR('Dealflow centrale'!V3301="",V3301='Convalida dati'!$D$8),"FALSO"))</f>
        <v>1</v>
      </c>
      <c r="E3301" s="57" t="b">
        <f>+IF(OR(T3301='Convalida dati'!$F$4,T3301='Convalida dati'!$F$5,T3301='Convalida dati'!$F$8),OR('Dealflow centrale'!V3301='Convalida dati'!$D$9,V3301='Convalida dati'!$D$6,V3301='Convalida dati'!$D$7),IF(OR('Dealflow centrale'!T3301='Convalida dati'!$F$6,'Dealflow centrale'!T3301='Convalida dati'!$F$7),OR('Dealflow centrale'!V3301='Convalida dati'!$D$12,'Dealflow centrale'!V3301='Convalida dati'!$D$9,'Dealflow centrale'!V3301='Convalida dati'!$D$6),IF(T3301="",OR(V3301="",V3301='Convalida dati'!$D$8),"FALSO")))</f>
        <v>1</v>
      </c>
      <c r="F3301" s="58" t="str">
        <f t="shared" ref="F3301" ca="1" si="418">+IF(AND(B3301="VERO",C3301=TRUE,D3301=TRUE,E3301=TRUE),"OK","ERRORE")</f>
        <v>OK</v>
      </c>
      <c r="G3301" s="60">
        <f t="shared" si="390"/>
        <v>3296</v>
      </c>
      <c r="H3301" s="84">
        <v>45456</v>
      </c>
      <c r="I3301" s="295">
        <v>45456</v>
      </c>
      <c r="J3301" s="279" t="s">
        <v>6518</v>
      </c>
      <c r="K3301" s="70" t="s">
        <v>62</v>
      </c>
      <c r="L3301" s="70" t="s">
        <v>2276</v>
      </c>
      <c r="M3301" s="72" t="s">
        <v>95</v>
      </c>
      <c r="N3301" s="75" t="s">
        <v>6526</v>
      </c>
      <c r="O3301" s="73"/>
      <c r="P3301" s="72" t="s">
        <v>36</v>
      </c>
      <c r="Q3301" s="281" t="s">
        <v>170</v>
      </c>
      <c r="R3301" s="385" t="s">
        <v>49</v>
      </c>
      <c r="S3301" s="388" t="str">
        <f>'EVCA sectoralclassification'!E214</f>
        <v>Systems software</v>
      </c>
      <c r="T3301" s="385" t="s">
        <v>166</v>
      </c>
      <c r="U3301" s="72" t="s">
        <v>218</v>
      </c>
      <c r="V3301" s="425" t="s">
        <v>5177</v>
      </c>
      <c r="W3301" s="461"/>
      <c r="X3301" s="488">
        <v>45462</v>
      </c>
      <c r="Y3301" s="483"/>
      <c r="Z3301" s="80"/>
    </row>
    <row r="3302" spans="2:26" ht="42.45" hidden="1" customHeight="1" x14ac:dyDescent="0.3">
      <c r="B3302" s="56" t="str">
        <f t="shared" ref="B3302" ca="1" si="419">IF(AND(+H3302&lt;=X3302,X3302&lt;=TODAY()),"VERO","FALSO")</f>
        <v>VERO</v>
      </c>
      <c r="C3302" s="57" t="b">
        <f t="shared" ref="C3302" si="420">+(AND(G3302&lt;&gt;"",H3302&lt;&gt;"",J3302&lt;&gt;"",K3302&lt;&gt;"",L3302&lt;&gt;"",M3302&lt;&gt;"",P3302&lt;&gt;"",Q3302&lt;&gt;""))</f>
        <v>1</v>
      </c>
      <c r="D3302" s="57" t="b">
        <f>+IF(Q3302='Convalida dati'!$B$16,AND('Dealflow centrale'!V3302&lt;&gt;"",I3302&lt;&gt;""),IF(AND('Dealflow centrale'!Q3302='Convalida dati'!$B$17,'Dealflow centrale'!I3302=""),OR('Dealflow centrale'!V3302="",V3302='Convalida dati'!$D$8),"FALSO"))</f>
        <v>1</v>
      </c>
      <c r="E3302" s="57" t="b">
        <f>+IF(OR(T3302='Convalida dati'!$F$4,T3302='Convalida dati'!$F$5,T3302='Convalida dati'!$F$8),OR('Dealflow centrale'!V3302='Convalida dati'!$D$9,V3302='Convalida dati'!$D$6,V3302='Convalida dati'!$D$7),IF(OR('Dealflow centrale'!T3302='Convalida dati'!$F$6,'Dealflow centrale'!T3302='Convalida dati'!$F$7),OR('Dealflow centrale'!V3302='Convalida dati'!$D$12,'Dealflow centrale'!V3302='Convalida dati'!$D$9,'Dealflow centrale'!V3302='Convalida dati'!$D$6),IF(T3302="",OR(V3302="",V3302='Convalida dati'!$D$8),"FALSO")))</f>
        <v>1</v>
      </c>
      <c r="F3302" s="58" t="str">
        <f t="shared" ref="F3302" ca="1" si="421">+IF(AND(B3302="VERO",C3302=TRUE,D3302=TRUE,E3302=TRUE),"OK","ERRORE")</f>
        <v>OK</v>
      </c>
      <c r="G3302" s="66">
        <f t="shared" si="390"/>
        <v>3297</v>
      </c>
      <c r="H3302" s="85">
        <v>45455</v>
      </c>
      <c r="I3302" s="296">
        <v>45455</v>
      </c>
      <c r="J3302" s="292" t="s">
        <v>6519</v>
      </c>
      <c r="K3302" s="76" t="s">
        <v>62</v>
      </c>
      <c r="L3302" s="76" t="s">
        <v>1209</v>
      </c>
      <c r="M3302" s="78" t="s">
        <v>97</v>
      </c>
      <c r="N3302" s="64" t="s">
        <v>6526</v>
      </c>
      <c r="O3302" s="272"/>
      <c r="P3302" s="78" t="s">
        <v>36</v>
      </c>
      <c r="Q3302" s="280" t="s">
        <v>170</v>
      </c>
      <c r="R3302" s="382" t="s">
        <v>49</v>
      </c>
      <c r="S3302" s="387" t="str">
        <f>'EVCA sectoralclassification'!E214</f>
        <v>Systems software</v>
      </c>
      <c r="T3302" s="384" t="s">
        <v>166</v>
      </c>
      <c r="U3302" s="78" t="s">
        <v>218</v>
      </c>
      <c r="V3302" s="427" t="s">
        <v>5177</v>
      </c>
      <c r="W3302" s="462"/>
      <c r="X3302" s="489">
        <v>45462</v>
      </c>
      <c r="Y3302" s="482"/>
      <c r="Z3302" s="74"/>
    </row>
    <row r="3303" spans="2:26" ht="42.45" hidden="1" customHeight="1" x14ac:dyDescent="0.3">
      <c r="B3303" s="56" t="str">
        <f t="shared" ref="B3303:B3304" ca="1" si="422">IF(AND(+H3303&lt;=X3303,X3303&lt;=TODAY()),"VERO","FALSO")</f>
        <v>VERO</v>
      </c>
      <c r="C3303" s="57" t="b">
        <f t="shared" ref="C3303:C3304" si="423">+(AND(G3303&lt;&gt;"",H3303&lt;&gt;"",J3303&lt;&gt;"",K3303&lt;&gt;"",L3303&lt;&gt;"",M3303&lt;&gt;"",P3303&lt;&gt;"",Q3303&lt;&gt;""))</f>
        <v>1</v>
      </c>
      <c r="D3303" s="57" t="b">
        <f>+IF(Q3303='Convalida dati'!$B$16,AND('Dealflow centrale'!V3303&lt;&gt;"",I3303&lt;&gt;""),IF(AND('Dealflow centrale'!Q3303='Convalida dati'!$B$17,'Dealflow centrale'!I3303=""),OR('Dealflow centrale'!V3303="",V3303='Convalida dati'!$D$8),"FALSO"))</f>
        <v>1</v>
      </c>
      <c r="E3303" s="57" t="b">
        <f>+IF(OR(T3303='Convalida dati'!$F$4,T3303='Convalida dati'!$F$5,T3303='Convalida dati'!$F$8),OR('Dealflow centrale'!V3303='Convalida dati'!$D$9,V3303='Convalida dati'!$D$6,V3303='Convalida dati'!$D$7),IF(OR('Dealflow centrale'!T3303='Convalida dati'!$F$6,'Dealflow centrale'!T3303='Convalida dati'!$F$7),OR('Dealflow centrale'!V3303='Convalida dati'!$D$12,'Dealflow centrale'!V3303='Convalida dati'!$D$9,'Dealflow centrale'!V3303='Convalida dati'!$D$6),IF(T3303="",OR(V3303="",V3303='Convalida dati'!$D$8),"FALSO")))</f>
        <v>1</v>
      </c>
      <c r="F3303" s="58" t="str">
        <f t="shared" ref="F3303:F3304" ca="1" si="424">+IF(AND(B3303="VERO",C3303=TRUE,D3303=TRUE,E3303=TRUE),"OK","ERRORE")</f>
        <v>OK</v>
      </c>
      <c r="G3303" s="60">
        <f t="shared" si="390"/>
        <v>3298</v>
      </c>
      <c r="H3303" s="84">
        <v>45467</v>
      </c>
      <c r="I3303" s="295">
        <v>45467</v>
      </c>
      <c r="J3303" s="279" t="s">
        <v>6530</v>
      </c>
      <c r="K3303" s="70" t="s">
        <v>62</v>
      </c>
      <c r="L3303" s="70" t="s">
        <v>149</v>
      </c>
      <c r="M3303" s="72" t="s">
        <v>92</v>
      </c>
      <c r="N3303" s="75"/>
      <c r="O3303" s="73" t="s">
        <v>6531</v>
      </c>
      <c r="P3303" s="72" t="s">
        <v>34</v>
      </c>
      <c r="Q3303" s="281" t="s">
        <v>170</v>
      </c>
      <c r="R3303" s="385" t="s">
        <v>49</v>
      </c>
      <c r="S3303" s="388" t="str">
        <f>'EVCA sectoralclassification'!E214</f>
        <v>Systems software</v>
      </c>
      <c r="T3303" s="385" t="s">
        <v>166</v>
      </c>
      <c r="U3303" s="72" t="s">
        <v>218</v>
      </c>
      <c r="V3303" s="425" t="s">
        <v>5177</v>
      </c>
      <c r="W3303" s="461"/>
      <c r="X3303" s="488">
        <v>45468</v>
      </c>
      <c r="Y3303" s="483"/>
      <c r="Z3303" s="80"/>
    </row>
    <row r="3304" spans="2:26" ht="42.45" hidden="1" customHeight="1" x14ac:dyDescent="0.3">
      <c r="B3304" s="56" t="str">
        <f t="shared" ca="1" si="422"/>
        <v>VERO</v>
      </c>
      <c r="C3304" s="57" t="b">
        <f t="shared" si="423"/>
        <v>1</v>
      </c>
      <c r="D3304" s="57" t="b">
        <f>+IF(Q3304='Convalida dati'!$B$16,AND('Dealflow centrale'!V3304&lt;&gt;"",I3304&lt;&gt;""),IF(AND('Dealflow centrale'!Q3304='Convalida dati'!$B$17,'Dealflow centrale'!I3304=""),OR('Dealflow centrale'!V3304="",V3304='Convalida dati'!$D$8),"FALSO"))</f>
        <v>1</v>
      </c>
      <c r="E3304" s="57" t="b">
        <f>+IF(OR(T3304='Convalida dati'!$F$4,T3304='Convalida dati'!$F$5,T3304='Convalida dati'!$F$8),OR('Dealflow centrale'!V3304='Convalida dati'!$D$9,V3304='Convalida dati'!$D$6,V3304='Convalida dati'!$D$7),IF(OR('Dealflow centrale'!T3304='Convalida dati'!$F$6,'Dealflow centrale'!T3304='Convalida dati'!$F$7),OR('Dealflow centrale'!V3304='Convalida dati'!$D$12,'Dealflow centrale'!V3304='Convalida dati'!$D$9,'Dealflow centrale'!V3304='Convalida dati'!$D$6),IF(T3304="",OR(V3304="",V3304='Convalida dati'!$D$8),"FALSO")))</f>
        <v>1</v>
      </c>
      <c r="F3304" s="58" t="str">
        <f t="shared" ca="1" si="424"/>
        <v>OK</v>
      </c>
      <c r="G3304" s="66">
        <f t="shared" si="390"/>
        <v>3299</v>
      </c>
      <c r="H3304" s="85">
        <v>45466</v>
      </c>
      <c r="I3304" s="296">
        <v>45466</v>
      </c>
      <c r="J3304" s="292" t="s">
        <v>6532</v>
      </c>
      <c r="K3304" s="76" t="s">
        <v>62</v>
      </c>
      <c r="L3304" s="76" t="s">
        <v>206</v>
      </c>
      <c r="M3304" s="78" t="s">
        <v>206</v>
      </c>
      <c r="N3304" s="64"/>
      <c r="O3304" s="272" t="s">
        <v>6533</v>
      </c>
      <c r="P3304" s="78" t="s">
        <v>34</v>
      </c>
      <c r="Q3304" s="280" t="s">
        <v>170</v>
      </c>
      <c r="R3304" s="382" t="s">
        <v>49</v>
      </c>
      <c r="S3304" s="387" t="str">
        <f>'EVCA sectoralclassification'!E214</f>
        <v>Systems software</v>
      </c>
      <c r="T3304" s="382" t="s">
        <v>40</v>
      </c>
      <c r="U3304" s="78" t="s">
        <v>218</v>
      </c>
      <c r="V3304" s="445" t="s">
        <v>174</v>
      </c>
      <c r="W3304" s="396"/>
      <c r="X3304" s="489">
        <v>45468</v>
      </c>
      <c r="Y3304" s="482"/>
      <c r="Z3304" s="74"/>
    </row>
    <row r="3305" spans="2:26" ht="42.45" hidden="1" customHeight="1" x14ac:dyDescent="0.3">
      <c r="B3305" s="56" t="str">
        <f t="shared" ref="B3305:B3306" ca="1" si="425">IF(AND(+H3305&lt;=X3305,X3305&lt;=TODAY()),"VERO","FALSO")</f>
        <v>VERO</v>
      </c>
      <c r="C3305" s="57" t="b">
        <f t="shared" ref="C3305:C3306" si="426">+(AND(G3305&lt;&gt;"",H3305&lt;&gt;"",J3305&lt;&gt;"",K3305&lt;&gt;"",L3305&lt;&gt;"",M3305&lt;&gt;"",P3305&lt;&gt;"",Q3305&lt;&gt;""))</f>
        <v>1</v>
      </c>
      <c r="D3305" s="57" t="b">
        <f>+IF(Q3305='Convalida dati'!$B$16,AND('Dealflow centrale'!V3305&lt;&gt;"",I3305&lt;&gt;""),IF(AND('Dealflow centrale'!Q3305='Convalida dati'!$B$17,'Dealflow centrale'!I3305=""),OR('Dealflow centrale'!V3305="",V3305='Convalida dati'!$D$8),"FALSO"))</f>
        <v>1</v>
      </c>
      <c r="E3305" s="57" t="b">
        <f>+IF(OR(T3305='Convalida dati'!$F$4,T3305='Convalida dati'!$F$5,T3305='Convalida dati'!$F$8),OR('Dealflow centrale'!V3305='Convalida dati'!$D$9,V3305='Convalida dati'!$D$6,V3305='Convalida dati'!$D$7,V3305='Convalida dati'!$D$11),IF(OR('Dealflow centrale'!T3305='Convalida dati'!$F$6,'Dealflow centrale'!T3305='Convalida dati'!$F$7),OR('Dealflow centrale'!V3305='Convalida dati'!$D$12,'Dealflow centrale'!V3305='Convalida dati'!$D$9,'Dealflow centrale'!V3305='Convalida dati'!$D$6),IF(T3305="",OR(V3305="",V3305='Convalida dati'!$D$8),"FALSO")))</f>
        <v>1</v>
      </c>
      <c r="F3305" s="58" t="str">
        <f t="shared" ref="F3305:F3306" ca="1" si="427">+IF(AND(B3305="VERO",C3305=TRUE,D3305=TRUE,E3305=TRUE),"OK","ERRORE")</f>
        <v>OK</v>
      </c>
      <c r="G3305" s="60">
        <f t="shared" si="390"/>
        <v>3300</v>
      </c>
      <c r="H3305" s="84">
        <v>45464</v>
      </c>
      <c r="I3305" s="295">
        <v>45464</v>
      </c>
      <c r="J3305" s="279" t="s">
        <v>6534</v>
      </c>
      <c r="K3305" s="70" t="s">
        <v>62</v>
      </c>
      <c r="L3305" s="70" t="s">
        <v>234</v>
      </c>
      <c r="M3305" s="72" t="s">
        <v>96</v>
      </c>
      <c r="N3305" s="75"/>
      <c r="O3305" s="73" t="s">
        <v>6535</v>
      </c>
      <c r="P3305" s="72" t="s">
        <v>169</v>
      </c>
      <c r="Q3305" s="281" t="s">
        <v>170</v>
      </c>
      <c r="R3305" s="385" t="s">
        <v>49</v>
      </c>
      <c r="S3305" s="388" t="str">
        <f>'EVCA sectoralclassification'!E214</f>
        <v>Systems software</v>
      </c>
      <c r="T3305" s="385" t="s">
        <v>41</v>
      </c>
      <c r="U3305" s="72" t="s">
        <v>6536</v>
      </c>
      <c r="V3305" s="441" t="s">
        <v>6460</v>
      </c>
      <c r="W3305" s="466"/>
      <c r="X3305" s="488">
        <v>45468</v>
      </c>
      <c r="Y3305" s="483"/>
      <c r="Z3305" s="80"/>
    </row>
    <row r="3306" spans="2:26" ht="42.45" hidden="1" customHeight="1" x14ac:dyDescent="0.3">
      <c r="B3306" s="56" t="str">
        <f t="shared" ca="1" si="425"/>
        <v>VERO</v>
      </c>
      <c r="C3306" s="57" t="b">
        <f t="shared" si="426"/>
        <v>1</v>
      </c>
      <c r="D3306" s="57" t="b">
        <f>+IF(Q3306='Convalida dati'!$B$16,AND('Dealflow centrale'!V3306&lt;&gt;"",I3306&lt;&gt;""),IF(AND('Dealflow centrale'!Q3306='Convalida dati'!$B$17,'Dealflow centrale'!I3306=""),OR('Dealflow centrale'!V3306="",V3306='Convalida dati'!$D$8),"FALSO"))</f>
        <v>1</v>
      </c>
      <c r="E3306" s="57" t="b">
        <f>+IF(OR(T3306='Convalida dati'!$F$4,T3306='Convalida dati'!$F$5,T3306='Convalida dati'!$F$8),OR('Dealflow centrale'!V3306='Convalida dati'!$D$9,V3306='Convalida dati'!$D$6,V3306='Convalida dati'!$D$7),IF(OR('Dealflow centrale'!T3306='Convalida dati'!$F$6,'Dealflow centrale'!T3306='Convalida dati'!$F$7),OR('Dealflow centrale'!V3306='Convalida dati'!$D$12,'Dealflow centrale'!V3306='Convalida dati'!$D$9,'Dealflow centrale'!V3306='Convalida dati'!$D$6),IF(T3306="",OR(V3306="",V3306='Convalida dati'!$D$8),"FALSO")))</f>
        <v>1</v>
      </c>
      <c r="F3306" s="58" t="str">
        <f t="shared" ca="1" si="427"/>
        <v>OK</v>
      </c>
      <c r="G3306" s="66">
        <f t="shared" si="390"/>
        <v>3301</v>
      </c>
      <c r="H3306" s="85">
        <v>45463</v>
      </c>
      <c r="I3306" s="296">
        <v>45463</v>
      </c>
      <c r="J3306" s="292" t="s">
        <v>6538</v>
      </c>
      <c r="K3306" s="76" t="s">
        <v>62</v>
      </c>
      <c r="L3306" s="76" t="s">
        <v>234</v>
      </c>
      <c r="M3306" s="78" t="s">
        <v>96</v>
      </c>
      <c r="N3306" s="64"/>
      <c r="O3306" s="272" t="s">
        <v>6537</v>
      </c>
      <c r="P3306" s="78" t="s">
        <v>37</v>
      </c>
      <c r="Q3306" s="280" t="s">
        <v>170</v>
      </c>
      <c r="R3306" s="382" t="s">
        <v>48</v>
      </c>
      <c r="S3306" s="387" t="str">
        <f>'EVCA sectoralclassification'!E200</f>
        <v>Internet technologies</v>
      </c>
      <c r="T3306" s="382" t="s">
        <v>166</v>
      </c>
      <c r="U3306" s="78" t="s">
        <v>218</v>
      </c>
      <c r="V3306" s="427" t="s">
        <v>5177</v>
      </c>
      <c r="W3306" s="462"/>
      <c r="X3306" s="489">
        <v>45468</v>
      </c>
      <c r="Y3306" s="482"/>
      <c r="Z3306" s="74"/>
    </row>
    <row r="3307" spans="2:26" ht="42.45" hidden="1" customHeight="1" x14ac:dyDescent="0.3">
      <c r="B3307" s="56" t="str">
        <f t="shared" ref="B3307:B3308" ca="1" si="428">IF(AND(+H3307&lt;=X3307,X3307&lt;=TODAY()),"VERO","FALSO")</f>
        <v>VERO</v>
      </c>
      <c r="C3307" s="57" t="b">
        <f t="shared" ref="C3307:C3308" si="429">+(AND(G3307&lt;&gt;"",H3307&lt;&gt;"",J3307&lt;&gt;"",K3307&lt;&gt;"",L3307&lt;&gt;"",M3307&lt;&gt;"",P3307&lt;&gt;"",Q3307&lt;&gt;""))</f>
        <v>1</v>
      </c>
      <c r="D3307" s="57" t="b">
        <f>+IF(Q3307='Convalida dati'!$B$16,AND('Dealflow centrale'!V3307&lt;&gt;"",I3307&lt;&gt;""),IF(AND('Dealflow centrale'!Q3307='Convalida dati'!$B$17,'Dealflow centrale'!I3307=""),OR('Dealflow centrale'!V3307="",V3307='Convalida dati'!$D$8),"FALSO"))</f>
        <v>1</v>
      </c>
      <c r="E3307" s="57" t="b">
        <f>+IF(OR(T3307='Convalida dati'!$F$4,T3307='Convalida dati'!$F$5,T3307='Convalida dati'!$F$8),OR('Dealflow centrale'!V3307='Convalida dati'!$D$9,V3307='Convalida dati'!$D$6,V3307='Convalida dati'!$D$7,V3307='Convalida dati'!$D$11),IF(OR('Dealflow centrale'!T3307='Convalida dati'!$F$6,'Dealflow centrale'!T3307='Convalida dati'!$F$7),OR('Dealflow centrale'!V3307='Convalida dati'!$D$12,'Dealflow centrale'!V3307='Convalida dati'!$D$9,'Dealflow centrale'!V3307='Convalida dati'!$D$6),IF(T3307="",OR(V3307="",V3307='Convalida dati'!$D$8),"FALSO")))</f>
        <v>1</v>
      </c>
      <c r="F3307" s="58" t="str">
        <f t="shared" ref="F3307:F3308" ca="1" si="430">+IF(AND(B3307="VERO",C3307=TRUE,D3307=TRUE,E3307=TRUE),"OK","ERRORE")</f>
        <v>OK</v>
      </c>
      <c r="G3307" s="60">
        <f t="shared" si="390"/>
        <v>3302</v>
      </c>
      <c r="H3307" s="84">
        <v>45463</v>
      </c>
      <c r="I3307" s="295">
        <v>45463</v>
      </c>
      <c r="J3307" s="279" t="s">
        <v>6539</v>
      </c>
      <c r="K3307" s="70" t="s">
        <v>62</v>
      </c>
      <c r="L3307" s="70" t="s">
        <v>234</v>
      </c>
      <c r="M3307" s="72" t="s">
        <v>96</v>
      </c>
      <c r="N3307" s="75"/>
      <c r="O3307" s="73" t="s">
        <v>6537</v>
      </c>
      <c r="P3307" s="72" t="s">
        <v>37</v>
      </c>
      <c r="Q3307" s="281" t="s">
        <v>170</v>
      </c>
      <c r="R3307" s="385" t="s">
        <v>49</v>
      </c>
      <c r="S3307" s="388" t="str">
        <f>'EVCA sectoralclassification'!E214</f>
        <v>Systems software</v>
      </c>
      <c r="T3307" s="385" t="s">
        <v>166</v>
      </c>
      <c r="U3307" s="72" t="s">
        <v>218</v>
      </c>
      <c r="V3307" s="431" t="s">
        <v>5177</v>
      </c>
      <c r="W3307" s="464"/>
      <c r="X3307" s="488">
        <v>45468</v>
      </c>
      <c r="Y3307" s="483"/>
      <c r="Z3307" s="80"/>
    </row>
    <row r="3308" spans="2:26" ht="42.45" hidden="1" customHeight="1" x14ac:dyDescent="0.3">
      <c r="B3308" s="56" t="str">
        <f t="shared" ca="1" si="428"/>
        <v>VERO</v>
      </c>
      <c r="C3308" s="57" t="b">
        <f t="shared" si="429"/>
        <v>1</v>
      </c>
      <c r="D3308" s="57" t="b">
        <f>+IF(Q3308='Convalida dati'!$B$16,AND('Dealflow centrale'!V3308&lt;&gt;"",I3308&lt;&gt;""),IF(AND('Dealflow centrale'!Q3308='Convalida dati'!$B$17,'Dealflow centrale'!I3308=""),OR('Dealflow centrale'!V3308="",V3308='Convalida dati'!$D$8),"FALSO"))</f>
        <v>1</v>
      </c>
      <c r="E3308" s="57" t="b">
        <f>+IF(OR(T3308='Convalida dati'!$F$4,T3308='Convalida dati'!$F$5,T3308='Convalida dati'!$F$8),OR('Dealflow centrale'!V3308='Convalida dati'!$D$9,V3308='Convalida dati'!$D$6,V3308='Convalida dati'!$D$7),IF(OR('Dealflow centrale'!T3308='Convalida dati'!$F$6,'Dealflow centrale'!T3308='Convalida dati'!$F$7),OR('Dealflow centrale'!V3308='Convalida dati'!$D$12,'Dealflow centrale'!V3308='Convalida dati'!$D$9,'Dealflow centrale'!V3308='Convalida dati'!$D$6),IF(T3308="",OR(V3308="",V3308='Convalida dati'!$D$8),"FALSO")))</f>
        <v>1</v>
      </c>
      <c r="F3308" s="58" t="str">
        <f t="shared" ca="1" si="430"/>
        <v>OK</v>
      </c>
      <c r="G3308" s="66">
        <f t="shared" si="390"/>
        <v>3303</v>
      </c>
      <c r="H3308" s="85">
        <v>45463</v>
      </c>
      <c r="I3308" s="296">
        <v>45463</v>
      </c>
      <c r="J3308" s="292" t="s">
        <v>6540</v>
      </c>
      <c r="K3308" s="76" t="s">
        <v>62</v>
      </c>
      <c r="L3308" s="76" t="s">
        <v>234</v>
      </c>
      <c r="M3308" s="78" t="s">
        <v>96</v>
      </c>
      <c r="N3308" s="64"/>
      <c r="O3308" s="272" t="s">
        <v>6537</v>
      </c>
      <c r="P3308" s="78" t="s">
        <v>37</v>
      </c>
      <c r="Q3308" s="280" t="s">
        <v>170</v>
      </c>
      <c r="R3308" s="382" t="s">
        <v>46</v>
      </c>
      <c r="S3308" s="387" t="str">
        <f>'EVCA sectoralclassification'!E171</f>
        <v>Electricity supply</v>
      </c>
      <c r="T3308" s="382" t="s">
        <v>166</v>
      </c>
      <c r="U3308" s="78" t="s">
        <v>218</v>
      </c>
      <c r="V3308" s="427" t="s">
        <v>5177</v>
      </c>
      <c r="W3308" s="462"/>
      <c r="X3308" s="489">
        <v>45468</v>
      </c>
      <c r="Y3308" s="482"/>
      <c r="Z3308" s="74"/>
    </row>
    <row r="3309" spans="2:26" ht="42.45" hidden="1" customHeight="1" x14ac:dyDescent="0.3">
      <c r="B3309" s="56" t="str">
        <f t="shared" ref="B3309" ca="1" si="431">IF(AND(+H3309&lt;=X3309,X3309&lt;=TODAY()),"VERO","FALSO")</f>
        <v>VERO</v>
      </c>
      <c r="C3309" s="57" t="b">
        <f t="shared" ref="C3309" si="432">+(AND(G3309&lt;&gt;"",H3309&lt;&gt;"",J3309&lt;&gt;"",K3309&lt;&gt;"",L3309&lt;&gt;"",M3309&lt;&gt;"",P3309&lt;&gt;"",Q3309&lt;&gt;""))</f>
        <v>1</v>
      </c>
      <c r="D3309" s="57" t="b">
        <f>+IF(Q3309='Convalida dati'!$B$16,AND('Dealflow centrale'!V3309&lt;&gt;"",I3309&lt;&gt;""),IF(AND('Dealflow centrale'!Q3309='Convalida dati'!$B$17,'Dealflow centrale'!I3309=""),OR('Dealflow centrale'!V3309="",V3309='Convalida dati'!$D$8),"FALSO"))</f>
        <v>1</v>
      </c>
      <c r="E3309" s="57" t="b">
        <f>+IF(OR(T3309='Convalida dati'!$F$4,T3309='Convalida dati'!$F$5,T3309='Convalida dati'!$F$8),OR('Dealflow centrale'!V3309='Convalida dati'!$D$9,V3309='Convalida dati'!$D$6,V3309='Convalida dati'!$D$7,V3309='Convalida dati'!$D$11),IF(OR('Dealflow centrale'!T3309='Convalida dati'!$F$6,'Dealflow centrale'!T3309='Convalida dati'!$F$7),OR('Dealflow centrale'!V3309='Convalida dati'!$D$12,'Dealflow centrale'!V3309='Convalida dati'!$D$9,'Dealflow centrale'!V3309='Convalida dati'!$D$6),IF(T3309="",OR(V3309="",V3309='Convalida dati'!$D$8),"FALSO")))</f>
        <v>1</v>
      </c>
      <c r="F3309" s="58" t="str">
        <f t="shared" ref="F3309" ca="1" si="433">+IF(AND(B3309="VERO",C3309=TRUE,D3309=TRUE,E3309=TRUE),"OK","ERRORE")</f>
        <v>OK</v>
      </c>
      <c r="G3309" s="60">
        <f t="shared" si="390"/>
        <v>3304</v>
      </c>
      <c r="H3309" s="84">
        <v>45463</v>
      </c>
      <c r="I3309" s="295">
        <v>45463</v>
      </c>
      <c r="J3309" s="279" t="s">
        <v>6541</v>
      </c>
      <c r="K3309" s="70" t="s">
        <v>62</v>
      </c>
      <c r="L3309" s="70" t="s">
        <v>234</v>
      </c>
      <c r="M3309" s="72" t="s">
        <v>96</v>
      </c>
      <c r="N3309" s="75"/>
      <c r="O3309" s="73" t="s">
        <v>6537</v>
      </c>
      <c r="P3309" s="72" t="s">
        <v>37</v>
      </c>
      <c r="Q3309" s="281" t="s">
        <v>170</v>
      </c>
      <c r="R3309" s="385" t="s">
        <v>49</v>
      </c>
      <c r="S3309" s="388" t="str">
        <f>'EVCA sectoralclassification'!E41</f>
        <v>Business and industrial products</v>
      </c>
      <c r="T3309" s="385" t="s">
        <v>40</v>
      </c>
      <c r="U3309" s="72" t="s">
        <v>233</v>
      </c>
      <c r="V3309" s="441" t="s">
        <v>6460</v>
      </c>
      <c r="W3309" s="466"/>
      <c r="X3309" s="488">
        <v>45468</v>
      </c>
      <c r="Y3309" s="483"/>
      <c r="Z3309" s="80"/>
    </row>
    <row r="3310" spans="2:26" ht="42.45" hidden="1" customHeight="1" x14ac:dyDescent="0.3">
      <c r="B3310" s="56" t="str">
        <f t="shared" ref="B3310:B3320" ca="1" si="434">IF(AND(+H3310&lt;=X3310,X3310&lt;=TODAY()),"VERO","FALSO")</f>
        <v>VERO</v>
      </c>
      <c r="C3310" s="57" t="b">
        <f t="shared" ref="C3310:C3320" si="435">+(AND(G3310&lt;&gt;"",H3310&lt;&gt;"",J3310&lt;&gt;"",K3310&lt;&gt;"",L3310&lt;&gt;"",M3310&lt;&gt;"",P3310&lt;&gt;"",Q3310&lt;&gt;""))</f>
        <v>1</v>
      </c>
      <c r="D3310" s="57" t="b">
        <f>+IF(Q3310='Convalida dati'!$B$16,AND('Dealflow centrale'!V3310&lt;&gt;"",I3310&lt;&gt;""),IF(AND('Dealflow centrale'!Q3310='Convalida dati'!$B$17,'Dealflow centrale'!I3310=""),OR('Dealflow centrale'!V3310="",V3310='Convalida dati'!$D$8),"FALSO"))</f>
        <v>1</v>
      </c>
      <c r="E3310" s="57" t="b">
        <f>+IF(OR(T3310='Convalida dati'!$F$4,T3310='Convalida dati'!$F$5,T3310='Convalida dati'!$F$8),OR('Dealflow centrale'!V3310='Convalida dati'!$D$9,V3310='Convalida dati'!$D$6,V3310='Convalida dati'!$D$7,V3310='Convalida dati'!$D$11),IF(OR('Dealflow centrale'!T3310='Convalida dati'!$F$6,'Dealflow centrale'!T3310='Convalida dati'!$F$7),OR('Dealflow centrale'!V3310='Convalida dati'!$D$12,'Dealflow centrale'!V3310='Convalida dati'!$D$9,'Dealflow centrale'!V3310='Convalida dati'!$D$6),IF(T3310="",OR(V3310="",V3310='Convalida dati'!$D$8),"FALSO")))</f>
        <v>1</v>
      </c>
      <c r="F3310" s="58" t="str">
        <f t="shared" ref="F3310:F3320" ca="1" si="436">+IF(AND(B3310="VERO",C3310=TRUE,D3310=TRUE,E3310=TRUE),"OK","ERRORE")</f>
        <v>OK</v>
      </c>
      <c r="G3310" s="66">
        <f t="shared" si="390"/>
        <v>3305</v>
      </c>
      <c r="H3310" s="85">
        <v>45462</v>
      </c>
      <c r="I3310" s="296">
        <v>45468</v>
      </c>
      <c r="J3310" s="292" t="s">
        <v>6544</v>
      </c>
      <c r="K3310" s="76" t="s">
        <v>62</v>
      </c>
      <c r="L3310" s="76" t="s">
        <v>202</v>
      </c>
      <c r="M3310" s="78" t="s">
        <v>89</v>
      </c>
      <c r="N3310" s="64"/>
      <c r="O3310" s="272" t="s">
        <v>6557</v>
      </c>
      <c r="P3310" s="78" t="s">
        <v>34</v>
      </c>
      <c r="Q3310" s="280" t="s">
        <v>170</v>
      </c>
      <c r="R3310" s="382" t="s">
        <v>49</v>
      </c>
      <c r="S3310" s="387" t="str">
        <f>'EVCA sectoralclassification'!E214</f>
        <v>Systems software</v>
      </c>
      <c r="T3310" s="382" t="s">
        <v>166</v>
      </c>
      <c r="U3310" s="78" t="s">
        <v>218</v>
      </c>
      <c r="V3310" s="427" t="s">
        <v>5177</v>
      </c>
      <c r="W3310" s="462"/>
      <c r="X3310" s="489">
        <v>45476</v>
      </c>
      <c r="Y3310" s="482"/>
      <c r="Z3310" s="74"/>
    </row>
    <row r="3311" spans="2:26" ht="42.45" hidden="1" customHeight="1" x14ac:dyDescent="0.3">
      <c r="B3311" s="56" t="str">
        <f t="shared" ca="1" si="434"/>
        <v>VERO</v>
      </c>
      <c r="C3311" s="57" t="b">
        <f t="shared" si="435"/>
        <v>1</v>
      </c>
      <c r="D3311" s="57" t="b">
        <f>+IF(Q3311='Convalida dati'!$B$16,AND('Dealflow centrale'!V3311&lt;&gt;"",I3311&lt;&gt;""),IF(AND('Dealflow centrale'!Q3311='Convalida dati'!$B$17,'Dealflow centrale'!I3311=""),OR('Dealflow centrale'!V3311="",V3311='Convalida dati'!$D$8),"FALSO"))</f>
        <v>1</v>
      </c>
      <c r="E3311" s="57" t="b">
        <f>+IF(OR(T3311='Convalida dati'!$F$4,T3311='Convalida dati'!$F$5,T3311='Convalida dati'!$F$8),OR('Dealflow centrale'!V3311='Convalida dati'!$D$9,V3311='Convalida dati'!$D$6,V3311='Convalida dati'!$D$7,V3311='Convalida dati'!$D$11),IF(OR('Dealflow centrale'!T3311='Convalida dati'!$F$6,'Dealflow centrale'!T3311='Convalida dati'!$F$7),OR('Dealflow centrale'!V3311='Convalida dati'!$D$12,'Dealflow centrale'!V3311='Convalida dati'!$D$9,'Dealflow centrale'!V3311='Convalida dati'!$D$6),IF(T3311="",OR(V3311="",V3311='Convalida dati'!$D$8),"FALSO")))</f>
        <v>1</v>
      </c>
      <c r="F3311" s="58" t="str">
        <f t="shared" ca="1" si="436"/>
        <v>OK</v>
      </c>
      <c r="G3311" s="60">
        <f t="shared" si="390"/>
        <v>3306</v>
      </c>
      <c r="H3311" s="84">
        <v>45469</v>
      </c>
      <c r="I3311" s="295">
        <v>45469</v>
      </c>
      <c r="J3311" s="279" t="s">
        <v>6545</v>
      </c>
      <c r="K3311" s="70" t="s">
        <v>62</v>
      </c>
      <c r="L3311" s="70" t="s">
        <v>165</v>
      </c>
      <c r="M3311" s="72" t="s">
        <v>90</v>
      </c>
      <c r="N3311" s="75" t="s">
        <v>6526</v>
      </c>
      <c r="O3311" s="73"/>
      <c r="P3311" s="72" t="s">
        <v>36</v>
      </c>
      <c r="Q3311" s="281" t="s">
        <v>170</v>
      </c>
      <c r="R3311" s="385" t="s">
        <v>49</v>
      </c>
      <c r="S3311" s="398" t="str">
        <f>'EVCA sectoralclassification'!E214</f>
        <v>Systems software</v>
      </c>
      <c r="T3311" s="385" t="s">
        <v>166</v>
      </c>
      <c r="U3311" s="72" t="s">
        <v>218</v>
      </c>
      <c r="V3311" s="431" t="s">
        <v>5177</v>
      </c>
      <c r="W3311" s="464"/>
      <c r="X3311" s="488">
        <v>45476</v>
      </c>
      <c r="Y3311" s="483"/>
      <c r="Z3311" s="80"/>
    </row>
    <row r="3312" spans="2:26" ht="42.45" hidden="1" customHeight="1" x14ac:dyDescent="0.3">
      <c r="B3312" s="56" t="str">
        <f t="shared" ca="1" si="434"/>
        <v>VERO</v>
      </c>
      <c r="C3312" s="57" t="b">
        <f t="shared" si="435"/>
        <v>1</v>
      </c>
      <c r="D3312" s="57" t="b">
        <f>+IF(Q3312='Convalida dati'!$B$16,AND('Dealflow centrale'!V3312&lt;&gt;"",I3312&lt;&gt;""),IF(AND('Dealflow centrale'!Q3312='Convalida dati'!$B$17,'Dealflow centrale'!I3312=""),OR('Dealflow centrale'!V3312="",V3312='Convalida dati'!$D$8),"FALSO"))</f>
        <v>1</v>
      </c>
      <c r="E3312" s="57" t="b">
        <f>+IF(OR(T3312='Convalida dati'!$F$4,T3312='Convalida dati'!$F$5,T3312='Convalida dati'!$F$8),OR('Dealflow centrale'!V3312='Convalida dati'!$D$9,V3312='Convalida dati'!$D$6,V3312='Convalida dati'!$D$7,V3312='Convalida dati'!$D$11),IF(OR('Dealflow centrale'!T3312='Convalida dati'!$F$6,'Dealflow centrale'!T3312='Convalida dati'!$F$7),OR('Dealflow centrale'!V3312='Convalida dati'!$D$12,'Dealflow centrale'!V3312='Convalida dati'!$D$9,'Dealflow centrale'!V3312='Convalida dati'!$D$6),IF(T3312="",OR(V3312="",V3312='Convalida dati'!$D$8),"FALSO")))</f>
        <v>1</v>
      </c>
      <c r="F3312" s="58" t="str">
        <f t="shared" ca="1" si="436"/>
        <v>OK</v>
      </c>
      <c r="G3312" s="66">
        <f t="shared" si="390"/>
        <v>3307</v>
      </c>
      <c r="H3312" s="85">
        <v>45468</v>
      </c>
      <c r="I3312" s="296">
        <v>45468</v>
      </c>
      <c r="J3312" s="292" t="s">
        <v>6546</v>
      </c>
      <c r="K3312" s="76" t="s">
        <v>62</v>
      </c>
      <c r="L3312" s="76" t="s">
        <v>206</v>
      </c>
      <c r="M3312" s="78" t="s">
        <v>206</v>
      </c>
      <c r="N3312" s="64"/>
      <c r="O3312" s="272" t="s">
        <v>6292</v>
      </c>
      <c r="P3312" s="78" t="s">
        <v>35</v>
      </c>
      <c r="Q3312" s="280" t="s">
        <v>170</v>
      </c>
      <c r="R3312" s="382" t="s">
        <v>46</v>
      </c>
      <c r="S3312" s="387" t="str">
        <f>'EVCA sectoralclassification'!E176</f>
        <v>Environmental services</v>
      </c>
      <c r="T3312" s="382" t="s">
        <v>166</v>
      </c>
      <c r="U3312" s="78" t="s">
        <v>218</v>
      </c>
      <c r="V3312" s="427" t="s">
        <v>5177</v>
      </c>
      <c r="W3312" s="462"/>
      <c r="X3312" s="489">
        <v>45476</v>
      </c>
      <c r="Y3312" s="482"/>
      <c r="Z3312" s="74"/>
    </row>
    <row r="3313" spans="2:26" ht="42.45" hidden="1" customHeight="1" x14ac:dyDescent="0.3">
      <c r="B3313" s="56" t="str">
        <f t="shared" ca="1" si="434"/>
        <v>VERO</v>
      </c>
      <c r="C3313" s="57" t="b">
        <f t="shared" si="435"/>
        <v>1</v>
      </c>
      <c r="D3313" s="57" t="b">
        <f>+IF(Q3313='Convalida dati'!$B$16,AND('Dealflow centrale'!V3313&lt;&gt;"",I3313&lt;&gt;""),IF(AND('Dealflow centrale'!Q3313='Convalida dati'!$B$17,'Dealflow centrale'!I3313=""),OR('Dealflow centrale'!V3313="",V3313='Convalida dati'!$D$8),"FALSO"))</f>
        <v>1</v>
      </c>
      <c r="E3313" s="57" t="b">
        <f>+IF(OR(T3313='Convalida dati'!$F$4,T3313='Convalida dati'!$F$5,T3313='Convalida dati'!$F$8),OR('Dealflow centrale'!V3313='Convalida dati'!$D$9,V3313='Convalida dati'!$D$6,V3313='Convalida dati'!$D$7,V3313='Convalida dati'!$D$11),IF(OR('Dealflow centrale'!T3313='Convalida dati'!$F$6,'Dealflow centrale'!T3313='Convalida dati'!$F$7),OR('Dealflow centrale'!V3313='Convalida dati'!$D$12,'Dealflow centrale'!V3313='Convalida dati'!$D$9,'Dealflow centrale'!V3313='Convalida dati'!$D$6),IF(T3313="",OR(V3313="",V3313='Convalida dati'!$D$8),"FALSO")))</f>
        <v>1</v>
      </c>
      <c r="F3313" s="58" t="str">
        <f t="shared" ca="1" si="436"/>
        <v>OK</v>
      </c>
      <c r="G3313" s="60">
        <f t="shared" si="390"/>
        <v>3308</v>
      </c>
      <c r="H3313" s="84">
        <v>45468</v>
      </c>
      <c r="I3313" s="295">
        <v>45468</v>
      </c>
      <c r="J3313" s="279" t="s">
        <v>6622</v>
      </c>
      <c r="K3313" s="70" t="s">
        <v>62</v>
      </c>
      <c r="L3313" s="70" t="s">
        <v>6623</v>
      </c>
      <c r="M3313" s="72" t="s">
        <v>100</v>
      </c>
      <c r="N3313" s="75"/>
      <c r="O3313" s="73" t="s">
        <v>6292</v>
      </c>
      <c r="P3313" s="72" t="s">
        <v>35</v>
      </c>
      <c r="Q3313" s="281" t="s">
        <v>170</v>
      </c>
      <c r="R3313" s="385" t="s">
        <v>46</v>
      </c>
      <c r="S3313" s="388" t="str">
        <f>'EVCA sectoralclassification'!E162</f>
        <v>Alternative energy</v>
      </c>
      <c r="T3313" s="385" t="s">
        <v>167</v>
      </c>
      <c r="U3313" s="72" t="s">
        <v>218</v>
      </c>
      <c r="V3313" s="431" t="s">
        <v>5177</v>
      </c>
      <c r="W3313" s="464"/>
      <c r="X3313" s="488">
        <v>45476</v>
      </c>
      <c r="Y3313" s="483"/>
      <c r="Z3313" s="80"/>
    </row>
    <row r="3314" spans="2:26" ht="42.45" hidden="1" customHeight="1" x14ac:dyDescent="0.3">
      <c r="B3314" s="56" t="str">
        <f t="shared" ca="1" si="434"/>
        <v>VERO</v>
      </c>
      <c r="C3314" s="57" t="b">
        <f t="shared" si="435"/>
        <v>1</v>
      </c>
      <c r="D3314" s="57" t="b">
        <f>+IF(Q3314='Convalida dati'!$B$16,AND('Dealflow centrale'!V3314&lt;&gt;"",I3314&lt;&gt;""),IF(AND('Dealflow centrale'!Q3314='Convalida dati'!$B$17,'Dealflow centrale'!I3314=""),OR('Dealflow centrale'!V3314="",V3314='Convalida dati'!$D$8),"FALSO"))</f>
        <v>1</v>
      </c>
      <c r="E3314" s="57" t="b">
        <f>+IF(OR(T3314='Convalida dati'!$F$4,T3314='Convalida dati'!$F$5,T3314='Convalida dati'!$F$8),OR('Dealflow centrale'!V3314='Convalida dati'!$D$9,V3314='Convalida dati'!$D$6,V3314='Convalida dati'!$D$7,V3314='Convalida dati'!$D$11),IF(OR('Dealflow centrale'!T3314='Convalida dati'!$F$6,'Dealflow centrale'!T3314='Convalida dati'!$F$7),OR('Dealflow centrale'!V3314='Convalida dati'!$D$12,'Dealflow centrale'!V3314='Convalida dati'!$D$9,'Dealflow centrale'!V3314='Convalida dati'!$D$6),IF(T3314="",OR(V3314="",V3314='Convalida dati'!$D$8),"FALSO")))</f>
        <v>1</v>
      </c>
      <c r="F3314" s="58" t="str">
        <f t="shared" ca="1" si="436"/>
        <v>OK</v>
      </c>
      <c r="G3314" s="66">
        <f t="shared" si="390"/>
        <v>3309</v>
      </c>
      <c r="H3314" s="85">
        <v>45470</v>
      </c>
      <c r="I3314" s="296">
        <v>45470</v>
      </c>
      <c r="J3314" s="292" t="s">
        <v>6547</v>
      </c>
      <c r="K3314" s="76" t="s">
        <v>62</v>
      </c>
      <c r="L3314" s="76" t="s">
        <v>149</v>
      </c>
      <c r="M3314" s="78" t="s">
        <v>92</v>
      </c>
      <c r="N3314" s="64"/>
      <c r="O3314" s="272" t="s">
        <v>6558</v>
      </c>
      <c r="P3314" s="78" t="s">
        <v>35</v>
      </c>
      <c r="Q3314" s="280" t="s">
        <v>170</v>
      </c>
      <c r="R3314" s="382" t="s">
        <v>48</v>
      </c>
      <c r="S3314" s="387" t="str">
        <f>'EVCA sectoralclassification'!E191</f>
        <v>Broadcasting, publications and content providers</v>
      </c>
      <c r="T3314" s="382" t="s">
        <v>166</v>
      </c>
      <c r="U3314" s="78" t="s">
        <v>218</v>
      </c>
      <c r="V3314" s="427" t="s">
        <v>5177</v>
      </c>
      <c r="W3314" s="462"/>
      <c r="X3314" s="489">
        <v>45476</v>
      </c>
      <c r="Y3314" s="482"/>
      <c r="Z3314" s="74"/>
    </row>
    <row r="3315" spans="2:26" ht="42.45" hidden="1" customHeight="1" x14ac:dyDescent="0.3">
      <c r="B3315" s="56" t="str">
        <f t="shared" ca="1" si="434"/>
        <v>VERO</v>
      </c>
      <c r="C3315" s="57" t="b">
        <f t="shared" si="435"/>
        <v>1</v>
      </c>
      <c r="D3315" s="57" t="b">
        <f>+IF(Q3315='Convalida dati'!$B$16,AND('Dealflow centrale'!V3315&lt;&gt;"",I3315&lt;&gt;""),IF(AND('Dealflow centrale'!Q3315='Convalida dati'!$B$17,'Dealflow centrale'!I3315=""),OR('Dealflow centrale'!V3315="",V3315='Convalida dati'!$D$8),"FALSO"))</f>
        <v>1</v>
      </c>
      <c r="E3315" s="57" t="b">
        <f>+IF(OR(T3315='Convalida dati'!$F$4,T3315='Convalida dati'!$F$5,T3315='Convalida dati'!$F$8),OR('Dealflow centrale'!V3315='Convalida dati'!$D$9,V3315='Convalida dati'!$D$6,V3315='Convalida dati'!$D$7,V3315='Convalida dati'!$D$11),IF(OR('Dealflow centrale'!T3315='Convalida dati'!$F$6,'Dealflow centrale'!T3315='Convalida dati'!$F$7),OR('Dealflow centrale'!V3315='Convalida dati'!$D$12,'Dealflow centrale'!V3315='Convalida dati'!$D$9,'Dealflow centrale'!V3315='Convalida dati'!$D$6),IF(T3315="",OR(V3315="",V3315='Convalida dati'!$D$8),"FALSO")))</f>
        <v>1</v>
      </c>
      <c r="F3315" s="58" t="str">
        <f t="shared" ca="1" si="436"/>
        <v>OK</v>
      </c>
      <c r="G3315" s="60">
        <f t="shared" si="390"/>
        <v>3310</v>
      </c>
      <c r="H3315" s="84">
        <v>45471</v>
      </c>
      <c r="I3315" s="295">
        <v>45471</v>
      </c>
      <c r="J3315" s="279" t="s">
        <v>6548</v>
      </c>
      <c r="K3315" s="70" t="s">
        <v>62</v>
      </c>
      <c r="L3315" s="70" t="s">
        <v>1548</v>
      </c>
      <c r="M3315" s="72" t="s">
        <v>93</v>
      </c>
      <c r="N3315" s="75"/>
      <c r="O3315" s="73" t="s">
        <v>6559</v>
      </c>
      <c r="P3315" s="72" t="s">
        <v>34</v>
      </c>
      <c r="Q3315" s="281" t="s">
        <v>170</v>
      </c>
      <c r="R3315" s="385" t="s">
        <v>52</v>
      </c>
      <c r="S3315" s="388" t="str">
        <f>'EVCA sectoralclassification'!E229</f>
        <v>Medical equipment and related software</v>
      </c>
      <c r="T3315" s="385" t="s">
        <v>166</v>
      </c>
      <c r="U3315" s="72" t="s">
        <v>218</v>
      </c>
      <c r="V3315" s="431" t="s">
        <v>5177</v>
      </c>
      <c r="W3315" s="464"/>
      <c r="X3315" s="488">
        <v>45476</v>
      </c>
      <c r="Y3315" s="483"/>
      <c r="Z3315" s="80"/>
    </row>
    <row r="3316" spans="2:26" ht="42.45" hidden="1" customHeight="1" x14ac:dyDescent="0.3">
      <c r="B3316" s="56" t="str">
        <f t="shared" ca="1" si="434"/>
        <v>VERO</v>
      </c>
      <c r="C3316" s="57" t="b">
        <f t="shared" si="435"/>
        <v>1</v>
      </c>
      <c r="D3316" s="57" t="b">
        <f>+IF(Q3316='Convalida dati'!$B$16,AND('Dealflow centrale'!V3316&lt;&gt;"",I3316&lt;&gt;""),IF(AND('Dealflow centrale'!Q3316='Convalida dati'!$B$17,'Dealflow centrale'!I3316=""),OR('Dealflow centrale'!V3316="",V3316='Convalida dati'!$D$8),"FALSO"))</f>
        <v>1</v>
      </c>
      <c r="E3316" s="57" t="b">
        <f>+IF(OR(T3316='Convalida dati'!$F$4,T3316='Convalida dati'!$F$5,T3316='Convalida dati'!$F$8),OR('Dealflow centrale'!V3316='Convalida dati'!$D$9,V3316='Convalida dati'!$D$6,V3316='Convalida dati'!$D$7,V3316='Convalida dati'!$D$11),IF(OR('Dealflow centrale'!T3316='Convalida dati'!$F$6,'Dealflow centrale'!T3316='Convalida dati'!$F$7),OR('Dealflow centrale'!V3316='Convalida dati'!$D$12,'Dealflow centrale'!V3316='Convalida dati'!$D$9,'Dealflow centrale'!V3316='Convalida dati'!$D$6),IF(T3316="",OR(V3316="",V3316='Convalida dati'!$D$8),"FALSO")))</f>
        <v>1</v>
      </c>
      <c r="F3316" s="58" t="str">
        <f t="shared" ca="1" si="436"/>
        <v>OK</v>
      </c>
      <c r="G3316" s="66">
        <f t="shared" si="390"/>
        <v>3311</v>
      </c>
      <c r="H3316" s="85">
        <v>45471</v>
      </c>
      <c r="I3316" s="296">
        <v>45471</v>
      </c>
      <c r="J3316" s="292" t="s">
        <v>6549</v>
      </c>
      <c r="K3316" s="76" t="s">
        <v>62</v>
      </c>
      <c r="L3316" s="76" t="s">
        <v>802</v>
      </c>
      <c r="M3316" s="78" t="s">
        <v>99</v>
      </c>
      <c r="N3316" s="64"/>
      <c r="O3316" s="272" t="s">
        <v>6560</v>
      </c>
      <c r="P3316" s="78" t="s">
        <v>83</v>
      </c>
      <c r="Q3316" s="280" t="s">
        <v>170</v>
      </c>
      <c r="R3316" s="382" t="s">
        <v>46</v>
      </c>
      <c r="S3316" s="387" t="str">
        <f>'EVCA sectoralclassification'!E162</f>
        <v>Alternative energy</v>
      </c>
      <c r="T3316" s="382" t="s">
        <v>41</v>
      </c>
      <c r="U3316" s="78" t="s">
        <v>218</v>
      </c>
      <c r="V3316" s="445" t="s">
        <v>174</v>
      </c>
      <c r="W3316" s="396"/>
      <c r="X3316" s="489">
        <v>45476</v>
      </c>
      <c r="Y3316" s="482"/>
      <c r="Z3316" s="74"/>
    </row>
    <row r="3317" spans="2:26" ht="42.45" hidden="1" customHeight="1" x14ac:dyDescent="0.3">
      <c r="B3317" s="56" t="str">
        <f t="shared" ca="1" si="434"/>
        <v>VERO</v>
      </c>
      <c r="C3317" s="57" t="b">
        <f t="shared" si="435"/>
        <v>1</v>
      </c>
      <c r="D3317" s="57" t="b">
        <f>+IF(Q3317='Convalida dati'!$B$16,AND('Dealflow centrale'!V3317&lt;&gt;"",I3317&lt;&gt;""),IF(AND('Dealflow centrale'!Q3317='Convalida dati'!$B$17,'Dealflow centrale'!I3317=""),OR('Dealflow centrale'!V3317="",V3317='Convalida dati'!$D$8),"FALSO"))</f>
        <v>1</v>
      </c>
      <c r="E3317" s="57" t="b">
        <f>+IF(OR(T3317='Convalida dati'!$F$4,T3317='Convalida dati'!$F$5,T3317='Convalida dati'!$F$8),OR('Dealflow centrale'!V3317='Convalida dati'!$D$9,V3317='Convalida dati'!$D$6,V3317='Convalida dati'!$D$7,V3317='Convalida dati'!$D$11),IF(OR('Dealflow centrale'!T3317='Convalida dati'!$F$6,'Dealflow centrale'!T3317='Convalida dati'!$F$7),OR('Dealflow centrale'!V3317='Convalida dati'!$D$12,'Dealflow centrale'!V3317='Convalida dati'!$D$9,'Dealflow centrale'!V3317='Convalida dati'!$D$6),IF(T3317="",OR(V3317="",V3317='Convalida dati'!$D$8),"FALSO")))</f>
        <v>1</v>
      </c>
      <c r="F3317" s="58" t="str">
        <f t="shared" ca="1" si="436"/>
        <v>OK</v>
      </c>
      <c r="G3317" s="60">
        <f t="shared" si="390"/>
        <v>3312</v>
      </c>
      <c r="H3317" s="84">
        <v>45474</v>
      </c>
      <c r="I3317" s="295">
        <v>45474</v>
      </c>
      <c r="J3317" s="279" t="s">
        <v>6550</v>
      </c>
      <c r="K3317" s="70" t="s">
        <v>62</v>
      </c>
      <c r="L3317" s="70" t="s">
        <v>149</v>
      </c>
      <c r="M3317" s="72" t="s">
        <v>92</v>
      </c>
      <c r="N3317" s="75"/>
      <c r="O3317" s="73" t="s">
        <v>6561</v>
      </c>
      <c r="P3317" s="72" t="s">
        <v>37</v>
      </c>
      <c r="Q3317" s="281" t="s">
        <v>170</v>
      </c>
      <c r="R3317" s="385" t="s">
        <v>49</v>
      </c>
      <c r="S3317" s="398" t="str">
        <f>'EVCA sectoralclassification'!E214</f>
        <v>Systems software</v>
      </c>
      <c r="T3317" s="385" t="s">
        <v>166</v>
      </c>
      <c r="U3317" s="72" t="s">
        <v>218</v>
      </c>
      <c r="V3317" s="431" t="s">
        <v>5177</v>
      </c>
      <c r="W3317" s="464"/>
      <c r="X3317" s="488">
        <v>45476</v>
      </c>
      <c r="Y3317" s="483"/>
      <c r="Z3317" s="80"/>
    </row>
    <row r="3318" spans="2:26" ht="42.45" hidden="1" customHeight="1" x14ac:dyDescent="0.3">
      <c r="B3318" s="56" t="str">
        <f t="shared" ca="1" si="434"/>
        <v>VERO</v>
      </c>
      <c r="C3318" s="57" t="b">
        <f t="shared" si="435"/>
        <v>1</v>
      </c>
      <c r="D3318" s="57" t="b">
        <f>+IF(Q3318='Convalida dati'!$B$16,AND('Dealflow centrale'!V3318&lt;&gt;"",I3318&lt;&gt;""),IF(AND('Dealflow centrale'!Q3318='Convalida dati'!$B$17,'Dealflow centrale'!I3318=""),OR('Dealflow centrale'!V3318="",V3318='Convalida dati'!$D$8),"FALSO"))</f>
        <v>1</v>
      </c>
      <c r="E3318" s="57" t="b">
        <f>+IF(OR(T3318='Convalida dati'!$F$4,T3318='Convalida dati'!$F$5,T3318='Convalida dati'!$F$8),OR('Dealflow centrale'!V3318='Convalida dati'!$D$9,V3318='Convalida dati'!$D$6,V3318='Convalida dati'!$D$7,V3318='Convalida dati'!$D$11),IF(OR('Dealflow centrale'!T3318='Convalida dati'!$F$6,'Dealflow centrale'!T3318='Convalida dati'!$F$7),OR('Dealflow centrale'!V3318='Convalida dati'!$D$12,'Dealflow centrale'!V3318='Convalida dati'!$D$9,'Dealflow centrale'!V3318='Convalida dati'!$D$6),IF(T3318="",OR(V3318="",V3318='Convalida dati'!$D$8),"FALSO")))</f>
        <v>1</v>
      </c>
      <c r="F3318" s="58" t="str">
        <f t="shared" ca="1" si="436"/>
        <v>OK</v>
      </c>
      <c r="G3318" s="66">
        <f t="shared" si="390"/>
        <v>3313</v>
      </c>
      <c r="H3318" s="85">
        <v>45474</v>
      </c>
      <c r="I3318" s="296">
        <v>45474</v>
      </c>
      <c r="J3318" s="292" t="s">
        <v>6551</v>
      </c>
      <c r="K3318" s="76" t="s">
        <v>62</v>
      </c>
      <c r="L3318" s="76" t="s">
        <v>165</v>
      </c>
      <c r="M3318" s="78" t="s">
        <v>90</v>
      </c>
      <c r="N3318" s="64"/>
      <c r="O3318" s="272" t="s">
        <v>6562</v>
      </c>
      <c r="P3318" s="78" t="s">
        <v>83</v>
      </c>
      <c r="Q3318" s="280" t="s">
        <v>170</v>
      </c>
      <c r="R3318" s="382" t="s">
        <v>48</v>
      </c>
      <c r="S3318" s="387" t="str">
        <f>'EVCA sectoralclassification'!E200</f>
        <v>Internet technologies</v>
      </c>
      <c r="T3318" s="382" t="s">
        <v>166</v>
      </c>
      <c r="U3318" s="78" t="s">
        <v>218</v>
      </c>
      <c r="V3318" s="427" t="s">
        <v>5177</v>
      </c>
      <c r="W3318" s="462"/>
      <c r="X3318" s="489">
        <v>45476</v>
      </c>
      <c r="Y3318" s="482"/>
      <c r="Z3318" s="74"/>
    </row>
    <row r="3319" spans="2:26" ht="42.45" hidden="1" customHeight="1" x14ac:dyDescent="0.3">
      <c r="B3319" s="56" t="str">
        <f t="shared" ca="1" si="434"/>
        <v>VERO</v>
      </c>
      <c r="C3319" s="57" t="b">
        <f t="shared" si="435"/>
        <v>1</v>
      </c>
      <c r="D3319" s="57" t="b">
        <f>+IF(Q3319='Convalida dati'!$B$16,AND('Dealflow centrale'!V3319&lt;&gt;"",I3319&lt;&gt;""),IF(AND('Dealflow centrale'!Q3319='Convalida dati'!$B$17,'Dealflow centrale'!I3319=""),OR('Dealflow centrale'!V3319="",V3319='Convalida dati'!$D$8),"FALSO"))</f>
        <v>1</v>
      </c>
      <c r="E3319" s="57" t="b">
        <f>+IF(OR(T3319='Convalida dati'!$F$4,T3319='Convalida dati'!$F$5,T3319='Convalida dati'!$F$8),OR('Dealflow centrale'!V3319='Convalida dati'!$D$9,V3319='Convalida dati'!$D$6,V3319='Convalida dati'!$D$7,V3319='Convalida dati'!$D$11),IF(OR('Dealflow centrale'!T3319='Convalida dati'!$F$6,'Dealflow centrale'!T3319='Convalida dati'!$F$7),OR('Dealflow centrale'!V3319='Convalida dati'!$D$12,'Dealflow centrale'!V3319='Convalida dati'!$D$9,'Dealflow centrale'!V3319='Convalida dati'!$D$6),IF(T3319="",OR(V3319="",V3319='Convalida dati'!$D$8),"FALSO")))</f>
        <v>1</v>
      </c>
      <c r="F3319" s="58" t="str">
        <f t="shared" ca="1" si="436"/>
        <v>OK</v>
      </c>
      <c r="G3319" s="60">
        <f t="shared" si="390"/>
        <v>3314</v>
      </c>
      <c r="H3319" s="84">
        <v>45474</v>
      </c>
      <c r="I3319" s="295">
        <v>45474</v>
      </c>
      <c r="J3319" s="279" t="s">
        <v>6552</v>
      </c>
      <c r="K3319" s="70" t="s">
        <v>62</v>
      </c>
      <c r="L3319" s="70" t="s">
        <v>239</v>
      </c>
      <c r="M3319" s="72" t="s">
        <v>89</v>
      </c>
      <c r="N3319" s="75"/>
      <c r="O3319" s="73" t="s">
        <v>6562</v>
      </c>
      <c r="P3319" s="72" t="s">
        <v>83</v>
      </c>
      <c r="Q3319" s="281" t="s">
        <v>170</v>
      </c>
      <c r="R3319" s="385" t="s">
        <v>48</v>
      </c>
      <c r="S3319" s="398" t="str">
        <f>'EVCA sectoralclassification'!E200</f>
        <v>Internet technologies</v>
      </c>
      <c r="T3319" s="385" t="s">
        <v>166</v>
      </c>
      <c r="U3319" s="72" t="s">
        <v>218</v>
      </c>
      <c r="V3319" s="431" t="s">
        <v>5177</v>
      </c>
      <c r="W3319" s="464"/>
      <c r="X3319" s="488">
        <v>45476</v>
      </c>
      <c r="Y3319" s="483"/>
      <c r="Z3319" s="80"/>
    </row>
    <row r="3320" spans="2:26" ht="42.45" hidden="1" customHeight="1" x14ac:dyDescent="0.3">
      <c r="B3320" s="56" t="str">
        <f t="shared" ca="1" si="434"/>
        <v>VERO</v>
      </c>
      <c r="C3320" s="57" t="b">
        <f t="shared" si="435"/>
        <v>1</v>
      </c>
      <c r="D3320" s="57" t="b">
        <f>+IF(Q3320='Convalida dati'!$B$16,AND('Dealflow centrale'!V3320&lt;&gt;"",I3320&lt;&gt;""),IF(AND('Dealflow centrale'!Q3320='Convalida dati'!$B$17,'Dealflow centrale'!I3320=""),OR('Dealflow centrale'!V3320="",V3320='Convalida dati'!$D$8),"FALSO"))</f>
        <v>1</v>
      </c>
      <c r="E3320" s="57" t="b">
        <f>+IF(OR(T3320='Convalida dati'!$F$4,T3320='Convalida dati'!$F$5,T3320='Convalida dati'!$F$8),OR('Dealflow centrale'!V3320='Convalida dati'!$D$9,V3320='Convalida dati'!$D$6,V3320='Convalida dati'!$D$7,V3320='Convalida dati'!$D$11),IF(OR('Dealflow centrale'!T3320='Convalida dati'!$F$6,'Dealflow centrale'!T3320='Convalida dati'!$F$7),OR('Dealflow centrale'!V3320='Convalida dati'!$D$12,'Dealflow centrale'!V3320='Convalida dati'!$D$9,'Dealflow centrale'!V3320='Convalida dati'!$D$6),IF(T3320="",OR(V3320="",V3320='Convalida dati'!$D$8),"FALSO")))</f>
        <v>1</v>
      </c>
      <c r="F3320" s="58" t="str">
        <f t="shared" ca="1" si="436"/>
        <v>OK</v>
      </c>
      <c r="G3320" s="66">
        <f t="shared" si="390"/>
        <v>3315</v>
      </c>
      <c r="H3320" s="85">
        <v>45474</v>
      </c>
      <c r="I3320" s="296">
        <v>45474</v>
      </c>
      <c r="J3320" s="292" t="s">
        <v>6563</v>
      </c>
      <c r="K3320" s="76" t="s">
        <v>62</v>
      </c>
      <c r="L3320" s="76" t="s">
        <v>151</v>
      </c>
      <c r="M3320" s="78" t="s">
        <v>92</v>
      </c>
      <c r="N3320" s="64"/>
      <c r="O3320" s="272" t="s">
        <v>6562</v>
      </c>
      <c r="P3320" s="78" t="s">
        <v>83</v>
      </c>
      <c r="Q3320" s="280" t="s">
        <v>170</v>
      </c>
      <c r="R3320" s="382" t="s">
        <v>49</v>
      </c>
      <c r="S3320" s="387" t="str">
        <f>'EVCA sectoralclassification'!E214</f>
        <v>Systems software</v>
      </c>
      <c r="T3320" s="382" t="s">
        <v>167</v>
      </c>
      <c r="U3320" s="78" t="s">
        <v>218</v>
      </c>
      <c r="V3320" s="427" t="s">
        <v>5177</v>
      </c>
      <c r="W3320" s="462"/>
      <c r="X3320" s="489">
        <v>45476</v>
      </c>
      <c r="Y3320" s="482"/>
      <c r="Z3320" s="74"/>
    </row>
    <row r="3321" spans="2:26" ht="42.45" hidden="1" customHeight="1" x14ac:dyDescent="0.3">
      <c r="B3321" s="56" t="str">
        <f t="shared" ref="B3321:B3323" ca="1" si="437">IF(AND(+H3321&lt;=X3321,X3321&lt;=TODAY()),"VERO","FALSO")</f>
        <v>VERO</v>
      </c>
      <c r="C3321" s="57" t="b">
        <f t="shared" ref="C3321:C3323" si="438">+(AND(G3321&lt;&gt;"",H3321&lt;&gt;"",J3321&lt;&gt;"",K3321&lt;&gt;"",L3321&lt;&gt;"",M3321&lt;&gt;"",P3321&lt;&gt;"",Q3321&lt;&gt;""))</f>
        <v>1</v>
      </c>
      <c r="D3321" s="57" t="b">
        <f>+IF(Q3321='Convalida dati'!$B$16,AND('Dealflow centrale'!V3321&lt;&gt;"",I3321&lt;&gt;""),IF(AND('Dealflow centrale'!Q3321='Convalida dati'!$B$17,'Dealflow centrale'!I3321=""),OR('Dealflow centrale'!V3321="",V3321='Convalida dati'!$D$8),"FALSO"))</f>
        <v>1</v>
      </c>
      <c r="E3321" s="57" t="b">
        <f>+IF(OR(T3321='Convalida dati'!$F$4,T3321='Convalida dati'!$F$5,T3321='Convalida dati'!$F$8),OR('Dealflow centrale'!V3321='Convalida dati'!$D$9,V3321='Convalida dati'!$D$6,V3321='Convalida dati'!$D$7,V3321='Convalida dati'!$D$11),IF(OR('Dealflow centrale'!T3321='Convalida dati'!$F$6,'Dealflow centrale'!T3321='Convalida dati'!$F$7),OR('Dealflow centrale'!V3321='Convalida dati'!$D$12,'Dealflow centrale'!V3321='Convalida dati'!$D$9,'Dealflow centrale'!V3321='Convalida dati'!$D$6),IF(T3321="",OR(V3321="",V3321='Convalida dati'!$D$8),"FALSO")))</f>
        <v>1</v>
      </c>
      <c r="F3321" s="58" t="str">
        <f t="shared" ref="F3321:F3323" ca="1" si="439">+IF(AND(B3321="VERO",C3321=TRUE,D3321=TRUE,E3321=TRUE),"OK","ERRORE")</f>
        <v>OK</v>
      </c>
      <c r="G3321" s="60">
        <f t="shared" si="390"/>
        <v>3316</v>
      </c>
      <c r="H3321" s="84">
        <v>45474</v>
      </c>
      <c r="I3321" s="295">
        <v>45474</v>
      </c>
      <c r="J3321" s="279" t="s">
        <v>6553</v>
      </c>
      <c r="K3321" s="70" t="s">
        <v>62</v>
      </c>
      <c r="L3321" s="70" t="s">
        <v>1008</v>
      </c>
      <c r="M3321" s="72" t="s">
        <v>92</v>
      </c>
      <c r="N3321" s="75"/>
      <c r="O3321" s="73" t="s">
        <v>6562</v>
      </c>
      <c r="P3321" s="72" t="s">
        <v>83</v>
      </c>
      <c r="Q3321" s="281" t="s">
        <v>170</v>
      </c>
      <c r="R3321" s="385" t="s">
        <v>48</v>
      </c>
      <c r="S3321" s="398" t="str">
        <f>'EVCA sectoralclassification'!E200</f>
        <v>Internet technologies</v>
      </c>
      <c r="T3321" s="385" t="s">
        <v>166</v>
      </c>
      <c r="U3321" s="72" t="s">
        <v>218</v>
      </c>
      <c r="V3321" s="431" t="s">
        <v>5177</v>
      </c>
      <c r="W3321" s="464"/>
      <c r="X3321" s="488">
        <v>45476</v>
      </c>
      <c r="Y3321" s="483"/>
      <c r="Z3321" s="80"/>
    </row>
    <row r="3322" spans="2:26" ht="42.45" hidden="1" customHeight="1" x14ac:dyDescent="0.3">
      <c r="B3322" s="56" t="str">
        <f t="shared" ca="1" si="437"/>
        <v>VERO</v>
      </c>
      <c r="C3322" s="57" t="b">
        <f t="shared" si="438"/>
        <v>1</v>
      </c>
      <c r="D3322" s="57" t="b">
        <f>+IF(Q3322='Convalida dati'!$B$16,AND('Dealflow centrale'!V3322&lt;&gt;"",I3322&lt;&gt;""),IF(AND('Dealflow centrale'!Q3322='Convalida dati'!$B$17,'Dealflow centrale'!I3322=""),OR('Dealflow centrale'!V3322="",V3322='Convalida dati'!$D$8),"FALSO"))</f>
        <v>1</v>
      </c>
      <c r="E3322" s="57" t="b">
        <f>+IF(OR(T3322='Convalida dati'!$F$4,T3322='Convalida dati'!$F$5,T3322='Convalida dati'!$F$8),OR('Dealflow centrale'!V3322='Convalida dati'!$D$9,V3322='Convalida dati'!$D$6,V3322='Convalida dati'!$D$7,V3322='Convalida dati'!$D$11),IF(OR('Dealflow centrale'!T3322='Convalida dati'!$F$6,'Dealflow centrale'!T3322='Convalida dati'!$F$7),OR('Dealflow centrale'!V3322='Convalida dati'!$D$12,'Dealflow centrale'!V3322='Convalida dati'!$D$9,'Dealflow centrale'!V3322='Convalida dati'!$D$6),IF(T3322="",OR(V3322="",V3322='Convalida dati'!$D$8),"FALSO")))</f>
        <v>1</v>
      </c>
      <c r="F3322" s="58" t="str">
        <f t="shared" ca="1" si="439"/>
        <v>OK</v>
      </c>
      <c r="G3322" s="66">
        <f t="shared" si="390"/>
        <v>3317</v>
      </c>
      <c r="H3322" s="85">
        <v>45474</v>
      </c>
      <c r="I3322" s="296">
        <v>45474</v>
      </c>
      <c r="J3322" s="292" t="s">
        <v>6554</v>
      </c>
      <c r="K3322" s="76" t="s">
        <v>62</v>
      </c>
      <c r="L3322" s="76" t="s">
        <v>2276</v>
      </c>
      <c r="M3322" s="78" t="s">
        <v>95</v>
      </c>
      <c r="N3322" s="77" t="s">
        <v>6239</v>
      </c>
      <c r="O3322" s="272"/>
      <c r="P3322" s="78" t="s">
        <v>36</v>
      </c>
      <c r="Q3322" s="280" t="s">
        <v>170</v>
      </c>
      <c r="R3322" s="382" t="s">
        <v>48</v>
      </c>
      <c r="S3322" s="387" t="str">
        <f>'EVCA sectoralclassification'!E200</f>
        <v>Internet technologies</v>
      </c>
      <c r="T3322" s="382" t="s">
        <v>166</v>
      </c>
      <c r="U3322" s="78" t="s">
        <v>218</v>
      </c>
      <c r="V3322" s="427" t="s">
        <v>5177</v>
      </c>
      <c r="W3322" s="462"/>
      <c r="X3322" s="489">
        <v>45476</v>
      </c>
      <c r="Y3322" s="482"/>
      <c r="Z3322" s="74"/>
    </row>
    <row r="3323" spans="2:26" ht="42.45" hidden="1" customHeight="1" x14ac:dyDescent="0.3">
      <c r="B3323" s="56" t="str">
        <f t="shared" ca="1" si="437"/>
        <v>VERO</v>
      </c>
      <c r="C3323" s="57" t="b">
        <f t="shared" si="438"/>
        <v>1</v>
      </c>
      <c r="D3323" s="57" t="b">
        <f>+IF(Q3323='Convalida dati'!$B$16,AND('Dealflow centrale'!V3323&lt;&gt;"",I3323&lt;&gt;""),IF(AND('Dealflow centrale'!Q3323='Convalida dati'!$B$17,'Dealflow centrale'!I3323=""),OR('Dealflow centrale'!V3323="",V3323='Convalida dati'!$D$8),"FALSO"))</f>
        <v>1</v>
      </c>
      <c r="E3323" s="57" t="b">
        <f>+IF(OR(T3323='Convalida dati'!$F$4,T3323='Convalida dati'!$F$5,T3323='Convalida dati'!$F$8),OR('Dealflow centrale'!V3323='Convalida dati'!$D$9,V3323='Convalida dati'!$D$6,V3323='Convalida dati'!$D$7,V3323='Convalida dati'!$D$11),IF(OR('Dealflow centrale'!T3323='Convalida dati'!$F$6,'Dealflow centrale'!T3323='Convalida dati'!$F$7),OR('Dealflow centrale'!V3323='Convalida dati'!$D$12,'Dealflow centrale'!V3323='Convalida dati'!$D$9,'Dealflow centrale'!V3323='Convalida dati'!$D$6),IF(T3323="",OR(V3323="",V3323='Convalida dati'!$D$8),"FALSO")))</f>
        <v>1</v>
      </c>
      <c r="F3323" s="58" t="str">
        <f t="shared" ca="1" si="439"/>
        <v>OK</v>
      </c>
      <c r="G3323" s="60">
        <f t="shared" si="390"/>
        <v>3318</v>
      </c>
      <c r="H3323" s="84">
        <v>45474</v>
      </c>
      <c r="I3323" s="295">
        <v>45474</v>
      </c>
      <c r="J3323" s="279" t="s">
        <v>6555</v>
      </c>
      <c r="K3323" s="70" t="s">
        <v>62</v>
      </c>
      <c r="L3323" s="70" t="s">
        <v>236</v>
      </c>
      <c r="M3323" s="72" t="s">
        <v>87</v>
      </c>
      <c r="N3323" s="75" t="s">
        <v>6239</v>
      </c>
      <c r="O3323" s="73"/>
      <c r="P3323" s="72" t="s">
        <v>36</v>
      </c>
      <c r="Q3323" s="281" t="s">
        <v>170</v>
      </c>
      <c r="R3323" s="385" t="s">
        <v>49</v>
      </c>
      <c r="S3323" s="398" t="str">
        <f>'EVCA sectoralclassification'!E214</f>
        <v>Systems software</v>
      </c>
      <c r="T3323" s="385" t="s">
        <v>166</v>
      </c>
      <c r="U3323" s="72" t="s">
        <v>218</v>
      </c>
      <c r="V3323" s="431" t="s">
        <v>5177</v>
      </c>
      <c r="W3323" s="464"/>
      <c r="X3323" s="488">
        <v>45476</v>
      </c>
      <c r="Y3323" s="483"/>
      <c r="Z3323" s="80"/>
    </row>
    <row r="3324" spans="2:26" ht="42.45" hidden="1" customHeight="1" x14ac:dyDescent="0.3">
      <c r="B3324" s="56" t="str">
        <f t="shared" ref="B3324" ca="1" si="440">IF(AND(+H3324&lt;=X3324,X3324&lt;=TODAY()),"VERO","FALSO")</f>
        <v>VERO</v>
      </c>
      <c r="C3324" s="57" t="b">
        <f t="shared" ref="C3324" si="441">+(AND(G3324&lt;&gt;"",H3324&lt;&gt;"",J3324&lt;&gt;"",K3324&lt;&gt;"",L3324&lt;&gt;"",M3324&lt;&gt;"",P3324&lt;&gt;"",Q3324&lt;&gt;""))</f>
        <v>1</v>
      </c>
      <c r="D3324" s="57" t="b">
        <f>+IF(Q3324='Convalida dati'!$B$16,AND('Dealflow centrale'!V3324&lt;&gt;"",I3324&lt;&gt;""),IF(AND('Dealflow centrale'!Q3324='Convalida dati'!$B$17,'Dealflow centrale'!I3324=""),OR('Dealflow centrale'!V3324="",V3324='Convalida dati'!$D$8),"FALSO"))</f>
        <v>1</v>
      </c>
      <c r="E3324" s="57" t="b">
        <f>+IF(OR(T3324='Convalida dati'!$F$4,T3324='Convalida dati'!$F$5,T3324='Convalida dati'!$F$8),OR('Dealflow centrale'!V3324='Convalida dati'!$D$9,V3324='Convalida dati'!$D$6,V3324='Convalida dati'!$D$7,V3324='Convalida dati'!$D$11),IF(OR('Dealflow centrale'!T3324='Convalida dati'!$F$6,'Dealflow centrale'!T3324='Convalida dati'!$F$7),OR('Dealflow centrale'!V3324='Convalida dati'!$D$12,'Dealflow centrale'!V3324='Convalida dati'!$D$9,'Dealflow centrale'!V3324='Convalida dati'!$D$6),IF(T3324="",OR(V3324="",V3324='Convalida dati'!$D$8),"FALSO")))</f>
        <v>1</v>
      </c>
      <c r="F3324" s="58" t="str">
        <f t="shared" ref="F3324" ca="1" si="442">+IF(AND(B3324="VERO",C3324=TRUE,D3324=TRUE,E3324=TRUE),"OK","ERRORE")</f>
        <v>OK</v>
      </c>
      <c r="G3324" s="66">
        <f t="shared" si="390"/>
        <v>3319</v>
      </c>
      <c r="H3324" s="85">
        <v>45476</v>
      </c>
      <c r="I3324" s="296">
        <v>45476</v>
      </c>
      <c r="J3324" s="292" t="s">
        <v>6556</v>
      </c>
      <c r="K3324" s="76" t="s">
        <v>62</v>
      </c>
      <c r="L3324" s="76" t="s">
        <v>149</v>
      </c>
      <c r="M3324" s="78" t="s">
        <v>92</v>
      </c>
      <c r="N3324" s="64"/>
      <c r="O3324" s="272" t="s">
        <v>5861</v>
      </c>
      <c r="P3324" s="78" t="s">
        <v>35</v>
      </c>
      <c r="Q3324" s="280" t="s">
        <v>170</v>
      </c>
      <c r="R3324" s="382" t="s">
        <v>48</v>
      </c>
      <c r="S3324" s="387" t="str">
        <f>'EVCA sectoralclassification'!E200</f>
        <v>Internet technologies</v>
      </c>
      <c r="T3324" s="382" t="s">
        <v>166</v>
      </c>
      <c r="U3324" s="78" t="s">
        <v>218</v>
      </c>
      <c r="V3324" s="427" t="s">
        <v>5177</v>
      </c>
      <c r="W3324" s="462"/>
      <c r="X3324" s="489">
        <v>45476</v>
      </c>
      <c r="Y3324" s="482"/>
      <c r="Z3324" s="74"/>
    </row>
    <row r="3325" spans="2:26" ht="42.45" hidden="1" customHeight="1" x14ac:dyDescent="0.3">
      <c r="B3325" s="56" t="str">
        <f t="shared" ref="B3325" ca="1" si="443">IF(AND(+H3325&lt;=X3325,X3325&lt;=TODAY()),"VERO","FALSO")</f>
        <v>VERO</v>
      </c>
      <c r="C3325" s="57" t="b">
        <f t="shared" ref="C3325" si="444">+(AND(G3325&lt;&gt;"",H3325&lt;&gt;"",J3325&lt;&gt;"",K3325&lt;&gt;"",L3325&lt;&gt;"",M3325&lt;&gt;"",P3325&lt;&gt;"",Q3325&lt;&gt;""))</f>
        <v>1</v>
      </c>
      <c r="D3325" s="57" t="b">
        <f>+IF(Q3325='Convalida dati'!$B$16,AND('Dealflow centrale'!V3325&lt;&gt;"",I3325&lt;&gt;""),IF(AND('Dealflow centrale'!Q3325='Convalida dati'!$B$17,'Dealflow centrale'!I3325=""),OR('Dealflow centrale'!V3325="",V3325='Convalida dati'!$D$8),"FALSO"))</f>
        <v>1</v>
      </c>
      <c r="E3325" s="57" t="b">
        <f>+IF(OR(T3325='Convalida dati'!$F$4,T3325='Convalida dati'!$F$5,T3325='Convalida dati'!$F$8),OR('Dealflow centrale'!V3325='Convalida dati'!$D$9,V3325='Convalida dati'!$D$6,V3325='Convalida dati'!$D$7,V3325='Convalida dati'!$D$11),IF(OR('Dealflow centrale'!T3325='Convalida dati'!$F$6,'Dealflow centrale'!T3325='Convalida dati'!$F$7),OR('Dealflow centrale'!V3325='Convalida dati'!$D$12,'Dealflow centrale'!V3325='Convalida dati'!$D$9,'Dealflow centrale'!V3325='Convalida dati'!$D$6),IF(T3325="",OR(V3325="",V3325='Convalida dati'!$D$8),"FALSO")))</f>
        <v>1</v>
      </c>
      <c r="F3325" s="58" t="str">
        <f t="shared" ref="F3325" ca="1" si="445">+IF(AND(B3325="VERO",C3325=TRUE,D3325=TRUE,E3325=TRUE),"OK","ERRORE")</f>
        <v>OK</v>
      </c>
      <c r="G3325" s="60">
        <f t="shared" si="390"/>
        <v>3320</v>
      </c>
      <c r="H3325" s="84">
        <v>45476</v>
      </c>
      <c r="I3325" s="295">
        <v>45482</v>
      </c>
      <c r="J3325" s="279" t="s">
        <v>6568</v>
      </c>
      <c r="K3325" s="70" t="s">
        <v>62</v>
      </c>
      <c r="L3325" s="70" t="s">
        <v>830</v>
      </c>
      <c r="M3325" s="72" t="s">
        <v>103</v>
      </c>
      <c r="N3325" s="75" t="s">
        <v>6526</v>
      </c>
      <c r="O3325" s="73"/>
      <c r="P3325" s="72" t="s">
        <v>36</v>
      </c>
      <c r="Q3325" s="281" t="s">
        <v>170</v>
      </c>
      <c r="R3325" s="385" t="s">
        <v>49</v>
      </c>
      <c r="S3325" s="398" t="str">
        <f>'EVCA sectoralclassification'!E214</f>
        <v>Systems software</v>
      </c>
      <c r="T3325" s="385" t="s">
        <v>166</v>
      </c>
      <c r="U3325" s="72" t="s">
        <v>218</v>
      </c>
      <c r="V3325" s="431" t="s">
        <v>5177</v>
      </c>
      <c r="W3325" s="464"/>
      <c r="X3325" s="488">
        <v>45482</v>
      </c>
      <c r="Y3325" s="483"/>
      <c r="Z3325" s="80"/>
    </row>
    <row r="3326" spans="2:26" ht="42.45" hidden="1" customHeight="1" x14ac:dyDescent="0.3">
      <c r="B3326" s="56" t="str">
        <f t="shared" ref="B3326" ca="1" si="446">IF(AND(+H3326&lt;=X3326,X3326&lt;=TODAY()),"VERO","FALSO")</f>
        <v>VERO</v>
      </c>
      <c r="C3326" s="57" t="b">
        <f t="shared" ref="C3326" si="447">+(AND(G3326&lt;&gt;"",H3326&lt;&gt;"",J3326&lt;&gt;"",K3326&lt;&gt;"",L3326&lt;&gt;"",M3326&lt;&gt;"",P3326&lt;&gt;"",Q3326&lt;&gt;""))</f>
        <v>1</v>
      </c>
      <c r="D3326" s="57" t="b">
        <f>+IF(Q3326='Convalida dati'!$B$16,AND('Dealflow centrale'!V3326&lt;&gt;"",I3326&lt;&gt;""),IF(AND('Dealflow centrale'!Q3326='Convalida dati'!$B$17,'Dealflow centrale'!I3326=""),OR('Dealflow centrale'!V3326="",V3326='Convalida dati'!$D$8),"FALSO"))</f>
        <v>1</v>
      </c>
      <c r="E3326" s="57" t="b">
        <f>+IF(OR(T3326='Convalida dati'!$F$4,T3326='Convalida dati'!$F$5,T3326='Convalida dati'!$F$8),OR('Dealflow centrale'!V3326='Convalida dati'!$D$9,V3326='Convalida dati'!$D$6,V3326='Convalida dati'!$D$7,V3326='Convalida dati'!$D$11),IF(OR('Dealflow centrale'!T3326='Convalida dati'!$F$6,'Dealflow centrale'!T3326='Convalida dati'!$F$7),OR('Dealflow centrale'!V3326='Convalida dati'!$D$12,'Dealflow centrale'!V3326='Convalida dati'!$D$9,'Dealflow centrale'!V3326='Convalida dati'!$D$6),IF(T3326="",OR(V3326="",V3326='Convalida dati'!$D$8),"FALSO")))</f>
        <v>1</v>
      </c>
      <c r="F3326" s="58" t="str">
        <f t="shared" ref="F3326" ca="1" si="448">+IF(AND(B3326="VERO",C3326=TRUE,D3326=TRUE,E3326=TRUE),"OK","ERRORE")</f>
        <v>OK</v>
      </c>
      <c r="G3326" s="66">
        <f t="shared" si="390"/>
        <v>3321</v>
      </c>
      <c r="H3326" s="85">
        <v>45478</v>
      </c>
      <c r="I3326" s="296">
        <v>45478</v>
      </c>
      <c r="J3326" s="292" t="s">
        <v>6570</v>
      </c>
      <c r="K3326" s="76" t="s">
        <v>62</v>
      </c>
      <c r="L3326" s="76" t="s">
        <v>206</v>
      </c>
      <c r="M3326" s="78" t="s">
        <v>206</v>
      </c>
      <c r="N3326" s="64"/>
      <c r="O3326" s="272" t="s">
        <v>6571</v>
      </c>
      <c r="P3326" s="78" t="s">
        <v>34</v>
      </c>
      <c r="Q3326" s="280" t="s">
        <v>170</v>
      </c>
      <c r="R3326" s="382" t="s">
        <v>52</v>
      </c>
      <c r="S3326" s="387" t="str">
        <f>'EVCA sectoralclassification'!E232</f>
        <v>Medical devices and supplies</v>
      </c>
      <c r="T3326" s="382" t="s">
        <v>40</v>
      </c>
      <c r="U3326" s="78" t="s">
        <v>218</v>
      </c>
      <c r="V3326" s="445" t="s">
        <v>174</v>
      </c>
      <c r="W3326" s="396"/>
      <c r="X3326" s="489">
        <v>45482</v>
      </c>
      <c r="Y3326" s="482"/>
      <c r="Z3326" s="74"/>
    </row>
    <row r="3327" spans="2:26" ht="42.45" hidden="1" customHeight="1" x14ac:dyDescent="0.3">
      <c r="B3327" s="56" t="str">
        <f t="shared" ref="B3327:B3330" ca="1" si="449">IF(AND(+H3327&lt;=X3327,X3327&lt;=TODAY()),"VERO","FALSO")</f>
        <v>VERO</v>
      </c>
      <c r="C3327" s="57" t="b">
        <f t="shared" ref="C3327:C3330" si="450">+(AND(G3327&lt;&gt;"",H3327&lt;&gt;"",J3327&lt;&gt;"",K3327&lt;&gt;"",L3327&lt;&gt;"",M3327&lt;&gt;"",P3327&lt;&gt;"",Q3327&lt;&gt;""))</f>
        <v>1</v>
      </c>
      <c r="D3327" s="57" t="b">
        <f>+IF(Q3327='Convalida dati'!$B$16,AND('Dealflow centrale'!V3327&lt;&gt;"",I3327&lt;&gt;""),IF(AND('Dealflow centrale'!Q3327='Convalida dati'!$B$17,'Dealflow centrale'!I3327=""),OR('Dealflow centrale'!V3327="",V3327='Convalida dati'!$D$8),"FALSO"))</f>
        <v>1</v>
      </c>
      <c r="E3327" s="57" t="b">
        <f>+IF(OR(T3327='Convalida dati'!$F$4,T3327='Convalida dati'!$F$5,T3327='Convalida dati'!$F$8),OR('Dealflow centrale'!V3327='Convalida dati'!$D$9,V3327='Convalida dati'!$D$6,V3327='Convalida dati'!$D$7,V3327='Convalida dati'!$D$11),IF(OR('Dealflow centrale'!T3327='Convalida dati'!$F$6,'Dealflow centrale'!T3327='Convalida dati'!$F$7),OR('Dealflow centrale'!V3327='Convalida dati'!$D$12,'Dealflow centrale'!V3327='Convalida dati'!$D$9,'Dealflow centrale'!V3327='Convalida dati'!$D$6),IF(T3327="",OR(V3327="",V3327='Convalida dati'!$D$8),"FALSO")))</f>
        <v>1</v>
      </c>
      <c r="F3327" s="58" t="str">
        <f t="shared" ref="F3327:F3330" ca="1" si="451">+IF(AND(B3327="VERO",C3327=TRUE,D3327=TRUE,E3327=TRUE),"OK","ERRORE")</f>
        <v>OK</v>
      </c>
      <c r="G3327" s="60">
        <f t="shared" si="390"/>
        <v>3322</v>
      </c>
      <c r="H3327" s="84">
        <v>45450</v>
      </c>
      <c r="I3327" s="295">
        <v>45471</v>
      </c>
      <c r="J3327" s="279" t="s">
        <v>6572</v>
      </c>
      <c r="K3327" s="70" t="s">
        <v>62</v>
      </c>
      <c r="L3327" s="70" t="s">
        <v>149</v>
      </c>
      <c r="M3327" s="72" t="s">
        <v>92</v>
      </c>
      <c r="N3327" s="75"/>
      <c r="O3327" s="73" t="s">
        <v>6575</v>
      </c>
      <c r="P3327" s="72" t="s">
        <v>169</v>
      </c>
      <c r="Q3327" s="281" t="s">
        <v>170</v>
      </c>
      <c r="R3327" s="385" t="s">
        <v>49</v>
      </c>
      <c r="S3327" s="398" t="str">
        <f>'EVCA sectoralclassification'!E214</f>
        <v>Systems software</v>
      </c>
      <c r="T3327" s="385" t="s">
        <v>40</v>
      </c>
      <c r="U3327" s="72" t="s">
        <v>970</v>
      </c>
      <c r="V3327" s="447" t="s">
        <v>174</v>
      </c>
      <c r="W3327" s="471"/>
      <c r="X3327" s="488">
        <v>45482</v>
      </c>
      <c r="Y3327" s="483"/>
      <c r="Z3327" s="80"/>
    </row>
    <row r="3328" spans="2:26" ht="42.45" hidden="1" customHeight="1" x14ac:dyDescent="0.3">
      <c r="B3328" s="56" t="str">
        <f t="shared" ca="1" si="449"/>
        <v>VERO</v>
      </c>
      <c r="C3328" s="57" t="b">
        <f t="shared" si="450"/>
        <v>1</v>
      </c>
      <c r="D3328" s="57" t="b">
        <f>+IF(Q3328='Convalida dati'!$B$16,AND('Dealflow centrale'!V3328&lt;&gt;"",I3328&lt;&gt;""),IF(AND('Dealflow centrale'!Q3328='Convalida dati'!$B$17,'Dealflow centrale'!I3328=""),OR('Dealflow centrale'!V3328="",V3328='Convalida dati'!$D$8),"FALSO"))</f>
        <v>1</v>
      </c>
      <c r="E3328" s="57" t="b">
        <f>+IF(OR(T3328='Convalida dati'!$F$4,T3328='Convalida dati'!$F$5,T3328='Convalida dati'!$F$8),OR('Dealflow centrale'!V3328='Convalida dati'!$D$9,V3328='Convalida dati'!$D$6,V3328='Convalida dati'!$D$7,V3328='Convalida dati'!$D$11),IF(OR('Dealflow centrale'!T3328='Convalida dati'!$F$6,'Dealflow centrale'!T3328='Convalida dati'!$F$7),OR('Dealflow centrale'!V3328='Convalida dati'!$D$12,'Dealflow centrale'!V3328='Convalida dati'!$D$9,'Dealflow centrale'!V3328='Convalida dati'!$D$6),IF(T3328="",OR(V3328="",V3328='Convalida dati'!$D$8),"FALSO")))</f>
        <v>1</v>
      </c>
      <c r="F3328" s="58" t="str">
        <f t="shared" ca="1" si="451"/>
        <v>OK</v>
      </c>
      <c r="G3328" s="66">
        <f t="shared" si="390"/>
        <v>3323</v>
      </c>
      <c r="H3328" s="85">
        <v>45450</v>
      </c>
      <c r="I3328" s="296">
        <v>45471</v>
      </c>
      <c r="J3328" s="292" t="s">
        <v>6573</v>
      </c>
      <c r="K3328" s="76" t="s">
        <v>62</v>
      </c>
      <c r="L3328" s="76" t="s">
        <v>149</v>
      </c>
      <c r="M3328" s="78" t="s">
        <v>92</v>
      </c>
      <c r="N3328" s="64"/>
      <c r="O3328" s="272" t="s">
        <v>6575</v>
      </c>
      <c r="P3328" s="78" t="s">
        <v>169</v>
      </c>
      <c r="Q3328" s="280" t="s">
        <v>170</v>
      </c>
      <c r="R3328" s="382" t="s">
        <v>52</v>
      </c>
      <c r="S3328" s="387" t="str">
        <f>'EVCA sectoralclassification'!E229</f>
        <v>Medical equipment and related software</v>
      </c>
      <c r="T3328" s="382" t="s">
        <v>40</v>
      </c>
      <c r="U3328" s="78" t="s">
        <v>970</v>
      </c>
      <c r="V3328" s="445" t="s">
        <v>174</v>
      </c>
      <c r="W3328" s="396"/>
      <c r="X3328" s="489">
        <v>45482</v>
      </c>
      <c r="Y3328" s="482"/>
      <c r="Z3328" s="74"/>
    </row>
    <row r="3329" spans="2:26" ht="42.45" hidden="1" customHeight="1" x14ac:dyDescent="0.3">
      <c r="B3329" s="56" t="str">
        <f t="shared" ca="1" si="449"/>
        <v>VERO</v>
      </c>
      <c r="C3329" s="57" t="b">
        <f t="shared" si="450"/>
        <v>1</v>
      </c>
      <c r="D3329" s="57" t="b">
        <f>+IF(Q3329='Convalida dati'!$B$16,AND('Dealflow centrale'!V3329&lt;&gt;"",I3329&lt;&gt;""),IF(AND('Dealflow centrale'!Q3329='Convalida dati'!$B$17,'Dealflow centrale'!I3329=""),OR('Dealflow centrale'!V3329="",V3329='Convalida dati'!$D$8),"FALSO"))</f>
        <v>1</v>
      </c>
      <c r="E3329" s="57" t="b">
        <f>+IF(OR(T3329='Convalida dati'!$F$4,T3329='Convalida dati'!$F$5,T3329='Convalida dati'!$F$8),OR('Dealflow centrale'!V3329='Convalida dati'!$D$9,V3329='Convalida dati'!$D$6,V3329='Convalida dati'!$D$7,V3329='Convalida dati'!$D$11),IF(OR('Dealflow centrale'!T3329='Convalida dati'!$F$6,'Dealflow centrale'!T3329='Convalida dati'!$F$7),OR('Dealflow centrale'!V3329='Convalida dati'!$D$12,'Dealflow centrale'!V3329='Convalida dati'!$D$9,'Dealflow centrale'!V3329='Convalida dati'!$D$6),IF(T3329="",OR(V3329="",V3329='Convalida dati'!$D$8),"FALSO")))</f>
        <v>1</v>
      </c>
      <c r="F3329" s="58" t="str">
        <f t="shared" ca="1" si="451"/>
        <v>OK</v>
      </c>
      <c r="G3329" s="60">
        <f t="shared" si="390"/>
        <v>3324</v>
      </c>
      <c r="H3329" s="84">
        <v>45450</v>
      </c>
      <c r="I3329" s="295">
        <v>45471</v>
      </c>
      <c r="J3329" s="279" t="s">
        <v>6576</v>
      </c>
      <c r="K3329" s="70" t="s">
        <v>62</v>
      </c>
      <c r="L3329" s="70" t="s">
        <v>149</v>
      </c>
      <c r="M3329" s="72" t="s">
        <v>92</v>
      </c>
      <c r="N3329" s="75"/>
      <c r="O3329" s="73" t="s">
        <v>6575</v>
      </c>
      <c r="P3329" s="72" t="s">
        <v>169</v>
      </c>
      <c r="Q3329" s="281" t="s">
        <v>170</v>
      </c>
      <c r="R3329" s="385" t="s">
        <v>51</v>
      </c>
      <c r="S3329" s="398" t="str">
        <f>'EVCA sectoralclassification'!E41</f>
        <v>Business and industrial products</v>
      </c>
      <c r="T3329" s="385" t="s">
        <v>40</v>
      </c>
      <c r="U3329" s="72" t="s">
        <v>970</v>
      </c>
      <c r="V3329" s="447" t="s">
        <v>174</v>
      </c>
      <c r="W3329" s="471"/>
      <c r="X3329" s="488">
        <v>45482</v>
      </c>
      <c r="Y3329" s="483"/>
      <c r="Z3329" s="80"/>
    </row>
    <row r="3330" spans="2:26" ht="42.45" hidden="1" customHeight="1" x14ac:dyDescent="0.3">
      <c r="B3330" s="56" t="str">
        <f t="shared" ca="1" si="449"/>
        <v>VERO</v>
      </c>
      <c r="C3330" s="57" t="b">
        <f t="shared" si="450"/>
        <v>1</v>
      </c>
      <c r="D3330" s="57" t="b">
        <f>+IF(Q3330='Convalida dati'!$B$16,AND('Dealflow centrale'!V3330&lt;&gt;"",I3330&lt;&gt;""),IF(AND('Dealflow centrale'!Q3330='Convalida dati'!$B$17,'Dealflow centrale'!I3330=""),OR('Dealflow centrale'!V3330="",V3330='Convalida dati'!$D$8),"FALSO"))</f>
        <v>1</v>
      </c>
      <c r="E3330" s="57" t="b">
        <f>+IF(OR(T3330='Convalida dati'!$F$4,T3330='Convalida dati'!$F$5,T3330='Convalida dati'!$F$8),OR('Dealflow centrale'!V3330='Convalida dati'!$D$9,V3330='Convalida dati'!$D$6,V3330='Convalida dati'!$D$7,V3330='Convalida dati'!$D$11),IF(OR('Dealflow centrale'!T3330='Convalida dati'!$F$6,'Dealflow centrale'!T3330='Convalida dati'!$F$7),OR('Dealflow centrale'!V3330='Convalida dati'!$D$12,'Dealflow centrale'!V3330='Convalida dati'!$D$9,'Dealflow centrale'!V3330='Convalida dati'!$D$6),IF(T3330="",OR(V3330="",V3330='Convalida dati'!$D$8),"FALSO")))</f>
        <v>1</v>
      </c>
      <c r="F3330" s="58" t="str">
        <f t="shared" ca="1" si="451"/>
        <v>OK</v>
      </c>
      <c r="G3330" s="66">
        <f t="shared" si="390"/>
        <v>3325</v>
      </c>
      <c r="H3330" s="85">
        <v>45450</v>
      </c>
      <c r="I3330" s="296">
        <v>45471</v>
      </c>
      <c r="J3330" s="292" t="s">
        <v>6574</v>
      </c>
      <c r="K3330" s="76" t="s">
        <v>62</v>
      </c>
      <c r="L3330" s="76" t="s">
        <v>149</v>
      </c>
      <c r="M3330" s="78" t="s">
        <v>92</v>
      </c>
      <c r="N3330" s="64"/>
      <c r="O3330" s="272" t="s">
        <v>6575</v>
      </c>
      <c r="P3330" s="78" t="s">
        <v>169</v>
      </c>
      <c r="Q3330" s="280" t="s">
        <v>170</v>
      </c>
      <c r="R3330" s="382" t="s">
        <v>51</v>
      </c>
      <c r="S3330" s="387" t="str">
        <f>'EVCA sectoralclassification'!E41</f>
        <v>Business and industrial products</v>
      </c>
      <c r="T3330" s="382" t="s">
        <v>40</v>
      </c>
      <c r="U3330" s="78" t="s">
        <v>970</v>
      </c>
      <c r="V3330" s="445" t="s">
        <v>174</v>
      </c>
      <c r="W3330" s="396"/>
      <c r="X3330" s="489">
        <v>45482</v>
      </c>
      <c r="Y3330" s="482"/>
      <c r="Z3330" s="74"/>
    </row>
    <row r="3331" spans="2:26" ht="42.45" hidden="1" customHeight="1" x14ac:dyDescent="0.3">
      <c r="B3331" s="56" t="str">
        <f t="shared" ref="B3331" ca="1" si="452">IF(AND(+H3331&lt;=X3331,X3331&lt;=TODAY()),"VERO","FALSO")</f>
        <v>VERO</v>
      </c>
      <c r="C3331" s="57" t="b">
        <f t="shared" ref="C3331" si="453">+(AND(G3331&lt;&gt;"",H3331&lt;&gt;"",J3331&lt;&gt;"",K3331&lt;&gt;"",L3331&lt;&gt;"",M3331&lt;&gt;"",P3331&lt;&gt;"",Q3331&lt;&gt;""))</f>
        <v>1</v>
      </c>
      <c r="D3331" s="57" t="b">
        <f>+IF(Q3331='Convalida dati'!$B$16,AND('Dealflow centrale'!V3331&lt;&gt;"",I3331&lt;&gt;""),IF(AND('Dealflow centrale'!Q3331='Convalida dati'!$B$17,'Dealflow centrale'!I3331=""),OR('Dealflow centrale'!V3331="",V3331='Convalida dati'!$D$8),"FALSO"))</f>
        <v>1</v>
      </c>
      <c r="E3331" s="57" t="b">
        <f>+IF(OR(T3331='Convalida dati'!$F$4,T3331='Convalida dati'!$F$5,T3331='Convalida dati'!$F$8),OR('Dealflow centrale'!V3331='Convalida dati'!$D$9,V3331='Convalida dati'!$D$6,V3331='Convalida dati'!$D$7,V3331='Convalida dati'!$D$11),IF(OR('Dealflow centrale'!T3331='Convalida dati'!$F$6,'Dealflow centrale'!T3331='Convalida dati'!$F$7),OR('Dealflow centrale'!V3331='Convalida dati'!$D$12,'Dealflow centrale'!V3331='Convalida dati'!$D$9,'Dealflow centrale'!V3331='Convalida dati'!$D$6),IF(T3331="",OR(V3331="",V3331='Convalida dati'!$D$8),"FALSO")))</f>
        <v>1</v>
      </c>
      <c r="F3331" s="58" t="str">
        <f t="shared" ref="F3331" ca="1" si="454">+IF(AND(B3331="VERO",C3331=TRUE,D3331=TRUE,E3331=TRUE),"OK","ERRORE")</f>
        <v>OK</v>
      </c>
      <c r="G3331" s="60">
        <f t="shared" si="390"/>
        <v>3326</v>
      </c>
      <c r="H3331" s="84">
        <v>45482</v>
      </c>
      <c r="I3331" s="295">
        <v>45482</v>
      </c>
      <c r="J3331" s="279" t="s">
        <v>6577</v>
      </c>
      <c r="K3331" s="70" t="s">
        <v>62</v>
      </c>
      <c r="L3331" s="70" t="s">
        <v>165</v>
      </c>
      <c r="M3331" s="72" t="s">
        <v>90</v>
      </c>
      <c r="N3331" s="75"/>
      <c r="O3331" s="73" t="s">
        <v>3345</v>
      </c>
      <c r="P3331" s="72" t="s">
        <v>35</v>
      </c>
      <c r="Q3331" s="281" t="s">
        <v>170</v>
      </c>
      <c r="R3331" s="385" t="s">
        <v>48</v>
      </c>
      <c r="S3331" s="398" t="str">
        <f>'EVCA sectoralclassification'!E200</f>
        <v>Internet technologies</v>
      </c>
      <c r="T3331" s="385" t="s">
        <v>166</v>
      </c>
      <c r="U3331" s="72" t="s">
        <v>218</v>
      </c>
      <c r="V3331" s="431" t="s">
        <v>5177</v>
      </c>
      <c r="W3331" s="464"/>
      <c r="X3331" s="488">
        <v>45482</v>
      </c>
      <c r="Y3331" s="483"/>
      <c r="Z3331" s="80"/>
    </row>
    <row r="3332" spans="2:26" ht="42.45" hidden="1" customHeight="1" x14ac:dyDescent="0.3">
      <c r="B3332" s="56" t="str">
        <f ca="1">IF(AND(+H3332&lt;=X3332,X3332&lt;=TODAY()),"VERO","FALSO")</f>
        <v>VERO</v>
      </c>
      <c r="C3332" s="57" t="b">
        <f>+(AND(G3332&lt;&gt;"",H3332&lt;&gt;"",J3332&lt;&gt;"",K3332&lt;&gt;"",L3332&lt;&gt;"",M3332&lt;&gt;"",P3332&lt;&gt;"",Q3332&lt;&gt;""))</f>
        <v>1</v>
      </c>
      <c r="D3332" s="57" t="b">
        <f>+IF(Q3332='Convalida dati'!$B$16,AND('Dealflow centrale'!V3332&lt;&gt;"",I3332&lt;&gt;""),IF(AND('Dealflow centrale'!Q3332='Convalida dati'!$B$17,'Dealflow centrale'!I3332=""),OR('Dealflow centrale'!V3332="",V3332='Convalida dati'!$D$8),"FALSO"))</f>
        <v>1</v>
      </c>
      <c r="E3332" s="57" t="b">
        <f>+IF(OR(T3332='Convalida dati'!$F$4,T3332='Convalida dati'!$F$5,T3332='Convalida dati'!$F$8),OR('Dealflow centrale'!V3332='Convalida dati'!$D$9,V3332='Convalida dati'!$D$6,V3332='Convalida dati'!$D$7,V3332='Convalida dati'!$D$11),IF(OR('Dealflow centrale'!T3332='Convalida dati'!$F$6,'Dealflow centrale'!T3332='Convalida dati'!$F$7),OR('Dealflow centrale'!V3332='Convalida dati'!$D$12,'Dealflow centrale'!V3332='Convalida dati'!$D$9,'Dealflow centrale'!V3332='Convalida dati'!$D$6),IF(T3332="",OR(V3332="",V3332='Convalida dati'!$D$8),"FALSO")))</f>
        <v>1</v>
      </c>
      <c r="F3332" s="58" t="str">
        <f ca="1">+IF(AND(B3332="VERO",C3332=TRUE,D3332=TRUE,E3332=TRUE),"OK","ERRORE")</f>
        <v>OK</v>
      </c>
      <c r="G3332" s="66">
        <f t="shared" si="390"/>
        <v>3327</v>
      </c>
      <c r="H3332" s="85">
        <v>45482</v>
      </c>
      <c r="I3332" s="296">
        <v>45482</v>
      </c>
      <c r="J3332" s="292" t="s">
        <v>6598</v>
      </c>
      <c r="K3332" s="76" t="s">
        <v>62</v>
      </c>
      <c r="L3332" s="76" t="s">
        <v>206</v>
      </c>
      <c r="M3332" s="78" t="s">
        <v>206</v>
      </c>
      <c r="N3332" s="64"/>
      <c r="O3332" s="272" t="s">
        <v>6616</v>
      </c>
      <c r="P3332" s="78" t="s">
        <v>35</v>
      </c>
      <c r="Q3332" s="280" t="s">
        <v>170</v>
      </c>
      <c r="R3332" s="382" t="s">
        <v>47</v>
      </c>
      <c r="S3332" s="387" t="str">
        <f>'EVCA sectoralclassification'!E144</f>
        <v>Consumer goods: other</v>
      </c>
      <c r="T3332" s="382" t="s">
        <v>167</v>
      </c>
      <c r="U3332" s="78" t="s">
        <v>218</v>
      </c>
      <c r="V3332" s="427" t="s">
        <v>5177</v>
      </c>
      <c r="W3332" s="462"/>
      <c r="X3332" s="489">
        <v>45491</v>
      </c>
      <c r="Y3332" s="482"/>
      <c r="Z3332" s="74"/>
    </row>
    <row r="3333" spans="2:26" ht="42.45" hidden="1" customHeight="1" x14ac:dyDescent="0.3">
      <c r="B3333" s="56" t="str">
        <f t="shared" ref="B3333" ca="1" si="455">IF(AND(+H3333&lt;=X3333,X3333&lt;=TODAY()),"VERO","FALSO")</f>
        <v>VERO</v>
      </c>
      <c r="C3333" s="57" t="b">
        <f t="shared" ref="C3333" si="456">+(AND(G3333&lt;&gt;"",H3333&lt;&gt;"",J3333&lt;&gt;"",K3333&lt;&gt;"",L3333&lt;&gt;"",M3333&lt;&gt;"",P3333&lt;&gt;"",Q3333&lt;&gt;""))</f>
        <v>1</v>
      </c>
      <c r="D3333" s="57" t="b">
        <f>+IF(Q3333='Convalida dati'!$B$16,AND('Dealflow centrale'!V3333&lt;&gt;"",I3333&lt;&gt;""),IF(AND('Dealflow centrale'!Q3333='Convalida dati'!$B$17,'Dealflow centrale'!I3333=""),OR('Dealflow centrale'!V3333="",V3333='Convalida dati'!$D$8),"FALSO"))</f>
        <v>1</v>
      </c>
      <c r="E3333" s="57" t="b">
        <f>+IF(OR(T3333='Convalida dati'!$F$4,T3333='Convalida dati'!$F$5,T3333='Convalida dati'!$F$8),OR('Dealflow centrale'!V3333='Convalida dati'!$D$9,V3333='Convalida dati'!$D$6,V3333='Convalida dati'!$D$7,V3333='Convalida dati'!$D$11),IF(OR('Dealflow centrale'!T3333='Convalida dati'!$F$6,'Dealflow centrale'!T3333='Convalida dati'!$F$7),OR('Dealflow centrale'!V3333='Convalida dati'!$D$12,'Dealflow centrale'!V3333='Convalida dati'!$D$9,'Dealflow centrale'!V3333='Convalida dati'!$D$6),IF(T3333="",OR(V3333="",V3333='Convalida dati'!$D$8),"FALSO")))</f>
        <v>1</v>
      </c>
      <c r="F3333" s="58" t="str">
        <f t="shared" ref="F3333" ca="1" si="457">+IF(AND(B3333="VERO",C3333=TRUE,D3333=TRUE,E3333=TRUE),"OK","ERRORE")</f>
        <v>OK</v>
      </c>
      <c r="G3333" s="60">
        <f t="shared" ref="G3333:G3417" si="458">+G3332+1</f>
        <v>3328</v>
      </c>
      <c r="H3333" s="84">
        <v>45471</v>
      </c>
      <c r="I3333" s="295">
        <v>45483</v>
      </c>
      <c r="J3333" s="279" t="s">
        <v>6579</v>
      </c>
      <c r="K3333" s="70" t="s">
        <v>206</v>
      </c>
      <c r="L3333" s="70" t="s">
        <v>206</v>
      </c>
      <c r="M3333" s="72" t="s">
        <v>206</v>
      </c>
      <c r="N3333" s="75"/>
      <c r="O3333" s="73" t="s">
        <v>6602</v>
      </c>
      <c r="P3333" s="72" t="s">
        <v>169</v>
      </c>
      <c r="Q3333" s="281" t="s">
        <v>170</v>
      </c>
      <c r="R3333" s="385" t="s">
        <v>48</v>
      </c>
      <c r="S3333" s="398" t="str">
        <f>'EVCA sectoralclassification'!E200</f>
        <v>Internet technologies</v>
      </c>
      <c r="T3333" s="385" t="s">
        <v>41</v>
      </c>
      <c r="U3333" s="72" t="s">
        <v>3651</v>
      </c>
      <c r="V3333" s="448" t="s">
        <v>174</v>
      </c>
      <c r="W3333" s="413"/>
      <c r="X3333" s="488">
        <v>45491</v>
      </c>
      <c r="Y3333" s="483"/>
      <c r="Z3333" s="80"/>
    </row>
    <row r="3334" spans="2:26" ht="42.45" hidden="1" customHeight="1" x14ac:dyDescent="0.3">
      <c r="B3334" s="56" t="str">
        <f t="shared" ref="B3334:B3347" ca="1" si="459">IF(AND(+H3334&lt;=X3334,X3334&lt;=TODAY()),"VERO","FALSO")</f>
        <v>VERO</v>
      </c>
      <c r="C3334" s="57" t="b">
        <f>+(AND(G3334&lt;&gt;"",H3334&lt;&gt;"",J3334&lt;&gt;"",K3334&lt;&gt;"",L3334&lt;&gt;"",M3334&lt;&gt;"",P3334&lt;&gt;"",Q3334&lt;&gt;""))</f>
        <v>1</v>
      </c>
      <c r="D3334" s="57" t="b">
        <f>+IF(Q3334='Convalida dati'!$B$16,AND('Dealflow centrale'!V3334&lt;&gt;"",I3334&lt;&gt;""),IF(AND('Dealflow centrale'!Q3334='Convalida dati'!$B$17,'Dealflow centrale'!I3334=""),OR('Dealflow centrale'!V3334="",V3334='Convalida dati'!$D$8),"FALSO"))</f>
        <v>1</v>
      </c>
      <c r="E3334" s="57" t="b">
        <f>+IF(OR(T3334='Convalida dati'!$F$4,T3334='Convalida dati'!$F$5,T3334='Convalida dati'!$F$8),OR('Dealflow centrale'!V3334='Convalida dati'!$D$9,V3334='Convalida dati'!$D$6,V3334='Convalida dati'!$D$7,V3334='Convalida dati'!$D$11),IF(OR('Dealflow centrale'!T3334='Convalida dati'!$F$6,'Dealflow centrale'!T3334='Convalida dati'!$F$7),OR('Dealflow centrale'!V3334='Convalida dati'!$D$12,'Dealflow centrale'!V3334='Convalida dati'!$D$9,'Dealflow centrale'!V3334='Convalida dati'!$D$6),IF(T3334="",OR(V3334="",V3334='Convalida dati'!$D$8),"FALSO")))</f>
        <v>1</v>
      </c>
      <c r="F3334" s="58" t="str">
        <f t="shared" ref="F3334:F3350" ca="1" si="460">+IF(AND(B3334="VERO",C3334=TRUE,D3334=TRUE,E3334=TRUE),"OK","ERRORE")</f>
        <v>OK</v>
      </c>
      <c r="G3334" s="66">
        <f t="shared" si="458"/>
        <v>3329</v>
      </c>
      <c r="H3334" s="85">
        <v>45471</v>
      </c>
      <c r="I3334" s="296">
        <v>45483</v>
      </c>
      <c r="J3334" s="292" t="s">
        <v>6581</v>
      </c>
      <c r="K3334" s="76" t="s">
        <v>206</v>
      </c>
      <c r="L3334" s="76" t="s">
        <v>206</v>
      </c>
      <c r="M3334" s="78" t="s">
        <v>206</v>
      </c>
      <c r="N3334" s="64"/>
      <c r="O3334" s="272" t="s">
        <v>6602</v>
      </c>
      <c r="P3334" s="78" t="s">
        <v>169</v>
      </c>
      <c r="Q3334" s="280" t="s">
        <v>170</v>
      </c>
      <c r="R3334" s="382" t="s">
        <v>48</v>
      </c>
      <c r="S3334" s="387" t="str">
        <f>'EVCA sectoralclassification'!E200</f>
        <v>Internet technologies</v>
      </c>
      <c r="T3334" s="382" t="s">
        <v>40</v>
      </c>
      <c r="U3334" s="78" t="s">
        <v>3651</v>
      </c>
      <c r="V3334" s="445" t="s">
        <v>174</v>
      </c>
      <c r="W3334" s="396"/>
      <c r="X3334" s="489">
        <v>45491</v>
      </c>
      <c r="Y3334" s="482"/>
      <c r="Z3334" s="74"/>
    </row>
    <row r="3335" spans="2:26" ht="42.45" hidden="1" customHeight="1" x14ac:dyDescent="0.3">
      <c r="B3335" s="56" t="str">
        <f t="shared" ca="1" si="459"/>
        <v>VERO</v>
      </c>
      <c r="C3335" s="57" t="b">
        <f>+(AND(G3335&lt;&gt;"",H3335&lt;&gt;"",J3335&lt;&gt;"",K3335&lt;&gt;"",L3335&lt;&gt;"",M3335&lt;&gt;"",O3335&lt;&gt;"",P3335&lt;&gt;""))</f>
        <v>1</v>
      </c>
      <c r="D3335" s="57" t="b">
        <f>+IF(Q3335='Convalida dati'!$B$16,AND('Dealflow centrale'!V3335&lt;&gt;"",I3335&lt;&gt;""),IF(AND('Dealflow centrale'!Q3335='Convalida dati'!$B$17,'Dealflow centrale'!I3335=""),OR('Dealflow centrale'!V3335="",V3335='Convalida dati'!$D$8),"FALSO"))</f>
        <v>1</v>
      </c>
      <c r="E3335" s="57" t="b">
        <f>+IF(OR(T3335='Convalida dati'!$F$4,T3335='Convalida dati'!$F$5,T3335='Convalida dati'!$F$8),OR('Dealflow centrale'!V3335='Convalida dati'!$D$9,V3335='Convalida dati'!$D$6,V3335='Convalida dati'!$D$7,V3335='Convalida dati'!$D$11),IF(OR('Dealflow centrale'!T3335='Convalida dati'!$F$6,'Dealflow centrale'!T3335='Convalida dati'!$F$7),OR('Dealflow centrale'!V3335='Convalida dati'!$D$12,'Dealflow centrale'!V3335='Convalida dati'!$D$9,'Dealflow centrale'!V3335='Convalida dati'!$D$6),IF(T3335="",OR(V3335="",V3335='Convalida dati'!$D$8),"FALSO")))</f>
        <v>1</v>
      </c>
      <c r="F3335" s="58" t="str">
        <f t="shared" ca="1" si="460"/>
        <v>OK</v>
      </c>
      <c r="G3335" s="60">
        <f t="shared" si="458"/>
        <v>3330</v>
      </c>
      <c r="H3335" s="84">
        <v>45471</v>
      </c>
      <c r="I3335" s="295">
        <v>45483</v>
      </c>
      <c r="J3335" s="279" t="s">
        <v>6596</v>
      </c>
      <c r="K3335" s="70" t="s">
        <v>62</v>
      </c>
      <c r="L3335" s="70" t="s">
        <v>202</v>
      </c>
      <c r="M3335" s="72" t="s">
        <v>89</v>
      </c>
      <c r="N3335" s="75"/>
      <c r="O3335" s="73" t="s">
        <v>6602</v>
      </c>
      <c r="P3335" s="72" t="s">
        <v>169</v>
      </c>
      <c r="Q3335" s="281" t="s">
        <v>170</v>
      </c>
      <c r="R3335" s="385" t="s">
        <v>49</v>
      </c>
      <c r="S3335" s="398" t="str">
        <f>'EVCA sectoralclassification'!E214</f>
        <v>Systems software</v>
      </c>
      <c r="T3335" s="385" t="s">
        <v>41</v>
      </c>
      <c r="U3335" s="72" t="s">
        <v>3651</v>
      </c>
      <c r="V3335" s="449" t="s">
        <v>6460</v>
      </c>
      <c r="W3335" s="472"/>
      <c r="X3335" s="488">
        <v>45491</v>
      </c>
      <c r="Y3335" s="483"/>
      <c r="Z3335" s="80"/>
    </row>
    <row r="3336" spans="2:26" ht="42.45" hidden="1" customHeight="1" x14ac:dyDescent="0.3">
      <c r="B3336" s="56" t="str">
        <f t="shared" ca="1" si="459"/>
        <v>VERO</v>
      </c>
      <c r="C3336" s="57" t="b">
        <f t="shared" ref="C3336:C3347" si="461">+(AND(G3336&lt;&gt;"",H3336&lt;&gt;"",J3336&lt;&gt;"",K3336&lt;&gt;"",L3336&lt;&gt;"",M3336&lt;&gt;"",P3336&lt;&gt;"",Q3336&lt;&gt;""))</f>
        <v>1</v>
      </c>
      <c r="D3336" s="57" t="b">
        <f>+IF(Q3336='Convalida dati'!$B$16,AND('Dealflow centrale'!V3336&lt;&gt;"",I3336&lt;&gt;""),IF(AND('Dealflow centrale'!Q3336='Convalida dati'!$B$17,'Dealflow centrale'!I3336=""),OR('Dealflow centrale'!V3336="",V3336='Convalida dati'!$D$8),"FALSO"))</f>
        <v>1</v>
      </c>
      <c r="E3336" s="57" t="b">
        <f>+IF(OR(T3336='Convalida dati'!$F$4,T3336='Convalida dati'!$F$5,T3336='Convalida dati'!$F$8),OR('Dealflow centrale'!V3336='Convalida dati'!$D$9,V3336='Convalida dati'!$D$6,V3336='Convalida dati'!$D$7,V3336='Convalida dati'!$D$11),IF(OR('Dealflow centrale'!T3336='Convalida dati'!$F$6,'Dealflow centrale'!T3336='Convalida dati'!$F$7),OR('Dealflow centrale'!V3336='Convalida dati'!$D$12,'Dealflow centrale'!V3336='Convalida dati'!$D$9,'Dealflow centrale'!V3336='Convalida dati'!$D$6),IF(T3336="",OR(V3336="",V3336='Convalida dati'!$D$8),"FALSO")))</f>
        <v>1</v>
      </c>
      <c r="F3336" s="58" t="str">
        <f t="shared" ca="1" si="460"/>
        <v>OK</v>
      </c>
      <c r="G3336" s="66">
        <f t="shared" si="458"/>
        <v>3331</v>
      </c>
      <c r="H3336" s="85">
        <v>45471</v>
      </c>
      <c r="I3336" s="296">
        <v>45483</v>
      </c>
      <c r="J3336" s="292" t="s">
        <v>6584</v>
      </c>
      <c r="K3336" s="76" t="s">
        <v>206</v>
      </c>
      <c r="L3336" s="76" t="s">
        <v>206</v>
      </c>
      <c r="M3336" s="78" t="s">
        <v>206</v>
      </c>
      <c r="N3336" s="64"/>
      <c r="O3336" s="272" t="s">
        <v>6602</v>
      </c>
      <c r="P3336" s="78" t="s">
        <v>169</v>
      </c>
      <c r="Q3336" s="280" t="s">
        <v>170</v>
      </c>
      <c r="R3336" s="382" t="s">
        <v>48</v>
      </c>
      <c r="S3336" s="387" t="str">
        <f>'EVCA sectoralclassification'!E200</f>
        <v>Internet technologies</v>
      </c>
      <c r="T3336" s="382" t="s">
        <v>40</v>
      </c>
      <c r="U3336" s="78" t="s">
        <v>3651</v>
      </c>
      <c r="V3336" s="445" t="s">
        <v>174</v>
      </c>
      <c r="W3336" s="396"/>
      <c r="X3336" s="489">
        <v>45491</v>
      </c>
      <c r="Y3336" s="482"/>
      <c r="Z3336" s="74"/>
    </row>
    <row r="3337" spans="2:26" ht="42.45" hidden="1" customHeight="1" x14ac:dyDescent="0.3">
      <c r="B3337" s="56" t="str">
        <f t="shared" ca="1" si="459"/>
        <v>VERO</v>
      </c>
      <c r="C3337" s="57" t="b">
        <f t="shared" si="461"/>
        <v>1</v>
      </c>
      <c r="D3337" s="57" t="b">
        <f>+IF(Q3337='Convalida dati'!$B$16,AND('Dealflow centrale'!V3337&lt;&gt;"",I3337&lt;&gt;""),IF(AND('Dealflow centrale'!Q3337='Convalida dati'!$B$17,'Dealflow centrale'!I3337=""),OR('Dealflow centrale'!V3337="",V3337='Convalida dati'!$D$8),"FALSO"))</f>
        <v>1</v>
      </c>
      <c r="E3337" s="57" t="b">
        <f>+IF(OR(T3337='Convalida dati'!$F$4,T3337='Convalida dati'!$F$5,T3337='Convalida dati'!$F$8),OR('Dealflow centrale'!V3337='Convalida dati'!$D$9,V3337='Convalida dati'!$D$6,V3337='Convalida dati'!$D$7,V3337='Convalida dati'!$D$11),IF(OR('Dealflow centrale'!T3337='Convalida dati'!$F$6,'Dealflow centrale'!T3337='Convalida dati'!$F$7),OR('Dealflow centrale'!V3337='Convalida dati'!$D$12,'Dealflow centrale'!V3337='Convalida dati'!$D$9,'Dealflow centrale'!V3337='Convalida dati'!$D$6),IF(T3337="",OR(V3337="",V3337='Convalida dati'!$D$8),"FALSO")))</f>
        <v>1</v>
      </c>
      <c r="F3337" s="58" t="str">
        <f t="shared" ca="1" si="460"/>
        <v>OK</v>
      </c>
      <c r="G3337" s="60">
        <f t="shared" si="458"/>
        <v>3332</v>
      </c>
      <c r="H3337" s="84">
        <v>45471</v>
      </c>
      <c r="I3337" s="295">
        <v>45483</v>
      </c>
      <c r="J3337" s="279" t="s">
        <v>6588</v>
      </c>
      <c r="K3337" s="70" t="s">
        <v>206</v>
      </c>
      <c r="L3337" s="70" t="s">
        <v>206</v>
      </c>
      <c r="M3337" s="72" t="s">
        <v>206</v>
      </c>
      <c r="N3337" s="75"/>
      <c r="O3337" s="73" t="s">
        <v>6602</v>
      </c>
      <c r="P3337" s="72" t="s">
        <v>169</v>
      </c>
      <c r="Q3337" s="281" t="s">
        <v>170</v>
      </c>
      <c r="R3337" s="385" t="s">
        <v>53</v>
      </c>
      <c r="S3337" s="398" t="str">
        <f>+'EVCA sectoralclassification'!E161</f>
        <v>Consumer services: other</v>
      </c>
      <c r="T3337" s="385" t="s">
        <v>40</v>
      </c>
      <c r="U3337" s="72" t="s">
        <v>3651</v>
      </c>
      <c r="V3337" s="448" t="s">
        <v>174</v>
      </c>
      <c r="W3337" s="413"/>
      <c r="X3337" s="488">
        <v>45491</v>
      </c>
      <c r="Y3337" s="483"/>
      <c r="Z3337" s="80"/>
    </row>
    <row r="3338" spans="2:26" ht="42.45" hidden="1" customHeight="1" x14ac:dyDescent="0.3">
      <c r="B3338" s="56" t="str">
        <f t="shared" ca="1" si="459"/>
        <v>VERO</v>
      </c>
      <c r="C3338" s="57" t="b">
        <f t="shared" si="461"/>
        <v>1</v>
      </c>
      <c r="D3338" s="57" t="b">
        <f>+IF(Q3338='Convalida dati'!$B$16,AND('Dealflow centrale'!V3338&lt;&gt;"",I3338&lt;&gt;""),IF(AND('Dealflow centrale'!Q3338='Convalida dati'!$B$17,'Dealflow centrale'!I3338=""),OR('Dealflow centrale'!V3338="",V3338='Convalida dati'!$D$8),"FALSO"))</f>
        <v>1</v>
      </c>
      <c r="E3338" s="57" t="b">
        <f>+IF(OR(T3338='Convalida dati'!$F$4,T3338='Convalida dati'!$F$5,T3338='Convalida dati'!$F$8),OR('Dealflow centrale'!V3338='Convalida dati'!$D$9,V3338='Convalida dati'!$D$6,V3338='Convalida dati'!$D$7,V3338='Convalida dati'!$D$11),IF(OR('Dealflow centrale'!T3338='Convalida dati'!$F$6,'Dealflow centrale'!T3338='Convalida dati'!$F$7),OR('Dealflow centrale'!V3338='Convalida dati'!$D$12,'Dealflow centrale'!V3338='Convalida dati'!$D$9,'Dealflow centrale'!V3338='Convalida dati'!$D$6),IF(T3338="",OR(V3338="",V3338='Convalida dati'!$D$8),"FALSO")))</f>
        <v>1</v>
      </c>
      <c r="F3338" s="58" t="str">
        <f t="shared" ca="1" si="460"/>
        <v>OK</v>
      </c>
      <c r="G3338" s="66">
        <f t="shared" si="458"/>
        <v>3333</v>
      </c>
      <c r="H3338" s="85">
        <v>45483</v>
      </c>
      <c r="I3338" s="296">
        <v>45483</v>
      </c>
      <c r="J3338" s="292" t="s">
        <v>6583</v>
      </c>
      <c r="K3338" s="76" t="s">
        <v>206</v>
      </c>
      <c r="L3338" s="76" t="s">
        <v>206</v>
      </c>
      <c r="M3338" s="78" t="s">
        <v>206</v>
      </c>
      <c r="N3338" s="64"/>
      <c r="O3338" s="272" t="s">
        <v>6605</v>
      </c>
      <c r="P3338" s="78" t="s">
        <v>37</v>
      </c>
      <c r="Q3338" s="280" t="s">
        <v>170</v>
      </c>
      <c r="R3338" s="382" t="s">
        <v>53</v>
      </c>
      <c r="S3338" s="387" t="str">
        <f>+'EVCA sectoralclassification'!E161</f>
        <v>Consumer services: other</v>
      </c>
      <c r="T3338" s="382" t="s">
        <v>166</v>
      </c>
      <c r="U3338" s="78" t="s">
        <v>218</v>
      </c>
      <c r="V3338" s="427" t="s">
        <v>5177</v>
      </c>
      <c r="W3338" s="462"/>
      <c r="X3338" s="489">
        <v>45491</v>
      </c>
      <c r="Y3338" s="482"/>
      <c r="Z3338" s="74"/>
    </row>
    <row r="3339" spans="2:26" ht="42.45" hidden="1" customHeight="1" x14ac:dyDescent="0.3">
      <c r="B3339" s="56" t="str">
        <f t="shared" ca="1" si="459"/>
        <v>VERO</v>
      </c>
      <c r="C3339" s="57" t="b">
        <f t="shared" si="461"/>
        <v>1</v>
      </c>
      <c r="D3339" s="57" t="b">
        <f>+IF(Q3339='Convalida dati'!$B$16,AND('Dealflow centrale'!V3339&lt;&gt;"",I3339&lt;&gt;""),IF(AND('Dealflow centrale'!Q3339='Convalida dati'!$B$17,'Dealflow centrale'!I3339=""),OR('Dealflow centrale'!V3339="",V3339='Convalida dati'!$D$8),"FALSO"))</f>
        <v>1</v>
      </c>
      <c r="E3339" s="57" t="b">
        <f>+IF(OR(T3339='Convalida dati'!$F$4,T3339='Convalida dati'!$F$5,T3339='Convalida dati'!$F$8),OR('Dealflow centrale'!V3339='Convalida dati'!$D$9,V3339='Convalida dati'!$D$6,V3339='Convalida dati'!$D$7,V3339='Convalida dati'!$D$11),IF(OR('Dealflow centrale'!T3339='Convalida dati'!$F$6,'Dealflow centrale'!T3339='Convalida dati'!$F$7),OR('Dealflow centrale'!V3339='Convalida dati'!$D$12,'Dealflow centrale'!V3339='Convalida dati'!$D$9,'Dealflow centrale'!V3339='Convalida dati'!$D$6),IF(T3339="",OR(V3339="",V3339='Convalida dati'!$D$8),"FALSO")))</f>
        <v>1</v>
      </c>
      <c r="F3339" s="58" t="str">
        <f t="shared" ca="1" si="460"/>
        <v>OK</v>
      </c>
      <c r="G3339" s="60">
        <f t="shared" si="458"/>
        <v>3334</v>
      </c>
      <c r="H3339" s="84">
        <v>45484</v>
      </c>
      <c r="I3339" s="295">
        <v>45484</v>
      </c>
      <c r="J3339" s="279" t="s">
        <v>6597</v>
      </c>
      <c r="K3339" s="70" t="s">
        <v>62</v>
      </c>
      <c r="L3339" s="70" t="s">
        <v>206</v>
      </c>
      <c r="M3339" s="72" t="s">
        <v>206</v>
      </c>
      <c r="N3339" s="75"/>
      <c r="O3339" s="73" t="s">
        <v>6615</v>
      </c>
      <c r="P3339" s="72" t="s">
        <v>35</v>
      </c>
      <c r="Q3339" s="281" t="s">
        <v>170</v>
      </c>
      <c r="R3339" s="385" t="s">
        <v>51</v>
      </c>
      <c r="S3339" s="398" t="str">
        <f>'EVCA sectoralclassification'!E41</f>
        <v>Business and industrial products</v>
      </c>
      <c r="T3339" s="385" t="s">
        <v>167</v>
      </c>
      <c r="U3339" s="72" t="s">
        <v>218</v>
      </c>
      <c r="V3339" s="431" t="s">
        <v>5177</v>
      </c>
      <c r="W3339" s="464"/>
      <c r="X3339" s="488">
        <v>45491</v>
      </c>
      <c r="Y3339" s="483"/>
      <c r="Z3339" s="80"/>
    </row>
    <row r="3340" spans="2:26" ht="42.45" hidden="1" customHeight="1" x14ac:dyDescent="0.3">
      <c r="B3340" s="56" t="str">
        <f t="shared" ca="1" si="459"/>
        <v>VERO</v>
      </c>
      <c r="C3340" s="57" t="b">
        <f t="shared" si="461"/>
        <v>1</v>
      </c>
      <c r="D3340" s="57" t="b">
        <f>+IF(Q3340='Convalida dati'!$B$16,AND('Dealflow centrale'!V3340&lt;&gt;"",I3340&lt;&gt;""),IF(AND('Dealflow centrale'!Q3340='Convalida dati'!$B$17,'Dealflow centrale'!I3340=""),OR('Dealflow centrale'!V3340="",V3340='Convalida dati'!$D$8),"FALSO"))</f>
        <v>1</v>
      </c>
      <c r="E3340" s="57" t="b">
        <f>+IF(OR(T3340='Convalida dati'!$F$4,T3340='Convalida dati'!$F$5,T3340='Convalida dati'!$F$8),OR('Dealflow centrale'!V3340='Convalida dati'!$D$9,V3340='Convalida dati'!$D$6,V3340='Convalida dati'!$D$7,V3340='Convalida dati'!$D$11),IF(OR('Dealflow centrale'!T3340='Convalida dati'!$F$6,'Dealflow centrale'!T3340='Convalida dati'!$F$7),OR('Dealflow centrale'!V3340='Convalida dati'!$D$12,'Dealflow centrale'!V3340='Convalida dati'!$D$9,'Dealflow centrale'!V3340='Convalida dati'!$D$6),IF(T3340="",OR(V3340="",V3340='Convalida dati'!$D$8),"FALSO")))</f>
        <v>1</v>
      </c>
      <c r="F3340" s="58" t="str">
        <f t="shared" ca="1" si="460"/>
        <v>OK</v>
      </c>
      <c r="G3340" s="66">
        <f t="shared" si="458"/>
        <v>3335</v>
      </c>
      <c r="H3340" s="85">
        <v>45485</v>
      </c>
      <c r="I3340" s="296">
        <v>45485</v>
      </c>
      <c r="J3340" s="292" t="s">
        <v>6593</v>
      </c>
      <c r="K3340" s="76" t="s">
        <v>62</v>
      </c>
      <c r="L3340" s="76" t="s">
        <v>192</v>
      </c>
      <c r="M3340" s="78" t="s">
        <v>95</v>
      </c>
      <c r="N3340" s="64"/>
      <c r="O3340" s="272" t="s">
        <v>6612</v>
      </c>
      <c r="P3340" s="78" t="s">
        <v>34</v>
      </c>
      <c r="Q3340" s="280" t="s">
        <v>170</v>
      </c>
      <c r="R3340" s="382" t="s">
        <v>48</v>
      </c>
      <c r="S3340" s="387" t="str">
        <f>'EVCA sectoralclassification'!E191</f>
        <v>Broadcasting, publications and content providers</v>
      </c>
      <c r="T3340" s="382" t="s">
        <v>166</v>
      </c>
      <c r="U3340" s="78" t="s">
        <v>218</v>
      </c>
      <c r="V3340" s="427" t="s">
        <v>5177</v>
      </c>
      <c r="W3340" s="462"/>
      <c r="X3340" s="489">
        <v>45491</v>
      </c>
      <c r="Y3340" s="482"/>
      <c r="Z3340" s="74"/>
    </row>
    <row r="3341" spans="2:26" ht="42.45" hidden="1" customHeight="1" x14ac:dyDescent="0.3">
      <c r="B3341" s="56" t="str">
        <f t="shared" ca="1" si="459"/>
        <v>VERO</v>
      </c>
      <c r="C3341" s="57" t="b">
        <f t="shared" si="461"/>
        <v>1</v>
      </c>
      <c r="D3341" s="57" t="b">
        <f>+IF(Q3341='Convalida dati'!$B$16,AND('Dealflow centrale'!V3341&lt;&gt;"",I3341&lt;&gt;""),IF(AND('Dealflow centrale'!Q3341='Convalida dati'!$B$17,'Dealflow centrale'!I3341=""),OR('Dealflow centrale'!V3341="",V3341='Convalida dati'!$D$8),"FALSO"))</f>
        <v>1</v>
      </c>
      <c r="E3341" s="57" t="b">
        <f>+IF(OR(T3341='Convalida dati'!$F$4,T3341='Convalida dati'!$F$5,T3341='Convalida dati'!$F$8),OR('Dealflow centrale'!V3341='Convalida dati'!$D$9,V3341='Convalida dati'!$D$6,V3341='Convalida dati'!$D$7,V3341='Convalida dati'!$D$11),IF(OR('Dealflow centrale'!T3341='Convalida dati'!$F$6,'Dealflow centrale'!T3341='Convalida dati'!$F$7),OR('Dealflow centrale'!V3341='Convalida dati'!$D$12,'Dealflow centrale'!V3341='Convalida dati'!$D$9,'Dealflow centrale'!V3341='Convalida dati'!$D$6),IF(T3341="",OR(V3341="",V3341='Convalida dati'!$D$8),"FALSO")))</f>
        <v>1</v>
      </c>
      <c r="F3341" s="58" t="str">
        <f t="shared" ca="1" si="460"/>
        <v>OK</v>
      </c>
      <c r="G3341" s="401">
        <f t="shared" si="458"/>
        <v>3336</v>
      </c>
      <c r="H3341" s="84">
        <v>45485</v>
      </c>
      <c r="I3341" s="295">
        <v>45485</v>
      </c>
      <c r="J3341" s="279" t="s">
        <v>6587</v>
      </c>
      <c r="K3341" s="70" t="s">
        <v>62</v>
      </c>
      <c r="L3341" s="70" t="s">
        <v>149</v>
      </c>
      <c r="M3341" s="72" t="s">
        <v>92</v>
      </c>
      <c r="N3341" s="75"/>
      <c r="O3341" s="73" t="s">
        <v>6608</v>
      </c>
      <c r="P3341" s="72" t="s">
        <v>83</v>
      </c>
      <c r="Q3341" s="281" t="s">
        <v>170</v>
      </c>
      <c r="R3341" s="385" t="s">
        <v>49</v>
      </c>
      <c r="S3341" s="398" t="str">
        <f>'EVCA sectoralclassification'!E214</f>
        <v>Systems software</v>
      </c>
      <c r="T3341" s="385" t="s">
        <v>166</v>
      </c>
      <c r="U3341" s="72" t="s">
        <v>218</v>
      </c>
      <c r="V3341" s="431" t="s">
        <v>5177</v>
      </c>
      <c r="W3341" s="464"/>
      <c r="X3341" s="488">
        <v>45491</v>
      </c>
      <c r="Y3341" s="483"/>
      <c r="Z3341" s="80"/>
    </row>
    <row r="3342" spans="2:26" ht="42.45" hidden="1" customHeight="1" x14ac:dyDescent="0.3">
      <c r="B3342" s="56" t="str">
        <f t="shared" ca="1" si="459"/>
        <v>VERO</v>
      </c>
      <c r="C3342" s="57" t="b">
        <f t="shared" si="461"/>
        <v>1</v>
      </c>
      <c r="D3342" s="57" t="b">
        <f>+IF(Q3342='Convalida dati'!$B$16,AND('Dealflow centrale'!V3342&lt;&gt;"",I3342&lt;&gt;""),IF(AND('Dealflow centrale'!Q3342='Convalida dati'!$B$17,'Dealflow centrale'!I3342=""),OR('Dealflow centrale'!V3342="",V3342='Convalida dati'!$D$8),"FALSO"))</f>
        <v>1</v>
      </c>
      <c r="E3342" s="57" t="b">
        <f>+IF(OR(T3342='Convalida dati'!$F$4,T3342='Convalida dati'!$F$5,T3342='Convalida dati'!$F$8),OR('Dealflow centrale'!V3342='Convalida dati'!$D$9,V3342='Convalida dati'!$D$6,V3342='Convalida dati'!$D$7,V3342='Convalida dati'!$D$11),IF(OR('Dealflow centrale'!T3342='Convalida dati'!$F$6,'Dealflow centrale'!T3342='Convalida dati'!$F$7),OR('Dealflow centrale'!V3342='Convalida dati'!$D$12,'Dealflow centrale'!V3342='Convalida dati'!$D$9,'Dealflow centrale'!V3342='Convalida dati'!$D$6),IF(T3342="",OR(V3342="",V3342='Convalida dati'!$D$8),"FALSO")))</f>
        <v>1</v>
      </c>
      <c r="F3342" s="58" t="str">
        <f t="shared" ca="1" si="460"/>
        <v>OK</v>
      </c>
      <c r="G3342" s="66">
        <f t="shared" si="458"/>
        <v>3337</v>
      </c>
      <c r="H3342" s="85">
        <v>45482</v>
      </c>
      <c r="I3342" s="296">
        <v>45482</v>
      </c>
      <c r="J3342" s="292" t="s">
        <v>6592</v>
      </c>
      <c r="K3342" s="76" t="s">
        <v>64</v>
      </c>
      <c r="L3342" s="76" t="s">
        <v>194</v>
      </c>
      <c r="M3342" s="78" t="s">
        <v>161</v>
      </c>
      <c r="N3342" s="64"/>
      <c r="O3342" s="272" t="s">
        <v>6611</v>
      </c>
      <c r="P3342" s="78" t="s">
        <v>37</v>
      </c>
      <c r="Q3342" s="280" t="s">
        <v>170</v>
      </c>
      <c r="R3342" s="382" t="s">
        <v>49</v>
      </c>
      <c r="S3342" s="387" t="str">
        <f>'EVCA sectoralclassification'!E214</f>
        <v>Systems software</v>
      </c>
      <c r="T3342" s="382" t="s">
        <v>166</v>
      </c>
      <c r="U3342" s="78" t="s">
        <v>218</v>
      </c>
      <c r="V3342" s="445" t="s">
        <v>174</v>
      </c>
      <c r="W3342" s="396"/>
      <c r="X3342" s="489">
        <v>45491</v>
      </c>
      <c r="Y3342" s="482"/>
      <c r="Z3342" s="74"/>
    </row>
    <row r="3343" spans="2:26" ht="42.45" hidden="1" customHeight="1" x14ac:dyDescent="0.3">
      <c r="B3343" s="56" t="str">
        <f t="shared" ca="1" si="459"/>
        <v>VERO</v>
      </c>
      <c r="C3343" s="57" t="b">
        <f t="shared" si="461"/>
        <v>1</v>
      </c>
      <c r="D3343" s="57" t="b">
        <f>+IF(Q3343='Convalida dati'!$B$16,AND('Dealflow centrale'!V3343&lt;&gt;"",I3343&lt;&gt;""),IF(AND('Dealflow centrale'!Q3343='Convalida dati'!$B$17,'Dealflow centrale'!I3343=""),OR('Dealflow centrale'!V3343="",V3343='Convalida dati'!$D$8),"FALSO"))</f>
        <v>1</v>
      </c>
      <c r="E3343" s="57" t="b">
        <f>+IF(OR(T3343='Convalida dati'!$F$4,T3343='Convalida dati'!$F$5,T3343='Convalida dati'!$F$8),OR('Dealflow centrale'!V3343='Convalida dati'!$D$9,V3343='Convalida dati'!$D$6,V3343='Convalida dati'!$D$7,V3343='Convalida dati'!$D$11),IF(OR('Dealflow centrale'!T3343='Convalida dati'!$F$6,'Dealflow centrale'!T3343='Convalida dati'!$F$7),OR('Dealflow centrale'!V3343='Convalida dati'!$D$12,'Dealflow centrale'!V3343='Convalida dati'!$D$9,'Dealflow centrale'!V3343='Convalida dati'!$D$6),IF(T3343="",OR(V3343="",V3343='Convalida dati'!$D$8),"FALSO")))</f>
        <v>1</v>
      </c>
      <c r="F3343" s="58" t="str">
        <f t="shared" ca="1" si="460"/>
        <v>OK</v>
      </c>
      <c r="G3343" s="401">
        <f t="shared" si="458"/>
        <v>3338</v>
      </c>
      <c r="H3343" s="84">
        <v>45476</v>
      </c>
      <c r="I3343" s="295">
        <v>45476</v>
      </c>
      <c r="J3343" s="279" t="s">
        <v>6582</v>
      </c>
      <c r="K3343" s="70" t="s">
        <v>206</v>
      </c>
      <c r="L3343" s="70" t="s">
        <v>206</v>
      </c>
      <c r="M3343" s="72" t="s">
        <v>206</v>
      </c>
      <c r="N3343" s="75"/>
      <c r="O3343" s="73" t="s">
        <v>6604</v>
      </c>
      <c r="P3343" s="72" t="s">
        <v>35</v>
      </c>
      <c r="Q3343" s="281" t="s">
        <v>170</v>
      </c>
      <c r="R3343" s="385" t="s">
        <v>53</v>
      </c>
      <c r="S3343" s="398" t="str">
        <f>'EVCA sectoralclassification'!E161</f>
        <v>Consumer services: other</v>
      </c>
      <c r="T3343" s="385" t="s">
        <v>167</v>
      </c>
      <c r="U3343" s="72" t="s">
        <v>218</v>
      </c>
      <c r="V3343" s="431" t="s">
        <v>5177</v>
      </c>
      <c r="W3343" s="464"/>
      <c r="X3343" s="488">
        <v>45491</v>
      </c>
      <c r="Y3343" s="483"/>
      <c r="Z3343" s="80"/>
    </row>
    <row r="3344" spans="2:26" ht="42.45" hidden="1" customHeight="1" x14ac:dyDescent="0.3">
      <c r="B3344" s="56" t="str">
        <f t="shared" ca="1" si="459"/>
        <v>VERO</v>
      </c>
      <c r="C3344" s="57" t="b">
        <f t="shared" si="461"/>
        <v>1</v>
      </c>
      <c r="D3344" s="57" t="b">
        <f>+IF(Q3344='Convalida dati'!$B$16,AND('Dealflow centrale'!V3344&lt;&gt;"",I3344&lt;&gt;""),IF(AND('Dealflow centrale'!Q3344='Convalida dati'!$B$17,'Dealflow centrale'!I3344=""),OR('Dealflow centrale'!V3344="",V3344='Convalida dati'!$D$8),"FALSO"))</f>
        <v>1</v>
      </c>
      <c r="E3344" s="57" t="b">
        <f>+IF(OR(T3344='Convalida dati'!$F$4,T3344='Convalida dati'!$F$5,T3344='Convalida dati'!$F$8),OR('Dealflow centrale'!V3344='Convalida dati'!$D$9,V3344='Convalida dati'!$D$6,V3344='Convalida dati'!$D$7,V3344='Convalida dati'!$D$11),IF(OR('Dealflow centrale'!T3344='Convalida dati'!$F$6,'Dealflow centrale'!T3344='Convalida dati'!$F$7),OR('Dealflow centrale'!V3344='Convalida dati'!$D$12,'Dealflow centrale'!V3344='Convalida dati'!$D$9,'Dealflow centrale'!V3344='Convalida dati'!$D$6),IF(T3344="",OR(V3344="",V3344='Convalida dati'!$D$8),"FALSO")))</f>
        <v>1</v>
      </c>
      <c r="F3344" s="58" t="str">
        <f t="shared" ca="1" si="460"/>
        <v>OK</v>
      </c>
      <c r="G3344" s="66">
        <f t="shared" si="458"/>
        <v>3339</v>
      </c>
      <c r="H3344" s="85">
        <v>45488</v>
      </c>
      <c r="I3344" s="296">
        <v>45488</v>
      </c>
      <c r="J3344" s="292" t="s">
        <v>6590</v>
      </c>
      <c r="K3344" s="76" t="s">
        <v>206</v>
      </c>
      <c r="L3344" s="76" t="s">
        <v>206</v>
      </c>
      <c r="M3344" s="78" t="s">
        <v>206</v>
      </c>
      <c r="N3344" s="64"/>
      <c r="O3344" s="272" t="s">
        <v>6609</v>
      </c>
      <c r="P3344" s="78" t="s">
        <v>34</v>
      </c>
      <c r="Q3344" s="280" t="s">
        <v>170</v>
      </c>
      <c r="R3344" s="382" t="s">
        <v>49</v>
      </c>
      <c r="S3344" s="387" t="str">
        <f>'EVCA sectoralclassification'!E214</f>
        <v>Systems software</v>
      </c>
      <c r="T3344" s="382" t="s">
        <v>40</v>
      </c>
      <c r="U3344" s="78" t="s">
        <v>218</v>
      </c>
      <c r="V3344" s="445" t="s">
        <v>174</v>
      </c>
      <c r="W3344" s="396"/>
      <c r="X3344" s="489">
        <v>45491</v>
      </c>
      <c r="Y3344" s="482"/>
      <c r="Z3344" s="74"/>
    </row>
    <row r="3345" spans="2:26" ht="42.45" hidden="1" customHeight="1" x14ac:dyDescent="0.3">
      <c r="B3345" s="56" t="str">
        <f t="shared" ca="1" si="459"/>
        <v>VERO</v>
      </c>
      <c r="C3345" s="57" t="b">
        <f t="shared" si="461"/>
        <v>1</v>
      </c>
      <c r="D3345" s="57" t="b">
        <f>+IF(Q3345='Convalida dati'!$B$16,AND('Dealflow centrale'!V3345&lt;&gt;"",I3345&lt;&gt;""),IF(AND('Dealflow centrale'!Q3345='Convalida dati'!$B$17,'Dealflow centrale'!I3345=""),OR('Dealflow centrale'!V3345="",V3345='Convalida dati'!$D$8),"FALSO"))</f>
        <v>1</v>
      </c>
      <c r="E3345" s="57" t="b">
        <f>+IF(OR(T3345='Convalida dati'!$F$4,T3345='Convalida dati'!$F$5,T3345='Convalida dati'!$F$8),OR('Dealflow centrale'!V3345='Convalida dati'!$D$9,V3345='Convalida dati'!$D$6,V3345='Convalida dati'!$D$7,V3345='Convalida dati'!$D$11),IF(OR('Dealflow centrale'!T3345='Convalida dati'!$F$6,'Dealflow centrale'!T3345='Convalida dati'!$F$7),OR('Dealflow centrale'!V3345='Convalida dati'!$D$12,'Dealflow centrale'!V3345='Convalida dati'!$D$9,'Dealflow centrale'!V3345='Convalida dati'!$D$6),IF(T3345="",OR(V3345="",V3345='Convalida dati'!$D$8),"FALSO")))</f>
        <v>1</v>
      </c>
      <c r="F3345" s="58" t="str">
        <f t="shared" ca="1" si="460"/>
        <v>OK</v>
      </c>
      <c r="G3345" s="401">
        <f t="shared" si="458"/>
        <v>3340</v>
      </c>
      <c r="H3345" s="84">
        <v>45488</v>
      </c>
      <c r="I3345" s="295">
        <v>45488</v>
      </c>
      <c r="J3345" s="279" t="s">
        <v>6601</v>
      </c>
      <c r="K3345" s="70" t="s">
        <v>206</v>
      </c>
      <c r="L3345" s="70" t="s">
        <v>206</v>
      </c>
      <c r="M3345" s="72" t="s">
        <v>206</v>
      </c>
      <c r="N3345" s="75"/>
      <c r="O3345" s="73" t="s">
        <v>6618</v>
      </c>
      <c r="P3345" s="72" t="s">
        <v>34</v>
      </c>
      <c r="Q3345" s="281" t="s">
        <v>170</v>
      </c>
      <c r="R3345" s="385" t="s">
        <v>53</v>
      </c>
      <c r="S3345" s="398" t="str">
        <f>'EVCA sectoralclassification'!E146</f>
        <v>Educational and training products/services</v>
      </c>
      <c r="T3345" s="385" t="s">
        <v>41</v>
      </c>
      <c r="U3345" s="72" t="s">
        <v>218</v>
      </c>
      <c r="V3345" s="448" t="s">
        <v>174</v>
      </c>
      <c r="W3345" s="413"/>
      <c r="X3345" s="488">
        <v>45491</v>
      </c>
      <c r="Y3345" s="483"/>
      <c r="Z3345" s="80"/>
    </row>
    <row r="3346" spans="2:26" ht="42.45" hidden="1" customHeight="1" x14ac:dyDescent="0.3">
      <c r="B3346" s="56" t="str">
        <f t="shared" ca="1" si="459"/>
        <v>VERO</v>
      </c>
      <c r="C3346" s="57" t="b">
        <f t="shared" si="461"/>
        <v>1</v>
      </c>
      <c r="D3346" s="57" t="b">
        <f>+IF(Q3346='Convalida dati'!$B$16,AND('Dealflow centrale'!V3346&lt;&gt;"",I3346&lt;&gt;""),IF(AND('Dealflow centrale'!Q3346='Convalida dati'!$B$17,'Dealflow centrale'!I3346=""),OR('Dealflow centrale'!V3346="",V3346='Convalida dati'!$D$8),"FALSO"))</f>
        <v>1</v>
      </c>
      <c r="E3346" s="57" t="b">
        <f>+IF(OR(T3346='Convalida dati'!$F$4,T3346='Convalida dati'!$F$5,T3346='Convalida dati'!$F$8),OR('Dealflow centrale'!V3346='Convalida dati'!$D$9,V3346='Convalida dati'!$D$6,V3346='Convalida dati'!$D$7,V3346='Convalida dati'!$D$11),IF(OR('Dealflow centrale'!T3346='Convalida dati'!$F$6,'Dealflow centrale'!T3346='Convalida dati'!$F$7),OR('Dealflow centrale'!V3346='Convalida dati'!$D$12,'Dealflow centrale'!V3346='Convalida dati'!$D$9,'Dealflow centrale'!V3346='Convalida dati'!$D$6),IF(T3346="",OR(V3346="",V3346='Convalida dati'!$D$8),"FALSO")))</f>
        <v>1</v>
      </c>
      <c r="F3346" s="58" t="str">
        <f t="shared" ca="1" si="460"/>
        <v>OK</v>
      </c>
      <c r="G3346" s="66">
        <f t="shared" si="458"/>
        <v>3341</v>
      </c>
      <c r="H3346" s="85">
        <v>45488</v>
      </c>
      <c r="I3346" s="296">
        <v>45488</v>
      </c>
      <c r="J3346" s="292" t="s">
        <v>6589</v>
      </c>
      <c r="K3346" s="76" t="s">
        <v>62</v>
      </c>
      <c r="L3346" s="76" t="s">
        <v>192</v>
      </c>
      <c r="M3346" s="78" t="s">
        <v>95</v>
      </c>
      <c r="N3346" s="64"/>
      <c r="O3346" s="272" t="s">
        <v>6049</v>
      </c>
      <c r="P3346" s="78" t="s">
        <v>35</v>
      </c>
      <c r="Q3346" s="280" t="s">
        <v>170</v>
      </c>
      <c r="R3346" s="382" t="s">
        <v>48</v>
      </c>
      <c r="S3346" s="387" t="str">
        <f>'EVCA sectoralclassification'!E200</f>
        <v>Internet technologies</v>
      </c>
      <c r="T3346" s="382" t="s">
        <v>167</v>
      </c>
      <c r="U3346" s="78" t="s">
        <v>218</v>
      </c>
      <c r="V3346" s="427" t="s">
        <v>5177</v>
      </c>
      <c r="W3346" s="462"/>
      <c r="X3346" s="489">
        <v>45491</v>
      </c>
      <c r="Y3346" s="482"/>
      <c r="Z3346" s="74"/>
    </row>
    <row r="3347" spans="2:26" ht="42.45" hidden="1" customHeight="1" x14ac:dyDescent="0.3">
      <c r="B3347" s="56" t="str">
        <f t="shared" ca="1" si="459"/>
        <v>VERO</v>
      </c>
      <c r="C3347" s="57" t="b">
        <f t="shared" si="461"/>
        <v>1</v>
      </c>
      <c r="D3347" s="57" t="b">
        <f>+IF(Q3347='Convalida dati'!$B$16,AND('Dealflow centrale'!V3347&lt;&gt;"",I3347&lt;&gt;""),IF(AND('Dealflow centrale'!Q3347='Convalida dati'!$B$17,'Dealflow centrale'!I3347=""),OR('Dealflow centrale'!V3347="",V3347='Convalida dati'!$D$8),"FALSO"))</f>
        <v>1</v>
      </c>
      <c r="E3347" s="57" t="b">
        <f>+IF(OR(T3347='Convalida dati'!$F$4,T3347='Convalida dati'!$F$5,T3347='Convalida dati'!$F$8),OR('Dealflow centrale'!V3347='Convalida dati'!$D$9,V3347='Convalida dati'!$D$6,V3347='Convalida dati'!$D$7,V3347='Convalida dati'!$D$11),IF(OR('Dealflow centrale'!T3347='Convalida dati'!$F$6,'Dealflow centrale'!T3347='Convalida dati'!$F$7),OR('Dealflow centrale'!V3347='Convalida dati'!$D$12,'Dealflow centrale'!V3347='Convalida dati'!$D$9,'Dealflow centrale'!V3347='Convalida dati'!$D$6),IF(T3347="",OR(V3347="",V3347='Convalida dati'!$D$8),"FALSO")))</f>
        <v>1</v>
      </c>
      <c r="F3347" s="58" t="str">
        <f t="shared" ca="1" si="460"/>
        <v>OK</v>
      </c>
      <c r="G3347" s="401">
        <f t="shared" si="458"/>
        <v>3342</v>
      </c>
      <c r="H3347" s="84">
        <v>45488</v>
      </c>
      <c r="I3347" s="295">
        <v>45488</v>
      </c>
      <c r="J3347" s="279" t="s">
        <v>6586</v>
      </c>
      <c r="K3347" s="70" t="s">
        <v>62</v>
      </c>
      <c r="L3347" s="70" t="s">
        <v>149</v>
      </c>
      <c r="M3347" s="72" t="s">
        <v>92</v>
      </c>
      <c r="N3347" s="75"/>
      <c r="O3347" s="73" t="s">
        <v>6607</v>
      </c>
      <c r="P3347" s="72" t="s">
        <v>35</v>
      </c>
      <c r="Q3347" s="281" t="s">
        <v>170</v>
      </c>
      <c r="R3347" s="385" t="s">
        <v>49</v>
      </c>
      <c r="S3347" s="398" t="str">
        <f>'EVCA sectoralclassification'!E214</f>
        <v>Systems software</v>
      </c>
      <c r="T3347" s="385" t="s">
        <v>41</v>
      </c>
      <c r="U3347" s="72" t="s">
        <v>218</v>
      </c>
      <c r="V3347" s="448" t="s">
        <v>174</v>
      </c>
      <c r="W3347" s="413"/>
      <c r="X3347" s="488">
        <v>45491</v>
      </c>
      <c r="Y3347" s="483"/>
      <c r="Z3347" s="80"/>
    </row>
    <row r="3348" spans="2:26" ht="42.45" hidden="1" customHeight="1" x14ac:dyDescent="0.3">
      <c r="B3348" s="56" t="str">
        <f t="shared" ref="B3348" ca="1" si="462">IF(AND(+H3348&lt;=X3348,X3348&lt;=TODAY()),"VERO","FALSO")</f>
        <v>VERO</v>
      </c>
      <c r="C3348" s="57" t="b">
        <f t="shared" ref="C3348" si="463">+(AND(G3348&lt;&gt;"",H3348&lt;&gt;"",J3348&lt;&gt;"",K3348&lt;&gt;"",L3348&lt;&gt;"",M3348&lt;&gt;"",P3348&lt;&gt;"",Q3348&lt;&gt;""))</f>
        <v>1</v>
      </c>
      <c r="D3348" s="57" t="b">
        <f>+IF(Q3348='Convalida dati'!$B$16,AND('Dealflow centrale'!V3348&lt;&gt;"",I3348&lt;&gt;""),IF(AND('Dealflow centrale'!Q3348='Convalida dati'!$B$17,'Dealflow centrale'!I3348=""),OR('Dealflow centrale'!V3348="",V3348='Convalida dati'!$D$8),"FALSO"))</f>
        <v>1</v>
      </c>
      <c r="E3348" s="57" t="b">
        <f>+IF(OR(T3348='Convalida dati'!$F$4,T3348='Convalida dati'!$F$5,T3348='Convalida dati'!$F$8),OR('Dealflow centrale'!V3348='Convalida dati'!$D$9,V3348='Convalida dati'!$D$6,V3348='Convalida dati'!$D$7),IF(OR('Dealflow centrale'!T3348='Convalida dati'!$F$6,'Dealflow centrale'!T3348='Convalida dati'!$F$7),OR('Dealflow centrale'!V3348='Convalida dati'!$D$12,'Dealflow centrale'!V3348='Convalida dati'!$D$9,'Dealflow centrale'!V3348='Convalida dati'!$D$6),IF(T3348="",OR(V3348="",V3348='Convalida dati'!$D$8),"FALSO")))</f>
        <v>1</v>
      </c>
      <c r="F3348" s="58" t="str">
        <f t="shared" ca="1" si="460"/>
        <v>OK</v>
      </c>
      <c r="G3348" s="66">
        <f t="shared" si="458"/>
        <v>3343</v>
      </c>
      <c r="H3348" s="85">
        <v>45484</v>
      </c>
      <c r="I3348" s="296">
        <v>45491</v>
      </c>
      <c r="J3348" s="292" t="s">
        <v>6620</v>
      </c>
      <c r="K3348" s="76" t="s">
        <v>62</v>
      </c>
      <c r="L3348" s="76" t="s">
        <v>149</v>
      </c>
      <c r="M3348" s="78" t="s">
        <v>92</v>
      </c>
      <c r="N3348" s="64"/>
      <c r="O3348" s="272" t="s">
        <v>6621</v>
      </c>
      <c r="P3348" s="78" t="s">
        <v>37</v>
      </c>
      <c r="Q3348" s="280" t="s">
        <v>170</v>
      </c>
      <c r="R3348" s="382" t="s">
        <v>48</v>
      </c>
      <c r="S3348" s="387" t="str">
        <f>'EVCA sectoralclassification'!E191</f>
        <v>Broadcasting, publications and content providers</v>
      </c>
      <c r="T3348" s="382" t="s">
        <v>166</v>
      </c>
      <c r="U3348" s="78" t="s">
        <v>218</v>
      </c>
      <c r="V3348" s="427" t="s">
        <v>5177</v>
      </c>
      <c r="W3348" s="462"/>
      <c r="X3348" s="489">
        <v>45498</v>
      </c>
      <c r="Y3348" s="482" t="s">
        <v>6644</v>
      </c>
      <c r="Z3348" s="74"/>
    </row>
    <row r="3349" spans="2:26" ht="42.45" hidden="1" customHeight="1" x14ac:dyDescent="0.3">
      <c r="B3349" s="56" t="str">
        <f ca="1">IF(AND(+H3349&lt;=X3349,X3349&lt;=TODAY()),"VERO","FALSO")</f>
        <v>VERO</v>
      </c>
      <c r="C3349" s="57" t="b">
        <f>+(AND(G3349&lt;&gt;"",H3349&lt;&gt;"",J3349&lt;&gt;"",K3349&lt;&gt;"",L3349&lt;&gt;"",M3349&lt;&gt;"",P3349&lt;&gt;"",Q3349&lt;&gt;""))</f>
        <v>1</v>
      </c>
      <c r="D3349" s="57" t="b">
        <f>+IF(Q3349='Convalida dati'!$B$16,AND('Dealflow centrale'!V3349&lt;&gt;"",I3349&lt;&gt;""),IF(AND('Dealflow centrale'!Q3349='Convalida dati'!$B$17,'Dealflow centrale'!I3349=""),OR('Dealflow centrale'!V3349="",V3349='Convalida dati'!$D$8),"FALSO"))</f>
        <v>1</v>
      </c>
      <c r="E3349" s="57" t="b">
        <f>+IF(OR(T3349='Convalida dati'!$F$4,T3349='Convalida dati'!$F$5,T3349='Convalida dati'!$F$8),OR('Dealflow centrale'!V3349='Convalida dati'!$D$9,V3349='Convalida dati'!$D$6,V3349='Convalida dati'!$D$7,V3349='Convalida dati'!$D$11),IF(OR('Dealflow centrale'!T3349='Convalida dati'!$F$6,'Dealflow centrale'!T3349='Convalida dati'!$F$7),OR('Dealflow centrale'!V3349='Convalida dati'!$D$12,'Dealflow centrale'!V3349='Convalida dati'!$D$9,'Dealflow centrale'!V3349='Convalida dati'!$D$6),IF(T3349="",OR(V3349="",V3349='Convalida dati'!$D$8),"FALSO")))</f>
        <v>1</v>
      </c>
      <c r="F3349" s="58" t="str">
        <f t="shared" ca="1" si="460"/>
        <v>OK</v>
      </c>
      <c r="G3349" s="401">
        <f t="shared" si="458"/>
        <v>3344</v>
      </c>
      <c r="H3349" s="84">
        <v>45485</v>
      </c>
      <c r="I3349" s="295">
        <v>45485</v>
      </c>
      <c r="J3349" s="279" t="s">
        <v>6585</v>
      </c>
      <c r="K3349" s="70" t="s">
        <v>62</v>
      </c>
      <c r="L3349" s="70" t="s">
        <v>2752</v>
      </c>
      <c r="M3349" s="72" t="s">
        <v>103</v>
      </c>
      <c r="N3349" s="75"/>
      <c r="O3349" s="73" t="s">
        <v>6606</v>
      </c>
      <c r="P3349" s="72" t="s">
        <v>34</v>
      </c>
      <c r="Q3349" s="281" t="s">
        <v>170</v>
      </c>
      <c r="R3349" s="385" t="s">
        <v>48</v>
      </c>
      <c r="S3349" s="398" t="str">
        <f>'EVCA sectoralclassification'!E200</f>
        <v>Internet technologies</v>
      </c>
      <c r="T3349" s="385" t="s">
        <v>166</v>
      </c>
      <c r="U3349" s="72" t="s">
        <v>218</v>
      </c>
      <c r="V3349" s="431" t="s">
        <v>5177</v>
      </c>
      <c r="W3349" s="464"/>
      <c r="X3349" s="488">
        <v>45491</v>
      </c>
      <c r="Y3349" s="483"/>
      <c r="Z3349" s="80"/>
    </row>
    <row r="3350" spans="2:26" ht="42.45" hidden="1" customHeight="1" x14ac:dyDescent="0.3">
      <c r="B3350" s="56" t="str">
        <f t="shared" ref="B3350" ca="1" si="464">IF(AND(+H3350&lt;=X3350,X3350&lt;=TODAY()),"VERO","FALSO")</f>
        <v>VERO</v>
      </c>
      <c r="C3350" s="57" t="b">
        <f t="shared" ref="C3350" si="465">+(AND(G3350&lt;&gt;"",H3350&lt;&gt;"",J3350&lt;&gt;"",K3350&lt;&gt;"",L3350&lt;&gt;"",M3350&lt;&gt;"",P3350&lt;&gt;"",Q3350&lt;&gt;""))</f>
        <v>1</v>
      </c>
      <c r="D3350" s="57" t="b">
        <f>+IF(Q3350='Convalida dati'!$B$16,AND('Dealflow centrale'!V3350&lt;&gt;"",I3350&lt;&gt;""),IF(AND('Dealflow centrale'!Q3350='Convalida dati'!$B$17,'Dealflow centrale'!I3350=""),OR('Dealflow centrale'!V3350="",V3350='Convalida dati'!$D$8),"FALSO"))</f>
        <v>1</v>
      </c>
      <c r="E3350" s="57" t="b">
        <f>+IF(OR(T3350='Convalida dati'!$F$4,T3350='Convalida dati'!$F$8),OR('Dealflow centrale'!V3350='Convalida dati'!$D$6,V3350='Convalida dati'!$D$7),IF(OR('Dealflow centrale'!T3350='Convalida dati'!$F$5,'Dealflow centrale'!T3350='Convalida dati'!$F$6,'Dealflow centrale'!T3350='Convalida dati'!$F$7),OR('Dealflow centrale'!V3350='Convalida dati'!$D$12,'Dealflow centrale'!V3350='Convalida dati'!$D$11),IF(T3350="",OR(V3350="",V3350='Convalida dati'!$D$8),"FALSO")))</f>
        <v>1</v>
      </c>
      <c r="F3350" s="58" t="str">
        <f t="shared" ca="1" si="460"/>
        <v>OK</v>
      </c>
      <c r="G3350" s="66">
        <f t="shared" si="458"/>
        <v>3345</v>
      </c>
      <c r="H3350" s="85">
        <v>45482</v>
      </c>
      <c r="I3350" s="296">
        <v>45482</v>
      </c>
      <c r="J3350" s="292" t="s">
        <v>6591</v>
      </c>
      <c r="K3350" s="76" t="s">
        <v>62</v>
      </c>
      <c r="L3350" s="76" t="s">
        <v>773</v>
      </c>
      <c r="M3350" s="78" t="s">
        <v>98</v>
      </c>
      <c r="N3350" s="64"/>
      <c r="O3350" s="272" t="s">
        <v>6610</v>
      </c>
      <c r="P3350" s="78" t="s">
        <v>37</v>
      </c>
      <c r="Q3350" s="280" t="s">
        <v>170</v>
      </c>
      <c r="R3350" s="382" t="s">
        <v>49</v>
      </c>
      <c r="S3350" s="387" t="str">
        <f>'EVCA sectoralclassification'!E214</f>
        <v>Systems software</v>
      </c>
      <c r="T3350" s="382" t="s">
        <v>166</v>
      </c>
      <c r="U3350" s="78" t="s">
        <v>218</v>
      </c>
      <c r="V3350" s="427" t="s">
        <v>5177</v>
      </c>
      <c r="W3350" s="469" t="s">
        <v>6460</v>
      </c>
      <c r="X3350" s="489">
        <v>45685</v>
      </c>
      <c r="Y3350" s="482" t="s">
        <v>7120</v>
      </c>
      <c r="Z3350" s="74"/>
    </row>
    <row r="3351" spans="2:26" ht="42.45" hidden="1" customHeight="1" x14ac:dyDescent="0.3">
      <c r="B3351" s="56" t="str">
        <f t="shared" ref="B3351:B3367" ca="1" si="466">IF(AND(+H3351&lt;=X3351,X3351&lt;=TODAY()),"VERO","FALSO")</f>
        <v>VERO</v>
      </c>
      <c r="C3351" s="57" t="b">
        <f t="shared" ref="C3351:C3367" si="467">+(AND(G3351&lt;&gt;"",H3351&lt;&gt;"",J3351&lt;&gt;"",K3351&lt;&gt;"",L3351&lt;&gt;"",M3351&lt;&gt;"",P3351&lt;&gt;"",Q3351&lt;&gt;""))</f>
        <v>1</v>
      </c>
      <c r="D3351" s="57" t="b">
        <f>+IF(Q3351='Convalida dati'!$B$16,AND('Dealflow centrale'!V3351&lt;&gt;"",I3351&lt;&gt;""),IF(AND('Dealflow centrale'!Q3351='Convalida dati'!$B$17,'Dealflow centrale'!I3351=""),OR('Dealflow centrale'!V3351="",V3351='Convalida dati'!$D$8),"FALSO"))</f>
        <v>1</v>
      </c>
      <c r="E3351" s="57" t="b">
        <f>+IF(OR(T3351='Convalida dati'!$F$4,T3351='Convalida dati'!$F$5,T3351='Convalida dati'!$F$8),OR('Dealflow centrale'!V3351='Convalida dati'!$D$9,V3351='Convalida dati'!$D$6,V3351='Convalida dati'!$D$7,V3351='Convalida dati'!$D$11),IF(OR('Dealflow centrale'!T3351='Convalida dati'!$F$6,'Dealflow centrale'!T3351='Convalida dati'!$F$7),OR('Dealflow centrale'!V3351='Convalida dati'!$D$12,'Dealflow centrale'!V3351='Convalida dati'!$D$9,'Dealflow centrale'!V3351='Convalida dati'!$D$6),IF(T3351="",OR(V3351="",V3351='Convalida dati'!$D$8),"FALSO")))</f>
        <v>1</v>
      </c>
      <c r="F3351" s="58" t="str">
        <f t="shared" ref="F3351:F3367" ca="1" si="468">+IF(AND(B3351="VERO",C3351=TRUE,D3351=TRUE,E3351=TRUE),"OK","ERRORE")</f>
        <v>OK</v>
      </c>
      <c r="G3351" s="401">
        <f t="shared" si="458"/>
        <v>3346</v>
      </c>
      <c r="H3351" s="84">
        <v>45482</v>
      </c>
      <c r="I3351" s="295">
        <v>45482</v>
      </c>
      <c r="J3351" s="279" t="s">
        <v>6600</v>
      </c>
      <c r="K3351" s="70" t="s">
        <v>62</v>
      </c>
      <c r="L3351" s="70" t="s">
        <v>202</v>
      </c>
      <c r="M3351" s="72" t="s">
        <v>89</v>
      </c>
      <c r="N3351" s="75"/>
      <c r="O3351" s="73" t="s">
        <v>6610</v>
      </c>
      <c r="P3351" s="72" t="s">
        <v>37</v>
      </c>
      <c r="Q3351" s="281" t="s">
        <v>170</v>
      </c>
      <c r="R3351" s="385" t="s">
        <v>52</v>
      </c>
      <c r="S3351" s="388" t="str">
        <f>'EVCA sectoralclassification'!E229</f>
        <v>Medical equipment and related software</v>
      </c>
      <c r="T3351" s="385" t="s">
        <v>166</v>
      </c>
      <c r="U3351" s="72" t="s">
        <v>218</v>
      </c>
      <c r="V3351" s="431" t="s">
        <v>5177</v>
      </c>
      <c r="W3351" s="472" t="s">
        <v>6460</v>
      </c>
      <c r="X3351" s="488">
        <v>45491</v>
      </c>
      <c r="Y3351" s="483" t="s">
        <v>7199</v>
      </c>
      <c r="Z3351" s="80"/>
    </row>
    <row r="3352" spans="2:26" ht="42.45" hidden="1" customHeight="1" x14ac:dyDescent="0.3">
      <c r="B3352" s="56" t="str">
        <f t="shared" ca="1" si="466"/>
        <v>VERO</v>
      </c>
      <c r="C3352" s="57" t="b">
        <f t="shared" si="467"/>
        <v>1</v>
      </c>
      <c r="D3352" s="57" t="b">
        <f>+IF(Q3352='Convalida dati'!$B$16,AND('Dealflow centrale'!V3352&lt;&gt;"",I3352&lt;&gt;""),IF(AND('Dealflow centrale'!Q3352='Convalida dati'!$B$17,'Dealflow centrale'!I3352=""),OR('Dealflow centrale'!V3352="",V3352='Convalida dati'!$D$8),"FALSO"))</f>
        <v>1</v>
      </c>
      <c r="E3352" s="57" t="b">
        <f>+IF(OR(T3352='Convalida dati'!$F$4,T3352='Convalida dati'!$F$5,T3352='Convalida dati'!$F$8),OR('Dealflow centrale'!V3352='Convalida dati'!$D$9,V3352='Convalida dati'!$D$6,V3352='Convalida dati'!$D$7,V3352='Convalida dati'!$D$11),IF(OR('Dealflow centrale'!T3352='Convalida dati'!$F$6,'Dealflow centrale'!T3352='Convalida dati'!$F$7),OR('Dealflow centrale'!V3352='Convalida dati'!$D$12,'Dealflow centrale'!V3352='Convalida dati'!$D$9,'Dealflow centrale'!V3352='Convalida dati'!$D$6),IF(T3352="",OR(V3352="",V3352='Convalida dati'!$D$8),"FALSO")))</f>
        <v>1</v>
      </c>
      <c r="F3352" s="58" t="str">
        <f t="shared" ca="1" si="468"/>
        <v>OK</v>
      </c>
      <c r="G3352" s="66">
        <f t="shared" si="458"/>
        <v>3347</v>
      </c>
      <c r="H3352" s="85">
        <v>45482</v>
      </c>
      <c r="I3352" s="296">
        <v>45482</v>
      </c>
      <c r="J3352" s="292" t="s">
        <v>6580</v>
      </c>
      <c r="K3352" s="76" t="s">
        <v>64</v>
      </c>
      <c r="L3352" s="76" t="s">
        <v>895</v>
      </c>
      <c r="M3352" s="78" t="s">
        <v>161</v>
      </c>
      <c r="N3352" s="64"/>
      <c r="O3352" s="272" t="s">
        <v>6603</v>
      </c>
      <c r="P3352" s="78" t="s">
        <v>37</v>
      </c>
      <c r="Q3352" s="280" t="s">
        <v>170</v>
      </c>
      <c r="R3352" s="382" t="s">
        <v>49</v>
      </c>
      <c r="S3352" s="387" t="str">
        <f>'EVCA sectoralclassification'!E214</f>
        <v>Systems software</v>
      </c>
      <c r="T3352" s="382" t="s">
        <v>41</v>
      </c>
      <c r="U3352" s="78" t="s">
        <v>218</v>
      </c>
      <c r="V3352" s="440" t="s">
        <v>174</v>
      </c>
      <c r="W3352" s="382"/>
      <c r="X3352" s="489">
        <v>45491</v>
      </c>
      <c r="Y3352" s="482"/>
      <c r="Z3352" s="74"/>
    </row>
    <row r="3353" spans="2:26" ht="42.45" hidden="1" customHeight="1" x14ac:dyDescent="0.3">
      <c r="B3353" s="56" t="str">
        <f t="shared" ca="1" si="466"/>
        <v>VERO</v>
      </c>
      <c r="C3353" s="57" t="b">
        <f t="shared" si="467"/>
        <v>1</v>
      </c>
      <c r="D3353" s="57" t="b">
        <f>+IF(Q3353='Convalida dati'!$B$16,AND('Dealflow centrale'!V3353&lt;&gt;"",I3353&lt;&gt;""),IF(AND('Dealflow centrale'!Q3353='Convalida dati'!$B$17,'Dealflow centrale'!I3353=""),OR('Dealflow centrale'!V3353="",V3353='Convalida dati'!$D$8),"FALSO"))</f>
        <v>1</v>
      </c>
      <c r="E3353" s="57" t="b">
        <f>+IF(OR(T3353='Convalida dati'!$F$4,T3353='Convalida dati'!$F$5,T3353='Convalida dati'!$F$8),OR('Dealflow centrale'!V3353='Convalida dati'!$D$9,V3353='Convalida dati'!$D$6,V3353='Convalida dati'!$D$7,V3353='Convalida dati'!$D$11),IF(OR('Dealflow centrale'!T3353='Convalida dati'!$F$6,'Dealflow centrale'!T3353='Convalida dati'!$F$7),OR('Dealflow centrale'!V3353='Convalida dati'!$D$12,'Dealflow centrale'!V3353='Convalida dati'!$D$9,'Dealflow centrale'!V3353='Convalida dati'!$D$6),IF(T3353="",OR(V3353="",V3353='Convalida dati'!$D$8),"FALSO")))</f>
        <v>1</v>
      </c>
      <c r="F3353" s="58" t="str">
        <f t="shared" ca="1" si="468"/>
        <v>OK</v>
      </c>
      <c r="G3353" s="401">
        <f t="shared" si="458"/>
        <v>3348</v>
      </c>
      <c r="H3353" s="84">
        <v>45482</v>
      </c>
      <c r="I3353" s="295">
        <v>45482</v>
      </c>
      <c r="J3353" s="279" t="s">
        <v>6599</v>
      </c>
      <c r="K3353" s="70" t="s">
        <v>64</v>
      </c>
      <c r="L3353" s="70" t="s">
        <v>5275</v>
      </c>
      <c r="M3353" s="72" t="s">
        <v>1978</v>
      </c>
      <c r="N3353" s="75"/>
      <c r="O3353" s="73" t="s">
        <v>6617</v>
      </c>
      <c r="P3353" s="72" t="s">
        <v>83</v>
      </c>
      <c r="Q3353" s="281" t="s">
        <v>170</v>
      </c>
      <c r="R3353" s="385" t="s">
        <v>49</v>
      </c>
      <c r="S3353" s="388" t="str">
        <f>'EVCA sectoralclassification'!E214</f>
        <v>Systems software</v>
      </c>
      <c r="T3353" s="385" t="s">
        <v>166</v>
      </c>
      <c r="U3353" s="72" t="s">
        <v>218</v>
      </c>
      <c r="V3353" s="448" t="s">
        <v>174</v>
      </c>
      <c r="W3353" s="413"/>
      <c r="X3353" s="488">
        <v>45491</v>
      </c>
      <c r="Y3353" s="483"/>
      <c r="Z3353" s="80"/>
    </row>
    <row r="3354" spans="2:26" ht="42.45" hidden="1" customHeight="1" x14ac:dyDescent="0.3">
      <c r="B3354" s="56" t="str">
        <f t="shared" ca="1" si="466"/>
        <v>VERO</v>
      </c>
      <c r="C3354" s="57" t="b">
        <f t="shared" si="467"/>
        <v>1</v>
      </c>
      <c r="D3354" s="57" t="b">
        <f>+IF(Q3354='Convalida dati'!$B$16,AND('Dealflow centrale'!V3354&lt;&gt;"",I3354&lt;&gt;""),IF(AND('Dealflow centrale'!Q3354='Convalida dati'!$B$17,'Dealflow centrale'!I3354=""),OR('Dealflow centrale'!V3354="",V3354='Convalida dati'!$D$8),"FALSO"))</f>
        <v>1</v>
      </c>
      <c r="E3354" s="57" t="b">
        <f>+IF(OR(T3354='Convalida dati'!$F$4,T3354='Convalida dati'!$F$5,T3354='Convalida dati'!$F$8),OR('Dealflow centrale'!V3354='Convalida dati'!$D$9,V3354='Convalida dati'!$D$6,V3354='Convalida dati'!$D$7,V3354='Convalida dati'!$D$11),IF(OR('Dealflow centrale'!T3354='Convalida dati'!$F$6,'Dealflow centrale'!T3354='Convalida dati'!$F$7),OR('Dealflow centrale'!V3354='Convalida dati'!$D$12,'Dealflow centrale'!V3354='Convalida dati'!$D$9,'Dealflow centrale'!V3354='Convalida dati'!$D$6),IF(T3354="",OR(V3354="",V3354='Convalida dati'!$D$8),"FALSO")))</f>
        <v>1</v>
      </c>
      <c r="F3354" s="58" t="str">
        <f t="shared" ca="1" si="468"/>
        <v>OK</v>
      </c>
      <c r="G3354" s="66">
        <f t="shared" si="458"/>
        <v>3349</v>
      </c>
      <c r="H3354" s="85">
        <v>45482</v>
      </c>
      <c r="I3354" s="296">
        <v>45482</v>
      </c>
      <c r="J3354" s="292" t="s">
        <v>6594</v>
      </c>
      <c r="K3354" s="76" t="s">
        <v>62</v>
      </c>
      <c r="L3354" s="76" t="s">
        <v>69</v>
      </c>
      <c r="M3354" s="78" t="s">
        <v>70</v>
      </c>
      <c r="N3354" s="64"/>
      <c r="O3354" s="272" t="s">
        <v>6613</v>
      </c>
      <c r="P3354" s="78" t="s">
        <v>37</v>
      </c>
      <c r="Q3354" s="280" t="s">
        <v>170</v>
      </c>
      <c r="R3354" s="382" t="s">
        <v>48</v>
      </c>
      <c r="S3354" s="387" t="str">
        <f>'EVCA sectoralclassification'!E200</f>
        <v>Internet technologies</v>
      </c>
      <c r="T3354" s="382" t="s">
        <v>41</v>
      </c>
      <c r="U3354" s="78" t="s">
        <v>218</v>
      </c>
      <c r="V3354" s="440" t="s">
        <v>174</v>
      </c>
      <c r="W3354" s="382"/>
      <c r="X3354" s="489">
        <v>45491</v>
      </c>
      <c r="Y3354" s="482"/>
      <c r="Z3354" s="74"/>
    </row>
    <row r="3355" spans="2:26" ht="40.799999999999997" hidden="1" customHeight="1" x14ac:dyDescent="0.3">
      <c r="B3355" s="56" t="str">
        <f t="shared" ca="1" si="466"/>
        <v>VERO</v>
      </c>
      <c r="C3355" s="57" t="b">
        <f t="shared" si="467"/>
        <v>1</v>
      </c>
      <c r="D3355" s="57" t="b">
        <f>+IF(Q3355='Convalida dati'!$B$16,AND('Dealflow centrale'!V3355&lt;&gt;"",I3355&lt;&gt;""),IF(AND('Dealflow centrale'!Q3355='Convalida dati'!$B$17,'Dealflow centrale'!I3355=""),OR('Dealflow centrale'!V3355="",V3355='Convalida dati'!$D$8),"FALSO"))</f>
        <v>1</v>
      </c>
      <c r="E3355" s="57" t="b">
        <f>+IF(OR(T3355='Convalida dati'!$F$4,T3355='Convalida dati'!$F$5,T3355='Convalida dati'!$F$8),OR('Dealflow centrale'!V3355='Convalida dati'!$D$9,V3355='Convalida dati'!$D$6,V3355='Convalida dati'!$D$7,V3355='Convalida dati'!$D$11),IF(OR('Dealflow centrale'!T3355='Convalida dati'!$F$6,'Dealflow centrale'!T3355='Convalida dati'!$F$7),OR('Dealflow centrale'!V3355='Convalida dati'!$D$12,'Dealflow centrale'!V3355='Convalida dati'!$D$9,'Dealflow centrale'!V3355='Convalida dati'!$D$6),IF(T3355="",OR(V3355="",V3355='Convalida dati'!$D$8),"FALSO")))</f>
        <v>1</v>
      </c>
      <c r="F3355" s="58" t="str">
        <f t="shared" ca="1" si="468"/>
        <v>OK</v>
      </c>
      <c r="G3355" s="401">
        <f t="shared" si="458"/>
        <v>3350</v>
      </c>
      <c r="H3355" s="84">
        <v>45482</v>
      </c>
      <c r="I3355" s="295">
        <v>45482</v>
      </c>
      <c r="J3355" s="279" t="s">
        <v>6595</v>
      </c>
      <c r="K3355" s="70" t="s">
        <v>64</v>
      </c>
      <c r="L3355" s="70" t="s">
        <v>6614</v>
      </c>
      <c r="M3355" s="72" t="s">
        <v>909</v>
      </c>
      <c r="N3355" s="75"/>
      <c r="O3355" s="73" t="s">
        <v>5601</v>
      </c>
      <c r="P3355" s="72" t="s">
        <v>35</v>
      </c>
      <c r="Q3355" s="281" t="s">
        <v>170</v>
      </c>
      <c r="R3355" s="385" t="s">
        <v>44</v>
      </c>
      <c r="S3355" s="388" t="str">
        <f>+'EVCA sectoralclassification'!E112</f>
        <v>Means of transport: manufacturing and related</v>
      </c>
      <c r="T3355" s="385" t="s">
        <v>166</v>
      </c>
      <c r="U3355" s="72" t="s">
        <v>218</v>
      </c>
      <c r="V3355" s="448" t="s">
        <v>174</v>
      </c>
      <c r="W3355" s="413"/>
      <c r="X3355" s="488">
        <v>45491</v>
      </c>
      <c r="Y3355" s="483"/>
      <c r="Z3355" s="80"/>
    </row>
    <row r="3356" spans="2:26" ht="47.55" hidden="1" customHeight="1" x14ac:dyDescent="0.3">
      <c r="B3356" s="56" t="str">
        <f t="shared" ca="1" si="466"/>
        <v>VERO</v>
      </c>
      <c r="C3356" s="57" t="b">
        <f t="shared" si="467"/>
        <v>1</v>
      </c>
      <c r="D3356" s="57" t="b">
        <f>+IF(Q3356='Convalida dati'!$B$16,AND('Dealflow centrale'!V3356&lt;&gt;"",I3356&lt;&gt;""),IF(AND('Dealflow centrale'!Q3356='Convalida dati'!$B$17,'Dealflow centrale'!I3356=""),OR('Dealflow centrale'!V3356="",V3356='Convalida dati'!$D$8),"FALSO"))</f>
        <v>1</v>
      </c>
      <c r="E3356" s="57" t="b">
        <f>+IF(OR(T3356='Convalida dati'!$F$4,T3356='Convalida dati'!$F$5,T3356='Convalida dati'!$F$8),OR('Dealflow centrale'!V3356='Convalida dati'!$D$9,V3356='Convalida dati'!$D$6,V3356='Convalida dati'!$D$7,V3356='Convalida dati'!$D$11),IF(OR('Dealflow centrale'!T3356='Convalida dati'!$F$6,'Dealflow centrale'!T3356='Convalida dati'!$F$7),OR('Dealflow centrale'!V3356='Convalida dati'!$D$12,'Dealflow centrale'!V3356='Convalida dati'!$D$9,'Dealflow centrale'!V3356='Convalida dati'!$D$6),IF(T3356="",OR(V3356="",V3356='Convalida dati'!$D$8),"FALSO")))</f>
        <v>1</v>
      </c>
      <c r="F3356" s="58" t="str">
        <f t="shared" ca="1" si="468"/>
        <v>OK</v>
      </c>
      <c r="G3356" s="66">
        <f t="shared" si="458"/>
        <v>3351</v>
      </c>
      <c r="H3356" s="85">
        <v>45496</v>
      </c>
      <c r="I3356" s="296">
        <v>45496</v>
      </c>
      <c r="J3356" s="292" t="s">
        <v>6624</v>
      </c>
      <c r="K3356" s="76" t="s">
        <v>62</v>
      </c>
      <c r="L3356" s="76" t="s">
        <v>773</v>
      </c>
      <c r="M3356" s="78" t="s">
        <v>98</v>
      </c>
      <c r="N3356" s="64"/>
      <c r="O3356" s="272" t="s">
        <v>6625</v>
      </c>
      <c r="P3356" s="78" t="s">
        <v>34</v>
      </c>
      <c r="Q3356" s="280" t="s">
        <v>170</v>
      </c>
      <c r="R3356" s="382" t="s">
        <v>48</v>
      </c>
      <c r="S3356" s="387" t="str">
        <f>'EVCA sectoralclassification'!E200</f>
        <v>Internet technologies</v>
      </c>
      <c r="T3356" s="382" t="s">
        <v>166</v>
      </c>
      <c r="U3356" s="78" t="s">
        <v>218</v>
      </c>
      <c r="V3356" s="427" t="s">
        <v>5177</v>
      </c>
      <c r="W3356" s="462"/>
      <c r="X3356" s="489">
        <v>45498</v>
      </c>
      <c r="Y3356" s="482"/>
      <c r="Z3356" s="49"/>
    </row>
    <row r="3357" spans="2:26" ht="44.55" hidden="1" customHeight="1" x14ac:dyDescent="0.3">
      <c r="B3357" s="56" t="str">
        <f t="shared" ca="1" si="466"/>
        <v>VERO</v>
      </c>
      <c r="C3357" s="57" t="b">
        <f t="shared" si="467"/>
        <v>1</v>
      </c>
      <c r="D3357" s="57" t="b">
        <f>+IF(Q3357='Convalida dati'!$B$16,AND('Dealflow centrale'!V3357&lt;&gt;"",I3357&lt;&gt;""),IF(AND('Dealflow centrale'!Q3357='Convalida dati'!$B$17,'Dealflow centrale'!I3357=""),OR('Dealflow centrale'!V3357="",V3357='Convalida dati'!$D$8),"FALSO"))</f>
        <v>1</v>
      </c>
      <c r="E3357" s="57" t="b">
        <f>+IF(OR(T3357='Convalida dati'!$F$4,T3357='Convalida dati'!$F$5,T3357='Convalida dati'!$F$8),OR('Dealflow centrale'!V3357='Convalida dati'!$D$9,V3357='Convalida dati'!$D$6,V3357='Convalida dati'!$D$7,V3357='Convalida dati'!$D$11),IF(OR('Dealflow centrale'!T3357='Convalida dati'!$F$6,'Dealflow centrale'!T3357='Convalida dati'!$F$7),OR('Dealflow centrale'!V3357='Convalida dati'!$D$12,'Dealflow centrale'!V3357='Convalida dati'!$D$9,'Dealflow centrale'!V3357='Convalida dati'!$D$6),IF(T3357="",OR(V3357="",V3357='Convalida dati'!$D$8),"FALSO")))</f>
        <v>1</v>
      </c>
      <c r="F3357" s="58" t="str">
        <f t="shared" ca="1" si="468"/>
        <v>OK</v>
      </c>
      <c r="G3357" s="401">
        <f t="shared" si="458"/>
        <v>3352</v>
      </c>
      <c r="H3357" s="84">
        <v>45497</v>
      </c>
      <c r="I3357" s="295">
        <v>45498</v>
      </c>
      <c r="J3357" s="279" t="s">
        <v>6636</v>
      </c>
      <c r="K3357" s="70" t="s">
        <v>62</v>
      </c>
      <c r="L3357" s="70" t="s">
        <v>149</v>
      </c>
      <c r="M3357" s="72" t="s">
        <v>92</v>
      </c>
      <c r="N3357" s="75"/>
      <c r="O3357" s="73" t="s">
        <v>5170</v>
      </c>
      <c r="P3357" s="72" t="s">
        <v>34</v>
      </c>
      <c r="Q3357" s="281" t="s">
        <v>170</v>
      </c>
      <c r="R3357" s="385" t="s">
        <v>49</v>
      </c>
      <c r="S3357" s="388" t="str">
        <f>'EVCA sectoralclassification'!E214</f>
        <v>Systems software</v>
      </c>
      <c r="T3357" s="385" t="s">
        <v>166</v>
      </c>
      <c r="U3357" s="72" t="s">
        <v>218</v>
      </c>
      <c r="V3357" s="431" t="s">
        <v>5177</v>
      </c>
      <c r="W3357" s="464"/>
      <c r="X3357" s="488">
        <v>45498</v>
      </c>
      <c r="Y3357" s="483"/>
      <c r="Z3357" s="49"/>
    </row>
    <row r="3358" spans="2:26" ht="44.55" hidden="1" customHeight="1" x14ac:dyDescent="0.3">
      <c r="B3358" s="56" t="str">
        <f t="shared" ca="1" si="466"/>
        <v>VERO</v>
      </c>
      <c r="C3358" s="57" t="b">
        <f t="shared" si="467"/>
        <v>1</v>
      </c>
      <c r="D3358" s="57" t="b">
        <f>+IF(Q3358='Convalida dati'!$B$16,AND('Dealflow centrale'!V3358&lt;&gt;"",I3358&lt;&gt;""),IF(AND('Dealflow centrale'!Q3358='Convalida dati'!$B$17,'Dealflow centrale'!I3358=""),OR('Dealflow centrale'!V3358="",V3358='Convalida dati'!$D$8),"FALSO"))</f>
        <v>1</v>
      </c>
      <c r="E3358" s="57" t="b">
        <f>+IF(OR(T3358='Convalida dati'!$F$4,T3358='Convalida dati'!$F$5,T3358='Convalida dati'!$F$8),OR('Dealflow centrale'!V3358='Convalida dati'!$D$9,V3358='Convalida dati'!$D$6,V3358='Convalida dati'!$D$7,V3358='Convalida dati'!$D$11),IF(OR('Dealflow centrale'!T3358='Convalida dati'!$F$6,'Dealflow centrale'!T3358='Convalida dati'!$F$7),OR('Dealflow centrale'!V3358='Convalida dati'!$D$12,'Dealflow centrale'!V3358='Convalida dati'!$D$9,'Dealflow centrale'!V3358='Convalida dati'!$D$6),IF(T3358="",OR(V3358="",V3358='Convalida dati'!$D$8),"FALSO")))</f>
        <v>1</v>
      </c>
      <c r="F3358" s="58" t="str">
        <f t="shared" ca="1" si="468"/>
        <v>OK</v>
      </c>
      <c r="G3358" s="66">
        <f t="shared" si="458"/>
        <v>3353</v>
      </c>
      <c r="H3358" s="85">
        <v>45496</v>
      </c>
      <c r="I3358" s="296">
        <v>45496</v>
      </c>
      <c r="J3358" s="292" t="s">
        <v>6626</v>
      </c>
      <c r="K3358" s="76" t="s">
        <v>62</v>
      </c>
      <c r="L3358" s="76" t="s">
        <v>149</v>
      </c>
      <c r="M3358" s="78" t="s">
        <v>92</v>
      </c>
      <c r="N3358" s="64"/>
      <c r="O3358" s="272" t="s">
        <v>5786</v>
      </c>
      <c r="P3358" s="78" t="s">
        <v>35</v>
      </c>
      <c r="Q3358" s="280" t="s">
        <v>170</v>
      </c>
      <c r="R3358" s="382" t="s">
        <v>52</v>
      </c>
      <c r="S3358" s="387" t="str">
        <f>'EVCA sectoralclassification'!E229</f>
        <v>Medical equipment and related software</v>
      </c>
      <c r="T3358" s="382" t="s">
        <v>166</v>
      </c>
      <c r="U3358" s="78" t="s">
        <v>218</v>
      </c>
      <c r="V3358" s="427" t="s">
        <v>5177</v>
      </c>
      <c r="W3358" s="462"/>
      <c r="X3358" s="489">
        <v>45498</v>
      </c>
      <c r="Y3358" s="482"/>
      <c r="Z3358" s="49"/>
    </row>
    <row r="3359" spans="2:26" ht="46.2" hidden="1" customHeight="1" x14ac:dyDescent="0.3">
      <c r="B3359" s="56" t="str">
        <f t="shared" ca="1" si="466"/>
        <v>VERO</v>
      </c>
      <c r="C3359" s="57" t="b">
        <f t="shared" si="467"/>
        <v>1</v>
      </c>
      <c r="D3359" s="57" t="b">
        <f>+IF(Q3359='Convalida dati'!$B$16,AND('Dealflow centrale'!V3359&lt;&gt;"",I3359&lt;&gt;""),IF(AND('Dealflow centrale'!Q3359='Convalida dati'!$B$17,'Dealflow centrale'!I3359=""),OR('Dealflow centrale'!V3359="",V3359='Convalida dati'!$D$8),"FALSO"))</f>
        <v>1</v>
      </c>
      <c r="E3359" s="57" t="b">
        <f>+IF(OR(T3359='Convalida dati'!$F$4,T3359='Convalida dati'!$F$5,T3359='Convalida dati'!$F$8),OR('Dealflow centrale'!V3359='Convalida dati'!$D$9,V3359='Convalida dati'!$D$6,V3359='Convalida dati'!$D$7,V3359='Convalida dati'!$D$11),IF(OR('Dealflow centrale'!T3359='Convalida dati'!$F$6,'Dealflow centrale'!T3359='Convalida dati'!$F$7),OR('Dealflow centrale'!V3359='Convalida dati'!$D$12,'Dealflow centrale'!V3359='Convalida dati'!$D$9,'Dealflow centrale'!V3359='Convalida dati'!$D$6),IF(T3359="",OR(V3359="",V3359='Convalida dati'!$D$8),"FALSO")))</f>
        <v>1</v>
      </c>
      <c r="F3359" s="58" t="str">
        <f t="shared" ca="1" si="468"/>
        <v>OK</v>
      </c>
      <c r="G3359" s="401">
        <f t="shared" si="458"/>
        <v>3354</v>
      </c>
      <c r="H3359" s="84">
        <v>45475</v>
      </c>
      <c r="I3359" s="295">
        <v>45496</v>
      </c>
      <c r="J3359" s="279" t="s">
        <v>6627</v>
      </c>
      <c r="K3359" s="70" t="s">
        <v>62</v>
      </c>
      <c r="L3359" s="70" t="s">
        <v>149</v>
      </c>
      <c r="M3359" s="72" t="s">
        <v>92</v>
      </c>
      <c r="N3359" s="75"/>
      <c r="O3359" s="73" t="s">
        <v>6628</v>
      </c>
      <c r="P3359" s="72" t="s">
        <v>83</v>
      </c>
      <c r="Q3359" s="281" t="s">
        <v>170</v>
      </c>
      <c r="R3359" s="385" t="s">
        <v>49</v>
      </c>
      <c r="S3359" s="388" t="str">
        <f>'EVCA sectoralclassification'!E214</f>
        <v>Systems software</v>
      </c>
      <c r="T3359" s="385" t="s">
        <v>166</v>
      </c>
      <c r="U3359" s="72" t="s">
        <v>218</v>
      </c>
      <c r="V3359" s="431" t="s">
        <v>5177</v>
      </c>
      <c r="W3359" s="464"/>
      <c r="X3359" s="488">
        <v>45498</v>
      </c>
      <c r="Y3359" s="483"/>
      <c r="Z3359" s="49"/>
    </row>
    <row r="3360" spans="2:26" ht="43.2" hidden="1" customHeight="1" x14ac:dyDescent="0.3">
      <c r="B3360" s="56" t="str">
        <f t="shared" ca="1" si="466"/>
        <v>VERO</v>
      </c>
      <c r="C3360" s="57" t="b">
        <f t="shared" si="467"/>
        <v>1</v>
      </c>
      <c r="D3360" s="57" t="b">
        <f>+IF(Q3360='Convalida dati'!$B$16,AND('Dealflow centrale'!V3360&lt;&gt;"",I3360&lt;&gt;""),IF(AND('Dealflow centrale'!Q3360='Convalida dati'!$B$17,'Dealflow centrale'!I3360=""),OR('Dealflow centrale'!V3360="",V3360='Convalida dati'!$D$8),"FALSO"))</f>
        <v>1</v>
      </c>
      <c r="E3360" s="57" t="b">
        <f>+IF(OR(T3360='Convalida dati'!$F$4,T3360='Convalida dati'!$F$5,T3360='Convalida dati'!$F$8),OR('Dealflow centrale'!V3360='Convalida dati'!$D$9,V3360='Convalida dati'!$D$6,V3360='Convalida dati'!$D$7,V3360='Convalida dati'!$D$11),IF(OR('Dealflow centrale'!T3360='Convalida dati'!$F$6,'Dealflow centrale'!T3360='Convalida dati'!$F$7),OR('Dealflow centrale'!V3360='Convalida dati'!$D$12,'Dealflow centrale'!V3360='Convalida dati'!$D$9,'Dealflow centrale'!V3360='Convalida dati'!$D$6),IF(T3360="",OR(V3360="",V3360='Convalida dati'!$D$8),"FALSO")))</f>
        <v>1</v>
      </c>
      <c r="F3360" s="58" t="str">
        <f t="shared" ca="1" si="468"/>
        <v>OK</v>
      </c>
      <c r="G3360" s="66">
        <f t="shared" si="458"/>
        <v>3355</v>
      </c>
      <c r="H3360" s="273">
        <v>45462</v>
      </c>
      <c r="I3360" s="296">
        <v>45494</v>
      </c>
      <c r="J3360" s="292" t="s">
        <v>6630</v>
      </c>
      <c r="K3360" s="76" t="s">
        <v>62</v>
      </c>
      <c r="L3360" s="76" t="s">
        <v>202</v>
      </c>
      <c r="M3360" s="78" t="s">
        <v>89</v>
      </c>
      <c r="N3360" s="64"/>
      <c r="O3360" s="272" t="s">
        <v>6629</v>
      </c>
      <c r="P3360" s="78" t="s">
        <v>34</v>
      </c>
      <c r="Q3360" s="280" t="s">
        <v>170</v>
      </c>
      <c r="R3360" s="382" t="s">
        <v>50</v>
      </c>
      <c r="S3360" s="387" t="str">
        <f>'EVCA sectoralclassification'!E116</f>
        <v>Transportation: other</v>
      </c>
      <c r="T3360" s="382" t="s">
        <v>167</v>
      </c>
      <c r="U3360" s="78" t="s">
        <v>218</v>
      </c>
      <c r="V3360" s="427" t="s">
        <v>5177</v>
      </c>
      <c r="W3360" s="462"/>
      <c r="X3360" s="489">
        <v>45498</v>
      </c>
      <c r="Y3360" s="482" t="s">
        <v>6632</v>
      </c>
      <c r="Z3360" s="49"/>
    </row>
    <row r="3361" spans="2:25" s="49" customFormat="1" ht="43.2" hidden="1" customHeight="1" x14ac:dyDescent="0.3">
      <c r="B3361" s="56" t="str">
        <f t="shared" ca="1" si="466"/>
        <v>VERO</v>
      </c>
      <c r="C3361" s="57" t="b">
        <f t="shared" si="467"/>
        <v>1</v>
      </c>
      <c r="D3361" s="57" t="b">
        <f>+IF(Q3361='Convalida dati'!$B$16,AND('Dealflow centrale'!V3361&lt;&gt;"",I3361&lt;&gt;""),IF(AND('Dealflow centrale'!Q3361='Convalida dati'!$B$17,'Dealflow centrale'!I3361=""),OR('Dealflow centrale'!V3361="",V3361='Convalida dati'!$D$8),"FALSO"))</f>
        <v>1</v>
      </c>
      <c r="E3361" s="57" t="b">
        <f>+IF(OR(T3361='Convalida dati'!$F$4,T3361='Convalida dati'!$F$5,T3361='Convalida dati'!$F$8),OR('Dealflow centrale'!V3361='Convalida dati'!$D$9,V3361='Convalida dati'!$D$6,V3361='Convalida dati'!$D$7,V3361='Convalida dati'!$D$11),IF(OR('Dealflow centrale'!T3361='Convalida dati'!$F$6,'Dealflow centrale'!T3361='Convalida dati'!$F$7),OR('Dealflow centrale'!V3361='Convalida dati'!$D$12,'Dealflow centrale'!V3361='Convalida dati'!$D$9,'Dealflow centrale'!V3361='Convalida dati'!$D$6),IF(T3361="",OR(V3361="",V3361='Convalida dati'!$D$8),"FALSO")))</f>
        <v>1</v>
      </c>
      <c r="F3361" s="58" t="str">
        <f t="shared" ca="1" si="468"/>
        <v>OK</v>
      </c>
      <c r="G3361" s="401">
        <f t="shared" si="458"/>
        <v>3356</v>
      </c>
      <c r="H3361" s="402">
        <v>45462</v>
      </c>
      <c r="I3361" s="403">
        <v>45494</v>
      </c>
      <c r="J3361" s="279" t="s">
        <v>6631</v>
      </c>
      <c r="K3361" s="70" t="s">
        <v>62</v>
      </c>
      <c r="L3361" s="70" t="s">
        <v>202</v>
      </c>
      <c r="M3361" s="72" t="s">
        <v>89</v>
      </c>
      <c r="N3361" s="75"/>
      <c r="O3361" s="73" t="s">
        <v>6629</v>
      </c>
      <c r="P3361" s="72" t="s">
        <v>34</v>
      </c>
      <c r="Q3361" s="281" t="s">
        <v>170</v>
      </c>
      <c r="R3361" s="385" t="s">
        <v>50</v>
      </c>
      <c r="S3361" s="398" t="str">
        <f>'EVCA sectoralclassification'!E116</f>
        <v>Transportation: other</v>
      </c>
      <c r="T3361" s="385" t="s">
        <v>166</v>
      </c>
      <c r="U3361" s="72" t="s">
        <v>218</v>
      </c>
      <c r="V3361" s="431" t="s">
        <v>5177</v>
      </c>
      <c r="W3361" s="464"/>
      <c r="X3361" s="488">
        <v>45498</v>
      </c>
      <c r="Y3361" s="486" t="s">
        <v>6632</v>
      </c>
    </row>
    <row r="3362" spans="2:25" s="49" customFormat="1" ht="42.45" hidden="1" customHeight="1" x14ac:dyDescent="0.3">
      <c r="B3362" s="56" t="str">
        <f t="shared" ca="1" si="466"/>
        <v>VERO</v>
      </c>
      <c r="C3362" s="57" t="b">
        <f t="shared" si="467"/>
        <v>1</v>
      </c>
      <c r="D3362" s="57" t="b">
        <f>+IF(Q3362='Convalida dati'!$B$16,AND('Dealflow centrale'!V3362&lt;&gt;"",I3362&lt;&gt;""),IF(AND('Dealflow centrale'!Q3362='Convalida dati'!$B$17,'Dealflow centrale'!I3362=""),OR('Dealflow centrale'!V3362="",V3362='Convalida dati'!$D$8),"FALSO"))</f>
        <v>1</v>
      </c>
      <c r="E3362" s="57" t="b">
        <f>+IF(OR(T3362='Convalida dati'!$F$4,T3362='Convalida dati'!$F$5,T3362='Convalida dati'!$F$8),OR('Dealflow centrale'!V3362='Convalida dati'!$D$9,V3362='Convalida dati'!$D$6,V3362='Convalida dati'!$D$7,V3362='Convalida dati'!$D$11),IF(OR('Dealflow centrale'!T3362='Convalida dati'!$F$6,'Dealflow centrale'!T3362='Convalida dati'!$F$7),OR('Dealflow centrale'!V3362='Convalida dati'!$D$12,'Dealflow centrale'!V3362='Convalida dati'!$D$9,'Dealflow centrale'!V3362='Convalida dati'!$D$6),IF(T3362="",OR(V3362="",V3362='Convalida dati'!$D$8),"FALSO")))</f>
        <v>1</v>
      </c>
      <c r="F3362" s="58" t="str">
        <f t="shared" ca="1" si="468"/>
        <v>OK</v>
      </c>
      <c r="G3362" s="66">
        <f t="shared" si="458"/>
        <v>3357</v>
      </c>
      <c r="H3362" s="273">
        <v>45462</v>
      </c>
      <c r="I3362" s="296">
        <v>45496</v>
      </c>
      <c r="J3362" s="292" t="s">
        <v>6633</v>
      </c>
      <c r="K3362" s="76" t="s">
        <v>62</v>
      </c>
      <c r="L3362" s="76" t="s">
        <v>202</v>
      </c>
      <c r="M3362" s="78" t="s">
        <v>89</v>
      </c>
      <c r="N3362" s="64"/>
      <c r="O3362" s="272" t="s">
        <v>6629</v>
      </c>
      <c r="P3362" s="78" t="s">
        <v>34</v>
      </c>
      <c r="Q3362" s="280" t="s">
        <v>170</v>
      </c>
      <c r="R3362" s="382" t="s">
        <v>48</v>
      </c>
      <c r="S3362" s="387" t="str">
        <f>'EVCA sectoralclassification'!E200</f>
        <v>Internet technologies</v>
      </c>
      <c r="T3362" s="382" t="s">
        <v>41</v>
      </c>
      <c r="U3362" s="78" t="s">
        <v>218</v>
      </c>
      <c r="V3362" s="444" t="s">
        <v>6460</v>
      </c>
      <c r="W3362" s="469"/>
      <c r="X3362" s="489">
        <v>45498</v>
      </c>
      <c r="Y3362" s="482" t="s">
        <v>6632</v>
      </c>
    </row>
    <row r="3363" spans="2:25" s="49" customFormat="1" ht="42.45" hidden="1" customHeight="1" x14ac:dyDescent="0.3">
      <c r="B3363" s="56" t="str">
        <f t="shared" ca="1" si="466"/>
        <v>VERO</v>
      </c>
      <c r="C3363" s="57" t="b">
        <f t="shared" si="467"/>
        <v>1</v>
      </c>
      <c r="D3363" s="57" t="b">
        <f>+IF(Q3363='Convalida dati'!$B$16,AND('Dealflow centrale'!V3363&lt;&gt;"",I3363&lt;&gt;""),IF(AND('Dealflow centrale'!Q3363='Convalida dati'!$B$17,'Dealflow centrale'!I3363=""),OR('Dealflow centrale'!V3363="",V3363='Convalida dati'!$D$8),"FALSO"))</f>
        <v>1</v>
      </c>
      <c r="E3363" s="57" t="b">
        <f>+IF(OR(T3363='Convalida dati'!$F$4,T3363='Convalida dati'!$F$5,T3363='Convalida dati'!$F$8),OR('Dealflow centrale'!V3363='Convalida dati'!$D$9,V3363='Convalida dati'!$D$6,V3363='Convalida dati'!$D$7,V3363='Convalida dati'!$D$11),IF(OR('Dealflow centrale'!T3363='Convalida dati'!$F$6,'Dealflow centrale'!T3363='Convalida dati'!$F$7),OR('Dealflow centrale'!V3363='Convalida dati'!$D$12,'Dealflow centrale'!V3363='Convalida dati'!$D$9,'Dealflow centrale'!V3363='Convalida dati'!$D$6),IF(T3363="",OR(V3363="",V3363='Convalida dati'!$D$8),"FALSO")))</f>
        <v>1</v>
      </c>
      <c r="F3363" s="58" t="str">
        <f t="shared" ca="1" si="468"/>
        <v>OK</v>
      </c>
      <c r="G3363" s="401">
        <f t="shared" si="458"/>
        <v>3358</v>
      </c>
      <c r="H3363" s="402">
        <v>45495</v>
      </c>
      <c r="I3363" s="403">
        <v>45495</v>
      </c>
      <c r="J3363" s="279" t="s">
        <v>6634</v>
      </c>
      <c r="K3363" s="70" t="s">
        <v>62</v>
      </c>
      <c r="L3363" s="70" t="s">
        <v>1209</v>
      </c>
      <c r="M3363" s="72" t="s">
        <v>97</v>
      </c>
      <c r="N3363" s="75"/>
      <c r="O3363" s="73" t="s">
        <v>6635</v>
      </c>
      <c r="P3363" s="72" t="s">
        <v>34</v>
      </c>
      <c r="Q3363" s="281" t="s">
        <v>170</v>
      </c>
      <c r="R3363" s="385" t="s">
        <v>49</v>
      </c>
      <c r="S3363" s="388" t="str">
        <f>'EVCA sectoralclassification'!E214</f>
        <v>Systems software</v>
      </c>
      <c r="T3363" s="385" t="s">
        <v>167</v>
      </c>
      <c r="U3363" s="72" t="s">
        <v>218</v>
      </c>
      <c r="V3363" s="431" t="s">
        <v>5177</v>
      </c>
      <c r="W3363" s="464"/>
      <c r="X3363" s="488">
        <v>45498</v>
      </c>
      <c r="Y3363" s="483"/>
    </row>
    <row r="3364" spans="2:25" s="49" customFormat="1" ht="42.45" hidden="1" customHeight="1" x14ac:dyDescent="0.3">
      <c r="B3364" s="56" t="str">
        <f t="shared" ca="1" si="466"/>
        <v>VERO</v>
      </c>
      <c r="C3364" s="57" t="b">
        <f t="shared" si="467"/>
        <v>1</v>
      </c>
      <c r="D3364" s="57" t="b">
        <f>+IF(Q3364='Convalida dati'!$B$16,AND('Dealflow centrale'!V3364&lt;&gt;"",I3364&lt;&gt;""),IF(AND('Dealflow centrale'!Q3364='Convalida dati'!$B$17,'Dealflow centrale'!I3364=""),OR('Dealflow centrale'!V3364="",V3364='Convalida dati'!$D$8),"FALSO"))</f>
        <v>1</v>
      </c>
      <c r="E3364" s="57" t="b">
        <f>+IF(OR(T3364='Convalida dati'!$F$4,T3364='Convalida dati'!$F$5,T3364='Convalida dati'!$F$8),OR('Dealflow centrale'!V3364='Convalida dati'!$D$9,V3364='Convalida dati'!$D$6,V3364='Convalida dati'!$D$7,V3364='Convalida dati'!$D$11),IF(OR('Dealflow centrale'!T3364='Convalida dati'!$F$6,'Dealflow centrale'!T3364='Convalida dati'!$F$7),OR('Dealflow centrale'!V3364='Convalida dati'!$D$12,'Dealflow centrale'!V3364='Convalida dati'!$D$9,'Dealflow centrale'!V3364='Convalida dati'!$D$6),IF(T3364="",OR(V3364="",V3364='Convalida dati'!$D$8),"FALSO")))</f>
        <v>1</v>
      </c>
      <c r="F3364" s="58" t="str">
        <f t="shared" ca="1" si="468"/>
        <v>OK</v>
      </c>
      <c r="G3364" s="66">
        <f t="shared" si="458"/>
        <v>3359</v>
      </c>
      <c r="H3364" s="85">
        <v>45495</v>
      </c>
      <c r="I3364" s="296">
        <v>45495</v>
      </c>
      <c r="J3364" s="292" t="s">
        <v>6637</v>
      </c>
      <c r="K3364" s="76" t="s">
        <v>62</v>
      </c>
      <c r="L3364" s="76" t="s">
        <v>2752</v>
      </c>
      <c r="M3364" s="78" t="s">
        <v>103</v>
      </c>
      <c r="N3364" s="64"/>
      <c r="O3364" s="272" t="s">
        <v>6049</v>
      </c>
      <c r="P3364" s="78" t="s">
        <v>35</v>
      </c>
      <c r="Q3364" s="280" t="s">
        <v>170</v>
      </c>
      <c r="R3364" s="382" t="s">
        <v>53</v>
      </c>
      <c r="S3364" s="387" t="str">
        <f>'EVCA sectoralclassification'!E89</f>
        <v>Business and industrial services</v>
      </c>
      <c r="T3364" s="382" t="s">
        <v>167</v>
      </c>
      <c r="U3364" s="78" t="s">
        <v>218</v>
      </c>
      <c r="V3364" s="427" t="s">
        <v>5177</v>
      </c>
      <c r="W3364" s="462"/>
      <c r="X3364" s="489">
        <v>45498</v>
      </c>
      <c r="Y3364" s="482"/>
    </row>
    <row r="3365" spans="2:25" s="49" customFormat="1" ht="42.45" hidden="1" customHeight="1" x14ac:dyDescent="0.3">
      <c r="B3365" s="56" t="str">
        <f t="shared" ca="1" si="466"/>
        <v>VERO</v>
      </c>
      <c r="C3365" s="57" t="b">
        <f t="shared" si="467"/>
        <v>1</v>
      </c>
      <c r="D3365" s="57" t="b">
        <f>+IF(Q3365='Convalida dati'!$B$16,AND('Dealflow centrale'!V3365&lt;&gt;"",I3365&lt;&gt;""),IF(AND('Dealflow centrale'!Q3365='Convalida dati'!$B$17,'Dealflow centrale'!I3365=""),OR('Dealflow centrale'!V3365="",V3365='Convalida dati'!$D$8),"FALSO"))</f>
        <v>1</v>
      </c>
      <c r="E3365" s="57" t="b">
        <f>+IF(OR(T3365='Convalida dati'!$F$4,T3365='Convalida dati'!$F$5,T3365='Convalida dati'!$F$8),OR('Dealflow centrale'!V3365='Convalida dati'!$D$9,V3365='Convalida dati'!$D$6,V3365='Convalida dati'!$D$7,V3365='Convalida dati'!$D$11),IF(OR('Dealflow centrale'!T3365='Convalida dati'!$F$6,'Dealflow centrale'!T3365='Convalida dati'!$F$7),OR('Dealflow centrale'!V3365='Convalida dati'!$D$12,'Dealflow centrale'!V3365='Convalida dati'!$D$9,'Dealflow centrale'!V3365='Convalida dati'!$D$6),IF(T3365="",OR(V3365="",V3365='Convalida dati'!$D$8),"FALSO")))</f>
        <v>1</v>
      </c>
      <c r="F3365" s="58" t="str">
        <f t="shared" ca="1" si="468"/>
        <v>OK</v>
      </c>
      <c r="G3365" s="401">
        <f t="shared" si="458"/>
        <v>3360</v>
      </c>
      <c r="H3365" s="402">
        <v>45491</v>
      </c>
      <c r="I3365" s="403">
        <v>45491</v>
      </c>
      <c r="J3365" s="279" t="s">
        <v>6638</v>
      </c>
      <c r="K3365" s="70" t="s">
        <v>206</v>
      </c>
      <c r="L3365" s="70" t="s">
        <v>206</v>
      </c>
      <c r="M3365" s="70" t="s">
        <v>206</v>
      </c>
      <c r="N3365" s="75"/>
      <c r="O3365" s="73" t="s">
        <v>6639</v>
      </c>
      <c r="P3365" s="72" t="s">
        <v>37</v>
      </c>
      <c r="Q3365" s="281" t="s">
        <v>170</v>
      </c>
      <c r="R3365" s="385" t="s">
        <v>51</v>
      </c>
      <c r="S3365" s="398" t="str">
        <f>'EVCA sectoralclassification'!E41</f>
        <v>Business and industrial products</v>
      </c>
      <c r="T3365" s="385" t="s">
        <v>166</v>
      </c>
      <c r="U3365" s="72" t="s">
        <v>218</v>
      </c>
      <c r="V3365" s="431" t="s">
        <v>5177</v>
      </c>
      <c r="W3365" s="464"/>
      <c r="X3365" s="488">
        <v>45498</v>
      </c>
      <c r="Y3365" s="483"/>
    </row>
    <row r="3366" spans="2:25" s="49" customFormat="1" ht="42.45" hidden="1" customHeight="1" x14ac:dyDescent="0.3">
      <c r="B3366" s="56" t="str">
        <f t="shared" ca="1" si="466"/>
        <v>VERO</v>
      </c>
      <c r="C3366" s="57" t="b">
        <f t="shared" si="467"/>
        <v>1</v>
      </c>
      <c r="D3366" s="57" t="b">
        <f>+IF(Q3366='Convalida dati'!$B$16,AND('Dealflow centrale'!V3366&lt;&gt;"",I3366&lt;&gt;""),IF(AND('Dealflow centrale'!Q3366='Convalida dati'!$B$17,'Dealflow centrale'!I3366=""),OR('Dealflow centrale'!V3366="",V3366='Convalida dati'!$D$8),"FALSO"))</f>
        <v>1</v>
      </c>
      <c r="E3366" s="57" t="b">
        <f>+IF(OR(T3366='Convalida dati'!$F$4,T3366='Convalida dati'!$F$5,T3366='Convalida dati'!$F$8),OR('Dealflow centrale'!V3366='Convalida dati'!$D$9,V3366='Convalida dati'!$D$6,V3366='Convalida dati'!$D$7,V3366='Convalida dati'!$D$11),IF(OR('Dealflow centrale'!T3366='Convalida dati'!$F$6,'Dealflow centrale'!T3366='Convalida dati'!$F$7),OR('Dealflow centrale'!V3366='Convalida dati'!$D$12,'Dealflow centrale'!V3366='Convalida dati'!$D$9,'Dealflow centrale'!V3366='Convalida dati'!$D$6),IF(T3366="",OR(V3366="",V3366='Convalida dati'!$D$8),"FALSO")))</f>
        <v>1</v>
      </c>
      <c r="F3366" s="58" t="str">
        <f t="shared" ca="1" si="468"/>
        <v>OK</v>
      </c>
      <c r="G3366" s="66">
        <f t="shared" si="458"/>
        <v>3361</v>
      </c>
      <c r="H3366" s="273">
        <v>45491</v>
      </c>
      <c r="I3366" s="296">
        <v>45491</v>
      </c>
      <c r="J3366" s="292" t="s">
        <v>6640</v>
      </c>
      <c r="K3366" s="76" t="s">
        <v>62</v>
      </c>
      <c r="L3366" s="76" t="s">
        <v>149</v>
      </c>
      <c r="M3366" s="78" t="s">
        <v>92</v>
      </c>
      <c r="N3366" s="64"/>
      <c r="O3366" s="272" t="s">
        <v>6641</v>
      </c>
      <c r="P3366" s="78" t="s">
        <v>34</v>
      </c>
      <c r="Q3366" s="280" t="s">
        <v>170</v>
      </c>
      <c r="R3366" s="382" t="s">
        <v>49</v>
      </c>
      <c r="S3366" s="387" t="str">
        <f>'EVCA sectoralclassification'!E214</f>
        <v>Systems software</v>
      </c>
      <c r="T3366" s="382" t="s">
        <v>166</v>
      </c>
      <c r="U3366" s="78" t="s">
        <v>218</v>
      </c>
      <c r="V3366" s="427" t="s">
        <v>5177</v>
      </c>
      <c r="W3366" s="462"/>
      <c r="X3366" s="489">
        <v>45498</v>
      </c>
      <c r="Y3366" s="482"/>
    </row>
    <row r="3367" spans="2:25" s="49" customFormat="1" ht="40.799999999999997" hidden="1" customHeight="1" x14ac:dyDescent="0.3">
      <c r="B3367" s="56" t="str">
        <f t="shared" ca="1" si="466"/>
        <v>VERO</v>
      </c>
      <c r="C3367" s="57" t="b">
        <f t="shared" si="467"/>
        <v>1</v>
      </c>
      <c r="D3367" s="57" t="b">
        <f>+IF(Q3367='Convalida dati'!$B$16,AND('Dealflow centrale'!V3367&lt;&gt;"",I3367&lt;&gt;""),IF(AND('Dealflow centrale'!Q3367='Convalida dati'!$B$17,'Dealflow centrale'!I3367=""),OR('Dealflow centrale'!V3367="",V3367='Convalida dati'!$D$8),"FALSO"))</f>
        <v>1</v>
      </c>
      <c r="E3367" s="57" t="b">
        <f>+IF(OR(T3367='Convalida dati'!$F$4,T3367='Convalida dati'!$F$5,T3367='Convalida dati'!$F$8),OR('Dealflow centrale'!V3367='Convalida dati'!$D$9,V3367='Convalida dati'!$D$6,V3367='Convalida dati'!$D$7,V3367='Convalida dati'!$D$11),IF(OR('Dealflow centrale'!T3367='Convalida dati'!$F$6,'Dealflow centrale'!T3367='Convalida dati'!$F$7),OR('Dealflow centrale'!V3367='Convalida dati'!$D$12,'Dealflow centrale'!V3367='Convalida dati'!$D$9,'Dealflow centrale'!V3367='Convalida dati'!$D$6),IF(T3367="",OR(V3367="",V3367='Convalida dati'!$D$8),"FALSO")))</f>
        <v>1</v>
      </c>
      <c r="F3367" s="58" t="str">
        <f t="shared" ca="1" si="468"/>
        <v>OK</v>
      </c>
      <c r="G3367" s="401">
        <f t="shared" si="458"/>
        <v>3362</v>
      </c>
      <c r="H3367" s="402">
        <v>45484</v>
      </c>
      <c r="I3367" s="403">
        <v>45491</v>
      </c>
      <c r="J3367" s="279" t="s">
        <v>6642</v>
      </c>
      <c r="K3367" s="70" t="s">
        <v>206</v>
      </c>
      <c r="L3367" s="70" t="s">
        <v>206</v>
      </c>
      <c r="M3367" s="70" t="s">
        <v>206</v>
      </c>
      <c r="N3367" s="75"/>
      <c r="O3367" s="73" t="s">
        <v>6643</v>
      </c>
      <c r="P3367" s="72" t="s">
        <v>83</v>
      </c>
      <c r="Q3367" s="281" t="s">
        <v>170</v>
      </c>
      <c r="R3367" s="385" t="s">
        <v>49</v>
      </c>
      <c r="S3367" s="388" t="str">
        <f>'EVCA sectoralclassification'!E214</f>
        <v>Systems software</v>
      </c>
      <c r="T3367" s="385" t="s">
        <v>167</v>
      </c>
      <c r="U3367" s="72" t="s">
        <v>218</v>
      </c>
      <c r="V3367" s="431" t="s">
        <v>5177</v>
      </c>
      <c r="W3367" s="464"/>
      <c r="X3367" s="488">
        <v>45498</v>
      </c>
      <c r="Y3367" s="483"/>
    </row>
    <row r="3368" spans="2:25" s="49" customFormat="1" ht="42.45" hidden="1" customHeight="1" x14ac:dyDescent="0.3">
      <c r="B3368" s="56" t="str">
        <f t="shared" ref="B3368" ca="1" si="469">IF(AND(+H3368&lt;=X3368,X3368&lt;=TODAY()),"VERO","FALSO")</f>
        <v>VERO</v>
      </c>
      <c r="C3368" s="57" t="b">
        <f t="shared" ref="C3368" si="470">+(AND(G3368&lt;&gt;"",H3368&lt;&gt;"",J3368&lt;&gt;"",K3368&lt;&gt;"",L3368&lt;&gt;"",M3368&lt;&gt;"",P3368&lt;&gt;"",Q3368&lt;&gt;""))</f>
        <v>1</v>
      </c>
      <c r="D3368" s="57" t="b">
        <f>+IF(Q3368='Convalida dati'!$B$16,AND('Dealflow centrale'!V3368&lt;&gt;"",I3368&lt;&gt;""),IF(AND('Dealflow centrale'!Q3368='Convalida dati'!$B$17,'Dealflow centrale'!I3368=""),OR('Dealflow centrale'!V3368="",V3368='Convalida dati'!$D$8),"FALSO"))</f>
        <v>1</v>
      </c>
      <c r="E3368" s="57" t="b">
        <f>+IF(OR(T3368='Convalida dati'!$F$4,T3368='Convalida dati'!$F$5,T3368='Convalida dati'!$F$8),OR('Dealflow centrale'!V3368='Convalida dati'!$D$9,V3368='Convalida dati'!$D$6,V3368='Convalida dati'!$D$7,V3368='Convalida dati'!$D$11),IF(OR('Dealflow centrale'!T3368='Convalida dati'!$F$6,'Dealflow centrale'!T3368='Convalida dati'!$F$7),OR('Dealflow centrale'!V3368='Convalida dati'!$D$12,'Dealflow centrale'!V3368='Convalida dati'!$D$9,'Dealflow centrale'!V3368='Convalida dati'!$D$6),IF(T3368="",OR(V3368="",V3368='Convalida dati'!$D$8),"FALSO")))</f>
        <v>1</v>
      </c>
      <c r="F3368" s="58" t="str">
        <f t="shared" ref="F3368" ca="1" si="471">+IF(AND(B3368="VERO",C3368=TRUE,D3368=TRUE,E3368=TRUE),"OK","ERRORE")</f>
        <v>OK</v>
      </c>
      <c r="G3368" s="66">
        <f t="shared" si="458"/>
        <v>3363</v>
      </c>
      <c r="H3368" s="85">
        <v>45491</v>
      </c>
      <c r="I3368" s="296"/>
      <c r="J3368" s="292" t="s">
        <v>6647</v>
      </c>
      <c r="K3368" s="76" t="s">
        <v>62</v>
      </c>
      <c r="L3368" s="76" t="s">
        <v>3944</v>
      </c>
      <c r="M3368" s="78" t="s">
        <v>103</v>
      </c>
      <c r="N3368" s="64"/>
      <c r="O3368" s="272" t="s">
        <v>6646</v>
      </c>
      <c r="P3368" s="78" t="s">
        <v>34</v>
      </c>
      <c r="Q3368" s="280" t="s">
        <v>67</v>
      </c>
      <c r="R3368" s="382"/>
      <c r="S3368" s="387"/>
      <c r="T3368" s="382"/>
      <c r="U3368" s="78"/>
      <c r="V3368" s="423" t="s">
        <v>781</v>
      </c>
      <c r="W3368" s="288"/>
      <c r="X3368" s="489">
        <v>45498</v>
      </c>
      <c r="Y3368" s="482"/>
    </row>
    <row r="3369" spans="2:25" s="49" customFormat="1" ht="42.45" hidden="1" customHeight="1" x14ac:dyDescent="0.3">
      <c r="B3369" s="56" t="str">
        <f t="shared" ref="B3369" ca="1" si="472">IF(AND(+H3369&lt;=X3369,X3369&lt;=TODAY()),"VERO","FALSO")</f>
        <v>VERO</v>
      </c>
      <c r="C3369" s="57" t="b">
        <f t="shared" ref="C3369" si="473">+(AND(G3369&lt;&gt;"",H3369&lt;&gt;"",J3369&lt;&gt;"",K3369&lt;&gt;"",L3369&lt;&gt;"",M3369&lt;&gt;"",P3369&lt;&gt;"",Q3369&lt;&gt;""))</f>
        <v>1</v>
      </c>
      <c r="D3369" s="57" t="b">
        <f>+IF(Q3369='Convalida dati'!$B$16,AND('Dealflow centrale'!V3369&lt;&gt;"",I3369&lt;&gt;""),IF(AND('Dealflow centrale'!Q3369='Convalida dati'!$B$17,'Dealflow centrale'!I3369=""),OR('Dealflow centrale'!V3369="",V3369='Convalida dati'!$D$8),"FALSO"))</f>
        <v>1</v>
      </c>
      <c r="E3369" s="57" t="b">
        <f>+IF(OR(T3369='Convalida dati'!$F$4,T3369='Convalida dati'!$F$5,T3369='Convalida dati'!$F$8),OR('Dealflow centrale'!V3369='Convalida dati'!$D$9,V3369='Convalida dati'!$D$6,V3369='Convalida dati'!$D$7,V3369='Convalida dati'!$D$11),IF(OR('Dealflow centrale'!T3369='Convalida dati'!$F$6,'Dealflow centrale'!T3369='Convalida dati'!$F$7),OR('Dealflow centrale'!V3369='Convalida dati'!$D$12,'Dealflow centrale'!V3369='Convalida dati'!$D$9,'Dealflow centrale'!V3369='Convalida dati'!$D$6),IF(T3369="",OR(V3369="",V3369='Convalida dati'!$D$8),"FALSO")))</f>
        <v>1</v>
      </c>
      <c r="F3369" s="58" t="str">
        <f t="shared" ref="F3369" ca="1" si="474">+IF(AND(B3369="VERO",C3369=TRUE,D3369=TRUE,E3369=TRUE),"OK","ERRORE")</f>
        <v>OK</v>
      </c>
      <c r="G3369" s="401">
        <f t="shared" si="458"/>
        <v>3364</v>
      </c>
      <c r="H3369" s="402">
        <v>45504</v>
      </c>
      <c r="I3369" s="403">
        <v>45504</v>
      </c>
      <c r="J3369" s="279" t="s">
        <v>6648</v>
      </c>
      <c r="K3369" s="70" t="s">
        <v>62</v>
      </c>
      <c r="L3369" s="70" t="s">
        <v>165</v>
      </c>
      <c r="M3369" s="70" t="s">
        <v>90</v>
      </c>
      <c r="N3369" s="75"/>
      <c r="O3369" s="73" t="s">
        <v>6649</v>
      </c>
      <c r="P3369" s="72" t="s">
        <v>34</v>
      </c>
      <c r="Q3369" s="281" t="s">
        <v>170</v>
      </c>
      <c r="R3369" s="385" t="s">
        <v>49</v>
      </c>
      <c r="S3369" s="388" t="str">
        <f>'EVCA sectoralclassification'!E214</f>
        <v>Systems software</v>
      </c>
      <c r="T3369" s="385" t="s">
        <v>166</v>
      </c>
      <c r="U3369" s="72" t="s">
        <v>218</v>
      </c>
      <c r="V3369" s="431" t="s">
        <v>5177</v>
      </c>
      <c r="W3369" s="464"/>
      <c r="X3369" s="491">
        <v>45505</v>
      </c>
      <c r="Y3369" s="483"/>
    </row>
    <row r="3370" spans="2:25" s="49" customFormat="1" ht="42.45" hidden="1" customHeight="1" x14ac:dyDescent="0.3">
      <c r="B3370" s="56" t="str">
        <f t="shared" ref="B3370:B3378" ca="1" si="475">IF(AND(+H3370&lt;=X3370,X3370&lt;=TODAY()),"VERO","FALSO")</f>
        <v>VERO</v>
      </c>
      <c r="C3370" s="57" t="b">
        <f t="shared" ref="C3370:C3378" si="476">+(AND(G3370&lt;&gt;"",H3370&lt;&gt;"",J3370&lt;&gt;"",K3370&lt;&gt;"",L3370&lt;&gt;"",M3370&lt;&gt;"",P3370&lt;&gt;"",Q3370&lt;&gt;""))</f>
        <v>1</v>
      </c>
      <c r="D3370" s="57" t="b">
        <f>+IF(Q3370='Convalida dati'!$B$16,AND('Dealflow centrale'!V3370&lt;&gt;"",I3370&lt;&gt;""),IF(AND('Dealflow centrale'!Q3370='Convalida dati'!$B$17,'Dealflow centrale'!I3370=""),OR('Dealflow centrale'!V3370="",V3370='Convalida dati'!$D$8),"FALSO"))</f>
        <v>1</v>
      </c>
      <c r="E3370" s="57" t="b">
        <f>+IF(OR(T3370='Convalida dati'!$F$4,T3370='Convalida dati'!$F$5,T3370='Convalida dati'!$F$8),OR('Dealflow centrale'!V3370='Convalida dati'!$D$9,V3370='Convalida dati'!$D$6,V3370='Convalida dati'!$D$7,V3370='Convalida dati'!$D$11),IF(OR('Dealflow centrale'!T3370='Convalida dati'!$F$6,'Dealflow centrale'!T3370='Convalida dati'!$F$7),OR('Dealflow centrale'!V3370='Convalida dati'!$D$12,'Dealflow centrale'!V3370='Convalida dati'!$D$9,'Dealflow centrale'!V3370='Convalida dati'!$D$6),IF(T3370="",OR(V3370="",V3370='Convalida dati'!$D$8),"FALSO")))</f>
        <v>1</v>
      </c>
      <c r="F3370" s="58" t="str">
        <f t="shared" ref="F3370:F3378" ca="1" si="477">+IF(AND(B3370="VERO",C3370=TRUE,D3370=TRUE,E3370=TRUE),"OK","ERRORE")</f>
        <v>OK</v>
      </c>
      <c r="G3370" s="66">
        <f t="shared" si="458"/>
        <v>3365</v>
      </c>
      <c r="H3370" s="85">
        <v>45504</v>
      </c>
      <c r="I3370" s="296">
        <v>45504</v>
      </c>
      <c r="J3370" s="292" t="s">
        <v>6650</v>
      </c>
      <c r="K3370" s="76" t="s">
        <v>62</v>
      </c>
      <c r="L3370" s="76" t="s">
        <v>149</v>
      </c>
      <c r="M3370" s="78" t="s">
        <v>92</v>
      </c>
      <c r="N3370" s="64"/>
      <c r="O3370" s="272" t="s">
        <v>6053</v>
      </c>
      <c r="P3370" s="78" t="s">
        <v>35</v>
      </c>
      <c r="Q3370" s="280" t="s">
        <v>170</v>
      </c>
      <c r="R3370" s="382" t="s">
        <v>46</v>
      </c>
      <c r="S3370" s="387" t="str">
        <f>'EVCA sectoralclassification'!E179</f>
        <v>Energy: other</v>
      </c>
      <c r="T3370" s="382" t="s">
        <v>167</v>
      </c>
      <c r="U3370" s="78" t="s">
        <v>218</v>
      </c>
      <c r="V3370" s="427" t="s">
        <v>5177</v>
      </c>
      <c r="W3370" s="462"/>
      <c r="X3370" s="489">
        <v>45505</v>
      </c>
      <c r="Y3370" s="482"/>
    </row>
    <row r="3371" spans="2:25" s="49" customFormat="1" ht="42.45" hidden="1" customHeight="1" x14ac:dyDescent="0.3">
      <c r="B3371" s="56" t="str">
        <f t="shared" ca="1" si="475"/>
        <v>VERO</v>
      </c>
      <c r="C3371" s="57" t="b">
        <f t="shared" si="476"/>
        <v>1</v>
      </c>
      <c r="D3371" s="57" t="b">
        <f>+IF(Q3371='Convalida dati'!$B$16,AND('Dealflow centrale'!V3371&lt;&gt;"",I3371&lt;&gt;""),IF(AND('Dealflow centrale'!Q3371='Convalida dati'!$B$17,'Dealflow centrale'!I3371=""),OR('Dealflow centrale'!V3371="",V3371='Convalida dati'!$D$8),"FALSO"))</f>
        <v>1</v>
      </c>
      <c r="E3371" s="57" t="b">
        <f>+IF(OR(T3371='Convalida dati'!$F$4,T3371='Convalida dati'!$F$5,T3371='Convalida dati'!$F$8),OR('Dealflow centrale'!V3371='Convalida dati'!$D$9,V3371='Convalida dati'!$D$6,V3371='Convalida dati'!$D$7,V3371='Convalida dati'!$D$11),IF(OR('Dealflow centrale'!T3371='Convalida dati'!$F$6,'Dealflow centrale'!T3371='Convalida dati'!$F$7),OR('Dealflow centrale'!V3371='Convalida dati'!$D$12,'Dealflow centrale'!V3371='Convalida dati'!$D$9,'Dealflow centrale'!V3371='Convalida dati'!$D$6),IF(T3371="",OR(V3371="",V3371='Convalida dati'!$D$8),"FALSO")))</f>
        <v>1</v>
      </c>
      <c r="F3371" s="58" t="str">
        <f t="shared" ca="1" si="477"/>
        <v>OK</v>
      </c>
      <c r="G3371" s="401">
        <f t="shared" si="458"/>
        <v>3366</v>
      </c>
      <c r="H3371" s="402">
        <v>45502</v>
      </c>
      <c r="I3371" s="403">
        <v>45502</v>
      </c>
      <c r="J3371" s="279" t="s">
        <v>6652</v>
      </c>
      <c r="K3371" s="70" t="s">
        <v>62</v>
      </c>
      <c r="L3371" s="70" t="s">
        <v>149</v>
      </c>
      <c r="M3371" s="70" t="s">
        <v>92</v>
      </c>
      <c r="N3371" s="75"/>
      <c r="O3371" s="73" t="s">
        <v>6651</v>
      </c>
      <c r="P3371" s="72" t="s">
        <v>37</v>
      </c>
      <c r="Q3371" s="281" t="s">
        <v>170</v>
      </c>
      <c r="R3371" s="385" t="s">
        <v>48</v>
      </c>
      <c r="S3371" s="388" t="str">
        <f>'EVCA sectoralclassification'!E201</f>
        <v>Communication: other</v>
      </c>
      <c r="T3371" s="385" t="s">
        <v>166</v>
      </c>
      <c r="U3371" s="72" t="s">
        <v>218</v>
      </c>
      <c r="V3371" s="431" t="s">
        <v>5177</v>
      </c>
      <c r="W3371" s="464"/>
      <c r="X3371" s="491">
        <v>45505</v>
      </c>
      <c r="Y3371" s="483"/>
    </row>
    <row r="3372" spans="2:25" s="49" customFormat="1" ht="42.45" hidden="1" customHeight="1" x14ac:dyDescent="0.3">
      <c r="B3372" s="56" t="str">
        <f t="shared" ca="1" si="475"/>
        <v>VERO</v>
      </c>
      <c r="C3372" s="57" t="b">
        <f t="shared" si="476"/>
        <v>1</v>
      </c>
      <c r="D3372" s="57" t="b">
        <f>+IF(Q3372='Convalida dati'!$B$16,AND('Dealflow centrale'!V3372&lt;&gt;"",I3372&lt;&gt;""),IF(AND('Dealflow centrale'!Q3372='Convalida dati'!$B$17,'Dealflow centrale'!I3372=""),OR('Dealflow centrale'!V3372="",V3372='Convalida dati'!$D$8),"FALSO"))</f>
        <v>1</v>
      </c>
      <c r="E3372" s="57" t="b">
        <f>+IF(OR(T3372='Convalida dati'!$F$4,T3372='Convalida dati'!$F$5,T3372='Convalida dati'!$F$8),OR('Dealflow centrale'!V3372='Convalida dati'!$D$9,V3372='Convalida dati'!$D$6,V3372='Convalida dati'!$D$7,V3372='Convalida dati'!$D$11),IF(OR('Dealflow centrale'!T3372='Convalida dati'!$F$6,'Dealflow centrale'!T3372='Convalida dati'!$F$7),OR('Dealflow centrale'!V3372='Convalida dati'!$D$12,'Dealflow centrale'!V3372='Convalida dati'!$D$9,'Dealflow centrale'!V3372='Convalida dati'!$D$6),IF(T3372="",OR(V3372="",V3372='Convalida dati'!$D$8),"FALSO")))</f>
        <v>1</v>
      </c>
      <c r="F3372" s="58" t="str">
        <f t="shared" ca="1" si="477"/>
        <v>OK</v>
      </c>
      <c r="G3372" s="66">
        <f t="shared" si="458"/>
        <v>3367</v>
      </c>
      <c r="H3372" s="85">
        <v>45502</v>
      </c>
      <c r="I3372" s="296">
        <v>45502</v>
      </c>
      <c r="J3372" s="292" t="s">
        <v>6653</v>
      </c>
      <c r="K3372" s="76" t="s">
        <v>62</v>
      </c>
      <c r="L3372" s="76" t="s">
        <v>1110</v>
      </c>
      <c r="M3372" s="78" t="s">
        <v>93</v>
      </c>
      <c r="N3372" s="64"/>
      <c r="O3372" s="272" t="s">
        <v>6651</v>
      </c>
      <c r="P3372" s="78" t="s">
        <v>37</v>
      </c>
      <c r="Q3372" s="280" t="s">
        <v>170</v>
      </c>
      <c r="R3372" s="382" t="s">
        <v>48</v>
      </c>
      <c r="S3372" s="387" t="str">
        <f>'EVCA sectoralclassification'!E200</f>
        <v>Internet technologies</v>
      </c>
      <c r="T3372" s="382" t="s">
        <v>166</v>
      </c>
      <c r="U3372" s="78" t="s">
        <v>218</v>
      </c>
      <c r="V3372" s="427" t="s">
        <v>5177</v>
      </c>
      <c r="W3372" s="462"/>
      <c r="X3372" s="489">
        <v>45505</v>
      </c>
      <c r="Y3372" s="482"/>
    </row>
    <row r="3373" spans="2:25" s="49" customFormat="1" ht="42.45" hidden="1" customHeight="1" x14ac:dyDescent="0.3">
      <c r="B3373" s="56" t="str">
        <f t="shared" ca="1" si="475"/>
        <v>VERO</v>
      </c>
      <c r="C3373" s="57" t="b">
        <f t="shared" si="476"/>
        <v>1</v>
      </c>
      <c r="D3373" s="57" t="b">
        <f>+IF(Q3373='Convalida dati'!$B$16,AND('Dealflow centrale'!V3373&lt;&gt;"",I3373&lt;&gt;""),IF(AND('Dealflow centrale'!Q3373='Convalida dati'!$B$17,'Dealflow centrale'!I3373=""),OR('Dealflow centrale'!V3373="",V3373='Convalida dati'!$D$8),"FALSO"))</f>
        <v>1</v>
      </c>
      <c r="E3373" s="57" t="b">
        <f>+IF(OR(T3373='Convalida dati'!$F$4,T3373='Convalida dati'!$F$5,T3373='Convalida dati'!$F$8),OR('Dealflow centrale'!V3373='Convalida dati'!$D$9,V3373='Convalida dati'!$D$6,V3373='Convalida dati'!$D$7,V3373='Convalida dati'!$D$11),IF(OR('Dealflow centrale'!T3373='Convalida dati'!$F$6,'Dealflow centrale'!T3373='Convalida dati'!$F$7),OR('Dealflow centrale'!V3373='Convalida dati'!$D$12,'Dealflow centrale'!V3373='Convalida dati'!$D$9,'Dealflow centrale'!V3373='Convalida dati'!$D$6),IF(T3373="",OR(V3373="",V3373='Convalida dati'!$D$8),"FALSO")))</f>
        <v>1</v>
      </c>
      <c r="F3373" s="58" t="str">
        <f t="shared" ca="1" si="477"/>
        <v>OK</v>
      </c>
      <c r="G3373" s="401">
        <f t="shared" si="458"/>
        <v>3368</v>
      </c>
      <c r="H3373" s="402">
        <v>45502</v>
      </c>
      <c r="I3373" s="403">
        <v>45502</v>
      </c>
      <c r="J3373" s="279" t="s">
        <v>6654</v>
      </c>
      <c r="K3373" s="70" t="s">
        <v>62</v>
      </c>
      <c r="L3373" s="70" t="s">
        <v>192</v>
      </c>
      <c r="M3373" s="70" t="s">
        <v>95</v>
      </c>
      <c r="N3373" s="75"/>
      <c r="O3373" s="73" t="s">
        <v>6651</v>
      </c>
      <c r="P3373" s="72" t="s">
        <v>37</v>
      </c>
      <c r="Q3373" s="281" t="s">
        <v>170</v>
      </c>
      <c r="R3373" s="385" t="s">
        <v>48</v>
      </c>
      <c r="S3373" s="388" t="str">
        <f>'EVCA sectoralclassification'!E200</f>
        <v>Internet technologies</v>
      </c>
      <c r="T3373" s="385" t="s">
        <v>166</v>
      </c>
      <c r="U3373" s="72" t="s">
        <v>218</v>
      </c>
      <c r="V3373" s="431" t="s">
        <v>5177</v>
      </c>
      <c r="W3373" s="464"/>
      <c r="X3373" s="491">
        <v>45505</v>
      </c>
      <c r="Y3373" s="483"/>
    </row>
    <row r="3374" spans="2:25" s="49" customFormat="1" ht="42.45" hidden="1" customHeight="1" x14ac:dyDescent="0.3">
      <c r="B3374" s="56" t="str">
        <f t="shared" ca="1" si="475"/>
        <v>VERO</v>
      </c>
      <c r="C3374" s="57" t="b">
        <f t="shared" si="476"/>
        <v>1</v>
      </c>
      <c r="D3374" s="57" t="b">
        <f>+IF(Q3374='Convalida dati'!$B$16,AND('Dealflow centrale'!V3374&lt;&gt;"",I3374&lt;&gt;""),IF(AND('Dealflow centrale'!Q3374='Convalida dati'!$B$17,'Dealflow centrale'!I3374=""),OR('Dealflow centrale'!V3374="",V3374='Convalida dati'!$D$8),"FALSO"))</f>
        <v>1</v>
      </c>
      <c r="E3374" s="57" t="b">
        <f>+IF(OR(T3374='Convalida dati'!$F$4,T3374='Convalida dati'!$F$5,T3374='Convalida dati'!$F$8),OR('Dealflow centrale'!V3374='Convalida dati'!$D$9,V3374='Convalida dati'!$D$6,V3374='Convalida dati'!$D$7,V3374='Convalida dati'!$D$11),IF(OR('Dealflow centrale'!T3374='Convalida dati'!$F$6,'Dealflow centrale'!T3374='Convalida dati'!$F$7),OR('Dealflow centrale'!V3374='Convalida dati'!$D$12,'Dealflow centrale'!V3374='Convalida dati'!$D$9,'Dealflow centrale'!V3374='Convalida dati'!$D$6),IF(T3374="",OR(V3374="",V3374='Convalida dati'!$D$8),"FALSO")))</f>
        <v>1</v>
      </c>
      <c r="F3374" s="58" t="str">
        <f t="shared" ca="1" si="477"/>
        <v>OK</v>
      </c>
      <c r="G3374" s="66">
        <f t="shared" si="458"/>
        <v>3369</v>
      </c>
      <c r="H3374" s="85">
        <v>45499</v>
      </c>
      <c r="I3374" s="296">
        <v>45499</v>
      </c>
      <c r="J3374" s="292" t="s">
        <v>6655</v>
      </c>
      <c r="K3374" s="76" t="s">
        <v>206</v>
      </c>
      <c r="L3374" s="76" t="s">
        <v>206</v>
      </c>
      <c r="M3374" s="78" t="s">
        <v>206</v>
      </c>
      <c r="N3374" s="64"/>
      <c r="O3374" s="272" t="s">
        <v>6656</v>
      </c>
      <c r="P3374" s="78" t="s">
        <v>34</v>
      </c>
      <c r="Q3374" s="280" t="s">
        <v>170</v>
      </c>
      <c r="R3374" s="382" t="s">
        <v>48</v>
      </c>
      <c r="S3374" s="387" t="str">
        <f>'EVCA sectoralclassification'!E200</f>
        <v>Internet technologies</v>
      </c>
      <c r="T3374" s="382" t="s">
        <v>41</v>
      </c>
      <c r="U3374" s="78" t="s">
        <v>218</v>
      </c>
      <c r="V3374" s="440" t="s">
        <v>174</v>
      </c>
      <c r="W3374" s="382"/>
      <c r="X3374" s="489">
        <v>45505</v>
      </c>
      <c r="Y3374" s="482"/>
    </row>
    <row r="3375" spans="2:25" s="49" customFormat="1" ht="42.45" hidden="1" customHeight="1" x14ac:dyDescent="0.3">
      <c r="B3375" s="56" t="str">
        <f t="shared" ca="1" si="475"/>
        <v>VERO</v>
      </c>
      <c r="C3375" s="57" t="b">
        <f t="shared" si="476"/>
        <v>1</v>
      </c>
      <c r="D3375" s="57" t="b">
        <f>+IF(Q3375='Convalida dati'!$B$16,AND('Dealflow centrale'!V3375&lt;&gt;"",I3375&lt;&gt;""),IF(AND('Dealflow centrale'!Q3375='Convalida dati'!$B$17,'Dealflow centrale'!I3375=""),OR('Dealflow centrale'!V3375="",V3375='Convalida dati'!$D$8),"FALSO"))</f>
        <v>1</v>
      </c>
      <c r="E3375" s="57" t="b">
        <f>+IF(OR(T3375='Convalida dati'!$F$4,T3375='Convalida dati'!$F$5,T3375='Convalida dati'!$F$8),OR('Dealflow centrale'!V3375='Convalida dati'!$D$9,V3375='Convalida dati'!$D$6,V3375='Convalida dati'!$D$7,V3375='Convalida dati'!$D$11),IF(OR('Dealflow centrale'!T3375='Convalida dati'!$F$6,'Dealflow centrale'!T3375='Convalida dati'!$F$7),OR('Dealflow centrale'!V3375='Convalida dati'!$D$12,'Dealflow centrale'!V3375='Convalida dati'!$D$9,'Dealflow centrale'!V3375='Convalida dati'!$D$6),IF(T3375="",OR(V3375="",V3375='Convalida dati'!$D$8),"FALSO")))</f>
        <v>1</v>
      </c>
      <c r="F3375" s="58" t="str">
        <f t="shared" ca="1" si="477"/>
        <v>OK</v>
      </c>
      <c r="G3375" s="401">
        <f t="shared" si="458"/>
        <v>3370</v>
      </c>
      <c r="H3375" s="402">
        <v>45498</v>
      </c>
      <c r="I3375" s="403">
        <v>45498</v>
      </c>
      <c r="J3375" s="279" t="s">
        <v>6657</v>
      </c>
      <c r="K3375" s="70" t="s">
        <v>206</v>
      </c>
      <c r="L3375" s="70" t="s">
        <v>206</v>
      </c>
      <c r="M3375" s="70" t="s">
        <v>206</v>
      </c>
      <c r="N3375" s="75"/>
      <c r="O3375" s="73" t="s">
        <v>6616</v>
      </c>
      <c r="P3375" s="72" t="s">
        <v>35</v>
      </c>
      <c r="Q3375" s="281" t="s">
        <v>170</v>
      </c>
      <c r="R3375" s="385" t="s">
        <v>47</v>
      </c>
      <c r="S3375" s="388" t="str">
        <f>'EVCA sectoralclassification'!E144</f>
        <v>Consumer goods: other</v>
      </c>
      <c r="T3375" s="385" t="s">
        <v>166</v>
      </c>
      <c r="U3375" s="72" t="s">
        <v>218</v>
      </c>
      <c r="V3375" s="431" t="s">
        <v>5177</v>
      </c>
      <c r="W3375" s="464"/>
      <c r="X3375" s="491">
        <v>45505</v>
      </c>
      <c r="Y3375" s="483"/>
    </row>
    <row r="3376" spans="2:25" s="49" customFormat="1" ht="42.45" hidden="1" customHeight="1" x14ac:dyDescent="0.3">
      <c r="B3376" s="56" t="str">
        <f t="shared" ca="1" si="475"/>
        <v>VERO</v>
      </c>
      <c r="C3376" s="57" t="b">
        <f t="shared" si="476"/>
        <v>1</v>
      </c>
      <c r="D3376" s="57" t="b">
        <f>+IF(Q3376='Convalida dati'!$B$16,AND('Dealflow centrale'!V3376&lt;&gt;"",I3376&lt;&gt;""),IF(AND('Dealflow centrale'!Q3376='Convalida dati'!$B$17,'Dealflow centrale'!I3376=""),OR('Dealflow centrale'!V3376="",V3376='Convalida dati'!$D$8),"FALSO"))</f>
        <v>1</v>
      </c>
      <c r="E3376" s="57" t="b">
        <f>+IF(OR(T3376='Convalida dati'!$F$4,T3376='Convalida dati'!$F$5,T3376='Convalida dati'!$F$8),OR('Dealflow centrale'!V3376='Convalida dati'!$D$9,V3376='Convalida dati'!$D$6,V3376='Convalida dati'!$D$7,V3376='Convalida dati'!$D$11),IF(OR('Dealflow centrale'!T3376='Convalida dati'!$F$6,'Dealflow centrale'!T3376='Convalida dati'!$F$7),OR('Dealflow centrale'!V3376='Convalida dati'!$D$12,'Dealflow centrale'!V3376='Convalida dati'!$D$9,'Dealflow centrale'!V3376='Convalida dati'!$D$6),IF(T3376="",OR(V3376="",V3376='Convalida dati'!$D$8),"FALSO")))</f>
        <v>1</v>
      </c>
      <c r="F3376" s="58" t="str">
        <f t="shared" ca="1" si="477"/>
        <v>OK</v>
      </c>
      <c r="G3376" s="66">
        <f t="shared" si="458"/>
        <v>3371</v>
      </c>
      <c r="H3376" s="85">
        <v>45497</v>
      </c>
      <c r="I3376" s="296">
        <v>45499</v>
      </c>
      <c r="J3376" s="292" t="s">
        <v>6658</v>
      </c>
      <c r="K3376" s="76" t="s">
        <v>206</v>
      </c>
      <c r="L3376" s="76" t="s">
        <v>206</v>
      </c>
      <c r="M3376" s="78" t="s">
        <v>206</v>
      </c>
      <c r="N3376" s="64"/>
      <c r="O3376" s="272" t="s">
        <v>6659</v>
      </c>
      <c r="P3376" s="78" t="s">
        <v>34</v>
      </c>
      <c r="Q3376" s="280" t="s">
        <v>170</v>
      </c>
      <c r="R3376" s="382" t="s">
        <v>49</v>
      </c>
      <c r="S3376" s="387" t="str">
        <f>'EVCA sectoralclassification'!E214</f>
        <v>Systems software</v>
      </c>
      <c r="T3376" s="382" t="s">
        <v>41</v>
      </c>
      <c r="U3376" s="78" t="s">
        <v>218</v>
      </c>
      <c r="V3376" s="440" t="s">
        <v>174</v>
      </c>
      <c r="W3376" s="382"/>
      <c r="X3376" s="489">
        <v>45505</v>
      </c>
      <c r="Y3376" s="482"/>
    </row>
    <row r="3377" spans="2:25" s="49" customFormat="1" ht="42.45" hidden="1" customHeight="1" x14ac:dyDescent="0.3">
      <c r="B3377" s="56" t="str">
        <f t="shared" ca="1" si="475"/>
        <v>VERO</v>
      </c>
      <c r="C3377" s="57" t="b">
        <f t="shared" si="476"/>
        <v>1</v>
      </c>
      <c r="D3377" s="57" t="b">
        <f>+IF(Q3377='Convalida dati'!$B$16,AND('Dealflow centrale'!V3377&lt;&gt;"",I3377&lt;&gt;""),IF(AND('Dealflow centrale'!Q3377='Convalida dati'!$B$17,'Dealflow centrale'!I3377=""),OR('Dealflow centrale'!V3377="",V3377='Convalida dati'!$D$8),"FALSO"))</f>
        <v>1</v>
      </c>
      <c r="E3377" s="57" t="b">
        <f>+IF(OR(T3377='Convalida dati'!$F$4,T3377='Convalida dati'!$F$5,T3377='Convalida dati'!$F$8),OR('Dealflow centrale'!V3377='Convalida dati'!$D$9,V3377='Convalida dati'!$D$6,V3377='Convalida dati'!$D$7,V3377='Convalida dati'!$D$11),IF(OR('Dealflow centrale'!T3377='Convalida dati'!$F$6,'Dealflow centrale'!T3377='Convalida dati'!$F$7),OR('Dealflow centrale'!V3377='Convalida dati'!$D$12,'Dealflow centrale'!V3377='Convalida dati'!$D$9,'Dealflow centrale'!V3377='Convalida dati'!$D$6),IF(T3377="",OR(V3377="",V3377='Convalida dati'!$D$8),"FALSO")))</f>
        <v>1</v>
      </c>
      <c r="F3377" s="58" t="str">
        <f t="shared" ca="1" si="477"/>
        <v>OK</v>
      </c>
      <c r="G3377" s="401">
        <f t="shared" si="458"/>
        <v>3372</v>
      </c>
      <c r="H3377" s="402">
        <v>45502</v>
      </c>
      <c r="I3377" s="403">
        <v>45502</v>
      </c>
      <c r="J3377" s="279" t="s">
        <v>1983</v>
      </c>
      <c r="K3377" s="70" t="s">
        <v>62</v>
      </c>
      <c r="L3377" s="70" t="s">
        <v>714</v>
      </c>
      <c r="M3377" s="70" t="s">
        <v>103</v>
      </c>
      <c r="N3377" s="75"/>
      <c r="O3377" s="73" t="s">
        <v>6660</v>
      </c>
      <c r="P3377" s="72" t="s">
        <v>34</v>
      </c>
      <c r="Q3377" s="281" t="s">
        <v>170</v>
      </c>
      <c r="R3377" s="385" t="s">
        <v>47</v>
      </c>
      <c r="S3377" s="388" t="str">
        <f>'EVCA sectoralclassification'!E136</f>
        <v>Consumer products retailing</v>
      </c>
      <c r="T3377" s="385" t="s">
        <v>147</v>
      </c>
      <c r="U3377" s="72" t="s">
        <v>218</v>
      </c>
      <c r="V3377" s="447" t="s">
        <v>174</v>
      </c>
      <c r="W3377" s="471"/>
      <c r="X3377" s="491">
        <v>45505</v>
      </c>
      <c r="Y3377" s="483"/>
    </row>
    <row r="3378" spans="2:25" s="49" customFormat="1" ht="42.45" hidden="1" customHeight="1" x14ac:dyDescent="0.3">
      <c r="B3378" s="56" t="str">
        <f t="shared" ca="1" si="475"/>
        <v>VERO</v>
      </c>
      <c r="C3378" s="57" t="b">
        <f t="shared" si="476"/>
        <v>1</v>
      </c>
      <c r="D3378" s="57" t="b">
        <f>+IF(Q3378='Convalida dati'!$B$16,AND('Dealflow centrale'!V3378&lt;&gt;"",I3378&lt;&gt;""),IF(AND('Dealflow centrale'!Q3378='Convalida dati'!$B$17,'Dealflow centrale'!I3378=""),OR('Dealflow centrale'!V3378="",V3378='Convalida dati'!$D$8),"FALSO"))</f>
        <v>1</v>
      </c>
      <c r="E3378" s="57" t="b">
        <f>+IF(OR(T3378='Convalida dati'!$F$4,T3378='Convalida dati'!$F$5,T3378='Convalida dati'!$F$8),OR('Dealflow centrale'!V3378='Convalida dati'!$D$9,V3378='Convalida dati'!$D$6,V3378='Convalida dati'!$D$7,V3378='Convalida dati'!$D$11),IF(OR('Dealflow centrale'!T3378='Convalida dati'!$F$6,'Dealflow centrale'!T3378='Convalida dati'!$F$7),OR('Dealflow centrale'!V3378='Convalida dati'!$D$12,'Dealflow centrale'!V3378='Convalida dati'!$D$9,'Dealflow centrale'!V3378='Convalida dati'!$D$6),IF(T3378="",OR(V3378="",V3378='Convalida dati'!$D$8),"FALSO")))</f>
        <v>1</v>
      </c>
      <c r="F3378" s="58" t="str">
        <f t="shared" ca="1" si="477"/>
        <v>OK</v>
      </c>
      <c r="G3378" s="66">
        <f t="shared" si="458"/>
        <v>3373</v>
      </c>
      <c r="H3378" s="85">
        <v>45505</v>
      </c>
      <c r="I3378" s="296">
        <v>45505</v>
      </c>
      <c r="J3378" s="292" t="s">
        <v>6661</v>
      </c>
      <c r="K3378" s="76" t="s">
        <v>62</v>
      </c>
      <c r="L3378" s="76" t="s">
        <v>206</v>
      </c>
      <c r="M3378" s="78" t="s">
        <v>89</v>
      </c>
      <c r="N3378" s="64"/>
      <c r="O3378" s="272" t="s">
        <v>6662</v>
      </c>
      <c r="P3378" s="78" t="s">
        <v>35</v>
      </c>
      <c r="Q3378" s="280" t="s">
        <v>170</v>
      </c>
      <c r="R3378" s="382" t="s">
        <v>47</v>
      </c>
      <c r="S3378" s="387" t="str">
        <f>'EVCA sectoralclassification'!E121</f>
        <v>Consumer products manufacturing</v>
      </c>
      <c r="T3378" s="382" t="s">
        <v>166</v>
      </c>
      <c r="U3378" s="78" t="s">
        <v>218</v>
      </c>
      <c r="V3378" s="427" t="s">
        <v>5177</v>
      </c>
      <c r="W3378" s="462"/>
      <c r="X3378" s="489">
        <v>45505</v>
      </c>
      <c r="Y3378" s="482"/>
    </row>
    <row r="3379" spans="2:25" s="49" customFormat="1" ht="42.45" hidden="1" customHeight="1" x14ac:dyDescent="0.3">
      <c r="B3379" s="56" t="str">
        <f t="shared" ref="B3379:B3385" ca="1" si="478">IF(AND(+H3379&lt;=X3379,X3379&lt;=TODAY()),"VERO","FALSO")</f>
        <v>VERO</v>
      </c>
      <c r="C3379" s="57" t="b">
        <f t="shared" ref="C3379:C3385" si="479">+(AND(G3379&lt;&gt;"",H3379&lt;&gt;"",J3379&lt;&gt;"",K3379&lt;&gt;"",L3379&lt;&gt;"",M3379&lt;&gt;"",P3379&lt;&gt;"",Q3379&lt;&gt;""))</f>
        <v>1</v>
      </c>
      <c r="D3379" s="57" t="b">
        <f>+IF(Q3379='Convalida dati'!$B$16,AND('Dealflow centrale'!V3379&lt;&gt;"",I3379&lt;&gt;""),IF(AND('Dealflow centrale'!Q3379='Convalida dati'!$B$17,'Dealflow centrale'!I3379=""),OR('Dealflow centrale'!V3379="",V3379='Convalida dati'!$D$8),"FALSO"))</f>
        <v>1</v>
      </c>
      <c r="E3379" s="57" t="b">
        <f>+IF(OR(T3379='Convalida dati'!$F$4,T3379='Convalida dati'!$F$5,T3379='Convalida dati'!$F$8),OR('Dealflow centrale'!V3379='Convalida dati'!$D$9,V3379='Convalida dati'!$D$6,V3379='Convalida dati'!$D$7,V3379='Convalida dati'!$D$11),IF(OR('Dealflow centrale'!T3379='Convalida dati'!$F$6,'Dealflow centrale'!T3379='Convalida dati'!$F$7),OR('Dealflow centrale'!V3379='Convalida dati'!$D$12,'Dealflow centrale'!V3379='Convalida dati'!$D$9,'Dealflow centrale'!V3379='Convalida dati'!$D$6),IF(T3379="",OR(V3379="",V3379='Convalida dati'!$D$8),"FALSO")))</f>
        <v>1</v>
      </c>
      <c r="F3379" s="58" t="str">
        <f t="shared" ref="F3379:F3385" ca="1" si="480">+IF(AND(B3379="VERO",C3379=TRUE,D3379=TRUE,E3379=TRUE),"OK","ERRORE")</f>
        <v>OK</v>
      </c>
      <c r="G3379" s="401">
        <f t="shared" si="458"/>
        <v>3374</v>
      </c>
      <c r="H3379" s="402">
        <v>45504</v>
      </c>
      <c r="I3379" s="403">
        <v>45509</v>
      </c>
      <c r="J3379" s="279" t="s">
        <v>6663</v>
      </c>
      <c r="K3379" s="70" t="s">
        <v>62</v>
      </c>
      <c r="L3379" s="70" t="s">
        <v>236</v>
      </c>
      <c r="M3379" s="400" t="s">
        <v>87</v>
      </c>
      <c r="N3379" s="75"/>
      <c r="O3379" s="73" t="s">
        <v>6670</v>
      </c>
      <c r="P3379" s="72" t="s">
        <v>83</v>
      </c>
      <c r="Q3379" s="281" t="s">
        <v>170</v>
      </c>
      <c r="R3379" s="385" t="s">
        <v>49</v>
      </c>
      <c r="S3379" s="388" t="str">
        <f>'EVCA sectoralclassification'!E214</f>
        <v>Systems software</v>
      </c>
      <c r="T3379" s="385" t="s">
        <v>167</v>
      </c>
      <c r="U3379" s="72" t="s">
        <v>218</v>
      </c>
      <c r="V3379" s="431" t="s">
        <v>5177</v>
      </c>
      <c r="W3379" s="464"/>
      <c r="X3379" s="491">
        <v>45511</v>
      </c>
      <c r="Y3379" s="483"/>
    </row>
    <row r="3380" spans="2:25" s="49" customFormat="1" ht="42.45" hidden="1" customHeight="1" x14ac:dyDescent="0.3">
      <c r="B3380" s="56" t="str">
        <f t="shared" ca="1" si="478"/>
        <v>VERO</v>
      </c>
      <c r="C3380" s="57" t="b">
        <f t="shared" si="479"/>
        <v>1</v>
      </c>
      <c r="D3380" s="57" t="b">
        <f>+IF(Q3380='Convalida dati'!$B$16,AND('Dealflow centrale'!V3380&lt;&gt;"",I3380&lt;&gt;""),IF(AND('Dealflow centrale'!Q3380='Convalida dati'!$B$17,'Dealflow centrale'!I3380=""),OR('Dealflow centrale'!V3380="",V3380='Convalida dati'!$D$8),"FALSO"))</f>
        <v>1</v>
      </c>
      <c r="E3380" s="57" t="b">
        <f>+IF(OR(T3380='Convalida dati'!$F$4,T3380='Convalida dati'!$F$5,T3380='Convalida dati'!$F$8),OR('Dealflow centrale'!V3380='Convalida dati'!$D$9,V3380='Convalida dati'!$D$6,V3380='Convalida dati'!$D$7,V3380='Convalida dati'!$D$11),IF(OR('Dealflow centrale'!T3380='Convalida dati'!$F$6,'Dealflow centrale'!T3380='Convalida dati'!$F$7),OR('Dealflow centrale'!V3380='Convalida dati'!$D$12,'Dealflow centrale'!V3380='Convalida dati'!$D$9,'Dealflow centrale'!V3380='Convalida dati'!$D$6),IF(T3380="",OR(V3380="",V3380='Convalida dati'!$D$8),"FALSO")))</f>
        <v>1</v>
      </c>
      <c r="F3380" s="58" t="str">
        <f t="shared" ca="1" si="480"/>
        <v>OK</v>
      </c>
      <c r="G3380" s="66">
        <f t="shared" si="458"/>
        <v>3375</v>
      </c>
      <c r="H3380" s="85">
        <v>45510</v>
      </c>
      <c r="I3380" s="296">
        <v>45510</v>
      </c>
      <c r="J3380" s="292" t="s">
        <v>6664</v>
      </c>
      <c r="K3380" s="76" t="s">
        <v>206</v>
      </c>
      <c r="L3380" s="76" t="s">
        <v>206</v>
      </c>
      <c r="M3380" s="78" t="s">
        <v>206</v>
      </c>
      <c r="N3380" s="77" t="s">
        <v>82</v>
      </c>
      <c r="O3380" s="272"/>
      <c r="P3380" s="78" t="s">
        <v>36</v>
      </c>
      <c r="Q3380" s="280" t="s">
        <v>170</v>
      </c>
      <c r="R3380" s="382" t="s">
        <v>48</v>
      </c>
      <c r="S3380" s="387" t="str">
        <f>'EVCA sectoralclassification'!E200</f>
        <v>Internet technologies</v>
      </c>
      <c r="T3380" s="382" t="s">
        <v>41</v>
      </c>
      <c r="U3380" s="78" t="s">
        <v>218</v>
      </c>
      <c r="V3380" s="440" t="s">
        <v>174</v>
      </c>
      <c r="W3380" s="382"/>
      <c r="X3380" s="489">
        <v>45511</v>
      </c>
      <c r="Y3380" s="482"/>
    </row>
    <row r="3381" spans="2:25" s="49" customFormat="1" ht="42.45" hidden="1" customHeight="1" x14ac:dyDescent="0.3">
      <c r="B3381" s="56" t="str">
        <f t="shared" ca="1" si="478"/>
        <v>VERO</v>
      </c>
      <c r="C3381" s="57" t="b">
        <f t="shared" si="479"/>
        <v>1</v>
      </c>
      <c r="D3381" s="57" t="b">
        <f>+IF(Q3381='Convalida dati'!$B$16,AND('Dealflow centrale'!V3381&lt;&gt;"",I3381&lt;&gt;""),IF(AND('Dealflow centrale'!Q3381='Convalida dati'!$B$17,'Dealflow centrale'!I3381=""),OR('Dealflow centrale'!V3381="",V3381='Convalida dati'!$D$8),"FALSO"))</f>
        <v>1</v>
      </c>
      <c r="E3381" s="57" t="b">
        <f>+IF(OR(T3381='Convalida dati'!$F$4,T3381='Convalida dati'!$F$5,T3381='Convalida dati'!$F$8),OR('Dealflow centrale'!V3381='Convalida dati'!$D$9,V3381='Convalida dati'!$D$6,V3381='Convalida dati'!$D$7,V3381='Convalida dati'!$D$11),IF(OR('Dealflow centrale'!T3381='Convalida dati'!$F$6,'Dealflow centrale'!T3381='Convalida dati'!$F$7),OR('Dealflow centrale'!V3381='Convalida dati'!$D$12,'Dealflow centrale'!V3381='Convalida dati'!$D$9,'Dealflow centrale'!V3381='Convalida dati'!$D$6),IF(T3381="",OR(V3381="",V3381='Convalida dati'!$D$8),"FALSO")))</f>
        <v>1</v>
      </c>
      <c r="F3381" s="58" t="str">
        <f t="shared" ca="1" si="480"/>
        <v>OK</v>
      </c>
      <c r="G3381" s="401">
        <f t="shared" si="458"/>
        <v>3376</v>
      </c>
      <c r="H3381" s="402">
        <v>45505</v>
      </c>
      <c r="I3381" s="403">
        <v>45505</v>
      </c>
      <c r="J3381" s="279" t="s">
        <v>6665</v>
      </c>
      <c r="K3381" s="70" t="s">
        <v>64</v>
      </c>
      <c r="L3381" s="70" t="s">
        <v>206</v>
      </c>
      <c r="M3381" s="400" t="s">
        <v>214</v>
      </c>
      <c r="N3381" s="75"/>
      <c r="O3381" s="73" t="s">
        <v>6671</v>
      </c>
      <c r="P3381" s="72" t="s">
        <v>84</v>
      </c>
      <c r="Q3381" s="281" t="s">
        <v>170</v>
      </c>
      <c r="R3381" s="385" t="s">
        <v>48</v>
      </c>
      <c r="S3381" s="388" t="str">
        <f>'EVCA sectoralclassification'!E191</f>
        <v>Broadcasting, publications and content providers</v>
      </c>
      <c r="T3381" s="385" t="s">
        <v>167</v>
      </c>
      <c r="U3381" s="72" t="s">
        <v>218</v>
      </c>
      <c r="V3381" s="447" t="s">
        <v>174</v>
      </c>
      <c r="W3381" s="471"/>
      <c r="X3381" s="491">
        <v>45511</v>
      </c>
      <c r="Y3381" s="483"/>
    </row>
    <row r="3382" spans="2:25" s="49" customFormat="1" ht="42.45" hidden="1" customHeight="1" x14ac:dyDescent="0.3">
      <c r="B3382" s="56" t="str">
        <f t="shared" ca="1" si="478"/>
        <v>VERO</v>
      </c>
      <c r="C3382" s="57" t="b">
        <f t="shared" si="479"/>
        <v>1</v>
      </c>
      <c r="D3382" s="57" t="b">
        <f>+IF(Q3382='Convalida dati'!$B$16,AND('Dealflow centrale'!V3382&lt;&gt;"",I3382&lt;&gt;""),IF(AND('Dealflow centrale'!Q3382='Convalida dati'!$B$17,'Dealflow centrale'!I3382=""),OR('Dealflow centrale'!V3382="",V3382='Convalida dati'!$D$8),"FALSO"))</f>
        <v>1</v>
      </c>
      <c r="E3382" s="57" t="b">
        <f>+IF(OR(T3382='Convalida dati'!$F$4,T3382='Convalida dati'!$F$5,T3382='Convalida dati'!$F$8),OR('Dealflow centrale'!V3382='Convalida dati'!$D$9,V3382='Convalida dati'!$D$6,V3382='Convalida dati'!$D$7,V3382='Convalida dati'!$D$11),IF(OR('Dealflow centrale'!T3382='Convalida dati'!$F$6,'Dealflow centrale'!T3382='Convalida dati'!$F$7),OR('Dealflow centrale'!V3382='Convalida dati'!$D$12,'Dealflow centrale'!V3382='Convalida dati'!$D$9,'Dealflow centrale'!V3382='Convalida dati'!$D$6),IF(T3382="",OR(V3382="",V3382='Convalida dati'!$D$8),"FALSO")))</f>
        <v>1</v>
      </c>
      <c r="F3382" s="58" t="str">
        <f t="shared" ca="1" si="480"/>
        <v>OK</v>
      </c>
      <c r="G3382" s="66">
        <f t="shared" si="458"/>
        <v>3377</v>
      </c>
      <c r="H3382" s="85">
        <v>45505</v>
      </c>
      <c r="I3382" s="296">
        <v>45505</v>
      </c>
      <c r="J3382" s="292" t="s">
        <v>6666</v>
      </c>
      <c r="K3382" s="76" t="s">
        <v>64</v>
      </c>
      <c r="L3382" s="76" t="s">
        <v>5632</v>
      </c>
      <c r="M3382" s="78" t="s">
        <v>5633</v>
      </c>
      <c r="N3382" s="64"/>
      <c r="O3382" s="272" t="s">
        <v>6671</v>
      </c>
      <c r="P3382" s="78" t="s">
        <v>84</v>
      </c>
      <c r="Q3382" s="280" t="s">
        <v>170</v>
      </c>
      <c r="R3382" s="382" t="s">
        <v>53</v>
      </c>
      <c r="S3382" s="387" t="str">
        <f>'EVCA sectoralclassification'!E225</f>
        <v>Healthcare institutions and services</v>
      </c>
      <c r="T3382" s="382" t="s">
        <v>167</v>
      </c>
      <c r="U3382" s="78" t="s">
        <v>218</v>
      </c>
      <c r="V3382" s="440" t="s">
        <v>174</v>
      </c>
      <c r="W3382" s="382"/>
      <c r="X3382" s="489">
        <v>45511</v>
      </c>
      <c r="Y3382" s="482"/>
    </row>
    <row r="3383" spans="2:25" s="49" customFormat="1" ht="42.45" hidden="1" customHeight="1" x14ac:dyDescent="0.3">
      <c r="B3383" s="56" t="str">
        <f t="shared" ca="1" si="478"/>
        <v>VERO</v>
      </c>
      <c r="C3383" s="57" t="b">
        <f t="shared" si="479"/>
        <v>1</v>
      </c>
      <c r="D3383" s="57" t="b">
        <f>+IF(Q3383='Convalida dati'!$B$16,AND('Dealflow centrale'!V3383&lt;&gt;"",I3383&lt;&gt;""),IF(AND('Dealflow centrale'!Q3383='Convalida dati'!$B$17,'Dealflow centrale'!I3383=""),OR('Dealflow centrale'!V3383="",V3383='Convalida dati'!$D$8),"FALSO"))</f>
        <v>1</v>
      </c>
      <c r="E3383" s="57" t="b">
        <f>+IF(OR(T3383='Convalida dati'!$F$4,T3383='Convalida dati'!$F$5,T3383='Convalida dati'!$F$8),OR('Dealflow centrale'!V3383='Convalida dati'!$D$9,V3383='Convalida dati'!$D$6,V3383='Convalida dati'!$D$7,V3383='Convalida dati'!$D$11),IF(OR('Dealflow centrale'!T3383='Convalida dati'!$F$6,'Dealflow centrale'!T3383='Convalida dati'!$F$7),OR('Dealflow centrale'!V3383='Convalida dati'!$D$12,'Dealflow centrale'!V3383='Convalida dati'!$D$9,'Dealflow centrale'!V3383='Convalida dati'!$D$6),IF(T3383="",OR(V3383="",V3383='Convalida dati'!$D$8),"FALSO")))</f>
        <v>1</v>
      </c>
      <c r="F3383" s="58" t="str">
        <f t="shared" ca="1" si="480"/>
        <v>OK</v>
      </c>
      <c r="G3383" s="401">
        <f t="shared" si="458"/>
        <v>3378</v>
      </c>
      <c r="H3383" s="402">
        <v>45505</v>
      </c>
      <c r="I3383" s="403">
        <v>45505</v>
      </c>
      <c r="J3383" s="279" t="s">
        <v>6667</v>
      </c>
      <c r="K3383" s="70" t="s">
        <v>64</v>
      </c>
      <c r="L3383" s="70" t="s">
        <v>206</v>
      </c>
      <c r="M3383" s="70" t="s">
        <v>206</v>
      </c>
      <c r="N3383" s="75"/>
      <c r="O3383" s="73" t="s">
        <v>6671</v>
      </c>
      <c r="P3383" s="72" t="s">
        <v>84</v>
      </c>
      <c r="Q3383" s="281" t="s">
        <v>170</v>
      </c>
      <c r="R3383" s="385" t="s">
        <v>51</v>
      </c>
      <c r="S3383" s="388" t="str">
        <f>'EVCA sectoralclassification'!E107</f>
        <v>Construction</v>
      </c>
      <c r="T3383" s="385" t="s">
        <v>147</v>
      </c>
      <c r="U3383" s="72" t="s">
        <v>218</v>
      </c>
      <c r="V3383" s="447" t="s">
        <v>174</v>
      </c>
      <c r="W3383" s="471"/>
      <c r="X3383" s="491">
        <v>45511</v>
      </c>
      <c r="Y3383" s="483"/>
    </row>
    <row r="3384" spans="2:25" s="49" customFormat="1" ht="42.45" hidden="1" customHeight="1" x14ac:dyDescent="0.3">
      <c r="B3384" s="56" t="str">
        <f t="shared" ca="1" si="478"/>
        <v>VERO</v>
      </c>
      <c r="C3384" s="57" t="b">
        <f t="shared" si="479"/>
        <v>1</v>
      </c>
      <c r="D3384" s="57" t="b">
        <f>+IF(Q3384='Convalida dati'!$B$16,AND('Dealflow centrale'!V3384&lt;&gt;"",I3384&lt;&gt;""),IF(AND('Dealflow centrale'!Q3384='Convalida dati'!$B$17,'Dealflow centrale'!I3384=""),OR('Dealflow centrale'!V3384="",V3384='Convalida dati'!$D$8),"FALSO"))</f>
        <v>1</v>
      </c>
      <c r="E3384" s="57" t="b">
        <f>+IF(OR(T3384='Convalida dati'!$F$4,T3384='Convalida dati'!$F$5,T3384='Convalida dati'!$F$8),OR('Dealflow centrale'!V3384='Convalida dati'!$D$9,V3384='Convalida dati'!$D$6,V3384='Convalida dati'!$D$7,V3384='Convalida dati'!$D$11),IF(OR('Dealflow centrale'!T3384='Convalida dati'!$F$6,'Dealflow centrale'!T3384='Convalida dati'!$F$7),OR('Dealflow centrale'!V3384='Convalida dati'!$D$12,'Dealflow centrale'!V3384='Convalida dati'!$D$9,'Dealflow centrale'!V3384='Convalida dati'!$D$6),IF(T3384="",OR(V3384="",V3384='Convalida dati'!$D$8),"FALSO")))</f>
        <v>1</v>
      </c>
      <c r="F3384" s="58" t="str">
        <f t="shared" ca="1" si="480"/>
        <v>OK</v>
      </c>
      <c r="G3384" s="66">
        <f t="shared" si="458"/>
        <v>3379</v>
      </c>
      <c r="H3384" s="85">
        <v>45505</v>
      </c>
      <c r="I3384" s="296">
        <v>45505</v>
      </c>
      <c r="J3384" s="292" t="s">
        <v>6668</v>
      </c>
      <c r="K3384" s="76" t="s">
        <v>64</v>
      </c>
      <c r="L3384" s="76" t="s">
        <v>206</v>
      </c>
      <c r="M3384" s="78" t="s">
        <v>214</v>
      </c>
      <c r="N3384" s="64"/>
      <c r="O3384" s="272" t="s">
        <v>6671</v>
      </c>
      <c r="P3384" s="78" t="s">
        <v>84</v>
      </c>
      <c r="Q3384" s="280" t="s">
        <v>170</v>
      </c>
      <c r="R3384" s="382" t="s">
        <v>47</v>
      </c>
      <c r="S3384" s="387" t="str">
        <f>'EVCA sectoralclassification'!E144</f>
        <v>Consumer goods: other</v>
      </c>
      <c r="T3384" s="382" t="s">
        <v>147</v>
      </c>
      <c r="U3384" s="78" t="s">
        <v>218</v>
      </c>
      <c r="V3384" s="440" t="s">
        <v>174</v>
      </c>
      <c r="W3384" s="382"/>
      <c r="X3384" s="489">
        <v>45511</v>
      </c>
      <c r="Y3384" s="482"/>
    </row>
    <row r="3385" spans="2:25" s="49" customFormat="1" ht="42.45" hidden="1" customHeight="1" x14ac:dyDescent="0.3">
      <c r="B3385" s="56" t="str">
        <f t="shared" ca="1" si="478"/>
        <v>VERO</v>
      </c>
      <c r="C3385" s="57" t="b">
        <f t="shared" si="479"/>
        <v>1</v>
      </c>
      <c r="D3385" s="57" t="b">
        <f>+IF(Q3385='Convalida dati'!$B$16,AND('Dealflow centrale'!V3385&lt;&gt;"",I3385&lt;&gt;""),IF(AND('Dealflow centrale'!Q3385='Convalida dati'!$B$17,'Dealflow centrale'!I3385=""),OR('Dealflow centrale'!V3385="",V3385='Convalida dati'!$D$8),"FALSO"))</f>
        <v>1</v>
      </c>
      <c r="E3385" s="57" t="b">
        <f>+IF(OR(T3385='Convalida dati'!$F$4,T3385='Convalida dati'!$F$5,T3385='Convalida dati'!$F$8),OR('Dealflow centrale'!V3385='Convalida dati'!$D$9,V3385='Convalida dati'!$D$6,V3385='Convalida dati'!$D$7,V3385='Convalida dati'!$D$11),IF(OR('Dealflow centrale'!T3385='Convalida dati'!$F$6,'Dealflow centrale'!T3385='Convalida dati'!$F$7),OR('Dealflow centrale'!V3385='Convalida dati'!$D$12,'Dealflow centrale'!V3385='Convalida dati'!$D$9,'Dealflow centrale'!V3385='Convalida dati'!$D$6),IF(T3385="",OR(V3385="",V3385='Convalida dati'!$D$8),"FALSO")))</f>
        <v>1</v>
      </c>
      <c r="F3385" s="58" t="str">
        <f t="shared" ca="1" si="480"/>
        <v>OK</v>
      </c>
      <c r="G3385" s="401">
        <f t="shared" si="458"/>
        <v>3380</v>
      </c>
      <c r="H3385" s="402">
        <v>45505</v>
      </c>
      <c r="I3385" s="403">
        <v>45505</v>
      </c>
      <c r="J3385" s="279" t="s">
        <v>6669</v>
      </c>
      <c r="K3385" s="70" t="s">
        <v>64</v>
      </c>
      <c r="L3385" s="70" t="s">
        <v>206</v>
      </c>
      <c r="M3385" s="70" t="s">
        <v>187</v>
      </c>
      <c r="N3385" s="75"/>
      <c r="O3385" s="73" t="s">
        <v>6671</v>
      </c>
      <c r="P3385" s="72" t="s">
        <v>84</v>
      </c>
      <c r="Q3385" s="281" t="s">
        <v>170</v>
      </c>
      <c r="R3385" s="385" t="s">
        <v>51</v>
      </c>
      <c r="S3385" s="388" t="str">
        <f>'EVCA sectoralclassification'!E58</f>
        <v>Business and industrial products</v>
      </c>
      <c r="T3385" s="385" t="s">
        <v>167</v>
      </c>
      <c r="U3385" s="72" t="s">
        <v>218</v>
      </c>
      <c r="V3385" s="447" t="s">
        <v>174</v>
      </c>
      <c r="W3385" s="471"/>
      <c r="X3385" s="491">
        <v>45511</v>
      </c>
      <c r="Y3385" s="483"/>
    </row>
    <row r="3386" spans="2:25" s="49" customFormat="1" ht="42.45" hidden="1" customHeight="1" x14ac:dyDescent="0.3">
      <c r="B3386" s="56" t="str">
        <f t="shared" ref="B3386:B3402" ca="1" si="481">IF(AND(+H3386&lt;=X3386,X3386&lt;=TODAY()),"VERO","FALSO")</f>
        <v>VERO</v>
      </c>
      <c r="C3386" s="57" t="b">
        <f t="shared" ref="C3386:C3402" si="482">+(AND(G3386&lt;&gt;"",H3386&lt;&gt;"",J3386&lt;&gt;"",K3386&lt;&gt;"",L3386&lt;&gt;"",M3386&lt;&gt;"",P3386&lt;&gt;"",Q3386&lt;&gt;""))</f>
        <v>1</v>
      </c>
      <c r="D3386" s="57" t="b">
        <f>+IF(Q3386='Convalida dati'!$B$16,AND('Dealflow centrale'!V3386&lt;&gt;"",I3386&lt;&gt;""),IF(AND('Dealflow centrale'!Q3386='Convalida dati'!$B$17,'Dealflow centrale'!I3386=""),OR('Dealflow centrale'!V3386="",V3386='Convalida dati'!$D$8),"FALSO"))</f>
        <v>1</v>
      </c>
      <c r="E3386" s="57" t="b">
        <f>+IF(OR(T3386='Convalida dati'!$F$4,T3386='Convalida dati'!$F$5,T3386='Convalida dati'!$F$8),OR('Dealflow centrale'!V3386='Convalida dati'!$D$9,V3386='Convalida dati'!$D$6,V3386='Convalida dati'!$D$7,V3386='Convalida dati'!$D$11),IF(OR('Dealflow centrale'!T3386='Convalida dati'!$F$6,'Dealflow centrale'!T3386='Convalida dati'!$F$7),OR('Dealflow centrale'!V3386='Convalida dati'!$D$12,'Dealflow centrale'!V3386='Convalida dati'!$D$9,'Dealflow centrale'!V3386='Convalida dati'!$D$6),IF(T3386="",OR(V3386="",V3386='Convalida dati'!$D$8),"FALSO")))</f>
        <v>1</v>
      </c>
      <c r="F3386" s="58" t="str">
        <f t="shared" ref="F3386:F3402" ca="1" si="483">+IF(AND(B3386="VERO",C3386=TRUE,D3386=TRUE,E3386=TRUE),"OK","ERRORE")</f>
        <v>OK</v>
      </c>
      <c r="G3386" s="66">
        <f t="shared" si="458"/>
        <v>3381</v>
      </c>
      <c r="H3386" s="85">
        <v>45512</v>
      </c>
      <c r="I3386" s="296">
        <v>45512</v>
      </c>
      <c r="J3386" s="292" t="s">
        <v>6687</v>
      </c>
      <c r="K3386" s="76" t="s">
        <v>62</v>
      </c>
      <c r="L3386" s="76" t="s">
        <v>154</v>
      </c>
      <c r="M3386" s="78" t="s">
        <v>92</v>
      </c>
      <c r="N3386" s="64"/>
      <c r="O3386" s="272" t="s">
        <v>6705</v>
      </c>
      <c r="P3386" s="78" t="s">
        <v>34</v>
      </c>
      <c r="Q3386" s="280" t="s">
        <v>170</v>
      </c>
      <c r="R3386" s="382" t="s">
        <v>49</v>
      </c>
      <c r="S3386" s="387" t="str">
        <f>'EVCA sectoralclassification'!E214</f>
        <v>Systems software</v>
      </c>
      <c r="T3386" s="382" t="s">
        <v>166</v>
      </c>
      <c r="U3386" s="78" t="s">
        <v>218</v>
      </c>
      <c r="V3386" s="427" t="s">
        <v>5177</v>
      </c>
      <c r="W3386" s="462"/>
      <c r="X3386" s="489">
        <v>45540</v>
      </c>
      <c r="Y3386" s="482"/>
    </row>
    <row r="3387" spans="2:25" s="49" customFormat="1" ht="42.45" hidden="1" customHeight="1" x14ac:dyDescent="0.3">
      <c r="B3387" s="56" t="str">
        <f t="shared" ca="1" si="481"/>
        <v>VERO</v>
      </c>
      <c r="C3387" s="57" t="b">
        <f t="shared" si="482"/>
        <v>1</v>
      </c>
      <c r="D3387" s="57" t="b">
        <f>+IF(Q3387='Convalida dati'!$B$16,AND('Dealflow centrale'!V3387&lt;&gt;"",I3387&lt;&gt;""),IF(AND('Dealflow centrale'!Q3387='Convalida dati'!$B$17,'Dealflow centrale'!I3387=""),OR('Dealflow centrale'!V3387="",V3387='Convalida dati'!$D$8),"FALSO"))</f>
        <v>1</v>
      </c>
      <c r="E3387" s="57" t="b">
        <f>+IF(OR(T3387='Convalida dati'!$F$4,T3387='Convalida dati'!$F$5,T3387='Convalida dati'!$F$8),OR('Dealflow centrale'!V3387='Convalida dati'!$D$9,V3387='Convalida dati'!$D$6,V3387='Convalida dati'!$D$7,V3387='Convalida dati'!$D$11),IF(OR('Dealflow centrale'!T3387='Convalida dati'!$F$6,'Dealflow centrale'!T3387='Convalida dati'!$F$7),OR('Dealflow centrale'!V3387='Convalida dati'!$D$12,'Dealflow centrale'!V3387='Convalida dati'!$D$9,'Dealflow centrale'!V3387='Convalida dati'!$D$6),IF(T3387="",OR(V3387="",V3387='Convalida dati'!$D$8),"FALSO")))</f>
        <v>1</v>
      </c>
      <c r="F3387" s="58" t="str">
        <f t="shared" ca="1" si="483"/>
        <v>OK</v>
      </c>
      <c r="G3387" s="401">
        <f t="shared" si="458"/>
        <v>3382</v>
      </c>
      <c r="H3387" s="402">
        <v>45516</v>
      </c>
      <c r="I3387" s="403"/>
      <c r="J3387" s="279" t="s">
        <v>6674</v>
      </c>
      <c r="K3387" s="70" t="s">
        <v>64</v>
      </c>
      <c r="L3387" s="70" t="s">
        <v>206</v>
      </c>
      <c r="M3387" s="70" t="s">
        <v>161</v>
      </c>
      <c r="N3387" s="75"/>
      <c r="O3387" s="73" t="s">
        <v>6692</v>
      </c>
      <c r="P3387" s="72" t="s">
        <v>35</v>
      </c>
      <c r="Q3387" s="281" t="s">
        <v>67</v>
      </c>
      <c r="R3387" s="385"/>
      <c r="S3387" s="388"/>
      <c r="T3387" s="385"/>
      <c r="U3387" s="72"/>
      <c r="V3387" s="424" t="s">
        <v>781</v>
      </c>
      <c r="W3387" s="289"/>
      <c r="X3387" s="491">
        <v>45540</v>
      </c>
      <c r="Y3387" s="483"/>
    </row>
    <row r="3388" spans="2:25" s="49" customFormat="1" ht="42.45" hidden="1" customHeight="1" x14ac:dyDescent="0.3">
      <c r="B3388" s="56" t="str">
        <f t="shared" ca="1" si="481"/>
        <v>VERO</v>
      </c>
      <c r="C3388" s="57" t="b">
        <f t="shared" si="482"/>
        <v>1</v>
      </c>
      <c r="D3388" s="57" t="b">
        <f>+IF(Q3388='Convalida dati'!$B$16,AND('Dealflow centrale'!V3388&lt;&gt;"",I3388&lt;&gt;""),IF(AND('Dealflow centrale'!Q3388='Convalida dati'!$B$17,'Dealflow centrale'!I3388=""),OR('Dealflow centrale'!V3388="",V3388='Convalida dati'!$D$8),"FALSO"))</f>
        <v>1</v>
      </c>
      <c r="E3388" s="57" t="b">
        <f>+IF(OR(T3388='Convalida dati'!$F$4,T3388='Convalida dati'!$F$5,T3388='Convalida dati'!$F$8),OR('Dealflow centrale'!V3388='Convalida dati'!$D$9,V3388='Convalida dati'!$D$6,V3388='Convalida dati'!$D$7,V3388='Convalida dati'!$D$11),IF(OR('Dealflow centrale'!T3388='Convalida dati'!$F$6,'Dealflow centrale'!T3388='Convalida dati'!$F$7),OR('Dealflow centrale'!V3388='Convalida dati'!$D$12,'Dealflow centrale'!V3388='Convalida dati'!$D$9,'Dealflow centrale'!V3388='Convalida dati'!$D$6),IF(T3388="",OR(V3388="",V3388='Convalida dati'!$D$8),"FALSO")))</f>
        <v>1</v>
      </c>
      <c r="F3388" s="58" t="str">
        <f t="shared" ca="1" si="483"/>
        <v>OK</v>
      </c>
      <c r="G3388" s="66">
        <f t="shared" si="458"/>
        <v>3383</v>
      </c>
      <c r="H3388" s="85">
        <v>45516</v>
      </c>
      <c r="I3388" s="296">
        <v>45516</v>
      </c>
      <c r="J3388" s="292" t="s">
        <v>6681</v>
      </c>
      <c r="K3388" s="76" t="s">
        <v>62</v>
      </c>
      <c r="L3388" s="76" t="s">
        <v>149</v>
      </c>
      <c r="M3388" s="78" t="s">
        <v>92</v>
      </c>
      <c r="N3388" s="64" t="s">
        <v>6239</v>
      </c>
      <c r="O3388" s="272"/>
      <c r="P3388" s="78" t="s">
        <v>36</v>
      </c>
      <c r="Q3388" s="280" t="s">
        <v>170</v>
      </c>
      <c r="R3388" s="382" t="s">
        <v>49</v>
      </c>
      <c r="S3388" s="387" t="str">
        <f>'EVCA sectoralclassification'!E214</f>
        <v>Systems software</v>
      </c>
      <c r="T3388" s="382" t="s">
        <v>166</v>
      </c>
      <c r="U3388" s="78" t="s">
        <v>218</v>
      </c>
      <c r="V3388" s="427" t="s">
        <v>5177</v>
      </c>
      <c r="W3388" s="462"/>
      <c r="X3388" s="489">
        <v>45540</v>
      </c>
      <c r="Y3388" s="482"/>
    </row>
    <row r="3389" spans="2:25" s="49" customFormat="1" ht="42.45" hidden="1" customHeight="1" x14ac:dyDescent="0.3">
      <c r="B3389" s="56" t="str">
        <f t="shared" ca="1" si="481"/>
        <v>VERO</v>
      </c>
      <c r="C3389" s="57" t="b">
        <f t="shared" si="482"/>
        <v>1</v>
      </c>
      <c r="D3389" s="57" t="b">
        <f>+IF(Q3389='Convalida dati'!$B$16,AND('Dealflow centrale'!V3389&lt;&gt;"",I3389&lt;&gt;""),IF(AND('Dealflow centrale'!Q3389='Convalida dati'!$B$17,'Dealflow centrale'!I3389=""),OR('Dealflow centrale'!V3389="",V3389='Convalida dati'!$D$8),"FALSO"))</f>
        <v>1</v>
      </c>
      <c r="E3389" s="57" t="b">
        <f>+IF(OR(T3389='Convalida dati'!$F$4,T3389='Convalida dati'!$F$5,T3389='Convalida dati'!$F$8),OR('Dealflow centrale'!V3389='Convalida dati'!$D$9,V3389='Convalida dati'!$D$6,V3389='Convalida dati'!$D$7,V3389='Convalida dati'!$D$11),IF(OR('Dealflow centrale'!T3389='Convalida dati'!$F$6,'Dealflow centrale'!T3389='Convalida dati'!$F$7),OR('Dealflow centrale'!V3389='Convalida dati'!$D$12,'Dealflow centrale'!V3389='Convalida dati'!$D$9,'Dealflow centrale'!V3389='Convalida dati'!$D$6),IF(T3389="",OR(V3389="",V3389='Convalida dati'!$D$8),"FALSO")))</f>
        <v>1</v>
      </c>
      <c r="F3389" s="58" t="str">
        <f t="shared" ca="1" si="483"/>
        <v>OK</v>
      </c>
      <c r="G3389" s="401">
        <f t="shared" si="458"/>
        <v>3384</v>
      </c>
      <c r="H3389" s="402">
        <v>45518</v>
      </c>
      <c r="I3389" s="403">
        <v>45518</v>
      </c>
      <c r="J3389" s="279" t="s">
        <v>6686</v>
      </c>
      <c r="K3389" s="70" t="s">
        <v>62</v>
      </c>
      <c r="L3389" s="70" t="s">
        <v>231</v>
      </c>
      <c r="M3389" s="70" t="s">
        <v>91</v>
      </c>
      <c r="N3389" s="75"/>
      <c r="O3389" s="73" t="s">
        <v>6704</v>
      </c>
      <c r="P3389" s="72" t="s">
        <v>34</v>
      </c>
      <c r="Q3389" s="281" t="s">
        <v>170</v>
      </c>
      <c r="R3389" s="385" t="s">
        <v>49</v>
      </c>
      <c r="S3389" s="388" t="str">
        <f>'EVCA sectoralclassification'!E214</f>
        <v>Systems software</v>
      </c>
      <c r="T3389" s="385" t="s">
        <v>166</v>
      </c>
      <c r="U3389" s="72" t="s">
        <v>218</v>
      </c>
      <c r="V3389" s="431" t="s">
        <v>5177</v>
      </c>
      <c r="W3389" s="464"/>
      <c r="X3389" s="491">
        <v>45540</v>
      </c>
      <c r="Y3389" s="483"/>
    </row>
    <row r="3390" spans="2:25" s="49" customFormat="1" ht="42.45" hidden="1" customHeight="1" x14ac:dyDescent="0.3">
      <c r="B3390" s="56" t="str">
        <f t="shared" ca="1" si="481"/>
        <v>VERO</v>
      </c>
      <c r="C3390" s="57" t="b">
        <f t="shared" si="482"/>
        <v>1</v>
      </c>
      <c r="D3390" s="57" t="b">
        <f>+IF(Q3390='Convalida dati'!$B$16,AND('Dealflow centrale'!V3390&lt;&gt;"",I3390&lt;&gt;""),IF(AND('Dealflow centrale'!Q3390='Convalida dati'!$B$17,'Dealflow centrale'!I3390=""),OR('Dealflow centrale'!V3390="",V3390='Convalida dati'!$D$8),"FALSO"))</f>
        <v>1</v>
      </c>
      <c r="E3390" s="57" t="b">
        <f>+IF(OR(T3390='Convalida dati'!$F$4,T3390='Convalida dati'!$F$5,T3390='Convalida dati'!$F$8),OR('Dealflow centrale'!V3390='Convalida dati'!$D$9,V3390='Convalida dati'!$D$6,V3390='Convalida dati'!$D$7,V3390='Convalida dati'!$D$11),IF(OR('Dealflow centrale'!T3390='Convalida dati'!$F$6,'Dealflow centrale'!T3390='Convalida dati'!$F$7),OR('Dealflow centrale'!V3390='Convalida dati'!$D$12,'Dealflow centrale'!V3390='Convalida dati'!$D$9,'Dealflow centrale'!V3390='Convalida dati'!$D$6),IF(T3390="",OR(V3390="",V3390='Convalida dati'!$D$8),"FALSO")))</f>
        <v>1</v>
      </c>
      <c r="F3390" s="58" t="str">
        <f t="shared" ca="1" si="483"/>
        <v>OK</v>
      </c>
      <c r="G3390" s="66">
        <f t="shared" si="458"/>
        <v>3385</v>
      </c>
      <c r="H3390" s="85">
        <v>45519</v>
      </c>
      <c r="I3390" s="296">
        <v>45519</v>
      </c>
      <c r="J3390" s="292" t="s">
        <v>6677</v>
      </c>
      <c r="K3390" s="76" t="s">
        <v>64</v>
      </c>
      <c r="L3390" s="76" t="s">
        <v>160</v>
      </c>
      <c r="M3390" s="78" t="s">
        <v>161</v>
      </c>
      <c r="N3390" s="64"/>
      <c r="O3390" s="272" t="s">
        <v>6694</v>
      </c>
      <c r="P3390" s="78" t="s">
        <v>35</v>
      </c>
      <c r="Q3390" s="280" t="s">
        <v>170</v>
      </c>
      <c r="R3390" s="382" t="s">
        <v>49</v>
      </c>
      <c r="S3390" s="387" t="str">
        <f>'EVCA sectoralclassification'!E214</f>
        <v>Systems software</v>
      </c>
      <c r="T3390" s="382" t="s">
        <v>41</v>
      </c>
      <c r="U3390" s="78" t="s">
        <v>218</v>
      </c>
      <c r="V3390" s="440" t="s">
        <v>174</v>
      </c>
      <c r="W3390" s="382"/>
      <c r="X3390" s="489">
        <v>45540</v>
      </c>
      <c r="Y3390" s="482"/>
    </row>
    <row r="3391" spans="2:25" s="49" customFormat="1" ht="42.45" hidden="1" customHeight="1" x14ac:dyDescent="0.3">
      <c r="B3391" s="56" t="str">
        <f t="shared" ca="1" si="481"/>
        <v>VERO</v>
      </c>
      <c r="C3391" s="57" t="b">
        <f t="shared" si="482"/>
        <v>1</v>
      </c>
      <c r="D3391" s="57" t="b">
        <f>+IF(Q3391='Convalida dati'!$B$16,AND('Dealflow centrale'!V3391&lt;&gt;"",I3391&lt;&gt;""),IF(AND('Dealflow centrale'!Q3391='Convalida dati'!$B$17,'Dealflow centrale'!I3391=""),OR('Dealflow centrale'!V3391="",V3391='Convalida dati'!$D$8),"FALSO"))</f>
        <v>1</v>
      </c>
      <c r="E3391" s="57" t="b">
        <f>+IF(OR(T3391='Convalida dati'!$F$4,T3391='Convalida dati'!$F$5,T3391='Convalida dati'!$F$8),OR('Dealflow centrale'!V3391='Convalida dati'!$D$9,V3391='Convalida dati'!$D$6,V3391='Convalida dati'!$D$7,V3391='Convalida dati'!$D$11),IF(OR('Dealflow centrale'!T3391='Convalida dati'!$F$6,'Dealflow centrale'!T3391='Convalida dati'!$F$7),OR('Dealflow centrale'!V3391='Convalida dati'!$D$12,'Dealflow centrale'!V3391='Convalida dati'!$D$9,'Dealflow centrale'!V3391='Convalida dati'!$D$6),IF(T3391="",OR(V3391="",V3391='Convalida dati'!$D$8),"FALSO")))</f>
        <v>1</v>
      </c>
      <c r="F3391" s="58" t="str">
        <f t="shared" ca="1" si="483"/>
        <v>OK</v>
      </c>
      <c r="G3391" s="401">
        <f t="shared" si="458"/>
        <v>3386</v>
      </c>
      <c r="H3391" s="402">
        <v>45523</v>
      </c>
      <c r="I3391" s="403">
        <v>45523</v>
      </c>
      <c r="J3391" s="279" t="s">
        <v>6676</v>
      </c>
      <c r="K3391" s="70" t="s">
        <v>62</v>
      </c>
      <c r="L3391" s="70" t="s">
        <v>149</v>
      </c>
      <c r="M3391" s="70" t="s">
        <v>92</v>
      </c>
      <c r="N3391" s="75" t="s">
        <v>6239</v>
      </c>
      <c r="O3391" s="73"/>
      <c r="P3391" s="72" t="s">
        <v>36</v>
      </c>
      <c r="Q3391" s="281" t="s">
        <v>170</v>
      </c>
      <c r="R3391" s="385" t="s">
        <v>49</v>
      </c>
      <c r="S3391" s="388" t="str">
        <f>'EVCA sectoralclassification'!E214</f>
        <v>Systems software</v>
      </c>
      <c r="T3391" s="385" t="s">
        <v>166</v>
      </c>
      <c r="U3391" s="72" t="s">
        <v>218</v>
      </c>
      <c r="V3391" s="431" t="s">
        <v>5177</v>
      </c>
      <c r="W3391" s="464"/>
      <c r="X3391" s="491">
        <v>45540</v>
      </c>
      <c r="Y3391" s="483"/>
    </row>
    <row r="3392" spans="2:25" s="49" customFormat="1" ht="42.45" hidden="1" customHeight="1" x14ac:dyDescent="0.3">
      <c r="B3392" s="56" t="str">
        <f t="shared" ca="1" si="481"/>
        <v>VERO</v>
      </c>
      <c r="C3392" s="57" t="b">
        <f t="shared" si="482"/>
        <v>1</v>
      </c>
      <c r="D3392" s="57" t="b">
        <f>+IF(Q3392='Convalida dati'!$B$16,AND('Dealflow centrale'!V3392&lt;&gt;"",I3392&lt;&gt;""),IF(AND('Dealflow centrale'!Q3392='Convalida dati'!$B$17,'Dealflow centrale'!I3392=""),OR('Dealflow centrale'!V3392="",V3392='Convalida dati'!$D$8),"FALSO"))</f>
        <v>1</v>
      </c>
      <c r="E3392" s="57" t="b">
        <f>+IF(OR(T3392='Convalida dati'!$F$4,T3392='Convalida dati'!$F$5,T3392='Convalida dati'!$F$8),OR('Dealflow centrale'!V3392='Convalida dati'!$D$9,V3392='Convalida dati'!$D$6,V3392='Convalida dati'!$D$7,V3392='Convalida dati'!$D$11),IF(OR('Dealflow centrale'!T3392='Convalida dati'!$F$6,'Dealflow centrale'!T3392='Convalida dati'!$F$7),OR('Dealflow centrale'!V3392='Convalida dati'!$D$12,'Dealflow centrale'!V3392='Convalida dati'!$D$9,'Dealflow centrale'!V3392='Convalida dati'!$D$6),IF(T3392="",OR(V3392="",V3392='Convalida dati'!$D$8),"FALSO")))</f>
        <v>1</v>
      </c>
      <c r="F3392" s="58" t="str">
        <f t="shared" ca="1" si="483"/>
        <v>OK</v>
      </c>
      <c r="G3392" s="66">
        <f t="shared" si="458"/>
        <v>3387</v>
      </c>
      <c r="H3392" s="85">
        <v>45523</v>
      </c>
      <c r="I3392" s="296">
        <v>45523</v>
      </c>
      <c r="J3392" s="292" t="s">
        <v>6685</v>
      </c>
      <c r="K3392" s="76" t="s">
        <v>62</v>
      </c>
      <c r="L3392" s="76" t="s">
        <v>206</v>
      </c>
      <c r="M3392" s="78" t="s">
        <v>206</v>
      </c>
      <c r="N3392" s="64"/>
      <c r="O3392" s="272" t="s">
        <v>2499</v>
      </c>
      <c r="P3392" s="78" t="s">
        <v>34</v>
      </c>
      <c r="Q3392" s="280" t="s">
        <v>170</v>
      </c>
      <c r="R3392" s="382" t="s">
        <v>47</v>
      </c>
      <c r="S3392" s="387" t="str">
        <f>'EVCA sectoralclassification'!E121</f>
        <v>Consumer products manufacturing</v>
      </c>
      <c r="T3392" s="382" t="s">
        <v>41</v>
      </c>
      <c r="U3392" s="78" t="s">
        <v>218</v>
      </c>
      <c r="V3392" s="440" t="s">
        <v>174</v>
      </c>
      <c r="W3392" s="382"/>
      <c r="X3392" s="489">
        <v>45540</v>
      </c>
      <c r="Y3392" s="482"/>
    </row>
    <row r="3393" spans="2:25" s="49" customFormat="1" ht="42.45" hidden="1" customHeight="1" x14ac:dyDescent="0.3">
      <c r="B3393" s="56" t="str">
        <f t="shared" ca="1" si="481"/>
        <v>VERO</v>
      </c>
      <c r="C3393" s="57" t="b">
        <f t="shared" si="482"/>
        <v>1</v>
      </c>
      <c r="D3393" s="57" t="b">
        <f>+IF(Q3393='Convalida dati'!$B$16,AND('Dealflow centrale'!V3393&lt;&gt;"",I3393&lt;&gt;""),IF(AND('Dealflow centrale'!Q3393='Convalida dati'!$B$17,'Dealflow centrale'!I3393=""),OR('Dealflow centrale'!V3393="",V3393='Convalida dati'!$D$8),"FALSO"))</f>
        <v>1</v>
      </c>
      <c r="E3393" s="57" t="b">
        <f>+IF(OR(T3393='Convalida dati'!$F$4,T3393='Convalida dati'!$F$5,T3393='Convalida dati'!$F$8),OR('Dealflow centrale'!V3393='Convalida dati'!$D$9,V3393='Convalida dati'!$D$6,V3393='Convalida dati'!$D$7,V3393='Convalida dati'!$D$11),IF(OR('Dealflow centrale'!T3393='Convalida dati'!$F$6,'Dealflow centrale'!T3393='Convalida dati'!$F$7),OR('Dealflow centrale'!V3393='Convalida dati'!$D$12,'Dealflow centrale'!V3393='Convalida dati'!$D$9,'Dealflow centrale'!V3393='Convalida dati'!$D$6),IF(T3393="",OR(V3393="",V3393='Convalida dati'!$D$8),"FALSO")))</f>
        <v>1</v>
      </c>
      <c r="F3393" s="58" t="str">
        <f t="shared" ca="1" si="483"/>
        <v>OK</v>
      </c>
      <c r="G3393" s="401">
        <f t="shared" si="458"/>
        <v>3388</v>
      </c>
      <c r="H3393" s="402">
        <v>45524</v>
      </c>
      <c r="I3393" s="403"/>
      <c r="J3393" s="279" t="s">
        <v>6678</v>
      </c>
      <c r="K3393" s="70" t="s">
        <v>64</v>
      </c>
      <c r="L3393" s="70" t="s">
        <v>6696</v>
      </c>
      <c r="M3393" s="70" t="s">
        <v>161</v>
      </c>
      <c r="N3393" s="75"/>
      <c r="O3393" s="73" t="s">
        <v>6695</v>
      </c>
      <c r="P3393" s="72" t="s">
        <v>34</v>
      </c>
      <c r="Q3393" s="281" t="s">
        <v>67</v>
      </c>
      <c r="R3393" s="385"/>
      <c r="S3393" s="388"/>
      <c r="T3393" s="385"/>
      <c r="U3393" s="72"/>
      <c r="V3393" s="424" t="s">
        <v>781</v>
      </c>
      <c r="W3393" s="289"/>
      <c r="X3393" s="491">
        <v>45540</v>
      </c>
      <c r="Y3393" s="483"/>
    </row>
    <row r="3394" spans="2:25" s="49" customFormat="1" ht="42.45" hidden="1" customHeight="1" x14ac:dyDescent="0.3">
      <c r="B3394" s="56" t="str">
        <f t="shared" ca="1" si="481"/>
        <v>VERO</v>
      </c>
      <c r="C3394" s="57" t="b">
        <f t="shared" si="482"/>
        <v>1</v>
      </c>
      <c r="D3394" s="57" t="b">
        <f>+IF(Q3394='Convalida dati'!$B$16,AND('Dealflow centrale'!V3394&lt;&gt;"",I3394&lt;&gt;""),IF(AND('Dealflow centrale'!Q3394='Convalida dati'!$B$17,'Dealflow centrale'!I3394=""),OR('Dealflow centrale'!V3394="",V3394='Convalida dati'!$D$8),"FALSO"))</f>
        <v>1</v>
      </c>
      <c r="E3394" s="57" t="b">
        <f>+IF(OR(T3394='Convalida dati'!$F$4,T3394='Convalida dati'!$F$5,T3394='Convalida dati'!$F$8),OR('Dealflow centrale'!V3394='Convalida dati'!$D$9,V3394='Convalida dati'!$D$6,V3394='Convalida dati'!$D$7,V3394='Convalida dati'!$D$11),IF(OR('Dealflow centrale'!T3394='Convalida dati'!$F$6,'Dealflow centrale'!T3394='Convalida dati'!$F$7),OR('Dealflow centrale'!V3394='Convalida dati'!$D$12,'Dealflow centrale'!V3394='Convalida dati'!$D$9,'Dealflow centrale'!V3394='Convalida dati'!$D$6),IF(T3394="",OR(V3394="",V3394='Convalida dati'!$D$8),"FALSO")))</f>
        <v>1</v>
      </c>
      <c r="F3394" s="58" t="str">
        <f t="shared" ca="1" si="483"/>
        <v>OK</v>
      </c>
      <c r="G3394" s="66">
        <f t="shared" si="458"/>
        <v>3389</v>
      </c>
      <c r="H3394" s="85">
        <v>45525</v>
      </c>
      <c r="I3394" s="296">
        <v>45525</v>
      </c>
      <c r="J3394" s="292" t="s">
        <v>6679</v>
      </c>
      <c r="K3394" s="76" t="s">
        <v>64</v>
      </c>
      <c r="L3394" s="76" t="s">
        <v>6698</v>
      </c>
      <c r="M3394" s="78" t="s">
        <v>161</v>
      </c>
      <c r="N3394" s="64"/>
      <c r="O3394" s="272" t="s">
        <v>6697</v>
      </c>
      <c r="P3394" s="78" t="s">
        <v>35</v>
      </c>
      <c r="Q3394" s="280" t="s">
        <v>170</v>
      </c>
      <c r="R3394" s="382" t="s">
        <v>45</v>
      </c>
      <c r="S3394" s="387" t="str">
        <f>'EVCA sectoralclassification'!E223</f>
        <v>Biotechnology</v>
      </c>
      <c r="T3394" s="382" t="s">
        <v>166</v>
      </c>
      <c r="U3394" s="78" t="s">
        <v>218</v>
      </c>
      <c r="V3394" s="440" t="s">
        <v>174</v>
      </c>
      <c r="W3394" s="382"/>
      <c r="X3394" s="489">
        <v>45540</v>
      </c>
      <c r="Y3394" s="482"/>
    </row>
    <row r="3395" spans="2:25" s="49" customFormat="1" ht="42.45" hidden="1" customHeight="1" x14ac:dyDescent="0.3">
      <c r="B3395" s="56" t="str">
        <f t="shared" ca="1" si="481"/>
        <v>VERO</v>
      </c>
      <c r="C3395" s="57" t="b">
        <f t="shared" si="482"/>
        <v>1</v>
      </c>
      <c r="D3395" s="57" t="b">
        <f>+IF(Q3395='Convalida dati'!$B$16,AND('Dealflow centrale'!V3395&lt;&gt;"",I3395&lt;&gt;""),IF(AND('Dealflow centrale'!Q3395='Convalida dati'!$B$17,'Dealflow centrale'!I3395=""),OR('Dealflow centrale'!V3395="",V3395='Convalida dati'!$D$8),"FALSO"))</f>
        <v>1</v>
      </c>
      <c r="E3395" s="57" t="b">
        <f>+IF(OR(T3395='Convalida dati'!$F$4,T3395='Convalida dati'!$F$5,T3395='Convalida dati'!$F$8),OR('Dealflow centrale'!V3395='Convalida dati'!$D$9,V3395='Convalida dati'!$D$6,V3395='Convalida dati'!$D$7,V3395='Convalida dati'!$D$11),IF(OR('Dealflow centrale'!T3395='Convalida dati'!$F$6,'Dealflow centrale'!T3395='Convalida dati'!$F$7),OR('Dealflow centrale'!V3395='Convalida dati'!$D$12,'Dealflow centrale'!V3395='Convalida dati'!$D$9,'Dealflow centrale'!V3395='Convalida dati'!$D$6),IF(T3395="",OR(V3395="",V3395='Convalida dati'!$D$8),"FALSO")))</f>
        <v>1</v>
      </c>
      <c r="F3395" s="58" t="str">
        <f t="shared" ca="1" si="483"/>
        <v>OK</v>
      </c>
      <c r="G3395" s="401">
        <f t="shared" si="458"/>
        <v>3390</v>
      </c>
      <c r="H3395" s="402">
        <v>45526</v>
      </c>
      <c r="I3395" s="403"/>
      <c r="J3395" s="279" t="s">
        <v>6680</v>
      </c>
      <c r="K3395" s="70" t="s">
        <v>64</v>
      </c>
      <c r="L3395" s="70" t="s">
        <v>6699</v>
      </c>
      <c r="M3395" s="70" t="s">
        <v>161</v>
      </c>
      <c r="N3395" s="75"/>
      <c r="O3395" s="73" t="s">
        <v>6700</v>
      </c>
      <c r="P3395" s="72" t="s">
        <v>34</v>
      </c>
      <c r="Q3395" s="281" t="s">
        <v>67</v>
      </c>
      <c r="R3395" s="385"/>
      <c r="S3395" s="388"/>
      <c r="T3395" s="385"/>
      <c r="U3395" s="72"/>
      <c r="V3395" s="424" t="s">
        <v>781</v>
      </c>
      <c r="W3395" s="289"/>
      <c r="X3395" s="491">
        <v>45540</v>
      </c>
      <c r="Y3395" s="483"/>
    </row>
    <row r="3396" spans="2:25" s="49" customFormat="1" ht="42.45" hidden="1" customHeight="1" x14ac:dyDescent="0.3">
      <c r="B3396" s="56" t="str">
        <f t="shared" ca="1" si="481"/>
        <v>VERO</v>
      </c>
      <c r="C3396" s="57" t="b">
        <f t="shared" si="482"/>
        <v>1</v>
      </c>
      <c r="D3396" s="57" t="b">
        <f>+IF(Q3396='Convalida dati'!$B$16,AND('Dealflow centrale'!V3396&lt;&gt;"",I3396&lt;&gt;""),IF(AND('Dealflow centrale'!Q3396='Convalida dati'!$B$17,'Dealflow centrale'!I3396=""),OR('Dealflow centrale'!V3396="",V3396='Convalida dati'!$D$8),"FALSO"))</f>
        <v>1</v>
      </c>
      <c r="E3396" s="57" t="b">
        <f>+IF(OR(T3396='Convalida dati'!$F$4,T3396='Convalida dati'!$F$5,T3396='Convalida dati'!$F$8),OR('Dealflow centrale'!V3396='Convalida dati'!$D$9,V3396='Convalida dati'!$D$6,V3396='Convalida dati'!$D$7,V3396='Convalida dati'!$D$11),IF(OR('Dealflow centrale'!T3396='Convalida dati'!$F$6,'Dealflow centrale'!T3396='Convalida dati'!$F$7),OR('Dealflow centrale'!V3396='Convalida dati'!$D$12,'Dealflow centrale'!V3396='Convalida dati'!$D$9,'Dealflow centrale'!V3396='Convalida dati'!$D$6),IF(T3396="",OR(V3396="",V3396='Convalida dati'!$D$8),"FALSO")))</f>
        <v>1</v>
      </c>
      <c r="F3396" s="58" t="str">
        <f t="shared" ca="1" si="483"/>
        <v>OK</v>
      </c>
      <c r="G3396" s="66">
        <f t="shared" si="458"/>
        <v>3391</v>
      </c>
      <c r="H3396" s="85">
        <v>45531</v>
      </c>
      <c r="I3396" s="296">
        <v>45531</v>
      </c>
      <c r="J3396" s="292" t="s">
        <v>6684</v>
      </c>
      <c r="K3396" s="76" t="s">
        <v>62</v>
      </c>
      <c r="L3396" s="76" t="s">
        <v>76</v>
      </c>
      <c r="M3396" s="78" t="s">
        <v>77</v>
      </c>
      <c r="N3396" s="64"/>
      <c r="O3396" s="272" t="s">
        <v>6703</v>
      </c>
      <c r="P3396" s="78" t="s">
        <v>169</v>
      </c>
      <c r="Q3396" s="280" t="s">
        <v>170</v>
      </c>
      <c r="R3396" s="382" t="s">
        <v>49</v>
      </c>
      <c r="S3396" s="387" t="str">
        <f>'EVCA sectoralclassification'!E214</f>
        <v>Systems software</v>
      </c>
      <c r="T3396" s="382" t="s">
        <v>41</v>
      </c>
      <c r="U3396" s="78" t="s">
        <v>1285</v>
      </c>
      <c r="V3396" s="444" t="s">
        <v>6460</v>
      </c>
      <c r="W3396" s="469"/>
      <c r="X3396" s="489">
        <v>45540</v>
      </c>
      <c r="Y3396" s="482"/>
    </row>
    <row r="3397" spans="2:25" s="49" customFormat="1" ht="42.45" hidden="1" customHeight="1" x14ac:dyDescent="0.3">
      <c r="B3397" s="56" t="str">
        <f t="shared" ca="1" si="481"/>
        <v>VERO</v>
      </c>
      <c r="C3397" s="57" t="b">
        <f t="shared" si="482"/>
        <v>1</v>
      </c>
      <c r="D3397" s="57" t="b">
        <f>+IF(Q3397='Convalida dati'!$B$16,AND('Dealflow centrale'!V3397&lt;&gt;"",I3397&lt;&gt;""),IF(AND('Dealflow centrale'!Q3397='Convalida dati'!$B$17,'Dealflow centrale'!I3397=""),OR('Dealflow centrale'!V3397="",V3397='Convalida dati'!$D$8),"FALSO"))</f>
        <v>1</v>
      </c>
      <c r="E3397" s="57" t="b">
        <f>+IF(OR(T3397='Convalida dati'!$F$4,T3397='Convalida dati'!$F$5,T3397='Convalida dati'!$F$8),OR('Dealflow centrale'!V3397='Convalida dati'!$D$9,V3397='Convalida dati'!$D$6,V3397='Convalida dati'!$D$7,V3397='Convalida dati'!$D$11),IF(OR('Dealflow centrale'!T3397='Convalida dati'!$F$6,'Dealflow centrale'!T3397='Convalida dati'!$F$7),OR('Dealflow centrale'!V3397='Convalida dati'!$D$12,'Dealflow centrale'!V3397='Convalida dati'!$D$9,'Dealflow centrale'!V3397='Convalida dati'!$D$6),IF(T3397="",OR(V3397="",V3397='Convalida dati'!$D$8),"FALSO")))</f>
        <v>1</v>
      </c>
      <c r="F3397" s="58" t="str">
        <f t="shared" ca="1" si="483"/>
        <v>OK</v>
      </c>
      <c r="G3397" s="401">
        <f t="shared" si="458"/>
        <v>3392</v>
      </c>
      <c r="H3397" s="402">
        <v>45532</v>
      </c>
      <c r="I3397" s="403">
        <v>45532</v>
      </c>
      <c r="J3397" s="279" t="s">
        <v>6682</v>
      </c>
      <c r="K3397" s="70" t="s">
        <v>62</v>
      </c>
      <c r="L3397" s="70" t="s">
        <v>149</v>
      </c>
      <c r="M3397" s="70" t="s">
        <v>92</v>
      </c>
      <c r="N3397" s="75"/>
      <c r="O3397" s="73" t="s">
        <v>6701</v>
      </c>
      <c r="P3397" s="72" t="s">
        <v>35</v>
      </c>
      <c r="Q3397" s="281" t="s">
        <v>170</v>
      </c>
      <c r="R3397" s="385" t="s">
        <v>49</v>
      </c>
      <c r="S3397" s="388" t="str">
        <f>'EVCA sectoralclassification'!E214</f>
        <v>Systems software</v>
      </c>
      <c r="T3397" s="385" t="s">
        <v>166</v>
      </c>
      <c r="U3397" s="72" t="s">
        <v>218</v>
      </c>
      <c r="V3397" s="431" t="s">
        <v>5177</v>
      </c>
      <c r="W3397" s="464"/>
      <c r="X3397" s="491">
        <v>45540</v>
      </c>
      <c r="Y3397" s="483"/>
    </row>
    <row r="3398" spans="2:25" s="49" customFormat="1" ht="42.45" hidden="1" customHeight="1" x14ac:dyDescent="0.3">
      <c r="B3398" s="56" t="str">
        <f t="shared" ca="1" si="481"/>
        <v>VERO</v>
      </c>
      <c r="C3398" s="57" t="b">
        <f t="shared" si="482"/>
        <v>1</v>
      </c>
      <c r="D3398" s="57" t="b">
        <f>+IF(Q3398='Convalida dati'!$B$16,AND('Dealflow centrale'!V3398&lt;&gt;"",I3398&lt;&gt;""),IF(AND('Dealflow centrale'!Q3398='Convalida dati'!$B$17,'Dealflow centrale'!I3398=""),OR('Dealflow centrale'!V3398="",V3398='Convalida dati'!$D$8),"FALSO"))</f>
        <v>1</v>
      </c>
      <c r="E3398" s="57" t="b">
        <f>+IF(OR(T3398='Convalida dati'!$F$4,T3398='Convalida dati'!$F$5,T3398='Convalida dati'!$F$8),OR('Dealflow centrale'!V3398='Convalida dati'!$D$9,V3398='Convalida dati'!$D$6,V3398='Convalida dati'!$D$7,V3398='Convalida dati'!$D$11),IF(OR('Dealflow centrale'!T3398='Convalida dati'!$F$6,'Dealflow centrale'!T3398='Convalida dati'!$F$7),OR('Dealflow centrale'!V3398='Convalida dati'!$D$12,'Dealflow centrale'!V3398='Convalida dati'!$D$9,'Dealflow centrale'!V3398='Convalida dati'!$D$6),IF(T3398="",OR(V3398="",V3398='Convalida dati'!$D$8),"FALSO")))</f>
        <v>1</v>
      </c>
      <c r="F3398" s="58" t="str">
        <f t="shared" ca="1" si="483"/>
        <v>OK</v>
      </c>
      <c r="G3398" s="66">
        <f t="shared" si="458"/>
        <v>3393</v>
      </c>
      <c r="H3398" s="85">
        <v>45532</v>
      </c>
      <c r="I3398" s="296">
        <v>45532</v>
      </c>
      <c r="J3398" s="292" t="s">
        <v>6683</v>
      </c>
      <c r="K3398" s="76" t="s">
        <v>62</v>
      </c>
      <c r="L3398" s="76" t="s">
        <v>802</v>
      </c>
      <c r="M3398" s="78" t="s">
        <v>99</v>
      </c>
      <c r="N3398" s="64"/>
      <c r="O3398" s="272" t="s">
        <v>6701</v>
      </c>
      <c r="P3398" s="78" t="s">
        <v>35</v>
      </c>
      <c r="Q3398" s="280" t="s">
        <v>170</v>
      </c>
      <c r="R3398" s="382" t="s">
        <v>52</v>
      </c>
      <c r="S3398" s="387" t="str">
        <f>'EVCA sectoralclassification'!E229</f>
        <v>Medical equipment and related software</v>
      </c>
      <c r="T3398" s="382" t="s">
        <v>41</v>
      </c>
      <c r="U3398" s="78" t="s">
        <v>1872</v>
      </c>
      <c r="V3398" s="440" t="s">
        <v>174</v>
      </c>
      <c r="W3398" s="382"/>
      <c r="X3398" s="489">
        <v>45540</v>
      </c>
      <c r="Y3398" s="482" t="s">
        <v>6702</v>
      </c>
    </row>
    <row r="3399" spans="2:25" s="49" customFormat="1" ht="42.45" hidden="1" customHeight="1" x14ac:dyDescent="0.3">
      <c r="B3399" s="56" t="str">
        <f t="shared" ca="1" si="481"/>
        <v>VERO</v>
      </c>
      <c r="C3399" s="57" t="b">
        <f t="shared" si="482"/>
        <v>1</v>
      </c>
      <c r="D3399" s="57" t="b">
        <f>+IF(Q3399='Convalida dati'!$B$16,AND('Dealflow centrale'!V3399&lt;&gt;"",I3399&lt;&gt;""),IF(AND('Dealflow centrale'!Q3399='Convalida dati'!$B$17,'Dealflow centrale'!I3399=""),OR('Dealflow centrale'!V3399="",V3399='Convalida dati'!$D$8),"FALSO"))</f>
        <v>1</v>
      </c>
      <c r="E3399" s="57" t="b">
        <f>+IF(OR(T3399='Convalida dati'!$F$4,T3399='Convalida dati'!$F$5,T3399='Convalida dati'!$F$8),OR('Dealflow centrale'!V3399='Convalida dati'!$D$9,V3399='Convalida dati'!$D$6,V3399='Convalida dati'!$D$7,V3399='Convalida dati'!$D$11),IF(OR('Dealflow centrale'!T3399='Convalida dati'!$F$6,'Dealflow centrale'!T3399='Convalida dati'!$F$7),OR('Dealflow centrale'!V3399='Convalida dati'!$D$12,'Dealflow centrale'!V3399='Convalida dati'!$D$9,'Dealflow centrale'!V3399='Convalida dati'!$D$6),IF(T3399="",OR(V3399="",V3399='Convalida dati'!$D$8),"FALSO")))</f>
        <v>1</v>
      </c>
      <c r="F3399" s="58" t="str">
        <f t="shared" ca="1" si="483"/>
        <v>OK</v>
      </c>
      <c r="G3399" s="401">
        <f t="shared" si="458"/>
        <v>3394</v>
      </c>
      <c r="H3399" s="402">
        <v>45537</v>
      </c>
      <c r="I3399" s="403">
        <v>45537</v>
      </c>
      <c r="J3399" s="279" t="s">
        <v>6675</v>
      </c>
      <c r="K3399" s="70" t="s">
        <v>62</v>
      </c>
      <c r="L3399" s="70" t="s">
        <v>202</v>
      </c>
      <c r="M3399" s="70" t="s">
        <v>89</v>
      </c>
      <c r="N3399" s="75"/>
      <c r="O3399" s="73" t="s">
        <v>6693</v>
      </c>
      <c r="P3399" s="72" t="s">
        <v>34</v>
      </c>
      <c r="Q3399" s="281" t="s">
        <v>170</v>
      </c>
      <c r="R3399" s="385" t="s">
        <v>52</v>
      </c>
      <c r="S3399" s="388" t="str">
        <f>'EVCA sectoralclassification'!E229</f>
        <v>Medical equipment and related software</v>
      </c>
      <c r="T3399" s="385" t="s">
        <v>166</v>
      </c>
      <c r="U3399" s="72" t="s">
        <v>887</v>
      </c>
      <c r="V3399" s="431" t="s">
        <v>5177</v>
      </c>
      <c r="W3399" s="464"/>
      <c r="X3399" s="491">
        <v>45540</v>
      </c>
      <c r="Y3399" s="483"/>
    </row>
    <row r="3400" spans="2:25" s="49" customFormat="1" ht="42.45" hidden="1" customHeight="1" x14ac:dyDescent="0.3">
      <c r="B3400" s="56" t="str">
        <f t="shared" ca="1" si="481"/>
        <v>VERO</v>
      </c>
      <c r="C3400" s="57" t="b">
        <f t="shared" si="482"/>
        <v>1</v>
      </c>
      <c r="D3400" s="57" t="b">
        <f>+IF(Q3400='Convalida dati'!$B$16,AND('Dealflow centrale'!V3400&lt;&gt;"",I3400&lt;&gt;""),IF(AND('Dealflow centrale'!Q3400='Convalida dati'!$B$17,'Dealflow centrale'!I3400=""),OR('Dealflow centrale'!V3400="",V3400='Convalida dati'!$D$8),"FALSO"))</f>
        <v>1</v>
      </c>
      <c r="E3400" s="57" t="b">
        <f>+IF(OR(T3400='Convalida dati'!$F$4,T3400='Convalida dati'!$F$5,T3400='Convalida dati'!$F$8),OR('Dealflow centrale'!V3400='Convalida dati'!$D$9,V3400='Convalida dati'!$D$6,V3400='Convalida dati'!$D$7,V3400='Convalida dati'!$D$11),IF(OR('Dealflow centrale'!T3400='Convalida dati'!$F$6,'Dealflow centrale'!T3400='Convalida dati'!$F$7),OR('Dealflow centrale'!V3400='Convalida dati'!$D$12,'Dealflow centrale'!V3400='Convalida dati'!$D$9,'Dealflow centrale'!V3400='Convalida dati'!$D$6),IF(T3400="",OR(V3400="",V3400='Convalida dati'!$D$8),"FALSO")))</f>
        <v>1</v>
      </c>
      <c r="F3400" s="58" t="str">
        <f t="shared" ca="1" si="483"/>
        <v>OK</v>
      </c>
      <c r="G3400" s="66">
        <f t="shared" si="458"/>
        <v>3395</v>
      </c>
      <c r="H3400" s="85">
        <v>45538</v>
      </c>
      <c r="I3400" s="296">
        <v>45538</v>
      </c>
      <c r="J3400" s="292" t="s">
        <v>6691</v>
      </c>
      <c r="K3400" s="76" t="s">
        <v>62</v>
      </c>
      <c r="L3400" s="76" t="s">
        <v>151</v>
      </c>
      <c r="M3400" s="78" t="s">
        <v>92</v>
      </c>
      <c r="N3400" s="64"/>
      <c r="O3400" s="272" t="s">
        <v>6690</v>
      </c>
      <c r="P3400" s="78" t="s">
        <v>35</v>
      </c>
      <c r="Q3400" s="280" t="s">
        <v>170</v>
      </c>
      <c r="R3400" s="382" t="s">
        <v>47</v>
      </c>
      <c r="S3400" s="387" t="str">
        <f>'EVCA sectoralclassification'!E121</f>
        <v>Consumer products manufacturing</v>
      </c>
      <c r="T3400" s="382" t="s">
        <v>167</v>
      </c>
      <c r="U3400" s="78" t="s">
        <v>218</v>
      </c>
      <c r="V3400" s="427" t="s">
        <v>5177</v>
      </c>
      <c r="W3400" s="462"/>
      <c r="X3400" s="489">
        <v>45540</v>
      </c>
      <c r="Y3400" s="482"/>
    </row>
    <row r="3401" spans="2:25" s="49" customFormat="1" ht="42.45" hidden="1" customHeight="1" x14ac:dyDescent="0.3">
      <c r="B3401" s="56" t="str">
        <f t="shared" ca="1" si="481"/>
        <v>VERO</v>
      </c>
      <c r="C3401" s="57" t="b">
        <f t="shared" si="482"/>
        <v>1</v>
      </c>
      <c r="D3401" s="57" t="b">
        <f>+IF(Q3401='Convalida dati'!$B$16,AND('Dealflow centrale'!V3401&lt;&gt;"",I3401&lt;&gt;""),IF(AND('Dealflow centrale'!Q3401='Convalida dati'!$B$17,'Dealflow centrale'!I3401=""),OR('Dealflow centrale'!V3401="",V3401='Convalida dati'!$D$8),"FALSO"))</f>
        <v>1</v>
      </c>
      <c r="E3401" s="57" t="b">
        <f>+IF(OR(T3401='Convalida dati'!$F$4,T3401='Convalida dati'!$F$5,T3401='Convalida dati'!$F$8),OR('Dealflow centrale'!V3401='Convalida dati'!$D$9,V3401='Convalida dati'!$D$6,V3401='Convalida dati'!$D$7,V3401='Convalida dati'!$D$11),IF(OR('Dealflow centrale'!T3401='Convalida dati'!$F$6,'Dealflow centrale'!T3401='Convalida dati'!$F$7),OR('Dealflow centrale'!V3401='Convalida dati'!$D$12,'Dealflow centrale'!V3401='Convalida dati'!$D$9,'Dealflow centrale'!V3401='Convalida dati'!$D$6),IF(T3401="",OR(V3401="",V3401='Convalida dati'!$D$8),"FALSO")))</f>
        <v>1</v>
      </c>
      <c r="F3401" s="58" t="str">
        <f t="shared" ca="1" si="483"/>
        <v>OK</v>
      </c>
      <c r="G3401" s="401">
        <f t="shared" si="458"/>
        <v>3396</v>
      </c>
      <c r="H3401" s="402">
        <v>45539</v>
      </c>
      <c r="I3401" s="403">
        <v>45539</v>
      </c>
      <c r="J3401" s="279" t="s">
        <v>6672</v>
      </c>
      <c r="K3401" s="70" t="s">
        <v>62</v>
      </c>
      <c r="L3401" s="70" t="s">
        <v>192</v>
      </c>
      <c r="M3401" s="70" t="s">
        <v>95</v>
      </c>
      <c r="N3401" s="75"/>
      <c r="O3401" s="73" t="s">
        <v>6688</v>
      </c>
      <c r="P3401" s="72" t="s">
        <v>35</v>
      </c>
      <c r="Q3401" s="281" t="s">
        <v>170</v>
      </c>
      <c r="R3401" s="385" t="s">
        <v>53</v>
      </c>
      <c r="S3401" s="388" t="str">
        <f>'EVCA sectoralclassification'!E89</f>
        <v>Business and industrial services</v>
      </c>
      <c r="T3401" s="385" t="s">
        <v>166</v>
      </c>
      <c r="U3401" s="72" t="s">
        <v>218</v>
      </c>
      <c r="V3401" s="431" t="s">
        <v>5177</v>
      </c>
      <c r="W3401" s="464"/>
      <c r="X3401" s="491">
        <v>45540</v>
      </c>
      <c r="Y3401" s="483"/>
    </row>
    <row r="3402" spans="2:25" s="49" customFormat="1" ht="42.45" hidden="1" customHeight="1" x14ac:dyDescent="0.3">
      <c r="B3402" s="56" t="str">
        <f t="shared" ca="1" si="481"/>
        <v>VERO</v>
      </c>
      <c r="C3402" s="57" t="b">
        <f t="shared" si="482"/>
        <v>1</v>
      </c>
      <c r="D3402" s="57" t="b">
        <f>+IF(Q3402='Convalida dati'!$B$16,AND('Dealflow centrale'!V3402&lt;&gt;"",I3402&lt;&gt;""),IF(AND('Dealflow centrale'!Q3402='Convalida dati'!$B$17,'Dealflow centrale'!I3402=""),OR('Dealflow centrale'!V3402="",V3402='Convalida dati'!$D$8),"FALSO"))</f>
        <v>1</v>
      </c>
      <c r="E3402" s="57" t="b">
        <f>+IF(OR(T3402='Convalida dati'!$F$4,T3402='Convalida dati'!$F$5,T3402='Convalida dati'!$F$8),OR('Dealflow centrale'!V3402='Convalida dati'!$D$9,V3402='Convalida dati'!$D$6,V3402='Convalida dati'!$D$7,V3402='Convalida dati'!$D$11),IF(OR('Dealflow centrale'!T3402='Convalida dati'!$F$6,'Dealflow centrale'!T3402='Convalida dati'!$F$7),OR('Dealflow centrale'!V3402='Convalida dati'!$D$12,'Dealflow centrale'!V3402='Convalida dati'!$D$9,'Dealflow centrale'!V3402='Convalida dati'!$D$6),IF(T3402="",OR(V3402="",V3402='Convalida dati'!$D$8),"FALSO")))</f>
        <v>1</v>
      </c>
      <c r="F3402" s="58" t="str">
        <f t="shared" ca="1" si="483"/>
        <v>OK</v>
      </c>
      <c r="G3402" s="66">
        <f t="shared" si="458"/>
        <v>3397</v>
      </c>
      <c r="H3402" s="85">
        <v>45539</v>
      </c>
      <c r="I3402" s="296">
        <v>45539</v>
      </c>
      <c r="J3402" s="292" t="s">
        <v>6673</v>
      </c>
      <c r="K3402" s="76" t="s">
        <v>62</v>
      </c>
      <c r="L3402" s="76" t="s">
        <v>802</v>
      </c>
      <c r="M3402" s="78" t="s">
        <v>99</v>
      </c>
      <c r="N3402" s="64"/>
      <c r="O3402" s="272" t="s">
        <v>6689</v>
      </c>
      <c r="P3402" s="78" t="s">
        <v>35</v>
      </c>
      <c r="Q3402" s="280" t="s">
        <v>170</v>
      </c>
      <c r="R3402" s="382" t="s">
        <v>46</v>
      </c>
      <c r="S3402" s="387" t="str">
        <f>'EVCA sectoralclassification'!E162</f>
        <v>Alternative energy</v>
      </c>
      <c r="T3402" s="382" t="s">
        <v>166</v>
      </c>
      <c r="U3402" s="78" t="s">
        <v>218</v>
      </c>
      <c r="V3402" s="427" t="s">
        <v>5177</v>
      </c>
      <c r="W3402" s="462"/>
      <c r="X3402" s="489">
        <v>45540</v>
      </c>
      <c r="Y3402" s="482"/>
    </row>
    <row r="3403" spans="2:25" s="49" customFormat="1" ht="42.45" hidden="1" customHeight="1" x14ac:dyDescent="0.3">
      <c r="B3403" s="56" t="str">
        <f t="shared" ref="B3403:B3416" ca="1" si="484">IF(AND(+H3403&lt;=X3403,X3403&lt;=TODAY()),"VERO","FALSO")</f>
        <v>VERO</v>
      </c>
      <c r="C3403" s="57" t="b">
        <f t="shared" ref="C3403:C3416" si="485">+(AND(G3403&lt;&gt;"",H3403&lt;&gt;"",J3403&lt;&gt;"",K3403&lt;&gt;"",L3403&lt;&gt;"",M3403&lt;&gt;"",P3403&lt;&gt;"",Q3403&lt;&gt;""))</f>
        <v>1</v>
      </c>
      <c r="D3403" s="57" t="b">
        <f>+IF(Q3403='Convalida dati'!$B$16,AND('Dealflow centrale'!V3403&lt;&gt;"",I3403&lt;&gt;""),IF(AND('Dealflow centrale'!Q3403='Convalida dati'!$B$17,'Dealflow centrale'!I3403=""),OR('Dealflow centrale'!V3403="",V3403='Convalida dati'!$D$8),"FALSO"))</f>
        <v>1</v>
      </c>
      <c r="E3403" s="57" t="b">
        <f>+IF(OR(T3403='Convalida dati'!$F$4,T3403='Convalida dati'!$F$5,T3403='Convalida dati'!$F$8),OR('Dealflow centrale'!V3403='Convalida dati'!$D$9,V3403='Convalida dati'!$D$6,V3403='Convalida dati'!$D$7,V3403='Convalida dati'!$D$11),IF(OR('Dealflow centrale'!T3403='Convalida dati'!$F$6,'Dealflow centrale'!T3403='Convalida dati'!$F$7),OR('Dealflow centrale'!V3403='Convalida dati'!$D$12,'Dealflow centrale'!V3403='Convalida dati'!$D$9,'Dealflow centrale'!V3403='Convalida dati'!$D$6),IF(T3403="",OR(V3403="",V3403='Convalida dati'!$D$8),"FALSO")))</f>
        <v>1</v>
      </c>
      <c r="F3403" s="58" t="str">
        <f t="shared" ref="F3403:F3416" ca="1" si="486">+IF(AND(B3403="VERO",C3403=TRUE,D3403=TRUE,E3403=TRUE),"OK","ERRORE")</f>
        <v>OK</v>
      </c>
      <c r="G3403" s="401">
        <f t="shared" si="458"/>
        <v>3398</v>
      </c>
      <c r="H3403" s="402">
        <v>45540</v>
      </c>
      <c r="I3403" s="403">
        <v>45540</v>
      </c>
      <c r="J3403" s="279" t="s">
        <v>6706</v>
      </c>
      <c r="K3403" s="70" t="s">
        <v>62</v>
      </c>
      <c r="L3403" s="70" t="s">
        <v>1193</v>
      </c>
      <c r="M3403" s="70" t="s">
        <v>92</v>
      </c>
      <c r="N3403" s="75"/>
      <c r="O3403" s="73" t="s">
        <v>5105</v>
      </c>
      <c r="P3403" s="72" t="s">
        <v>83</v>
      </c>
      <c r="Q3403" s="281" t="s">
        <v>170</v>
      </c>
      <c r="R3403" s="385" t="s">
        <v>52</v>
      </c>
      <c r="S3403" s="388" t="str">
        <f>'EVCA sectoralclassification'!E231</f>
        <v>Medical devices and supplies</v>
      </c>
      <c r="T3403" s="385" t="s">
        <v>166</v>
      </c>
      <c r="U3403" s="72" t="s">
        <v>218</v>
      </c>
      <c r="V3403" s="431" t="s">
        <v>5177</v>
      </c>
      <c r="W3403" s="464"/>
      <c r="X3403" s="491">
        <v>45546</v>
      </c>
      <c r="Y3403" s="483"/>
    </row>
    <row r="3404" spans="2:25" s="49" customFormat="1" ht="42.45" hidden="1" customHeight="1" x14ac:dyDescent="0.3">
      <c r="B3404" s="56" t="str">
        <f t="shared" ca="1" si="484"/>
        <v>VERO</v>
      </c>
      <c r="C3404" s="57" t="b">
        <f t="shared" si="485"/>
        <v>1</v>
      </c>
      <c r="D3404" s="57" t="b">
        <f>+IF(Q3404='Convalida dati'!$B$16,AND('Dealflow centrale'!V3404&lt;&gt;"",I3404&lt;&gt;""),IF(AND('Dealflow centrale'!Q3404='Convalida dati'!$B$17,'Dealflow centrale'!I3404=""),OR('Dealflow centrale'!V3404="",V3404='Convalida dati'!$D$8),"FALSO"))</f>
        <v>1</v>
      </c>
      <c r="E3404" s="57" t="b">
        <f>+IF(OR(T3404='Convalida dati'!$F$4,T3404='Convalida dati'!$F$5,T3404='Convalida dati'!$F$8),OR('Dealflow centrale'!V3404='Convalida dati'!$D$9,V3404='Convalida dati'!$D$6,V3404='Convalida dati'!$D$7,V3404='Convalida dati'!$D$11),IF(OR('Dealflow centrale'!T3404='Convalida dati'!$F$6,'Dealflow centrale'!T3404='Convalida dati'!$F$7),OR('Dealflow centrale'!V3404='Convalida dati'!$D$12,'Dealflow centrale'!V3404='Convalida dati'!$D$9,'Dealflow centrale'!V3404='Convalida dati'!$D$6),IF(T3404="",OR(V3404="",V3404='Convalida dati'!$D$8),"FALSO")))</f>
        <v>1</v>
      </c>
      <c r="F3404" s="58" t="str">
        <f t="shared" ca="1" si="486"/>
        <v>OK</v>
      </c>
      <c r="G3404" s="66">
        <f t="shared" si="458"/>
        <v>3399</v>
      </c>
      <c r="H3404" s="85">
        <v>45537</v>
      </c>
      <c r="I3404" s="296">
        <v>45537</v>
      </c>
      <c r="J3404" s="292" t="s">
        <v>6707</v>
      </c>
      <c r="K3404" s="76" t="s">
        <v>62</v>
      </c>
      <c r="L3404" s="76" t="s">
        <v>192</v>
      </c>
      <c r="M3404" s="78" t="s">
        <v>95</v>
      </c>
      <c r="N3404" s="64"/>
      <c r="O3404" s="272" t="s">
        <v>6719</v>
      </c>
      <c r="P3404" s="78" t="s">
        <v>35</v>
      </c>
      <c r="Q3404" s="280" t="s">
        <v>170</v>
      </c>
      <c r="R3404" s="382" t="s">
        <v>49</v>
      </c>
      <c r="S3404" s="387" t="str">
        <f>'EVCA sectoralclassification'!E214</f>
        <v>Systems software</v>
      </c>
      <c r="T3404" s="382" t="s">
        <v>166</v>
      </c>
      <c r="U3404" s="78" t="s">
        <v>218</v>
      </c>
      <c r="V3404" s="427" t="s">
        <v>5177</v>
      </c>
      <c r="W3404" s="462"/>
      <c r="X3404" s="489">
        <v>45546</v>
      </c>
      <c r="Y3404" s="482"/>
    </row>
    <row r="3405" spans="2:25" s="49" customFormat="1" ht="42.45" hidden="1" customHeight="1" x14ac:dyDescent="0.3">
      <c r="B3405" s="56" t="str">
        <f t="shared" ca="1" si="484"/>
        <v>VERO</v>
      </c>
      <c r="C3405" s="57" t="b">
        <f t="shared" si="485"/>
        <v>1</v>
      </c>
      <c r="D3405" s="57" t="b">
        <f>+IF(Q3405='Convalida dati'!$B$16,AND('Dealflow centrale'!V3405&lt;&gt;"",I3405&lt;&gt;""),IF(AND('Dealflow centrale'!Q3405='Convalida dati'!$B$17,'Dealflow centrale'!I3405=""),OR('Dealflow centrale'!V3405="",V3405='Convalida dati'!$D$8),"FALSO"))</f>
        <v>1</v>
      </c>
      <c r="E3405" s="57" t="b">
        <f>+IF(OR(T3405='Convalida dati'!$F$4,T3405='Convalida dati'!$F$5,T3405='Convalida dati'!$F$8),OR('Dealflow centrale'!V3405='Convalida dati'!$D$9,V3405='Convalida dati'!$D$6,V3405='Convalida dati'!$D$7,V3405='Convalida dati'!$D$11),IF(OR('Dealflow centrale'!T3405='Convalida dati'!$F$6,'Dealflow centrale'!T3405='Convalida dati'!$F$7),OR('Dealflow centrale'!V3405='Convalida dati'!$D$12,'Dealflow centrale'!V3405='Convalida dati'!$D$9,'Dealflow centrale'!V3405='Convalida dati'!$D$6),IF(T3405="",OR(V3405="",V3405='Convalida dati'!$D$8),"FALSO")))</f>
        <v>1</v>
      </c>
      <c r="F3405" s="58" t="str">
        <f t="shared" ca="1" si="486"/>
        <v>OK</v>
      </c>
      <c r="G3405" s="401">
        <f t="shared" si="458"/>
        <v>3400</v>
      </c>
      <c r="H3405" s="402">
        <v>45537</v>
      </c>
      <c r="I3405" s="403">
        <v>45537</v>
      </c>
      <c r="J3405" s="279" t="s">
        <v>6708</v>
      </c>
      <c r="K3405" s="70" t="s">
        <v>62</v>
      </c>
      <c r="L3405" s="70" t="s">
        <v>149</v>
      </c>
      <c r="M3405" s="70" t="s">
        <v>92</v>
      </c>
      <c r="N3405" s="75"/>
      <c r="O3405" s="73" t="s">
        <v>6719</v>
      </c>
      <c r="P3405" s="72" t="s">
        <v>35</v>
      </c>
      <c r="Q3405" s="281" t="s">
        <v>170</v>
      </c>
      <c r="R3405" s="385" t="s">
        <v>48</v>
      </c>
      <c r="S3405" s="388" t="str">
        <f>'EVCA sectoralclassification'!E200</f>
        <v>Internet technologies</v>
      </c>
      <c r="T3405" s="385" t="s">
        <v>41</v>
      </c>
      <c r="U3405" s="72" t="s">
        <v>218</v>
      </c>
      <c r="V3405" s="447" t="s">
        <v>174</v>
      </c>
      <c r="W3405" s="471"/>
      <c r="X3405" s="491">
        <v>45546</v>
      </c>
      <c r="Y3405" s="483"/>
    </row>
    <row r="3406" spans="2:25" s="49" customFormat="1" ht="42.45" hidden="1" customHeight="1" x14ac:dyDescent="0.3">
      <c r="B3406" s="56" t="str">
        <f t="shared" ca="1" si="484"/>
        <v>VERO</v>
      </c>
      <c r="C3406" s="57" t="b">
        <f t="shared" si="485"/>
        <v>1</v>
      </c>
      <c r="D3406" s="57" t="b">
        <f>+IF(Q3406='Convalida dati'!$B$16,AND('Dealflow centrale'!V3406&lt;&gt;"",I3406&lt;&gt;""),IF(AND('Dealflow centrale'!Q3406='Convalida dati'!$B$17,'Dealflow centrale'!I3406=""),OR('Dealflow centrale'!V3406="",V3406='Convalida dati'!$D$8),"FALSO"))</f>
        <v>1</v>
      </c>
      <c r="E3406" s="57" t="b">
        <f>+IF(OR(T3406='Convalida dati'!$F$4,T3406='Convalida dati'!$F$5,T3406='Convalida dati'!$F$8),OR('Dealflow centrale'!V3406='Convalida dati'!$D$9,V3406='Convalida dati'!$D$6,V3406='Convalida dati'!$D$7,V3406='Convalida dati'!$D$11),IF(OR('Dealflow centrale'!T3406='Convalida dati'!$F$6,'Dealflow centrale'!T3406='Convalida dati'!$F$7),OR('Dealflow centrale'!V3406='Convalida dati'!$D$12,'Dealflow centrale'!V3406='Convalida dati'!$D$9,'Dealflow centrale'!V3406='Convalida dati'!$D$6),IF(T3406="",OR(V3406="",V3406='Convalida dati'!$D$8),"FALSO")))</f>
        <v>1</v>
      </c>
      <c r="F3406" s="58" t="str">
        <f t="shared" ca="1" si="486"/>
        <v>OK</v>
      </c>
      <c r="G3406" s="66">
        <f t="shared" si="458"/>
        <v>3401</v>
      </c>
      <c r="H3406" s="85">
        <v>45533</v>
      </c>
      <c r="I3406" s="296">
        <v>45538</v>
      </c>
      <c r="J3406" s="292" t="s">
        <v>6709</v>
      </c>
      <c r="K3406" s="76" t="s">
        <v>62</v>
      </c>
      <c r="L3406" s="76" t="s">
        <v>733</v>
      </c>
      <c r="M3406" s="78" t="s">
        <v>105</v>
      </c>
      <c r="N3406" s="64"/>
      <c r="O3406" s="272" t="s">
        <v>6720</v>
      </c>
      <c r="P3406" s="78" t="s">
        <v>34</v>
      </c>
      <c r="Q3406" s="280" t="s">
        <v>170</v>
      </c>
      <c r="R3406" s="382" t="s">
        <v>47</v>
      </c>
      <c r="S3406" s="387" t="str">
        <f>'EVCA sectoralclassification'!E155</f>
        <v>Hospitality, sports and entertainment facilities</v>
      </c>
      <c r="T3406" s="382" t="s">
        <v>167</v>
      </c>
      <c r="U3406" s="78" t="s">
        <v>218</v>
      </c>
      <c r="V3406" s="427" t="s">
        <v>5177</v>
      </c>
      <c r="W3406" s="462"/>
      <c r="X3406" s="489">
        <v>45546</v>
      </c>
      <c r="Y3406" s="482"/>
    </row>
    <row r="3407" spans="2:25" s="49" customFormat="1" ht="42.45" hidden="1" customHeight="1" x14ac:dyDescent="0.3">
      <c r="B3407" s="56" t="str">
        <f t="shared" ca="1" si="484"/>
        <v>VERO</v>
      </c>
      <c r="C3407" s="57" t="b">
        <f t="shared" si="485"/>
        <v>1</v>
      </c>
      <c r="D3407" s="57" t="b">
        <f>+IF(Q3407='Convalida dati'!$B$16,AND('Dealflow centrale'!V3407&lt;&gt;"",I3407&lt;&gt;""),IF(AND('Dealflow centrale'!Q3407='Convalida dati'!$B$17,'Dealflow centrale'!I3407=""),OR('Dealflow centrale'!V3407="",V3407='Convalida dati'!$D$8),"FALSO"))</f>
        <v>1</v>
      </c>
      <c r="E3407" s="57" t="b">
        <f>+IF(OR(T3407='Convalida dati'!$F$4,T3407='Convalida dati'!$F$5,T3407='Convalida dati'!$F$8),OR('Dealflow centrale'!V3407='Convalida dati'!$D$9,V3407='Convalida dati'!$D$6,V3407='Convalida dati'!$D$7,V3407='Convalida dati'!$D$11),IF(OR('Dealflow centrale'!T3407='Convalida dati'!$F$6,'Dealflow centrale'!T3407='Convalida dati'!$F$7),OR('Dealflow centrale'!V3407='Convalida dati'!$D$12,'Dealflow centrale'!V3407='Convalida dati'!$D$9,'Dealflow centrale'!V3407='Convalida dati'!$D$6),IF(T3407="",OR(V3407="",V3407='Convalida dati'!$D$8),"FALSO")))</f>
        <v>1</v>
      </c>
      <c r="F3407" s="58" t="str">
        <f t="shared" ca="1" si="486"/>
        <v>OK</v>
      </c>
      <c r="G3407" s="401">
        <f t="shared" si="458"/>
        <v>3402</v>
      </c>
      <c r="H3407" s="402">
        <v>45543</v>
      </c>
      <c r="I3407" s="403">
        <v>45543</v>
      </c>
      <c r="J3407" s="279" t="s">
        <v>6710</v>
      </c>
      <c r="K3407" s="70" t="s">
        <v>62</v>
      </c>
      <c r="L3407" s="70" t="s">
        <v>714</v>
      </c>
      <c r="M3407" s="70" t="s">
        <v>103</v>
      </c>
      <c r="N3407" s="75"/>
      <c r="O3407" s="73" t="s">
        <v>6721</v>
      </c>
      <c r="P3407" s="72" t="s">
        <v>34</v>
      </c>
      <c r="Q3407" s="281" t="s">
        <v>170</v>
      </c>
      <c r="R3407" s="385" t="s">
        <v>51</v>
      </c>
      <c r="S3407" s="388" t="str">
        <f>'EVCA sectoralclassification'!E58</f>
        <v>Business and industrial products</v>
      </c>
      <c r="T3407" s="385" t="s">
        <v>166</v>
      </c>
      <c r="U3407" s="72" t="s">
        <v>218</v>
      </c>
      <c r="V3407" s="431" t="s">
        <v>5177</v>
      </c>
      <c r="W3407" s="464"/>
      <c r="X3407" s="491">
        <v>45546</v>
      </c>
      <c r="Y3407" s="483"/>
    </row>
    <row r="3408" spans="2:25" s="49" customFormat="1" ht="42.45" hidden="1" customHeight="1" x14ac:dyDescent="0.3">
      <c r="B3408" s="56" t="str">
        <f t="shared" ca="1" si="484"/>
        <v>VERO</v>
      </c>
      <c r="C3408" s="57" t="b">
        <f t="shared" si="485"/>
        <v>1</v>
      </c>
      <c r="D3408" s="57" t="b">
        <f>+IF(Q3408='Convalida dati'!$B$16,AND('Dealflow centrale'!V3408&lt;&gt;"",I3408&lt;&gt;""),IF(AND('Dealflow centrale'!Q3408='Convalida dati'!$B$17,'Dealflow centrale'!I3408=""),OR('Dealflow centrale'!V3408="",V3408='Convalida dati'!$D$8),"FALSO"))</f>
        <v>1</v>
      </c>
      <c r="E3408" s="57" t="b">
        <f>+IF(OR(T3408='Convalida dati'!$F$4,T3408='Convalida dati'!$F$5,T3408='Convalida dati'!$F$8),OR('Dealflow centrale'!V3408='Convalida dati'!$D$9,V3408='Convalida dati'!$D$6,V3408='Convalida dati'!$D$7,V3408='Convalida dati'!$D$11),IF(OR('Dealflow centrale'!T3408='Convalida dati'!$F$6,'Dealflow centrale'!T3408='Convalida dati'!$F$7),OR('Dealflow centrale'!V3408='Convalida dati'!$D$12,'Dealflow centrale'!V3408='Convalida dati'!$D$9,'Dealflow centrale'!V3408='Convalida dati'!$D$6),IF(T3408="",OR(V3408="",V3408='Convalida dati'!$D$8),"FALSO")))</f>
        <v>1</v>
      </c>
      <c r="F3408" s="58" t="str">
        <f t="shared" ca="1" si="486"/>
        <v>OK</v>
      </c>
      <c r="G3408" s="66">
        <f t="shared" si="458"/>
        <v>3403</v>
      </c>
      <c r="H3408" s="85">
        <v>45544</v>
      </c>
      <c r="I3408" s="296">
        <v>45544</v>
      </c>
      <c r="J3408" s="292" t="s">
        <v>6711</v>
      </c>
      <c r="K3408" s="76" t="s">
        <v>62</v>
      </c>
      <c r="L3408" s="76" t="s">
        <v>891</v>
      </c>
      <c r="M3408" s="78" t="s">
        <v>100</v>
      </c>
      <c r="N3408" s="64"/>
      <c r="O3408" s="272" t="s">
        <v>6005</v>
      </c>
      <c r="P3408" s="78" t="s">
        <v>83</v>
      </c>
      <c r="Q3408" s="280" t="s">
        <v>170</v>
      </c>
      <c r="R3408" s="382" t="s">
        <v>49</v>
      </c>
      <c r="S3408" s="387" t="str">
        <f>'EVCA sectoralclassification'!E214</f>
        <v>Systems software</v>
      </c>
      <c r="T3408" s="382" t="s">
        <v>166</v>
      </c>
      <c r="U3408" s="78" t="s">
        <v>218</v>
      </c>
      <c r="V3408" s="427" t="s">
        <v>5177</v>
      </c>
      <c r="W3408" s="462"/>
      <c r="X3408" s="489">
        <v>45546</v>
      </c>
      <c r="Y3408" s="482"/>
    </row>
    <row r="3409" spans="1:27" ht="42.45" hidden="1" customHeight="1" x14ac:dyDescent="0.3">
      <c r="B3409" s="56" t="str">
        <f t="shared" ca="1" si="484"/>
        <v>VERO</v>
      </c>
      <c r="C3409" s="57" t="b">
        <f t="shared" si="485"/>
        <v>1</v>
      </c>
      <c r="D3409" s="57" t="b">
        <f>+IF(Q3409='Convalida dati'!$B$16,AND('Dealflow centrale'!V3409&lt;&gt;"",I3409&lt;&gt;""),IF(AND('Dealflow centrale'!Q3409='Convalida dati'!$B$17,'Dealflow centrale'!I3409=""),OR('Dealflow centrale'!V3409="",V3409='Convalida dati'!$D$8),"FALSO"))</f>
        <v>1</v>
      </c>
      <c r="E3409" s="57" t="b">
        <f>+IF(OR(T3409='Convalida dati'!$F$4,T3409='Convalida dati'!$F$5,T3409='Convalida dati'!$F$8),OR('Dealflow centrale'!V3409='Convalida dati'!$D$9,V3409='Convalida dati'!$D$6,V3409='Convalida dati'!$D$7,V3409='Convalida dati'!$D$11),IF(OR('Dealflow centrale'!T3409='Convalida dati'!$F$6,'Dealflow centrale'!T3409='Convalida dati'!$F$7),OR('Dealflow centrale'!V3409='Convalida dati'!$D$12,'Dealflow centrale'!V3409='Convalida dati'!$D$9,'Dealflow centrale'!V3409='Convalida dati'!$D$6),IF(T3409="",OR(V3409="",V3409='Convalida dati'!$D$8),"FALSO")))</f>
        <v>1</v>
      </c>
      <c r="F3409" s="58" t="str">
        <f t="shared" ca="1" si="486"/>
        <v>OK</v>
      </c>
      <c r="G3409" s="401">
        <f t="shared" si="458"/>
        <v>3404</v>
      </c>
      <c r="H3409" s="402">
        <v>45544</v>
      </c>
      <c r="I3409" s="403">
        <v>45544</v>
      </c>
      <c r="J3409" s="279" t="s">
        <v>6712</v>
      </c>
      <c r="K3409" s="70" t="s">
        <v>62</v>
      </c>
      <c r="L3409" s="70" t="s">
        <v>3451</v>
      </c>
      <c r="M3409" s="70" t="s">
        <v>90</v>
      </c>
      <c r="N3409" s="75"/>
      <c r="O3409" s="73" t="s">
        <v>6005</v>
      </c>
      <c r="P3409" s="72" t="s">
        <v>83</v>
      </c>
      <c r="Q3409" s="281" t="s">
        <v>170</v>
      </c>
      <c r="R3409" s="385" t="s">
        <v>49</v>
      </c>
      <c r="S3409" s="388" t="str">
        <f>'EVCA sectoralclassification'!E214</f>
        <v>Systems software</v>
      </c>
      <c r="T3409" s="385" t="s">
        <v>166</v>
      </c>
      <c r="U3409" s="72" t="s">
        <v>218</v>
      </c>
      <c r="V3409" s="431" t="s">
        <v>5177</v>
      </c>
      <c r="W3409" s="464"/>
      <c r="X3409" s="491">
        <v>45546</v>
      </c>
      <c r="Y3409" s="483"/>
      <c r="Z3409" s="49"/>
    </row>
    <row r="3410" spans="1:27" ht="42.45" hidden="1" customHeight="1" x14ac:dyDescent="0.3">
      <c r="B3410" s="56" t="str">
        <f t="shared" ca="1" si="484"/>
        <v>VERO</v>
      </c>
      <c r="C3410" s="57" t="b">
        <f t="shared" si="485"/>
        <v>1</v>
      </c>
      <c r="D3410" s="57" t="b">
        <f>+IF(Q3410='Convalida dati'!$B$16,AND('Dealflow centrale'!V3410&lt;&gt;"",I3410&lt;&gt;""),IF(AND('Dealflow centrale'!Q3410='Convalida dati'!$B$17,'Dealflow centrale'!I3410=""),OR('Dealflow centrale'!V3410="",V3410='Convalida dati'!$D$8),"FALSO"))</f>
        <v>1</v>
      </c>
      <c r="E3410" s="57" t="b">
        <f>+IF(OR(T3410='Convalida dati'!$F$4,T3410='Convalida dati'!$F$8),OR('Dealflow centrale'!V3410='Convalida dati'!$D$6,V3410='Convalida dati'!$D$7),IF(OR('Dealflow centrale'!T3410='Convalida dati'!$F$5,'Dealflow centrale'!T3410='Convalida dati'!$F$6,'Dealflow centrale'!T3410='Convalida dati'!$F$7),OR('Dealflow centrale'!V3410='Convalida dati'!$D$12,'Dealflow centrale'!V3410='Convalida dati'!$D$11),IF(T3410="",OR(V3410="",V3410='Convalida dati'!$D$8),"FALSO")))</f>
        <v>1</v>
      </c>
      <c r="F3410" s="58" t="str">
        <f t="shared" ca="1" si="486"/>
        <v>OK</v>
      </c>
      <c r="G3410" s="66">
        <f t="shared" si="458"/>
        <v>3405</v>
      </c>
      <c r="H3410" s="85">
        <v>45544</v>
      </c>
      <c r="I3410" s="296">
        <v>45544</v>
      </c>
      <c r="J3410" s="292" t="s">
        <v>6713</v>
      </c>
      <c r="K3410" s="76" t="s">
        <v>62</v>
      </c>
      <c r="L3410" s="76" t="s">
        <v>207</v>
      </c>
      <c r="M3410" s="78" t="s">
        <v>92</v>
      </c>
      <c r="N3410" s="64"/>
      <c r="O3410" s="272" t="s">
        <v>6722</v>
      </c>
      <c r="P3410" s="78" t="s">
        <v>34</v>
      </c>
      <c r="Q3410" s="280" t="s">
        <v>170</v>
      </c>
      <c r="R3410" s="382" t="s">
        <v>48</v>
      </c>
      <c r="S3410" s="387" t="str">
        <f>'EVCA sectoralclassification'!E200</f>
        <v>Internet technologies</v>
      </c>
      <c r="T3410" s="382" t="s">
        <v>41</v>
      </c>
      <c r="U3410" s="78" t="s">
        <v>218</v>
      </c>
      <c r="V3410" s="427" t="s">
        <v>5177</v>
      </c>
      <c r="W3410" s="396"/>
      <c r="X3410" s="489">
        <v>45685</v>
      </c>
      <c r="Y3410" s="482" t="s">
        <v>7138</v>
      </c>
      <c r="Z3410" s="49"/>
    </row>
    <row r="3411" spans="1:27" ht="42.45" hidden="1" customHeight="1" x14ac:dyDescent="0.3">
      <c r="B3411" s="56" t="str">
        <f t="shared" ca="1" si="484"/>
        <v>VERO</v>
      </c>
      <c r="C3411" s="57" t="b">
        <f t="shared" si="485"/>
        <v>1</v>
      </c>
      <c r="D3411" s="57" t="b">
        <f>+IF(Q3411='Convalida dati'!$B$16,AND('Dealflow centrale'!V3411&lt;&gt;"",I3411&lt;&gt;""),IF(AND('Dealflow centrale'!Q3411='Convalida dati'!$B$17,'Dealflow centrale'!I3411=""),OR('Dealflow centrale'!V3411="",V3411='Convalida dati'!$D$8),"FALSO"))</f>
        <v>1</v>
      </c>
      <c r="E3411" s="57" t="b">
        <f>+IF(OR(T3411='Convalida dati'!$F$4,T3411='Convalida dati'!$F$5,T3411='Convalida dati'!$F$8),OR('Dealflow centrale'!V3411='Convalida dati'!$D$9,V3411='Convalida dati'!$D$6,V3411='Convalida dati'!$D$7,V3411='Convalida dati'!$D$11),IF(OR('Dealflow centrale'!T3411='Convalida dati'!$F$6,'Dealflow centrale'!T3411='Convalida dati'!$F$7),OR('Dealflow centrale'!V3411='Convalida dati'!$D$12,'Dealflow centrale'!V3411='Convalida dati'!$D$9,'Dealflow centrale'!V3411='Convalida dati'!$D$6),IF(T3411="",OR(V3411="",V3411='Convalida dati'!$D$8),"FALSO")))</f>
        <v>1</v>
      </c>
      <c r="F3411" s="58" t="str">
        <f t="shared" ca="1" si="486"/>
        <v>OK</v>
      </c>
      <c r="G3411" s="401">
        <f t="shared" si="458"/>
        <v>3406</v>
      </c>
      <c r="H3411" s="402">
        <v>45545</v>
      </c>
      <c r="I3411" s="403">
        <v>45545</v>
      </c>
      <c r="J3411" s="279" t="s">
        <v>6714</v>
      </c>
      <c r="K3411" s="70" t="s">
        <v>62</v>
      </c>
      <c r="L3411" s="70" t="s">
        <v>149</v>
      </c>
      <c r="M3411" s="70" t="s">
        <v>92</v>
      </c>
      <c r="N3411" s="75"/>
      <c r="O3411" s="73" t="s">
        <v>6049</v>
      </c>
      <c r="P3411" s="72" t="s">
        <v>35</v>
      </c>
      <c r="Q3411" s="281" t="s">
        <v>170</v>
      </c>
      <c r="R3411" s="385" t="s">
        <v>53</v>
      </c>
      <c r="S3411" s="388" t="str">
        <f>'EVCA sectoralclassification'!E77</f>
        <v>Business and industrial services</v>
      </c>
      <c r="T3411" s="385" t="s">
        <v>166</v>
      </c>
      <c r="U3411" s="72" t="s">
        <v>218</v>
      </c>
      <c r="V3411" s="431" t="s">
        <v>5177</v>
      </c>
      <c r="W3411" s="464"/>
      <c r="X3411" s="491">
        <v>45546</v>
      </c>
      <c r="Y3411" s="483"/>
      <c r="Z3411" s="49"/>
    </row>
    <row r="3412" spans="1:27" ht="42.45" hidden="1" customHeight="1" x14ac:dyDescent="0.3">
      <c r="B3412" s="56" t="str">
        <f t="shared" ca="1" si="484"/>
        <v>VERO</v>
      </c>
      <c r="C3412" s="57" t="b">
        <f t="shared" si="485"/>
        <v>1</v>
      </c>
      <c r="D3412" s="57" t="b">
        <f>+IF(Q3412='Convalida dati'!$B$16,AND('Dealflow centrale'!V3412&lt;&gt;"",I3412&lt;&gt;""),IF(AND('Dealflow centrale'!Q3412='Convalida dati'!$B$17,'Dealflow centrale'!I3412=""),OR('Dealflow centrale'!V3412="",V3412='Convalida dati'!$D$8),"FALSO"))</f>
        <v>1</v>
      </c>
      <c r="E3412" s="57" t="b">
        <f>+IF(OR(T3412='Convalida dati'!$F$4,T3412='Convalida dati'!$F$5,T3412='Convalida dati'!$F$8),OR('Dealflow centrale'!V3412='Convalida dati'!$D$9,V3412='Convalida dati'!$D$6,V3412='Convalida dati'!$D$7,V3412='Convalida dati'!$D$11),IF(OR('Dealflow centrale'!T3412='Convalida dati'!$F$6,'Dealflow centrale'!T3412='Convalida dati'!$F$7),OR('Dealflow centrale'!V3412='Convalida dati'!$D$12,'Dealflow centrale'!V3412='Convalida dati'!$D$9,'Dealflow centrale'!V3412='Convalida dati'!$D$6),IF(T3412="",OR(V3412="",V3412='Convalida dati'!$D$8),"FALSO")))</f>
        <v>1</v>
      </c>
      <c r="F3412" s="58" t="str">
        <f t="shared" ca="1" si="486"/>
        <v>OK</v>
      </c>
      <c r="G3412" s="66">
        <f t="shared" si="458"/>
        <v>3407</v>
      </c>
      <c r="H3412" s="85">
        <v>45545</v>
      </c>
      <c r="I3412" s="296">
        <v>45546</v>
      </c>
      <c r="J3412" s="292" t="s">
        <v>6715</v>
      </c>
      <c r="K3412" s="76" t="s">
        <v>62</v>
      </c>
      <c r="L3412" s="76" t="s">
        <v>149</v>
      </c>
      <c r="M3412" s="78" t="s">
        <v>92</v>
      </c>
      <c r="N3412" s="64"/>
      <c r="O3412" s="272" t="s">
        <v>6723</v>
      </c>
      <c r="P3412" s="78" t="s">
        <v>34</v>
      </c>
      <c r="Q3412" s="280" t="s">
        <v>170</v>
      </c>
      <c r="R3412" s="382" t="s">
        <v>49</v>
      </c>
      <c r="S3412" s="387" t="str">
        <f>'EVCA sectoralclassification'!E214</f>
        <v>Systems software</v>
      </c>
      <c r="T3412" s="382" t="s">
        <v>166</v>
      </c>
      <c r="U3412" s="78" t="s">
        <v>218</v>
      </c>
      <c r="V3412" s="427" t="s">
        <v>5177</v>
      </c>
      <c r="W3412" s="462"/>
      <c r="X3412" s="489">
        <v>45546</v>
      </c>
      <c r="Y3412" s="482"/>
      <c r="Z3412" s="49"/>
    </row>
    <row r="3413" spans="1:27" ht="42.45" hidden="1" customHeight="1" x14ac:dyDescent="0.3">
      <c r="B3413" s="56" t="str">
        <f t="shared" ca="1" si="484"/>
        <v>VERO</v>
      </c>
      <c r="C3413" s="57" t="b">
        <f t="shared" si="485"/>
        <v>1</v>
      </c>
      <c r="D3413" s="57" t="b">
        <f>+IF(Q3413='Convalida dati'!$B$16,AND('Dealflow centrale'!V3413&lt;&gt;"",I3413&lt;&gt;""),IF(AND('Dealflow centrale'!Q3413='Convalida dati'!$B$17,'Dealflow centrale'!I3413=""),OR('Dealflow centrale'!V3413="",V3413='Convalida dati'!$D$8),"FALSO"))</f>
        <v>1</v>
      </c>
      <c r="E3413" s="57" t="b">
        <f>+IF(OR(T3413='Convalida dati'!$F$4,T3413='Convalida dati'!$F$5,T3413='Convalida dati'!$F$8),OR('Dealflow centrale'!V3413='Convalida dati'!$D$9,V3413='Convalida dati'!$D$6,V3413='Convalida dati'!$D$7,V3413='Convalida dati'!$D$11),IF(OR('Dealflow centrale'!T3413='Convalida dati'!$F$6,'Dealflow centrale'!T3413='Convalida dati'!$F$7),OR('Dealflow centrale'!V3413='Convalida dati'!$D$12,'Dealflow centrale'!V3413='Convalida dati'!$D$9,'Dealflow centrale'!V3413='Convalida dati'!$D$6),IF(T3413="",OR(V3413="",V3413='Convalida dati'!$D$8),"FALSO")))</f>
        <v>1</v>
      </c>
      <c r="F3413" s="58" t="str">
        <f t="shared" ca="1" si="486"/>
        <v>OK</v>
      </c>
      <c r="G3413" s="401">
        <f t="shared" si="458"/>
        <v>3408</v>
      </c>
      <c r="H3413" s="402">
        <v>45545</v>
      </c>
      <c r="I3413" s="403">
        <v>45545</v>
      </c>
      <c r="J3413" s="279" t="s">
        <v>6716</v>
      </c>
      <c r="K3413" s="70" t="s">
        <v>62</v>
      </c>
      <c r="L3413" s="70" t="s">
        <v>149</v>
      </c>
      <c r="M3413" s="70" t="s">
        <v>92</v>
      </c>
      <c r="N3413" s="75"/>
      <c r="O3413" s="73" t="s">
        <v>6724</v>
      </c>
      <c r="P3413" s="72" t="s">
        <v>34</v>
      </c>
      <c r="Q3413" s="281" t="s">
        <v>170</v>
      </c>
      <c r="R3413" s="385" t="s">
        <v>49</v>
      </c>
      <c r="S3413" s="388" t="str">
        <f>'EVCA sectoralclassification'!E214</f>
        <v>Systems software</v>
      </c>
      <c r="T3413" s="385" t="s">
        <v>166</v>
      </c>
      <c r="U3413" s="72" t="s">
        <v>218</v>
      </c>
      <c r="V3413" s="431" t="s">
        <v>5177</v>
      </c>
      <c r="W3413" s="464"/>
      <c r="X3413" s="491">
        <v>45546</v>
      </c>
      <c r="Y3413" s="483"/>
      <c r="Z3413" s="49"/>
    </row>
    <row r="3414" spans="1:27" ht="42.45" hidden="1" customHeight="1" x14ac:dyDescent="0.3">
      <c r="B3414" s="56" t="str">
        <f t="shared" ca="1" si="484"/>
        <v>VERO</v>
      </c>
      <c r="C3414" s="57" t="b">
        <f t="shared" si="485"/>
        <v>1</v>
      </c>
      <c r="D3414" s="57" t="b">
        <f>+IF(Q3414='Convalida dati'!$B$16,AND('Dealflow centrale'!V3414&lt;&gt;"",I3414&lt;&gt;""),IF(AND('Dealflow centrale'!Q3414='Convalida dati'!$B$17,'Dealflow centrale'!I3414=""),OR('Dealflow centrale'!V3414="",V3414='Convalida dati'!$D$8),"FALSO"))</f>
        <v>1</v>
      </c>
      <c r="E3414" s="57" t="b">
        <f>+IF(OR(T3414='Convalida dati'!$F$4,T3414='Convalida dati'!$F$5,T3414='Convalida dati'!$F$8),OR('Dealflow centrale'!V3414='Convalida dati'!$D$9,V3414='Convalida dati'!$D$6,V3414='Convalida dati'!$D$7,V3414='Convalida dati'!$D$11),IF(OR('Dealflow centrale'!T3414='Convalida dati'!$F$6,'Dealflow centrale'!T3414='Convalida dati'!$F$7),OR('Dealflow centrale'!V3414='Convalida dati'!$D$12,'Dealflow centrale'!V3414='Convalida dati'!$D$9,'Dealflow centrale'!V3414='Convalida dati'!$D$6),IF(T3414="",OR(V3414="",V3414='Convalida dati'!$D$8),"FALSO")))</f>
        <v>1</v>
      </c>
      <c r="F3414" s="58" t="str">
        <f t="shared" ca="1" si="486"/>
        <v>OK</v>
      </c>
      <c r="G3414" s="66">
        <f t="shared" si="458"/>
        <v>3409</v>
      </c>
      <c r="H3414" s="85">
        <v>45544</v>
      </c>
      <c r="I3414" s="296">
        <v>45544</v>
      </c>
      <c r="J3414" s="292" t="s">
        <v>6717</v>
      </c>
      <c r="K3414" s="76" t="s">
        <v>62</v>
      </c>
      <c r="L3414" s="76" t="s">
        <v>206</v>
      </c>
      <c r="M3414" s="76" t="s">
        <v>206</v>
      </c>
      <c r="N3414" s="64"/>
      <c r="O3414" s="272" t="s">
        <v>6725</v>
      </c>
      <c r="P3414" s="78" t="s">
        <v>34</v>
      </c>
      <c r="Q3414" s="280" t="s">
        <v>170</v>
      </c>
      <c r="R3414" s="382" t="s">
        <v>49</v>
      </c>
      <c r="S3414" s="387" t="str">
        <f>'EVCA sectoralclassification'!E214</f>
        <v>Systems software</v>
      </c>
      <c r="T3414" s="382" t="s">
        <v>166</v>
      </c>
      <c r="U3414" s="78" t="s">
        <v>218</v>
      </c>
      <c r="V3414" s="427" t="s">
        <v>5177</v>
      </c>
      <c r="W3414" s="462"/>
      <c r="X3414" s="489">
        <v>45546</v>
      </c>
      <c r="Y3414" s="482"/>
      <c r="Z3414" s="49"/>
    </row>
    <row r="3415" spans="1:27" ht="42.45" hidden="1" customHeight="1" x14ac:dyDescent="0.3">
      <c r="B3415" s="56" t="str">
        <f t="shared" ca="1" si="484"/>
        <v>VERO</v>
      </c>
      <c r="C3415" s="57" t="b">
        <f t="shared" si="485"/>
        <v>1</v>
      </c>
      <c r="D3415" s="57" t="b">
        <f>+IF(Q3415='Convalida dati'!$B$16,AND('Dealflow centrale'!V3415&lt;&gt;"",I3415&lt;&gt;""),IF(AND('Dealflow centrale'!Q3415='Convalida dati'!$B$17,'Dealflow centrale'!I3415=""),OR('Dealflow centrale'!V3415="",V3415='Convalida dati'!$D$8),"FALSO"))</f>
        <v>1</v>
      </c>
      <c r="E3415" s="57" t="b">
        <f>+IF(OR(T3415='Convalida dati'!$F$4,T3415='Convalida dati'!$F$5,T3415='Convalida dati'!$F$8),OR('Dealflow centrale'!V3415='Convalida dati'!$D$9,V3415='Convalida dati'!$D$6,V3415='Convalida dati'!$D$7,V3415='Convalida dati'!$D$11),IF(OR('Dealflow centrale'!T3415='Convalida dati'!$F$6,'Dealflow centrale'!T3415='Convalida dati'!$F$7),OR('Dealflow centrale'!V3415='Convalida dati'!$D$12,'Dealflow centrale'!V3415='Convalida dati'!$D$9,'Dealflow centrale'!V3415='Convalida dati'!$D$6),IF(T3415="",OR(V3415="",V3415='Convalida dati'!$D$8),"FALSO")))</f>
        <v>1</v>
      </c>
      <c r="F3415" s="58" t="str">
        <f t="shared" ca="1" si="486"/>
        <v>OK</v>
      </c>
      <c r="G3415" s="401">
        <f t="shared" si="458"/>
        <v>3410</v>
      </c>
      <c r="H3415" s="402">
        <v>45530</v>
      </c>
      <c r="I3415" s="403">
        <v>45545</v>
      </c>
      <c r="J3415" s="279" t="s">
        <v>6726</v>
      </c>
      <c r="K3415" s="70" t="s">
        <v>62</v>
      </c>
      <c r="L3415" s="70" t="s">
        <v>192</v>
      </c>
      <c r="M3415" s="70" t="s">
        <v>95</v>
      </c>
      <c r="N3415" s="75"/>
      <c r="O3415" s="73" t="s">
        <v>6628</v>
      </c>
      <c r="P3415" s="72" t="s">
        <v>83</v>
      </c>
      <c r="Q3415" s="281" t="s">
        <v>170</v>
      </c>
      <c r="R3415" s="385" t="s">
        <v>46</v>
      </c>
      <c r="S3415" s="388" t="str">
        <f>'EVCA sectoralclassification'!E178</f>
        <v>Environmental services</v>
      </c>
      <c r="T3415" s="385" t="s">
        <v>166</v>
      </c>
      <c r="U3415" s="72" t="s">
        <v>218</v>
      </c>
      <c r="V3415" s="431" t="s">
        <v>5177</v>
      </c>
      <c r="W3415" s="464"/>
      <c r="X3415" s="491">
        <v>45546</v>
      </c>
      <c r="Y3415" s="483"/>
      <c r="Z3415" s="49"/>
    </row>
    <row r="3416" spans="1:27" ht="42.45" hidden="1" customHeight="1" x14ac:dyDescent="0.3">
      <c r="B3416" s="56" t="str">
        <f t="shared" ca="1" si="484"/>
        <v>VERO</v>
      </c>
      <c r="C3416" s="57" t="b">
        <f t="shared" si="485"/>
        <v>1</v>
      </c>
      <c r="D3416" s="57" t="b">
        <f>+IF(Q3416='Convalida dati'!$B$16,AND('Dealflow centrale'!V3416&lt;&gt;"",I3416&lt;&gt;""),IF(AND('Dealflow centrale'!Q3416='Convalida dati'!$B$17,'Dealflow centrale'!I3416=""),OR('Dealflow centrale'!V3416="",V3416='Convalida dati'!$D$8),"FALSO"))</f>
        <v>1</v>
      </c>
      <c r="E3416" s="57" t="b">
        <f>+IF(OR(T3416='Convalida dati'!$F$4,T3416='Convalida dati'!$F$5,T3416='Convalida dati'!$F$8),OR('Dealflow centrale'!V3416='Convalida dati'!$D$9,V3416='Convalida dati'!$D$6,V3416='Convalida dati'!$D$7,V3416='Convalida dati'!$D$11),IF(OR('Dealflow centrale'!T3416='Convalida dati'!$F$6,'Dealflow centrale'!T3416='Convalida dati'!$F$7),OR('Dealflow centrale'!V3416='Convalida dati'!$D$12,'Dealflow centrale'!V3416='Convalida dati'!$D$9,'Dealflow centrale'!V3416='Convalida dati'!$D$6),IF(T3416="",OR(V3416="",V3416='Convalida dati'!$D$8),"FALSO")))</f>
        <v>1</v>
      </c>
      <c r="F3416" s="58" t="str">
        <f t="shared" ca="1" si="486"/>
        <v>OK</v>
      </c>
      <c r="G3416" s="66">
        <f t="shared" si="458"/>
        <v>3411</v>
      </c>
      <c r="H3416" s="85">
        <v>45540</v>
      </c>
      <c r="I3416" s="296">
        <v>45545</v>
      </c>
      <c r="J3416" s="292" t="s">
        <v>6718</v>
      </c>
      <c r="K3416" s="76" t="s">
        <v>62</v>
      </c>
      <c r="L3416" s="76" t="s">
        <v>760</v>
      </c>
      <c r="M3416" s="78" t="s">
        <v>99</v>
      </c>
      <c r="N3416" s="64"/>
      <c r="O3416" s="272" t="s">
        <v>6727</v>
      </c>
      <c r="P3416" s="78" t="s">
        <v>34</v>
      </c>
      <c r="Q3416" s="280" t="s">
        <v>170</v>
      </c>
      <c r="R3416" s="382" t="s">
        <v>53</v>
      </c>
      <c r="S3416" s="387" t="str">
        <f>'EVCA sectoralclassification'!E183</f>
        <v>Financial institutions and services</v>
      </c>
      <c r="T3416" s="382" t="s">
        <v>166</v>
      </c>
      <c r="U3416" s="78" t="s">
        <v>218</v>
      </c>
      <c r="V3416" s="427" t="s">
        <v>5177</v>
      </c>
      <c r="W3416" s="462"/>
      <c r="X3416" s="489">
        <v>45546</v>
      </c>
      <c r="Y3416" s="482"/>
      <c r="Z3416" s="49"/>
    </row>
    <row r="3417" spans="1:27" ht="42.45" hidden="1" customHeight="1" x14ac:dyDescent="0.3">
      <c r="B3417" s="56" t="str">
        <f t="shared" ref="B3417:B3431" ca="1" si="487">IF(AND(+H3417&lt;=X3417,X3417&lt;=TODAY()),"VERO","FALSO")</f>
        <v>VERO</v>
      </c>
      <c r="C3417" s="57" t="b">
        <f t="shared" ref="C3417:C3431" si="488">+(AND(G3417&lt;&gt;"",H3417&lt;&gt;"",J3417&lt;&gt;"",K3417&lt;&gt;"",L3417&lt;&gt;"",M3417&lt;&gt;"",P3417&lt;&gt;"",Q3417&lt;&gt;""))</f>
        <v>1</v>
      </c>
      <c r="D3417" s="57" t="b">
        <f>+IF(Q3417='Convalida dati'!$B$16,AND('Dealflow centrale'!V3417&lt;&gt;"",I3417&lt;&gt;""),IF(AND('Dealflow centrale'!Q3417='Convalida dati'!$B$17,'Dealflow centrale'!I3417=""),OR('Dealflow centrale'!V3417="",V3417='Convalida dati'!$D$8),"FALSO"))</f>
        <v>1</v>
      </c>
      <c r="E3417" s="57" t="b">
        <f>+IF(OR(T3417='Convalida dati'!$F$4,T3417='Convalida dati'!$F$5,T3417='Convalida dati'!$F$8),OR('Dealflow centrale'!V3417='Convalida dati'!$D$9,V3417='Convalida dati'!$D$6,V3417='Convalida dati'!$D$7,V3417='Convalida dati'!$D$11),IF(OR('Dealflow centrale'!T3417='Convalida dati'!$F$6,'Dealflow centrale'!T3417='Convalida dati'!$F$7),OR('Dealflow centrale'!V3417='Convalida dati'!$D$12,'Dealflow centrale'!V3417='Convalida dati'!$D$9,'Dealflow centrale'!V3417='Convalida dati'!$D$6),IF(T3417="",OR(V3417="",V3417='Convalida dati'!$D$8),"FALSO")))</f>
        <v>1</v>
      </c>
      <c r="F3417" s="58" t="str">
        <f t="shared" ref="F3417:F3431" ca="1" si="489">+IF(AND(B3417="VERO",C3417=TRUE,D3417=TRUE,E3417=TRUE),"OK","ERRORE")</f>
        <v>OK</v>
      </c>
      <c r="G3417" s="401">
        <f t="shared" si="458"/>
        <v>3412</v>
      </c>
      <c r="H3417" s="402">
        <v>45541</v>
      </c>
      <c r="I3417" s="403">
        <v>45546</v>
      </c>
      <c r="J3417" s="279" t="s">
        <v>6742</v>
      </c>
      <c r="K3417" s="70" t="s">
        <v>6349</v>
      </c>
      <c r="L3417" s="70" t="s">
        <v>206</v>
      </c>
      <c r="M3417" s="70" t="s">
        <v>206</v>
      </c>
      <c r="N3417" s="75"/>
      <c r="O3417" s="73" t="s">
        <v>6745</v>
      </c>
      <c r="P3417" s="72" t="s">
        <v>37</v>
      </c>
      <c r="Q3417" s="281" t="s">
        <v>170</v>
      </c>
      <c r="R3417" s="385" t="s">
        <v>49</v>
      </c>
      <c r="S3417" s="388" t="str">
        <f>'EVCA sectoralclassification'!E214</f>
        <v>Systems software</v>
      </c>
      <c r="T3417" s="385" t="s">
        <v>41</v>
      </c>
      <c r="U3417" s="72" t="s">
        <v>6746</v>
      </c>
      <c r="V3417" s="447" t="s">
        <v>174</v>
      </c>
      <c r="W3417" s="471"/>
      <c r="X3417" s="491">
        <v>45554</v>
      </c>
      <c r="Y3417" s="483" t="s">
        <v>6748</v>
      </c>
      <c r="Z3417" s="49"/>
    </row>
    <row r="3418" spans="1:27" s="404" customFormat="1" ht="42.45" hidden="1" customHeight="1" x14ac:dyDescent="0.3">
      <c r="A3418" s="49"/>
      <c r="B3418" s="56" t="str">
        <f t="shared" ca="1" si="487"/>
        <v>VERO</v>
      </c>
      <c r="C3418" s="57" t="b">
        <f t="shared" si="488"/>
        <v>1</v>
      </c>
      <c r="D3418" s="57" t="b">
        <f>+IF(Q3418='Convalida dati'!$B$16,AND('Dealflow centrale'!V3418&lt;&gt;"",I3418&lt;&gt;""),IF(AND('Dealflow centrale'!Q3418='Convalida dati'!$B$17,'Dealflow centrale'!I3418=""),OR('Dealflow centrale'!V3418="",V3418='Convalida dati'!$D$8),"FALSO"))</f>
        <v>1</v>
      </c>
      <c r="E3418" s="57" t="b">
        <f>+IF(OR(T3418='Convalida dati'!$F$4,T3418='Convalida dati'!$F$5,T3418='Convalida dati'!$F$8),OR('Dealflow centrale'!V3418='Convalida dati'!$D$9,V3418='Convalida dati'!$D$6,V3418='Convalida dati'!$D$7,V3418='Convalida dati'!$D$11),IF(OR('Dealflow centrale'!T3418='Convalida dati'!$F$6,'Dealflow centrale'!T3418='Convalida dati'!$F$7),OR('Dealflow centrale'!V3418='Convalida dati'!$D$12,'Dealflow centrale'!V3418='Convalida dati'!$D$9,'Dealflow centrale'!V3418='Convalida dati'!$D$6),IF(T3418="",OR(V3418="",V3418='Convalida dati'!$D$8),"FALSO")))</f>
        <v>1</v>
      </c>
      <c r="F3418" s="58" t="str">
        <f t="shared" ca="1" si="489"/>
        <v>OK</v>
      </c>
      <c r="G3418" s="66">
        <f t="shared" ref="G3418:G3532" si="490">+G3417+1</f>
        <v>3413</v>
      </c>
      <c r="H3418" s="85">
        <v>45546</v>
      </c>
      <c r="I3418" s="296">
        <v>45546</v>
      </c>
      <c r="J3418" s="292" t="s">
        <v>6741</v>
      </c>
      <c r="K3418" s="76" t="s">
        <v>62</v>
      </c>
      <c r="L3418" s="76" t="s">
        <v>802</v>
      </c>
      <c r="M3418" s="78" t="s">
        <v>99</v>
      </c>
      <c r="N3418" s="64"/>
      <c r="O3418" s="272" t="s">
        <v>6747</v>
      </c>
      <c r="P3418" s="78" t="s">
        <v>34</v>
      </c>
      <c r="Q3418" s="280" t="s">
        <v>170</v>
      </c>
      <c r="R3418" s="382" t="s">
        <v>49</v>
      </c>
      <c r="S3418" s="387" t="str">
        <f>'EVCA sectoralclassification'!E203</f>
        <v>Consumer electronics</v>
      </c>
      <c r="T3418" s="382" t="s">
        <v>166</v>
      </c>
      <c r="U3418" s="78" t="s">
        <v>218</v>
      </c>
      <c r="V3418" s="427" t="s">
        <v>5177</v>
      </c>
      <c r="W3418" s="462"/>
      <c r="X3418" s="489">
        <v>45554</v>
      </c>
      <c r="Y3418" s="482"/>
      <c r="Z3418" s="49"/>
      <c r="AA3418" s="49"/>
    </row>
    <row r="3419" spans="1:27" s="404" customFormat="1" ht="42.45" hidden="1" customHeight="1" x14ac:dyDescent="0.3">
      <c r="B3419" s="56" t="str">
        <f t="shared" ca="1" si="487"/>
        <v>VERO</v>
      </c>
      <c r="C3419" s="57" t="b">
        <f t="shared" si="488"/>
        <v>1</v>
      </c>
      <c r="D3419" s="57" t="b">
        <f>+IF(Q3419='Convalida dati'!$B$16,AND('Dealflow centrale'!V3419&lt;&gt;"",I3419&lt;&gt;""),IF(AND('Dealflow centrale'!Q3419='Convalida dati'!$B$17,'Dealflow centrale'!I3419=""),OR('Dealflow centrale'!V3419="",V3419='Convalida dati'!$D$8),"FALSO"))</f>
        <v>1</v>
      </c>
      <c r="E3419" s="57" t="b">
        <f>+IF(OR(T3419='Convalida dati'!$F$4,T3419='Convalida dati'!$F$5,T3419='Convalida dati'!$F$8),OR('Dealflow centrale'!V3419='Convalida dati'!$D$9,V3419='Convalida dati'!$D$6,V3419='Convalida dati'!$D$7,V3419='Convalida dati'!$D$11),IF(OR('Dealflow centrale'!T3419='Convalida dati'!$F$6,'Dealflow centrale'!T3419='Convalida dati'!$F$7),OR('Dealflow centrale'!V3419='Convalida dati'!$D$12,'Dealflow centrale'!V3419='Convalida dati'!$D$9,'Dealflow centrale'!V3419='Convalida dati'!$D$6),IF(T3419="",OR(V3419="",V3419='Convalida dati'!$D$8),"FALSO")))</f>
        <v>1</v>
      </c>
      <c r="F3419" s="58" t="str">
        <f t="shared" ca="1" si="489"/>
        <v>OK</v>
      </c>
      <c r="G3419" s="401">
        <f t="shared" si="490"/>
        <v>3414</v>
      </c>
      <c r="H3419" s="408">
        <v>45540</v>
      </c>
      <c r="I3419" s="403">
        <v>45540</v>
      </c>
      <c r="J3419" s="409" t="s">
        <v>6740</v>
      </c>
      <c r="K3419" s="410" t="s">
        <v>62</v>
      </c>
      <c r="L3419" s="410" t="s">
        <v>149</v>
      </c>
      <c r="M3419" s="400" t="s">
        <v>92</v>
      </c>
      <c r="N3419" s="405"/>
      <c r="O3419" s="411" t="s">
        <v>6749</v>
      </c>
      <c r="P3419" s="400" t="s">
        <v>34</v>
      </c>
      <c r="Q3419" s="412" t="s">
        <v>170</v>
      </c>
      <c r="R3419" s="413" t="s">
        <v>49</v>
      </c>
      <c r="S3419" s="398" t="str">
        <f>'EVCA sectoralclassification'!E214</f>
        <v>Systems software</v>
      </c>
      <c r="T3419" s="413" t="s">
        <v>166</v>
      </c>
      <c r="U3419" s="400" t="s">
        <v>218</v>
      </c>
      <c r="V3419" s="431" t="s">
        <v>5177</v>
      </c>
      <c r="W3419" s="464"/>
      <c r="X3419" s="491">
        <v>45554</v>
      </c>
      <c r="Y3419" s="486"/>
      <c r="Z3419" s="49"/>
    </row>
    <row r="3420" spans="1:27" s="404" customFormat="1" ht="42.45" hidden="1" customHeight="1" x14ac:dyDescent="0.3">
      <c r="A3420" s="49"/>
      <c r="B3420" s="56" t="str">
        <f t="shared" ca="1" si="487"/>
        <v>VERO</v>
      </c>
      <c r="C3420" s="57" t="b">
        <f t="shared" si="488"/>
        <v>1</v>
      </c>
      <c r="D3420" s="57" t="b">
        <f>+IF(Q3420='Convalida dati'!$B$16,AND('Dealflow centrale'!V3420&lt;&gt;"",I3420&lt;&gt;""),IF(AND('Dealflow centrale'!Q3420='Convalida dati'!$B$17,'Dealflow centrale'!I3420=""),OR('Dealflow centrale'!V3420="",V3420='Convalida dati'!$D$8),"FALSO"))</f>
        <v>1</v>
      </c>
      <c r="E3420" s="57" t="b">
        <f>+IF(OR(T3420='Convalida dati'!$F$4,T3420='Convalida dati'!$F$5,T3420='Convalida dati'!$F$8),OR('Dealflow centrale'!V3420='Convalida dati'!$D$9,V3420='Convalida dati'!$D$6,V3420='Convalida dati'!$D$7,V3420='Convalida dati'!$D$11),IF(OR('Dealflow centrale'!T3420='Convalida dati'!$F$6,'Dealflow centrale'!T3420='Convalida dati'!$F$7),OR('Dealflow centrale'!V3420='Convalida dati'!$D$12,'Dealflow centrale'!V3420='Convalida dati'!$D$9,'Dealflow centrale'!V3420='Convalida dati'!$D$6),IF(T3420="",OR(V3420="",V3420='Convalida dati'!$D$8),"FALSO")))</f>
        <v>1</v>
      </c>
      <c r="F3420" s="58" t="str">
        <f t="shared" ca="1" si="489"/>
        <v>OK</v>
      </c>
      <c r="G3420" s="66">
        <f t="shared" si="490"/>
        <v>3415</v>
      </c>
      <c r="H3420" s="85">
        <v>45547</v>
      </c>
      <c r="I3420" s="296">
        <v>45547</v>
      </c>
      <c r="J3420" s="292" t="s">
        <v>6739</v>
      </c>
      <c r="K3420" s="76" t="s">
        <v>62</v>
      </c>
      <c r="L3420" s="76" t="s">
        <v>206</v>
      </c>
      <c r="M3420" s="78" t="s">
        <v>206</v>
      </c>
      <c r="N3420" s="64"/>
      <c r="O3420" s="272" t="s">
        <v>6206</v>
      </c>
      <c r="P3420" s="78" t="s">
        <v>83</v>
      </c>
      <c r="Q3420" s="280" t="s">
        <v>170</v>
      </c>
      <c r="R3420" s="382" t="s">
        <v>48</v>
      </c>
      <c r="S3420" s="387" t="str">
        <f>'EVCA sectoralclassification'!E200</f>
        <v>Internet technologies</v>
      </c>
      <c r="T3420" s="382" t="s">
        <v>166</v>
      </c>
      <c r="U3420" s="78" t="s">
        <v>218</v>
      </c>
      <c r="V3420" s="427" t="s">
        <v>5177</v>
      </c>
      <c r="W3420" s="462"/>
      <c r="X3420" s="489">
        <v>45554</v>
      </c>
      <c r="Y3420" s="482"/>
      <c r="Z3420" s="49"/>
      <c r="AA3420" s="49"/>
    </row>
    <row r="3421" spans="1:27" s="404" customFormat="1" ht="42.45" hidden="1" customHeight="1" x14ac:dyDescent="0.3">
      <c r="B3421" s="56" t="str">
        <f t="shared" ca="1" si="487"/>
        <v>VERO</v>
      </c>
      <c r="C3421" s="57" t="b">
        <f t="shared" si="488"/>
        <v>1</v>
      </c>
      <c r="D3421" s="57" t="b">
        <f>+IF(Q3421='Convalida dati'!$B$16,AND('Dealflow centrale'!V3421&lt;&gt;"",I3421&lt;&gt;""),IF(AND('Dealflow centrale'!Q3421='Convalida dati'!$B$17,'Dealflow centrale'!I3421=""),OR('Dealflow centrale'!V3421="",V3421='Convalida dati'!$D$8),"FALSO"))</f>
        <v>1</v>
      </c>
      <c r="E3421" s="57" t="b">
        <f>+IF(OR(T3421='Convalida dati'!$F$4,T3421='Convalida dati'!$F$5,T3421='Convalida dati'!$F$8),OR('Dealflow centrale'!V3421='Convalida dati'!$D$9,V3421='Convalida dati'!$D$6,V3421='Convalida dati'!$D$7,V3421='Convalida dati'!$D$11),IF(OR('Dealflow centrale'!T3421='Convalida dati'!$F$6,'Dealflow centrale'!T3421='Convalida dati'!$F$7),OR('Dealflow centrale'!V3421='Convalida dati'!$D$12,'Dealflow centrale'!V3421='Convalida dati'!$D$9,'Dealflow centrale'!V3421='Convalida dati'!$D$6),IF(T3421="",OR(V3421="",V3421='Convalida dati'!$D$8),"FALSO")))</f>
        <v>1</v>
      </c>
      <c r="F3421" s="58" t="str">
        <f t="shared" ca="1" si="489"/>
        <v>OK</v>
      </c>
      <c r="G3421" s="401">
        <f t="shared" si="490"/>
        <v>3416</v>
      </c>
      <c r="H3421" s="408">
        <v>45547</v>
      </c>
      <c r="I3421" s="403">
        <v>45547</v>
      </c>
      <c r="J3421" s="409" t="s">
        <v>6738</v>
      </c>
      <c r="K3421" s="410" t="s">
        <v>62</v>
      </c>
      <c r="L3421" s="410" t="s">
        <v>69</v>
      </c>
      <c r="M3421" s="400" t="s">
        <v>70</v>
      </c>
      <c r="N3421" s="405"/>
      <c r="O3421" s="411" t="s">
        <v>6206</v>
      </c>
      <c r="P3421" s="400" t="s">
        <v>83</v>
      </c>
      <c r="Q3421" s="412" t="s">
        <v>170</v>
      </c>
      <c r="R3421" s="413" t="s">
        <v>48</v>
      </c>
      <c r="S3421" s="398" t="str">
        <f>'EVCA sectoralclassification'!E200</f>
        <v>Internet technologies</v>
      </c>
      <c r="T3421" s="413" t="s">
        <v>166</v>
      </c>
      <c r="U3421" s="400" t="s">
        <v>218</v>
      </c>
      <c r="V3421" s="431" t="s">
        <v>5177</v>
      </c>
      <c r="W3421" s="464"/>
      <c r="X3421" s="491">
        <v>45554</v>
      </c>
      <c r="Y3421" s="486"/>
      <c r="Z3421" s="49"/>
    </row>
    <row r="3422" spans="1:27" s="404" customFormat="1" ht="42.45" hidden="1" customHeight="1" x14ac:dyDescent="0.3">
      <c r="A3422" s="49"/>
      <c r="B3422" s="56" t="str">
        <f t="shared" ca="1" si="487"/>
        <v>VERO</v>
      </c>
      <c r="C3422" s="57" t="b">
        <f t="shared" si="488"/>
        <v>1</v>
      </c>
      <c r="D3422" s="57" t="b">
        <f>+IF(Q3422='Convalida dati'!$B$16,AND('Dealflow centrale'!V3422&lt;&gt;"",I3422&lt;&gt;""),IF(AND('Dealflow centrale'!Q3422='Convalida dati'!$B$17,'Dealflow centrale'!I3422=""),OR('Dealflow centrale'!V3422="",V3422='Convalida dati'!$D$8),"FALSO"))</f>
        <v>1</v>
      </c>
      <c r="E3422" s="57" t="b">
        <f>+IF(OR(T3422='Convalida dati'!$F$4,T3422='Convalida dati'!$F$5,T3422='Convalida dati'!$F$8),OR('Dealflow centrale'!V3422='Convalida dati'!$D$9,V3422='Convalida dati'!$D$6,V3422='Convalida dati'!$D$7,V3422='Convalida dati'!$D$11),IF(OR('Dealflow centrale'!T3422='Convalida dati'!$F$6,'Dealflow centrale'!T3422='Convalida dati'!$F$7),OR('Dealflow centrale'!V3422='Convalida dati'!$D$12,'Dealflow centrale'!V3422='Convalida dati'!$D$9,'Dealflow centrale'!V3422='Convalida dati'!$D$6),IF(T3422="",OR(V3422="",V3422='Convalida dati'!$D$8),"FALSO")))</f>
        <v>1</v>
      </c>
      <c r="F3422" s="58" t="str">
        <f t="shared" ca="1" si="489"/>
        <v>OK</v>
      </c>
      <c r="G3422" s="66">
        <f t="shared" si="490"/>
        <v>3417</v>
      </c>
      <c r="H3422" s="85">
        <v>45547</v>
      </c>
      <c r="I3422" s="296">
        <v>45547</v>
      </c>
      <c r="J3422" s="292" t="s">
        <v>6737</v>
      </c>
      <c r="K3422" s="76" t="s">
        <v>62</v>
      </c>
      <c r="L3422" s="76" t="s">
        <v>149</v>
      </c>
      <c r="M3422" s="78" t="s">
        <v>92</v>
      </c>
      <c r="N3422" s="64"/>
      <c r="O3422" s="272" t="s">
        <v>6206</v>
      </c>
      <c r="P3422" s="78" t="s">
        <v>83</v>
      </c>
      <c r="Q3422" s="280" t="s">
        <v>170</v>
      </c>
      <c r="R3422" s="382" t="s">
        <v>48</v>
      </c>
      <c r="S3422" s="387" t="str">
        <f>'EVCA sectoralclassification'!E200</f>
        <v>Internet technologies</v>
      </c>
      <c r="T3422" s="382" t="s">
        <v>167</v>
      </c>
      <c r="U3422" s="78" t="s">
        <v>218</v>
      </c>
      <c r="V3422" s="427" t="s">
        <v>5177</v>
      </c>
      <c r="W3422" s="462"/>
      <c r="X3422" s="489">
        <v>45554</v>
      </c>
      <c r="Y3422" s="482"/>
      <c r="Z3422" s="49"/>
      <c r="AA3422" s="49"/>
    </row>
    <row r="3423" spans="1:27" s="404" customFormat="1" ht="42.45" hidden="1" customHeight="1" x14ac:dyDescent="0.3">
      <c r="B3423" s="56" t="str">
        <f t="shared" ca="1" si="487"/>
        <v>VERO</v>
      </c>
      <c r="C3423" s="57" t="b">
        <f t="shared" si="488"/>
        <v>1</v>
      </c>
      <c r="D3423" s="57" t="b">
        <f>+IF(Q3423='Convalida dati'!$B$16,AND('Dealflow centrale'!V3423&lt;&gt;"",I3423&lt;&gt;""),IF(AND('Dealflow centrale'!Q3423='Convalida dati'!$B$17,'Dealflow centrale'!I3423=""),OR('Dealflow centrale'!V3423="",V3423='Convalida dati'!$D$8),"FALSO"))</f>
        <v>1</v>
      </c>
      <c r="E3423" s="57" t="b">
        <f>+IF(OR(T3423='Convalida dati'!$F$4,T3423='Convalida dati'!$F$5,T3423='Convalida dati'!$F$8),OR('Dealflow centrale'!V3423='Convalida dati'!$D$9,V3423='Convalida dati'!$D$6,V3423='Convalida dati'!$D$7,V3423='Convalida dati'!$D$11),IF(OR('Dealflow centrale'!T3423='Convalida dati'!$F$6,'Dealflow centrale'!T3423='Convalida dati'!$F$7),OR('Dealflow centrale'!V3423='Convalida dati'!$D$12,'Dealflow centrale'!V3423='Convalida dati'!$D$9,'Dealflow centrale'!V3423='Convalida dati'!$D$6),IF(T3423="",OR(V3423="",V3423='Convalida dati'!$D$8),"FALSO")))</f>
        <v>1</v>
      </c>
      <c r="F3423" s="58" t="str">
        <f t="shared" ca="1" si="489"/>
        <v>OK</v>
      </c>
      <c r="G3423" s="401">
        <f t="shared" si="490"/>
        <v>3418</v>
      </c>
      <c r="H3423" s="408">
        <v>45547</v>
      </c>
      <c r="I3423" s="403">
        <v>45547</v>
      </c>
      <c r="J3423" s="409" t="s">
        <v>6736</v>
      </c>
      <c r="K3423" s="410" t="s">
        <v>62</v>
      </c>
      <c r="L3423" s="410" t="s">
        <v>154</v>
      </c>
      <c r="M3423" s="400" t="s">
        <v>92</v>
      </c>
      <c r="N3423" s="405"/>
      <c r="O3423" s="411" t="s">
        <v>6206</v>
      </c>
      <c r="P3423" s="400" t="s">
        <v>83</v>
      </c>
      <c r="Q3423" s="412" t="s">
        <v>170</v>
      </c>
      <c r="R3423" s="413" t="s">
        <v>48</v>
      </c>
      <c r="S3423" s="398" t="str">
        <f>'EVCA sectoralclassification'!E200</f>
        <v>Internet technologies</v>
      </c>
      <c r="T3423" s="413" t="s">
        <v>166</v>
      </c>
      <c r="U3423" s="400" t="s">
        <v>218</v>
      </c>
      <c r="V3423" s="431" t="s">
        <v>5177</v>
      </c>
      <c r="W3423" s="464"/>
      <c r="X3423" s="491">
        <v>45554</v>
      </c>
      <c r="Y3423" s="486"/>
      <c r="Z3423" s="49"/>
    </row>
    <row r="3424" spans="1:27" s="404" customFormat="1" ht="42.45" hidden="1" customHeight="1" x14ac:dyDescent="0.3">
      <c r="A3424" s="49"/>
      <c r="B3424" s="56" t="str">
        <f t="shared" ca="1" si="487"/>
        <v>VERO</v>
      </c>
      <c r="C3424" s="57" t="b">
        <f t="shared" si="488"/>
        <v>1</v>
      </c>
      <c r="D3424" s="57" t="b">
        <f>+IF(Q3424='Convalida dati'!$B$16,AND('Dealflow centrale'!V3424&lt;&gt;"",I3424&lt;&gt;""),IF(AND('Dealflow centrale'!Q3424='Convalida dati'!$B$17,'Dealflow centrale'!I3424=""),OR('Dealflow centrale'!V3424="",V3424='Convalida dati'!$D$8),"FALSO"))</f>
        <v>1</v>
      </c>
      <c r="E3424" s="57" t="b">
        <f>+IF(OR(T3424='Convalida dati'!$F$4,T3424='Convalida dati'!$F$5,T3424='Convalida dati'!$F$8),OR('Dealflow centrale'!V3424='Convalida dati'!$D$9,V3424='Convalida dati'!$D$6,V3424='Convalida dati'!$D$7,V3424='Convalida dati'!$D$11),IF(OR('Dealflow centrale'!T3424='Convalida dati'!$F$6,'Dealflow centrale'!T3424='Convalida dati'!$F$7),OR('Dealflow centrale'!V3424='Convalida dati'!$D$12,'Dealflow centrale'!V3424='Convalida dati'!$D$9,'Dealflow centrale'!V3424='Convalida dati'!$D$6),IF(T3424="",OR(V3424="",V3424='Convalida dati'!$D$8),"FALSO")))</f>
        <v>1</v>
      </c>
      <c r="F3424" s="58" t="str">
        <f t="shared" ca="1" si="489"/>
        <v>OK</v>
      </c>
      <c r="G3424" s="66">
        <f t="shared" si="490"/>
        <v>3419</v>
      </c>
      <c r="H3424" s="85">
        <v>45551</v>
      </c>
      <c r="I3424" s="296">
        <v>45551</v>
      </c>
      <c r="J3424" s="292" t="s">
        <v>6776</v>
      </c>
      <c r="K3424" s="76" t="s">
        <v>62</v>
      </c>
      <c r="L3424" s="76" t="s">
        <v>1421</v>
      </c>
      <c r="M3424" s="78" t="s">
        <v>89</v>
      </c>
      <c r="N3424" s="64"/>
      <c r="O3424" s="272" t="s">
        <v>6750</v>
      </c>
      <c r="P3424" s="78" t="s">
        <v>35</v>
      </c>
      <c r="Q3424" s="280" t="s">
        <v>170</v>
      </c>
      <c r="R3424" s="382" t="s">
        <v>48</v>
      </c>
      <c r="S3424" s="387" t="str">
        <f>'EVCA sectoralclassification'!E200</f>
        <v>Internet technologies</v>
      </c>
      <c r="T3424" s="382" t="s">
        <v>167</v>
      </c>
      <c r="U3424" s="78" t="s">
        <v>218</v>
      </c>
      <c r="V3424" s="427" t="s">
        <v>5177</v>
      </c>
      <c r="W3424" s="462"/>
      <c r="X3424" s="489">
        <v>45554</v>
      </c>
      <c r="Y3424" s="482"/>
      <c r="Z3424" s="49"/>
      <c r="AA3424" s="49"/>
    </row>
    <row r="3425" spans="1:27" s="404" customFormat="1" ht="42.45" hidden="1" customHeight="1" x14ac:dyDescent="0.3">
      <c r="B3425" s="56" t="str">
        <f t="shared" ca="1" si="487"/>
        <v>VERO</v>
      </c>
      <c r="C3425" s="57" t="b">
        <f t="shared" si="488"/>
        <v>1</v>
      </c>
      <c r="D3425" s="57" t="b">
        <f>+IF(Q3425='Convalida dati'!$B$16,AND('Dealflow centrale'!V3425&lt;&gt;"",I3425&lt;&gt;""),IF(AND('Dealflow centrale'!Q3425='Convalida dati'!$B$17,'Dealflow centrale'!I3425=""),OR('Dealflow centrale'!V3425="",V3425='Convalida dati'!$D$8),"FALSO"))</f>
        <v>1</v>
      </c>
      <c r="E3425" s="57" t="b">
        <f>+IF(OR(T3425='Convalida dati'!$F$4,T3425='Convalida dati'!$F$5,T3425='Convalida dati'!$F$8),OR('Dealflow centrale'!V3425='Convalida dati'!$D$9,V3425='Convalida dati'!$D$6,V3425='Convalida dati'!$D$7,V3425='Convalida dati'!$D$11),IF(OR('Dealflow centrale'!T3425='Convalida dati'!$F$6,'Dealflow centrale'!T3425='Convalida dati'!$F$7),OR('Dealflow centrale'!V3425='Convalida dati'!$D$12,'Dealflow centrale'!V3425='Convalida dati'!$D$9,'Dealflow centrale'!V3425='Convalida dati'!$D$6),IF(T3425="",OR(V3425="",V3425='Convalida dati'!$D$8),"FALSO")))</f>
        <v>1</v>
      </c>
      <c r="F3425" s="58" t="str">
        <f t="shared" ca="1" si="489"/>
        <v>OK</v>
      </c>
      <c r="G3425" s="401">
        <f t="shared" si="490"/>
        <v>3420</v>
      </c>
      <c r="H3425" s="408">
        <v>45552</v>
      </c>
      <c r="I3425" s="403">
        <v>45552</v>
      </c>
      <c r="J3425" s="409" t="s">
        <v>6735</v>
      </c>
      <c r="K3425" s="410" t="s">
        <v>62</v>
      </c>
      <c r="L3425" s="410" t="s">
        <v>234</v>
      </c>
      <c r="M3425" s="400" t="s">
        <v>96</v>
      </c>
      <c r="N3425" s="405"/>
      <c r="O3425" s="411" t="s">
        <v>6751</v>
      </c>
      <c r="P3425" s="400" t="s">
        <v>83</v>
      </c>
      <c r="Q3425" s="412" t="s">
        <v>170</v>
      </c>
      <c r="R3425" s="413" t="s">
        <v>49</v>
      </c>
      <c r="S3425" s="398" t="str">
        <f>'EVCA sectoralclassification'!E214</f>
        <v>Systems software</v>
      </c>
      <c r="T3425" s="413" t="s">
        <v>166</v>
      </c>
      <c r="U3425" s="400" t="s">
        <v>218</v>
      </c>
      <c r="V3425" s="431" t="s">
        <v>5177</v>
      </c>
      <c r="W3425" s="464"/>
      <c r="X3425" s="491">
        <v>45554</v>
      </c>
      <c r="Y3425" s="486"/>
      <c r="Z3425" s="49"/>
    </row>
    <row r="3426" spans="1:27" s="404" customFormat="1" ht="42.45" hidden="1" customHeight="1" x14ac:dyDescent="0.3">
      <c r="A3426" s="49"/>
      <c r="B3426" s="56" t="str">
        <f t="shared" ca="1" si="487"/>
        <v>VERO</v>
      </c>
      <c r="C3426" s="57" t="b">
        <f t="shared" si="488"/>
        <v>1</v>
      </c>
      <c r="D3426" s="57" t="b">
        <f>+IF(Q3426='Convalida dati'!$B$16,AND('Dealflow centrale'!V3426&lt;&gt;"",I3426&lt;&gt;""),IF(AND('Dealflow centrale'!Q3426='Convalida dati'!$B$17,'Dealflow centrale'!I3426=""),OR('Dealflow centrale'!V3426="",V3426='Convalida dati'!$D$8),"FALSO"))</f>
        <v>1</v>
      </c>
      <c r="E3426" s="57" t="b">
        <f>+IF(OR(T3426='Convalida dati'!$F$4,T3426='Convalida dati'!$F$5,T3426='Convalida dati'!$F$8),OR('Dealflow centrale'!V3426='Convalida dati'!$D$9,V3426='Convalida dati'!$D$6,V3426='Convalida dati'!$D$7,V3426='Convalida dati'!$D$11),IF(OR('Dealflow centrale'!T3426='Convalida dati'!$F$6,'Dealflow centrale'!T3426='Convalida dati'!$F$7),OR('Dealflow centrale'!V3426='Convalida dati'!$D$12,'Dealflow centrale'!V3426='Convalida dati'!$D$9,'Dealflow centrale'!V3426='Convalida dati'!$D$6),IF(T3426="",OR(V3426="",V3426='Convalida dati'!$D$8),"FALSO")))</f>
        <v>1</v>
      </c>
      <c r="F3426" s="58" t="str">
        <f t="shared" ca="1" si="489"/>
        <v>OK</v>
      </c>
      <c r="G3426" s="66">
        <f t="shared" si="490"/>
        <v>3421</v>
      </c>
      <c r="H3426" s="85">
        <v>45552</v>
      </c>
      <c r="I3426" s="296">
        <v>45552</v>
      </c>
      <c r="J3426" s="292" t="s">
        <v>6743</v>
      </c>
      <c r="K3426" s="76" t="s">
        <v>62</v>
      </c>
      <c r="L3426" s="76" t="s">
        <v>202</v>
      </c>
      <c r="M3426" s="78" t="s">
        <v>89</v>
      </c>
      <c r="N3426" s="64"/>
      <c r="O3426" s="272" t="s">
        <v>6719</v>
      </c>
      <c r="P3426" s="78" t="s">
        <v>35</v>
      </c>
      <c r="Q3426" s="280" t="s">
        <v>170</v>
      </c>
      <c r="R3426" s="382" t="s">
        <v>47</v>
      </c>
      <c r="S3426" s="387" t="str">
        <f>'EVCA sectoralclassification'!E160</f>
        <v>Restaurants, food services</v>
      </c>
      <c r="T3426" s="382" t="s">
        <v>40</v>
      </c>
      <c r="U3426" s="78" t="s">
        <v>218</v>
      </c>
      <c r="V3426" s="444" t="s">
        <v>6460</v>
      </c>
      <c r="W3426" s="469"/>
      <c r="X3426" s="489">
        <v>45554</v>
      </c>
      <c r="Y3426" s="482"/>
      <c r="Z3426" s="49"/>
      <c r="AA3426" s="49"/>
    </row>
    <row r="3427" spans="1:27" s="404" customFormat="1" ht="42.45" hidden="1" customHeight="1" x14ac:dyDescent="0.3">
      <c r="B3427" s="56" t="str">
        <f t="shared" ca="1" si="487"/>
        <v>VERO</v>
      </c>
      <c r="C3427" s="57" t="b">
        <f t="shared" si="488"/>
        <v>1</v>
      </c>
      <c r="D3427" s="57" t="b">
        <f>+IF(Q3427='Convalida dati'!$B$16,AND('Dealflow centrale'!V3427&lt;&gt;"",I3427&lt;&gt;""),IF(AND('Dealflow centrale'!Q3427='Convalida dati'!$B$17,'Dealflow centrale'!I3427=""),OR('Dealflow centrale'!V3427="",V3427='Convalida dati'!$D$8),"FALSO"))</f>
        <v>1</v>
      </c>
      <c r="E3427" s="57" t="b">
        <f>+IF(OR(T3427='Convalida dati'!$F$4,T3427='Convalida dati'!$F$5,T3427='Convalida dati'!$F$8),OR('Dealflow centrale'!V3427='Convalida dati'!$D$9,V3427='Convalida dati'!$D$6,V3427='Convalida dati'!$D$7,V3427='Convalida dati'!$D$11),IF(OR('Dealflow centrale'!T3427='Convalida dati'!$F$6,'Dealflow centrale'!T3427='Convalida dati'!$F$7),OR('Dealflow centrale'!V3427='Convalida dati'!$D$12,'Dealflow centrale'!V3427='Convalida dati'!$D$9,'Dealflow centrale'!V3427='Convalida dati'!$D$6),IF(T3427="",OR(V3427="",V3427='Convalida dati'!$D$8),"FALSO")))</f>
        <v>1</v>
      </c>
      <c r="F3427" s="58" t="str">
        <f t="shared" ca="1" si="489"/>
        <v>OK</v>
      </c>
      <c r="G3427" s="401">
        <f t="shared" si="490"/>
        <v>3422</v>
      </c>
      <c r="H3427" s="408">
        <v>45552</v>
      </c>
      <c r="I3427" s="403">
        <v>45552</v>
      </c>
      <c r="J3427" s="409" t="s">
        <v>6734</v>
      </c>
      <c r="K3427" s="410" t="s">
        <v>62</v>
      </c>
      <c r="L3427" s="410" t="s">
        <v>206</v>
      </c>
      <c r="M3427" s="400" t="s">
        <v>92</v>
      </c>
      <c r="N3427" s="405"/>
      <c r="O3427" s="411" t="s">
        <v>6719</v>
      </c>
      <c r="P3427" s="400" t="s">
        <v>35</v>
      </c>
      <c r="Q3427" s="412" t="s">
        <v>170</v>
      </c>
      <c r="R3427" s="413" t="s">
        <v>49</v>
      </c>
      <c r="S3427" s="398" t="str">
        <f>'EVCA sectoralclassification'!E214</f>
        <v>Systems software</v>
      </c>
      <c r="T3427" s="413" t="s">
        <v>166</v>
      </c>
      <c r="U3427" s="400" t="s">
        <v>218</v>
      </c>
      <c r="V3427" s="431" t="s">
        <v>5177</v>
      </c>
      <c r="W3427" s="464"/>
      <c r="X3427" s="491">
        <v>45554</v>
      </c>
      <c r="Y3427" s="486"/>
      <c r="Z3427" s="49"/>
    </row>
    <row r="3428" spans="1:27" s="404" customFormat="1" ht="42.45" hidden="1" customHeight="1" x14ac:dyDescent="0.3">
      <c r="A3428" s="49"/>
      <c r="B3428" s="56" t="str">
        <f t="shared" ca="1" si="487"/>
        <v>VERO</v>
      </c>
      <c r="C3428" s="57" t="b">
        <f t="shared" si="488"/>
        <v>1</v>
      </c>
      <c r="D3428" s="57" t="b">
        <f>+IF(Q3428='Convalida dati'!$B$16,AND('Dealflow centrale'!V3428&lt;&gt;"",I3428&lt;&gt;""),IF(AND('Dealflow centrale'!Q3428='Convalida dati'!$B$17,'Dealflow centrale'!I3428=""),OR('Dealflow centrale'!V3428="",V3428='Convalida dati'!$D$8),"FALSO"))</f>
        <v>1</v>
      </c>
      <c r="E3428" s="57" t="b">
        <f>+IF(OR(T3428='Convalida dati'!$F$4,T3428='Convalida dati'!$F$5,T3428='Convalida dati'!$F$8),OR('Dealflow centrale'!V3428='Convalida dati'!$D$9,V3428='Convalida dati'!$D$6,V3428='Convalida dati'!$D$7,V3428='Convalida dati'!$D$11),IF(OR('Dealflow centrale'!T3428='Convalida dati'!$F$6,'Dealflow centrale'!T3428='Convalida dati'!$F$7),OR('Dealflow centrale'!V3428='Convalida dati'!$D$12,'Dealflow centrale'!V3428='Convalida dati'!$D$9,'Dealflow centrale'!V3428='Convalida dati'!$D$6),IF(T3428="",OR(V3428="",V3428='Convalida dati'!$D$8),"FALSO")))</f>
        <v>1</v>
      </c>
      <c r="F3428" s="58" t="str">
        <f t="shared" ca="1" si="489"/>
        <v>OK</v>
      </c>
      <c r="G3428" s="66">
        <f t="shared" si="490"/>
        <v>3423</v>
      </c>
      <c r="H3428" s="85">
        <v>45553</v>
      </c>
      <c r="I3428" s="296">
        <v>45553</v>
      </c>
      <c r="J3428" s="292" t="s">
        <v>6733</v>
      </c>
      <c r="K3428" s="76" t="s">
        <v>62</v>
      </c>
      <c r="L3428" s="76" t="s">
        <v>773</v>
      </c>
      <c r="M3428" s="78" t="s">
        <v>98</v>
      </c>
      <c r="N3428" s="64"/>
      <c r="O3428" s="272" t="s">
        <v>6752</v>
      </c>
      <c r="P3428" s="78" t="s">
        <v>35</v>
      </c>
      <c r="Q3428" s="280" t="s">
        <v>170</v>
      </c>
      <c r="R3428" s="382" t="s">
        <v>51</v>
      </c>
      <c r="S3428" s="387" t="str">
        <f>'EVCA sectoralclassification'!E57</f>
        <v>Business and industrial products</v>
      </c>
      <c r="T3428" s="382" t="s">
        <v>166</v>
      </c>
      <c r="U3428" s="78" t="s">
        <v>218</v>
      </c>
      <c r="V3428" s="427" t="s">
        <v>5177</v>
      </c>
      <c r="W3428" s="462"/>
      <c r="X3428" s="489">
        <v>45554</v>
      </c>
      <c r="Y3428" s="482"/>
      <c r="Z3428" s="49"/>
      <c r="AA3428" s="49"/>
    </row>
    <row r="3429" spans="1:27" s="404" customFormat="1" ht="42.45" hidden="1" customHeight="1" x14ac:dyDescent="0.3">
      <c r="B3429" s="405" t="str">
        <f t="shared" ca="1" si="487"/>
        <v>VERO</v>
      </c>
      <c r="C3429" s="406" t="b">
        <f t="shared" si="488"/>
        <v>1</v>
      </c>
      <c r="D3429" s="406" t="b">
        <f>+IF(Q3429='Convalida dati'!$B$16,AND('Dealflow centrale'!V3429&lt;&gt;"",I3429&lt;&gt;""),IF(AND('Dealflow centrale'!Q3429='Convalida dati'!$B$17,'Dealflow centrale'!I3429=""),OR('Dealflow centrale'!V3429="",V3429='Convalida dati'!$D$8),"FALSO"))</f>
        <v>1</v>
      </c>
      <c r="E3429" s="406" t="b">
        <f>+IF(OR(T3429='Convalida dati'!$F$4,T3429='Convalida dati'!$F$5,T3429='Convalida dati'!$F$8),OR('Dealflow centrale'!V3429='Convalida dati'!$D$9,V3429='Convalida dati'!$D$6,V3429='Convalida dati'!$D$7,V3429='Convalida dati'!$D$11),IF(OR('Dealflow centrale'!T3429='Convalida dati'!$F$6,'Dealflow centrale'!T3429='Convalida dati'!$F$7),OR('Dealflow centrale'!V3429='Convalida dati'!$D$12,'Dealflow centrale'!V3429='Convalida dati'!$D$9,'Dealflow centrale'!V3429='Convalida dati'!$D$6),IF(T3429="",OR(V3429="",V3429='Convalida dati'!$D$8),"FALSO")))</f>
        <v>1</v>
      </c>
      <c r="F3429" s="407" t="str">
        <f t="shared" ca="1" si="489"/>
        <v>OK</v>
      </c>
      <c r="G3429" s="401">
        <f t="shared" si="490"/>
        <v>3424</v>
      </c>
      <c r="H3429" s="408">
        <v>45553</v>
      </c>
      <c r="I3429" s="403">
        <v>45553</v>
      </c>
      <c r="J3429" s="409" t="s">
        <v>6732</v>
      </c>
      <c r="K3429" s="410" t="s">
        <v>62</v>
      </c>
      <c r="L3429" s="410" t="s">
        <v>2586</v>
      </c>
      <c r="M3429" s="400" t="s">
        <v>98</v>
      </c>
      <c r="N3429" s="405"/>
      <c r="O3429" s="411" t="s">
        <v>6752</v>
      </c>
      <c r="P3429" s="400" t="s">
        <v>35</v>
      </c>
      <c r="Q3429" s="412" t="s">
        <v>170</v>
      </c>
      <c r="R3429" s="413" t="s">
        <v>49</v>
      </c>
      <c r="S3429" s="398" t="str">
        <f>'EVCA sectoralclassification'!E214</f>
        <v>Systems software</v>
      </c>
      <c r="T3429" s="413" t="s">
        <v>41</v>
      </c>
      <c r="U3429" s="400" t="s">
        <v>218</v>
      </c>
      <c r="V3429" s="449" t="s">
        <v>6460</v>
      </c>
      <c r="W3429" s="472"/>
      <c r="X3429" s="492">
        <v>45554</v>
      </c>
      <c r="Y3429" s="486"/>
    </row>
    <row r="3430" spans="1:27" s="404" customFormat="1" ht="42.45" hidden="1" customHeight="1" x14ac:dyDescent="0.3">
      <c r="A3430" s="49"/>
      <c r="B3430" s="56" t="str">
        <f t="shared" ca="1" si="487"/>
        <v>VERO</v>
      </c>
      <c r="C3430" s="57" t="b">
        <f t="shared" si="488"/>
        <v>1</v>
      </c>
      <c r="D3430" s="57" t="b">
        <f>+IF(Q3430='Convalida dati'!$B$16,AND('Dealflow centrale'!V3430&lt;&gt;"",I3430&lt;&gt;""),IF(AND('Dealflow centrale'!Q3430='Convalida dati'!$B$17,'Dealflow centrale'!I3430=""),OR('Dealflow centrale'!V3430="",V3430='Convalida dati'!$D$8),"FALSO"))</f>
        <v>1</v>
      </c>
      <c r="E3430" s="57" t="b">
        <f>+IF(OR(T3430='Convalida dati'!$F$4,T3430='Convalida dati'!$F$5,T3430='Convalida dati'!$F$8),OR('Dealflow centrale'!V3430='Convalida dati'!$D$9,V3430='Convalida dati'!$D$6,V3430='Convalida dati'!$D$7,V3430='Convalida dati'!$D$11),IF(OR('Dealflow centrale'!T3430='Convalida dati'!$F$6,'Dealflow centrale'!T3430='Convalida dati'!$F$7),OR('Dealflow centrale'!V3430='Convalida dati'!$D$12,'Dealflow centrale'!V3430='Convalida dati'!$D$9,'Dealflow centrale'!V3430='Convalida dati'!$D$6),IF(T3430="",OR(V3430="",V3430='Convalida dati'!$D$8),"FALSO")))</f>
        <v>1</v>
      </c>
      <c r="F3430" s="58" t="str">
        <f t="shared" ca="1" si="489"/>
        <v>OK</v>
      </c>
      <c r="G3430" s="66">
        <f t="shared" si="490"/>
        <v>3425</v>
      </c>
      <c r="H3430" s="85">
        <v>45553</v>
      </c>
      <c r="I3430" s="296">
        <v>45553</v>
      </c>
      <c r="J3430" s="292" t="s">
        <v>6731</v>
      </c>
      <c r="K3430" s="76" t="s">
        <v>62</v>
      </c>
      <c r="L3430" s="76" t="s">
        <v>773</v>
      </c>
      <c r="M3430" s="78" t="s">
        <v>98</v>
      </c>
      <c r="N3430" s="64"/>
      <c r="O3430" s="272" t="s">
        <v>6752</v>
      </c>
      <c r="P3430" s="78" t="s">
        <v>35</v>
      </c>
      <c r="Q3430" s="280" t="s">
        <v>170</v>
      </c>
      <c r="R3430" s="382" t="s">
        <v>51</v>
      </c>
      <c r="S3430" s="387" t="str">
        <f>'EVCA sectoralclassification'!E57</f>
        <v>Business and industrial products</v>
      </c>
      <c r="T3430" s="382" t="s">
        <v>166</v>
      </c>
      <c r="U3430" s="78" t="s">
        <v>218</v>
      </c>
      <c r="V3430" s="427" t="s">
        <v>5177</v>
      </c>
      <c r="W3430" s="462"/>
      <c r="X3430" s="489">
        <v>45554</v>
      </c>
      <c r="Y3430" s="482"/>
      <c r="Z3430" s="49"/>
      <c r="AA3430" s="49"/>
    </row>
    <row r="3431" spans="1:27" s="404" customFormat="1" ht="42.45" hidden="1" customHeight="1" x14ac:dyDescent="0.3">
      <c r="B3431" s="405" t="str">
        <f t="shared" ca="1" si="487"/>
        <v>VERO</v>
      </c>
      <c r="C3431" s="406" t="b">
        <f t="shared" si="488"/>
        <v>1</v>
      </c>
      <c r="D3431" s="406" t="b">
        <f>+IF(Q3431='Convalida dati'!$B$16,AND('Dealflow centrale'!V3431&lt;&gt;"",I3431&lt;&gt;""),IF(AND('Dealflow centrale'!Q3431='Convalida dati'!$B$17,'Dealflow centrale'!I3431=""),OR('Dealflow centrale'!V3431="",V3431='Convalida dati'!$D$8),"FALSO"))</f>
        <v>1</v>
      </c>
      <c r="E3431" s="406" t="b">
        <f>+IF(OR(T3431='Convalida dati'!$F$4,T3431='Convalida dati'!$F$5,T3431='Convalida dati'!$F$8),OR('Dealflow centrale'!V3431='Convalida dati'!$D$9,V3431='Convalida dati'!$D$6,V3431='Convalida dati'!$D$7,V3431='Convalida dati'!$D$11),IF(OR('Dealflow centrale'!T3431='Convalida dati'!$F$6,'Dealflow centrale'!T3431='Convalida dati'!$F$7),OR('Dealflow centrale'!V3431='Convalida dati'!$D$12,'Dealflow centrale'!V3431='Convalida dati'!$D$9,'Dealflow centrale'!V3431='Convalida dati'!$D$6),IF(T3431="",OR(V3431="",V3431='Convalida dati'!$D$8),"FALSO")))</f>
        <v>1</v>
      </c>
      <c r="F3431" s="407" t="str">
        <f t="shared" ca="1" si="489"/>
        <v>OK</v>
      </c>
      <c r="G3431" s="401">
        <f t="shared" si="490"/>
        <v>3426</v>
      </c>
      <c r="H3431" s="408">
        <v>45553</v>
      </c>
      <c r="I3431" s="403">
        <v>45553</v>
      </c>
      <c r="J3431" s="409" t="s">
        <v>6730</v>
      </c>
      <c r="K3431" s="410" t="s">
        <v>62</v>
      </c>
      <c r="L3431" s="410" t="s">
        <v>773</v>
      </c>
      <c r="M3431" s="400" t="s">
        <v>98</v>
      </c>
      <c r="N3431" s="405"/>
      <c r="O3431" s="411" t="s">
        <v>6752</v>
      </c>
      <c r="P3431" s="400" t="s">
        <v>35</v>
      </c>
      <c r="Q3431" s="412" t="s">
        <v>170</v>
      </c>
      <c r="R3431" s="413" t="s">
        <v>43</v>
      </c>
      <c r="S3431" s="398" t="str">
        <f>'EVCA sectoralclassification'!E8</f>
        <v>Fishing, hunting and animal husbandry</v>
      </c>
      <c r="T3431" s="413" t="s">
        <v>166</v>
      </c>
      <c r="U3431" s="400" t="s">
        <v>218</v>
      </c>
      <c r="V3431" s="431" t="s">
        <v>5177</v>
      </c>
      <c r="W3431" s="464"/>
      <c r="X3431" s="492">
        <v>45554</v>
      </c>
      <c r="Y3431" s="486"/>
    </row>
    <row r="3432" spans="1:27" s="404" customFormat="1" ht="42.45" hidden="1" customHeight="1" x14ac:dyDescent="0.3">
      <c r="A3432" s="49"/>
      <c r="B3432" s="405" t="str">
        <f t="shared" ref="B3432" ca="1" si="491">IF(AND(+H3432&lt;=X3432,X3432&lt;=TODAY()),"VERO","FALSO")</f>
        <v>VERO</v>
      </c>
      <c r="C3432" s="406" t="b">
        <f t="shared" ref="C3432" si="492">+(AND(G3432&lt;&gt;"",H3432&lt;&gt;"",J3432&lt;&gt;"",K3432&lt;&gt;"",L3432&lt;&gt;"",M3432&lt;&gt;"",P3432&lt;&gt;"",Q3432&lt;&gt;""))</f>
        <v>1</v>
      </c>
      <c r="D3432" s="406" t="b">
        <f>+IF(Q3432='Convalida dati'!$B$16,AND('Dealflow centrale'!V3432&lt;&gt;"",I3432&lt;&gt;""),IF(AND('Dealflow centrale'!Q3432='Convalida dati'!$B$17,'Dealflow centrale'!I3432=""),OR('Dealflow centrale'!V3432="",V3432='Convalida dati'!$D$8),"FALSO"))</f>
        <v>1</v>
      </c>
      <c r="E3432" s="406" t="b">
        <f>+IF(OR(T3432='Convalida dati'!$F$4,T3432='Convalida dati'!$F$5,T3432='Convalida dati'!$F$8),OR('Dealflow centrale'!V3432='Convalida dati'!$D$9,V3432='Convalida dati'!$D$6,V3432='Convalida dati'!$D$7,V3432='Convalida dati'!$D$11),IF(OR('Dealflow centrale'!T3432='Convalida dati'!$F$6,'Dealflow centrale'!T3432='Convalida dati'!$F$7),OR('Dealflow centrale'!V3432='Convalida dati'!$D$12,'Dealflow centrale'!V3432='Convalida dati'!$D$9,'Dealflow centrale'!V3432='Convalida dati'!$D$6),IF(T3432="",OR(V3432="",V3432='Convalida dati'!$D$8),"FALSO")))</f>
        <v>1</v>
      </c>
      <c r="F3432" s="407" t="str">
        <f t="shared" ref="F3432" ca="1" si="493">+IF(AND(B3432="VERO",C3432=TRUE,D3432=TRUE,E3432=TRUE),"OK","ERRORE")</f>
        <v>OK</v>
      </c>
      <c r="G3432" s="66">
        <f t="shared" si="490"/>
        <v>3427</v>
      </c>
      <c r="H3432" s="85">
        <v>45553</v>
      </c>
      <c r="I3432" s="296">
        <v>45553</v>
      </c>
      <c r="J3432" s="292" t="s">
        <v>6744</v>
      </c>
      <c r="K3432" s="76" t="s">
        <v>62</v>
      </c>
      <c r="L3432" s="76" t="s">
        <v>206</v>
      </c>
      <c r="M3432" s="78" t="s">
        <v>206</v>
      </c>
      <c r="N3432" s="64"/>
      <c r="O3432" s="272" t="s">
        <v>6292</v>
      </c>
      <c r="P3432" s="78" t="s">
        <v>35</v>
      </c>
      <c r="Q3432" s="280" t="s">
        <v>170</v>
      </c>
      <c r="R3432" s="382" t="s">
        <v>53</v>
      </c>
      <c r="S3432" s="387" t="str">
        <f>'EVCA sectoralclassification'!E116</f>
        <v>Transportation: other</v>
      </c>
      <c r="T3432" s="382" t="s">
        <v>167</v>
      </c>
      <c r="U3432" s="78" t="s">
        <v>218</v>
      </c>
      <c r="V3432" s="427" t="s">
        <v>5177</v>
      </c>
      <c r="W3432" s="462"/>
      <c r="X3432" s="489">
        <v>45554</v>
      </c>
      <c r="Y3432" s="482"/>
      <c r="Z3432" s="49"/>
      <c r="AA3432" s="49"/>
    </row>
    <row r="3433" spans="1:27" ht="42.45" hidden="1" customHeight="1" x14ac:dyDescent="0.3">
      <c r="A3433" s="404"/>
      <c r="B3433" s="405" t="str">
        <f t="shared" ref="B3433:B3446" ca="1" si="494">IF(AND(+H3433&lt;=X3433,X3433&lt;=TODAY()),"VERO","FALSO")</f>
        <v>VERO</v>
      </c>
      <c r="C3433" s="406" t="b">
        <f t="shared" ref="C3433:C3446" si="495">+(AND(G3433&lt;&gt;"",H3433&lt;&gt;"",J3433&lt;&gt;"",K3433&lt;&gt;"",L3433&lt;&gt;"",M3433&lt;&gt;"",P3433&lt;&gt;"",Q3433&lt;&gt;""))</f>
        <v>1</v>
      </c>
      <c r="D3433" s="406" t="b">
        <f>+IF(Q3433='Convalida dati'!$B$16,AND('Dealflow centrale'!V3433&lt;&gt;"",I3433&lt;&gt;""),IF(AND('Dealflow centrale'!Q3433='Convalida dati'!$B$17,'Dealflow centrale'!I3433=""),OR('Dealflow centrale'!V3433="",V3433='Convalida dati'!$D$8),"FALSO"))</f>
        <v>1</v>
      </c>
      <c r="E3433" s="406" t="b">
        <f>+IF(OR(T3433='Convalida dati'!$F$4,T3433='Convalida dati'!$F$5,T3433='Convalida dati'!$F$8),OR('Dealflow centrale'!V3433='Convalida dati'!$D$9,V3433='Convalida dati'!$D$6,V3433='Convalida dati'!$D$7,V3433='Convalida dati'!$D$11),IF(OR('Dealflow centrale'!T3433='Convalida dati'!$F$6,'Dealflow centrale'!T3433='Convalida dati'!$F$7),OR('Dealflow centrale'!V3433='Convalida dati'!$D$12,'Dealflow centrale'!V3433='Convalida dati'!$D$9,'Dealflow centrale'!V3433='Convalida dati'!$D$6),IF(T3433="",OR(V3433="",V3433='Convalida dati'!$D$8),"FALSO")))</f>
        <v>1</v>
      </c>
      <c r="F3433" s="407" t="str">
        <f t="shared" ref="F3433:F3446" ca="1" si="496">+IF(AND(B3433="VERO",C3433=TRUE,D3433=TRUE,E3433=TRUE),"OK","ERRORE")</f>
        <v>OK</v>
      </c>
      <c r="G3433" s="401">
        <f t="shared" si="490"/>
        <v>3428</v>
      </c>
      <c r="H3433" s="408">
        <v>45554</v>
      </c>
      <c r="I3433" s="403">
        <v>45562</v>
      </c>
      <c r="J3433" s="409" t="s">
        <v>6880</v>
      </c>
      <c r="K3433" s="410" t="s">
        <v>62</v>
      </c>
      <c r="L3433" s="410" t="s">
        <v>933</v>
      </c>
      <c r="M3433" s="400" t="s">
        <v>70</v>
      </c>
      <c r="N3433" s="405"/>
      <c r="O3433" s="411" t="s">
        <v>6881</v>
      </c>
      <c r="P3433" s="400" t="s">
        <v>35</v>
      </c>
      <c r="Q3433" s="412" t="s">
        <v>170</v>
      </c>
      <c r="R3433" s="413" t="s">
        <v>53</v>
      </c>
      <c r="S3433" s="398" t="str">
        <f>'EVCA sectoralclassification'!E160</f>
        <v>Restaurants, food services</v>
      </c>
      <c r="T3433" s="413" t="s">
        <v>167</v>
      </c>
      <c r="U3433" s="400" t="s">
        <v>218</v>
      </c>
      <c r="V3433" s="431" t="s">
        <v>5177</v>
      </c>
      <c r="W3433" s="464"/>
      <c r="X3433" s="492">
        <v>45595</v>
      </c>
      <c r="Y3433" s="486" t="s">
        <v>6882</v>
      </c>
      <c r="Z3433" s="404"/>
      <c r="AA3433" s="404"/>
    </row>
    <row r="3434" spans="1:27" ht="42.45" hidden="1" customHeight="1" x14ac:dyDescent="0.3">
      <c r="B3434" s="405" t="str">
        <f t="shared" ca="1" si="494"/>
        <v>VERO</v>
      </c>
      <c r="C3434" s="406" t="b">
        <f t="shared" si="495"/>
        <v>1</v>
      </c>
      <c r="D3434" s="406" t="b">
        <f>+IF(Q3434='Convalida dati'!$B$16,AND('Dealflow centrale'!V3434&lt;&gt;"",I3434&lt;&gt;""),IF(AND('Dealflow centrale'!Q3434='Convalida dati'!$B$17,'Dealflow centrale'!I3434=""),OR('Dealflow centrale'!V3434="",V3434='Convalida dati'!$D$8),"FALSO"))</f>
        <v>1</v>
      </c>
      <c r="E3434" s="406" t="b">
        <f>+IF(OR(T3434='Convalida dati'!$F$4,T3434='Convalida dati'!$F$5,T3434='Convalida dati'!$F$8),OR('Dealflow centrale'!V3434='Convalida dati'!$D$9,V3434='Convalida dati'!$D$6,V3434='Convalida dati'!$D$7,V3434='Convalida dati'!$D$11),IF(OR('Dealflow centrale'!T3434='Convalida dati'!$F$6,'Dealflow centrale'!T3434='Convalida dati'!$F$7),OR('Dealflow centrale'!V3434='Convalida dati'!$D$12,'Dealflow centrale'!V3434='Convalida dati'!$D$9,'Dealflow centrale'!V3434='Convalida dati'!$D$6),IF(T3434="",OR(V3434="",V3434='Convalida dati'!$D$8),"FALSO")))</f>
        <v>1</v>
      </c>
      <c r="F3434" s="407" t="str">
        <f t="shared" ca="1" si="496"/>
        <v>OK</v>
      </c>
      <c r="G3434" s="66">
        <f t="shared" si="490"/>
        <v>3429</v>
      </c>
      <c r="H3434" s="85">
        <v>45554</v>
      </c>
      <c r="I3434" s="296">
        <v>45554</v>
      </c>
      <c r="J3434" s="292" t="s">
        <v>6763</v>
      </c>
      <c r="K3434" s="76" t="s">
        <v>62</v>
      </c>
      <c r="L3434" s="76" t="s">
        <v>149</v>
      </c>
      <c r="M3434" s="78" t="s">
        <v>92</v>
      </c>
      <c r="N3434" s="64"/>
      <c r="O3434" s="272" t="s">
        <v>4862</v>
      </c>
      <c r="P3434" s="78" t="s">
        <v>35</v>
      </c>
      <c r="Q3434" s="280" t="s">
        <v>170</v>
      </c>
      <c r="R3434" s="382" t="s">
        <v>48</v>
      </c>
      <c r="S3434" s="387" t="str">
        <f>'EVCA sectoralclassification'!E200</f>
        <v>Internet technologies</v>
      </c>
      <c r="T3434" s="382" t="s">
        <v>166</v>
      </c>
      <c r="U3434" s="78" t="s">
        <v>218</v>
      </c>
      <c r="V3434" s="427" t="s">
        <v>5177</v>
      </c>
      <c r="W3434" s="462"/>
      <c r="X3434" s="489">
        <v>45560</v>
      </c>
      <c r="Y3434" s="482"/>
      <c r="Z3434" s="49"/>
      <c r="AA3434" s="404"/>
    </row>
    <row r="3435" spans="1:27" ht="42.45" hidden="1" customHeight="1" x14ac:dyDescent="0.3">
      <c r="A3435" s="404"/>
      <c r="B3435" s="405" t="str">
        <f t="shared" ca="1" si="494"/>
        <v>VERO</v>
      </c>
      <c r="C3435" s="406" t="b">
        <f t="shared" si="495"/>
        <v>1</v>
      </c>
      <c r="D3435" s="406" t="b">
        <f>+IF(Q3435='Convalida dati'!$B$16,AND('Dealflow centrale'!V3435&lt;&gt;"",I3435&lt;&gt;""),IF(AND('Dealflow centrale'!Q3435='Convalida dati'!$B$17,'Dealflow centrale'!I3435=""),OR('Dealflow centrale'!V3435="",V3435='Convalida dati'!$D$8),"FALSO"))</f>
        <v>1</v>
      </c>
      <c r="E3435" s="406" t="b">
        <f>+IF(OR(T3435='Convalida dati'!$F$4,T3435='Convalida dati'!$F$5,T3435='Convalida dati'!$F$8),OR('Dealflow centrale'!V3435='Convalida dati'!$D$9,V3435='Convalida dati'!$D$6,V3435='Convalida dati'!$D$7,V3435='Convalida dati'!$D$11),IF(OR('Dealflow centrale'!T3435='Convalida dati'!$F$6,'Dealflow centrale'!T3435='Convalida dati'!$F$7),OR('Dealflow centrale'!V3435='Convalida dati'!$D$12,'Dealflow centrale'!V3435='Convalida dati'!$D$9,'Dealflow centrale'!V3435='Convalida dati'!$D$6),IF(T3435="",OR(V3435="",V3435='Convalida dati'!$D$8),"FALSO")))</f>
        <v>1</v>
      </c>
      <c r="F3435" s="407" t="str">
        <f t="shared" ca="1" si="496"/>
        <v>OK</v>
      </c>
      <c r="G3435" s="401">
        <f t="shared" si="490"/>
        <v>3430</v>
      </c>
      <c r="H3435" s="408">
        <v>45555</v>
      </c>
      <c r="I3435" s="403">
        <v>45555</v>
      </c>
      <c r="J3435" s="409" t="s">
        <v>6762</v>
      </c>
      <c r="K3435" s="410" t="s">
        <v>62</v>
      </c>
      <c r="L3435" s="410" t="s">
        <v>192</v>
      </c>
      <c r="M3435" s="400" t="s">
        <v>95</v>
      </c>
      <c r="N3435" s="299" t="s">
        <v>5937</v>
      </c>
      <c r="O3435" s="411"/>
      <c r="P3435" s="400" t="s">
        <v>36</v>
      </c>
      <c r="Q3435" s="412" t="s">
        <v>170</v>
      </c>
      <c r="R3435" s="413" t="s">
        <v>53</v>
      </c>
      <c r="S3435" s="398" t="str">
        <f>'EVCA sectoralclassification'!E180</f>
        <v>Financial institutions and services</v>
      </c>
      <c r="T3435" s="413" t="s">
        <v>167</v>
      </c>
      <c r="U3435" s="400" t="s">
        <v>218</v>
      </c>
      <c r="V3435" s="431" t="s">
        <v>5177</v>
      </c>
      <c r="W3435" s="464"/>
      <c r="X3435" s="492">
        <v>45560</v>
      </c>
      <c r="Y3435" s="486"/>
      <c r="Z3435" s="404"/>
      <c r="AA3435" s="404"/>
    </row>
    <row r="3436" spans="1:27" ht="42.45" hidden="1" customHeight="1" x14ac:dyDescent="0.3">
      <c r="B3436" s="405" t="str">
        <f t="shared" ca="1" si="494"/>
        <v>VERO</v>
      </c>
      <c r="C3436" s="406" t="b">
        <f t="shared" si="495"/>
        <v>1</v>
      </c>
      <c r="D3436" s="406" t="b">
        <f>+IF(Q3436='Convalida dati'!$B$16,AND('Dealflow centrale'!V3436&lt;&gt;"",I3436&lt;&gt;""),IF(AND('Dealflow centrale'!Q3436='Convalida dati'!$B$17,'Dealflow centrale'!I3436=""),OR('Dealflow centrale'!V3436="",V3436='Convalida dati'!$D$8),"FALSO"))</f>
        <v>1</v>
      </c>
      <c r="E3436" s="406" t="b">
        <f>+IF(OR(T3436='Convalida dati'!$F$4,T3436='Convalida dati'!$F$5,T3436='Convalida dati'!$F$8),OR('Dealflow centrale'!V3436='Convalida dati'!$D$9,V3436='Convalida dati'!$D$6,V3436='Convalida dati'!$D$7,V3436='Convalida dati'!$D$11),IF(OR('Dealflow centrale'!T3436='Convalida dati'!$F$6,'Dealflow centrale'!T3436='Convalida dati'!$F$7),OR('Dealflow centrale'!V3436='Convalida dati'!$D$12,'Dealflow centrale'!V3436='Convalida dati'!$D$9,'Dealflow centrale'!V3436='Convalida dati'!$D$6),IF(T3436="",OR(V3436="",V3436='Convalida dati'!$D$8),"FALSO")))</f>
        <v>1</v>
      </c>
      <c r="F3436" s="407" t="str">
        <f t="shared" ca="1" si="496"/>
        <v>OK</v>
      </c>
      <c r="G3436" s="66">
        <f t="shared" si="490"/>
        <v>3431</v>
      </c>
      <c r="H3436" s="85">
        <v>45555</v>
      </c>
      <c r="I3436" s="296">
        <v>45555</v>
      </c>
      <c r="J3436" s="292" t="s">
        <v>6765</v>
      </c>
      <c r="K3436" s="76" t="s">
        <v>62</v>
      </c>
      <c r="L3436" s="76" t="s">
        <v>747</v>
      </c>
      <c r="M3436" s="78" t="s">
        <v>96</v>
      </c>
      <c r="N3436" s="77" t="s">
        <v>5937</v>
      </c>
      <c r="O3436" s="272"/>
      <c r="P3436" s="78" t="s">
        <v>36</v>
      </c>
      <c r="Q3436" s="280" t="s">
        <v>170</v>
      </c>
      <c r="R3436" s="382" t="s">
        <v>47</v>
      </c>
      <c r="S3436" s="387" t="str">
        <f>'EVCA sectoralclassification'!E117</f>
        <v>Consumer products manufacturing</v>
      </c>
      <c r="T3436" s="382" t="s">
        <v>166</v>
      </c>
      <c r="U3436" s="78" t="s">
        <v>218</v>
      </c>
      <c r="V3436" s="427" t="s">
        <v>5177</v>
      </c>
      <c r="W3436" s="462"/>
      <c r="X3436" s="489">
        <v>45560</v>
      </c>
      <c r="Y3436" s="482"/>
      <c r="Z3436" s="49"/>
      <c r="AA3436" s="404"/>
    </row>
    <row r="3437" spans="1:27" ht="42.45" hidden="1" customHeight="1" x14ac:dyDescent="0.3">
      <c r="A3437" s="404"/>
      <c r="B3437" s="405" t="str">
        <f t="shared" ca="1" si="494"/>
        <v>VERO</v>
      </c>
      <c r="C3437" s="406" t="b">
        <f t="shared" si="495"/>
        <v>1</v>
      </c>
      <c r="D3437" s="406" t="b">
        <f>+IF(Q3437='Convalida dati'!$B$16,AND('Dealflow centrale'!V3437&lt;&gt;"",I3437&lt;&gt;""),IF(AND('Dealflow centrale'!Q3437='Convalida dati'!$B$17,'Dealflow centrale'!I3437=""),OR('Dealflow centrale'!V3437="",V3437='Convalida dati'!$D$8),"FALSO"))</f>
        <v>1</v>
      </c>
      <c r="E3437" s="406" t="b">
        <f>+IF(OR(T3437='Convalida dati'!$F$4,T3437='Convalida dati'!$F$5,T3437='Convalida dati'!$F$8),OR('Dealflow centrale'!V3437='Convalida dati'!$D$9,V3437='Convalida dati'!$D$6,V3437='Convalida dati'!$D$7,V3437='Convalida dati'!$D$11),IF(OR('Dealflow centrale'!T3437='Convalida dati'!$F$6,'Dealflow centrale'!T3437='Convalida dati'!$F$7),OR('Dealflow centrale'!V3437='Convalida dati'!$D$12,'Dealflow centrale'!V3437='Convalida dati'!$D$9,'Dealflow centrale'!V3437='Convalida dati'!$D$6),IF(T3437="",OR(V3437="",V3437='Convalida dati'!$D$8),"FALSO")))</f>
        <v>1</v>
      </c>
      <c r="F3437" s="407" t="str">
        <f t="shared" ca="1" si="496"/>
        <v>OK</v>
      </c>
      <c r="G3437" s="401">
        <f t="shared" si="490"/>
        <v>3432</v>
      </c>
      <c r="H3437" s="408">
        <v>45555</v>
      </c>
      <c r="I3437" s="403">
        <v>45555</v>
      </c>
      <c r="J3437" s="409" t="s">
        <v>6761</v>
      </c>
      <c r="K3437" s="410" t="s">
        <v>62</v>
      </c>
      <c r="L3437" s="410" t="s">
        <v>1239</v>
      </c>
      <c r="M3437" s="400" t="s">
        <v>70</v>
      </c>
      <c r="N3437" s="405"/>
      <c r="O3437" s="411" t="s">
        <v>1062</v>
      </c>
      <c r="P3437" s="400" t="s">
        <v>84</v>
      </c>
      <c r="Q3437" s="412" t="s">
        <v>170</v>
      </c>
      <c r="R3437" s="413" t="s">
        <v>46</v>
      </c>
      <c r="S3437" s="398" t="str">
        <f>'EVCA sectoralclassification'!E179</f>
        <v>Energy: other</v>
      </c>
      <c r="T3437" s="413" t="s">
        <v>166</v>
      </c>
      <c r="U3437" s="400" t="s">
        <v>218</v>
      </c>
      <c r="V3437" s="431" t="s">
        <v>5177</v>
      </c>
      <c r="W3437" s="464"/>
      <c r="X3437" s="492">
        <v>45560</v>
      </c>
      <c r="Y3437" s="486"/>
      <c r="Z3437" s="404"/>
      <c r="AA3437" s="404"/>
    </row>
    <row r="3438" spans="1:27" ht="42.45" hidden="1" customHeight="1" x14ac:dyDescent="0.3">
      <c r="B3438" s="405" t="str">
        <f t="shared" ca="1" si="494"/>
        <v>VERO</v>
      </c>
      <c r="C3438" s="406" t="b">
        <f t="shared" si="495"/>
        <v>1</v>
      </c>
      <c r="D3438" s="406" t="b">
        <f>+IF(Q3438='Convalida dati'!$B$16,AND('Dealflow centrale'!V3438&lt;&gt;"",I3438&lt;&gt;""),IF(AND('Dealflow centrale'!Q3438='Convalida dati'!$B$17,'Dealflow centrale'!I3438=""),OR('Dealflow centrale'!V3438="",V3438='Convalida dati'!$D$8),"FALSO"))</f>
        <v>1</v>
      </c>
      <c r="E3438" s="406" t="b">
        <f>+IF(OR(T3438='Convalida dati'!$F$4,T3438='Convalida dati'!$F$5,T3438='Convalida dati'!$F$8),OR('Dealflow centrale'!V3438='Convalida dati'!$D$9,V3438='Convalida dati'!$D$6,V3438='Convalida dati'!$D$7,V3438='Convalida dati'!$D$11),IF(OR('Dealflow centrale'!T3438='Convalida dati'!$F$6,'Dealflow centrale'!T3438='Convalida dati'!$F$7),OR('Dealflow centrale'!V3438='Convalida dati'!$D$12,'Dealflow centrale'!V3438='Convalida dati'!$D$9,'Dealflow centrale'!V3438='Convalida dati'!$D$6),IF(T3438="",OR(V3438="",V3438='Convalida dati'!$D$8),"FALSO")))</f>
        <v>1</v>
      </c>
      <c r="F3438" s="407" t="str">
        <f t="shared" ca="1" si="496"/>
        <v>OK</v>
      </c>
      <c r="G3438" s="66">
        <f t="shared" si="490"/>
        <v>3433</v>
      </c>
      <c r="H3438" s="85">
        <v>45555</v>
      </c>
      <c r="I3438" s="296">
        <v>45555</v>
      </c>
      <c r="J3438" s="292" t="s">
        <v>6760</v>
      </c>
      <c r="K3438" s="76" t="s">
        <v>62</v>
      </c>
      <c r="L3438" s="76" t="s">
        <v>149</v>
      </c>
      <c r="M3438" s="78" t="s">
        <v>92</v>
      </c>
      <c r="N3438" s="64"/>
      <c r="O3438" s="272" t="s">
        <v>6766</v>
      </c>
      <c r="P3438" s="78" t="s">
        <v>34</v>
      </c>
      <c r="Q3438" s="280" t="s">
        <v>170</v>
      </c>
      <c r="R3438" s="382" t="s">
        <v>42</v>
      </c>
      <c r="S3438" s="387" t="str">
        <f>'EVCA sectoralclassification'!E116</f>
        <v>Transportation: other</v>
      </c>
      <c r="T3438" s="382" t="s">
        <v>41</v>
      </c>
      <c r="U3438" s="78" t="s">
        <v>218</v>
      </c>
      <c r="V3438" s="445" t="s">
        <v>174</v>
      </c>
      <c r="W3438" s="396"/>
      <c r="X3438" s="489">
        <v>45560</v>
      </c>
      <c r="Y3438" s="482"/>
      <c r="Z3438" s="49"/>
      <c r="AA3438" s="404"/>
    </row>
    <row r="3439" spans="1:27" ht="42.45" hidden="1" customHeight="1" x14ac:dyDescent="0.3">
      <c r="A3439" s="404"/>
      <c r="B3439" s="405" t="str">
        <f t="shared" ca="1" si="494"/>
        <v>VERO</v>
      </c>
      <c r="C3439" s="406" t="b">
        <f t="shared" si="495"/>
        <v>1</v>
      </c>
      <c r="D3439" s="406" t="b">
        <f>+IF(Q3439='Convalida dati'!$B$16,AND('Dealflow centrale'!V3439&lt;&gt;"",I3439&lt;&gt;""),IF(AND('Dealflow centrale'!Q3439='Convalida dati'!$B$17,'Dealflow centrale'!I3439=""),OR('Dealflow centrale'!V3439="",V3439='Convalida dati'!$D$8),"FALSO"))</f>
        <v>1</v>
      </c>
      <c r="E3439" s="406" t="b">
        <f>+IF(OR(T3439='Convalida dati'!$F$4,T3439='Convalida dati'!$F$5,T3439='Convalida dati'!$F$8),OR('Dealflow centrale'!V3439='Convalida dati'!$D$9,V3439='Convalida dati'!$D$6,V3439='Convalida dati'!$D$7,V3439='Convalida dati'!$D$11),IF(OR('Dealflow centrale'!T3439='Convalida dati'!$F$6,'Dealflow centrale'!T3439='Convalida dati'!$F$7),OR('Dealflow centrale'!V3439='Convalida dati'!$D$12,'Dealflow centrale'!V3439='Convalida dati'!$D$9,'Dealflow centrale'!V3439='Convalida dati'!$D$6),IF(T3439="",OR(V3439="",V3439='Convalida dati'!$D$8),"FALSO")))</f>
        <v>1</v>
      </c>
      <c r="F3439" s="407" t="str">
        <f t="shared" ca="1" si="496"/>
        <v>OK</v>
      </c>
      <c r="G3439" s="401">
        <f t="shared" si="490"/>
        <v>3434</v>
      </c>
      <c r="H3439" s="408">
        <v>45558</v>
      </c>
      <c r="I3439" s="403">
        <v>45558</v>
      </c>
      <c r="J3439" s="409" t="s">
        <v>6759</v>
      </c>
      <c r="K3439" s="410" t="s">
        <v>62</v>
      </c>
      <c r="L3439" s="410" t="s">
        <v>206</v>
      </c>
      <c r="M3439" s="400" t="s">
        <v>206</v>
      </c>
      <c r="N3439" s="405"/>
      <c r="O3439" s="411" t="s">
        <v>6767</v>
      </c>
      <c r="P3439" s="400" t="s">
        <v>34</v>
      </c>
      <c r="Q3439" s="412" t="s">
        <v>170</v>
      </c>
      <c r="R3439" s="413" t="s">
        <v>42</v>
      </c>
      <c r="S3439" s="398" t="str">
        <f>'EVCA sectoralclassification'!E116</f>
        <v>Transportation: other</v>
      </c>
      <c r="T3439" s="413" t="s">
        <v>40</v>
      </c>
      <c r="U3439" s="400" t="s">
        <v>218</v>
      </c>
      <c r="V3439" s="447" t="s">
        <v>174</v>
      </c>
      <c r="W3439" s="471"/>
      <c r="X3439" s="492">
        <v>45560</v>
      </c>
      <c r="Y3439" s="486"/>
      <c r="Z3439" s="404"/>
      <c r="AA3439" s="404"/>
    </row>
    <row r="3440" spans="1:27" ht="42.45" hidden="1" customHeight="1" x14ac:dyDescent="0.3">
      <c r="B3440" s="405" t="str">
        <f t="shared" ca="1" si="494"/>
        <v>VERO</v>
      </c>
      <c r="C3440" s="406" t="b">
        <f t="shared" si="495"/>
        <v>1</v>
      </c>
      <c r="D3440" s="406" t="b">
        <f>+IF(Q3440='Convalida dati'!$B$16,AND('Dealflow centrale'!V3440&lt;&gt;"",I3440&lt;&gt;""),IF(AND('Dealflow centrale'!Q3440='Convalida dati'!$B$17,'Dealflow centrale'!I3440=""),OR('Dealflow centrale'!V3440="",V3440='Convalida dati'!$D$8),"FALSO"))</f>
        <v>1</v>
      </c>
      <c r="E3440" s="406" t="b">
        <f>+IF(OR(T3440='Convalida dati'!$F$4,T3440='Convalida dati'!$F$5,T3440='Convalida dati'!$F$8),OR('Dealflow centrale'!V3440='Convalida dati'!$D$9,V3440='Convalida dati'!$D$6,V3440='Convalida dati'!$D$7,V3440='Convalida dati'!$D$11),IF(OR('Dealflow centrale'!T3440='Convalida dati'!$F$6,'Dealflow centrale'!T3440='Convalida dati'!$F$7),OR('Dealflow centrale'!V3440='Convalida dati'!$D$12,'Dealflow centrale'!V3440='Convalida dati'!$D$9,'Dealflow centrale'!V3440='Convalida dati'!$D$6),IF(T3440="",OR(V3440="",V3440='Convalida dati'!$D$8),"FALSO")))</f>
        <v>1</v>
      </c>
      <c r="F3440" s="407" t="str">
        <f t="shared" ca="1" si="496"/>
        <v>OK</v>
      </c>
      <c r="G3440" s="66">
        <f t="shared" si="490"/>
        <v>3435</v>
      </c>
      <c r="H3440" s="85">
        <v>45554</v>
      </c>
      <c r="I3440" s="296">
        <v>45554</v>
      </c>
      <c r="J3440" s="292" t="s">
        <v>6768</v>
      </c>
      <c r="K3440" s="76" t="s">
        <v>62</v>
      </c>
      <c r="L3440" s="76" t="s">
        <v>733</v>
      </c>
      <c r="M3440" s="78" t="s">
        <v>105</v>
      </c>
      <c r="N3440" s="64"/>
      <c r="O3440" s="272" t="s">
        <v>6769</v>
      </c>
      <c r="P3440" s="78" t="s">
        <v>34</v>
      </c>
      <c r="Q3440" s="280" t="s">
        <v>170</v>
      </c>
      <c r="R3440" s="382" t="s">
        <v>51</v>
      </c>
      <c r="S3440" s="387" t="str">
        <f>'EVCA sectoralclassification'!E58</f>
        <v>Business and industrial products</v>
      </c>
      <c r="T3440" s="382" t="s">
        <v>166</v>
      </c>
      <c r="U3440" s="78" t="s">
        <v>218</v>
      </c>
      <c r="V3440" s="427" t="s">
        <v>5177</v>
      </c>
      <c r="W3440" s="462"/>
      <c r="X3440" s="489">
        <v>45560</v>
      </c>
      <c r="Y3440" s="482"/>
      <c r="Z3440" s="49"/>
      <c r="AA3440" s="404"/>
    </row>
    <row r="3441" spans="1:27" ht="42.45" hidden="1" customHeight="1" x14ac:dyDescent="0.3">
      <c r="A3441" s="404"/>
      <c r="B3441" s="405" t="str">
        <f t="shared" ca="1" si="494"/>
        <v>VERO</v>
      </c>
      <c r="C3441" s="406" t="b">
        <f t="shared" si="495"/>
        <v>1</v>
      </c>
      <c r="D3441" s="406" t="b">
        <f>+IF(Q3441='Convalida dati'!$B$16,AND('Dealflow centrale'!V3441&lt;&gt;"",I3441&lt;&gt;""),IF(AND('Dealflow centrale'!Q3441='Convalida dati'!$B$17,'Dealflow centrale'!I3441=""),OR('Dealflow centrale'!V3441="",V3441='Convalida dati'!$D$8),"FALSO"))</f>
        <v>1</v>
      </c>
      <c r="E3441" s="406" t="b">
        <f>+IF(OR(T3441='Convalida dati'!$F$4,T3441='Convalida dati'!$F$5,T3441='Convalida dati'!$F$8),OR('Dealflow centrale'!V3441='Convalida dati'!$D$9,V3441='Convalida dati'!$D$6,V3441='Convalida dati'!$D$7,V3441='Convalida dati'!$D$11),IF(OR('Dealflow centrale'!T3441='Convalida dati'!$F$6,'Dealflow centrale'!T3441='Convalida dati'!$F$7),OR('Dealflow centrale'!V3441='Convalida dati'!$D$12,'Dealflow centrale'!V3441='Convalida dati'!$D$9,'Dealflow centrale'!V3441='Convalida dati'!$D$6),IF(T3441="",OR(V3441="",V3441='Convalida dati'!$D$8),"FALSO")))</f>
        <v>1</v>
      </c>
      <c r="F3441" s="407" t="str">
        <f t="shared" ca="1" si="496"/>
        <v>OK</v>
      </c>
      <c r="G3441" s="401">
        <f t="shared" si="490"/>
        <v>3436</v>
      </c>
      <c r="H3441" s="408">
        <v>45558</v>
      </c>
      <c r="I3441" s="403">
        <v>45558</v>
      </c>
      <c r="J3441" s="409" t="s">
        <v>6758</v>
      </c>
      <c r="K3441" s="410" t="s">
        <v>62</v>
      </c>
      <c r="L3441" s="410" t="s">
        <v>149</v>
      </c>
      <c r="M3441" s="400" t="s">
        <v>92</v>
      </c>
      <c r="N3441" s="299" t="s">
        <v>111</v>
      </c>
      <c r="O3441" s="411"/>
      <c r="P3441" s="400" t="s">
        <v>36</v>
      </c>
      <c r="Q3441" s="412" t="s">
        <v>170</v>
      </c>
      <c r="R3441" s="413" t="s">
        <v>49</v>
      </c>
      <c r="S3441" s="398" t="str">
        <f>'EVCA sectoralclassification'!E214</f>
        <v>Systems software</v>
      </c>
      <c r="T3441" s="413" t="s">
        <v>166</v>
      </c>
      <c r="U3441" s="400" t="s">
        <v>218</v>
      </c>
      <c r="V3441" s="431" t="s">
        <v>5177</v>
      </c>
      <c r="W3441" s="464"/>
      <c r="X3441" s="492">
        <v>45560</v>
      </c>
      <c r="Y3441" s="486"/>
      <c r="Z3441" s="404"/>
      <c r="AA3441" s="404"/>
    </row>
    <row r="3442" spans="1:27" ht="42.45" hidden="1" customHeight="1" x14ac:dyDescent="0.3">
      <c r="B3442" s="405" t="str">
        <f t="shared" ca="1" si="494"/>
        <v>VERO</v>
      </c>
      <c r="C3442" s="406" t="b">
        <f t="shared" si="495"/>
        <v>1</v>
      </c>
      <c r="D3442" s="406" t="b">
        <f>+IF(Q3442='Convalida dati'!$B$16,AND('Dealflow centrale'!V3442&lt;&gt;"",I3442&lt;&gt;""),IF(AND('Dealflow centrale'!Q3442='Convalida dati'!$B$17,'Dealflow centrale'!I3442=""),OR('Dealflow centrale'!V3442="",V3442='Convalida dati'!$D$8),"FALSO"))</f>
        <v>1</v>
      </c>
      <c r="E3442" s="406" t="b">
        <f>+IF(OR(T3442='Convalida dati'!$F$4,T3442='Convalida dati'!$F$5,T3442='Convalida dati'!$F$8),OR('Dealflow centrale'!V3442='Convalida dati'!$D$9,V3442='Convalida dati'!$D$6,V3442='Convalida dati'!$D$7,V3442='Convalida dati'!$D$11),IF(OR('Dealflow centrale'!T3442='Convalida dati'!$F$6,'Dealflow centrale'!T3442='Convalida dati'!$F$7),OR('Dealflow centrale'!V3442='Convalida dati'!$D$12,'Dealflow centrale'!V3442='Convalida dati'!$D$9,'Dealflow centrale'!V3442='Convalida dati'!$D$6),IF(T3442="",OR(V3442="",V3442='Convalida dati'!$D$8),"FALSO")))</f>
        <v>1</v>
      </c>
      <c r="F3442" s="407" t="str">
        <f t="shared" ca="1" si="496"/>
        <v>OK</v>
      </c>
      <c r="G3442" s="66">
        <f t="shared" si="490"/>
        <v>3437</v>
      </c>
      <c r="H3442" s="85">
        <v>45558</v>
      </c>
      <c r="I3442" s="296"/>
      <c r="J3442" s="292" t="s">
        <v>6757</v>
      </c>
      <c r="K3442" s="76" t="s">
        <v>62</v>
      </c>
      <c r="L3442" s="76" t="s">
        <v>1529</v>
      </c>
      <c r="M3442" s="78" t="s">
        <v>97</v>
      </c>
      <c r="N3442" s="64"/>
      <c r="O3442" s="272" t="s">
        <v>6770</v>
      </c>
      <c r="P3442" s="78" t="s">
        <v>34</v>
      </c>
      <c r="Q3442" s="280" t="s">
        <v>67</v>
      </c>
      <c r="R3442" s="382"/>
      <c r="S3442" s="387"/>
      <c r="T3442" s="382"/>
      <c r="U3442" s="78"/>
      <c r="V3442" s="423" t="s">
        <v>781</v>
      </c>
      <c r="W3442" s="288"/>
      <c r="X3442" s="489">
        <v>45560</v>
      </c>
      <c r="Y3442" s="482"/>
      <c r="Z3442" s="49"/>
      <c r="AA3442" s="404"/>
    </row>
    <row r="3443" spans="1:27" ht="43.2" hidden="1" customHeight="1" x14ac:dyDescent="0.3">
      <c r="A3443" s="404"/>
      <c r="B3443" s="405" t="str">
        <f t="shared" ca="1" si="494"/>
        <v>VERO</v>
      </c>
      <c r="C3443" s="406" t="b">
        <f t="shared" si="495"/>
        <v>1</v>
      </c>
      <c r="D3443" s="406" t="b">
        <f>+IF(Q3443='Convalida dati'!$B$16,AND('Dealflow centrale'!V3443&lt;&gt;"",I3443&lt;&gt;""),IF(AND('Dealflow centrale'!Q3443='Convalida dati'!$B$17,'Dealflow centrale'!I3443=""),OR('Dealflow centrale'!V3443="",V3443='Convalida dati'!$D$8),"FALSO"))</f>
        <v>1</v>
      </c>
      <c r="E3443" s="406" t="b">
        <f>+IF(OR(T3443='Convalida dati'!$F$4,T3443='Convalida dati'!$F$5,T3443='Convalida dati'!$F$8),OR('Dealflow centrale'!V3443='Convalida dati'!$D$9,V3443='Convalida dati'!$D$6,V3443='Convalida dati'!$D$7,V3443='Convalida dati'!$D$11),IF(OR('Dealflow centrale'!T3443='Convalida dati'!$F$6,'Dealflow centrale'!T3443='Convalida dati'!$F$7),OR('Dealflow centrale'!V3443='Convalida dati'!$D$12,'Dealflow centrale'!V3443='Convalida dati'!$D$9,'Dealflow centrale'!V3443='Convalida dati'!$D$6),IF(T3443="",OR(V3443="",V3443='Convalida dati'!$D$8),"FALSO")))</f>
        <v>1</v>
      </c>
      <c r="F3443" s="407" t="str">
        <f t="shared" ca="1" si="496"/>
        <v>OK</v>
      </c>
      <c r="G3443" s="401">
        <f t="shared" si="490"/>
        <v>3438</v>
      </c>
      <c r="H3443" s="408">
        <v>45559</v>
      </c>
      <c r="I3443" s="403">
        <v>45559</v>
      </c>
      <c r="J3443" s="409" t="s">
        <v>6756</v>
      </c>
      <c r="K3443" s="410" t="s">
        <v>62</v>
      </c>
      <c r="L3443" s="410" t="s">
        <v>190</v>
      </c>
      <c r="M3443" s="400" t="s">
        <v>99</v>
      </c>
      <c r="N3443" s="405"/>
      <c r="O3443" s="411" t="s">
        <v>5501</v>
      </c>
      <c r="P3443" s="400" t="s">
        <v>34</v>
      </c>
      <c r="Q3443" s="412" t="s">
        <v>170</v>
      </c>
      <c r="R3443" s="413" t="s">
        <v>48</v>
      </c>
      <c r="S3443" s="398" t="str">
        <f>'EVCA sectoralclassification'!E145</f>
        <v>Educational and training products/services</v>
      </c>
      <c r="T3443" s="413" t="s">
        <v>166</v>
      </c>
      <c r="U3443" s="400" t="s">
        <v>218</v>
      </c>
      <c r="V3443" s="431" t="s">
        <v>5177</v>
      </c>
      <c r="W3443" s="464"/>
      <c r="X3443" s="492">
        <v>45560</v>
      </c>
      <c r="Y3443" s="486"/>
      <c r="Z3443" s="404"/>
      <c r="AA3443" s="404"/>
    </row>
    <row r="3444" spans="1:27" ht="42.45" hidden="1" customHeight="1" x14ac:dyDescent="0.3">
      <c r="B3444" s="405" t="str">
        <f t="shared" ca="1" si="494"/>
        <v>VERO</v>
      </c>
      <c r="C3444" s="406" t="b">
        <f t="shared" si="495"/>
        <v>1</v>
      </c>
      <c r="D3444" s="406" t="b">
        <f>+IF(Q3444='Convalida dati'!$B$16,AND('Dealflow centrale'!V3444&lt;&gt;"",I3444&lt;&gt;""),IF(AND('Dealflow centrale'!Q3444='Convalida dati'!$B$17,'Dealflow centrale'!I3444=""),OR('Dealflow centrale'!V3444="",V3444='Convalida dati'!$D$8),"FALSO"))</f>
        <v>1</v>
      </c>
      <c r="E3444" s="406" t="b">
        <f>+IF(OR(T3444='Convalida dati'!$F$4,T3444='Convalida dati'!$F$5,T3444='Convalida dati'!$F$8),OR('Dealflow centrale'!V3444='Convalida dati'!$D$9,V3444='Convalida dati'!$D$6,V3444='Convalida dati'!$D$7,V3444='Convalida dati'!$D$11),IF(OR('Dealflow centrale'!T3444='Convalida dati'!$F$6,'Dealflow centrale'!T3444='Convalida dati'!$F$7),OR('Dealflow centrale'!V3444='Convalida dati'!$D$12,'Dealflow centrale'!V3444='Convalida dati'!$D$9,'Dealflow centrale'!V3444='Convalida dati'!$D$6),IF(T3444="",OR(V3444="",V3444='Convalida dati'!$D$8),"FALSO")))</f>
        <v>1</v>
      </c>
      <c r="F3444" s="407" t="str">
        <f t="shared" ca="1" si="496"/>
        <v>OK</v>
      </c>
      <c r="G3444" s="66">
        <f t="shared" si="490"/>
        <v>3439</v>
      </c>
      <c r="H3444" s="85">
        <v>45558</v>
      </c>
      <c r="I3444" s="296">
        <v>45558</v>
      </c>
      <c r="J3444" s="292" t="s">
        <v>6755</v>
      </c>
      <c r="K3444" s="76" t="s">
        <v>62</v>
      </c>
      <c r="L3444" s="76" t="s">
        <v>2790</v>
      </c>
      <c r="M3444" s="78" t="s">
        <v>98</v>
      </c>
      <c r="N3444" s="64"/>
      <c r="O3444" s="272" t="s">
        <v>6771</v>
      </c>
      <c r="P3444" s="78" t="s">
        <v>83</v>
      </c>
      <c r="Q3444" s="280" t="s">
        <v>170</v>
      </c>
      <c r="R3444" s="382" t="s">
        <v>47</v>
      </c>
      <c r="S3444" s="387" t="str">
        <f>'EVCA sectoralclassification'!E121</f>
        <v>Consumer products manufacturing</v>
      </c>
      <c r="T3444" s="382" t="s">
        <v>166</v>
      </c>
      <c r="U3444" s="78" t="s">
        <v>218</v>
      </c>
      <c r="V3444" s="427" t="s">
        <v>5177</v>
      </c>
      <c r="W3444" s="462"/>
      <c r="X3444" s="489">
        <v>45560</v>
      </c>
      <c r="Y3444" s="482"/>
      <c r="Z3444" s="49"/>
      <c r="AA3444" s="404"/>
    </row>
    <row r="3445" spans="1:27" ht="42.45" hidden="1" customHeight="1" x14ac:dyDescent="0.3">
      <c r="A3445" s="404"/>
      <c r="B3445" s="405" t="str">
        <f t="shared" ca="1" si="494"/>
        <v>VERO</v>
      </c>
      <c r="C3445" s="406" t="b">
        <f t="shared" si="495"/>
        <v>1</v>
      </c>
      <c r="D3445" s="406" t="b">
        <f>+IF(Q3445='Convalida dati'!$B$16,AND('Dealflow centrale'!V3445&lt;&gt;"",I3445&lt;&gt;""),IF(AND('Dealflow centrale'!Q3445='Convalida dati'!$B$17,'Dealflow centrale'!I3445=""),OR('Dealflow centrale'!V3445="",V3445='Convalida dati'!$D$8),"FALSO"))</f>
        <v>1</v>
      </c>
      <c r="E3445" s="406" t="b">
        <f>+IF(OR(T3445='Convalida dati'!$F$4,T3445='Convalida dati'!$F$5,T3445='Convalida dati'!$F$8),OR('Dealflow centrale'!V3445='Convalida dati'!$D$9,V3445='Convalida dati'!$D$6,V3445='Convalida dati'!$D$7,V3445='Convalida dati'!$D$11),IF(OR('Dealflow centrale'!T3445='Convalida dati'!$F$6,'Dealflow centrale'!T3445='Convalida dati'!$F$7),OR('Dealflow centrale'!V3445='Convalida dati'!$D$12,'Dealflow centrale'!V3445='Convalida dati'!$D$9,'Dealflow centrale'!V3445='Convalida dati'!$D$6),IF(T3445="",OR(V3445="",V3445='Convalida dati'!$D$8),"FALSO")))</f>
        <v>1</v>
      </c>
      <c r="F3445" s="407" t="str">
        <f t="shared" ca="1" si="496"/>
        <v>OK</v>
      </c>
      <c r="G3445" s="401">
        <f t="shared" si="490"/>
        <v>3440</v>
      </c>
      <c r="H3445" s="408">
        <v>45559</v>
      </c>
      <c r="I3445" s="403"/>
      <c r="J3445" s="409" t="s">
        <v>6773</v>
      </c>
      <c r="K3445" s="410" t="s">
        <v>64</v>
      </c>
      <c r="L3445" s="410" t="s">
        <v>6774</v>
      </c>
      <c r="M3445" s="400" t="s">
        <v>3829</v>
      </c>
      <c r="N3445" s="405"/>
      <c r="O3445" s="411" t="s">
        <v>6772</v>
      </c>
      <c r="P3445" s="400" t="s">
        <v>34</v>
      </c>
      <c r="Q3445" s="412" t="s">
        <v>67</v>
      </c>
      <c r="R3445" s="413"/>
      <c r="S3445" s="398"/>
      <c r="T3445" s="413"/>
      <c r="U3445" s="400"/>
      <c r="V3445" s="424" t="s">
        <v>781</v>
      </c>
      <c r="W3445" s="289"/>
      <c r="X3445" s="492">
        <v>45560</v>
      </c>
      <c r="Y3445" s="486"/>
      <c r="Z3445" s="404"/>
      <c r="AA3445" s="404"/>
    </row>
    <row r="3446" spans="1:27" ht="42.45" hidden="1" customHeight="1" x14ac:dyDescent="0.3">
      <c r="B3446" s="405" t="str">
        <f t="shared" ca="1" si="494"/>
        <v>VERO</v>
      </c>
      <c r="C3446" s="406" t="b">
        <f t="shared" si="495"/>
        <v>1</v>
      </c>
      <c r="D3446" s="406" t="b">
        <f>+IF(Q3446='Convalida dati'!$B$16,AND('Dealflow centrale'!V3446&lt;&gt;"",I3446&lt;&gt;""),IF(AND('Dealflow centrale'!Q3446='Convalida dati'!$B$17,'Dealflow centrale'!I3446=""),OR('Dealflow centrale'!V3446="",V3446='Convalida dati'!$D$8),"FALSO"))</f>
        <v>1</v>
      </c>
      <c r="E3446" s="406" t="b">
        <f>+IF(OR(T3446='Convalida dati'!$F$4,T3446='Convalida dati'!$F$5,T3446='Convalida dati'!$F$8),OR('Dealflow centrale'!V3446='Convalida dati'!$D$9,V3446='Convalida dati'!$D$6,V3446='Convalida dati'!$D$7,V3446='Convalida dati'!$D$11),IF(OR('Dealflow centrale'!T3446='Convalida dati'!$F$6,'Dealflow centrale'!T3446='Convalida dati'!$F$7),OR('Dealflow centrale'!V3446='Convalida dati'!$D$12,'Dealflow centrale'!V3446='Convalida dati'!$D$9,'Dealflow centrale'!V3446='Convalida dati'!$D$6),IF(T3446="",OR(V3446="",V3446='Convalida dati'!$D$8),"FALSO")))</f>
        <v>1</v>
      </c>
      <c r="F3446" s="407" t="str">
        <f t="shared" ca="1" si="496"/>
        <v>OK</v>
      </c>
      <c r="G3446" s="66">
        <f t="shared" si="490"/>
        <v>3441</v>
      </c>
      <c r="H3446" s="85">
        <v>45559</v>
      </c>
      <c r="I3446" s="296">
        <v>45559</v>
      </c>
      <c r="J3446" s="292" t="s">
        <v>6754</v>
      </c>
      <c r="K3446" s="76" t="s">
        <v>62</v>
      </c>
      <c r="L3446" s="76" t="s">
        <v>165</v>
      </c>
      <c r="M3446" s="78" t="s">
        <v>90</v>
      </c>
      <c r="N3446" s="64"/>
      <c r="O3446" s="272" t="s">
        <v>6775</v>
      </c>
      <c r="P3446" s="78" t="s">
        <v>34</v>
      </c>
      <c r="Q3446" s="280" t="s">
        <v>170</v>
      </c>
      <c r="R3446" s="382" t="s">
        <v>48</v>
      </c>
      <c r="S3446" s="387" t="str">
        <f>'EVCA sectoralclassification'!E185</f>
        <v>Broadcasting, publications and content providers</v>
      </c>
      <c r="T3446" s="382" t="s">
        <v>166</v>
      </c>
      <c r="U3446" s="78" t="s">
        <v>218</v>
      </c>
      <c r="V3446" s="427" t="s">
        <v>5177</v>
      </c>
      <c r="W3446" s="462"/>
      <c r="X3446" s="489">
        <v>45560</v>
      </c>
      <c r="Y3446" s="482"/>
      <c r="Z3446" s="404"/>
      <c r="AA3446" s="404"/>
    </row>
    <row r="3447" spans="1:27" ht="42.45" hidden="1" customHeight="1" x14ac:dyDescent="0.3">
      <c r="A3447" s="404"/>
      <c r="B3447" s="405" t="str">
        <f t="shared" ref="B3447" ca="1" si="497">IF(AND(+H3447&lt;=X3447,X3447&lt;=TODAY()),"VERO","FALSO")</f>
        <v>VERO</v>
      </c>
      <c r="C3447" s="406" t="b">
        <f t="shared" ref="C3447" si="498">+(AND(G3447&lt;&gt;"",H3447&lt;&gt;"",J3447&lt;&gt;"",K3447&lt;&gt;"",L3447&lt;&gt;"",M3447&lt;&gt;"",P3447&lt;&gt;"",Q3447&lt;&gt;""))</f>
        <v>1</v>
      </c>
      <c r="D3447" s="406" t="b">
        <f>+IF(Q3447='Convalida dati'!$B$16,AND('Dealflow centrale'!V3447&lt;&gt;"",I3447&lt;&gt;""),IF(AND('Dealflow centrale'!Q3447='Convalida dati'!$B$17,'Dealflow centrale'!I3447=""),OR('Dealflow centrale'!V3447="",V3447='Convalida dati'!$D$8),"FALSO"))</f>
        <v>1</v>
      </c>
      <c r="E3447" s="406" t="b">
        <f>+IF(OR(T3447='Convalida dati'!$F$4,T3447='Convalida dati'!$F$5,T3447='Convalida dati'!$F$8),OR('Dealflow centrale'!V3447='Convalida dati'!$D$9,V3447='Convalida dati'!$D$6,V3447='Convalida dati'!$D$7,V3447='Convalida dati'!$D$11),IF(OR('Dealflow centrale'!T3447='Convalida dati'!$F$6,'Dealflow centrale'!T3447='Convalida dati'!$F$7),OR('Dealflow centrale'!V3447='Convalida dati'!$D$12,'Dealflow centrale'!V3447='Convalida dati'!$D$9,'Dealflow centrale'!V3447='Convalida dati'!$D$6),IF(T3447="",OR(V3447="",V3447='Convalida dati'!$D$8),"FALSO")))</f>
        <v>1</v>
      </c>
      <c r="F3447" s="407" t="str">
        <f t="shared" ref="F3447" ca="1" si="499">+IF(AND(B3447="VERO",C3447=TRUE,D3447=TRUE,E3447=TRUE),"OK","ERRORE")</f>
        <v>OK</v>
      </c>
      <c r="G3447" s="401">
        <f t="shared" si="490"/>
        <v>3442</v>
      </c>
      <c r="H3447" s="408">
        <v>45560</v>
      </c>
      <c r="I3447" s="403">
        <v>45560</v>
      </c>
      <c r="J3447" s="409" t="s">
        <v>6764</v>
      </c>
      <c r="K3447" s="410" t="s">
        <v>62</v>
      </c>
      <c r="L3447" s="410" t="s">
        <v>830</v>
      </c>
      <c r="M3447" s="400" t="s">
        <v>103</v>
      </c>
      <c r="N3447" s="405"/>
      <c r="O3447" s="411" t="s">
        <v>6239</v>
      </c>
      <c r="P3447" s="400" t="s">
        <v>36</v>
      </c>
      <c r="Q3447" s="412" t="s">
        <v>170</v>
      </c>
      <c r="R3447" s="413" t="s">
        <v>48</v>
      </c>
      <c r="S3447" s="398" t="str">
        <f>'EVCA sectoralclassification'!E190</f>
        <v>Broadcasting, publications and content providers</v>
      </c>
      <c r="T3447" s="413" t="s">
        <v>166</v>
      </c>
      <c r="U3447" s="400" t="s">
        <v>218</v>
      </c>
      <c r="V3447" s="431" t="s">
        <v>5177</v>
      </c>
      <c r="W3447" s="464"/>
      <c r="X3447" s="492">
        <v>45560</v>
      </c>
      <c r="Y3447" s="486"/>
      <c r="Z3447" s="404"/>
      <c r="AA3447" s="404"/>
    </row>
    <row r="3448" spans="1:27" ht="42.45" hidden="1" customHeight="1" x14ac:dyDescent="0.3">
      <c r="B3448" s="405" t="str">
        <f t="shared" ref="B3448:B3452" ca="1" si="500">IF(AND(+H3448&lt;=X3448,X3448&lt;=TODAY()),"VERO","FALSO")</f>
        <v>VERO</v>
      </c>
      <c r="C3448" s="406" t="b">
        <f t="shared" ref="C3448:C3452" si="501">+(AND(G3448&lt;&gt;"",H3448&lt;&gt;"",J3448&lt;&gt;"",K3448&lt;&gt;"",L3448&lt;&gt;"",M3448&lt;&gt;"",P3448&lt;&gt;"",Q3448&lt;&gt;""))</f>
        <v>1</v>
      </c>
      <c r="D3448" s="406" t="b">
        <f>+IF(Q3448='Convalida dati'!$B$16,AND('Dealflow centrale'!V3448&lt;&gt;"",I3448&lt;&gt;""),IF(AND('Dealflow centrale'!Q3448='Convalida dati'!$B$17,'Dealflow centrale'!I3448=""),OR('Dealflow centrale'!V3448="",V3448='Convalida dati'!$D$8),"FALSO"))</f>
        <v>1</v>
      </c>
      <c r="E3448" s="406" t="b">
        <f>+IF(OR(T3448='Convalida dati'!$F$4,T3448='Convalida dati'!$F$5,T3448='Convalida dati'!$F$8),OR('Dealflow centrale'!V3448='Convalida dati'!$D$9,V3448='Convalida dati'!$D$6,V3448='Convalida dati'!$D$7,V3448='Convalida dati'!$D$11),IF(OR('Dealflow centrale'!T3448='Convalida dati'!$F$6,'Dealflow centrale'!T3448='Convalida dati'!$F$7),OR('Dealflow centrale'!V3448='Convalida dati'!$D$12,'Dealflow centrale'!V3448='Convalida dati'!$D$9,'Dealflow centrale'!V3448='Convalida dati'!$D$6),IF(T3448="",OR(V3448="",V3448='Convalida dati'!$D$8),"FALSO")))</f>
        <v>1</v>
      </c>
      <c r="F3448" s="407" t="str">
        <f t="shared" ref="F3448:F3452" ca="1" si="502">+IF(AND(B3448="VERO",C3448=TRUE,D3448=TRUE,E3448=TRUE),"OK","ERRORE")</f>
        <v>OK</v>
      </c>
      <c r="G3448" s="66">
        <f t="shared" si="490"/>
        <v>3443</v>
      </c>
      <c r="H3448" s="85">
        <v>45560</v>
      </c>
      <c r="I3448" s="296">
        <v>45560</v>
      </c>
      <c r="J3448" s="292" t="s">
        <v>6786</v>
      </c>
      <c r="K3448" s="76" t="s">
        <v>62</v>
      </c>
      <c r="L3448" s="76" t="s">
        <v>192</v>
      </c>
      <c r="M3448" s="78" t="s">
        <v>95</v>
      </c>
      <c r="N3448" s="64"/>
      <c r="O3448" s="272" t="s">
        <v>6787</v>
      </c>
      <c r="P3448" s="78" t="s">
        <v>34</v>
      </c>
      <c r="Q3448" s="280" t="s">
        <v>170</v>
      </c>
      <c r="R3448" s="382" t="s">
        <v>49</v>
      </c>
      <c r="S3448" s="387" t="str">
        <f>'EVCA sectoralclassification'!E214</f>
        <v>Systems software</v>
      </c>
      <c r="T3448" s="382" t="s">
        <v>166</v>
      </c>
      <c r="U3448" s="78" t="s">
        <v>218</v>
      </c>
      <c r="V3448" s="427" t="s">
        <v>5177</v>
      </c>
      <c r="W3448" s="462"/>
      <c r="X3448" s="489">
        <v>45567</v>
      </c>
      <c r="Y3448" s="482"/>
      <c r="Z3448" s="404"/>
      <c r="AA3448" s="404"/>
    </row>
    <row r="3449" spans="1:27" ht="42.45" hidden="1" customHeight="1" x14ac:dyDescent="0.3">
      <c r="A3449" s="404"/>
      <c r="B3449" s="405" t="str">
        <f t="shared" ca="1" si="500"/>
        <v>VERO</v>
      </c>
      <c r="C3449" s="406" t="b">
        <f t="shared" si="501"/>
        <v>1</v>
      </c>
      <c r="D3449" s="406" t="b">
        <f>+IF(Q3449='Convalida dati'!$B$16,AND('Dealflow centrale'!V3449&lt;&gt;"",I3449&lt;&gt;""),IF(AND('Dealflow centrale'!Q3449='Convalida dati'!$B$17,'Dealflow centrale'!I3449=""),OR('Dealflow centrale'!V3449="",V3449='Convalida dati'!$D$8),"FALSO"))</f>
        <v>1</v>
      </c>
      <c r="E3449" s="406" t="b">
        <f>+IF(OR(T3449='Convalida dati'!$F$4,T3449='Convalida dati'!$F$5,T3449='Convalida dati'!$F$8),OR('Dealflow centrale'!V3449='Convalida dati'!$D$9,V3449='Convalida dati'!$D$6,V3449='Convalida dati'!$D$7,V3449='Convalida dati'!$D$11),IF(OR('Dealflow centrale'!T3449='Convalida dati'!$F$6,'Dealflow centrale'!T3449='Convalida dati'!$F$7),OR('Dealflow centrale'!V3449='Convalida dati'!$D$12,'Dealflow centrale'!V3449='Convalida dati'!$D$9,'Dealflow centrale'!V3449='Convalida dati'!$D$6),IF(T3449="",OR(V3449="",V3449='Convalida dati'!$D$8),"FALSO")))</f>
        <v>1</v>
      </c>
      <c r="F3449" s="407" t="str">
        <f t="shared" ca="1" si="502"/>
        <v>OK</v>
      </c>
      <c r="G3449" s="401">
        <f t="shared" si="490"/>
        <v>3444</v>
      </c>
      <c r="H3449" s="408">
        <v>45562</v>
      </c>
      <c r="I3449" s="403">
        <v>45562</v>
      </c>
      <c r="J3449" s="409" t="s">
        <v>6777</v>
      </c>
      <c r="K3449" s="410" t="s">
        <v>62</v>
      </c>
      <c r="L3449" s="410" t="s">
        <v>202</v>
      </c>
      <c r="M3449" s="400" t="s">
        <v>89</v>
      </c>
      <c r="N3449" s="405"/>
      <c r="O3449" s="411" t="s">
        <v>6788</v>
      </c>
      <c r="P3449" s="400" t="s">
        <v>34</v>
      </c>
      <c r="Q3449" s="412" t="s">
        <v>170</v>
      </c>
      <c r="R3449" s="413" t="s">
        <v>48</v>
      </c>
      <c r="S3449" s="398" t="str">
        <f>'EVCA sectoralclassification'!E201</f>
        <v>Communication: other</v>
      </c>
      <c r="T3449" s="413" t="s">
        <v>167</v>
      </c>
      <c r="U3449" s="400" t="s">
        <v>218</v>
      </c>
      <c r="V3449" s="431" t="s">
        <v>5177</v>
      </c>
      <c r="W3449" s="464"/>
      <c r="X3449" s="492">
        <v>45567</v>
      </c>
      <c r="Y3449" s="486"/>
      <c r="Z3449" s="404"/>
      <c r="AA3449" s="404"/>
    </row>
    <row r="3450" spans="1:27" ht="42.45" hidden="1" customHeight="1" x14ac:dyDescent="0.3">
      <c r="B3450" s="405" t="str">
        <f t="shared" ca="1" si="500"/>
        <v>VERO</v>
      </c>
      <c r="C3450" s="406" t="b">
        <f t="shared" si="501"/>
        <v>1</v>
      </c>
      <c r="D3450" s="406" t="b">
        <f>+IF(Q3450='Convalida dati'!$B$16,AND('Dealflow centrale'!V3450&lt;&gt;"",I3450&lt;&gt;""),IF(AND('Dealflow centrale'!Q3450='Convalida dati'!$B$17,'Dealflow centrale'!I3450=""),OR('Dealflow centrale'!V3450="",V3450='Convalida dati'!$D$8),"FALSO"))</f>
        <v>1</v>
      </c>
      <c r="E3450" s="406" t="b">
        <f>+IF(OR(T3450='Convalida dati'!$F$4,T3450='Convalida dati'!$F$5,T3450='Convalida dati'!$F$8),OR('Dealflow centrale'!V3450='Convalida dati'!$D$9,V3450='Convalida dati'!$D$6,V3450='Convalida dati'!$D$7,V3450='Convalida dati'!$D$11),IF(OR('Dealflow centrale'!T3450='Convalida dati'!$F$6,'Dealflow centrale'!T3450='Convalida dati'!$F$7),OR('Dealflow centrale'!V3450='Convalida dati'!$D$12,'Dealflow centrale'!V3450='Convalida dati'!$D$9,'Dealflow centrale'!V3450='Convalida dati'!$D$6),IF(T3450="",OR(V3450="",V3450='Convalida dati'!$D$8),"FALSO")))</f>
        <v>1</v>
      </c>
      <c r="F3450" s="407" t="str">
        <f t="shared" ca="1" si="502"/>
        <v>OK</v>
      </c>
      <c r="G3450" s="66">
        <f t="shared" si="490"/>
        <v>3445</v>
      </c>
      <c r="H3450" s="85">
        <v>45562</v>
      </c>
      <c r="I3450" s="296">
        <v>45562</v>
      </c>
      <c r="J3450" s="292" t="s">
        <v>6778</v>
      </c>
      <c r="K3450" s="76" t="s">
        <v>62</v>
      </c>
      <c r="L3450" s="76" t="s">
        <v>206</v>
      </c>
      <c r="M3450" s="78" t="s">
        <v>206</v>
      </c>
      <c r="N3450" s="64"/>
      <c r="O3450" s="272" t="s">
        <v>6292</v>
      </c>
      <c r="P3450" s="78" t="s">
        <v>35</v>
      </c>
      <c r="Q3450" s="280" t="s">
        <v>170</v>
      </c>
      <c r="R3450" s="382" t="s">
        <v>50</v>
      </c>
      <c r="S3450" s="387" t="str">
        <f>'EVCA sectoralclassification'!E89</f>
        <v>Business and industrial services</v>
      </c>
      <c r="T3450" s="382" t="s">
        <v>167</v>
      </c>
      <c r="U3450" s="78" t="s">
        <v>218</v>
      </c>
      <c r="V3450" s="427" t="s">
        <v>5177</v>
      </c>
      <c r="W3450" s="462"/>
      <c r="X3450" s="489">
        <v>45567</v>
      </c>
      <c r="Y3450" s="482"/>
      <c r="Z3450" s="404"/>
      <c r="AA3450" s="404"/>
    </row>
    <row r="3451" spans="1:27" ht="42.45" hidden="1" customHeight="1" x14ac:dyDescent="0.3">
      <c r="A3451" s="404"/>
      <c r="B3451" s="405" t="str">
        <f t="shared" ca="1" si="500"/>
        <v>VERO</v>
      </c>
      <c r="C3451" s="406" t="b">
        <f t="shared" si="501"/>
        <v>1</v>
      </c>
      <c r="D3451" s="406" t="b">
        <f>+IF(Q3451='Convalida dati'!$B$16,AND('Dealflow centrale'!V3451&lt;&gt;"",I3451&lt;&gt;""),IF(AND('Dealflow centrale'!Q3451='Convalida dati'!$B$17,'Dealflow centrale'!I3451=""),OR('Dealflow centrale'!V3451="",V3451='Convalida dati'!$D$8),"FALSO"))</f>
        <v>1</v>
      </c>
      <c r="E3451" s="406" t="b">
        <f>+IF(OR(T3451='Convalida dati'!$F$4,T3451='Convalida dati'!$F$5,T3451='Convalida dati'!$F$8),OR('Dealflow centrale'!V3451='Convalida dati'!$D$9,V3451='Convalida dati'!$D$6,V3451='Convalida dati'!$D$7,V3451='Convalida dati'!$D$11),IF(OR('Dealflow centrale'!T3451='Convalida dati'!$F$6,'Dealflow centrale'!T3451='Convalida dati'!$F$7),OR('Dealflow centrale'!V3451='Convalida dati'!$D$12,'Dealflow centrale'!V3451='Convalida dati'!$D$9,'Dealflow centrale'!V3451='Convalida dati'!$D$6),IF(T3451="",OR(V3451="",V3451='Convalida dati'!$D$8),"FALSO")))</f>
        <v>1</v>
      </c>
      <c r="F3451" s="407" t="str">
        <f t="shared" ca="1" si="502"/>
        <v>OK</v>
      </c>
      <c r="G3451" s="401">
        <f t="shared" si="490"/>
        <v>3446</v>
      </c>
      <c r="H3451" s="408">
        <v>45562</v>
      </c>
      <c r="I3451" s="403">
        <v>45562</v>
      </c>
      <c r="J3451" s="409" t="s">
        <v>6779</v>
      </c>
      <c r="K3451" s="410" t="s">
        <v>64</v>
      </c>
      <c r="L3451" s="410" t="s">
        <v>738</v>
      </c>
      <c r="M3451" s="400" t="s">
        <v>739</v>
      </c>
      <c r="N3451" s="405"/>
      <c r="O3451" s="411" t="s">
        <v>6535</v>
      </c>
      <c r="P3451" s="400" t="s">
        <v>35</v>
      </c>
      <c r="Q3451" s="412" t="s">
        <v>170</v>
      </c>
      <c r="R3451" s="413" t="s">
        <v>49</v>
      </c>
      <c r="S3451" s="398" t="str">
        <f>'EVCA sectoralclassification'!E214</f>
        <v>Systems software</v>
      </c>
      <c r="T3451" s="413" t="s">
        <v>166</v>
      </c>
      <c r="U3451" s="400" t="s">
        <v>218</v>
      </c>
      <c r="V3451" s="448" t="s">
        <v>174</v>
      </c>
      <c r="W3451" s="413"/>
      <c r="X3451" s="492">
        <v>45567</v>
      </c>
      <c r="Y3451" s="486"/>
      <c r="Z3451" s="404"/>
      <c r="AA3451" s="404"/>
    </row>
    <row r="3452" spans="1:27" ht="42.45" hidden="1" customHeight="1" x14ac:dyDescent="0.3">
      <c r="B3452" s="405" t="str">
        <f t="shared" ca="1" si="500"/>
        <v>VERO</v>
      </c>
      <c r="C3452" s="406" t="b">
        <f t="shared" si="501"/>
        <v>1</v>
      </c>
      <c r="D3452" s="406" t="b">
        <f>+IF(Q3452='Convalida dati'!$B$16,AND('Dealflow centrale'!V3452&lt;&gt;"",I3452&lt;&gt;""),IF(AND('Dealflow centrale'!Q3452='Convalida dati'!$B$17,'Dealflow centrale'!I3452=""),OR('Dealflow centrale'!V3452="",V3452='Convalida dati'!$D$8),"FALSO"))</f>
        <v>1</v>
      </c>
      <c r="E3452" s="406" t="b">
        <f>+IF(OR(T3452='Convalida dati'!$F$4,T3452='Convalida dati'!$F$5,T3452='Convalida dati'!$F$8),OR('Dealflow centrale'!V3452='Convalida dati'!$D$9,V3452='Convalida dati'!$D$6,V3452='Convalida dati'!$D$7,V3452='Convalida dati'!$D$11),IF(OR('Dealflow centrale'!T3452='Convalida dati'!$F$6,'Dealflow centrale'!T3452='Convalida dati'!$F$7),OR('Dealflow centrale'!V3452='Convalida dati'!$D$12,'Dealflow centrale'!V3452='Convalida dati'!$D$9,'Dealflow centrale'!V3452='Convalida dati'!$D$6),IF(T3452="",OR(V3452="",V3452='Convalida dati'!$D$8),"FALSO")))</f>
        <v>1</v>
      </c>
      <c r="F3452" s="407" t="str">
        <f t="shared" ca="1" si="502"/>
        <v>OK</v>
      </c>
      <c r="G3452" s="66">
        <f t="shared" si="490"/>
        <v>3447</v>
      </c>
      <c r="H3452" s="85">
        <v>45562</v>
      </c>
      <c r="I3452" s="296">
        <v>45562</v>
      </c>
      <c r="J3452" s="292" t="s">
        <v>6780</v>
      </c>
      <c r="K3452" s="76" t="s">
        <v>62</v>
      </c>
      <c r="L3452" s="76" t="s">
        <v>69</v>
      </c>
      <c r="M3452" s="78" t="s">
        <v>70</v>
      </c>
      <c r="N3452" s="64"/>
      <c r="O3452" s="272" t="s">
        <v>6535</v>
      </c>
      <c r="P3452" s="78" t="s">
        <v>35</v>
      </c>
      <c r="Q3452" s="280" t="s">
        <v>170</v>
      </c>
      <c r="R3452" s="382" t="s">
        <v>48</v>
      </c>
      <c r="S3452" s="387" t="str">
        <f>'EVCA sectoralclassification'!E200</f>
        <v>Internet technologies</v>
      </c>
      <c r="T3452" s="382" t="s">
        <v>166</v>
      </c>
      <c r="U3452" s="78" t="s">
        <v>218</v>
      </c>
      <c r="V3452" s="427" t="s">
        <v>5177</v>
      </c>
      <c r="W3452" s="462"/>
      <c r="X3452" s="489">
        <v>45567</v>
      </c>
      <c r="Y3452" s="482"/>
      <c r="Z3452" s="404"/>
      <c r="AA3452" s="404"/>
    </row>
    <row r="3453" spans="1:27" ht="42.45" hidden="1" customHeight="1" x14ac:dyDescent="0.3">
      <c r="A3453" s="404"/>
      <c r="B3453" s="405" t="str">
        <f t="shared" ref="B3453:B3457" ca="1" si="503">IF(AND(+H3453&lt;=X3453,X3453&lt;=TODAY()),"VERO","FALSO")</f>
        <v>VERO</v>
      </c>
      <c r="C3453" s="406" t="b">
        <f t="shared" ref="C3453:C3457" si="504">+(AND(G3453&lt;&gt;"",H3453&lt;&gt;"",J3453&lt;&gt;"",K3453&lt;&gt;"",L3453&lt;&gt;"",M3453&lt;&gt;"",P3453&lt;&gt;"",Q3453&lt;&gt;""))</f>
        <v>1</v>
      </c>
      <c r="D3453" s="406" t="b">
        <f>+IF(Q3453='Convalida dati'!$B$16,AND('Dealflow centrale'!V3453&lt;&gt;"",I3453&lt;&gt;""),IF(AND('Dealflow centrale'!Q3453='Convalida dati'!$B$17,'Dealflow centrale'!I3453=""),OR('Dealflow centrale'!V3453="",V3453='Convalida dati'!$D$8),"FALSO"))</f>
        <v>1</v>
      </c>
      <c r="E3453" s="406" t="b">
        <f>+IF(OR(T3453='Convalida dati'!$F$4,T3453='Convalida dati'!$F$5,T3453='Convalida dati'!$F$8),OR('Dealflow centrale'!V3453='Convalida dati'!$D$9,V3453='Convalida dati'!$D$6,V3453='Convalida dati'!$D$7,V3453='Convalida dati'!$D$11),IF(OR('Dealflow centrale'!T3453='Convalida dati'!$F$6,'Dealflow centrale'!T3453='Convalida dati'!$F$7),OR('Dealflow centrale'!V3453='Convalida dati'!$D$12,'Dealflow centrale'!V3453='Convalida dati'!$D$9,'Dealflow centrale'!V3453='Convalida dati'!$D$6),IF(T3453="",OR(V3453="",V3453='Convalida dati'!$D$8),"FALSO")))</f>
        <v>1</v>
      </c>
      <c r="F3453" s="407" t="str">
        <f t="shared" ref="F3453:F3457" ca="1" si="505">+IF(AND(B3453="VERO",C3453=TRUE,D3453=TRUE,E3453=TRUE),"OK","ERRORE")</f>
        <v>OK</v>
      </c>
      <c r="G3453" s="401">
        <f t="shared" si="490"/>
        <v>3448</v>
      </c>
      <c r="H3453" s="408">
        <v>45562</v>
      </c>
      <c r="I3453" s="403"/>
      <c r="J3453" s="409" t="s">
        <v>6781</v>
      </c>
      <c r="K3453" s="410" t="s">
        <v>64</v>
      </c>
      <c r="L3453" s="410" t="s">
        <v>194</v>
      </c>
      <c r="M3453" s="400" t="s">
        <v>161</v>
      </c>
      <c r="N3453" s="405"/>
      <c r="O3453" s="411" t="s">
        <v>6789</v>
      </c>
      <c r="P3453" s="400" t="s">
        <v>34</v>
      </c>
      <c r="Q3453" s="412" t="s">
        <v>67</v>
      </c>
      <c r="R3453" s="413"/>
      <c r="S3453" s="398"/>
      <c r="T3453" s="413"/>
      <c r="U3453" s="400"/>
      <c r="V3453" s="424" t="s">
        <v>781</v>
      </c>
      <c r="W3453" s="289"/>
      <c r="X3453" s="492">
        <v>45567</v>
      </c>
      <c r="Y3453" s="486"/>
      <c r="Z3453" s="404"/>
      <c r="AA3453" s="404"/>
    </row>
    <row r="3454" spans="1:27" ht="42.45" hidden="1" customHeight="1" x14ac:dyDescent="0.3">
      <c r="B3454" s="405" t="str">
        <f t="shared" ca="1" si="503"/>
        <v>VERO</v>
      </c>
      <c r="C3454" s="406" t="b">
        <f t="shared" si="504"/>
        <v>1</v>
      </c>
      <c r="D3454" s="406" t="b">
        <f>+IF(Q3454='Convalida dati'!$B$16,AND('Dealflow centrale'!V3454&lt;&gt;"",I3454&lt;&gt;""),IF(AND('Dealflow centrale'!Q3454='Convalida dati'!$B$17,'Dealflow centrale'!I3454=""),OR('Dealflow centrale'!V3454="",V3454='Convalida dati'!$D$8),"FALSO"))</f>
        <v>1</v>
      </c>
      <c r="E3454" s="406" t="b">
        <f>+IF(OR(T3454='Convalida dati'!$F$4,T3454='Convalida dati'!$F$5,T3454='Convalida dati'!$F$8),OR('Dealflow centrale'!V3454='Convalida dati'!$D$9,V3454='Convalida dati'!$D$6,V3454='Convalida dati'!$D$7,V3454='Convalida dati'!$D$11),IF(OR('Dealflow centrale'!T3454='Convalida dati'!$F$6,'Dealflow centrale'!T3454='Convalida dati'!$F$7),OR('Dealflow centrale'!V3454='Convalida dati'!$D$12,'Dealflow centrale'!V3454='Convalida dati'!$D$9,'Dealflow centrale'!V3454='Convalida dati'!$D$6),IF(T3454="",OR(V3454="",V3454='Convalida dati'!$D$8),"FALSO")))</f>
        <v>1</v>
      </c>
      <c r="F3454" s="407" t="str">
        <f t="shared" ca="1" si="505"/>
        <v>OK</v>
      </c>
      <c r="G3454" s="66">
        <f t="shared" si="490"/>
        <v>3449</v>
      </c>
      <c r="H3454" s="85">
        <v>45563</v>
      </c>
      <c r="I3454" s="296">
        <v>45563</v>
      </c>
      <c r="J3454" s="292" t="s">
        <v>6782</v>
      </c>
      <c r="K3454" s="76" t="s">
        <v>62</v>
      </c>
      <c r="L3454" s="76" t="s">
        <v>1930</v>
      </c>
      <c r="M3454" s="78" t="s">
        <v>90</v>
      </c>
      <c r="N3454" s="64"/>
      <c r="O3454" s="272" t="s">
        <v>6790</v>
      </c>
      <c r="P3454" s="78" t="s">
        <v>34</v>
      </c>
      <c r="Q3454" s="280" t="s">
        <v>170</v>
      </c>
      <c r="R3454" s="382" t="s">
        <v>48</v>
      </c>
      <c r="S3454" s="387" t="str">
        <f>'EVCA sectoralclassification'!E155</f>
        <v>Hospitality, sports and entertainment facilities</v>
      </c>
      <c r="T3454" s="382" t="s">
        <v>41</v>
      </c>
      <c r="U3454" s="78" t="s">
        <v>218</v>
      </c>
      <c r="V3454" s="444" t="s">
        <v>6460</v>
      </c>
      <c r="W3454" s="469"/>
      <c r="X3454" s="489">
        <v>45567</v>
      </c>
      <c r="Y3454" s="482" t="s">
        <v>6791</v>
      </c>
      <c r="Z3454" s="404"/>
      <c r="AA3454" s="404"/>
    </row>
    <row r="3455" spans="1:27" ht="42.45" hidden="1" customHeight="1" x14ac:dyDescent="0.3">
      <c r="A3455" s="404"/>
      <c r="B3455" s="405" t="str">
        <f t="shared" ca="1" si="503"/>
        <v>VERO</v>
      </c>
      <c r="C3455" s="406" t="b">
        <f t="shared" si="504"/>
        <v>1</v>
      </c>
      <c r="D3455" s="406" t="b">
        <f>+IF(Q3455='Convalida dati'!$B$16,AND('Dealflow centrale'!V3455&lt;&gt;"",I3455&lt;&gt;""),IF(AND('Dealflow centrale'!Q3455='Convalida dati'!$B$17,'Dealflow centrale'!I3455=""),OR('Dealflow centrale'!V3455="",V3455='Convalida dati'!$D$8),"FALSO"))</f>
        <v>1</v>
      </c>
      <c r="E3455" s="406" t="b">
        <f>+IF(OR(T3455='Convalida dati'!$F$4,T3455='Convalida dati'!$F$5,T3455='Convalida dati'!$F$8),OR('Dealflow centrale'!V3455='Convalida dati'!$D$9,V3455='Convalida dati'!$D$6,V3455='Convalida dati'!$D$7,V3455='Convalida dati'!$D$11),IF(OR('Dealflow centrale'!T3455='Convalida dati'!$F$6,'Dealflow centrale'!T3455='Convalida dati'!$F$7),OR('Dealflow centrale'!V3455='Convalida dati'!$D$12,'Dealflow centrale'!V3455='Convalida dati'!$D$9,'Dealflow centrale'!V3455='Convalida dati'!$D$6),IF(T3455="",OR(V3455="",V3455='Convalida dati'!$D$8),"FALSO")))</f>
        <v>1</v>
      </c>
      <c r="F3455" s="407" t="str">
        <f t="shared" ca="1" si="505"/>
        <v>OK</v>
      </c>
      <c r="G3455" s="401">
        <f t="shared" si="490"/>
        <v>3450</v>
      </c>
      <c r="H3455" s="408">
        <v>45566</v>
      </c>
      <c r="I3455" s="403">
        <v>45566</v>
      </c>
      <c r="J3455" s="409" t="s">
        <v>6783</v>
      </c>
      <c r="K3455" s="410" t="s">
        <v>62</v>
      </c>
      <c r="L3455" s="410" t="s">
        <v>231</v>
      </c>
      <c r="M3455" s="400" t="s">
        <v>91</v>
      </c>
      <c r="N3455" s="405"/>
      <c r="O3455" s="411" t="s">
        <v>1062</v>
      </c>
      <c r="P3455" s="400" t="s">
        <v>84</v>
      </c>
      <c r="Q3455" s="412" t="s">
        <v>170</v>
      </c>
      <c r="R3455" s="413" t="s">
        <v>48</v>
      </c>
      <c r="S3455" s="398" t="str">
        <f>'EVCA sectoralclassification'!E200</f>
        <v>Internet technologies</v>
      </c>
      <c r="T3455" s="413" t="s">
        <v>166</v>
      </c>
      <c r="U3455" s="400" t="s">
        <v>218</v>
      </c>
      <c r="V3455" s="431" t="s">
        <v>5177</v>
      </c>
      <c r="W3455" s="464"/>
      <c r="X3455" s="492">
        <v>45567</v>
      </c>
      <c r="Y3455" s="486"/>
      <c r="Z3455" s="404"/>
      <c r="AA3455" s="404"/>
    </row>
    <row r="3456" spans="1:27" ht="42.45" hidden="1" customHeight="1" x14ac:dyDescent="0.3">
      <c r="B3456" s="405" t="str">
        <f t="shared" ca="1" si="503"/>
        <v>VERO</v>
      </c>
      <c r="C3456" s="406" t="b">
        <f t="shared" si="504"/>
        <v>1</v>
      </c>
      <c r="D3456" s="406" t="b">
        <f>+IF(Q3456='Convalida dati'!$B$16,AND('Dealflow centrale'!V3456&lt;&gt;"",I3456&lt;&gt;""),IF(AND('Dealflow centrale'!Q3456='Convalida dati'!$B$17,'Dealflow centrale'!I3456=""),OR('Dealflow centrale'!V3456="",V3456='Convalida dati'!$D$8),"FALSO"))</f>
        <v>1</v>
      </c>
      <c r="E3456" s="406" t="b">
        <f>+IF(OR(T3456='Convalida dati'!$F$4,T3456='Convalida dati'!$F$5,T3456='Convalida dati'!$F$8),OR('Dealflow centrale'!V3456='Convalida dati'!$D$9,V3456='Convalida dati'!$D$6,V3456='Convalida dati'!$D$7,V3456='Convalida dati'!$D$11),IF(OR('Dealflow centrale'!T3456='Convalida dati'!$F$6,'Dealflow centrale'!T3456='Convalida dati'!$F$7),OR('Dealflow centrale'!V3456='Convalida dati'!$D$12,'Dealflow centrale'!V3456='Convalida dati'!$D$9,'Dealflow centrale'!V3456='Convalida dati'!$D$6),IF(T3456="",OR(V3456="",V3456='Convalida dati'!$D$8),"FALSO")))</f>
        <v>1</v>
      </c>
      <c r="F3456" s="407" t="str">
        <f t="shared" ca="1" si="505"/>
        <v>OK</v>
      </c>
      <c r="G3456" s="66">
        <f t="shared" si="490"/>
        <v>3451</v>
      </c>
      <c r="H3456" s="85">
        <v>45566</v>
      </c>
      <c r="I3456" s="296">
        <v>45566</v>
      </c>
      <c r="J3456" s="292" t="s">
        <v>6784</v>
      </c>
      <c r="K3456" s="76" t="s">
        <v>62</v>
      </c>
      <c r="L3456" s="76" t="s">
        <v>234</v>
      </c>
      <c r="M3456" s="78" t="s">
        <v>96</v>
      </c>
      <c r="N3456" s="64"/>
      <c r="O3456" s="272" t="s">
        <v>6792</v>
      </c>
      <c r="P3456" s="78" t="s">
        <v>34</v>
      </c>
      <c r="Q3456" s="280" t="s">
        <v>170</v>
      </c>
      <c r="R3456" s="382" t="s">
        <v>48</v>
      </c>
      <c r="S3456" s="387" t="str">
        <f>'EVCA sectoralclassification'!E200</f>
        <v>Internet technologies</v>
      </c>
      <c r="T3456" s="382" t="s">
        <v>166</v>
      </c>
      <c r="U3456" s="78" t="s">
        <v>218</v>
      </c>
      <c r="V3456" s="427" t="s">
        <v>5177</v>
      </c>
      <c r="W3456" s="462"/>
      <c r="X3456" s="489">
        <v>45567</v>
      </c>
      <c r="Y3456" s="482"/>
      <c r="Z3456" s="404"/>
      <c r="AA3456" s="404"/>
    </row>
    <row r="3457" spans="1:27" ht="42.45" hidden="1" customHeight="1" x14ac:dyDescent="0.3">
      <c r="A3457" s="404"/>
      <c r="B3457" s="405" t="str">
        <f t="shared" ca="1" si="503"/>
        <v>VERO</v>
      </c>
      <c r="C3457" s="406" t="b">
        <f t="shared" si="504"/>
        <v>1</v>
      </c>
      <c r="D3457" s="406" t="b">
        <f>+IF(Q3457='Convalida dati'!$B$16,AND('Dealflow centrale'!V3457&lt;&gt;"",I3457&lt;&gt;""),IF(AND('Dealflow centrale'!Q3457='Convalida dati'!$B$17,'Dealflow centrale'!I3457=""),OR('Dealflow centrale'!V3457="",V3457='Convalida dati'!$D$8),"FALSO"))</f>
        <v>1</v>
      </c>
      <c r="E3457" s="406" t="b">
        <f>+IF(OR(T3457='Convalida dati'!$F$4,T3457='Convalida dati'!$F$5,T3457='Convalida dati'!$F$8),OR('Dealflow centrale'!V3457='Convalida dati'!$D$9,V3457='Convalida dati'!$D$6,V3457='Convalida dati'!$D$7,V3457='Convalida dati'!$D$11),IF(OR('Dealflow centrale'!T3457='Convalida dati'!$F$6,'Dealflow centrale'!T3457='Convalida dati'!$F$7),OR('Dealflow centrale'!V3457='Convalida dati'!$D$12,'Dealflow centrale'!V3457='Convalida dati'!$D$9,'Dealflow centrale'!V3457='Convalida dati'!$D$6),IF(T3457="",OR(V3457="",V3457='Convalida dati'!$D$8),"FALSO")))</f>
        <v>1</v>
      </c>
      <c r="F3457" s="407" t="str">
        <f t="shared" ca="1" si="505"/>
        <v>OK</v>
      </c>
      <c r="G3457" s="401">
        <f t="shared" si="490"/>
        <v>3452</v>
      </c>
      <c r="H3457" s="408">
        <v>45566</v>
      </c>
      <c r="I3457" s="403">
        <v>45566</v>
      </c>
      <c r="J3457" s="409" t="s">
        <v>6785</v>
      </c>
      <c r="K3457" s="410" t="s">
        <v>6349</v>
      </c>
      <c r="L3457" s="410" t="s">
        <v>6794</v>
      </c>
      <c r="M3457" s="400" t="s">
        <v>99</v>
      </c>
      <c r="N3457" s="405"/>
      <c r="O3457" s="411" t="s">
        <v>6793</v>
      </c>
      <c r="P3457" s="400" t="s">
        <v>34</v>
      </c>
      <c r="Q3457" s="412" t="s">
        <v>170</v>
      </c>
      <c r="R3457" s="413" t="s">
        <v>43</v>
      </c>
      <c r="S3457" s="398" t="str">
        <f>'EVCA sectoralclassification'!E16</f>
        <v>Agriculture: other</v>
      </c>
      <c r="T3457" s="413" t="s">
        <v>166</v>
      </c>
      <c r="U3457" s="400" t="s">
        <v>218</v>
      </c>
      <c r="V3457" s="431" t="s">
        <v>5177</v>
      </c>
      <c r="W3457" s="464"/>
      <c r="X3457" s="492">
        <v>45567</v>
      </c>
      <c r="Y3457" s="486"/>
      <c r="Z3457" s="404"/>
      <c r="AA3457" s="404"/>
    </row>
    <row r="3458" spans="1:27" ht="42.45" hidden="1" customHeight="1" x14ac:dyDescent="0.3">
      <c r="B3458" s="405" t="str">
        <f t="shared" ref="B3458:B3478" ca="1" si="506">IF(AND(+H3458&lt;=X3458,X3458&lt;=TODAY()),"VERO","FALSO")</f>
        <v>VERO</v>
      </c>
      <c r="C3458" s="406" t="b">
        <f t="shared" ref="C3458:C3478" si="507">+(AND(G3458&lt;&gt;"",H3458&lt;&gt;"",J3458&lt;&gt;"",K3458&lt;&gt;"",L3458&lt;&gt;"",M3458&lt;&gt;"",P3458&lt;&gt;"",Q3458&lt;&gt;""))</f>
        <v>1</v>
      </c>
      <c r="D3458" s="406" t="b">
        <f>+IF(Q3458='Convalida dati'!$B$16,AND('Dealflow centrale'!V3458&lt;&gt;"",I3458&lt;&gt;""),IF(AND('Dealflow centrale'!Q3458='Convalida dati'!$B$17,'Dealflow centrale'!I3458=""),OR('Dealflow centrale'!V3458="",V3458='Convalida dati'!$D$8),"FALSO"))</f>
        <v>1</v>
      </c>
      <c r="E3458" s="406" t="b">
        <f>+IF(OR(T3458='Convalida dati'!$F$4,T3458='Convalida dati'!$F$5,T3458='Convalida dati'!$F$8),OR('Dealflow centrale'!V3458='Convalida dati'!$D$9,V3458='Convalida dati'!$D$6,V3458='Convalida dati'!$D$7,V3458='Convalida dati'!$D$11),IF(OR('Dealflow centrale'!T3458='Convalida dati'!$F$6,'Dealflow centrale'!T3458='Convalida dati'!$F$7),OR('Dealflow centrale'!V3458='Convalida dati'!$D$12,'Dealflow centrale'!V3458='Convalida dati'!$D$9,'Dealflow centrale'!V3458='Convalida dati'!$D$6),IF(T3458="",OR(V3458="",V3458='Convalida dati'!$D$8),"FALSO")))</f>
        <v>1</v>
      </c>
      <c r="F3458" s="407" t="str">
        <f t="shared" ref="F3458:F3478" ca="1" si="508">+IF(AND(B3458="VERO",C3458=TRUE,D3458=TRUE,E3458=TRUE),"OK","ERRORE")</f>
        <v>OK</v>
      </c>
      <c r="G3458" s="66">
        <f t="shared" si="490"/>
        <v>3453</v>
      </c>
      <c r="H3458" s="85">
        <v>45567</v>
      </c>
      <c r="I3458" s="296">
        <v>45567</v>
      </c>
      <c r="J3458" s="292" t="s">
        <v>6795</v>
      </c>
      <c r="K3458" s="76" t="s">
        <v>64</v>
      </c>
      <c r="L3458" s="76" t="s">
        <v>6812</v>
      </c>
      <c r="M3458" s="78" t="s">
        <v>161</v>
      </c>
      <c r="N3458" s="64"/>
      <c r="O3458" s="272" t="s">
        <v>6811</v>
      </c>
      <c r="P3458" s="78" t="s">
        <v>34</v>
      </c>
      <c r="Q3458" s="280" t="s">
        <v>170</v>
      </c>
      <c r="R3458" s="382" t="s">
        <v>49</v>
      </c>
      <c r="S3458" s="387" t="str">
        <f>'EVCA sectoralclassification'!E214</f>
        <v>Systems software</v>
      </c>
      <c r="T3458" s="382" t="s">
        <v>166</v>
      </c>
      <c r="U3458" s="78" t="s">
        <v>218</v>
      </c>
      <c r="V3458" s="445" t="s">
        <v>174</v>
      </c>
      <c r="W3458" s="396"/>
      <c r="X3458" s="489">
        <v>45575</v>
      </c>
      <c r="Y3458" s="482"/>
      <c r="Z3458" s="404"/>
      <c r="AA3458" s="404"/>
    </row>
    <row r="3459" spans="1:27" ht="42.45" hidden="1" customHeight="1" x14ac:dyDescent="0.3">
      <c r="A3459" s="404"/>
      <c r="B3459" s="405" t="str">
        <f t="shared" ca="1" si="506"/>
        <v>VERO</v>
      </c>
      <c r="C3459" s="406" t="b">
        <f t="shared" si="507"/>
        <v>1</v>
      </c>
      <c r="D3459" s="406" t="b">
        <f>+IF(Q3459='Convalida dati'!$B$16,AND('Dealflow centrale'!V3459&lt;&gt;"",I3459&lt;&gt;""),IF(AND('Dealflow centrale'!Q3459='Convalida dati'!$B$17,'Dealflow centrale'!I3459=""),OR('Dealflow centrale'!V3459="",V3459='Convalida dati'!$D$8),"FALSO"))</f>
        <v>1</v>
      </c>
      <c r="E3459" s="406" t="b">
        <f>+IF(OR(T3459='Convalida dati'!$F$4,T3459='Convalida dati'!$F$5,T3459='Convalida dati'!$F$8),OR('Dealflow centrale'!V3459='Convalida dati'!$D$9,V3459='Convalida dati'!$D$6,V3459='Convalida dati'!$D$7,V3459='Convalida dati'!$D$11),IF(OR('Dealflow centrale'!T3459='Convalida dati'!$F$6,'Dealflow centrale'!T3459='Convalida dati'!$F$7),OR('Dealflow centrale'!V3459='Convalida dati'!$D$12,'Dealflow centrale'!V3459='Convalida dati'!$D$9,'Dealflow centrale'!V3459='Convalida dati'!$D$6),IF(T3459="",OR(V3459="",V3459='Convalida dati'!$D$8),"FALSO")))</f>
        <v>1</v>
      </c>
      <c r="F3459" s="407" t="str">
        <f t="shared" ca="1" si="508"/>
        <v>OK</v>
      </c>
      <c r="G3459" s="401">
        <f t="shared" si="490"/>
        <v>3454</v>
      </c>
      <c r="H3459" s="408">
        <v>45566</v>
      </c>
      <c r="I3459" s="403">
        <v>45567</v>
      </c>
      <c r="J3459" s="409" t="s">
        <v>6796</v>
      </c>
      <c r="K3459" s="410" t="s">
        <v>62</v>
      </c>
      <c r="L3459" s="410" t="s">
        <v>802</v>
      </c>
      <c r="M3459" s="400" t="s">
        <v>99</v>
      </c>
      <c r="N3459" s="405"/>
      <c r="O3459" s="411" t="s">
        <v>4645</v>
      </c>
      <c r="P3459" s="400" t="s">
        <v>34</v>
      </c>
      <c r="Q3459" s="412" t="s">
        <v>170</v>
      </c>
      <c r="R3459" s="413" t="s">
        <v>49</v>
      </c>
      <c r="S3459" s="398" t="str">
        <f>'EVCA sectoralclassification'!E214</f>
        <v>Systems software</v>
      </c>
      <c r="T3459" s="413" t="s">
        <v>166</v>
      </c>
      <c r="U3459" s="400" t="s">
        <v>218</v>
      </c>
      <c r="V3459" s="431" t="s">
        <v>5177</v>
      </c>
      <c r="W3459" s="464"/>
      <c r="X3459" s="492">
        <v>45575</v>
      </c>
      <c r="Y3459" s="486"/>
      <c r="Z3459" s="404"/>
      <c r="AA3459" s="404"/>
    </row>
    <row r="3460" spans="1:27" ht="42.45" hidden="1" customHeight="1" x14ac:dyDescent="0.3">
      <c r="B3460" s="405" t="str">
        <f t="shared" ca="1" si="506"/>
        <v>VERO</v>
      </c>
      <c r="C3460" s="406" t="b">
        <f t="shared" si="507"/>
        <v>1</v>
      </c>
      <c r="D3460" s="406" t="b">
        <f>+IF(Q3460='Convalida dati'!$B$16,AND('Dealflow centrale'!V3460&lt;&gt;"",I3460&lt;&gt;""),IF(AND('Dealflow centrale'!Q3460='Convalida dati'!$B$17,'Dealflow centrale'!I3460=""),OR('Dealflow centrale'!V3460="",V3460='Convalida dati'!$D$8),"FALSO"))</f>
        <v>1</v>
      </c>
      <c r="E3460" s="406" t="b">
        <f>+IF(OR(T3460='Convalida dati'!$F$4,T3460='Convalida dati'!$F$5,T3460='Convalida dati'!$F$8),OR('Dealflow centrale'!V3460='Convalida dati'!$D$9,V3460='Convalida dati'!$D$6,V3460='Convalida dati'!$D$7,V3460='Convalida dati'!$D$11),IF(OR('Dealflow centrale'!T3460='Convalida dati'!$F$6,'Dealflow centrale'!T3460='Convalida dati'!$F$7),OR('Dealflow centrale'!V3460='Convalida dati'!$D$12,'Dealflow centrale'!V3460='Convalida dati'!$D$9,'Dealflow centrale'!V3460='Convalida dati'!$D$6),IF(T3460="",OR(V3460="",V3460='Convalida dati'!$D$8),"FALSO")))</f>
        <v>1</v>
      </c>
      <c r="F3460" s="407" t="str">
        <f t="shared" ca="1" si="508"/>
        <v>OK</v>
      </c>
      <c r="G3460" s="66">
        <f t="shared" si="490"/>
        <v>3455</v>
      </c>
      <c r="H3460" s="85">
        <v>45567</v>
      </c>
      <c r="I3460" s="296">
        <v>45567</v>
      </c>
      <c r="J3460" s="292" t="s">
        <v>6797</v>
      </c>
      <c r="K3460" s="76" t="s">
        <v>64</v>
      </c>
      <c r="L3460" s="76" t="s">
        <v>705</v>
      </c>
      <c r="M3460" s="78" t="s">
        <v>187</v>
      </c>
      <c r="N3460" s="64"/>
      <c r="O3460" s="272" t="s">
        <v>6813</v>
      </c>
      <c r="P3460" s="78" t="s">
        <v>35</v>
      </c>
      <c r="Q3460" s="280" t="s">
        <v>170</v>
      </c>
      <c r="R3460" s="382" t="s">
        <v>47</v>
      </c>
      <c r="S3460" s="387" t="str">
        <f>'EVCA sectoralclassification'!E132</f>
        <v>Consumer products manufacturing</v>
      </c>
      <c r="T3460" s="382" t="s">
        <v>167</v>
      </c>
      <c r="U3460" s="78" t="s">
        <v>218</v>
      </c>
      <c r="V3460" s="445" t="s">
        <v>174</v>
      </c>
      <c r="W3460" s="396"/>
      <c r="X3460" s="489">
        <v>45575</v>
      </c>
      <c r="Y3460" s="482"/>
      <c r="Z3460" s="404"/>
      <c r="AA3460" s="404"/>
    </row>
    <row r="3461" spans="1:27" ht="42.45" hidden="1" customHeight="1" x14ac:dyDescent="0.3">
      <c r="A3461" s="404"/>
      <c r="B3461" s="405" t="str">
        <f t="shared" ca="1" si="506"/>
        <v>VERO</v>
      </c>
      <c r="C3461" s="406" t="b">
        <f t="shared" si="507"/>
        <v>1</v>
      </c>
      <c r="D3461" s="406" t="b">
        <f>+IF(Q3461='Convalida dati'!$B$16,AND('Dealflow centrale'!V3461&lt;&gt;"",I3461&lt;&gt;""),IF(AND('Dealflow centrale'!Q3461='Convalida dati'!$B$17,'Dealflow centrale'!I3461=""),OR('Dealflow centrale'!V3461="",V3461='Convalida dati'!$D$8),"FALSO"))</f>
        <v>1</v>
      </c>
      <c r="E3461" s="406" t="b">
        <f>+IF(OR(T3461='Convalida dati'!$F$4,T3461='Convalida dati'!$F$5,T3461='Convalida dati'!$F$8),OR('Dealflow centrale'!V3461='Convalida dati'!$D$9,V3461='Convalida dati'!$D$6,V3461='Convalida dati'!$D$7,V3461='Convalida dati'!$D$11),IF(OR('Dealflow centrale'!T3461='Convalida dati'!$F$6,'Dealflow centrale'!T3461='Convalida dati'!$F$7),OR('Dealflow centrale'!V3461='Convalida dati'!$D$12,'Dealflow centrale'!V3461='Convalida dati'!$D$9,'Dealflow centrale'!V3461='Convalida dati'!$D$6),IF(T3461="",OR(V3461="",V3461='Convalida dati'!$D$8),"FALSO")))</f>
        <v>1</v>
      </c>
      <c r="F3461" s="407" t="str">
        <f t="shared" ca="1" si="508"/>
        <v>OK</v>
      </c>
      <c r="G3461" s="401">
        <f t="shared" si="490"/>
        <v>3456</v>
      </c>
      <c r="H3461" s="408">
        <v>45566</v>
      </c>
      <c r="I3461" s="403">
        <v>45567</v>
      </c>
      <c r="J3461" s="409" t="s">
        <v>6798</v>
      </c>
      <c r="K3461" s="410" t="s">
        <v>62</v>
      </c>
      <c r="L3461" s="410" t="s">
        <v>1209</v>
      </c>
      <c r="M3461" s="400" t="s">
        <v>97</v>
      </c>
      <c r="N3461" s="405"/>
      <c r="O3461" s="411" t="s">
        <v>6814</v>
      </c>
      <c r="P3461" s="400" t="s">
        <v>34</v>
      </c>
      <c r="Q3461" s="412" t="s">
        <v>170</v>
      </c>
      <c r="R3461" s="413" t="s">
        <v>49</v>
      </c>
      <c r="S3461" s="398" t="str">
        <f>'EVCA sectoralclassification'!E59</f>
        <v>Industrial measurement, sensing and control</v>
      </c>
      <c r="T3461" s="413" t="s">
        <v>41</v>
      </c>
      <c r="U3461" s="400" t="s">
        <v>795</v>
      </c>
      <c r="V3461" s="449" t="s">
        <v>6460</v>
      </c>
      <c r="W3461" s="472"/>
      <c r="X3461" s="492">
        <v>45575</v>
      </c>
      <c r="Y3461" s="486"/>
      <c r="Z3461" s="404"/>
      <c r="AA3461" s="404"/>
    </row>
    <row r="3462" spans="1:27" ht="42.45" hidden="1" customHeight="1" x14ac:dyDescent="0.3">
      <c r="B3462" s="405" t="str">
        <f t="shared" ca="1" si="506"/>
        <v>VERO</v>
      </c>
      <c r="C3462" s="406" t="b">
        <f t="shared" si="507"/>
        <v>1</v>
      </c>
      <c r="D3462" s="406" t="b">
        <f>+IF(Q3462='Convalida dati'!$B$16,AND('Dealflow centrale'!V3462&lt;&gt;"",I3462&lt;&gt;""),IF(AND('Dealflow centrale'!Q3462='Convalida dati'!$B$17,'Dealflow centrale'!I3462=""),OR('Dealflow centrale'!V3462="",V3462='Convalida dati'!$D$8),"FALSO"))</f>
        <v>1</v>
      </c>
      <c r="E3462" s="406" t="b">
        <f>+IF(OR(T3462='Convalida dati'!$F$4,T3462='Convalida dati'!$F$5,T3462='Convalida dati'!$F$8),OR('Dealflow centrale'!V3462='Convalida dati'!$D$9,V3462='Convalida dati'!$D$6,V3462='Convalida dati'!$D$7,V3462='Convalida dati'!$D$11),IF(OR('Dealflow centrale'!T3462='Convalida dati'!$F$6,'Dealflow centrale'!T3462='Convalida dati'!$F$7),OR('Dealflow centrale'!V3462='Convalida dati'!$D$12,'Dealflow centrale'!V3462='Convalida dati'!$D$9,'Dealflow centrale'!V3462='Convalida dati'!$D$6),IF(T3462="",OR(V3462="",V3462='Convalida dati'!$D$8),"FALSO")))</f>
        <v>1</v>
      </c>
      <c r="F3462" s="407" t="str">
        <f t="shared" ca="1" si="508"/>
        <v>OK</v>
      </c>
      <c r="G3462" s="66">
        <f t="shared" si="490"/>
        <v>3457</v>
      </c>
      <c r="H3462" s="85">
        <v>45567</v>
      </c>
      <c r="I3462" s="296">
        <v>45567</v>
      </c>
      <c r="J3462" s="292" t="s">
        <v>6799</v>
      </c>
      <c r="K3462" s="76" t="s">
        <v>62</v>
      </c>
      <c r="L3462" s="76" t="s">
        <v>234</v>
      </c>
      <c r="M3462" s="78" t="s">
        <v>96</v>
      </c>
      <c r="N3462" s="64"/>
      <c r="O3462" s="272" t="s">
        <v>6815</v>
      </c>
      <c r="P3462" s="78" t="s">
        <v>34</v>
      </c>
      <c r="Q3462" s="280" t="s">
        <v>170</v>
      </c>
      <c r="R3462" s="382" t="s">
        <v>47</v>
      </c>
      <c r="S3462" s="387" t="str">
        <f>'EVCA sectoralclassification'!E138</f>
        <v>Consumer goods: other</v>
      </c>
      <c r="T3462" s="382" t="s">
        <v>166</v>
      </c>
      <c r="U3462" s="78" t="s">
        <v>218</v>
      </c>
      <c r="V3462" s="427" t="s">
        <v>5177</v>
      </c>
      <c r="W3462" s="462"/>
      <c r="X3462" s="489">
        <v>45575</v>
      </c>
      <c r="Y3462" s="482"/>
      <c r="Z3462" s="404"/>
      <c r="AA3462" s="404"/>
    </row>
    <row r="3463" spans="1:27" ht="42.45" hidden="1" customHeight="1" x14ac:dyDescent="0.3">
      <c r="A3463" s="404"/>
      <c r="B3463" s="405" t="str">
        <f t="shared" ca="1" si="506"/>
        <v>VERO</v>
      </c>
      <c r="C3463" s="406" t="b">
        <f t="shared" si="507"/>
        <v>1</v>
      </c>
      <c r="D3463" s="406" t="b">
        <f>+IF(Q3463='Convalida dati'!$B$16,AND('Dealflow centrale'!V3463&lt;&gt;"",I3463&lt;&gt;""),IF(AND('Dealflow centrale'!Q3463='Convalida dati'!$B$17,'Dealflow centrale'!I3463=""),OR('Dealflow centrale'!V3463="",V3463='Convalida dati'!$D$8),"FALSO"))</f>
        <v>1</v>
      </c>
      <c r="E3463" s="406" t="b">
        <f>+IF(OR(T3463='Convalida dati'!$F$4,T3463='Convalida dati'!$F$5,T3463='Convalida dati'!$F$8),OR('Dealflow centrale'!V3463='Convalida dati'!$D$9,V3463='Convalida dati'!$D$6,V3463='Convalida dati'!$D$7,V3463='Convalida dati'!$D$11),IF(OR('Dealflow centrale'!T3463='Convalida dati'!$F$6,'Dealflow centrale'!T3463='Convalida dati'!$F$7),OR('Dealflow centrale'!V3463='Convalida dati'!$D$12,'Dealflow centrale'!V3463='Convalida dati'!$D$9,'Dealflow centrale'!V3463='Convalida dati'!$D$6),IF(T3463="",OR(V3463="",V3463='Convalida dati'!$D$8),"FALSO")))</f>
        <v>1</v>
      </c>
      <c r="F3463" s="407" t="str">
        <f t="shared" ca="1" si="508"/>
        <v>OK</v>
      </c>
      <c r="G3463" s="401">
        <f t="shared" si="490"/>
        <v>3458</v>
      </c>
      <c r="H3463" s="408">
        <v>45488</v>
      </c>
      <c r="I3463" s="403">
        <v>45567</v>
      </c>
      <c r="J3463" s="409" t="s">
        <v>6800</v>
      </c>
      <c r="K3463" s="410" t="s">
        <v>62</v>
      </c>
      <c r="L3463" s="410" t="s">
        <v>206</v>
      </c>
      <c r="M3463" s="400" t="s">
        <v>206</v>
      </c>
      <c r="N3463" s="405"/>
      <c r="O3463" s="411" t="s">
        <v>6816</v>
      </c>
      <c r="P3463" s="400" t="s">
        <v>34</v>
      </c>
      <c r="Q3463" s="412" t="s">
        <v>170</v>
      </c>
      <c r="R3463" s="413" t="s">
        <v>43</v>
      </c>
      <c r="S3463" s="398" t="str">
        <f>'EVCA sectoralclassification'!E16</f>
        <v>Agriculture: other</v>
      </c>
      <c r="T3463" s="413" t="s">
        <v>40</v>
      </c>
      <c r="U3463" s="400" t="s">
        <v>218</v>
      </c>
      <c r="V3463" s="447" t="s">
        <v>174</v>
      </c>
      <c r="W3463" s="471"/>
      <c r="X3463" s="492">
        <v>45575</v>
      </c>
      <c r="Y3463" s="486"/>
      <c r="Z3463" s="404"/>
      <c r="AA3463" s="404"/>
    </row>
    <row r="3464" spans="1:27" ht="42.45" hidden="1" customHeight="1" x14ac:dyDescent="0.3">
      <c r="B3464" s="405" t="str">
        <f t="shared" ca="1" si="506"/>
        <v>VERO</v>
      </c>
      <c r="C3464" s="406" t="b">
        <f t="shared" si="507"/>
        <v>1</v>
      </c>
      <c r="D3464" s="406" t="b">
        <f>+IF(Q3464='Convalida dati'!$B$16,AND('Dealflow centrale'!V3464&lt;&gt;"",I3464&lt;&gt;""),IF(AND('Dealflow centrale'!Q3464='Convalida dati'!$B$17,'Dealflow centrale'!I3464=""),OR('Dealflow centrale'!V3464="",V3464='Convalida dati'!$D$8),"FALSO"))</f>
        <v>1</v>
      </c>
      <c r="E3464" s="406" t="b">
        <f>+IF(OR(T3464='Convalida dati'!$F$4,T3464='Convalida dati'!$F$5,T3464='Convalida dati'!$F$8),OR('Dealflow centrale'!V3464='Convalida dati'!$D$9,V3464='Convalida dati'!$D$6,V3464='Convalida dati'!$D$7,V3464='Convalida dati'!$D$11),IF(OR('Dealflow centrale'!T3464='Convalida dati'!$F$6,'Dealflow centrale'!T3464='Convalida dati'!$F$7),OR('Dealflow centrale'!V3464='Convalida dati'!$D$12,'Dealflow centrale'!V3464='Convalida dati'!$D$9,'Dealflow centrale'!V3464='Convalida dati'!$D$6),IF(T3464="",OR(V3464="",V3464='Convalida dati'!$D$8),"FALSO")))</f>
        <v>1</v>
      </c>
      <c r="F3464" s="407" t="str">
        <f t="shared" ca="1" si="508"/>
        <v>OK</v>
      </c>
      <c r="G3464" s="66">
        <f t="shared" si="490"/>
        <v>3459</v>
      </c>
      <c r="H3464" s="85">
        <v>45568</v>
      </c>
      <c r="I3464" s="296">
        <v>45568</v>
      </c>
      <c r="J3464" s="292" t="s">
        <v>6801</v>
      </c>
      <c r="K3464" s="76" t="s">
        <v>62</v>
      </c>
      <c r="L3464" s="76" t="s">
        <v>165</v>
      </c>
      <c r="M3464" s="78" t="s">
        <v>90</v>
      </c>
      <c r="N3464" s="64"/>
      <c r="O3464" s="272" t="s">
        <v>6817</v>
      </c>
      <c r="P3464" s="78" t="s">
        <v>37</v>
      </c>
      <c r="Q3464" s="280" t="s">
        <v>170</v>
      </c>
      <c r="R3464" s="382" t="s">
        <v>53</v>
      </c>
      <c r="S3464" s="387" t="str">
        <f>'EVCA sectoralclassification'!E89</f>
        <v>Business and industrial services</v>
      </c>
      <c r="T3464" s="382" t="s">
        <v>166</v>
      </c>
      <c r="U3464" s="78" t="s">
        <v>218</v>
      </c>
      <c r="V3464" s="427" t="s">
        <v>5177</v>
      </c>
      <c r="W3464" s="462"/>
      <c r="X3464" s="489">
        <v>45575</v>
      </c>
      <c r="Y3464" s="482" t="s">
        <v>6818</v>
      </c>
      <c r="Z3464" s="404"/>
      <c r="AA3464" s="404"/>
    </row>
    <row r="3465" spans="1:27" ht="42.45" hidden="1" customHeight="1" x14ac:dyDescent="0.3">
      <c r="A3465" s="404"/>
      <c r="B3465" s="405" t="str">
        <f t="shared" ca="1" si="506"/>
        <v>VERO</v>
      </c>
      <c r="C3465" s="406" t="b">
        <f t="shared" si="507"/>
        <v>1</v>
      </c>
      <c r="D3465" s="406" t="b">
        <f>+IF(Q3465='Convalida dati'!$B$16,AND('Dealflow centrale'!V3465&lt;&gt;"",I3465&lt;&gt;""),IF(AND('Dealflow centrale'!Q3465='Convalida dati'!$B$17,'Dealflow centrale'!I3465=""),OR('Dealflow centrale'!V3465="",V3465='Convalida dati'!$D$8),"FALSO"))</f>
        <v>1</v>
      </c>
      <c r="E3465" s="406" t="b">
        <f>+IF(OR(T3465='Convalida dati'!$F$4,T3465='Convalida dati'!$F$5,T3465='Convalida dati'!$F$8),OR('Dealflow centrale'!V3465='Convalida dati'!$D$9,V3465='Convalida dati'!$D$6,V3465='Convalida dati'!$D$7,V3465='Convalida dati'!$D$11),IF(OR('Dealflow centrale'!T3465='Convalida dati'!$F$6,'Dealflow centrale'!T3465='Convalida dati'!$F$7),OR('Dealflow centrale'!V3465='Convalida dati'!$D$12,'Dealflow centrale'!V3465='Convalida dati'!$D$9,'Dealflow centrale'!V3465='Convalida dati'!$D$6),IF(T3465="",OR(V3465="",V3465='Convalida dati'!$D$8),"FALSO")))</f>
        <v>1</v>
      </c>
      <c r="F3465" s="407" t="str">
        <f t="shared" ca="1" si="508"/>
        <v>OK</v>
      </c>
      <c r="G3465" s="401">
        <f t="shared" si="490"/>
        <v>3460</v>
      </c>
      <c r="H3465" s="408">
        <v>45568</v>
      </c>
      <c r="I3465" s="403">
        <v>45568</v>
      </c>
      <c r="J3465" s="409" t="s">
        <v>2339</v>
      </c>
      <c r="K3465" s="410" t="s">
        <v>62</v>
      </c>
      <c r="L3465" s="410" t="s">
        <v>149</v>
      </c>
      <c r="M3465" s="400" t="s">
        <v>92</v>
      </c>
      <c r="N3465" s="405"/>
      <c r="O3465" s="411" t="s">
        <v>6719</v>
      </c>
      <c r="P3465" s="400" t="s">
        <v>35</v>
      </c>
      <c r="Q3465" s="412" t="s">
        <v>170</v>
      </c>
      <c r="R3465" s="413" t="s">
        <v>50</v>
      </c>
      <c r="S3465" s="398" t="str">
        <f>'EVCA sectoralclassification'!E58</f>
        <v>Business and industrial products</v>
      </c>
      <c r="T3465" s="413" t="s">
        <v>166</v>
      </c>
      <c r="U3465" s="400" t="s">
        <v>970</v>
      </c>
      <c r="V3465" s="431" t="s">
        <v>5177</v>
      </c>
      <c r="W3465" s="464"/>
      <c r="X3465" s="492">
        <v>45575</v>
      </c>
      <c r="Y3465" s="486"/>
      <c r="Z3465" s="404"/>
      <c r="AA3465" s="404"/>
    </row>
    <row r="3466" spans="1:27" ht="42.45" hidden="1" customHeight="1" x14ac:dyDescent="0.3">
      <c r="B3466" s="405" t="str">
        <f t="shared" ca="1" si="506"/>
        <v>VERO</v>
      </c>
      <c r="C3466" s="406" t="b">
        <f t="shared" si="507"/>
        <v>1</v>
      </c>
      <c r="D3466" s="406" t="b">
        <f>+IF(Q3466='Convalida dati'!$B$16,AND('Dealflow centrale'!V3466&lt;&gt;"",I3466&lt;&gt;""),IF(AND('Dealflow centrale'!Q3466='Convalida dati'!$B$17,'Dealflow centrale'!I3466=""),OR('Dealflow centrale'!V3466="",V3466='Convalida dati'!$D$8),"FALSO"))</f>
        <v>1</v>
      </c>
      <c r="E3466" s="406" t="b">
        <f>+IF(OR(T3466='Convalida dati'!$F$4,T3466='Convalida dati'!$F$5,T3466='Convalida dati'!$F$8),OR('Dealflow centrale'!V3466='Convalida dati'!$D$9,V3466='Convalida dati'!$D$6,V3466='Convalida dati'!$D$7,V3466='Convalida dati'!$D$11),IF(OR('Dealflow centrale'!T3466='Convalida dati'!$F$6,'Dealflow centrale'!T3466='Convalida dati'!$F$7),OR('Dealflow centrale'!V3466='Convalida dati'!$D$12,'Dealflow centrale'!V3466='Convalida dati'!$D$9,'Dealflow centrale'!V3466='Convalida dati'!$D$6),IF(T3466="",OR(V3466="",V3466='Convalida dati'!$D$8),"FALSO")))</f>
        <v>1</v>
      </c>
      <c r="F3466" s="407" t="str">
        <f t="shared" ca="1" si="508"/>
        <v>OK</v>
      </c>
      <c r="G3466" s="66">
        <f t="shared" si="490"/>
        <v>3461</v>
      </c>
      <c r="H3466" s="85">
        <v>45567</v>
      </c>
      <c r="I3466" s="296">
        <v>45568</v>
      </c>
      <c r="J3466" s="292" t="s">
        <v>6802</v>
      </c>
      <c r="K3466" s="76" t="s">
        <v>62</v>
      </c>
      <c r="L3466" s="76" t="s">
        <v>239</v>
      </c>
      <c r="M3466" s="78" t="s">
        <v>89</v>
      </c>
      <c r="N3466" s="64"/>
      <c r="O3466" s="272" t="s">
        <v>6819</v>
      </c>
      <c r="P3466" s="78" t="s">
        <v>37</v>
      </c>
      <c r="Q3466" s="280" t="s">
        <v>170</v>
      </c>
      <c r="R3466" s="382" t="s">
        <v>48</v>
      </c>
      <c r="S3466" s="387" t="str">
        <f>'EVCA sectoralclassification'!E200</f>
        <v>Internet technologies</v>
      </c>
      <c r="T3466" s="382" t="s">
        <v>166</v>
      </c>
      <c r="U3466" s="78" t="s">
        <v>218</v>
      </c>
      <c r="V3466" s="427" t="s">
        <v>5177</v>
      </c>
      <c r="W3466" s="462"/>
      <c r="X3466" s="489">
        <v>45575</v>
      </c>
      <c r="Y3466" s="482"/>
      <c r="Z3466" s="404"/>
      <c r="AA3466" s="404"/>
    </row>
    <row r="3467" spans="1:27" ht="42.45" hidden="1" customHeight="1" x14ac:dyDescent="0.3">
      <c r="A3467" s="404"/>
      <c r="B3467" s="405" t="str">
        <f t="shared" ca="1" si="506"/>
        <v>VERO</v>
      </c>
      <c r="C3467" s="406" t="b">
        <f t="shared" si="507"/>
        <v>1</v>
      </c>
      <c r="D3467" s="406" t="b">
        <f>+IF(Q3467='Convalida dati'!$B$16,AND('Dealflow centrale'!V3467&lt;&gt;"",I3467&lt;&gt;""),IF(AND('Dealflow centrale'!Q3467='Convalida dati'!$B$17,'Dealflow centrale'!I3467=""),OR('Dealflow centrale'!V3467="",V3467='Convalida dati'!$D$8),"FALSO"))</f>
        <v>1</v>
      </c>
      <c r="E3467" s="406" t="b">
        <f>+IF(OR(T3467='Convalida dati'!$F$4,T3467='Convalida dati'!$F$5,T3467='Convalida dati'!$F$8),OR('Dealflow centrale'!V3467='Convalida dati'!$D$9,V3467='Convalida dati'!$D$6,V3467='Convalida dati'!$D$7,V3467='Convalida dati'!$D$11),IF(OR('Dealflow centrale'!T3467='Convalida dati'!$F$6,'Dealflow centrale'!T3467='Convalida dati'!$F$7),OR('Dealflow centrale'!V3467='Convalida dati'!$D$12,'Dealflow centrale'!V3467='Convalida dati'!$D$9,'Dealflow centrale'!V3467='Convalida dati'!$D$6),IF(T3467="",OR(V3467="",V3467='Convalida dati'!$D$8),"FALSO")))</f>
        <v>1</v>
      </c>
      <c r="F3467" s="407" t="str">
        <f t="shared" ca="1" si="508"/>
        <v>OK</v>
      </c>
      <c r="G3467" s="401">
        <f t="shared" si="490"/>
        <v>3462</v>
      </c>
      <c r="H3467" s="408">
        <v>45555</v>
      </c>
      <c r="I3467" s="403">
        <v>45569</v>
      </c>
      <c r="J3467" s="409" t="s">
        <v>6803</v>
      </c>
      <c r="K3467" s="410" t="s">
        <v>62</v>
      </c>
      <c r="L3467" s="410" t="s">
        <v>6821</v>
      </c>
      <c r="M3467" s="400" t="s">
        <v>90</v>
      </c>
      <c r="N3467" s="405"/>
      <c r="O3467" s="411" t="s">
        <v>6820</v>
      </c>
      <c r="P3467" s="400" t="s">
        <v>37</v>
      </c>
      <c r="Q3467" s="412" t="s">
        <v>170</v>
      </c>
      <c r="R3467" s="413" t="s">
        <v>43</v>
      </c>
      <c r="S3467" s="398" t="str">
        <f>'EVCA sectoralclassification'!E16</f>
        <v>Agriculture: other</v>
      </c>
      <c r="T3467" s="413" t="s">
        <v>41</v>
      </c>
      <c r="U3467" s="400" t="s">
        <v>218</v>
      </c>
      <c r="V3467" s="447" t="s">
        <v>174</v>
      </c>
      <c r="W3467" s="471"/>
      <c r="X3467" s="492">
        <v>45575</v>
      </c>
      <c r="Y3467" s="486"/>
      <c r="Z3467" s="404"/>
      <c r="AA3467" s="404"/>
    </row>
    <row r="3468" spans="1:27" ht="42.45" hidden="1" customHeight="1" x14ac:dyDescent="0.3">
      <c r="B3468" s="405" t="str">
        <f t="shared" ca="1" si="506"/>
        <v>VERO</v>
      </c>
      <c r="C3468" s="406" t="b">
        <f t="shared" si="507"/>
        <v>1</v>
      </c>
      <c r="D3468" s="406" t="b">
        <f>+IF(Q3468='Convalida dati'!$B$16,AND('Dealflow centrale'!V3468&lt;&gt;"",I3468&lt;&gt;""),IF(AND('Dealflow centrale'!Q3468='Convalida dati'!$B$17,'Dealflow centrale'!I3468=""),OR('Dealflow centrale'!V3468="",V3468='Convalida dati'!$D$8),"FALSO"))</f>
        <v>1</v>
      </c>
      <c r="E3468" s="406" t="b">
        <f>+IF(OR(T3468='Convalida dati'!$F$4,T3468='Convalida dati'!$F$5,T3468='Convalida dati'!$F$8),OR('Dealflow centrale'!V3468='Convalida dati'!$D$9,V3468='Convalida dati'!$D$6,V3468='Convalida dati'!$D$7,V3468='Convalida dati'!$D$11),IF(OR('Dealflow centrale'!T3468='Convalida dati'!$F$6,'Dealflow centrale'!T3468='Convalida dati'!$F$7),OR('Dealflow centrale'!V3468='Convalida dati'!$D$12,'Dealflow centrale'!V3468='Convalida dati'!$D$9,'Dealflow centrale'!V3468='Convalida dati'!$D$6),IF(T3468="",OR(V3468="",V3468='Convalida dati'!$D$8),"FALSO")))</f>
        <v>1</v>
      </c>
      <c r="F3468" s="407" t="str">
        <f t="shared" ca="1" si="508"/>
        <v>OK</v>
      </c>
      <c r="G3468" s="66">
        <f t="shared" si="490"/>
        <v>3463</v>
      </c>
      <c r="H3468" s="85">
        <v>45555</v>
      </c>
      <c r="I3468" s="296">
        <v>45569</v>
      </c>
      <c r="J3468" s="292" t="s">
        <v>5910</v>
      </c>
      <c r="K3468" s="76" t="s">
        <v>62</v>
      </c>
      <c r="L3468" s="76" t="s">
        <v>6822</v>
      </c>
      <c r="M3468" s="78" t="s">
        <v>92</v>
      </c>
      <c r="N3468" s="64"/>
      <c r="O3468" s="272" t="s">
        <v>6820</v>
      </c>
      <c r="P3468" s="78" t="s">
        <v>37</v>
      </c>
      <c r="Q3468" s="280" t="s">
        <v>170</v>
      </c>
      <c r="R3468" s="382" t="s">
        <v>46</v>
      </c>
      <c r="S3468" s="387" t="str">
        <f>'EVCA sectoralclassification'!E178</f>
        <v>Environmental services</v>
      </c>
      <c r="T3468" s="382" t="s">
        <v>41</v>
      </c>
      <c r="U3468" s="78" t="s">
        <v>218</v>
      </c>
      <c r="V3468" s="445" t="s">
        <v>174</v>
      </c>
      <c r="W3468" s="396"/>
      <c r="X3468" s="489">
        <v>45575</v>
      </c>
      <c r="Y3468" s="482"/>
      <c r="Z3468" s="404"/>
      <c r="AA3468" s="404"/>
    </row>
    <row r="3469" spans="1:27" ht="42.45" hidden="1" customHeight="1" x14ac:dyDescent="0.3">
      <c r="A3469" s="404"/>
      <c r="B3469" s="405" t="str">
        <f t="shared" ca="1" si="506"/>
        <v>VERO</v>
      </c>
      <c r="C3469" s="406" t="b">
        <f t="shared" si="507"/>
        <v>1</v>
      </c>
      <c r="D3469" s="406" t="b">
        <f>+IF(Q3469='Convalida dati'!$B$16,AND('Dealflow centrale'!V3469&lt;&gt;"",I3469&lt;&gt;""),IF(AND('Dealflow centrale'!Q3469='Convalida dati'!$B$17,'Dealflow centrale'!I3469=""),OR('Dealflow centrale'!V3469="",V3469='Convalida dati'!$D$8),"FALSO"))</f>
        <v>1</v>
      </c>
      <c r="E3469" s="406" t="b">
        <f>+IF(OR(T3469='Convalida dati'!$F$4,T3469='Convalida dati'!$F$5,T3469='Convalida dati'!$F$8),OR('Dealflow centrale'!V3469='Convalida dati'!$D$9,V3469='Convalida dati'!$D$6,V3469='Convalida dati'!$D$7,V3469='Convalida dati'!$D$11),IF(OR('Dealflow centrale'!T3469='Convalida dati'!$F$6,'Dealflow centrale'!T3469='Convalida dati'!$F$7),OR('Dealflow centrale'!V3469='Convalida dati'!$D$12,'Dealflow centrale'!V3469='Convalida dati'!$D$9,'Dealflow centrale'!V3469='Convalida dati'!$D$6),IF(T3469="",OR(V3469="",V3469='Convalida dati'!$D$8),"FALSO")))</f>
        <v>1</v>
      </c>
      <c r="F3469" s="407" t="str">
        <f t="shared" ca="1" si="508"/>
        <v>OK</v>
      </c>
      <c r="G3469" s="401">
        <f t="shared" si="490"/>
        <v>3464</v>
      </c>
      <c r="H3469" s="408">
        <v>45566</v>
      </c>
      <c r="I3469" s="403">
        <v>45569</v>
      </c>
      <c r="J3469" s="409" t="s">
        <v>6804</v>
      </c>
      <c r="K3469" s="410" t="s">
        <v>62</v>
      </c>
      <c r="L3469" s="410" t="s">
        <v>1008</v>
      </c>
      <c r="M3469" s="400" t="s">
        <v>92</v>
      </c>
      <c r="N3469" s="405"/>
      <c r="O3469" s="411" t="s">
        <v>6823</v>
      </c>
      <c r="P3469" s="400" t="s">
        <v>34</v>
      </c>
      <c r="Q3469" s="412" t="s">
        <v>170</v>
      </c>
      <c r="R3469" s="413" t="s">
        <v>46</v>
      </c>
      <c r="S3469" s="398" t="str">
        <f>'EVCA sectoralclassification'!E179</f>
        <v>Energy: other</v>
      </c>
      <c r="T3469" s="413" t="s">
        <v>166</v>
      </c>
      <c r="U3469" s="400" t="s">
        <v>218</v>
      </c>
      <c r="V3469" s="431" t="s">
        <v>5177</v>
      </c>
      <c r="W3469" s="464"/>
      <c r="X3469" s="492">
        <v>45575</v>
      </c>
      <c r="Y3469" s="486"/>
      <c r="Z3469" s="404"/>
      <c r="AA3469" s="404"/>
    </row>
    <row r="3470" spans="1:27" ht="42.45" hidden="1" customHeight="1" x14ac:dyDescent="0.3">
      <c r="B3470" s="405" t="str">
        <f t="shared" ca="1" si="506"/>
        <v>VERO</v>
      </c>
      <c r="C3470" s="406" t="b">
        <f t="shared" si="507"/>
        <v>1</v>
      </c>
      <c r="D3470" s="406" t="b">
        <f>+IF(Q3470='Convalida dati'!$B$16,AND('Dealflow centrale'!V3470&lt;&gt;"",I3470&lt;&gt;""),IF(AND('Dealflow centrale'!Q3470='Convalida dati'!$B$17,'Dealflow centrale'!I3470=""),OR('Dealflow centrale'!V3470="",V3470='Convalida dati'!$D$8),"FALSO"))</f>
        <v>1</v>
      </c>
      <c r="E3470" s="406" t="b">
        <f>+IF(OR(T3470='Convalida dati'!$F$4,T3470='Convalida dati'!$F$5,T3470='Convalida dati'!$F$8),OR('Dealflow centrale'!V3470='Convalida dati'!$D$9,V3470='Convalida dati'!$D$6,V3470='Convalida dati'!$D$7,V3470='Convalida dati'!$D$11),IF(OR('Dealflow centrale'!T3470='Convalida dati'!$F$6,'Dealflow centrale'!T3470='Convalida dati'!$F$7),OR('Dealflow centrale'!V3470='Convalida dati'!$D$12,'Dealflow centrale'!V3470='Convalida dati'!$D$9,'Dealflow centrale'!V3470='Convalida dati'!$D$6),IF(T3470="",OR(V3470="",V3470='Convalida dati'!$D$8),"FALSO")))</f>
        <v>1</v>
      </c>
      <c r="F3470" s="407" t="str">
        <f t="shared" ca="1" si="508"/>
        <v>OK</v>
      </c>
      <c r="G3470" s="66">
        <f t="shared" si="490"/>
        <v>3465</v>
      </c>
      <c r="H3470" s="85">
        <v>45569</v>
      </c>
      <c r="I3470" s="296">
        <v>45569</v>
      </c>
      <c r="J3470" s="292" t="s">
        <v>6805</v>
      </c>
      <c r="K3470" s="76" t="s">
        <v>64</v>
      </c>
      <c r="L3470" s="76" t="s">
        <v>6825</v>
      </c>
      <c r="M3470" s="78" t="s">
        <v>161</v>
      </c>
      <c r="N3470" s="64"/>
      <c r="O3470" s="272" t="s">
        <v>6824</v>
      </c>
      <c r="P3470" s="78" t="s">
        <v>34</v>
      </c>
      <c r="Q3470" s="280" t="s">
        <v>170</v>
      </c>
      <c r="R3470" s="382" t="s">
        <v>49</v>
      </c>
      <c r="S3470" s="387" t="str">
        <f>'EVCA sectoralclassification'!E214</f>
        <v>Systems software</v>
      </c>
      <c r="T3470" s="382" t="s">
        <v>166</v>
      </c>
      <c r="U3470" s="78" t="s">
        <v>218</v>
      </c>
      <c r="V3470" s="445" t="s">
        <v>174</v>
      </c>
      <c r="W3470" s="396"/>
      <c r="X3470" s="489">
        <v>45575</v>
      </c>
      <c r="Y3470" s="482"/>
      <c r="Z3470" s="404"/>
      <c r="AA3470" s="404"/>
    </row>
    <row r="3471" spans="1:27" s="404" customFormat="1" ht="42.45" hidden="1" customHeight="1" x14ac:dyDescent="0.3">
      <c r="B3471" s="405" t="str">
        <f t="shared" ca="1" si="506"/>
        <v>VERO</v>
      </c>
      <c r="C3471" s="406" t="b">
        <f t="shared" si="507"/>
        <v>1</v>
      </c>
      <c r="D3471" s="406" t="b">
        <f>+IF(Q3471='Convalida dati'!$B$16,AND('Dealflow centrale'!V3471&lt;&gt;"",I3471&lt;&gt;""),IF(AND('Dealflow centrale'!Q3471='Convalida dati'!$B$17,'Dealflow centrale'!I3471=""),OR('Dealflow centrale'!V3471="",V3471='Convalida dati'!$D$8),"FALSO"))</f>
        <v>1</v>
      </c>
      <c r="E3471" s="406" t="b">
        <f>+IF(OR(T3471='Convalida dati'!$F$4,T3471='Convalida dati'!$F$5,T3471='Convalida dati'!$F$8),OR('Dealflow centrale'!V3471='Convalida dati'!$D$9,V3471='Convalida dati'!$D$6,V3471='Convalida dati'!$D$7,V3471='Convalida dati'!$D$11),IF(OR('Dealflow centrale'!T3471='Convalida dati'!$F$6,'Dealflow centrale'!T3471='Convalida dati'!$F$7),OR('Dealflow centrale'!V3471='Convalida dati'!$D$12,'Dealflow centrale'!V3471='Convalida dati'!$D$9,'Dealflow centrale'!V3471='Convalida dati'!$D$6),IF(T3471="",OR(V3471="",V3471='Convalida dati'!$D$8),"FALSO")))</f>
        <v>1</v>
      </c>
      <c r="F3471" s="407" t="str">
        <f t="shared" ca="1" si="508"/>
        <v>OK</v>
      </c>
      <c r="G3471" s="401">
        <f t="shared" si="490"/>
        <v>3466</v>
      </c>
      <c r="H3471" s="408">
        <v>45567</v>
      </c>
      <c r="I3471" s="403">
        <v>45567</v>
      </c>
      <c r="J3471" s="409" t="s">
        <v>6806</v>
      </c>
      <c r="K3471" s="410" t="s">
        <v>62</v>
      </c>
      <c r="L3471" s="410" t="s">
        <v>165</v>
      </c>
      <c r="M3471" s="400" t="s">
        <v>90</v>
      </c>
      <c r="N3471" s="405"/>
      <c r="O3471" s="411" t="s">
        <v>6826</v>
      </c>
      <c r="P3471" s="400" t="s">
        <v>35</v>
      </c>
      <c r="Q3471" s="412" t="s">
        <v>170</v>
      </c>
      <c r="R3471" s="413" t="s">
        <v>48</v>
      </c>
      <c r="S3471" s="398" t="str">
        <f>'EVCA sectoralclassification'!E200</f>
        <v>Internet technologies</v>
      </c>
      <c r="T3471" s="413" t="s">
        <v>167</v>
      </c>
      <c r="U3471" s="400" t="s">
        <v>218</v>
      </c>
      <c r="V3471" s="431" t="s">
        <v>5177</v>
      </c>
      <c r="W3471" s="464"/>
      <c r="X3471" s="492">
        <v>45575</v>
      </c>
      <c r="Y3471" s="486"/>
    </row>
    <row r="3472" spans="1:27" ht="42.45" hidden="1" customHeight="1" x14ac:dyDescent="0.3">
      <c r="B3472" s="405" t="str">
        <f t="shared" ca="1" si="506"/>
        <v>VERO</v>
      </c>
      <c r="C3472" s="406" t="b">
        <f t="shared" si="507"/>
        <v>1</v>
      </c>
      <c r="D3472" s="406" t="b">
        <f>+IF(Q3472='Convalida dati'!$B$16,AND('Dealflow centrale'!V3472&lt;&gt;"",I3472&lt;&gt;""),IF(AND('Dealflow centrale'!Q3472='Convalida dati'!$B$17,'Dealflow centrale'!I3472=""),OR('Dealflow centrale'!V3472="",V3472='Convalida dati'!$D$8),"FALSO"))</f>
        <v>1</v>
      </c>
      <c r="E3472" s="406" t="b">
        <f>+IF(OR(T3472='Convalida dati'!$F$4,T3472='Convalida dati'!$F$5,T3472='Convalida dati'!$F$8),OR('Dealflow centrale'!V3472='Convalida dati'!$D$9,V3472='Convalida dati'!$D$6,V3472='Convalida dati'!$D$7,V3472='Convalida dati'!$D$11),IF(OR('Dealflow centrale'!T3472='Convalida dati'!$F$6,'Dealflow centrale'!T3472='Convalida dati'!$F$7),OR('Dealflow centrale'!V3472='Convalida dati'!$D$12,'Dealflow centrale'!V3472='Convalida dati'!$D$9,'Dealflow centrale'!V3472='Convalida dati'!$D$6),IF(T3472="",OR(V3472="",V3472='Convalida dati'!$D$8),"FALSO")))</f>
        <v>1</v>
      </c>
      <c r="F3472" s="407" t="str">
        <f t="shared" ca="1" si="508"/>
        <v>OK</v>
      </c>
      <c r="G3472" s="66">
        <f t="shared" si="490"/>
        <v>3467</v>
      </c>
      <c r="H3472" s="85">
        <v>45572</v>
      </c>
      <c r="I3472" s="296">
        <v>45572</v>
      </c>
      <c r="J3472" s="292" t="s">
        <v>6828</v>
      </c>
      <c r="K3472" s="76" t="s">
        <v>62</v>
      </c>
      <c r="L3472" s="76" t="s">
        <v>165</v>
      </c>
      <c r="M3472" s="78" t="s">
        <v>90</v>
      </c>
      <c r="N3472" s="64"/>
      <c r="O3472" s="272" t="s">
        <v>6827</v>
      </c>
      <c r="P3472" s="78" t="s">
        <v>83</v>
      </c>
      <c r="Q3472" s="280" t="s">
        <v>170</v>
      </c>
      <c r="R3472" s="382" t="s">
        <v>46</v>
      </c>
      <c r="S3472" s="387" t="str">
        <f>'EVCA sectoralclassification'!E179</f>
        <v>Energy: other</v>
      </c>
      <c r="T3472" s="382" t="s">
        <v>41</v>
      </c>
      <c r="U3472" s="78" t="s">
        <v>218</v>
      </c>
      <c r="V3472" s="445" t="s">
        <v>174</v>
      </c>
      <c r="W3472" s="396"/>
      <c r="X3472" s="489">
        <v>45575</v>
      </c>
      <c r="Y3472" s="482"/>
      <c r="Z3472" s="404"/>
      <c r="AA3472" s="404"/>
    </row>
    <row r="3473" spans="2:27" s="404" customFormat="1" ht="42.45" hidden="1" customHeight="1" x14ac:dyDescent="0.3">
      <c r="B3473" s="405" t="str">
        <f t="shared" ca="1" si="506"/>
        <v>VERO</v>
      </c>
      <c r="C3473" s="406" t="b">
        <f t="shared" si="507"/>
        <v>1</v>
      </c>
      <c r="D3473" s="406" t="b">
        <f>+IF(Q3473='Convalida dati'!$B$16,AND('Dealflow centrale'!V3473&lt;&gt;"",I3473&lt;&gt;""),IF(AND('Dealflow centrale'!Q3473='Convalida dati'!$B$17,'Dealflow centrale'!I3473=""),OR('Dealflow centrale'!V3473="",V3473='Convalida dati'!$D$8),"FALSO"))</f>
        <v>1</v>
      </c>
      <c r="E3473" s="406" t="b">
        <f>+IF(OR(T3473='Convalida dati'!$F$4,T3473='Convalida dati'!$F$5,T3473='Convalida dati'!$F$8),OR('Dealflow centrale'!V3473='Convalida dati'!$D$9,V3473='Convalida dati'!$D$6,V3473='Convalida dati'!$D$7,V3473='Convalida dati'!$D$11),IF(OR('Dealflow centrale'!T3473='Convalida dati'!$F$6,'Dealflow centrale'!T3473='Convalida dati'!$F$7),OR('Dealflow centrale'!V3473='Convalida dati'!$D$12,'Dealflow centrale'!V3473='Convalida dati'!$D$9,'Dealflow centrale'!V3473='Convalida dati'!$D$6),IF(T3473="",OR(V3473="",V3473='Convalida dati'!$D$8),"FALSO")))</f>
        <v>1</v>
      </c>
      <c r="F3473" s="407" t="str">
        <f t="shared" ca="1" si="508"/>
        <v>OK</v>
      </c>
      <c r="G3473" s="401">
        <f t="shared" si="490"/>
        <v>3468</v>
      </c>
      <c r="H3473" s="408">
        <v>45572</v>
      </c>
      <c r="I3473" s="403">
        <v>45572</v>
      </c>
      <c r="J3473" s="409" t="s">
        <v>6829</v>
      </c>
      <c r="K3473" s="410" t="s">
        <v>62</v>
      </c>
      <c r="L3473" s="410" t="s">
        <v>165</v>
      </c>
      <c r="M3473" s="400" t="s">
        <v>90</v>
      </c>
      <c r="N3473" s="405"/>
      <c r="O3473" s="411" t="s">
        <v>6827</v>
      </c>
      <c r="P3473" s="400" t="s">
        <v>83</v>
      </c>
      <c r="Q3473" s="412" t="s">
        <v>170</v>
      </c>
      <c r="R3473" s="413" t="s">
        <v>46</v>
      </c>
      <c r="S3473" s="398" t="str">
        <f>'EVCA sectoralclassification'!E178</f>
        <v>Environmental services</v>
      </c>
      <c r="T3473" s="413" t="s">
        <v>166</v>
      </c>
      <c r="U3473" s="400" t="s">
        <v>218</v>
      </c>
      <c r="V3473" s="431" t="s">
        <v>5177</v>
      </c>
      <c r="W3473" s="464"/>
      <c r="X3473" s="492">
        <v>45575</v>
      </c>
      <c r="Y3473" s="486"/>
    </row>
    <row r="3474" spans="2:27" ht="42.45" hidden="1" customHeight="1" x14ac:dyDescent="0.3">
      <c r="B3474" s="405" t="str">
        <f t="shared" ca="1" si="506"/>
        <v>VERO</v>
      </c>
      <c r="C3474" s="406" t="b">
        <f t="shared" si="507"/>
        <v>1</v>
      </c>
      <c r="D3474" s="406" t="b">
        <f>+IF(Q3474='Convalida dati'!$B$16,AND('Dealflow centrale'!V3474&lt;&gt;"",I3474&lt;&gt;""),IF(AND('Dealflow centrale'!Q3474='Convalida dati'!$B$17,'Dealflow centrale'!I3474=""),OR('Dealflow centrale'!V3474="",V3474='Convalida dati'!$D$8),"FALSO"))</f>
        <v>1</v>
      </c>
      <c r="E3474" s="406" t="b">
        <f>+IF(OR(T3474='Convalida dati'!$F$4,T3474='Convalida dati'!$F$5,T3474='Convalida dati'!$F$8),OR('Dealflow centrale'!V3474='Convalida dati'!$D$9,V3474='Convalida dati'!$D$6,V3474='Convalida dati'!$D$7,V3474='Convalida dati'!$D$11),IF(OR('Dealflow centrale'!T3474='Convalida dati'!$F$6,'Dealflow centrale'!T3474='Convalida dati'!$F$7),OR('Dealflow centrale'!V3474='Convalida dati'!$D$12,'Dealflow centrale'!V3474='Convalida dati'!$D$9,'Dealflow centrale'!V3474='Convalida dati'!$D$6),IF(T3474="",OR(V3474="",V3474='Convalida dati'!$D$8),"FALSO")))</f>
        <v>1</v>
      </c>
      <c r="F3474" s="407" t="str">
        <f t="shared" ca="1" si="508"/>
        <v>OK</v>
      </c>
      <c r="G3474" s="66">
        <f t="shared" si="490"/>
        <v>3469</v>
      </c>
      <c r="H3474" s="85">
        <v>45572</v>
      </c>
      <c r="I3474" s="296">
        <v>45572</v>
      </c>
      <c r="J3474" s="292" t="s">
        <v>6807</v>
      </c>
      <c r="K3474" s="76" t="s">
        <v>62</v>
      </c>
      <c r="L3474" s="76" t="s">
        <v>149</v>
      </c>
      <c r="M3474" s="78" t="s">
        <v>92</v>
      </c>
      <c r="N3474" s="64"/>
      <c r="O3474" s="272" t="s">
        <v>6005</v>
      </c>
      <c r="P3474" s="78" t="s">
        <v>83</v>
      </c>
      <c r="Q3474" s="280" t="s">
        <v>170</v>
      </c>
      <c r="R3474" s="382" t="s">
        <v>49</v>
      </c>
      <c r="S3474" s="387" t="str">
        <f>'EVCA sectoralclassification'!E214</f>
        <v>Systems software</v>
      </c>
      <c r="T3474" s="382" t="s">
        <v>166</v>
      </c>
      <c r="U3474" s="78" t="s">
        <v>218</v>
      </c>
      <c r="V3474" s="427" t="s">
        <v>5177</v>
      </c>
      <c r="W3474" s="462"/>
      <c r="X3474" s="489">
        <v>45575</v>
      </c>
      <c r="Y3474" s="482"/>
      <c r="Z3474" s="404"/>
      <c r="AA3474" s="404"/>
    </row>
    <row r="3475" spans="2:27" s="404" customFormat="1" ht="42.45" hidden="1" customHeight="1" x14ac:dyDescent="0.3">
      <c r="B3475" s="405" t="str">
        <f t="shared" ca="1" si="506"/>
        <v>VERO</v>
      </c>
      <c r="C3475" s="406" t="b">
        <f t="shared" si="507"/>
        <v>1</v>
      </c>
      <c r="D3475" s="406" t="b">
        <f>+IF(Q3475='Convalida dati'!$B$16,AND('Dealflow centrale'!V3475&lt;&gt;"",I3475&lt;&gt;""),IF(AND('Dealflow centrale'!Q3475='Convalida dati'!$B$17,'Dealflow centrale'!I3475=""),OR('Dealflow centrale'!V3475="",V3475='Convalida dati'!$D$8),"FALSO"))</f>
        <v>1</v>
      </c>
      <c r="E3475" s="406" t="b">
        <f>+IF(OR(T3475='Convalida dati'!$F$4,T3475='Convalida dati'!$F$5,T3475='Convalida dati'!$F$8),OR('Dealflow centrale'!V3475='Convalida dati'!$D$9,V3475='Convalida dati'!$D$6,V3475='Convalida dati'!$D$7,V3475='Convalida dati'!$D$11),IF(OR('Dealflow centrale'!T3475='Convalida dati'!$F$6,'Dealflow centrale'!T3475='Convalida dati'!$F$7),OR('Dealflow centrale'!V3475='Convalida dati'!$D$12,'Dealflow centrale'!V3475='Convalida dati'!$D$9,'Dealflow centrale'!V3475='Convalida dati'!$D$6),IF(T3475="",OR(V3475="",V3475='Convalida dati'!$D$8),"FALSO")))</f>
        <v>1</v>
      </c>
      <c r="F3475" s="407" t="str">
        <f t="shared" ca="1" si="508"/>
        <v>OK</v>
      </c>
      <c r="G3475" s="401">
        <f t="shared" si="490"/>
        <v>3470</v>
      </c>
      <c r="H3475" s="408">
        <v>45572</v>
      </c>
      <c r="I3475" s="403">
        <v>45572</v>
      </c>
      <c r="J3475" s="409" t="s">
        <v>6808</v>
      </c>
      <c r="K3475" s="410" t="s">
        <v>62</v>
      </c>
      <c r="L3475" s="410" t="s">
        <v>149</v>
      </c>
      <c r="M3475" s="400" t="s">
        <v>92</v>
      </c>
      <c r="N3475" s="405"/>
      <c r="O3475" s="411" t="s">
        <v>6005</v>
      </c>
      <c r="P3475" s="400" t="s">
        <v>83</v>
      </c>
      <c r="Q3475" s="412" t="s">
        <v>170</v>
      </c>
      <c r="R3475" s="413" t="s">
        <v>45</v>
      </c>
      <c r="S3475" s="398" t="str">
        <f>'EVCA sectoralclassification'!E223</f>
        <v>Biotechnology</v>
      </c>
      <c r="T3475" s="413" t="s">
        <v>166</v>
      </c>
      <c r="U3475" s="400" t="s">
        <v>218</v>
      </c>
      <c r="V3475" s="431" t="s">
        <v>5177</v>
      </c>
      <c r="W3475" s="464"/>
      <c r="X3475" s="492">
        <v>45575</v>
      </c>
      <c r="Y3475" s="486"/>
    </row>
    <row r="3476" spans="2:27" ht="42.45" hidden="1" customHeight="1" x14ac:dyDescent="0.3">
      <c r="B3476" s="405" t="str">
        <f t="shared" ca="1" si="506"/>
        <v>VERO</v>
      </c>
      <c r="C3476" s="406" t="b">
        <f t="shared" si="507"/>
        <v>1</v>
      </c>
      <c r="D3476" s="406" t="b">
        <f>+IF(Q3476='Convalida dati'!$B$16,AND('Dealflow centrale'!V3476&lt;&gt;"",I3476&lt;&gt;""),IF(AND('Dealflow centrale'!Q3476='Convalida dati'!$B$17,'Dealflow centrale'!I3476=""),OR('Dealflow centrale'!V3476="",V3476='Convalida dati'!$D$8),"FALSO"))</f>
        <v>1</v>
      </c>
      <c r="E3476" s="406" t="b">
        <f>+IF(OR(T3476='Convalida dati'!$F$4,T3476='Convalida dati'!$F$5,T3476='Convalida dati'!$F$8),OR('Dealflow centrale'!V3476='Convalida dati'!$D$9,V3476='Convalida dati'!$D$6,V3476='Convalida dati'!$D$7,V3476='Convalida dati'!$D$11),IF(OR('Dealflow centrale'!T3476='Convalida dati'!$F$6,'Dealflow centrale'!T3476='Convalida dati'!$F$7),OR('Dealflow centrale'!V3476='Convalida dati'!$D$12,'Dealflow centrale'!V3476='Convalida dati'!$D$9,'Dealflow centrale'!V3476='Convalida dati'!$D$6),IF(T3476="",OR(V3476="",V3476='Convalida dati'!$D$8),"FALSO")))</f>
        <v>1</v>
      </c>
      <c r="F3476" s="407" t="str">
        <f t="shared" ca="1" si="508"/>
        <v>OK</v>
      </c>
      <c r="G3476" s="66">
        <f t="shared" si="490"/>
        <v>3471</v>
      </c>
      <c r="H3476" s="85">
        <v>45574</v>
      </c>
      <c r="I3476" s="296">
        <v>45574</v>
      </c>
      <c r="J3476" s="292" t="s">
        <v>6830</v>
      </c>
      <c r="K3476" s="76" t="s">
        <v>62</v>
      </c>
      <c r="L3476" s="76" t="s">
        <v>707</v>
      </c>
      <c r="M3476" s="78" t="s">
        <v>89</v>
      </c>
      <c r="N3476" s="64"/>
      <c r="O3476" s="272" t="s">
        <v>6831</v>
      </c>
      <c r="P3476" s="78" t="s">
        <v>34</v>
      </c>
      <c r="Q3476" s="280" t="s">
        <v>170</v>
      </c>
      <c r="R3476" s="382" t="s">
        <v>48</v>
      </c>
      <c r="S3476" s="387" t="str">
        <f>'EVCA sectoralclassification'!E200</f>
        <v>Internet technologies</v>
      </c>
      <c r="T3476" s="382" t="s">
        <v>40</v>
      </c>
      <c r="U3476" s="78" t="s">
        <v>218</v>
      </c>
      <c r="V3476" s="445" t="s">
        <v>174</v>
      </c>
      <c r="W3476" s="396"/>
      <c r="X3476" s="489">
        <v>45575</v>
      </c>
      <c r="Y3476" s="482"/>
      <c r="Z3476" s="404"/>
      <c r="AA3476" s="404"/>
    </row>
    <row r="3477" spans="2:27" s="404" customFormat="1" ht="42.45" hidden="1" customHeight="1" x14ac:dyDescent="0.3">
      <c r="B3477" s="405" t="str">
        <f t="shared" ca="1" si="506"/>
        <v>VERO</v>
      </c>
      <c r="C3477" s="406" t="b">
        <f t="shared" si="507"/>
        <v>1</v>
      </c>
      <c r="D3477" s="406" t="b">
        <f>+IF(Q3477='Convalida dati'!$B$16,AND('Dealflow centrale'!V3477&lt;&gt;"",I3477&lt;&gt;""),IF(AND('Dealflow centrale'!Q3477='Convalida dati'!$B$17,'Dealflow centrale'!I3477=""),OR('Dealflow centrale'!V3477="",V3477='Convalida dati'!$D$8),"FALSO"))</f>
        <v>1</v>
      </c>
      <c r="E3477" s="406" t="b">
        <f>+IF(OR(T3477='Convalida dati'!$F$4,T3477='Convalida dati'!$F$5,T3477='Convalida dati'!$F$8),OR('Dealflow centrale'!V3477='Convalida dati'!$D$9,V3477='Convalida dati'!$D$6,V3477='Convalida dati'!$D$7,V3477='Convalida dati'!$D$11),IF(OR('Dealflow centrale'!T3477='Convalida dati'!$F$6,'Dealflow centrale'!T3477='Convalida dati'!$F$7),OR('Dealflow centrale'!V3477='Convalida dati'!$D$12,'Dealflow centrale'!V3477='Convalida dati'!$D$9,'Dealflow centrale'!V3477='Convalida dati'!$D$6),IF(T3477="",OR(V3477="",V3477='Convalida dati'!$D$8),"FALSO")))</f>
        <v>1</v>
      </c>
      <c r="F3477" s="407" t="str">
        <f t="shared" ca="1" si="508"/>
        <v>OK</v>
      </c>
      <c r="G3477" s="401">
        <f t="shared" si="490"/>
        <v>3472</v>
      </c>
      <c r="H3477" s="408">
        <v>45574</v>
      </c>
      <c r="I3477" s="403">
        <v>45574</v>
      </c>
      <c r="J3477" s="409" t="s">
        <v>6809</v>
      </c>
      <c r="K3477" s="410" t="s">
        <v>62</v>
      </c>
      <c r="L3477" s="410" t="s">
        <v>149</v>
      </c>
      <c r="M3477" s="400" t="s">
        <v>92</v>
      </c>
      <c r="N3477" s="405"/>
      <c r="O3477" s="411" t="s">
        <v>6832</v>
      </c>
      <c r="P3477" s="400" t="s">
        <v>37</v>
      </c>
      <c r="Q3477" s="412" t="s">
        <v>170</v>
      </c>
      <c r="R3477" s="413" t="s">
        <v>49</v>
      </c>
      <c r="S3477" s="398" t="str">
        <f>'EVCA sectoralclassification'!E214</f>
        <v>Systems software</v>
      </c>
      <c r="T3477" s="413" t="s">
        <v>166</v>
      </c>
      <c r="U3477" s="400" t="s">
        <v>218</v>
      </c>
      <c r="V3477" s="431" t="s">
        <v>5177</v>
      </c>
      <c r="W3477" s="464"/>
      <c r="X3477" s="492">
        <v>45575</v>
      </c>
      <c r="Y3477" s="486"/>
    </row>
    <row r="3478" spans="2:27" ht="42.45" hidden="1" customHeight="1" x14ac:dyDescent="0.3">
      <c r="B3478" s="405" t="str">
        <f t="shared" ca="1" si="506"/>
        <v>VERO</v>
      </c>
      <c r="C3478" s="406" t="b">
        <f t="shared" si="507"/>
        <v>1</v>
      </c>
      <c r="D3478" s="406" t="b">
        <f>+IF(Q3478='Convalida dati'!$B$16,AND('Dealflow centrale'!V3478&lt;&gt;"",I3478&lt;&gt;""),IF(AND('Dealflow centrale'!Q3478='Convalida dati'!$B$17,'Dealflow centrale'!I3478=""),OR('Dealflow centrale'!V3478="",V3478='Convalida dati'!$D$8),"FALSO"))</f>
        <v>1</v>
      </c>
      <c r="E3478" s="406" t="b">
        <f>+IF(OR(T3478='Convalida dati'!$F$4,T3478='Convalida dati'!$F$5,T3478='Convalida dati'!$F$8),OR('Dealflow centrale'!V3478='Convalida dati'!$D$9,V3478='Convalida dati'!$D$6,V3478='Convalida dati'!$D$7,V3478='Convalida dati'!$D$11),IF(OR('Dealflow centrale'!T3478='Convalida dati'!$F$6,'Dealflow centrale'!T3478='Convalida dati'!$F$7),OR('Dealflow centrale'!V3478='Convalida dati'!$D$12,'Dealflow centrale'!V3478='Convalida dati'!$D$9,'Dealflow centrale'!V3478='Convalida dati'!$D$6),IF(T3478="",OR(V3478="",V3478='Convalida dati'!$D$8),"FALSO")))</f>
        <v>1</v>
      </c>
      <c r="F3478" s="407" t="str">
        <f t="shared" ca="1" si="508"/>
        <v>OK</v>
      </c>
      <c r="G3478" s="66">
        <f t="shared" si="490"/>
        <v>3473</v>
      </c>
      <c r="H3478" s="85">
        <v>45574</v>
      </c>
      <c r="I3478" s="296">
        <v>45574</v>
      </c>
      <c r="J3478" s="292" t="s">
        <v>6810</v>
      </c>
      <c r="K3478" s="76" t="s">
        <v>62</v>
      </c>
      <c r="L3478" s="76" t="s">
        <v>206</v>
      </c>
      <c r="M3478" s="78" t="s">
        <v>206</v>
      </c>
      <c r="N3478" s="64"/>
      <c r="O3478" s="272" t="s">
        <v>6832</v>
      </c>
      <c r="P3478" s="78" t="s">
        <v>37</v>
      </c>
      <c r="Q3478" s="280" t="s">
        <v>170</v>
      </c>
      <c r="R3478" s="382" t="s">
        <v>53</v>
      </c>
      <c r="S3478" s="387" t="str">
        <f>'EVCA sectoralclassification'!E181</f>
        <v>Financial institutions and services</v>
      </c>
      <c r="T3478" s="382" t="s">
        <v>166</v>
      </c>
      <c r="U3478" s="78" t="s">
        <v>218</v>
      </c>
      <c r="V3478" s="427" t="s">
        <v>5177</v>
      </c>
      <c r="W3478" s="462"/>
      <c r="X3478" s="489">
        <v>45575</v>
      </c>
      <c r="Y3478" s="482"/>
      <c r="Z3478" s="404"/>
      <c r="AA3478" s="404"/>
    </row>
    <row r="3479" spans="2:27" s="404" customFormat="1" ht="42.45" hidden="1" customHeight="1" x14ac:dyDescent="0.3">
      <c r="B3479" s="405" t="str">
        <f t="shared" ref="B3479:B3481" ca="1" si="509">IF(AND(+H3479&lt;=X3479,X3479&lt;=TODAY()),"VERO","FALSO")</f>
        <v>VERO</v>
      </c>
      <c r="C3479" s="406" t="b">
        <f t="shared" ref="C3479:C3542" si="510">+(AND(G3479&lt;&gt;"",H3479&lt;&gt;"",J3479&lt;&gt;"",K3479&lt;&gt;"",L3479&lt;&gt;"",M3479&lt;&gt;"",P3479&lt;&gt;"",Q3479&lt;&gt;""))</f>
        <v>1</v>
      </c>
      <c r="D3479" s="406" t="b">
        <f>+IF(Q3479='Convalida dati'!$B$16,AND('Dealflow centrale'!V3479&lt;&gt;"",I3479&lt;&gt;""),IF(AND('Dealflow centrale'!Q3479='Convalida dati'!$B$17,'Dealflow centrale'!I3479=""),OR('Dealflow centrale'!V3479="",V3479='Convalida dati'!$D$8),"FALSO"))</f>
        <v>1</v>
      </c>
      <c r="E3479" s="406" t="b">
        <f>+IF(OR(T3479='Convalida dati'!$F$4,T3479='Convalida dati'!$F$5,T3479='Convalida dati'!$F$8),OR('Dealflow centrale'!V3479='Convalida dati'!$D$9,V3479='Convalida dati'!$D$6,V3479='Convalida dati'!$D$7,V3479='Convalida dati'!$D$11),IF(OR('Dealflow centrale'!T3479='Convalida dati'!$F$6,'Dealflow centrale'!T3479='Convalida dati'!$F$7),OR('Dealflow centrale'!V3479='Convalida dati'!$D$12,'Dealflow centrale'!V3479='Convalida dati'!$D$9,'Dealflow centrale'!V3479='Convalida dati'!$D$6),IF(T3479="",OR(V3479="",V3479='Convalida dati'!$D$8),"FALSO")))</f>
        <v>1</v>
      </c>
      <c r="F3479" s="407" t="str">
        <f t="shared" ref="F3479:F3481" ca="1" si="511">+IF(AND(B3479="VERO",C3479=TRUE,D3479=TRUE,E3479=TRUE),"OK","ERRORE")</f>
        <v>OK</v>
      </c>
      <c r="G3479" s="401">
        <f t="shared" si="490"/>
        <v>3474</v>
      </c>
      <c r="H3479" s="408">
        <v>45573</v>
      </c>
      <c r="I3479" s="403">
        <v>45576</v>
      </c>
      <c r="J3479" s="409" t="s">
        <v>6839</v>
      </c>
      <c r="K3479" s="410" t="s">
        <v>62</v>
      </c>
      <c r="L3479" s="410" t="s">
        <v>231</v>
      </c>
      <c r="M3479" s="400" t="s">
        <v>91</v>
      </c>
      <c r="N3479" s="405"/>
      <c r="O3479" s="411" t="s">
        <v>6838</v>
      </c>
      <c r="P3479" s="400" t="s">
        <v>37</v>
      </c>
      <c r="Q3479" s="412" t="s">
        <v>170</v>
      </c>
      <c r="R3479" s="413" t="s">
        <v>45</v>
      </c>
      <c r="S3479" s="398" t="str">
        <f>'EVCA sectoralclassification'!E224</f>
        <v>Drug development technologies</v>
      </c>
      <c r="T3479" s="413" t="s">
        <v>40</v>
      </c>
      <c r="U3479" s="400" t="s">
        <v>218</v>
      </c>
      <c r="V3479" s="447" t="s">
        <v>174</v>
      </c>
      <c r="W3479" s="471"/>
      <c r="X3479" s="492">
        <v>45580</v>
      </c>
      <c r="Y3479" s="486" t="s">
        <v>6840</v>
      </c>
    </row>
    <row r="3480" spans="2:27" ht="42.45" hidden="1" customHeight="1" x14ac:dyDescent="0.3">
      <c r="B3480" s="405" t="str">
        <f t="shared" ca="1" si="509"/>
        <v>VERO</v>
      </c>
      <c r="C3480" s="406" t="b">
        <f t="shared" si="510"/>
        <v>1</v>
      </c>
      <c r="D3480" s="406" t="b">
        <f>+IF(Q3480='Convalida dati'!$B$16,AND('Dealflow centrale'!V3480&lt;&gt;"",I3480&lt;&gt;""),IF(AND('Dealflow centrale'!Q3480='Convalida dati'!$B$17,'Dealflow centrale'!I3480=""),OR('Dealflow centrale'!V3480="",V3480='Convalida dati'!$D$8),"FALSO"))</f>
        <v>1</v>
      </c>
      <c r="E3480" s="406" t="b">
        <f>+IF(OR(T3480='Convalida dati'!$F$4,T3480='Convalida dati'!$F$5,T3480='Convalida dati'!$F$8),OR('Dealflow centrale'!V3480='Convalida dati'!$D$9,V3480='Convalida dati'!$D$6,V3480='Convalida dati'!$D$7,V3480='Convalida dati'!$D$11),IF(OR('Dealflow centrale'!T3480='Convalida dati'!$F$6,'Dealflow centrale'!T3480='Convalida dati'!$F$7),OR('Dealflow centrale'!V3480='Convalida dati'!$D$12,'Dealflow centrale'!V3480='Convalida dati'!$D$9,'Dealflow centrale'!V3480='Convalida dati'!$D$6),IF(T3480="",OR(V3480="",V3480='Convalida dati'!$D$8),"FALSO")))</f>
        <v>1</v>
      </c>
      <c r="F3480" s="407" t="str">
        <f t="shared" ca="1" si="511"/>
        <v>OK</v>
      </c>
      <c r="G3480" s="66">
        <f t="shared" si="490"/>
        <v>3475</v>
      </c>
      <c r="H3480" s="85">
        <v>45576</v>
      </c>
      <c r="I3480" s="296">
        <v>45576</v>
      </c>
      <c r="J3480" s="292" t="s">
        <v>6842</v>
      </c>
      <c r="K3480" s="76" t="s">
        <v>62</v>
      </c>
      <c r="L3480" s="76" t="s">
        <v>760</v>
      </c>
      <c r="M3480" s="78" t="s">
        <v>99</v>
      </c>
      <c r="N3480" s="64"/>
      <c r="O3480" s="272" t="s">
        <v>6841</v>
      </c>
      <c r="P3480" s="78" t="s">
        <v>37</v>
      </c>
      <c r="Q3480" s="280" t="s">
        <v>170</v>
      </c>
      <c r="R3480" s="382" t="s">
        <v>49</v>
      </c>
      <c r="S3480" s="387" t="str">
        <f>'EVCA sectoralclassification'!E214</f>
        <v>Systems software</v>
      </c>
      <c r="T3480" s="382" t="s">
        <v>167</v>
      </c>
      <c r="U3480" s="78" t="s">
        <v>218</v>
      </c>
      <c r="V3480" s="427" t="s">
        <v>5177</v>
      </c>
      <c r="W3480" s="462"/>
      <c r="X3480" s="489">
        <v>45580</v>
      </c>
      <c r="Y3480" s="482"/>
      <c r="Z3480" s="404"/>
      <c r="AA3480" s="404"/>
    </row>
    <row r="3481" spans="2:27" s="404" customFormat="1" ht="42.45" hidden="1" customHeight="1" x14ac:dyDescent="0.3">
      <c r="B3481" s="405" t="str">
        <f t="shared" ca="1" si="509"/>
        <v>VERO</v>
      </c>
      <c r="C3481" s="406" t="b">
        <f t="shared" si="510"/>
        <v>1</v>
      </c>
      <c r="D3481" s="406" t="b">
        <f>+IF(Q3481='Convalida dati'!$B$16,AND('Dealflow centrale'!V3481&lt;&gt;"",I3481&lt;&gt;""),IF(AND('Dealflow centrale'!Q3481='Convalida dati'!$B$17,'Dealflow centrale'!I3481=""),OR('Dealflow centrale'!V3481="",V3481='Convalida dati'!$D$8),"FALSO"))</f>
        <v>1</v>
      </c>
      <c r="E3481" s="406" t="b">
        <f>+IF(OR(T3481='Convalida dati'!$F$4,T3481='Convalida dati'!$F$5,T3481='Convalida dati'!$F$8),OR('Dealflow centrale'!V3481='Convalida dati'!$D$9,V3481='Convalida dati'!$D$6,V3481='Convalida dati'!$D$7,V3481='Convalida dati'!$D$11),IF(OR('Dealflow centrale'!T3481='Convalida dati'!$F$6,'Dealflow centrale'!T3481='Convalida dati'!$F$7),OR('Dealflow centrale'!V3481='Convalida dati'!$D$12,'Dealflow centrale'!V3481='Convalida dati'!$D$9,'Dealflow centrale'!V3481='Convalida dati'!$D$6),IF(T3481="",OR(V3481="",V3481='Convalida dati'!$D$8),"FALSO")))</f>
        <v>1</v>
      </c>
      <c r="F3481" s="407" t="str">
        <f t="shared" ca="1" si="511"/>
        <v>OK</v>
      </c>
      <c r="G3481" s="401">
        <f t="shared" si="490"/>
        <v>3476</v>
      </c>
      <c r="H3481" s="408">
        <v>45560</v>
      </c>
      <c r="I3481" s="403">
        <v>45579</v>
      </c>
      <c r="J3481" s="409" t="s">
        <v>6837</v>
      </c>
      <c r="K3481" s="410" t="s">
        <v>62</v>
      </c>
      <c r="L3481" s="410" t="s">
        <v>202</v>
      </c>
      <c r="M3481" s="400" t="s">
        <v>89</v>
      </c>
      <c r="N3481" s="299" t="s">
        <v>6484</v>
      </c>
      <c r="O3481" s="411"/>
      <c r="P3481" s="400" t="s">
        <v>36</v>
      </c>
      <c r="Q3481" s="412" t="s">
        <v>170</v>
      </c>
      <c r="R3481" s="413" t="s">
        <v>46</v>
      </c>
      <c r="S3481" s="398" t="str">
        <f>'EVCA sectoralclassification'!E162</f>
        <v>Alternative energy</v>
      </c>
      <c r="T3481" s="413" t="s">
        <v>41</v>
      </c>
      <c r="U3481" s="400" t="s">
        <v>218</v>
      </c>
      <c r="V3481" s="449" t="s">
        <v>6460</v>
      </c>
      <c r="W3481" s="472"/>
      <c r="X3481" s="492">
        <v>45580</v>
      </c>
      <c r="Y3481" s="486"/>
    </row>
    <row r="3482" spans="2:27" ht="42.45" hidden="1" customHeight="1" x14ac:dyDescent="0.3">
      <c r="B3482" s="405" t="str">
        <f t="shared" ref="B3482:B3501" ca="1" si="512">IF(AND(+H3482&lt;=X3482,X3482&lt;=TODAY()),"VERO","FALSO")</f>
        <v>VERO</v>
      </c>
      <c r="C3482" s="406" t="b">
        <f t="shared" si="510"/>
        <v>1</v>
      </c>
      <c r="D3482" s="406" t="b">
        <f>+IF(Q3482='Convalida dati'!$B$16,AND('Dealflow centrale'!V3482&lt;&gt;"",I3482&lt;&gt;""),IF(AND('Dealflow centrale'!Q3482='Convalida dati'!$B$17,'Dealflow centrale'!I3482=""),OR('Dealflow centrale'!V3482="",V3482='Convalida dati'!$D$8),"FALSO"))</f>
        <v>1</v>
      </c>
      <c r="E3482" s="406" t="b">
        <f>+IF(OR(T3482='Convalida dati'!$F$4,T3482='Convalida dati'!$F$5,T3482='Convalida dati'!$F$8),OR('Dealflow centrale'!V3482='Convalida dati'!$D$9,V3482='Convalida dati'!$D$6,V3482='Convalida dati'!$D$7,V3482='Convalida dati'!$D$11),IF(OR('Dealflow centrale'!T3482='Convalida dati'!$F$6,'Dealflow centrale'!T3482='Convalida dati'!$F$7),OR('Dealflow centrale'!V3482='Convalida dati'!$D$12,'Dealflow centrale'!V3482='Convalida dati'!$D$9,'Dealflow centrale'!V3482='Convalida dati'!$D$6),IF(T3482="",OR(V3482="",V3482='Convalida dati'!$D$8),"FALSO")))</f>
        <v>1</v>
      </c>
      <c r="F3482" s="407" t="str">
        <f t="shared" ref="F3482:F3501" ca="1" si="513">+IF(AND(B3482="VERO",C3482=TRUE,D3482=TRUE,E3482=TRUE),"OK","ERRORE")</f>
        <v>OK</v>
      </c>
      <c r="G3482" s="66">
        <f t="shared" si="490"/>
        <v>3477</v>
      </c>
      <c r="H3482" s="85">
        <v>45580</v>
      </c>
      <c r="I3482" s="296">
        <v>45580</v>
      </c>
      <c r="J3482" s="292" t="s">
        <v>6844</v>
      </c>
      <c r="K3482" s="76" t="s">
        <v>62</v>
      </c>
      <c r="L3482" s="76" t="s">
        <v>80</v>
      </c>
      <c r="M3482" s="78" t="s">
        <v>70</v>
      </c>
      <c r="N3482" s="64"/>
      <c r="O3482" s="272" t="s">
        <v>6858</v>
      </c>
      <c r="P3482" s="78" t="s">
        <v>37</v>
      </c>
      <c r="Q3482" s="280" t="s">
        <v>170</v>
      </c>
      <c r="R3482" s="382" t="s">
        <v>49</v>
      </c>
      <c r="S3482" s="387" t="str">
        <f>'EVCA sectoralclassification'!E214</f>
        <v>Systems software</v>
      </c>
      <c r="T3482" s="382" t="s">
        <v>166</v>
      </c>
      <c r="U3482" s="78" t="s">
        <v>218</v>
      </c>
      <c r="V3482" s="427" t="s">
        <v>5177</v>
      </c>
      <c r="W3482" s="462"/>
      <c r="X3482" s="489">
        <v>45587</v>
      </c>
      <c r="Y3482" s="482"/>
      <c r="Z3482" s="404"/>
      <c r="AA3482" s="404"/>
    </row>
    <row r="3483" spans="2:27" s="404" customFormat="1" ht="42.45" hidden="1" customHeight="1" x14ac:dyDescent="0.3">
      <c r="B3483" s="405" t="str">
        <f t="shared" ca="1" si="512"/>
        <v>VERO</v>
      </c>
      <c r="C3483" s="406" t="b">
        <f t="shared" si="510"/>
        <v>1</v>
      </c>
      <c r="D3483" s="406" t="b">
        <f>+IF(Q3483='Convalida dati'!$B$16,AND('Dealflow centrale'!V3483&lt;&gt;"",I3483&lt;&gt;""),IF(AND('Dealflow centrale'!Q3483='Convalida dati'!$B$17,'Dealflow centrale'!I3483=""),OR('Dealflow centrale'!V3483="",V3483='Convalida dati'!$D$8),"FALSO"))</f>
        <v>1</v>
      </c>
      <c r="E3483" s="406" t="b">
        <f>+IF(OR(T3483='Convalida dati'!$F$4,T3483='Convalida dati'!$F$5,T3483='Convalida dati'!$F$8),OR('Dealflow centrale'!V3483='Convalida dati'!$D$9,V3483='Convalida dati'!$D$6,V3483='Convalida dati'!$D$7,V3483='Convalida dati'!$D$11),IF(OR('Dealflow centrale'!T3483='Convalida dati'!$F$6,'Dealflow centrale'!T3483='Convalida dati'!$F$7),OR('Dealflow centrale'!V3483='Convalida dati'!$D$12,'Dealflow centrale'!V3483='Convalida dati'!$D$9,'Dealflow centrale'!V3483='Convalida dati'!$D$6),IF(T3483="",OR(V3483="",V3483='Convalida dati'!$D$8),"FALSO")))</f>
        <v>1</v>
      </c>
      <c r="F3483" s="407" t="str">
        <f t="shared" ca="1" si="513"/>
        <v>OK</v>
      </c>
      <c r="G3483" s="401">
        <f t="shared" si="490"/>
        <v>3478</v>
      </c>
      <c r="H3483" s="408">
        <v>45580</v>
      </c>
      <c r="I3483" s="403">
        <v>45580</v>
      </c>
      <c r="J3483" s="409" t="s">
        <v>6859</v>
      </c>
      <c r="K3483" s="410" t="s">
        <v>62</v>
      </c>
      <c r="L3483" s="410" t="s">
        <v>891</v>
      </c>
      <c r="M3483" s="400" t="s">
        <v>100</v>
      </c>
      <c r="N3483" s="299"/>
      <c r="O3483" s="411" t="s">
        <v>6860</v>
      </c>
      <c r="P3483" s="400" t="s">
        <v>34</v>
      </c>
      <c r="Q3483" s="412" t="s">
        <v>170</v>
      </c>
      <c r="R3483" s="413" t="s">
        <v>47</v>
      </c>
      <c r="S3483" s="398" t="str">
        <f>'EVCA sectoralclassification'!E132</f>
        <v>Consumer products manufacturing</v>
      </c>
      <c r="T3483" s="413" t="s">
        <v>166</v>
      </c>
      <c r="U3483" s="400" t="s">
        <v>218</v>
      </c>
      <c r="V3483" s="431" t="s">
        <v>5177</v>
      </c>
      <c r="W3483" s="464"/>
      <c r="X3483" s="492">
        <v>45587</v>
      </c>
      <c r="Y3483" s="486"/>
    </row>
    <row r="3484" spans="2:27" ht="42.45" hidden="1" customHeight="1" x14ac:dyDescent="0.3">
      <c r="B3484" s="405" t="str">
        <f t="shared" ca="1" si="512"/>
        <v>VERO</v>
      </c>
      <c r="C3484" s="406" t="b">
        <f t="shared" si="510"/>
        <v>1</v>
      </c>
      <c r="D3484" s="406" t="b">
        <f>+IF(Q3484='Convalida dati'!$B$16,AND('Dealflow centrale'!V3484&lt;&gt;"",I3484&lt;&gt;""),IF(AND('Dealflow centrale'!Q3484='Convalida dati'!$B$17,'Dealflow centrale'!I3484=""),OR('Dealflow centrale'!V3484="",V3484='Convalida dati'!$D$8),"FALSO"))</f>
        <v>1</v>
      </c>
      <c r="E3484" s="406" t="b">
        <f>+IF(OR(T3484='Convalida dati'!$F$4,T3484='Convalida dati'!$F$5,T3484='Convalida dati'!$F$8),OR('Dealflow centrale'!V3484='Convalida dati'!$D$9,V3484='Convalida dati'!$D$6,V3484='Convalida dati'!$D$7,V3484='Convalida dati'!$D$11),IF(OR('Dealflow centrale'!T3484='Convalida dati'!$F$6,'Dealflow centrale'!T3484='Convalida dati'!$F$7),OR('Dealflow centrale'!V3484='Convalida dati'!$D$12,'Dealflow centrale'!V3484='Convalida dati'!$D$9,'Dealflow centrale'!V3484='Convalida dati'!$D$6),IF(T3484="",OR(V3484="",V3484='Convalida dati'!$D$8),"FALSO")))</f>
        <v>1</v>
      </c>
      <c r="F3484" s="407" t="str">
        <f t="shared" ca="1" si="513"/>
        <v>OK</v>
      </c>
      <c r="G3484" s="66">
        <f t="shared" si="490"/>
        <v>3479</v>
      </c>
      <c r="H3484" s="85">
        <v>45581</v>
      </c>
      <c r="I3484" s="296">
        <v>45581</v>
      </c>
      <c r="J3484" s="292" t="s">
        <v>6845</v>
      </c>
      <c r="K3484" s="76" t="s">
        <v>62</v>
      </c>
      <c r="L3484" s="76" t="s">
        <v>149</v>
      </c>
      <c r="M3484" s="78" t="s">
        <v>92</v>
      </c>
      <c r="N3484" s="64"/>
      <c r="O3484" s="272" t="s">
        <v>2661</v>
      </c>
      <c r="P3484" s="78" t="s">
        <v>34</v>
      </c>
      <c r="Q3484" s="280" t="s">
        <v>170</v>
      </c>
      <c r="R3484" s="382" t="s">
        <v>53</v>
      </c>
      <c r="S3484" s="387" t="str">
        <f>'EVCA sectoralclassification'!E180</f>
        <v>Financial institutions and services</v>
      </c>
      <c r="T3484" s="382" t="s">
        <v>166</v>
      </c>
      <c r="U3484" s="78" t="s">
        <v>218</v>
      </c>
      <c r="V3484" s="427" t="s">
        <v>5177</v>
      </c>
      <c r="W3484" s="462"/>
      <c r="X3484" s="489">
        <v>45587</v>
      </c>
      <c r="Y3484" s="482"/>
      <c r="Z3484" s="404"/>
      <c r="AA3484" s="404"/>
    </row>
    <row r="3485" spans="2:27" s="404" customFormat="1" ht="42.45" hidden="1" customHeight="1" x14ac:dyDescent="0.3">
      <c r="B3485" s="405" t="str">
        <f t="shared" ca="1" si="512"/>
        <v>VERO</v>
      </c>
      <c r="C3485" s="406" t="b">
        <f t="shared" si="510"/>
        <v>1</v>
      </c>
      <c r="D3485" s="406" t="b">
        <f>+IF(Q3485='Convalida dati'!$B$16,AND('Dealflow centrale'!V3485&lt;&gt;"",I3485&lt;&gt;""),IF(AND('Dealflow centrale'!Q3485='Convalida dati'!$B$17,'Dealflow centrale'!I3485=""),OR('Dealflow centrale'!V3485="",V3485='Convalida dati'!$D$8),"FALSO"))</f>
        <v>1</v>
      </c>
      <c r="E3485" s="406" t="b">
        <f>+IF(OR(T3485='Convalida dati'!$F$4,T3485='Convalida dati'!$F$5,T3485='Convalida dati'!$F$8),OR('Dealflow centrale'!V3485='Convalida dati'!$D$9,V3485='Convalida dati'!$D$6,V3485='Convalida dati'!$D$7,V3485='Convalida dati'!$D$11),IF(OR('Dealflow centrale'!T3485='Convalida dati'!$F$6,'Dealflow centrale'!T3485='Convalida dati'!$F$7),OR('Dealflow centrale'!V3485='Convalida dati'!$D$12,'Dealflow centrale'!V3485='Convalida dati'!$D$9,'Dealflow centrale'!V3485='Convalida dati'!$D$6),IF(T3485="",OR(V3485="",V3485='Convalida dati'!$D$8),"FALSO")))</f>
        <v>1</v>
      </c>
      <c r="F3485" s="407" t="str">
        <f t="shared" ca="1" si="513"/>
        <v>OK</v>
      </c>
      <c r="G3485" s="401">
        <f t="shared" si="490"/>
        <v>3480</v>
      </c>
      <c r="H3485" s="408">
        <v>45580</v>
      </c>
      <c r="I3485" s="403">
        <v>45580</v>
      </c>
      <c r="J3485" s="409" t="s">
        <v>6862</v>
      </c>
      <c r="K3485" s="410" t="s">
        <v>62</v>
      </c>
      <c r="L3485" s="410" t="s">
        <v>192</v>
      </c>
      <c r="M3485" s="400" t="s">
        <v>95</v>
      </c>
      <c r="N3485" s="299"/>
      <c r="O3485" s="411" t="s">
        <v>6861</v>
      </c>
      <c r="P3485" s="400" t="s">
        <v>35</v>
      </c>
      <c r="Q3485" s="412" t="s">
        <v>170</v>
      </c>
      <c r="R3485" s="413" t="s">
        <v>45</v>
      </c>
      <c r="S3485" s="398" t="str">
        <f>'EVCA sectoralclassification'!E223</f>
        <v>Biotechnology</v>
      </c>
      <c r="T3485" s="413" t="s">
        <v>166</v>
      </c>
      <c r="U3485" s="400" t="s">
        <v>218</v>
      </c>
      <c r="V3485" s="431" t="s">
        <v>5177</v>
      </c>
      <c r="W3485" s="464"/>
      <c r="X3485" s="492">
        <v>45587</v>
      </c>
      <c r="Y3485" s="486"/>
    </row>
    <row r="3486" spans="2:27" ht="42.45" hidden="1" customHeight="1" x14ac:dyDescent="0.3">
      <c r="B3486" s="405" t="str">
        <f t="shared" ca="1" si="512"/>
        <v>VERO</v>
      </c>
      <c r="C3486" s="406" t="b">
        <f t="shared" si="510"/>
        <v>1</v>
      </c>
      <c r="D3486" s="406" t="b">
        <f>+IF(Q3486='Convalida dati'!$B$16,AND('Dealflow centrale'!V3486&lt;&gt;"",I3486&lt;&gt;""),IF(AND('Dealflow centrale'!Q3486='Convalida dati'!$B$17,'Dealflow centrale'!I3486=""),OR('Dealflow centrale'!V3486="",V3486='Convalida dati'!$D$8),"FALSO"))</f>
        <v>1</v>
      </c>
      <c r="E3486" s="406" t="b">
        <f>+IF(OR(T3486='Convalida dati'!$F$4,T3486='Convalida dati'!$F$5,T3486='Convalida dati'!$F$8),OR('Dealflow centrale'!V3486='Convalida dati'!$D$9,V3486='Convalida dati'!$D$6,V3486='Convalida dati'!$D$7,V3486='Convalida dati'!$D$11),IF(OR('Dealflow centrale'!T3486='Convalida dati'!$F$6,'Dealflow centrale'!T3486='Convalida dati'!$F$7),OR('Dealflow centrale'!V3486='Convalida dati'!$D$12,'Dealflow centrale'!V3486='Convalida dati'!$D$9,'Dealflow centrale'!V3486='Convalida dati'!$D$6),IF(T3486="",OR(V3486="",V3486='Convalida dati'!$D$8),"FALSO")))</f>
        <v>1</v>
      </c>
      <c r="F3486" s="407" t="str">
        <f t="shared" ca="1" si="513"/>
        <v>OK</v>
      </c>
      <c r="G3486" s="66">
        <f t="shared" si="490"/>
        <v>3481</v>
      </c>
      <c r="H3486" s="85">
        <v>45581</v>
      </c>
      <c r="I3486" s="296">
        <v>45581</v>
      </c>
      <c r="J3486" s="292" t="s">
        <v>6864</v>
      </c>
      <c r="K3486" s="76" t="s">
        <v>62</v>
      </c>
      <c r="L3486" s="76" t="s">
        <v>1197</v>
      </c>
      <c r="M3486" s="78" t="s">
        <v>96</v>
      </c>
      <c r="N3486" s="64"/>
      <c r="O3486" s="272" t="s">
        <v>6863</v>
      </c>
      <c r="P3486" s="78" t="s">
        <v>37</v>
      </c>
      <c r="Q3486" s="280" t="s">
        <v>170</v>
      </c>
      <c r="R3486" s="382" t="s">
        <v>45</v>
      </c>
      <c r="S3486" s="387" t="str">
        <f>'EVCA sectoralclassification'!E223</f>
        <v>Biotechnology</v>
      </c>
      <c r="T3486" s="382" t="s">
        <v>167</v>
      </c>
      <c r="U3486" s="78" t="s">
        <v>218</v>
      </c>
      <c r="V3486" s="427" t="s">
        <v>5177</v>
      </c>
      <c r="W3486" s="462"/>
      <c r="X3486" s="489">
        <v>45587</v>
      </c>
      <c r="Y3486" s="482"/>
      <c r="Z3486" s="404"/>
      <c r="AA3486" s="404"/>
    </row>
    <row r="3487" spans="2:27" s="404" customFormat="1" ht="42.45" hidden="1" customHeight="1" x14ac:dyDescent="0.3">
      <c r="B3487" s="405" t="str">
        <f t="shared" ref="B3487" ca="1" si="514">IF(AND(+H3487&lt;=X3487,X3487&lt;=TODAY()),"VERO","FALSO")</f>
        <v>VERO</v>
      </c>
      <c r="C3487" s="406" t="b">
        <f t="shared" si="510"/>
        <v>1</v>
      </c>
      <c r="D3487" s="406" t="b">
        <f>+IF(Q3487='Convalida dati'!$B$16,AND('Dealflow centrale'!V3487&lt;&gt;"",I3487&lt;&gt;""),IF(AND('Dealflow centrale'!Q3487='Convalida dati'!$B$17,'Dealflow centrale'!I3487=""),OR('Dealflow centrale'!V3487="",V3487='Convalida dati'!$D$8),"FALSO"))</f>
        <v>1</v>
      </c>
      <c r="E3487" s="406" t="b">
        <f>+IF(OR(T3487='Convalida dati'!$F$4,T3487='Convalida dati'!$F$5,T3487='Convalida dati'!$F$8),OR('Dealflow centrale'!V3487='Convalida dati'!$D$9,V3487='Convalida dati'!$D$6,V3487='Convalida dati'!$D$7,V3487='Convalida dati'!$D$11),IF(OR('Dealflow centrale'!T3487='Convalida dati'!$F$6,'Dealflow centrale'!T3487='Convalida dati'!$F$7),OR('Dealflow centrale'!V3487='Convalida dati'!$D$12,'Dealflow centrale'!V3487='Convalida dati'!$D$9,'Dealflow centrale'!V3487='Convalida dati'!$D$6),IF(T3487="",OR(V3487="",V3487='Convalida dati'!$D$8),"FALSO")))</f>
        <v>1</v>
      </c>
      <c r="F3487" s="407" t="str">
        <f t="shared" ref="F3487" ca="1" si="515">+IF(AND(B3487="VERO",C3487=TRUE,D3487=TRUE,E3487=TRUE),"OK","ERRORE")</f>
        <v>OK</v>
      </c>
      <c r="G3487" s="401">
        <f t="shared" si="490"/>
        <v>3482</v>
      </c>
      <c r="H3487" s="408">
        <v>45581</v>
      </c>
      <c r="I3487" s="403">
        <v>45581</v>
      </c>
      <c r="J3487" s="409" t="s">
        <v>6846</v>
      </c>
      <c r="K3487" s="410" t="s">
        <v>62</v>
      </c>
      <c r="L3487" s="410" t="s">
        <v>149</v>
      </c>
      <c r="M3487" s="400" t="s">
        <v>92</v>
      </c>
      <c r="N3487" s="299"/>
      <c r="O3487" s="411" t="s">
        <v>6863</v>
      </c>
      <c r="P3487" s="400" t="s">
        <v>37</v>
      </c>
      <c r="Q3487" s="412" t="s">
        <v>170</v>
      </c>
      <c r="R3487" s="413" t="s">
        <v>46</v>
      </c>
      <c r="S3487" s="398" t="str">
        <f>'EVCA sectoralclassification'!E178</f>
        <v>Environmental services</v>
      </c>
      <c r="T3487" s="413" t="s">
        <v>166</v>
      </c>
      <c r="U3487" s="400" t="s">
        <v>218</v>
      </c>
      <c r="V3487" s="431" t="s">
        <v>5177</v>
      </c>
      <c r="W3487" s="464"/>
      <c r="X3487" s="492">
        <v>45587</v>
      </c>
      <c r="Y3487" s="486" t="s">
        <v>6818</v>
      </c>
    </row>
    <row r="3488" spans="2:27" ht="42.45" hidden="1" customHeight="1" x14ac:dyDescent="0.3">
      <c r="B3488" s="405" t="str">
        <f t="shared" ca="1" si="512"/>
        <v>VERO</v>
      </c>
      <c r="C3488" s="406" t="b">
        <f t="shared" si="510"/>
        <v>1</v>
      </c>
      <c r="D3488" s="406" t="b">
        <f>+IF(Q3488='Convalida dati'!$B$16,AND('Dealflow centrale'!V3488&lt;&gt;"",I3488&lt;&gt;""),IF(AND('Dealflow centrale'!Q3488='Convalida dati'!$B$17,'Dealflow centrale'!I3488=""),OR('Dealflow centrale'!V3488="",V3488='Convalida dati'!$D$8),"FALSO"))</f>
        <v>1</v>
      </c>
      <c r="E3488" s="406" t="b">
        <f>+IF(OR(T3488='Convalida dati'!$F$4,T3488='Convalida dati'!$F$5,T3488='Convalida dati'!$F$8),OR('Dealflow centrale'!V3488='Convalida dati'!$D$9,V3488='Convalida dati'!$D$6,V3488='Convalida dati'!$D$7,V3488='Convalida dati'!$D$11),IF(OR('Dealflow centrale'!T3488='Convalida dati'!$F$6,'Dealflow centrale'!T3488='Convalida dati'!$F$7),OR('Dealflow centrale'!V3488='Convalida dati'!$D$12,'Dealflow centrale'!V3488='Convalida dati'!$D$9,'Dealflow centrale'!V3488='Convalida dati'!$D$6),IF(T3488="",OR(V3488="",V3488='Convalida dati'!$D$8),"FALSO")))</f>
        <v>1</v>
      </c>
      <c r="F3488" s="407" t="str">
        <f t="shared" ca="1" si="513"/>
        <v>OK</v>
      </c>
      <c r="G3488" s="66">
        <f t="shared" si="490"/>
        <v>3483</v>
      </c>
      <c r="H3488" s="85">
        <v>45581</v>
      </c>
      <c r="I3488" s="296">
        <v>45581</v>
      </c>
      <c r="J3488" s="292" t="s">
        <v>6847</v>
      </c>
      <c r="K3488" s="76" t="s">
        <v>62</v>
      </c>
      <c r="L3488" s="76" t="s">
        <v>149</v>
      </c>
      <c r="M3488" s="78" t="s">
        <v>92</v>
      </c>
      <c r="N3488" s="64"/>
      <c r="O3488" s="272" t="s">
        <v>6863</v>
      </c>
      <c r="P3488" s="78" t="s">
        <v>37</v>
      </c>
      <c r="Q3488" s="280" t="s">
        <v>170</v>
      </c>
      <c r="R3488" s="382" t="s">
        <v>45</v>
      </c>
      <c r="S3488" s="387" t="str">
        <f>'EVCA sectoralclassification'!E224</f>
        <v>Drug development technologies</v>
      </c>
      <c r="T3488" s="382" t="s">
        <v>166</v>
      </c>
      <c r="U3488" s="78" t="s">
        <v>218</v>
      </c>
      <c r="V3488" s="427" t="s">
        <v>5177</v>
      </c>
      <c r="W3488" s="462"/>
      <c r="X3488" s="489">
        <v>45587</v>
      </c>
      <c r="Y3488" s="482"/>
      <c r="Z3488" s="404"/>
      <c r="AA3488" s="404"/>
    </row>
    <row r="3489" spans="2:27" s="404" customFormat="1" ht="42.45" hidden="1" customHeight="1" x14ac:dyDescent="0.3">
      <c r="B3489" s="405" t="str">
        <f t="shared" ca="1" si="512"/>
        <v>VERO</v>
      </c>
      <c r="C3489" s="406" t="b">
        <f t="shared" si="510"/>
        <v>1</v>
      </c>
      <c r="D3489" s="406" t="b">
        <f>+IF(Q3489='Convalida dati'!$B$16,AND('Dealflow centrale'!V3489&lt;&gt;"",I3489&lt;&gt;""),IF(AND('Dealflow centrale'!Q3489='Convalida dati'!$B$17,'Dealflow centrale'!I3489=""),OR('Dealflow centrale'!V3489="",V3489='Convalida dati'!$D$8),"FALSO"))</f>
        <v>1</v>
      </c>
      <c r="E3489" s="406" t="b">
        <f>+IF(OR(T3489='Convalida dati'!$F$4,T3489='Convalida dati'!$F$5,T3489='Convalida dati'!$F$8),OR('Dealflow centrale'!V3489='Convalida dati'!$D$9,V3489='Convalida dati'!$D$6,V3489='Convalida dati'!$D$7,V3489='Convalida dati'!$D$11),IF(OR('Dealflow centrale'!T3489='Convalida dati'!$F$6,'Dealflow centrale'!T3489='Convalida dati'!$F$7),OR('Dealflow centrale'!V3489='Convalida dati'!$D$12,'Dealflow centrale'!V3489='Convalida dati'!$D$9,'Dealflow centrale'!V3489='Convalida dati'!$D$6),IF(T3489="",OR(V3489="",V3489='Convalida dati'!$D$8),"FALSO")))</f>
        <v>1</v>
      </c>
      <c r="F3489" s="407" t="str">
        <f t="shared" ca="1" si="513"/>
        <v>OK</v>
      </c>
      <c r="G3489" s="401">
        <f t="shared" si="490"/>
        <v>3484</v>
      </c>
      <c r="H3489" s="408">
        <v>45581</v>
      </c>
      <c r="I3489" s="403">
        <v>45581</v>
      </c>
      <c r="J3489" s="409" t="s">
        <v>6848</v>
      </c>
      <c r="K3489" s="410" t="s">
        <v>62</v>
      </c>
      <c r="L3489" s="410" t="s">
        <v>234</v>
      </c>
      <c r="M3489" s="400" t="s">
        <v>96</v>
      </c>
      <c r="N3489" s="299"/>
      <c r="O3489" s="411" t="s">
        <v>6863</v>
      </c>
      <c r="P3489" s="400" t="s">
        <v>37</v>
      </c>
      <c r="Q3489" s="412" t="s">
        <v>170</v>
      </c>
      <c r="R3489" s="413" t="s">
        <v>46</v>
      </c>
      <c r="S3489" s="398" t="str">
        <f>'EVCA sectoralclassification'!E178</f>
        <v>Environmental services</v>
      </c>
      <c r="T3489" s="413" t="s">
        <v>166</v>
      </c>
      <c r="U3489" s="400" t="s">
        <v>218</v>
      </c>
      <c r="V3489" s="431" t="s">
        <v>5177</v>
      </c>
      <c r="W3489" s="464"/>
      <c r="X3489" s="492">
        <v>45587</v>
      </c>
      <c r="Y3489" s="486"/>
    </row>
    <row r="3490" spans="2:27" ht="42.45" hidden="1" customHeight="1" x14ac:dyDescent="0.3">
      <c r="B3490" s="405" t="str">
        <f t="shared" ca="1" si="512"/>
        <v>VERO</v>
      </c>
      <c r="C3490" s="406" t="b">
        <f t="shared" si="510"/>
        <v>1</v>
      </c>
      <c r="D3490" s="406" t="b">
        <f>+IF(Q3490='Convalida dati'!$B$16,AND('Dealflow centrale'!V3490&lt;&gt;"",I3490&lt;&gt;""),IF(AND('Dealflow centrale'!Q3490='Convalida dati'!$B$17,'Dealflow centrale'!I3490=""),OR('Dealflow centrale'!V3490="",V3490='Convalida dati'!$D$8),"FALSO"))</f>
        <v>1</v>
      </c>
      <c r="E3490" s="406" t="b">
        <f>+IF(OR(T3490='Convalida dati'!$F$4,T3490='Convalida dati'!$F$5,T3490='Convalida dati'!$F$8),OR('Dealflow centrale'!V3490='Convalida dati'!$D$9,V3490='Convalida dati'!$D$6,V3490='Convalida dati'!$D$7,V3490='Convalida dati'!$D$11),IF(OR('Dealflow centrale'!T3490='Convalida dati'!$F$6,'Dealflow centrale'!T3490='Convalida dati'!$F$7),OR('Dealflow centrale'!V3490='Convalida dati'!$D$12,'Dealflow centrale'!V3490='Convalida dati'!$D$9,'Dealflow centrale'!V3490='Convalida dati'!$D$6),IF(T3490="",OR(V3490="",V3490='Convalida dati'!$D$8),"FALSO")))</f>
        <v>1</v>
      </c>
      <c r="F3490" s="407" t="str">
        <f t="shared" ca="1" si="513"/>
        <v>OK</v>
      </c>
      <c r="G3490" s="66">
        <f t="shared" si="490"/>
        <v>3485</v>
      </c>
      <c r="H3490" s="85">
        <v>45581</v>
      </c>
      <c r="I3490" s="296">
        <v>45581</v>
      </c>
      <c r="J3490" s="292" t="s">
        <v>6866</v>
      </c>
      <c r="K3490" s="76" t="s">
        <v>62</v>
      </c>
      <c r="L3490" s="76" t="s">
        <v>234</v>
      </c>
      <c r="M3490" s="78" t="s">
        <v>96</v>
      </c>
      <c r="N3490" s="64"/>
      <c r="O3490" s="272" t="s">
        <v>6863</v>
      </c>
      <c r="P3490" s="78" t="s">
        <v>37</v>
      </c>
      <c r="Q3490" s="280" t="s">
        <v>170</v>
      </c>
      <c r="R3490" s="382" t="s">
        <v>45</v>
      </c>
      <c r="S3490" s="387" t="str">
        <f>'EVCA sectoralclassification'!E224</f>
        <v>Drug development technologies</v>
      </c>
      <c r="T3490" s="382" t="s">
        <v>166</v>
      </c>
      <c r="U3490" s="78" t="s">
        <v>218</v>
      </c>
      <c r="V3490" s="427" t="s">
        <v>5177</v>
      </c>
      <c r="W3490" s="462"/>
      <c r="X3490" s="489">
        <v>45587</v>
      </c>
      <c r="Y3490" s="482"/>
      <c r="Z3490" s="404"/>
      <c r="AA3490" s="404"/>
    </row>
    <row r="3491" spans="2:27" s="404" customFormat="1" ht="42.45" hidden="1" customHeight="1" x14ac:dyDescent="0.3">
      <c r="B3491" s="405" t="str">
        <f t="shared" ca="1" si="512"/>
        <v>VERO</v>
      </c>
      <c r="C3491" s="406" t="b">
        <f t="shared" si="510"/>
        <v>1</v>
      </c>
      <c r="D3491" s="406" t="b">
        <f>+IF(Q3491='Convalida dati'!$B$16,AND('Dealflow centrale'!V3491&lt;&gt;"",I3491&lt;&gt;""),IF(AND('Dealflow centrale'!Q3491='Convalida dati'!$B$17,'Dealflow centrale'!I3491=""),OR('Dealflow centrale'!V3491="",V3491='Convalida dati'!$D$8),"FALSO"))</f>
        <v>1</v>
      </c>
      <c r="E3491" s="406" t="b">
        <f>+IF(OR(T3491='Convalida dati'!$F$4,T3491='Convalida dati'!$F$5,T3491='Convalida dati'!$F$8),OR('Dealflow centrale'!V3491='Convalida dati'!$D$9,V3491='Convalida dati'!$D$6,V3491='Convalida dati'!$D$7,V3491='Convalida dati'!$D$11),IF(OR('Dealflow centrale'!T3491='Convalida dati'!$F$6,'Dealflow centrale'!T3491='Convalida dati'!$F$7),OR('Dealflow centrale'!V3491='Convalida dati'!$D$12,'Dealflow centrale'!V3491='Convalida dati'!$D$9,'Dealflow centrale'!V3491='Convalida dati'!$D$6),IF(T3491="",OR(V3491="",V3491='Convalida dati'!$D$8),"FALSO")))</f>
        <v>1</v>
      </c>
      <c r="F3491" s="407" t="str">
        <f t="shared" ca="1" si="513"/>
        <v>OK</v>
      </c>
      <c r="G3491" s="401">
        <f t="shared" si="490"/>
        <v>3486</v>
      </c>
      <c r="H3491" s="408">
        <v>42998</v>
      </c>
      <c r="I3491" s="403">
        <v>42998</v>
      </c>
      <c r="J3491" s="409" t="s">
        <v>6849</v>
      </c>
      <c r="K3491" s="410" t="s">
        <v>62</v>
      </c>
      <c r="L3491" s="410" t="s">
        <v>234</v>
      </c>
      <c r="M3491" s="400" t="s">
        <v>96</v>
      </c>
      <c r="N3491" s="299"/>
      <c r="O3491" s="411" t="s">
        <v>6877</v>
      </c>
      <c r="P3491" s="400" t="s">
        <v>34</v>
      </c>
      <c r="Q3491" s="412" t="s">
        <v>170</v>
      </c>
      <c r="R3491" s="413" t="s">
        <v>46</v>
      </c>
      <c r="S3491" s="398" t="str">
        <f>'EVCA sectoralclassification'!E174</f>
        <v>Environmental services</v>
      </c>
      <c r="T3491" s="413" t="s">
        <v>166</v>
      </c>
      <c r="U3491" s="400" t="s">
        <v>218</v>
      </c>
      <c r="V3491" s="431" t="s">
        <v>5177</v>
      </c>
      <c r="W3491" s="464"/>
      <c r="X3491" s="492">
        <v>45587</v>
      </c>
      <c r="Y3491" s="486" t="s">
        <v>6878</v>
      </c>
    </row>
    <row r="3492" spans="2:27" ht="42.45" hidden="1" customHeight="1" x14ac:dyDescent="0.3">
      <c r="B3492" s="56" t="str">
        <f t="shared" ca="1" si="512"/>
        <v>VERO</v>
      </c>
      <c r="C3492" s="57" t="b">
        <f t="shared" si="510"/>
        <v>1</v>
      </c>
      <c r="D3492" s="57" t="b">
        <f>+IF(Q3492='Convalida dati'!$B$16,AND('Dealflow centrale'!V3492&lt;&gt;"",I3492&lt;&gt;""),IF(AND('Dealflow centrale'!Q3492='Convalida dati'!$B$17,'Dealflow centrale'!I3492=""),OR('Dealflow centrale'!V3492="",V3492='Convalida dati'!$D$8),"FALSO"))</f>
        <v>1</v>
      </c>
      <c r="E3492" s="57" t="b">
        <f>+IF(OR(T3492='Convalida dati'!$F$4,T3492='Convalida dati'!$F$8),OR('Dealflow centrale'!V3492='Convalida dati'!$D$6,V3492='Convalida dati'!$D$7),IF(OR('Dealflow centrale'!T3492='Convalida dati'!$F$5,'Dealflow centrale'!T3492='Convalida dati'!$F$6,'Dealflow centrale'!T3492='Convalida dati'!$F$7),OR('Dealflow centrale'!V3492='Convalida dati'!$D$12,'Dealflow centrale'!V3492='Convalida dati'!$D$11),IF(T3492="",OR(V3492="",V3492='Convalida dati'!$D$8),"FALSO")))</f>
        <v>1</v>
      </c>
      <c r="F3492" s="58" t="str">
        <f t="shared" ca="1" si="513"/>
        <v>OK</v>
      </c>
      <c r="G3492" s="66">
        <f t="shared" si="490"/>
        <v>3487</v>
      </c>
      <c r="H3492" s="85">
        <v>45581</v>
      </c>
      <c r="I3492" s="296">
        <v>45581</v>
      </c>
      <c r="J3492" s="292" t="s">
        <v>6850</v>
      </c>
      <c r="K3492" s="76" t="s">
        <v>62</v>
      </c>
      <c r="L3492" s="76" t="s">
        <v>234</v>
      </c>
      <c r="M3492" s="78" t="s">
        <v>96</v>
      </c>
      <c r="N3492" s="64"/>
      <c r="O3492" s="272" t="s">
        <v>6863</v>
      </c>
      <c r="P3492" s="78" t="s">
        <v>37</v>
      </c>
      <c r="Q3492" s="280" t="s">
        <v>170</v>
      </c>
      <c r="R3492" s="382" t="s">
        <v>45</v>
      </c>
      <c r="S3492" s="387" t="str">
        <f>'EVCA sectoralclassification'!E234</f>
        <v>Healthcare: other</v>
      </c>
      <c r="T3492" s="382" t="s">
        <v>166</v>
      </c>
      <c r="U3492" s="78" t="s">
        <v>218</v>
      </c>
      <c r="V3492" s="427" t="s">
        <v>5177</v>
      </c>
      <c r="W3492" s="469" t="s">
        <v>6460</v>
      </c>
      <c r="X3492" s="489">
        <v>45685</v>
      </c>
      <c r="Y3492" s="482" t="s">
        <v>7121</v>
      </c>
      <c r="Z3492" s="404"/>
      <c r="AA3492" s="404"/>
    </row>
    <row r="3493" spans="2:27" s="404" customFormat="1" ht="42.45" hidden="1" customHeight="1" x14ac:dyDescent="0.3">
      <c r="B3493" s="405" t="str">
        <f t="shared" ca="1" si="512"/>
        <v>VERO</v>
      </c>
      <c r="C3493" s="406" t="b">
        <f t="shared" si="510"/>
        <v>1</v>
      </c>
      <c r="D3493" s="406" t="b">
        <f>+IF(Q3493='Convalida dati'!$B$16,AND('Dealflow centrale'!V3493&lt;&gt;"",I3493&lt;&gt;""),IF(AND('Dealflow centrale'!Q3493='Convalida dati'!$B$17,'Dealflow centrale'!I3493=""),OR('Dealflow centrale'!V3493="",V3493='Convalida dati'!$D$8),"FALSO"))</f>
        <v>1</v>
      </c>
      <c r="E3493" s="406" t="b">
        <f>+IF(OR(T3493='Convalida dati'!$F$4,T3493='Convalida dati'!$F$5,T3493='Convalida dati'!$F$8),OR('Dealflow centrale'!V3493='Convalida dati'!$D$9,V3493='Convalida dati'!$D$6,V3493='Convalida dati'!$D$7,V3493='Convalida dati'!$D$11),IF(OR('Dealflow centrale'!T3493='Convalida dati'!$F$6,'Dealflow centrale'!T3493='Convalida dati'!$F$7),OR('Dealflow centrale'!V3493='Convalida dati'!$D$12,'Dealflow centrale'!V3493='Convalida dati'!$D$9,'Dealflow centrale'!V3493='Convalida dati'!$D$6),IF(T3493="",OR(V3493="",V3493='Convalida dati'!$D$8),"FALSO")))</f>
        <v>1</v>
      </c>
      <c r="F3493" s="407" t="str">
        <f t="shared" ca="1" si="513"/>
        <v>OK</v>
      </c>
      <c r="G3493" s="401">
        <f t="shared" si="490"/>
        <v>3488</v>
      </c>
      <c r="H3493" s="408">
        <v>45581</v>
      </c>
      <c r="I3493" s="403">
        <v>45581</v>
      </c>
      <c r="J3493" s="409" t="s">
        <v>6868</v>
      </c>
      <c r="K3493" s="410" t="s">
        <v>62</v>
      </c>
      <c r="L3493" s="410" t="s">
        <v>1999</v>
      </c>
      <c r="M3493" s="400" t="s">
        <v>97</v>
      </c>
      <c r="N3493" s="299"/>
      <c r="O3493" s="411" t="s">
        <v>6867</v>
      </c>
      <c r="P3493" s="400" t="s">
        <v>37</v>
      </c>
      <c r="Q3493" s="412" t="s">
        <v>170</v>
      </c>
      <c r="R3493" s="413" t="s">
        <v>48</v>
      </c>
      <c r="S3493" s="398" t="str">
        <f>'EVCA sectoralclassification'!E200</f>
        <v>Internet technologies</v>
      </c>
      <c r="T3493" s="413" t="s">
        <v>166</v>
      </c>
      <c r="U3493" s="400" t="s">
        <v>218</v>
      </c>
      <c r="V3493" s="431" t="s">
        <v>5177</v>
      </c>
      <c r="W3493" s="464"/>
      <c r="X3493" s="492">
        <v>45587</v>
      </c>
      <c r="Y3493" s="486"/>
    </row>
    <row r="3494" spans="2:27" ht="42.45" hidden="1" customHeight="1" x14ac:dyDescent="0.3">
      <c r="B3494" s="405" t="str">
        <f t="shared" ca="1" si="512"/>
        <v>VERO</v>
      </c>
      <c r="C3494" s="406" t="b">
        <f t="shared" si="510"/>
        <v>1</v>
      </c>
      <c r="D3494" s="406" t="b">
        <f>+IF(Q3494='Convalida dati'!$B$16,AND('Dealflow centrale'!V3494&lt;&gt;"",I3494&lt;&gt;""),IF(AND('Dealflow centrale'!Q3494='Convalida dati'!$B$17,'Dealflow centrale'!I3494=""),OR('Dealflow centrale'!V3494="",V3494='Convalida dati'!$D$8),"FALSO"))</f>
        <v>1</v>
      </c>
      <c r="E3494" s="406" t="b">
        <f>+IF(OR(T3494='Convalida dati'!$F$4,T3494='Convalida dati'!$F$5,T3494='Convalida dati'!$F$8),OR('Dealflow centrale'!V3494='Convalida dati'!$D$9,V3494='Convalida dati'!$D$6,V3494='Convalida dati'!$D$7,V3494='Convalida dati'!$D$11),IF(OR('Dealflow centrale'!T3494='Convalida dati'!$F$6,'Dealflow centrale'!T3494='Convalida dati'!$F$7),OR('Dealflow centrale'!V3494='Convalida dati'!$D$12,'Dealflow centrale'!V3494='Convalida dati'!$D$9,'Dealflow centrale'!V3494='Convalida dati'!$D$6),IF(T3494="",OR(V3494="",V3494='Convalida dati'!$D$8),"FALSO")))</f>
        <v>1</v>
      </c>
      <c r="F3494" s="407" t="str">
        <f t="shared" ca="1" si="513"/>
        <v>OK</v>
      </c>
      <c r="G3494" s="66">
        <f t="shared" si="490"/>
        <v>3489</v>
      </c>
      <c r="H3494" s="85">
        <v>45581</v>
      </c>
      <c r="I3494" s="296">
        <v>45581</v>
      </c>
      <c r="J3494" s="292" t="s">
        <v>6851</v>
      </c>
      <c r="K3494" s="76" t="s">
        <v>62</v>
      </c>
      <c r="L3494" s="76" t="s">
        <v>1139</v>
      </c>
      <c r="M3494" s="78" t="s">
        <v>70</v>
      </c>
      <c r="N3494" s="64"/>
      <c r="O3494" s="272" t="s">
        <v>6867</v>
      </c>
      <c r="P3494" s="78" t="s">
        <v>37</v>
      </c>
      <c r="Q3494" s="280" t="s">
        <v>170</v>
      </c>
      <c r="R3494" s="382" t="s">
        <v>48</v>
      </c>
      <c r="S3494" s="387" t="str">
        <f>'EVCA sectoralclassification'!E200</f>
        <v>Internet technologies</v>
      </c>
      <c r="T3494" s="382" t="s">
        <v>166</v>
      </c>
      <c r="U3494" s="78" t="s">
        <v>218</v>
      </c>
      <c r="V3494" s="427" t="s">
        <v>5177</v>
      </c>
      <c r="W3494" s="462"/>
      <c r="X3494" s="489">
        <v>45587</v>
      </c>
      <c r="Y3494" s="482"/>
      <c r="Z3494" s="404"/>
      <c r="AA3494" s="404"/>
    </row>
    <row r="3495" spans="2:27" s="404" customFormat="1" ht="42.45" hidden="1" customHeight="1" x14ac:dyDescent="0.3">
      <c r="B3495" s="405" t="str">
        <f t="shared" ref="B3495" ca="1" si="516">IF(AND(+H3495&lt;=X3495,X3495&lt;=TODAY()),"VERO","FALSO")</f>
        <v>VERO</v>
      </c>
      <c r="C3495" s="406" t="b">
        <f t="shared" si="510"/>
        <v>1</v>
      </c>
      <c r="D3495" s="406" t="b">
        <f>+IF(Q3495='Convalida dati'!$B$16,AND('Dealflow centrale'!V3495&lt;&gt;"",I3495&lt;&gt;""),IF(AND('Dealflow centrale'!Q3495='Convalida dati'!$B$17,'Dealflow centrale'!I3495=""),OR('Dealflow centrale'!V3495="",V3495='Convalida dati'!$D$8),"FALSO"))</f>
        <v>1</v>
      </c>
      <c r="E3495" s="406" t="b">
        <f>+IF(OR(T3495='Convalida dati'!$F$4,T3495='Convalida dati'!$F$5,T3495='Convalida dati'!$F$8),OR('Dealflow centrale'!V3495='Convalida dati'!$D$9,V3495='Convalida dati'!$D$6,V3495='Convalida dati'!$D$7,V3495='Convalida dati'!$D$11),IF(OR('Dealflow centrale'!T3495='Convalida dati'!$F$6,'Dealflow centrale'!T3495='Convalida dati'!$F$7),OR('Dealflow centrale'!V3495='Convalida dati'!$D$12,'Dealflow centrale'!V3495='Convalida dati'!$D$9,'Dealflow centrale'!V3495='Convalida dati'!$D$6),IF(T3495="",OR(V3495="",V3495='Convalida dati'!$D$8),"FALSO")))</f>
        <v>1</v>
      </c>
      <c r="F3495" s="407" t="str">
        <f t="shared" ref="F3495" ca="1" si="517">+IF(AND(B3495="VERO",C3495=TRUE,D3495=TRUE,E3495=TRUE),"OK","ERRORE")</f>
        <v>OK</v>
      </c>
      <c r="G3495" s="401">
        <f t="shared" si="490"/>
        <v>3490</v>
      </c>
      <c r="H3495" s="408">
        <v>45580</v>
      </c>
      <c r="I3495" s="403">
        <v>45580</v>
      </c>
      <c r="J3495" s="409" t="s">
        <v>6852</v>
      </c>
      <c r="K3495" s="410" t="s">
        <v>62</v>
      </c>
      <c r="L3495" s="410" t="s">
        <v>764</v>
      </c>
      <c r="M3495" s="400" t="s">
        <v>103</v>
      </c>
      <c r="N3495" s="299"/>
      <c r="O3495" s="411" t="s">
        <v>6869</v>
      </c>
      <c r="P3495" s="400" t="s">
        <v>34</v>
      </c>
      <c r="Q3495" s="412" t="s">
        <v>170</v>
      </c>
      <c r="R3495" s="413" t="s">
        <v>49</v>
      </c>
      <c r="S3495" s="398" t="str">
        <f>'EVCA sectoralclassification'!E214</f>
        <v>Systems software</v>
      </c>
      <c r="T3495" s="413" t="s">
        <v>166</v>
      </c>
      <c r="U3495" s="400" t="s">
        <v>218</v>
      </c>
      <c r="V3495" s="431" t="s">
        <v>5177</v>
      </c>
      <c r="W3495" s="464"/>
      <c r="X3495" s="492">
        <v>45587</v>
      </c>
      <c r="Y3495" s="486"/>
    </row>
    <row r="3496" spans="2:27" ht="42.45" hidden="1" customHeight="1" x14ac:dyDescent="0.3">
      <c r="B3496" s="405" t="str">
        <f t="shared" ca="1" si="512"/>
        <v>VERO</v>
      </c>
      <c r="C3496" s="406" t="b">
        <f t="shared" si="510"/>
        <v>1</v>
      </c>
      <c r="D3496" s="406" t="b">
        <f>+IF(Q3496='Convalida dati'!$B$16,AND('Dealflow centrale'!V3496&lt;&gt;"",I3496&lt;&gt;""),IF(AND('Dealflow centrale'!Q3496='Convalida dati'!$B$17,'Dealflow centrale'!I3496=""),OR('Dealflow centrale'!V3496="",V3496='Convalida dati'!$D$8),"FALSO"))</f>
        <v>1</v>
      </c>
      <c r="E3496" s="406" t="b">
        <f>+IF(OR(T3496='Convalida dati'!$F$4,T3496='Convalida dati'!$F$5,T3496='Convalida dati'!$F$8),OR('Dealflow centrale'!V3496='Convalida dati'!$D$9,V3496='Convalida dati'!$D$6,V3496='Convalida dati'!$D$7,V3496='Convalida dati'!$D$11),IF(OR('Dealflow centrale'!T3496='Convalida dati'!$F$6,'Dealflow centrale'!T3496='Convalida dati'!$F$7),OR('Dealflow centrale'!V3496='Convalida dati'!$D$12,'Dealflow centrale'!V3496='Convalida dati'!$D$9,'Dealflow centrale'!V3496='Convalida dati'!$D$6),IF(T3496="",OR(V3496="",V3496='Convalida dati'!$D$8),"FALSO")))</f>
        <v>1</v>
      </c>
      <c r="F3496" s="407" t="str">
        <f t="shared" ca="1" si="513"/>
        <v>OK</v>
      </c>
      <c r="G3496" s="66">
        <f t="shared" si="490"/>
        <v>3491</v>
      </c>
      <c r="H3496" s="85">
        <v>45582</v>
      </c>
      <c r="I3496" s="296">
        <v>45582</v>
      </c>
      <c r="J3496" s="292" t="s">
        <v>6853</v>
      </c>
      <c r="K3496" s="76" t="s">
        <v>62</v>
      </c>
      <c r="L3496" s="76" t="s">
        <v>149</v>
      </c>
      <c r="M3496" s="78" t="s">
        <v>92</v>
      </c>
      <c r="N3496" s="64"/>
      <c r="O3496" s="272" t="s">
        <v>6870</v>
      </c>
      <c r="P3496" s="78" t="s">
        <v>34</v>
      </c>
      <c r="Q3496" s="280" t="s">
        <v>170</v>
      </c>
      <c r="R3496" s="382" t="s">
        <v>47</v>
      </c>
      <c r="S3496" s="387" t="str">
        <f>'EVCA sectoralclassification'!E139</f>
        <v>Consumer goods: other</v>
      </c>
      <c r="T3496" s="382" t="s">
        <v>166</v>
      </c>
      <c r="U3496" s="78" t="s">
        <v>218</v>
      </c>
      <c r="V3496" s="427" t="s">
        <v>5177</v>
      </c>
      <c r="W3496" s="462"/>
      <c r="X3496" s="489">
        <v>45587</v>
      </c>
      <c r="Y3496" s="482"/>
      <c r="Z3496" s="404"/>
      <c r="AA3496" s="404"/>
    </row>
    <row r="3497" spans="2:27" s="404" customFormat="1" ht="42.45" hidden="1" customHeight="1" x14ac:dyDescent="0.3">
      <c r="B3497" s="405" t="str">
        <f t="shared" ca="1" si="512"/>
        <v>VERO</v>
      </c>
      <c r="C3497" s="406" t="b">
        <f t="shared" si="510"/>
        <v>1</v>
      </c>
      <c r="D3497" s="406" t="b">
        <f>+IF(Q3497='Convalida dati'!$B$16,AND('Dealflow centrale'!V3497&lt;&gt;"",I3497&lt;&gt;""),IF(AND('Dealflow centrale'!Q3497='Convalida dati'!$B$17,'Dealflow centrale'!I3497=""),OR('Dealflow centrale'!V3497="",V3497='Convalida dati'!$D$8),"FALSO"))</f>
        <v>1</v>
      </c>
      <c r="E3497" s="406" t="b">
        <f>+IF(OR(T3497='Convalida dati'!$F$4,T3497='Convalida dati'!$F$5,T3497='Convalida dati'!$F$8),OR('Dealflow centrale'!V3497='Convalida dati'!$D$9,V3497='Convalida dati'!$D$6,V3497='Convalida dati'!$D$7,V3497='Convalida dati'!$D$11),IF(OR('Dealflow centrale'!T3497='Convalida dati'!$F$6,'Dealflow centrale'!T3497='Convalida dati'!$F$7),OR('Dealflow centrale'!V3497='Convalida dati'!$D$12,'Dealflow centrale'!V3497='Convalida dati'!$D$9,'Dealflow centrale'!V3497='Convalida dati'!$D$6),IF(T3497="",OR(V3497="",V3497='Convalida dati'!$D$8),"FALSO")))</f>
        <v>1</v>
      </c>
      <c r="F3497" s="407" t="str">
        <f t="shared" ca="1" si="513"/>
        <v>OK</v>
      </c>
      <c r="G3497" s="401">
        <f t="shared" si="490"/>
        <v>3492</v>
      </c>
      <c r="H3497" s="408">
        <v>45584</v>
      </c>
      <c r="I3497" s="403">
        <v>45584</v>
      </c>
      <c r="J3497" s="409" t="s">
        <v>6854</v>
      </c>
      <c r="K3497" s="410" t="s">
        <v>62</v>
      </c>
      <c r="L3497" s="410" t="s">
        <v>773</v>
      </c>
      <c r="M3497" s="400" t="s">
        <v>98</v>
      </c>
      <c r="N3497" s="299"/>
      <c r="O3497" s="411" t="s">
        <v>6871</v>
      </c>
      <c r="P3497" s="400" t="s">
        <v>35</v>
      </c>
      <c r="Q3497" s="412" t="s">
        <v>170</v>
      </c>
      <c r="R3497" s="413" t="s">
        <v>50</v>
      </c>
      <c r="S3497" s="398" t="str">
        <f>'EVCA sectoralclassification'!E43</f>
        <v>Business and industrial products</v>
      </c>
      <c r="T3497" s="413" t="s">
        <v>166</v>
      </c>
      <c r="U3497" s="400" t="s">
        <v>218</v>
      </c>
      <c r="V3497" s="431" t="s">
        <v>5177</v>
      </c>
      <c r="W3497" s="464"/>
      <c r="X3497" s="492">
        <v>45587</v>
      </c>
      <c r="Y3497" s="486"/>
    </row>
    <row r="3498" spans="2:27" ht="42.45" hidden="1" customHeight="1" x14ac:dyDescent="0.3">
      <c r="B3498" s="405" t="str">
        <f t="shared" ca="1" si="512"/>
        <v>VERO</v>
      </c>
      <c r="C3498" s="406" t="b">
        <f t="shared" si="510"/>
        <v>1</v>
      </c>
      <c r="D3498" s="406" t="b">
        <f>+IF(Q3498='Convalida dati'!$B$16,AND('Dealflow centrale'!V3498&lt;&gt;"",I3498&lt;&gt;""),IF(AND('Dealflow centrale'!Q3498='Convalida dati'!$B$17,'Dealflow centrale'!I3498=""),OR('Dealflow centrale'!V3498="",V3498='Convalida dati'!$D$8),"FALSO"))</f>
        <v>1</v>
      </c>
      <c r="E3498" s="406" t="b">
        <f>+IF(OR(T3498='Convalida dati'!$F$4,T3498='Convalida dati'!$F$5,T3498='Convalida dati'!$F$8),OR('Dealflow centrale'!V3498='Convalida dati'!$D$9,V3498='Convalida dati'!$D$6,V3498='Convalida dati'!$D$7,V3498='Convalida dati'!$D$11),IF(OR('Dealflow centrale'!T3498='Convalida dati'!$F$6,'Dealflow centrale'!T3498='Convalida dati'!$F$7),OR('Dealflow centrale'!V3498='Convalida dati'!$D$12,'Dealflow centrale'!V3498='Convalida dati'!$D$9,'Dealflow centrale'!V3498='Convalida dati'!$D$6),IF(T3498="",OR(V3498="",V3498='Convalida dati'!$D$8),"FALSO")))</f>
        <v>1</v>
      </c>
      <c r="F3498" s="407" t="str">
        <f t="shared" ca="1" si="513"/>
        <v>OK</v>
      </c>
      <c r="G3498" s="66">
        <f t="shared" si="490"/>
        <v>3493</v>
      </c>
      <c r="H3498" s="85">
        <v>45583</v>
      </c>
      <c r="I3498" s="296">
        <v>45583</v>
      </c>
      <c r="J3498" s="292" t="s">
        <v>6855</v>
      </c>
      <c r="K3498" s="76" t="s">
        <v>62</v>
      </c>
      <c r="L3498" s="76" t="s">
        <v>234</v>
      </c>
      <c r="M3498" s="78" t="s">
        <v>96</v>
      </c>
      <c r="N3498" s="64"/>
      <c r="O3498" s="272" t="s">
        <v>6872</v>
      </c>
      <c r="P3498" s="78" t="s">
        <v>34</v>
      </c>
      <c r="Q3498" s="280" t="s">
        <v>170</v>
      </c>
      <c r="R3498" s="382" t="s">
        <v>48</v>
      </c>
      <c r="S3498" s="387" t="str">
        <f>'EVCA sectoralclassification'!E199</f>
        <v>Internet technologies</v>
      </c>
      <c r="T3498" s="382" t="s">
        <v>166</v>
      </c>
      <c r="U3498" s="78" t="s">
        <v>218</v>
      </c>
      <c r="V3498" s="427" t="s">
        <v>5177</v>
      </c>
      <c r="W3498" s="462"/>
      <c r="X3498" s="489">
        <v>45587</v>
      </c>
      <c r="Y3498" s="482"/>
      <c r="Z3498" s="404"/>
      <c r="AA3498" s="404"/>
    </row>
    <row r="3499" spans="2:27" s="404" customFormat="1" ht="42.45" hidden="1" customHeight="1" x14ac:dyDescent="0.3">
      <c r="B3499" s="405" t="str">
        <f t="shared" ca="1" si="512"/>
        <v>VERO</v>
      </c>
      <c r="C3499" s="406" t="b">
        <f t="shared" si="510"/>
        <v>1</v>
      </c>
      <c r="D3499" s="406" t="b">
        <f>+IF(Q3499='Convalida dati'!$B$16,AND('Dealflow centrale'!V3499&lt;&gt;"",I3499&lt;&gt;""),IF(AND('Dealflow centrale'!Q3499='Convalida dati'!$B$17,'Dealflow centrale'!I3499=""),OR('Dealflow centrale'!V3499="",V3499='Convalida dati'!$D$8),"FALSO"))</f>
        <v>1</v>
      </c>
      <c r="E3499" s="406" t="b">
        <f>+IF(OR(T3499='Convalida dati'!$F$4,T3499='Convalida dati'!$F$5,T3499='Convalida dati'!$F$8),OR('Dealflow centrale'!V3499='Convalida dati'!$D$9,V3499='Convalida dati'!$D$6,V3499='Convalida dati'!$D$7,V3499='Convalida dati'!$D$11),IF(OR('Dealflow centrale'!T3499='Convalida dati'!$F$6,'Dealflow centrale'!T3499='Convalida dati'!$F$7),OR('Dealflow centrale'!V3499='Convalida dati'!$D$12,'Dealflow centrale'!V3499='Convalida dati'!$D$9,'Dealflow centrale'!V3499='Convalida dati'!$D$6),IF(T3499="",OR(V3499="",V3499='Convalida dati'!$D$8),"FALSO")))</f>
        <v>1</v>
      </c>
      <c r="F3499" s="407" t="str">
        <f t="shared" ca="1" si="513"/>
        <v>OK</v>
      </c>
      <c r="G3499" s="401">
        <f t="shared" si="490"/>
        <v>3494</v>
      </c>
      <c r="H3499" s="408">
        <v>45586</v>
      </c>
      <c r="I3499" s="403">
        <v>45586</v>
      </c>
      <c r="J3499" s="409" t="s">
        <v>6856</v>
      </c>
      <c r="K3499" s="410" t="s">
        <v>64</v>
      </c>
      <c r="L3499" s="410" t="s">
        <v>1021</v>
      </c>
      <c r="M3499" s="400" t="s">
        <v>214</v>
      </c>
      <c r="N3499" s="299"/>
      <c r="O3499" s="411" t="s">
        <v>6873</v>
      </c>
      <c r="P3499" s="400" t="s">
        <v>34</v>
      </c>
      <c r="Q3499" s="412" t="s">
        <v>170</v>
      </c>
      <c r="R3499" s="413" t="s">
        <v>48</v>
      </c>
      <c r="S3499" s="398" t="str">
        <f>'EVCA sectoralclassification'!E200</f>
        <v>Internet technologies</v>
      </c>
      <c r="T3499" s="413" t="s">
        <v>167</v>
      </c>
      <c r="U3499" s="400" t="s">
        <v>218</v>
      </c>
      <c r="V3499" s="447" t="s">
        <v>174</v>
      </c>
      <c r="W3499" s="471"/>
      <c r="X3499" s="492">
        <v>45587</v>
      </c>
      <c r="Y3499" s="486" t="s">
        <v>4408</v>
      </c>
    </row>
    <row r="3500" spans="2:27" ht="42.45" hidden="1" customHeight="1" x14ac:dyDescent="0.3">
      <c r="B3500" s="405" t="str">
        <f t="shared" ca="1" si="512"/>
        <v>VERO</v>
      </c>
      <c r="C3500" s="406" t="b">
        <f t="shared" si="510"/>
        <v>1</v>
      </c>
      <c r="D3500" s="406" t="b">
        <f>+IF(Q3500='Convalida dati'!$B$16,AND('Dealflow centrale'!V3500&lt;&gt;"",I3500&lt;&gt;""),IF(AND('Dealflow centrale'!Q3500='Convalida dati'!$B$17,'Dealflow centrale'!I3500=""),OR('Dealflow centrale'!V3500="",V3500='Convalida dati'!$D$8),"FALSO"))</f>
        <v>1</v>
      </c>
      <c r="E3500" s="406" t="b">
        <f>+IF(OR(T3500='Convalida dati'!$F$4,T3500='Convalida dati'!$F$5,T3500='Convalida dati'!$F$8),OR('Dealflow centrale'!V3500='Convalida dati'!$D$9,V3500='Convalida dati'!$D$6,V3500='Convalida dati'!$D$7,V3500='Convalida dati'!$D$11),IF(OR('Dealflow centrale'!T3500='Convalida dati'!$F$6,'Dealflow centrale'!T3500='Convalida dati'!$F$7),OR('Dealflow centrale'!V3500='Convalida dati'!$D$12,'Dealflow centrale'!V3500='Convalida dati'!$D$9,'Dealflow centrale'!V3500='Convalida dati'!$D$6),IF(T3500="",OR(V3500="",V3500='Convalida dati'!$D$8),"FALSO")))</f>
        <v>1</v>
      </c>
      <c r="F3500" s="407" t="str">
        <f t="shared" ca="1" si="513"/>
        <v>OK</v>
      </c>
      <c r="G3500" s="66">
        <f t="shared" si="490"/>
        <v>3495</v>
      </c>
      <c r="H3500" s="85">
        <v>45587</v>
      </c>
      <c r="I3500" s="296">
        <v>45587</v>
      </c>
      <c r="J3500" s="292" t="s">
        <v>6857</v>
      </c>
      <c r="K3500" s="76" t="s">
        <v>62</v>
      </c>
      <c r="L3500" s="76" t="s">
        <v>3826</v>
      </c>
      <c r="M3500" s="78" t="s">
        <v>97</v>
      </c>
      <c r="N3500" s="64"/>
      <c r="O3500" s="272" t="s">
        <v>6874</v>
      </c>
      <c r="P3500" s="78" t="s">
        <v>34</v>
      </c>
      <c r="Q3500" s="280" t="s">
        <v>170</v>
      </c>
      <c r="R3500" s="382" t="s">
        <v>47</v>
      </c>
      <c r="S3500" s="387" t="str">
        <f>'EVCA sectoralclassification'!E135</f>
        <v>Consumer products retailing</v>
      </c>
      <c r="T3500" s="382" t="s">
        <v>166</v>
      </c>
      <c r="U3500" s="78" t="s">
        <v>218</v>
      </c>
      <c r="V3500" s="427" t="s">
        <v>5177</v>
      </c>
      <c r="W3500" s="462"/>
      <c r="X3500" s="489">
        <v>45595</v>
      </c>
      <c r="Y3500" s="482" t="s">
        <v>6879</v>
      </c>
      <c r="Z3500" s="404"/>
      <c r="AA3500" s="404"/>
    </row>
    <row r="3501" spans="2:27" s="404" customFormat="1" ht="42.45" hidden="1" customHeight="1" x14ac:dyDescent="0.3">
      <c r="B3501" s="405" t="str">
        <f t="shared" ca="1" si="512"/>
        <v>VERO</v>
      </c>
      <c r="C3501" s="406" t="b">
        <f t="shared" si="510"/>
        <v>1</v>
      </c>
      <c r="D3501" s="406" t="b">
        <f>+IF(Q3501='Convalida dati'!$B$16,AND('Dealflow centrale'!V3501&lt;&gt;"",I3501&lt;&gt;""),IF(AND('Dealflow centrale'!Q3501='Convalida dati'!$B$17,'Dealflow centrale'!I3501=""),OR('Dealflow centrale'!V3501="",V3501='Convalida dati'!$D$8),"FALSO"))</f>
        <v>1</v>
      </c>
      <c r="E3501" s="406" t="b">
        <f>+IF(OR(T3501='Convalida dati'!$F$4,T3501='Convalida dati'!$F$5,T3501='Convalida dati'!$F$8),OR('Dealflow centrale'!V3501='Convalida dati'!$D$9,V3501='Convalida dati'!$D$6,V3501='Convalida dati'!$D$7,V3501='Convalida dati'!$D$11),IF(OR('Dealflow centrale'!T3501='Convalida dati'!$F$6,'Dealflow centrale'!T3501='Convalida dati'!$F$7),OR('Dealflow centrale'!V3501='Convalida dati'!$D$12,'Dealflow centrale'!V3501='Convalida dati'!$D$9,'Dealflow centrale'!V3501='Convalida dati'!$D$6),IF(T3501="",OR(V3501="",V3501='Convalida dati'!$D$8),"FALSO")))</f>
        <v>1</v>
      </c>
      <c r="F3501" s="407" t="str">
        <f t="shared" ca="1" si="513"/>
        <v>OK</v>
      </c>
      <c r="G3501" s="401">
        <f t="shared" si="490"/>
        <v>3496</v>
      </c>
      <c r="H3501" s="408">
        <v>45586</v>
      </c>
      <c r="I3501" s="403">
        <v>45586</v>
      </c>
      <c r="J3501" s="409" t="s">
        <v>6875</v>
      </c>
      <c r="K3501" s="410" t="s">
        <v>64</v>
      </c>
      <c r="L3501" s="410" t="s">
        <v>2027</v>
      </c>
      <c r="M3501" s="400" t="s">
        <v>909</v>
      </c>
      <c r="N3501" s="299"/>
      <c r="O3501" s="411" t="s">
        <v>6607</v>
      </c>
      <c r="P3501" s="400" t="s">
        <v>35</v>
      </c>
      <c r="Q3501" s="412" t="s">
        <v>170</v>
      </c>
      <c r="R3501" s="413" t="s">
        <v>52</v>
      </c>
      <c r="S3501" s="398" t="str">
        <f>'EVCA sectoralclassification'!E232</f>
        <v>Medical devices and supplies</v>
      </c>
      <c r="T3501" s="413" t="s">
        <v>41</v>
      </c>
      <c r="U3501" s="400" t="s">
        <v>218</v>
      </c>
      <c r="V3501" s="447" t="s">
        <v>174</v>
      </c>
      <c r="W3501" s="471"/>
      <c r="X3501" s="492">
        <v>45587</v>
      </c>
      <c r="Y3501" s="486" t="s">
        <v>4408</v>
      </c>
    </row>
    <row r="3502" spans="2:27" ht="42.45" hidden="1" customHeight="1" x14ac:dyDescent="0.3">
      <c r="B3502" s="405" t="str">
        <f t="shared" ref="B3502:B3519" ca="1" si="518">IF(AND(+H3502&lt;=X3502,X3502&lt;=TODAY()),"VERO","FALSO")</f>
        <v>VERO</v>
      </c>
      <c r="C3502" s="406" t="b">
        <f t="shared" si="510"/>
        <v>1</v>
      </c>
      <c r="D3502" s="406" t="b">
        <f>+IF(Q3502='Convalida dati'!$B$16,AND('Dealflow centrale'!V3502&lt;&gt;"",I3502&lt;&gt;""),IF(AND('Dealflow centrale'!Q3502='Convalida dati'!$B$17,'Dealflow centrale'!I3502=""),OR('Dealflow centrale'!V3502="",V3502='Convalida dati'!$D$8),"FALSO"))</f>
        <v>1</v>
      </c>
      <c r="E3502" s="406" t="b">
        <f>+IF(OR(T3502='Convalida dati'!$F$4,T3502='Convalida dati'!$F$5,T3502='Convalida dati'!$F$8),OR('Dealflow centrale'!V3502='Convalida dati'!$D$9,V3502='Convalida dati'!$D$6,V3502='Convalida dati'!$D$7,V3502='Convalida dati'!$D$11),IF(OR('Dealflow centrale'!T3502='Convalida dati'!$F$6,'Dealflow centrale'!T3502='Convalida dati'!$F$7),OR('Dealflow centrale'!V3502='Convalida dati'!$D$12,'Dealflow centrale'!V3502='Convalida dati'!$D$9,'Dealflow centrale'!V3502='Convalida dati'!$D$6),IF(T3502="",OR(V3502="",V3502='Convalida dati'!$D$8),"FALSO")))</f>
        <v>1</v>
      </c>
      <c r="F3502" s="407" t="str">
        <f t="shared" ref="F3502:F3519" ca="1" si="519">+IF(AND(B3502="VERO",C3502=TRUE,D3502=TRUE,E3502=TRUE),"OK","ERRORE")</f>
        <v>OK</v>
      </c>
      <c r="G3502" s="66">
        <f t="shared" si="490"/>
        <v>3497</v>
      </c>
      <c r="H3502" s="85">
        <v>45583</v>
      </c>
      <c r="I3502" s="296">
        <v>45583</v>
      </c>
      <c r="J3502" s="292" t="s">
        <v>6894</v>
      </c>
      <c r="K3502" s="76" t="s">
        <v>62</v>
      </c>
      <c r="L3502" s="76" t="s">
        <v>165</v>
      </c>
      <c r="M3502" s="78" t="s">
        <v>90</v>
      </c>
      <c r="N3502" s="64"/>
      <c r="O3502" s="272" t="s">
        <v>6895</v>
      </c>
      <c r="P3502" s="78" t="s">
        <v>34</v>
      </c>
      <c r="Q3502" s="280" t="s">
        <v>170</v>
      </c>
      <c r="R3502" s="382" t="s">
        <v>49</v>
      </c>
      <c r="S3502" s="387" t="str">
        <f>'EVCA sectoralclassification'!E214</f>
        <v>Systems software</v>
      </c>
      <c r="T3502" s="382" t="s">
        <v>166</v>
      </c>
      <c r="U3502" s="78" t="s">
        <v>218</v>
      </c>
      <c r="V3502" s="427" t="s">
        <v>5177</v>
      </c>
      <c r="W3502" s="462"/>
      <c r="X3502" s="489">
        <v>45595</v>
      </c>
      <c r="Y3502" s="482"/>
      <c r="Z3502" s="404"/>
      <c r="AA3502" s="404"/>
    </row>
    <row r="3503" spans="2:27" s="404" customFormat="1" ht="42.45" hidden="1" customHeight="1" x14ac:dyDescent="0.3">
      <c r="B3503" s="405" t="str">
        <f t="shared" ca="1" si="518"/>
        <v>VERO</v>
      </c>
      <c r="C3503" s="406" t="b">
        <f t="shared" si="510"/>
        <v>1</v>
      </c>
      <c r="D3503" s="406" t="b">
        <f>+IF(Q3503='Convalida dati'!$B$16,AND('Dealflow centrale'!V3503&lt;&gt;"",I3503&lt;&gt;""),IF(AND('Dealflow centrale'!Q3503='Convalida dati'!$B$17,'Dealflow centrale'!I3503=""),OR('Dealflow centrale'!V3503="",V3503='Convalida dati'!$D$8),"FALSO"))</f>
        <v>1</v>
      </c>
      <c r="E3503" s="406" t="b">
        <f>+IF(OR(T3503='Convalida dati'!$F$4,T3503='Convalida dati'!$F$5,T3503='Convalida dati'!$F$8),OR('Dealflow centrale'!V3503='Convalida dati'!$D$9,V3503='Convalida dati'!$D$6,V3503='Convalida dati'!$D$7,V3503='Convalida dati'!$D$11),IF(OR('Dealflow centrale'!T3503='Convalida dati'!$F$6,'Dealflow centrale'!T3503='Convalida dati'!$F$7),OR('Dealflow centrale'!V3503='Convalida dati'!$D$12,'Dealflow centrale'!V3503='Convalida dati'!$D$9,'Dealflow centrale'!V3503='Convalida dati'!$D$6),IF(T3503="",OR(V3503="",V3503='Convalida dati'!$D$8),"FALSO")))</f>
        <v>1</v>
      </c>
      <c r="F3503" s="407" t="str">
        <f t="shared" ca="1" si="519"/>
        <v>OK</v>
      </c>
      <c r="G3503" s="401">
        <f t="shared" si="490"/>
        <v>3498</v>
      </c>
      <c r="H3503" s="408">
        <v>45588</v>
      </c>
      <c r="I3503" s="403">
        <v>45588</v>
      </c>
      <c r="J3503" s="409" t="s">
        <v>6897</v>
      </c>
      <c r="K3503" s="410" t="s">
        <v>62</v>
      </c>
      <c r="L3503" s="410" t="s">
        <v>165</v>
      </c>
      <c r="M3503" s="400" t="s">
        <v>90</v>
      </c>
      <c r="N3503" s="299"/>
      <c r="O3503" s="411" t="s">
        <v>6896</v>
      </c>
      <c r="P3503" s="400" t="s">
        <v>34</v>
      </c>
      <c r="Q3503" s="412" t="s">
        <v>170</v>
      </c>
      <c r="R3503" s="413" t="s">
        <v>52</v>
      </c>
      <c r="S3503" s="398" t="str">
        <f>'EVCA sectoralclassification'!E229</f>
        <v>Medical equipment and related software</v>
      </c>
      <c r="T3503" s="413" t="s">
        <v>166</v>
      </c>
      <c r="U3503" s="400" t="s">
        <v>218</v>
      </c>
      <c r="V3503" s="431" t="s">
        <v>5177</v>
      </c>
      <c r="W3503" s="464"/>
      <c r="X3503" s="492">
        <v>45595</v>
      </c>
      <c r="Y3503" s="486" t="s">
        <v>6898</v>
      </c>
    </row>
    <row r="3504" spans="2:27" ht="42.45" hidden="1" customHeight="1" x14ac:dyDescent="0.3">
      <c r="B3504" s="405" t="str">
        <f t="shared" ca="1" si="518"/>
        <v>VERO</v>
      </c>
      <c r="C3504" s="406" t="b">
        <f t="shared" si="510"/>
        <v>1</v>
      </c>
      <c r="D3504" s="406" t="b">
        <f>+IF(Q3504='Convalida dati'!$B$16,AND('Dealflow centrale'!V3504&lt;&gt;"",I3504&lt;&gt;""),IF(AND('Dealflow centrale'!Q3504='Convalida dati'!$B$17,'Dealflow centrale'!I3504=""),OR('Dealflow centrale'!V3504="",V3504='Convalida dati'!$D$8),"FALSO"))</f>
        <v>1</v>
      </c>
      <c r="E3504" s="406" t="b">
        <f>+IF(OR(T3504='Convalida dati'!$F$4,T3504='Convalida dati'!$F$5,T3504='Convalida dati'!$F$8),OR('Dealflow centrale'!V3504='Convalida dati'!$D$9,V3504='Convalida dati'!$D$6,V3504='Convalida dati'!$D$7,V3504='Convalida dati'!$D$11),IF(OR('Dealflow centrale'!T3504='Convalida dati'!$F$6,'Dealflow centrale'!T3504='Convalida dati'!$F$7),OR('Dealflow centrale'!V3504='Convalida dati'!$D$12,'Dealflow centrale'!V3504='Convalida dati'!$D$9,'Dealflow centrale'!V3504='Convalida dati'!$D$6),IF(T3504="",OR(V3504="",V3504='Convalida dati'!$D$8),"FALSO")))</f>
        <v>1</v>
      </c>
      <c r="F3504" s="407" t="str">
        <f t="shared" ca="1" si="519"/>
        <v>OK</v>
      </c>
      <c r="G3504" s="66">
        <f t="shared" si="490"/>
        <v>3499</v>
      </c>
      <c r="H3504" s="85">
        <v>45589</v>
      </c>
      <c r="I3504" s="296">
        <v>45589</v>
      </c>
      <c r="J3504" s="292" t="s">
        <v>6883</v>
      </c>
      <c r="K3504" s="76" t="s">
        <v>64</v>
      </c>
      <c r="L3504" s="76" t="s">
        <v>1011</v>
      </c>
      <c r="M3504" s="78" t="s">
        <v>214</v>
      </c>
      <c r="N3504" s="64"/>
      <c r="O3504" s="272" t="s">
        <v>5219</v>
      </c>
      <c r="P3504" s="78" t="s">
        <v>35</v>
      </c>
      <c r="Q3504" s="280" t="s">
        <v>170</v>
      </c>
      <c r="R3504" s="382" t="s">
        <v>53</v>
      </c>
      <c r="S3504" s="387" t="str">
        <f>'EVCA sectoralclassification'!E180</f>
        <v>Financial institutions and services</v>
      </c>
      <c r="T3504" s="382" t="s">
        <v>167</v>
      </c>
      <c r="U3504" s="78" t="s">
        <v>218</v>
      </c>
      <c r="V3504" s="445" t="s">
        <v>174</v>
      </c>
      <c r="W3504" s="396"/>
      <c r="X3504" s="489">
        <v>45595</v>
      </c>
      <c r="Y3504" s="482" t="s">
        <v>4408</v>
      </c>
      <c r="Z3504" s="404"/>
      <c r="AA3504" s="404"/>
    </row>
    <row r="3505" spans="2:27" s="404" customFormat="1" ht="42.45" hidden="1" customHeight="1" x14ac:dyDescent="0.3">
      <c r="B3505" s="405" t="str">
        <f t="shared" ca="1" si="518"/>
        <v>VERO</v>
      </c>
      <c r="C3505" s="406" t="b">
        <f t="shared" si="510"/>
        <v>1</v>
      </c>
      <c r="D3505" s="406" t="b">
        <f>+IF(Q3505='Convalida dati'!$B$16,AND('Dealflow centrale'!V3505&lt;&gt;"",I3505&lt;&gt;""),IF(AND('Dealflow centrale'!Q3505='Convalida dati'!$B$17,'Dealflow centrale'!I3505=""),OR('Dealflow centrale'!V3505="",V3505='Convalida dati'!$D$8),"FALSO"))</f>
        <v>1</v>
      </c>
      <c r="E3505" s="406" t="b">
        <f>+IF(OR(T3505='Convalida dati'!$F$4,T3505='Convalida dati'!$F$5,T3505='Convalida dati'!$F$8),OR('Dealflow centrale'!V3505='Convalida dati'!$D$9,V3505='Convalida dati'!$D$6,V3505='Convalida dati'!$D$7,V3505='Convalida dati'!$D$11),IF(OR('Dealflow centrale'!T3505='Convalida dati'!$F$6,'Dealflow centrale'!T3505='Convalida dati'!$F$7),OR('Dealflow centrale'!V3505='Convalida dati'!$D$12,'Dealflow centrale'!V3505='Convalida dati'!$D$9,'Dealflow centrale'!V3505='Convalida dati'!$D$6),IF(T3505="",OR(V3505="",V3505='Convalida dati'!$D$8),"FALSO")))</f>
        <v>1</v>
      </c>
      <c r="F3505" s="407" t="str">
        <f t="shared" ca="1" si="519"/>
        <v>OK</v>
      </c>
      <c r="G3505" s="401">
        <f t="shared" si="490"/>
        <v>3500</v>
      </c>
      <c r="H3505" s="408">
        <v>45590</v>
      </c>
      <c r="I3505" s="403">
        <v>45590</v>
      </c>
      <c r="J3505" s="409" t="s">
        <v>6884</v>
      </c>
      <c r="K3505" s="410" t="s">
        <v>62</v>
      </c>
      <c r="L3505" s="410" t="s">
        <v>149</v>
      </c>
      <c r="M3505" s="400" t="s">
        <v>92</v>
      </c>
      <c r="N3505" s="299"/>
      <c r="O3505" s="411" t="s">
        <v>6206</v>
      </c>
      <c r="P3505" s="400" t="s">
        <v>83</v>
      </c>
      <c r="Q3505" s="412" t="s">
        <v>170</v>
      </c>
      <c r="R3505" s="413" t="s">
        <v>49</v>
      </c>
      <c r="S3505" s="398" t="str">
        <f>'EVCA sectoralclassification'!E214</f>
        <v>Systems software</v>
      </c>
      <c r="T3505" s="413" t="s">
        <v>167</v>
      </c>
      <c r="U3505" s="400" t="s">
        <v>218</v>
      </c>
      <c r="V3505" s="431" t="s">
        <v>5177</v>
      </c>
      <c r="W3505" s="464"/>
      <c r="X3505" s="492">
        <v>45595</v>
      </c>
      <c r="Y3505" s="486"/>
    </row>
    <row r="3506" spans="2:27" ht="42.45" hidden="1" customHeight="1" x14ac:dyDescent="0.3">
      <c r="B3506" s="405" t="str">
        <f t="shared" ca="1" si="518"/>
        <v>VERO</v>
      </c>
      <c r="C3506" s="406" t="b">
        <f t="shared" si="510"/>
        <v>1</v>
      </c>
      <c r="D3506" s="406" t="b">
        <f>+IF(Q3506='Convalida dati'!$B$16,AND('Dealflow centrale'!V3506&lt;&gt;"",I3506&lt;&gt;""),IF(AND('Dealflow centrale'!Q3506='Convalida dati'!$B$17,'Dealflow centrale'!I3506=""),OR('Dealflow centrale'!V3506="",V3506='Convalida dati'!$D$8),"FALSO"))</f>
        <v>1</v>
      </c>
      <c r="E3506" s="406" t="b">
        <f>+IF(OR(T3506='Convalida dati'!$F$4,T3506='Convalida dati'!$F$5,T3506='Convalida dati'!$F$8),OR('Dealflow centrale'!V3506='Convalida dati'!$D$9,V3506='Convalida dati'!$D$6,V3506='Convalida dati'!$D$7,V3506='Convalida dati'!$D$11),IF(OR('Dealflow centrale'!T3506='Convalida dati'!$F$6,'Dealflow centrale'!T3506='Convalida dati'!$F$7),OR('Dealflow centrale'!V3506='Convalida dati'!$D$12,'Dealflow centrale'!V3506='Convalida dati'!$D$9,'Dealflow centrale'!V3506='Convalida dati'!$D$6),IF(T3506="",OR(V3506="",V3506='Convalida dati'!$D$8),"FALSO")))</f>
        <v>1</v>
      </c>
      <c r="F3506" s="407" t="str">
        <f t="shared" ca="1" si="519"/>
        <v>OK</v>
      </c>
      <c r="G3506" s="66">
        <f t="shared" si="490"/>
        <v>3501</v>
      </c>
      <c r="H3506" s="85">
        <v>45606</v>
      </c>
      <c r="I3506" s="296">
        <v>45606</v>
      </c>
      <c r="J3506" s="292" t="s">
        <v>6956</v>
      </c>
      <c r="K3506" s="76" t="s">
        <v>62</v>
      </c>
      <c r="L3506" s="76" t="s">
        <v>1646</v>
      </c>
      <c r="M3506" s="78" t="s">
        <v>70</v>
      </c>
      <c r="N3506" s="64"/>
      <c r="O3506" s="272" t="s">
        <v>6957</v>
      </c>
      <c r="P3506" s="78" t="s">
        <v>37</v>
      </c>
      <c r="Q3506" s="280" t="s">
        <v>170</v>
      </c>
      <c r="R3506" s="382" t="s">
        <v>51</v>
      </c>
      <c r="S3506" s="387" t="str">
        <f>'EVCA sectoralclassification'!E41</f>
        <v>Business and industrial products</v>
      </c>
      <c r="T3506" s="382" t="s">
        <v>166</v>
      </c>
      <c r="U3506" s="74" t="s">
        <v>3261</v>
      </c>
      <c r="V3506" s="427" t="s">
        <v>5177</v>
      </c>
      <c r="W3506" s="462"/>
      <c r="X3506" s="489">
        <v>45616</v>
      </c>
      <c r="Y3506" s="482"/>
      <c r="Z3506" s="404"/>
      <c r="AA3506" s="404"/>
    </row>
    <row r="3507" spans="2:27" s="404" customFormat="1" ht="42.45" hidden="1" customHeight="1" x14ac:dyDescent="0.3">
      <c r="B3507" s="405" t="str">
        <f t="shared" ca="1" si="518"/>
        <v>VERO</v>
      </c>
      <c r="C3507" s="406" t="b">
        <f t="shared" si="510"/>
        <v>1</v>
      </c>
      <c r="D3507" s="406" t="b">
        <f>+IF(Q3507='Convalida dati'!$B$16,AND('Dealflow centrale'!V3507&lt;&gt;"",I3507&lt;&gt;""),IF(AND('Dealflow centrale'!Q3507='Convalida dati'!$B$17,'Dealflow centrale'!I3507=""),OR('Dealflow centrale'!V3507="",V3507='Convalida dati'!$D$8),"FALSO"))</f>
        <v>1</v>
      </c>
      <c r="E3507" s="406" t="b">
        <f>+IF(OR(T3507='Convalida dati'!$F$4,T3507='Convalida dati'!$F$5,T3507='Convalida dati'!$F$8),OR('Dealflow centrale'!V3507='Convalida dati'!$D$9,V3507='Convalida dati'!$D$6,V3507='Convalida dati'!$D$7,V3507='Convalida dati'!$D$11),IF(OR('Dealflow centrale'!T3507='Convalida dati'!$F$6,'Dealflow centrale'!T3507='Convalida dati'!$F$7),OR('Dealflow centrale'!V3507='Convalida dati'!$D$12,'Dealflow centrale'!V3507='Convalida dati'!$D$9,'Dealflow centrale'!V3507='Convalida dati'!$D$6),IF(T3507="",OR(V3507="",V3507='Convalida dati'!$D$8),"FALSO")))</f>
        <v>1</v>
      </c>
      <c r="F3507" s="407" t="str">
        <f t="shared" ca="1" si="519"/>
        <v>OK</v>
      </c>
      <c r="G3507" s="401">
        <f t="shared" si="490"/>
        <v>3502</v>
      </c>
      <c r="H3507" s="408">
        <v>45590</v>
      </c>
      <c r="I3507" s="403">
        <v>45590</v>
      </c>
      <c r="J3507" s="409" t="s">
        <v>6885</v>
      </c>
      <c r="K3507" s="410" t="s">
        <v>62</v>
      </c>
      <c r="L3507" s="410" t="s">
        <v>165</v>
      </c>
      <c r="M3507" s="400" t="s">
        <v>90</v>
      </c>
      <c r="N3507" s="299"/>
      <c r="O3507" s="411" t="s">
        <v>6899</v>
      </c>
      <c r="P3507" s="400" t="s">
        <v>34</v>
      </c>
      <c r="Q3507" s="412" t="s">
        <v>170</v>
      </c>
      <c r="R3507" s="413" t="s">
        <v>49</v>
      </c>
      <c r="S3507" s="398" t="str">
        <f>'EVCA sectoralclassification'!E214</f>
        <v>Systems software</v>
      </c>
      <c r="T3507" s="413" t="s">
        <v>166</v>
      </c>
      <c r="U3507" s="400" t="s">
        <v>218</v>
      </c>
      <c r="V3507" s="431" t="s">
        <v>5177</v>
      </c>
      <c r="W3507" s="464"/>
      <c r="X3507" s="492">
        <v>45595</v>
      </c>
      <c r="Y3507" s="486"/>
    </row>
    <row r="3508" spans="2:27" ht="42.45" hidden="1" customHeight="1" x14ac:dyDescent="0.3">
      <c r="B3508" s="405" t="str">
        <f t="shared" ca="1" si="518"/>
        <v>VERO</v>
      </c>
      <c r="C3508" s="406" t="b">
        <f t="shared" si="510"/>
        <v>1</v>
      </c>
      <c r="D3508" s="406" t="b">
        <f>+IF(Q3508='Convalida dati'!$B$16,AND('Dealflow centrale'!V3508&lt;&gt;"",I3508&lt;&gt;""),IF(AND('Dealflow centrale'!Q3508='Convalida dati'!$B$17,'Dealflow centrale'!I3508=""),OR('Dealflow centrale'!V3508="",V3508='Convalida dati'!$D$8),"FALSO"))</f>
        <v>1</v>
      </c>
      <c r="E3508" s="406" t="b">
        <f>+IF(OR(T3508='Convalida dati'!$F$4,T3508='Convalida dati'!$F$5,T3508='Convalida dati'!$F$8),OR('Dealflow centrale'!V3508='Convalida dati'!$D$9,V3508='Convalida dati'!$D$6,V3508='Convalida dati'!$D$7,V3508='Convalida dati'!$D$11),IF(OR('Dealflow centrale'!T3508='Convalida dati'!$F$6,'Dealflow centrale'!T3508='Convalida dati'!$F$7),OR('Dealflow centrale'!V3508='Convalida dati'!$D$12,'Dealflow centrale'!V3508='Convalida dati'!$D$9,'Dealflow centrale'!V3508='Convalida dati'!$D$6),IF(T3508="",OR(V3508="",V3508='Convalida dati'!$D$8),"FALSO")))</f>
        <v>1</v>
      </c>
      <c r="F3508" s="407" t="str">
        <f t="shared" ca="1" si="519"/>
        <v>OK</v>
      </c>
      <c r="G3508" s="66">
        <f t="shared" si="490"/>
        <v>3503</v>
      </c>
      <c r="H3508" s="85">
        <v>45591</v>
      </c>
      <c r="I3508" s="296">
        <v>45591</v>
      </c>
      <c r="J3508" s="292" t="s">
        <v>6886</v>
      </c>
      <c r="K3508" s="76" t="s">
        <v>62</v>
      </c>
      <c r="L3508" s="76" t="s">
        <v>202</v>
      </c>
      <c r="M3508" s="78" t="s">
        <v>89</v>
      </c>
      <c r="N3508" s="64"/>
      <c r="O3508" s="272" t="s">
        <v>6900</v>
      </c>
      <c r="P3508" s="78" t="s">
        <v>34</v>
      </c>
      <c r="Q3508" s="280" t="s">
        <v>170</v>
      </c>
      <c r="R3508" s="382" t="s">
        <v>53</v>
      </c>
      <c r="S3508" s="387" t="str">
        <f>'EVCA sectoralclassification'!E72</f>
        <v>Business and industrial services</v>
      </c>
      <c r="T3508" s="382" t="s">
        <v>166</v>
      </c>
      <c r="U3508" s="78" t="s">
        <v>218</v>
      </c>
      <c r="V3508" s="427" t="s">
        <v>5177</v>
      </c>
      <c r="W3508" s="462"/>
      <c r="X3508" s="489">
        <v>45595</v>
      </c>
      <c r="Y3508" s="482"/>
      <c r="Z3508" s="404"/>
      <c r="AA3508" s="404"/>
    </row>
    <row r="3509" spans="2:27" s="404" customFormat="1" ht="42.45" hidden="1" customHeight="1" x14ac:dyDescent="0.3">
      <c r="B3509" s="405" t="str">
        <f t="shared" ca="1" si="518"/>
        <v>VERO</v>
      </c>
      <c r="C3509" s="406" t="b">
        <f t="shared" si="510"/>
        <v>1</v>
      </c>
      <c r="D3509" s="406" t="b">
        <f>+IF(Q3509='Convalida dati'!$B$16,AND('Dealflow centrale'!V3509&lt;&gt;"",I3509&lt;&gt;""),IF(AND('Dealflow centrale'!Q3509='Convalida dati'!$B$17,'Dealflow centrale'!I3509=""),OR('Dealflow centrale'!V3509="",V3509='Convalida dati'!$D$8),"FALSO"))</f>
        <v>1</v>
      </c>
      <c r="E3509" s="406" t="b">
        <f>+IF(OR(T3509='Convalida dati'!$F$4,T3509='Convalida dati'!$F$5,T3509='Convalida dati'!$F$8),OR('Dealflow centrale'!V3509='Convalida dati'!$D$9,V3509='Convalida dati'!$D$6,V3509='Convalida dati'!$D$7,V3509='Convalida dati'!$D$11),IF(OR('Dealflow centrale'!T3509='Convalida dati'!$F$6,'Dealflow centrale'!T3509='Convalida dati'!$F$7),OR('Dealflow centrale'!V3509='Convalida dati'!$D$12,'Dealflow centrale'!V3509='Convalida dati'!$D$9,'Dealflow centrale'!V3509='Convalida dati'!$D$6),IF(T3509="",OR(V3509="",V3509='Convalida dati'!$D$8),"FALSO")))</f>
        <v>1</v>
      </c>
      <c r="F3509" s="407" t="str">
        <f t="shared" ca="1" si="519"/>
        <v>OK</v>
      </c>
      <c r="G3509" s="401">
        <f t="shared" si="490"/>
        <v>3504</v>
      </c>
      <c r="H3509" s="408">
        <v>45592</v>
      </c>
      <c r="I3509" s="403">
        <v>45592</v>
      </c>
      <c r="J3509" s="409" t="s">
        <v>7039</v>
      </c>
      <c r="K3509" s="410" t="s">
        <v>62</v>
      </c>
      <c r="L3509" s="410" t="s">
        <v>202</v>
      </c>
      <c r="M3509" s="400" t="s">
        <v>89</v>
      </c>
      <c r="N3509" s="299"/>
      <c r="O3509" s="411" t="s">
        <v>5118</v>
      </c>
      <c r="P3509" s="400" t="s">
        <v>84</v>
      </c>
      <c r="Q3509" s="412" t="s">
        <v>170</v>
      </c>
      <c r="R3509" s="413" t="s">
        <v>51</v>
      </c>
      <c r="S3509" s="398" t="str">
        <f>'EVCA sectoralclassification'!E56</f>
        <v>Business and industrial products</v>
      </c>
      <c r="T3509" s="413" t="s">
        <v>166</v>
      </c>
      <c r="U3509" s="400" t="s">
        <v>218</v>
      </c>
      <c r="V3509" s="431" t="s">
        <v>5177</v>
      </c>
      <c r="W3509" s="464"/>
      <c r="X3509" s="492">
        <v>45595</v>
      </c>
      <c r="Y3509" s="486" t="s">
        <v>6901</v>
      </c>
    </row>
    <row r="3510" spans="2:27" ht="42.45" hidden="1" customHeight="1" x14ac:dyDescent="0.3">
      <c r="B3510" s="405" t="str">
        <f t="shared" ca="1" si="518"/>
        <v>VERO</v>
      </c>
      <c r="C3510" s="406" t="b">
        <f t="shared" si="510"/>
        <v>1</v>
      </c>
      <c r="D3510" s="406" t="b">
        <f>+IF(Q3510='Convalida dati'!$B$16,AND('Dealflow centrale'!V3510&lt;&gt;"",I3510&lt;&gt;""),IF(AND('Dealflow centrale'!Q3510='Convalida dati'!$B$17,'Dealflow centrale'!I3510=""),OR('Dealflow centrale'!V3510="",V3510='Convalida dati'!$D$8),"FALSO"))</f>
        <v>1</v>
      </c>
      <c r="E3510" s="406" t="b">
        <f>+IF(OR(T3510='Convalida dati'!$F$4,T3510='Convalida dati'!$F$5,T3510='Convalida dati'!$F$8),OR('Dealflow centrale'!V3510='Convalida dati'!$D$9,V3510='Convalida dati'!$D$6,V3510='Convalida dati'!$D$7,V3510='Convalida dati'!$D$11),IF(OR('Dealflow centrale'!T3510='Convalida dati'!$F$6,'Dealflow centrale'!T3510='Convalida dati'!$F$7),OR('Dealflow centrale'!V3510='Convalida dati'!$D$12,'Dealflow centrale'!V3510='Convalida dati'!$D$9,'Dealflow centrale'!V3510='Convalida dati'!$D$6),IF(T3510="",OR(V3510="",V3510='Convalida dati'!$D$8),"FALSO")))</f>
        <v>1</v>
      </c>
      <c r="F3510" s="407" t="str">
        <f t="shared" ca="1" si="519"/>
        <v>OK</v>
      </c>
      <c r="G3510" s="66">
        <f t="shared" si="490"/>
        <v>3505</v>
      </c>
      <c r="H3510" s="85">
        <v>45593</v>
      </c>
      <c r="I3510" s="296">
        <v>45593</v>
      </c>
      <c r="J3510" s="292" t="s">
        <v>6903</v>
      </c>
      <c r="K3510" s="76" t="s">
        <v>206</v>
      </c>
      <c r="L3510" s="76" t="s">
        <v>206</v>
      </c>
      <c r="M3510" s="78" t="s">
        <v>206</v>
      </c>
      <c r="N3510" s="64"/>
      <c r="O3510" s="272" t="s">
        <v>6902</v>
      </c>
      <c r="P3510" s="78" t="s">
        <v>35</v>
      </c>
      <c r="Q3510" s="280" t="s">
        <v>170</v>
      </c>
      <c r="R3510" s="382" t="s">
        <v>53</v>
      </c>
      <c r="S3510" s="387" t="str">
        <f>'EVCA sectoralclassification'!E180</f>
        <v>Financial institutions and services</v>
      </c>
      <c r="T3510" s="382" t="s">
        <v>166</v>
      </c>
      <c r="U3510" s="78" t="s">
        <v>218</v>
      </c>
      <c r="V3510" s="427" t="s">
        <v>5177</v>
      </c>
      <c r="W3510" s="462"/>
      <c r="X3510" s="489">
        <v>45595</v>
      </c>
      <c r="Y3510" s="482"/>
      <c r="Z3510" s="404"/>
      <c r="AA3510" s="404"/>
    </row>
    <row r="3511" spans="2:27" s="404" customFormat="1" ht="42.45" hidden="1" customHeight="1" x14ac:dyDescent="0.3">
      <c r="B3511" s="405" t="str">
        <f t="shared" ca="1" si="518"/>
        <v>VERO</v>
      </c>
      <c r="C3511" s="406" t="b">
        <f t="shared" si="510"/>
        <v>1</v>
      </c>
      <c r="D3511" s="406" t="b">
        <f>+IF(Q3511='Convalida dati'!$B$16,AND('Dealflow centrale'!V3511&lt;&gt;"",I3511&lt;&gt;""),IF(AND('Dealflow centrale'!Q3511='Convalida dati'!$B$17,'Dealflow centrale'!I3511=""),OR('Dealflow centrale'!V3511="",V3511='Convalida dati'!$D$8),"FALSO"))</f>
        <v>1</v>
      </c>
      <c r="E3511" s="406" t="b">
        <f>+IF(OR(T3511='Convalida dati'!$F$4,T3511='Convalida dati'!$F$5,T3511='Convalida dati'!$F$8),OR('Dealflow centrale'!V3511='Convalida dati'!$D$9,V3511='Convalida dati'!$D$6,V3511='Convalida dati'!$D$7,V3511='Convalida dati'!$D$11),IF(OR('Dealflow centrale'!T3511='Convalida dati'!$F$6,'Dealflow centrale'!T3511='Convalida dati'!$F$7),OR('Dealflow centrale'!V3511='Convalida dati'!$D$12,'Dealflow centrale'!V3511='Convalida dati'!$D$9,'Dealflow centrale'!V3511='Convalida dati'!$D$6),IF(T3511="",OR(V3511="",V3511='Convalida dati'!$D$8),"FALSO")))</f>
        <v>1</v>
      </c>
      <c r="F3511" s="407" t="str">
        <f t="shared" ca="1" si="519"/>
        <v>OK</v>
      </c>
      <c r="G3511" s="401">
        <f t="shared" si="490"/>
        <v>3506</v>
      </c>
      <c r="H3511" s="408">
        <v>45593</v>
      </c>
      <c r="I3511" s="403">
        <v>45593</v>
      </c>
      <c r="J3511" s="409" t="s">
        <v>6887</v>
      </c>
      <c r="K3511" s="410" t="s">
        <v>62</v>
      </c>
      <c r="L3511" s="410" t="s">
        <v>206</v>
      </c>
      <c r="M3511" s="410" t="s">
        <v>206</v>
      </c>
      <c r="N3511" s="299"/>
      <c r="O3511" s="411" t="s">
        <v>6902</v>
      </c>
      <c r="P3511" s="400" t="s">
        <v>35</v>
      </c>
      <c r="Q3511" s="412" t="s">
        <v>170</v>
      </c>
      <c r="R3511" s="413" t="s">
        <v>49</v>
      </c>
      <c r="S3511" s="398" t="str">
        <f>'EVCA sectoralclassification'!E214</f>
        <v>Systems software</v>
      </c>
      <c r="T3511" s="413" t="s">
        <v>167</v>
      </c>
      <c r="U3511" s="400" t="s">
        <v>218</v>
      </c>
      <c r="V3511" s="431" t="s">
        <v>5177</v>
      </c>
      <c r="W3511" s="464"/>
      <c r="X3511" s="492">
        <v>45595</v>
      </c>
      <c r="Y3511" s="486"/>
    </row>
    <row r="3512" spans="2:27" ht="42.45" hidden="1" customHeight="1" x14ac:dyDescent="0.3">
      <c r="B3512" s="405" t="str">
        <f t="shared" ca="1" si="518"/>
        <v>VERO</v>
      </c>
      <c r="C3512" s="406" t="b">
        <f t="shared" si="510"/>
        <v>1</v>
      </c>
      <c r="D3512" s="406" t="b">
        <f>+IF(Q3512='Convalida dati'!$B$16,AND('Dealflow centrale'!V3512&lt;&gt;"",I3512&lt;&gt;""),IF(AND('Dealflow centrale'!Q3512='Convalida dati'!$B$17,'Dealflow centrale'!I3512=""),OR('Dealflow centrale'!V3512="",V3512='Convalida dati'!$D$8),"FALSO"))</f>
        <v>1</v>
      </c>
      <c r="E3512" s="406" t="b">
        <f>+IF(OR(T3512='Convalida dati'!$F$4,T3512='Convalida dati'!$F$5,T3512='Convalida dati'!$F$8),OR('Dealflow centrale'!V3512='Convalida dati'!$D$9,V3512='Convalida dati'!$D$6,V3512='Convalida dati'!$D$7,V3512='Convalida dati'!$D$11),IF(OR('Dealflow centrale'!T3512='Convalida dati'!$F$6,'Dealflow centrale'!T3512='Convalida dati'!$F$7),OR('Dealflow centrale'!V3512='Convalida dati'!$D$12,'Dealflow centrale'!V3512='Convalida dati'!$D$9,'Dealflow centrale'!V3512='Convalida dati'!$D$6),IF(T3512="",OR(V3512="",V3512='Convalida dati'!$D$8),"FALSO")))</f>
        <v>1</v>
      </c>
      <c r="F3512" s="407" t="str">
        <f t="shared" ca="1" si="519"/>
        <v>OK</v>
      </c>
      <c r="G3512" s="66">
        <f t="shared" si="490"/>
        <v>3507</v>
      </c>
      <c r="H3512" s="85">
        <v>45593</v>
      </c>
      <c r="I3512" s="296">
        <v>45593</v>
      </c>
      <c r="J3512" s="292" t="s">
        <v>6888</v>
      </c>
      <c r="K3512" s="76" t="s">
        <v>206</v>
      </c>
      <c r="L3512" s="76" t="s">
        <v>206</v>
      </c>
      <c r="M3512" s="78" t="s">
        <v>206</v>
      </c>
      <c r="N3512" s="64"/>
      <c r="O3512" s="272" t="s">
        <v>6902</v>
      </c>
      <c r="P3512" s="78" t="s">
        <v>35</v>
      </c>
      <c r="Q3512" s="280" t="s">
        <v>170</v>
      </c>
      <c r="R3512" s="382" t="s">
        <v>52</v>
      </c>
      <c r="S3512" s="387" t="str">
        <f>'EVCA sectoralclassification'!E231</f>
        <v>Medical devices and supplies</v>
      </c>
      <c r="T3512" s="382" t="s">
        <v>166</v>
      </c>
      <c r="U3512" s="78" t="s">
        <v>218</v>
      </c>
      <c r="V3512" s="427" t="s">
        <v>5177</v>
      </c>
      <c r="W3512" s="462"/>
      <c r="X3512" s="489">
        <v>45595</v>
      </c>
      <c r="Y3512" s="482"/>
      <c r="Z3512" s="404"/>
      <c r="AA3512" s="404"/>
    </row>
    <row r="3513" spans="2:27" s="404" customFormat="1" ht="42.45" hidden="1" customHeight="1" x14ac:dyDescent="0.3">
      <c r="B3513" s="405" t="str">
        <f t="shared" ca="1" si="518"/>
        <v>VERO</v>
      </c>
      <c r="C3513" s="406" t="b">
        <f t="shared" si="510"/>
        <v>1</v>
      </c>
      <c r="D3513" s="406" t="b">
        <f>+IF(Q3513='Convalida dati'!$B$16,AND('Dealflow centrale'!V3513&lt;&gt;"",I3513&lt;&gt;""),IF(AND('Dealflow centrale'!Q3513='Convalida dati'!$B$17,'Dealflow centrale'!I3513=""),OR('Dealflow centrale'!V3513="",V3513='Convalida dati'!$D$8),"FALSO"))</f>
        <v>1</v>
      </c>
      <c r="E3513" s="406" t="b">
        <f>+IF(OR(T3513='Convalida dati'!$F$4,T3513='Convalida dati'!$F$5,T3513='Convalida dati'!$F$8),OR('Dealflow centrale'!V3513='Convalida dati'!$D$9,V3513='Convalida dati'!$D$6,V3513='Convalida dati'!$D$7,V3513='Convalida dati'!$D$11),IF(OR('Dealflow centrale'!T3513='Convalida dati'!$F$6,'Dealflow centrale'!T3513='Convalida dati'!$F$7),OR('Dealflow centrale'!V3513='Convalida dati'!$D$12,'Dealflow centrale'!V3513='Convalida dati'!$D$9,'Dealflow centrale'!V3513='Convalida dati'!$D$6),IF(T3513="",OR(V3513="",V3513='Convalida dati'!$D$8),"FALSO")))</f>
        <v>1</v>
      </c>
      <c r="F3513" s="407" t="str">
        <f t="shared" ca="1" si="519"/>
        <v>OK</v>
      </c>
      <c r="G3513" s="401">
        <f t="shared" si="490"/>
        <v>3508</v>
      </c>
      <c r="H3513" s="408">
        <v>45593</v>
      </c>
      <c r="I3513" s="403">
        <v>45593</v>
      </c>
      <c r="J3513" s="409" t="s">
        <v>6954</v>
      </c>
      <c r="K3513" s="410" t="s">
        <v>206</v>
      </c>
      <c r="L3513" s="410" t="s">
        <v>206</v>
      </c>
      <c r="M3513" s="410" t="s">
        <v>206</v>
      </c>
      <c r="N3513" s="299"/>
      <c r="O3513" s="411" t="s">
        <v>6902</v>
      </c>
      <c r="P3513" s="400" t="s">
        <v>35</v>
      </c>
      <c r="Q3513" s="412" t="s">
        <v>170</v>
      </c>
      <c r="R3513" s="413" t="s">
        <v>53</v>
      </c>
      <c r="S3513" s="398" t="str">
        <f>'EVCA sectoralclassification'!E180</f>
        <v>Financial institutions and services</v>
      </c>
      <c r="T3513" s="413" t="s">
        <v>167</v>
      </c>
      <c r="U3513" s="400" t="s">
        <v>218</v>
      </c>
      <c r="V3513" s="431" t="s">
        <v>5177</v>
      </c>
      <c r="W3513" s="464"/>
      <c r="X3513" s="492">
        <v>45595</v>
      </c>
      <c r="Y3513" s="486"/>
    </row>
    <row r="3514" spans="2:27" ht="42.45" hidden="1" customHeight="1" x14ac:dyDescent="0.3">
      <c r="B3514" s="405" t="str">
        <f t="shared" ca="1" si="518"/>
        <v>VERO</v>
      </c>
      <c r="C3514" s="406" t="b">
        <f t="shared" si="510"/>
        <v>1</v>
      </c>
      <c r="D3514" s="406" t="b">
        <f>+IF(Q3514='Convalida dati'!$B$16,AND('Dealflow centrale'!V3514&lt;&gt;"",I3514&lt;&gt;""),IF(AND('Dealflow centrale'!Q3514='Convalida dati'!$B$17,'Dealflow centrale'!I3514=""),OR('Dealflow centrale'!V3514="",V3514='Convalida dati'!$D$8),"FALSO"))</f>
        <v>1</v>
      </c>
      <c r="E3514" s="406" t="b">
        <f>+IF(OR(T3514='Convalida dati'!$F$4,T3514='Convalida dati'!$F$5,T3514='Convalida dati'!$F$8),OR('Dealflow centrale'!V3514='Convalida dati'!$D$9,V3514='Convalida dati'!$D$6,V3514='Convalida dati'!$D$7,V3514='Convalida dati'!$D$11),IF(OR('Dealflow centrale'!T3514='Convalida dati'!$F$6,'Dealflow centrale'!T3514='Convalida dati'!$F$7),OR('Dealflow centrale'!V3514='Convalida dati'!$D$12,'Dealflow centrale'!V3514='Convalida dati'!$D$9,'Dealflow centrale'!V3514='Convalida dati'!$D$6),IF(T3514="",OR(V3514="",V3514='Convalida dati'!$D$8),"FALSO")))</f>
        <v>1</v>
      </c>
      <c r="F3514" s="407" t="str">
        <f t="shared" ca="1" si="519"/>
        <v>OK</v>
      </c>
      <c r="G3514" s="66">
        <f t="shared" si="490"/>
        <v>3509</v>
      </c>
      <c r="H3514" s="85">
        <v>45593</v>
      </c>
      <c r="I3514" s="296">
        <v>45593</v>
      </c>
      <c r="J3514" s="292" t="s">
        <v>6889</v>
      </c>
      <c r="K3514" s="76" t="s">
        <v>206</v>
      </c>
      <c r="L3514" s="76" t="s">
        <v>206</v>
      </c>
      <c r="M3514" s="78" t="s">
        <v>206</v>
      </c>
      <c r="N3514" s="64"/>
      <c r="O3514" s="272" t="s">
        <v>6902</v>
      </c>
      <c r="P3514" s="78" t="s">
        <v>35</v>
      </c>
      <c r="Q3514" s="280" t="s">
        <v>170</v>
      </c>
      <c r="R3514" s="382" t="s">
        <v>49</v>
      </c>
      <c r="S3514" s="387" t="str">
        <f>'EVCA sectoralclassification'!E214</f>
        <v>Systems software</v>
      </c>
      <c r="T3514" s="382" t="s">
        <v>41</v>
      </c>
      <c r="U3514" s="78" t="s">
        <v>218</v>
      </c>
      <c r="V3514" s="423" t="s">
        <v>174</v>
      </c>
      <c r="W3514" s="288"/>
      <c r="X3514" s="489">
        <v>45595</v>
      </c>
      <c r="Y3514" s="482"/>
      <c r="Z3514" s="404"/>
      <c r="AA3514" s="404"/>
    </row>
    <row r="3515" spans="2:27" s="404" customFormat="1" ht="42.45" hidden="1" customHeight="1" x14ac:dyDescent="0.3">
      <c r="B3515" s="405" t="str">
        <f t="shared" ca="1" si="518"/>
        <v>VERO</v>
      </c>
      <c r="C3515" s="406" t="b">
        <f t="shared" si="510"/>
        <v>1</v>
      </c>
      <c r="D3515" s="406" t="b">
        <f>+IF(Q3515='Convalida dati'!$B$16,AND('Dealflow centrale'!V3515&lt;&gt;"",I3515&lt;&gt;""),IF(AND('Dealflow centrale'!Q3515='Convalida dati'!$B$17,'Dealflow centrale'!I3515=""),OR('Dealflow centrale'!V3515="",V3515='Convalida dati'!$D$8),"FALSO"))</f>
        <v>1</v>
      </c>
      <c r="E3515" s="406" t="b">
        <f>+IF(OR(T3515='Convalida dati'!$F$4,T3515='Convalida dati'!$F$5,T3515='Convalida dati'!$F$8),OR('Dealflow centrale'!V3515='Convalida dati'!$D$9,V3515='Convalida dati'!$D$6,V3515='Convalida dati'!$D$7,V3515='Convalida dati'!$D$11),IF(OR('Dealflow centrale'!T3515='Convalida dati'!$F$6,'Dealflow centrale'!T3515='Convalida dati'!$F$7),OR('Dealflow centrale'!V3515='Convalida dati'!$D$12,'Dealflow centrale'!V3515='Convalida dati'!$D$9,'Dealflow centrale'!V3515='Convalida dati'!$D$6),IF(T3515="",OR(V3515="",V3515='Convalida dati'!$D$8),"FALSO")))</f>
        <v>1</v>
      </c>
      <c r="F3515" s="407" t="str">
        <f t="shared" ca="1" si="519"/>
        <v>OK</v>
      </c>
      <c r="G3515" s="401">
        <f t="shared" si="490"/>
        <v>3510</v>
      </c>
      <c r="H3515" s="408">
        <v>45593</v>
      </c>
      <c r="I3515" s="403">
        <v>45593</v>
      </c>
      <c r="J3515" s="409" t="s">
        <v>6890</v>
      </c>
      <c r="K3515" s="410" t="s">
        <v>206</v>
      </c>
      <c r="L3515" s="410" t="s">
        <v>206</v>
      </c>
      <c r="M3515" s="410" t="s">
        <v>206</v>
      </c>
      <c r="N3515" s="299"/>
      <c r="O3515" s="411" t="s">
        <v>6902</v>
      </c>
      <c r="P3515" s="400" t="s">
        <v>35</v>
      </c>
      <c r="Q3515" s="412" t="s">
        <v>170</v>
      </c>
      <c r="R3515" s="413" t="s">
        <v>52</v>
      </c>
      <c r="S3515" s="398" t="str">
        <f>'EVCA sectoralclassification'!E230</f>
        <v>Medical equipment and related software</v>
      </c>
      <c r="T3515" s="413" t="s">
        <v>166</v>
      </c>
      <c r="U3515" s="400" t="s">
        <v>218</v>
      </c>
      <c r="V3515" s="431" t="s">
        <v>5177</v>
      </c>
      <c r="W3515" s="464"/>
      <c r="X3515" s="492">
        <v>45595</v>
      </c>
      <c r="Y3515" s="486"/>
    </row>
    <row r="3516" spans="2:27" ht="42.45" hidden="1" customHeight="1" x14ac:dyDescent="0.3">
      <c r="B3516" s="405" t="str">
        <f t="shared" ca="1" si="518"/>
        <v>VERO</v>
      </c>
      <c r="C3516" s="406" t="b">
        <f t="shared" si="510"/>
        <v>1</v>
      </c>
      <c r="D3516" s="406" t="b">
        <f>+IF(Q3516='Convalida dati'!$B$16,AND('Dealflow centrale'!V3516&lt;&gt;"",I3516&lt;&gt;""),IF(AND('Dealflow centrale'!Q3516='Convalida dati'!$B$17,'Dealflow centrale'!I3516=""),OR('Dealflow centrale'!V3516="",V3516='Convalida dati'!$D$8),"FALSO"))</f>
        <v>1</v>
      </c>
      <c r="E3516" s="406" t="b">
        <f>+IF(OR(T3516='Convalida dati'!$F$4,T3516='Convalida dati'!$F$5,T3516='Convalida dati'!$F$8),OR('Dealflow centrale'!V3516='Convalida dati'!$D$9,V3516='Convalida dati'!$D$6,V3516='Convalida dati'!$D$7,V3516='Convalida dati'!$D$11),IF(OR('Dealflow centrale'!T3516='Convalida dati'!$F$6,'Dealflow centrale'!T3516='Convalida dati'!$F$7),OR('Dealflow centrale'!V3516='Convalida dati'!$D$12,'Dealflow centrale'!V3516='Convalida dati'!$D$9,'Dealflow centrale'!V3516='Convalida dati'!$D$6),IF(T3516="",OR(V3516="",V3516='Convalida dati'!$D$8),"FALSO")))</f>
        <v>1</v>
      </c>
      <c r="F3516" s="407" t="str">
        <f t="shared" ca="1" si="519"/>
        <v>OK</v>
      </c>
      <c r="G3516" s="66">
        <f t="shared" si="490"/>
        <v>3511</v>
      </c>
      <c r="H3516" s="85">
        <v>45593</v>
      </c>
      <c r="I3516" s="296">
        <v>45593</v>
      </c>
      <c r="J3516" s="292" t="s">
        <v>2202</v>
      </c>
      <c r="K3516" s="76" t="s">
        <v>62</v>
      </c>
      <c r="L3516" s="76" t="s">
        <v>707</v>
      </c>
      <c r="M3516" s="78" t="s">
        <v>89</v>
      </c>
      <c r="N3516" s="64"/>
      <c r="O3516" s="272" t="s">
        <v>4920</v>
      </c>
      <c r="P3516" s="78" t="s">
        <v>35</v>
      </c>
      <c r="Q3516" s="280" t="s">
        <v>170</v>
      </c>
      <c r="R3516" s="382" t="s">
        <v>53</v>
      </c>
      <c r="S3516" s="387" t="str">
        <f>'EVCA sectoralclassification'!E82</f>
        <v>Business and industrial services</v>
      </c>
      <c r="T3516" s="382" t="s">
        <v>167</v>
      </c>
      <c r="U3516" s="78" t="s">
        <v>218</v>
      </c>
      <c r="V3516" s="427" t="s">
        <v>5177</v>
      </c>
      <c r="W3516" s="462"/>
      <c r="X3516" s="489">
        <v>45595</v>
      </c>
      <c r="Y3516" s="482"/>
      <c r="Z3516" s="404"/>
      <c r="AA3516" s="404"/>
    </row>
    <row r="3517" spans="2:27" s="404" customFormat="1" ht="42.45" hidden="1" customHeight="1" x14ac:dyDescent="0.3">
      <c r="B3517" s="405" t="str">
        <f t="shared" ca="1" si="518"/>
        <v>VERO</v>
      </c>
      <c r="C3517" s="406" t="b">
        <f t="shared" si="510"/>
        <v>1</v>
      </c>
      <c r="D3517" s="406" t="b">
        <f>+IF(Q3517='Convalida dati'!$B$16,AND('Dealflow centrale'!V3517&lt;&gt;"",I3517&lt;&gt;""),IF(AND('Dealflow centrale'!Q3517='Convalida dati'!$B$17,'Dealflow centrale'!I3517=""),OR('Dealflow centrale'!V3517="",V3517='Convalida dati'!$D$8),"FALSO"))</f>
        <v>1</v>
      </c>
      <c r="E3517" s="406" t="b">
        <f>+IF(OR(T3517='Convalida dati'!$F$4,T3517='Convalida dati'!$F$5,T3517='Convalida dati'!$F$8),OR('Dealflow centrale'!V3517='Convalida dati'!$D$9,V3517='Convalida dati'!$D$6,V3517='Convalida dati'!$D$7,V3517='Convalida dati'!$D$11),IF(OR('Dealflow centrale'!T3517='Convalida dati'!$F$6,'Dealflow centrale'!T3517='Convalida dati'!$F$7),OR('Dealflow centrale'!V3517='Convalida dati'!$D$12,'Dealflow centrale'!V3517='Convalida dati'!$D$9,'Dealflow centrale'!V3517='Convalida dati'!$D$6),IF(T3517="",OR(V3517="",V3517='Convalida dati'!$D$8),"FALSO")))</f>
        <v>1</v>
      </c>
      <c r="F3517" s="407" t="str">
        <f t="shared" ca="1" si="519"/>
        <v>OK</v>
      </c>
      <c r="G3517" s="401">
        <f t="shared" si="490"/>
        <v>3512</v>
      </c>
      <c r="H3517" s="408">
        <v>45590</v>
      </c>
      <c r="I3517" s="403">
        <v>45593</v>
      </c>
      <c r="J3517" s="409" t="s">
        <v>6891</v>
      </c>
      <c r="K3517" s="410" t="s">
        <v>62</v>
      </c>
      <c r="L3517" s="410" t="s">
        <v>149</v>
      </c>
      <c r="M3517" s="400" t="s">
        <v>92</v>
      </c>
      <c r="N3517" s="299"/>
      <c r="O3517" s="411" t="s">
        <v>6904</v>
      </c>
      <c r="P3517" s="400" t="s">
        <v>34</v>
      </c>
      <c r="Q3517" s="412" t="s">
        <v>170</v>
      </c>
      <c r="R3517" s="413" t="s">
        <v>49</v>
      </c>
      <c r="S3517" s="398" t="str">
        <f>'EVCA sectoralclassification'!E214</f>
        <v>Systems software</v>
      </c>
      <c r="T3517" s="413" t="s">
        <v>166</v>
      </c>
      <c r="U3517" s="400" t="s">
        <v>218</v>
      </c>
      <c r="V3517" s="431" t="s">
        <v>5177</v>
      </c>
      <c r="W3517" s="464"/>
      <c r="X3517" s="492">
        <v>45595</v>
      </c>
      <c r="Y3517" s="486"/>
    </row>
    <row r="3518" spans="2:27" ht="42.45" hidden="1" customHeight="1" x14ac:dyDescent="0.3">
      <c r="B3518" s="405" t="str">
        <f t="shared" ca="1" si="518"/>
        <v>VERO</v>
      </c>
      <c r="C3518" s="406" t="b">
        <f t="shared" si="510"/>
        <v>1</v>
      </c>
      <c r="D3518" s="406" t="b">
        <f>+IF(Q3518='Convalida dati'!$B$16,AND('Dealflow centrale'!V3518&lt;&gt;"",I3518&lt;&gt;""),IF(AND('Dealflow centrale'!Q3518='Convalida dati'!$B$17,'Dealflow centrale'!I3518=""),OR('Dealflow centrale'!V3518="",V3518='Convalida dati'!$D$8),"FALSO"))</f>
        <v>1</v>
      </c>
      <c r="E3518" s="406" t="b">
        <f>+IF(OR(T3518='Convalida dati'!$F$4,T3518='Convalida dati'!$F$5,T3518='Convalida dati'!$F$8),OR('Dealflow centrale'!V3518='Convalida dati'!$D$9,V3518='Convalida dati'!$D$6,V3518='Convalida dati'!$D$7,V3518='Convalida dati'!$D$11),IF(OR('Dealflow centrale'!T3518='Convalida dati'!$F$6,'Dealflow centrale'!T3518='Convalida dati'!$F$7),OR('Dealflow centrale'!V3518='Convalida dati'!$D$12,'Dealflow centrale'!V3518='Convalida dati'!$D$9,'Dealflow centrale'!V3518='Convalida dati'!$D$6),IF(T3518="",OR(V3518="",V3518='Convalida dati'!$D$8),"FALSO")))</f>
        <v>1</v>
      </c>
      <c r="F3518" s="407" t="str">
        <f t="shared" ca="1" si="519"/>
        <v>OK</v>
      </c>
      <c r="G3518" s="66">
        <f t="shared" si="490"/>
        <v>3513</v>
      </c>
      <c r="H3518" s="85">
        <v>45594</v>
      </c>
      <c r="I3518" s="296">
        <v>45594</v>
      </c>
      <c r="J3518" s="292" t="s">
        <v>6892</v>
      </c>
      <c r="K3518" s="76" t="s">
        <v>62</v>
      </c>
      <c r="L3518" s="76" t="s">
        <v>902</v>
      </c>
      <c r="M3518" s="78" t="s">
        <v>96</v>
      </c>
      <c r="N3518" s="64"/>
      <c r="O3518" s="272" t="s">
        <v>6905</v>
      </c>
      <c r="P3518" s="78" t="s">
        <v>34</v>
      </c>
      <c r="Q3518" s="280" t="s">
        <v>170</v>
      </c>
      <c r="R3518" s="382" t="s">
        <v>47</v>
      </c>
      <c r="S3518" s="387" t="str">
        <f>'EVCA sectoralclassification'!E135</f>
        <v>Consumer products retailing</v>
      </c>
      <c r="T3518" s="382" t="s">
        <v>166</v>
      </c>
      <c r="U3518" s="78" t="s">
        <v>218</v>
      </c>
      <c r="V3518" s="427" t="s">
        <v>5177</v>
      </c>
      <c r="W3518" s="462"/>
      <c r="X3518" s="489">
        <v>45595</v>
      </c>
      <c r="Y3518" s="482"/>
      <c r="Z3518" s="404"/>
      <c r="AA3518" s="404"/>
    </row>
    <row r="3519" spans="2:27" s="404" customFormat="1" ht="42.45" hidden="1" customHeight="1" x14ac:dyDescent="0.3">
      <c r="B3519" s="405" t="str">
        <f t="shared" ca="1" si="518"/>
        <v>VERO</v>
      </c>
      <c r="C3519" s="406" t="b">
        <f t="shared" si="510"/>
        <v>1</v>
      </c>
      <c r="D3519" s="406" t="b">
        <f>+IF(Q3519='Convalida dati'!$B$16,AND('Dealflow centrale'!V3519&lt;&gt;"",I3519&lt;&gt;""),IF(AND('Dealflow centrale'!Q3519='Convalida dati'!$B$17,'Dealflow centrale'!I3519=""),OR('Dealflow centrale'!V3519="",V3519='Convalida dati'!$D$8),"FALSO"))</f>
        <v>1</v>
      </c>
      <c r="E3519" s="406" t="b">
        <f>+IF(OR(T3519='Convalida dati'!$F$4,T3519='Convalida dati'!$F$5,T3519='Convalida dati'!$F$8),OR('Dealflow centrale'!V3519='Convalida dati'!$D$9,V3519='Convalida dati'!$D$6,V3519='Convalida dati'!$D$7,V3519='Convalida dati'!$D$11),IF(OR('Dealflow centrale'!T3519='Convalida dati'!$F$6,'Dealflow centrale'!T3519='Convalida dati'!$F$7),OR('Dealflow centrale'!V3519='Convalida dati'!$D$12,'Dealflow centrale'!V3519='Convalida dati'!$D$9,'Dealflow centrale'!V3519='Convalida dati'!$D$6),IF(T3519="",OR(V3519="",V3519='Convalida dati'!$D$8),"FALSO")))</f>
        <v>1</v>
      </c>
      <c r="F3519" s="407" t="str">
        <f t="shared" ca="1" si="519"/>
        <v>OK</v>
      </c>
      <c r="G3519" s="401">
        <f t="shared" si="490"/>
        <v>3514</v>
      </c>
      <c r="H3519" s="408">
        <v>45594</v>
      </c>
      <c r="I3519" s="403">
        <v>45594</v>
      </c>
      <c r="J3519" s="409" t="s">
        <v>6893</v>
      </c>
      <c r="K3519" s="410" t="s">
        <v>62</v>
      </c>
      <c r="L3519" s="410" t="s">
        <v>206</v>
      </c>
      <c r="M3519" s="400" t="s">
        <v>206</v>
      </c>
      <c r="N3519" s="299"/>
      <c r="O3519" s="411" t="s">
        <v>6906</v>
      </c>
      <c r="P3519" s="400" t="s">
        <v>34</v>
      </c>
      <c r="Q3519" s="412" t="s">
        <v>170</v>
      </c>
      <c r="R3519" s="413" t="s">
        <v>49</v>
      </c>
      <c r="S3519" s="398" t="str">
        <f>'EVCA sectoralclassification'!E214</f>
        <v>Systems software</v>
      </c>
      <c r="T3519" s="413" t="s">
        <v>41</v>
      </c>
      <c r="U3519" s="400" t="s">
        <v>218</v>
      </c>
      <c r="V3519" s="450" t="s">
        <v>174</v>
      </c>
      <c r="W3519" s="473"/>
      <c r="X3519" s="492">
        <v>45595</v>
      </c>
      <c r="Y3519" s="486"/>
    </row>
    <row r="3520" spans="2:27" ht="42.45" hidden="1" customHeight="1" x14ac:dyDescent="0.3">
      <c r="B3520" s="405" t="str">
        <f t="shared" ref="B3520:B3531" ca="1" si="520">IF(AND(+H3520&lt;=X3520,X3520&lt;=TODAY()),"VERO","FALSO")</f>
        <v>VERO</v>
      </c>
      <c r="C3520" s="406" t="b">
        <f t="shared" si="510"/>
        <v>1</v>
      </c>
      <c r="D3520" s="406" t="b">
        <f>+IF(Q3520='Convalida dati'!$B$16,AND('Dealflow centrale'!V3520&lt;&gt;"",I3520&lt;&gt;""),IF(AND('Dealflow centrale'!Q3520='Convalida dati'!$B$17,'Dealflow centrale'!I3520=""),OR('Dealflow centrale'!V3520="",V3520='Convalida dati'!$D$8),"FALSO"))</f>
        <v>1</v>
      </c>
      <c r="E3520" s="406" t="b">
        <f>+IF(OR(T3520='Convalida dati'!$F$4,T3520='Convalida dati'!$F$5,T3520='Convalida dati'!$F$8),OR('Dealflow centrale'!V3520='Convalida dati'!$D$9,V3520='Convalida dati'!$D$6,V3520='Convalida dati'!$D$7,V3520='Convalida dati'!$D$11),IF(OR('Dealflow centrale'!T3520='Convalida dati'!$F$6,'Dealflow centrale'!T3520='Convalida dati'!$F$7),OR('Dealflow centrale'!V3520='Convalida dati'!$D$12,'Dealflow centrale'!V3520='Convalida dati'!$D$9,'Dealflow centrale'!V3520='Convalida dati'!$D$6),IF(T3520="",OR(V3520="",V3520='Convalida dati'!$D$8),"FALSO")))</f>
        <v>1</v>
      </c>
      <c r="F3520" s="407" t="str">
        <f t="shared" ref="F3520:F3531" ca="1" si="521">+IF(AND(B3520="VERO",C3520=TRUE,D3520=TRUE,E3520=TRUE),"OK","ERRORE")</f>
        <v>OK</v>
      </c>
      <c r="G3520" s="66">
        <f t="shared" si="490"/>
        <v>3515</v>
      </c>
      <c r="H3520" s="85">
        <v>45595</v>
      </c>
      <c r="I3520" s="296">
        <v>45595</v>
      </c>
      <c r="J3520" s="292" t="s">
        <v>6907</v>
      </c>
      <c r="K3520" s="76" t="s">
        <v>62</v>
      </c>
      <c r="L3520" s="76" t="s">
        <v>149</v>
      </c>
      <c r="M3520" s="78" t="s">
        <v>92</v>
      </c>
      <c r="N3520" s="64"/>
      <c r="O3520" s="272" t="s">
        <v>6918</v>
      </c>
      <c r="P3520" s="78" t="s">
        <v>34</v>
      </c>
      <c r="Q3520" s="280" t="s">
        <v>170</v>
      </c>
      <c r="R3520" s="382" t="s">
        <v>49</v>
      </c>
      <c r="S3520" s="387" t="str">
        <f>'EVCA sectoralclassification'!E214</f>
        <v>Systems software</v>
      </c>
      <c r="T3520" s="382" t="s">
        <v>166</v>
      </c>
      <c r="U3520" s="78" t="s">
        <v>218</v>
      </c>
      <c r="V3520" s="427" t="s">
        <v>5177</v>
      </c>
      <c r="W3520" s="462"/>
      <c r="X3520" s="489">
        <v>45601</v>
      </c>
      <c r="Y3520" s="482"/>
      <c r="Z3520" s="404"/>
    </row>
    <row r="3521" spans="2:25" s="404" customFormat="1" ht="42.45" hidden="1" customHeight="1" x14ac:dyDescent="0.3">
      <c r="B3521" s="405" t="str">
        <f t="shared" ca="1" si="520"/>
        <v>VERO</v>
      </c>
      <c r="C3521" s="406" t="b">
        <f t="shared" si="510"/>
        <v>1</v>
      </c>
      <c r="D3521" s="406" t="b">
        <f>+IF(Q3521='Convalida dati'!$B$16,AND('Dealflow centrale'!V3521&lt;&gt;"",I3521&lt;&gt;""),IF(AND('Dealflow centrale'!Q3521='Convalida dati'!$B$17,'Dealflow centrale'!I3521=""),OR('Dealflow centrale'!V3521="",V3521='Convalida dati'!$D$8),"FALSO"))</f>
        <v>1</v>
      </c>
      <c r="E3521" s="406" t="b">
        <f>+IF(OR(T3521='Convalida dati'!$F$4,T3521='Convalida dati'!$F$5,T3521='Convalida dati'!$F$8),OR('Dealflow centrale'!V3521='Convalida dati'!$D$9,V3521='Convalida dati'!$D$6,V3521='Convalida dati'!$D$7,V3521='Convalida dati'!$D$11),IF(OR('Dealflow centrale'!T3521='Convalida dati'!$F$6,'Dealflow centrale'!T3521='Convalida dati'!$F$7),OR('Dealflow centrale'!V3521='Convalida dati'!$D$12,'Dealflow centrale'!V3521='Convalida dati'!$D$9,'Dealflow centrale'!V3521='Convalida dati'!$D$6),IF(T3521="",OR(V3521="",V3521='Convalida dati'!$D$8),"FALSO")))</f>
        <v>1</v>
      </c>
      <c r="F3521" s="407" t="str">
        <f t="shared" ca="1" si="521"/>
        <v>OK</v>
      </c>
      <c r="G3521" s="401">
        <f t="shared" si="490"/>
        <v>3516</v>
      </c>
      <c r="H3521" s="408">
        <v>45595</v>
      </c>
      <c r="I3521" s="403">
        <v>45595</v>
      </c>
      <c r="J3521" s="409" t="s">
        <v>6908</v>
      </c>
      <c r="K3521" s="410" t="s">
        <v>62</v>
      </c>
      <c r="L3521" s="410" t="s">
        <v>6930</v>
      </c>
      <c r="M3521" s="400" t="s">
        <v>92</v>
      </c>
      <c r="N3521" s="299"/>
      <c r="O3521" s="411" t="s">
        <v>6819</v>
      </c>
      <c r="P3521" s="400" t="s">
        <v>37</v>
      </c>
      <c r="Q3521" s="412" t="s">
        <v>170</v>
      </c>
      <c r="R3521" s="413" t="s">
        <v>48</v>
      </c>
      <c r="S3521" s="398" t="str">
        <f>'EVCA sectoralclassification'!E200</f>
        <v>Internet technologies</v>
      </c>
      <c r="T3521" s="413" t="s">
        <v>166</v>
      </c>
      <c r="U3521" s="400" t="s">
        <v>218</v>
      </c>
      <c r="V3521" s="431" t="s">
        <v>5177</v>
      </c>
      <c r="W3521" s="464"/>
      <c r="X3521" s="492">
        <v>45601</v>
      </c>
      <c r="Y3521" s="486"/>
    </row>
    <row r="3522" spans="2:25" s="49" customFormat="1" ht="42.45" hidden="1" customHeight="1" x14ac:dyDescent="0.3">
      <c r="B3522" s="405" t="str">
        <f t="shared" ca="1" si="520"/>
        <v>VERO</v>
      </c>
      <c r="C3522" s="406" t="b">
        <f t="shared" si="510"/>
        <v>1</v>
      </c>
      <c r="D3522" s="406" t="b">
        <f>+IF(Q3522='Convalida dati'!$B$16,AND('Dealflow centrale'!V3522&lt;&gt;"",I3522&lt;&gt;""),IF(AND('Dealflow centrale'!Q3522='Convalida dati'!$B$17,'Dealflow centrale'!I3522=""),OR('Dealflow centrale'!V3522="",V3522='Convalida dati'!$D$8),"FALSO"))</f>
        <v>1</v>
      </c>
      <c r="E3522" s="406" t="b">
        <f>+IF(OR(T3522='Convalida dati'!$F$4,T3522='Convalida dati'!$F$5,T3522='Convalida dati'!$F$8),OR('Dealflow centrale'!V3522='Convalida dati'!$D$9,V3522='Convalida dati'!$D$6,V3522='Convalida dati'!$D$7,V3522='Convalida dati'!$D$11),IF(OR('Dealflow centrale'!T3522='Convalida dati'!$F$6,'Dealflow centrale'!T3522='Convalida dati'!$F$7),OR('Dealflow centrale'!V3522='Convalida dati'!$D$12,'Dealflow centrale'!V3522='Convalida dati'!$D$9,'Dealflow centrale'!V3522='Convalida dati'!$D$6),IF(T3522="",OR(V3522="",V3522='Convalida dati'!$D$8),"FALSO")))</f>
        <v>1</v>
      </c>
      <c r="F3522" s="407" t="str">
        <f t="shared" ca="1" si="521"/>
        <v>OK</v>
      </c>
      <c r="G3522" s="66">
        <f t="shared" si="490"/>
        <v>3517</v>
      </c>
      <c r="H3522" s="85">
        <v>45596</v>
      </c>
      <c r="I3522" s="296">
        <v>45596</v>
      </c>
      <c r="J3522" s="292" t="s">
        <v>6909</v>
      </c>
      <c r="K3522" s="76" t="s">
        <v>62</v>
      </c>
      <c r="L3522" s="76" t="s">
        <v>206</v>
      </c>
      <c r="M3522" s="76" t="s">
        <v>206</v>
      </c>
      <c r="N3522" s="64"/>
      <c r="O3522" s="272" t="s">
        <v>6919</v>
      </c>
      <c r="P3522" s="78" t="s">
        <v>35</v>
      </c>
      <c r="Q3522" s="280" t="s">
        <v>170</v>
      </c>
      <c r="R3522" s="382" t="s">
        <v>47</v>
      </c>
      <c r="S3522" s="387" t="str">
        <f>'EVCA sectoralclassification'!E117</f>
        <v>Consumer products manufacturing</v>
      </c>
      <c r="T3522" s="382" t="s">
        <v>167</v>
      </c>
      <c r="U3522" s="78" t="s">
        <v>218</v>
      </c>
      <c r="V3522" s="427" t="s">
        <v>5177</v>
      </c>
      <c r="W3522" s="462"/>
      <c r="X3522" s="489">
        <v>45601</v>
      </c>
      <c r="Y3522" s="482"/>
    </row>
    <row r="3523" spans="2:25" s="404" customFormat="1" ht="42.45" hidden="1" customHeight="1" x14ac:dyDescent="0.3">
      <c r="B3523" s="405" t="str">
        <f t="shared" ca="1" si="520"/>
        <v>VERO</v>
      </c>
      <c r="C3523" s="406" t="b">
        <f t="shared" si="510"/>
        <v>1</v>
      </c>
      <c r="D3523" s="406" t="b">
        <f>+IF(Q3523='Convalida dati'!$B$16,AND('Dealflow centrale'!V3523&lt;&gt;"",I3523&lt;&gt;""),IF(AND('Dealflow centrale'!Q3523='Convalida dati'!$B$17,'Dealflow centrale'!I3523=""),OR('Dealflow centrale'!V3523="",V3523='Convalida dati'!$D$8),"FALSO"))</f>
        <v>1</v>
      </c>
      <c r="E3523" s="406" t="b">
        <f>+IF(OR(T3523='Convalida dati'!$F$4,T3523='Convalida dati'!$F$5,T3523='Convalida dati'!$F$8),OR('Dealflow centrale'!V3523='Convalida dati'!$D$9,V3523='Convalida dati'!$D$6,V3523='Convalida dati'!$D$7,V3523='Convalida dati'!$D$11),IF(OR('Dealflow centrale'!T3523='Convalida dati'!$F$6,'Dealflow centrale'!T3523='Convalida dati'!$F$7),OR('Dealflow centrale'!V3523='Convalida dati'!$D$12,'Dealflow centrale'!V3523='Convalida dati'!$D$9,'Dealflow centrale'!V3523='Convalida dati'!$D$6),IF(T3523="",OR(V3523="",V3523='Convalida dati'!$D$8),"FALSO")))</f>
        <v>1</v>
      </c>
      <c r="F3523" s="407" t="str">
        <f t="shared" ca="1" si="521"/>
        <v>OK</v>
      </c>
      <c r="G3523" s="401">
        <f t="shared" si="490"/>
        <v>3518</v>
      </c>
      <c r="H3523" s="408">
        <v>45599</v>
      </c>
      <c r="I3523" s="403">
        <v>45599</v>
      </c>
      <c r="J3523" s="409" t="s">
        <v>6910</v>
      </c>
      <c r="K3523" s="410" t="s">
        <v>62</v>
      </c>
      <c r="L3523" s="410" t="s">
        <v>149</v>
      </c>
      <c r="M3523" s="400" t="s">
        <v>92</v>
      </c>
      <c r="N3523" s="299"/>
      <c r="O3523" s="411" t="s">
        <v>6920</v>
      </c>
      <c r="P3523" s="400" t="s">
        <v>37</v>
      </c>
      <c r="Q3523" s="412" t="s">
        <v>170</v>
      </c>
      <c r="R3523" s="413" t="s">
        <v>49</v>
      </c>
      <c r="S3523" s="398" t="str">
        <f>'EVCA sectoralclassification'!E214</f>
        <v>Systems software</v>
      </c>
      <c r="T3523" s="413" t="s">
        <v>166</v>
      </c>
      <c r="U3523" s="400" t="s">
        <v>218</v>
      </c>
      <c r="V3523" s="431" t="s">
        <v>5177</v>
      </c>
      <c r="W3523" s="464"/>
      <c r="X3523" s="492">
        <v>45601</v>
      </c>
      <c r="Y3523" s="486"/>
    </row>
    <row r="3524" spans="2:25" s="49" customFormat="1" ht="42.45" hidden="1" customHeight="1" x14ac:dyDescent="0.3">
      <c r="B3524" s="405" t="str">
        <f t="shared" ca="1" si="520"/>
        <v>VERO</v>
      </c>
      <c r="C3524" s="406" t="b">
        <f t="shared" si="510"/>
        <v>1</v>
      </c>
      <c r="D3524" s="406" t="b">
        <f>+IF(Q3524='Convalida dati'!$B$16,AND('Dealflow centrale'!V3524&lt;&gt;"",I3524&lt;&gt;""),IF(AND('Dealflow centrale'!Q3524='Convalida dati'!$B$17,'Dealflow centrale'!I3524=""),OR('Dealflow centrale'!V3524="",V3524='Convalida dati'!$D$8),"FALSO"))</f>
        <v>1</v>
      </c>
      <c r="E3524" s="406" t="b">
        <f>+IF(OR(T3524='Convalida dati'!$F$4,T3524='Convalida dati'!$F$5,T3524='Convalida dati'!$F$8),OR('Dealflow centrale'!V3524='Convalida dati'!$D$9,V3524='Convalida dati'!$D$6,V3524='Convalida dati'!$D$7,V3524='Convalida dati'!$D$11),IF(OR('Dealflow centrale'!T3524='Convalida dati'!$F$6,'Dealflow centrale'!T3524='Convalida dati'!$F$7),OR('Dealflow centrale'!V3524='Convalida dati'!$D$12,'Dealflow centrale'!V3524='Convalida dati'!$D$9,'Dealflow centrale'!V3524='Convalida dati'!$D$6),IF(T3524="",OR(V3524="",V3524='Convalida dati'!$D$8),"FALSO")))</f>
        <v>1</v>
      </c>
      <c r="F3524" s="407" t="str">
        <f t="shared" ca="1" si="521"/>
        <v>OK</v>
      </c>
      <c r="G3524" s="66">
        <f t="shared" si="490"/>
        <v>3519</v>
      </c>
      <c r="H3524" s="85">
        <v>45600</v>
      </c>
      <c r="I3524" s="296">
        <v>45600</v>
      </c>
      <c r="J3524" s="292" t="s">
        <v>6911</v>
      </c>
      <c r="K3524" s="76" t="s">
        <v>62</v>
      </c>
      <c r="L3524" s="76" t="s">
        <v>206</v>
      </c>
      <c r="M3524" s="76" t="s">
        <v>206</v>
      </c>
      <c r="N3524" s="64"/>
      <c r="O3524" s="272" t="s">
        <v>5219</v>
      </c>
      <c r="P3524" s="78" t="s">
        <v>35</v>
      </c>
      <c r="Q3524" s="280" t="s">
        <v>170</v>
      </c>
      <c r="R3524" s="382" t="s">
        <v>50</v>
      </c>
      <c r="S3524" s="387" t="str">
        <f>'EVCA sectoralclassification'!E116</f>
        <v>Transportation: other</v>
      </c>
      <c r="T3524" s="382" t="s">
        <v>166</v>
      </c>
      <c r="U3524" s="78" t="s">
        <v>218</v>
      </c>
      <c r="V3524" s="427" t="s">
        <v>5177</v>
      </c>
      <c r="W3524" s="462"/>
      <c r="X3524" s="489">
        <v>45601</v>
      </c>
      <c r="Y3524" s="482" t="s">
        <v>6921</v>
      </c>
    </row>
    <row r="3525" spans="2:25" s="404" customFormat="1" ht="42.45" hidden="1" customHeight="1" x14ac:dyDescent="0.3">
      <c r="B3525" s="405" t="str">
        <f t="shared" ca="1" si="520"/>
        <v>VERO</v>
      </c>
      <c r="C3525" s="406" t="b">
        <f t="shared" si="510"/>
        <v>1</v>
      </c>
      <c r="D3525" s="406" t="b">
        <f>+IF(Q3525='Convalida dati'!$B$16,AND('Dealflow centrale'!V3525&lt;&gt;"",I3525&lt;&gt;""),IF(AND('Dealflow centrale'!Q3525='Convalida dati'!$B$17,'Dealflow centrale'!I3525=""),OR('Dealflow centrale'!V3525="",V3525='Convalida dati'!$D$8),"FALSO"))</f>
        <v>1</v>
      </c>
      <c r="E3525" s="406" t="b">
        <f>+IF(OR(T3525='Convalida dati'!$F$4,T3525='Convalida dati'!$F$5,T3525='Convalida dati'!$F$8),OR('Dealflow centrale'!V3525='Convalida dati'!$D$9,V3525='Convalida dati'!$D$6,V3525='Convalida dati'!$D$7,V3525='Convalida dati'!$D$11),IF(OR('Dealflow centrale'!T3525='Convalida dati'!$F$6,'Dealflow centrale'!T3525='Convalida dati'!$F$7),OR('Dealflow centrale'!V3525='Convalida dati'!$D$12,'Dealflow centrale'!V3525='Convalida dati'!$D$9,'Dealflow centrale'!V3525='Convalida dati'!$D$6),IF(T3525="",OR(V3525="",V3525='Convalida dati'!$D$8),"FALSO")))</f>
        <v>1</v>
      </c>
      <c r="F3525" s="407" t="str">
        <f t="shared" ca="1" si="521"/>
        <v>OK</v>
      </c>
      <c r="G3525" s="401">
        <f t="shared" si="490"/>
        <v>3520</v>
      </c>
      <c r="H3525" s="408">
        <v>45600</v>
      </c>
      <c r="I3525" s="403">
        <v>45607</v>
      </c>
      <c r="J3525" s="409" t="s">
        <v>6912</v>
      </c>
      <c r="K3525" s="410" t="s">
        <v>62</v>
      </c>
      <c r="L3525" s="410" t="s">
        <v>2752</v>
      </c>
      <c r="M3525" s="400" t="s">
        <v>103</v>
      </c>
      <c r="N3525" s="299"/>
      <c r="O3525" s="411" t="s">
        <v>6922</v>
      </c>
      <c r="P3525" s="400" t="s">
        <v>34</v>
      </c>
      <c r="Q3525" s="412" t="s">
        <v>170</v>
      </c>
      <c r="R3525" s="413" t="s">
        <v>47</v>
      </c>
      <c r="S3525" s="398" t="str">
        <f>'EVCA sectoralclassification'!E117</f>
        <v>Consumer products manufacturing</v>
      </c>
      <c r="T3525" s="413" t="s">
        <v>166</v>
      </c>
      <c r="U3525" s="400" t="s">
        <v>218</v>
      </c>
      <c r="V3525" s="431" t="s">
        <v>5177</v>
      </c>
      <c r="W3525" s="464"/>
      <c r="X3525" s="492">
        <v>45608</v>
      </c>
      <c r="Y3525" s="486" t="s">
        <v>6953</v>
      </c>
    </row>
    <row r="3526" spans="2:25" s="49" customFormat="1" ht="42.45" hidden="1" customHeight="1" x14ac:dyDescent="0.3">
      <c r="B3526" s="405" t="str">
        <f t="shared" ca="1" si="520"/>
        <v>VERO</v>
      </c>
      <c r="C3526" s="406" t="b">
        <f t="shared" si="510"/>
        <v>1</v>
      </c>
      <c r="D3526" s="406" t="b">
        <f>+IF(Q3526='Convalida dati'!$B$16,AND('Dealflow centrale'!V3526&lt;&gt;"",I3526&lt;&gt;""),IF(AND('Dealflow centrale'!Q3526='Convalida dati'!$B$17,'Dealflow centrale'!I3526=""),OR('Dealflow centrale'!V3526="",V3526='Convalida dati'!$D$8),"FALSO"))</f>
        <v>1</v>
      </c>
      <c r="E3526" s="406" t="b">
        <f>+IF(OR(T3526='Convalida dati'!$F$4,T3526='Convalida dati'!$F$5,T3526='Convalida dati'!$F$8),OR('Dealflow centrale'!V3526='Convalida dati'!$D$9,V3526='Convalida dati'!$D$6,V3526='Convalida dati'!$D$7,V3526='Convalida dati'!$D$11),IF(OR('Dealflow centrale'!T3526='Convalida dati'!$F$6,'Dealflow centrale'!T3526='Convalida dati'!$F$7),OR('Dealflow centrale'!V3526='Convalida dati'!$D$12,'Dealflow centrale'!V3526='Convalida dati'!$D$9,'Dealflow centrale'!V3526='Convalida dati'!$D$6),IF(T3526="",OR(V3526="",V3526='Convalida dati'!$D$8),"FALSO")))</f>
        <v>1</v>
      </c>
      <c r="F3526" s="407" t="str">
        <f t="shared" ca="1" si="521"/>
        <v>OK</v>
      </c>
      <c r="G3526" s="66">
        <f t="shared" si="490"/>
        <v>3521</v>
      </c>
      <c r="H3526" s="85">
        <v>45580</v>
      </c>
      <c r="I3526" s="296">
        <v>45596</v>
      </c>
      <c r="J3526" s="292" t="s">
        <v>6913</v>
      </c>
      <c r="K3526" s="76" t="s">
        <v>64</v>
      </c>
      <c r="L3526" s="76" t="s">
        <v>5270</v>
      </c>
      <c r="M3526" s="76" t="s">
        <v>5271</v>
      </c>
      <c r="N3526" s="64"/>
      <c r="O3526" s="272" t="s">
        <v>6923</v>
      </c>
      <c r="P3526" s="78" t="s">
        <v>37</v>
      </c>
      <c r="Q3526" s="280" t="s">
        <v>170</v>
      </c>
      <c r="R3526" s="382" t="s">
        <v>49</v>
      </c>
      <c r="S3526" s="387" t="str">
        <f>'EVCA sectoralclassification'!E214</f>
        <v>Systems software</v>
      </c>
      <c r="T3526" s="382" t="s">
        <v>166</v>
      </c>
      <c r="U3526" s="78" t="s">
        <v>218</v>
      </c>
      <c r="V3526" s="423" t="s">
        <v>174</v>
      </c>
      <c r="W3526" s="288"/>
      <c r="X3526" s="489">
        <v>45601</v>
      </c>
      <c r="Y3526" s="482" t="s">
        <v>4408</v>
      </c>
    </row>
    <row r="3527" spans="2:25" s="404" customFormat="1" ht="42.45" hidden="1" customHeight="1" x14ac:dyDescent="0.3">
      <c r="B3527" s="405" t="str">
        <f t="shared" ca="1" si="520"/>
        <v>VERO</v>
      </c>
      <c r="C3527" s="406" t="b">
        <f t="shared" si="510"/>
        <v>1</v>
      </c>
      <c r="D3527" s="406" t="b">
        <f>+IF(Q3527='Convalida dati'!$B$16,AND('Dealflow centrale'!V3527&lt;&gt;"",I3527&lt;&gt;""),IF(AND('Dealflow centrale'!Q3527='Convalida dati'!$B$17,'Dealflow centrale'!I3527=""),OR('Dealflow centrale'!V3527="",V3527='Convalida dati'!$D$8),"FALSO"))</f>
        <v>1</v>
      </c>
      <c r="E3527" s="406" t="b">
        <f>+IF(OR(T3527='Convalida dati'!$F$4,T3527='Convalida dati'!$F$5,T3527='Convalida dati'!$F$8),OR('Dealflow centrale'!V3527='Convalida dati'!$D$9,V3527='Convalida dati'!$D$6,V3527='Convalida dati'!$D$7,V3527='Convalida dati'!$D$11),IF(OR('Dealflow centrale'!T3527='Convalida dati'!$F$6,'Dealflow centrale'!T3527='Convalida dati'!$F$7),OR('Dealflow centrale'!V3527='Convalida dati'!$D$12,'Dealflow centrale'!V3527='Convalida dati'!$D$9,'Dealflow centrale'!V3527='Convalida dati'!$D$6),IF(T3527="",OR(V3527="",V3527='Convalida dati'!$D$8),"FALSO")))</f>
        <v>1</v>
      </c>
      <c r="F3527" s="407" t="str">
        <f t="shared" ca="1" si="521"/>
        <v>OK</v>
      </c>
      <c r="G3527" s="401">
        <f t="shared" si="490"/>
        <v>3522</v>
      </c>
      <c r="H3527" s="408">
        <v>45580</v>
      </c>
      <c r="I3527" s="403">
        <v>45596</v>
      </c>
      <c r="J3527" s="409" t="s">
        <v>6914</v>
      </c>
      <c r="K3527" s="410" t="s">
        <v>62</v>
      </c>
      <c r="L3527" s="410" t="s">
        <v>236</v>
      </c>
      <c r="M3527" s="400" t="s">
        <v>87</v>
      </c>
      <c r="N3527" s="299"/>
      <c r="O3527" s="411" t="s">
        <v>6923</v>
      </c>
      <c r="P3527" s="400" t="s">
        <v>37</v>
      </c>
      <c r="Q3527" s="412" t="s">
        <v>170</v>
      </c>
      <c r="R3527" s="413" t="s">
        <v>43</v>
      </c>
      <c r="S3527" s="398" t="str">
        <f>'EVCA sectoralclassification'!E16</f>
        <v>Agriculture: other</v>
      </c>
      <c r="T3527" s="413" t="s">
        <v>166</v>
      </c>
      <c r="U3527" s="400" t="s">
        <v>218</v>
      </c>
      <c r="V3527" s="431" t="s">
        <v>5177</v>
      </c>
      <c r="W3527" s="464"/>
      <c r="X3527" s="492">
        <v>45601</v>
      </c>
      <c r="Y3527" s="486"/>
    </row>
    <row r="3528" spans="2:25" s="49" customFormat="1" ht="42.45" hidden="1" customHeight="1" x14ac:dyDescent="0.3">
      <c r="B3528" s="405" t="str">
        <f t="shared" ca="1" si="520"/>
        <v>VERO</v>
      </c>
      <c r="C3528" s="406" t="b">
        <f t="shared" si="510"/>
        <v>1</v>
      </c>
      <c r="D3528" s="406" t="b">
        <f>+IF(Q3528='Convalida dati'!$B$16,AND('Dealflow centrale'!V3528&lt;&gt;"",I3528&lt;&gt;""),IF(AND('Dealflow centrale'!Q3528='Convalida dati'!$B$17,'Dealflow centrale'!I3528=""),OR('Dealflow centrale'!V3528="",V3528='Convalida dati'!$D$8),"FALSO"))</f>
        <v>1</v>
      </c>
      <c r="E3528" s="406" t="b">
        <f>+IF(OR(T3528='Convalida dati'!$F$4,T3528='Convalida dati'!$F$5,T3528='Convalida dati'!$F$8),OR('Dealflow centrale'!V3528='Convalida dati'!$D$9,V3528='Convalida dati'!$D$6,V3528='Convalida dati'!$D$7,V3528='Convalida dati'!$D$11),IF(OR('Dealflow centrale'!T3528='Convalida dati'!$F$6,'Dealflow centrale'!T3528='Convalida dati'!$F$7),OR('Dealflow centrale'!V3528='Convalida dati'!$D$12,'Dealflow centrale'!V3528='Convalida dati'!$D$9,'Dealflow centrale'!V3528='Convalida dati'!$D$6),IF(T3528="",OR(V3528="",V3528='Convalida dati'!$D$8),"FALSO")))</f>
        <v>1</v>
      </c>
      <c r="F3528" s="407" t="str">
        <f t="shared" ca="1" si="521"/>
        <v>OK</v>
      </c>
      <c r="G3528" s="66">
        <f t="shared" si="490"/>
        <v>3523</v>
      </c>
      <c r="H3528" s="85">
        <v>45580</v>
      </c>
      <c r="I3528" s="296">
        <v>45596</v>
      </c>
      <c r="J3528" s="292" t="s">
        <v>6915</v>
      </c>
      <c r="K3528" s="76" t="s">
        <v>64</v>
      </c>
      <c r="L3528" s="76" t="s">
        <v>6924</v>
      </c>
      <c r="M3528" s="76" t="s">
        <v>6925</v>
      </c>
      <c r="N3528" s="64"/>
      <c r="O3528" s="272" t="s">
        <v>6923</v>
      </c>
      <c r="P3528" s="78" t="s">
        <v>37</v>
      </c>
      <c r="Q3528" s="280" t="s">
        <v>170</v>
      </c>
      <c r="R3528" s="382" t="s">
        <v>49</v>
      </c>
      <c r="S3528" s="387" t="str">
        <f>'EVCA sectoralclassification'!E214</f>
        <v>Systems software</v>
      </c>
      <c r="T3528" s="382" t="s">
        <v>166</v>
      </c>
      <c r="U3528" s="78" t="s">
        <v>218</v>
      </c>
      <c r="V3528" s="423" t="s">
        <v>174</v>
      </c>
      <c r="W3528" s="288"/>
      <c r="X3528" s="489">
        <v>45601</v>
      </c>
      <c r="Y3528" s="482" t="s">
        <v>4408</v>
      </c>
    </row>
    <row r="3529" spans="2:25" s="404" customFormat="1" ht="42.45" hidden="1" customHeight="1" x14ac:dyDescent="0.3">
      <c r="B3529" s="405" t="str">
        <f t="shared" ca="1" si="520"/>
        <v>VERO</v>
      </c>
      <c r="C3529" s="406" t="b">
        <f t="shared" si="510"/>
        <v>1</v>
      </c>
      <c r="D3529" s="406" t="b">
        <f>+IF(Q3529='Convalida dati'!$B$16,AND('Dealflow centrale'!V3529&lt;&gt;"",I3529&lt;&gt;""),IF(AND('Dealflow centrale'!Q3529='Convalida dati'!$B$17,'Dealflow centrale'!I3529=""),OR('Dealflow centrale'!V3529="",V3529='Convalida dati'!$D$8),"FALSO"))</f>
        <v>1</v>
      </c>
      <c r="E3529" s="406" t="b">
        <f>+IF(OR(T3529='Convalida dati'!$F$4,T3529='Convalida dati'!$F$5,T3529='Convalida dati'!$F$8),OR('Dealflow centrale'!V3529='Convalida dati'!$D$9,V3529='Convalida dati'!$D$6,V3529='Convalida dati'!$D$7,V3529='Convalida dati'!$D$11),IF(OR('Dealflow centrale'!T3529='Convalida dati'!$F$6,'Dealflow centrale'!T3529='Convalida dati'!$F$7),OR('Dealflow centrale'!V3529='Convalida dati'!$D$12,'Dealflow centrale'!V3529='Convalida dati'!$D$9,'Dealflow centrale'!V3529='Convalida dati'!$D$6),IF(T3529="",OR(V3529="",V3529='Convalida dati'!$D$8),"FALSO")))</f>
        <v>1</v>
      </c>
      <c r="F3529" s="407" t="str">
        <f t="shared" ca="1" si="521"/>
        <v>OK</v>
      </c>
      <c r="G3529" s="401">
        <f t="shared" si="490"/>
        <v>3524</v>
      </c>
      <c r="H3529" s="408">
        <v>45580</v>
      </c>
      <c r="I3529" s="403">
        <v>45596</v>
      </c>
      <c r="J3529" s="409" t="s">
        <v>6916</v>
      </c>
      <c r="K3529" s="410" t="s">
        <v>64</v>
      </c>
      <c r="L3529" s="410" t="s">
        <v>6926</v>
      </c>
      <c r="M3529" s="400" t="s">
        <v>739</v>
      </c>
      <c r="N3529" s="299"/>
      <c r="O3529" s="411" t="s">
        <v>6923</v>
      </c>
      <c r="P3529" s="400" t="s">
        <v>37</v>
      </c>
      <c r="Q3529" s="412" t="s">
        <v>170</v>
      </c>
      <c r="R3529" s="413" t="s">
        <v>49</v>
      </c>
      <c r="S3529" s="398" t="str">
        <f>'EVCA sectoralclassification'!E214</f>
        <v>Systems software</v>
      </c>
      <c r="T3529" s="413" t="s">
        <v>166</v>
      </c>
      <c r="U3529" s="400" t="s">
        <v>218</v>
      </c>
      <c r="V3529" s="450" t="s">
        <v>174</v>
      </c>
      <c r="W3529" s="473"/>
      <c r="X3529" s="492">
        <v>45601</v>
      </c>
      <c r="Y3529" s="486" t="s">
        <v>4408</v>
      </c>
    </row>
    <row r="3530" spans="2:25" s="49" customFormat="1" ht="42.45" hidden="1" customHeight="1" x14ac:dyDescent="0.3">
      <c r="B3530" s="405" t="str">
        <f t="shared" ca="1" si="520"/>
        <v>VERO</v>
      </c>
      <c r="C3530" s="406" t="b">
        <f t="shared" si="510"/>
        <v>1</v>
      </c>
      <c r="D3530" s="406" t="b">
        <f>+IF(Q3530='Convalida dati'!$B$16,AND('Dealflow centrale'!V3530&lt;&gt;"",I3530&lt;&gt;""),IF(AND('Dealflow centrale'!Q3530='Convalida dati'!$B$17,'Dealflow centrale'!I3530=""),OR('Dealflow centrale'!V3530="",V3530='Convalida dati'!$D$8),"FALSO"))</f>
        <v>1</v>
      </c>
      <c r="E3530" s="406" t="b">
        <f>+IF(OR(T3530='Convalida dati'!$F$4,T3530='Convalida dati'!$F$5,T3530='Convalida dati'!$F$8),OR('Dealflow centrale'!V3530='Convalida dati'!$D$9,V3530='Convalida dati'!$D$6,V3530='Convalida dati'!$D$7,V3530='Convalida dati'!$D$11),IF(OR('Dealflow centrale'!T3530='Convalida dati'!$F$6,'Dealflow centrale'!T3530='Convalida dati'!$F$7),OR('Dealflow centrale'!V3530='Convalida dati'!$D$12,'Dealflow centrale'!V3530='Convalida dati'!$D$9,'Dealflow centrale'!V3530='Convalida dati'!$D$6),IF(T3530="",OR(V3530="",V3530='Convalida dati'!$D$8),"FALSO")))</f>
        <v>1</v>
      </c>
      <c r="F3530" s="407" t="str">
        <f t="shared" ca="1" si="521"/>
        <v>OK</v>
      </c>
      <c r="G3530" s="66">
        <f t="shared" si="490"/>
        <v>3525</v>
      </c>
      <c r="H3530" s="85">
        <v>45600</v>
      </c>
      <c r="I3530" s="296">
        <v>45600</v>
      </c>
      <c r="J3530" s="292" t="s">
        <v>6928</v>
      </c>
      <c r="K3530" s="76" t="s">
        <v>62</v>
      </c>
      <c r="L3530" s="76" t="s">
        <v>149</v>
      </c>
      <c r="M3530" s="76" t="s">
        <v>92</v>
      </c>
      <c r="N3530" s="64"/>
      <c r="O3530" s="272" t="s">
        <v>6927</v>
      </c>
      <c r="P3530" s="78" t="s">
        <v>34</v>
      </c>
      <c r="Q3530" s="280" t="s">
        <v>170</v>
      </c>
      <c r="R3530" s="382" t="s">
        <v>53</v>
      </c>
      <c r="S3530" s="387" t="str">
        <f>'EVCA sectoralclassification'!E180</f>
        <v>Financial institutions and services</v>
      </c>
      <c r="T3530" s="382" t="s">
        <v>166</v>
      </c>
      <c r="U3530" s="78" t="s">
        <v>218</v>
      </c>
      <c r="V3530" s="427" t="s">
        <v>5177</v>
      </c>
      <c r="W3530" s="462"/>
      <c r="X3530" s="489">
        <v>45601</v>
      </c>
      <c r="Y3530" s="482"/>
    </row>
    <row r="3531" spans="2:25" s="404" customFormat="1" ht="42.45" hidden="1" customHeight="1" x14ac:dyDescent="0.3">
      <c r="B3531" s="405" t="str">
        <f t="shared" ca="1" si="520"/>
        <v>VERO</v>
      </c>
      <c r="C3531" s="406" t="b">
        <f t="shared" si="510"/>
        <v>1</v>
      </c>
      <c r="D3531" s="406" t="b">
        <f>+IF(Q3531='Convalida dati'!$B$16,AND('Dealflow centrale'!V3531&lt;&gt;"",I3531&lt;&gt;""),IF(AND('Dealflow centrale'!Q3531='Convalida dati'!$B$17,'Dealflow centrale'!I3531=""),OR('Dealflow centrale'!V3531="",V3531='Convalida dati'!$D$8),"FALSO"))</f>
        <v>1</v>
      </c>
      <c r="E3531" s="406" t="b">
        <f>+IF(OR(T3531='Convalida dati'!$F$4,T3531='Convalida dati'!$F$5,T3531='Convalida dati'!$F$8),OR('Dealflow centrale'!V3531='Convalida dati'!$D$9,V3531='Convalida dati'!$D$6,V3531='Convalida dati'!$D$7,V3531='Convalida dati'!$D$11),IF(OR('Dealflow centrale'!T3531='Convalida dati'!$F$6,'Dealflow centrale'!T3531='Convalida dati'!$F$7),OR('Dealflow centrale'!V3531='Convalida dati'!$D$12,'Dealflow centrale'!V3531='Convalida dati'!$D$9,'Dealflow centrale'!V3531='Convalida dati'!$D$6),IF(T3531="",OR(V3531="",V3531='Convalida dati'!$D$8),"FALSO")))</f>
        <v>1</v>
      </c>
      <c r="F3531" s="407" t="str">
        <f t="shared" ca="1" si="521"/>
        <v>OK</v>
      </c>
      <c r="G3531" s="401">
        <f t="shared" si="490"/>
        <v>3526</v>
      </c>
      <c r="H3531" s="408">
        <v>45600</v>
      </c>
      <c r="I3531" s="403">
        <v>45600</v>
      </c>
      <c r="J3531" s="409" t="s">
        <v>6917</v>
      </c>
      <c r="K3531" s="410" t="s">
        <v>62</v>
      </c>
      <c r="L3531" s="410" t="s">
        <v>206</v>
      </c>
      <c r="M3531" s="400" t="s">
        <v>206</v>
      </c>
      <c r="N3531" s="299"/>
      <c r="O3531" s="411" t="s">
        <v>6929</v>
      </c>
      <c r="P3531" s="400" t="s">
        <v>34</v>
      </c>
      <c r="Q3531" s="412" t="s">
        <v>170</v>
      </c>
      <c r="R3531" s="413" t="s">
        <v>52</v>
      </c>
      <c r="S3531" s="398" t="str">
        <f>'EVCA sectoralclassification'!E231</f>
        <v>Medical devices and supplies</v>
      </c>
      <c r="T3531" s="413" t="s">
        <v>166</v>
      </c>
      <c r="U3531" s="400" t="s">
        <v>218</v>
      </c>
      <c r="V3531" s="431" t="s">
        <v>5177</v>
      </c>
      <c r="W3531" s="464"/>
      <c r="X3531" s="492">
        <v>45601</v>
      </c>
      <c r="Y3531" s="486"/>
    </row>
    <row r="3532" spans="2:25" s="49" customFormat="1" ht="42.45" hidden="1" customHeight="1" x14ac:dyDescent="0.3">
      <c r="B3532" s="405" t="str">
        <f t="shared" ref="B3532:B3544" ca="1" si="522">IF(AND(+H3532&lt;=X3532,X3532&lt;=TODAY()),"VERO","FALSO")</f>
        <v>VERO</v>
      </c>
      <c r="C3532" s="406" t="b">
        <f t="shared" si="510"/>
        <v>1</v>
      </c>
      <c r="D3532" s="406" t="b">
        <f>+IF(Q3532='Convalida dati'!$B$16,AND('Dealflow centrale'!V3532&lt;&gt;"",I3532&lt;&gt;""),IF(AND('Dealflow centrale'!Q3532='Convalida dati'!$B$17,'Dealflow centrale'!I3532=""),OR('Dealflow centrale'!V3532="",V3532='Convalida dati'!$D$8),"FALSO"))</f>
        <v>1</v>
      </c>
      <c r="E3532" s="406" t="b">
        <f>+IF(OR(T3532='Convalida dati'!$F$4,T3532='Convalida dati'!$F$5,T3532='Convalida dati'!$F$8),OR('Dealflow centrale'!V3532='Convalida dati'!$D$9,V3532='Convalida dati'!$D$6,V3532='Convalida dati'!$D$7,V3532='Convalida dati'!$D$11),IF(OR('Dealflow centrale'!T3532='Convalida dati'!$F$6,'Dealflow centrale'!T3532='Convalida dati'!$F$7),OR('Dealflow centrale'!V3532='Convalida dati'!$D$12,'Dealflow centrale'!V3532='Convalida dati'!$D$9,'Dealflow centrale'!V3532='Convalida dati'!$D$6),IF(T3532="",OR(V3532="",V3532='Convalida dati'!$D$8),"FALSO")))</f>
        <v>1</v>
      </c>
      <c r="F3532" s="407" t="str">
        <f t="shared" ref="F3532:F3544" ca="1" si="523">+IF(AND(B3532="VERO",C3532=TRUE,D3532=TRUE,E3532=TRUE),"OK","ERRORE")</f>
        <v>OK</v>
      </c>
      <c r="G3532" s="66">
        <f t="shared" si="490"/>
        <v>3527</v>
      </c>
      <c r="H3532" s="85">
        <v>45601</v>
      </c>
      <c r="I3532" s="296">
        <v>45601</v>
      </c>
      <c r="J3532" s="292" t="s">
        <v>6931</v>
      </c>
      <c r="K3532" s="76" t="s">
        <v>62</v>
      </c>
      <c r="L3532" s="76" t="s">
        <v>3944</v>
      </c>
      <c r="M3532" s="76" t="s">
        <v>103</v>
      </c>
      <c r="N3532" s="64"/>
      <c r="O3532" s="272" t="s">
        <v>5126</v>
      </c>
      <c r="P3532" s="78" t="s">
        <v>35</v>
      </c>
      <c r="Q3532" s="280" t="s">
        <v>170</v>
      </c>
      <c r="R3532" s="382" t="s">
        <v>49</v>
      </c>
      <c r="S3532" s="387" t="str">
        <f>'EVCA sectoralclassification'!E214</f>
        <v>Systems software</v>
      </c>
      <c r="T3532" s="382" t="s">
        <v>166</v>
      </c>
      <c r="U3532" s="78" t="s">
        <v>218</v>
      </c>
      <c r="V3532" s="427" t="s">
        <v>5177</v>
      </c>
      <c r="W3532" s="462"/>
      <c r="X3532" s="489">
        <v>45608</v>
      </c>
      <c r="Y3532" s="482"/>
    </row>
    <row r="3533" spans="2:25" s="404" customFormat="1" ht="42.45" hidden="1" customHeight="1" x14ac:dyDescent="0.3">
      <c r="B3533" s="405" t="str">
        <f t="shared" ca="1" si="522"/>
        <v>VERO</v>
      </c>
      <c r="C3533" s="406" t="b">
        <f t="shared" si="510"/>
        <v>1</v>
      </c>
      <c r="D3533" s="406" t="b">
        <f>+IF(Q3533='Convalida dati'!$B$16,AND('Dealflow centrale'!V3533&lt;&gt;"",I3533&lt;&gt;""),IF(AND('Dealflow centrale'!Q3533='Convalida dati'!$B$17,'Dealflow centrale'!I3533=""),OR('Dealflow centrale'!V3533="",V3533='Convalida dati'!$D$8),"FALSO"))</f>
        <v>1</v>
      </c>
      <c r="E3533" s="406" t="b">
        <f>+IF(OR(T3533='Convalida dati'!$F$4,T3533='Convalida dati'!$F$5,T3533='Convalida dati'!$F$8),OR('Dealflow centrale'!V3533='Convalida dati'!$D$9,V3533='Convalida dati'!$D$6,V3533='Convalida dati'!$D$7,V3533='Convalida dati'!$D$11),IF(OR('Dealflow centrale'!T3533='Convalida dati'!$F$6,'Dealflow centrale'!T3533='Convalida dati'!$F$7),OR('Dealflow centrale'!V3533='Convalida dati'!$D$12,'Dealflow centrale'!V3533='Convalida dati'!$D$9,'Dealflow centrale'!V3533='Convalida dati'!$D$6),IF(T3533="",OR(V3533="",V3533='Convalida dati'!$D$8),"FALSO")))</f>
        <v>1</v>
      </c>
      <c r="F3533" s="407" t="str">
        <f t="shared" ca="1" si="523"/>
        <v>OK</v>
      </c>
      <c r="G3533" s="401">
        <f t="shared" ref="G3533:G3595" si="524">+G3532+1</f>
        <v>3528</v>
      </c>
      <c r="H3533" s="408">
        <v>45601</v>
      </c>
      <c r="I3533" s="403">
        <v>45601</v>
      </c>
      <c r="J3533" s="409" t="s">
        <v>6932</v>
      </c>
      <c r="K3533" s="410" t="s">
        <v>62</v>
      </c>
      <c r="L3533" s="410" t="s">
        <v>149</v>
      </c>
      <c r="M3533" s="400" t="s">
        <v>92</v>
      </c>
      <c r="N3533" s="299"/>
      <c r="O3533" s="411" t="s">
        <v>6943</v>
      </c>
      <c r="P3533" s="400" t="s">
        <v>34</v>
      </c>
      <c r="Q3533" s="412" t="s">
        <v>170</v>
      </c>
      <c r="R3533" s="413" t="s">
        <v>46</v>
      </c>
      <c r="S3533" s="398" t="str">
        <f>'EVCA sectoralclassification'!E176</f>
        <v>Environmental services</v>
      </c>
      <c r="T3533" s="413" t="s">
        <v>166</v>
      </c>
      <c r="U3533" s="400" t="s">
        <v>218</v>
      </c>
      <c r="V3533" s="431" t="s">
        <v>5177</v>
      </c>
      <c r="W3533" s="464"/>
      <c r="X3533" s="492">
        <v>45608</v>
      </c>
      <c r="Y3533" s="486"/>
    </row>
    <row r="3534" spans="2:25" s="49" customFormat="1" ht="42.45" hidden="1" customHeight="1" x14ac:dyDescent="0.3">
      <c r="B3534" s="405" t="str">
        <f t="shared" ca="1" si="522"/>
        <v>VERO</v>
      </c>
      <c r="C3534" s="406" t="b">
        <f t="shared" si="510"/>
        <v>1</v>
      </c>
      <c r="D3534" s="406" t="b">
        <f>+IF(Q3534='Convalida dati'!$B$16,AND('Dealflow centrale'!V3534&lt;&gt;"",I3534&lt;&gt;""),IF(AND('Dealflow centrale'!Q3534='Convalida dati'!$B$17,'Dealflow centrale'!I3534=""),OR('Dealflow centrale'!V3534="",V3534='Convalida dati'!$D$8),"FALSO"))</f>
        <v>1</v>
      </c>
      <c r="E3534" s="406" t="b">
        <f>+IF(OR(T3534='Convalida dati'!$F$4,T3534='Convalida dati'!$F$5,T3534='Convalida dati'!$F$8),OR('Dealflow centrale'!V3534='Convalida dati'!$D$9,V3534='Convalida dati'!$D$6,V3534='Convalida dati'!$D$7,V3534='Convalida dati'!$D$11),IF(OR('Dealflow centrale'!T3534='Convalida dati'!$F$6,'Dealflow centrale'!T3534='Convalida dati'!$F$7),OR('Dealflow centrale'!V3534='Convalida dati'!$D$12,'Dealflow centrale'!V3534='Convalida dati'!$D$9,'Dealflow centrale'!V3534='Convalida dati'!$D$6),IF(T3534="",OR(V3534="",V3534='Convalida dati'!$D$8),"FALSO")))</f>
        <v>1</v>
      </c>
      <c r="F3534" s="407" t="str">
        <f t="shared" ca="1" si="523"/>
        <v>OK</v>
      </c>
      <c r="G3534" s="66">
        <f t="shared" si="524"/>
        <v>3529</v>
      </c>
      <c r="H3534" s="85">
        <v>45590</v>
      </c>
      <c r="I3534" s="296">
        <v>45601</v>
      </c>
      <c r="J3534" s="292" t="s">
        <v>6933</v>
      </c>
      <c r="K3534" s="76" t="s">
        <v>62</v>
      </c>
      <c r="L3534" s="76" t="s">
        <v>234</v>
      </c>
      <c r="M3534" s="76" t="s">
        <v>96</v>
      </c>
      <c r="N3534" s="64"/>
      <c r="O3534" s="272" t="s">
        <v>6944</v>
      </c>
      <c r="P3534" s="78" t="s">
        <v>35</v>
      </c>
      <c r="Q3534" s="280" t="s">
        <v>170</v>
      </c>
      <c r="R3534" s="382" t="s">
        <v>48</v>
      </c>
      <c r="S3534" s="387" t="str">
        <f>'EVCA sectoralclassification'!E199</f>
        <v>Internet technologies</v>
      </c>
      <c r="T3534" s="382" t="s">
        <v>167</v>
      </c>
      <c r="U3534" s="78" t="s">
        <v>218</v>
      </c>
      <c r="V3534" s="427" t="s">
        <v>5177</v>
      </c>
      <c r="W3534" s="462"/>
      <c r="X3534" s="489">
        <v>45608</v>
      </c>
      <c r="Y3534" s="482"/>
    </row>
    <row r="3535" spans="2:25" s="404" customFormat="1" ht="42.45" hidden="1" customHeight="1" x14ac:dyDescent="0.3">
      <c r="B3535" s="405" t="str">
        <f t="shared" ca="1" si="522"/>
        <v>VERO</v>
      </c>
      <c r="C3535" s="406" t="b">
        <f t="shared" si="510"/>
        <v>1</v>
      </c>
      <c r="D3535" s="406" t="b">
        <f>+IF(Q3535='Convalida dati'!$B$16,AND('Dealflow centrale'!V3535&lt;&gt;"",I3535&lt;&gt;""),IF(AND('Dealflow centrale'!Q3535='Convalida dati'!$B$17,'Dealflow centrale'!I3535=""),OR('Dealflow centrale'!V3535="",V3535='Convalida dati'!$D$8),"FALSO"))</f>
        <v>1</v>
      </c>
      <c r="E3535" s="406" t="b">
        <f>+IF(OR(T3535='Convalida dati'!$F$4,T3535='Convalida dati'!$F$5,T3535='Convalida dati'!$F$8),OR('Dealflow centrale'!V3535='Convalida dati'!$D$9,V3535='Convalida dati'!$D$6,V3535='Convalida dati'!$D$7,V3535='Convalida dati'!$D$11),IF(OR('Dealflow centrale'!T3535='Convalida dati'!$F$6,'Dealflow centrale'!T3535='Convalida dati'!$F$7),OR('Dealflow centrale'!V3535='Convalida dati'!$D$12,'Dealflow centrale'!V3535='Convalida dati'!$D$9,'Dealflow centrale'!V3535='Convalida dati'!$D$6),IF(T3535="",OR(V3535="",V3535='Convalida dati'!$D$8),"FALSO")))</f>
        <v>1</v>
      </c>
      <c r="F3535" s="407" t="str">
        <f t="shared" ca="1" si="523"/>
        <v>OK</v>
      </c>
      <c r="G3535" s="401">
        <f t="shared" si="524"/>
        <v>3530</v>
      </c>
      <c r="H3535" s="408">
        <v>45602</v>
      </c>
      <c r="I3535" s="403">
        <v>45602</v>
      </c>
      <c r="J3535" s="409" t="s">
        <v>6946</v>
      </c>
      <c r="K3535" s="410" t="s">
        <v>62</v>
      </c>
      <c r="L3535" s="410" t="s">
        <v>202</v>
      </c>
      <c r="M3535" s="400" t="s">
        <v>89</v>
      </c>
      <c r="N3535" s="299"/>
      <c r="O3535" s="411" t="s">
        <v>6945</v>
      </c>
      <c r="P3535" s="400" t="s">
        <v>34</v>
      </c>
      <c r="Q3535" s="412" t="s">
        <v>170</v>
      </c>
      <c r="R3535" s="413" t="s">
        <v>53</v>
      </c>
      <c r="S3535" s="398" t="str">
        <f>'EVCA sectoralclassification'!E180</f>
        <v>Financial institutions and services</v>
      </c>
      <c r="T3535" s="413" t="s">
        <v>166</v>
      </c>
      <c r="U3535" s="400" t="s">
        <v>218</v>
      </c>
      <c r="V3535" s="431" t="s">
        <v>5177</v>
      </c>
      <c r="W3535" s="464"/>
      <c r="X3535" s="492">
        <v>45608</v>
      </c>
      <c r="Y3535" s="486"/>
    </row>
    <row r="3536" spans="2:25" s="49" customFormat="1" ht="42.45" hidden="1" customHeight="1" x14ac:dyDescent="0.3">
      <c r="B3536" s="405" t="str">
        <f t="shared" ca="1" si="522"/>
        <v>VERO</v>
      </c>
      <c r="C3536" s="406" t="b">
        <f t="shared" si="510"/>
        <v>1</v>
      </c>
      <c r="D3536" s="406" t="b">
        <f>+IF(Q3536='Convalida dati'!$B$16,AND('Dealflow centrale'!V3536&lt;&gt;"",I3536&lt;&gt;""),IF(AND('Dealflow centrale'!Q3536='Convalida dati'!$B$17,'Dealflow centrale'!I3536=""),OR('Dealflow centrale'!V3536="",V3536='Convalida dati'!$D$8),"FALSO"))</f>
        <v>1</v>
      </c>
      <c r="E3536" s="406" t="b">
        <f>+IF(OR(T3536='Convalida dati'!$F$4,T3536='Convalida dati'!$F$5,T3536='Convalida dati'!$F$8),OR('Dealflow centrale'!V3536='Convalida dati'!$D$9,V3536='Convalida dati'!$D$6,V3536='Convalida dati'!$D$7,V3536='Convalida dati'!$D$11),IF(OR('Dealflow centrale'!T3536='Convalida dati'!$F$6,'Dealflow centrale'!T3536='Convalida dati'!$F$7),OR('Dealflow centrale'!V3536='Convalida dati'!$D$12,'Dealflow centrale'!V3536='Convalida dati'!$D$9,'Dealflow centrale'!V3536='Convalida dati'!$D$6),IF(T3536="",OR(V3536="",V3536='Convalida dati'!$D$8),"FALSO")))</f>
        <v>1</v>
      </c>
      <c r="F3536" s="407" t="str">
        <f t="shared" ca="1" si="523"/>
        <v>OK</v>
      </c>
      <c r="G3536" s="66">
        <f t="shared" si="524"/>
        <v>3531</v>
      </c>
      <c r="H3536" s="85">
        <v>45602</v>
      </c>
      <c r="I3536" s="296">
        <v>45602</v>
      </c>
      <c r="J3536" s="292" t="s">
        <v>6934</v>
      </c>
      <c r="K3536" s="76" t="s">
        <v>62</v>
      </c>
      <c r="L3536" s="76" t="s">
        <v>773</v>
      </c>
      <c r="M3536" s="76" t="s">
        <v>98</v>
      </c>
      <c r="N3536" s="64"/>
      <c r="O3536" s="272" t="s">
        <v>5092</v>
      </c>
      <c r="P3536" s="78" t="s">
        <v>83</v>
      </c>
      <c r="Q3536" s="280" t="s">
        <v>170</v>
      </c>
      <c r="R3536" s="382" t="s">
        <v>49</v>
      </c>
      <c r="S3536" s="387" t="str">
        <f>'EVCA sectoralclassification'!E214</f>
        <v>Systems software</v>
      </c>
      <c r="T3536" s="382" t="s">
        <v>166</v>
      </c>
      <c r="U3536" s="78" t="s">
        <v>218</v>
      </c>
      <c r="V3536" s="427" t="s">
        <v>5177</v>
      </c>
      <c r="W3536" s="462"/>
      <c r="X3536" s="489">
        <v>45608</v>
      </c>
      <c r="Y3536" s="482"/>
    </row>
    <row r="3537" spans="2:26" s="404" customFormat="1" ht="42.45" hidden="1" customHeight="1" x14ac:dyDescent="0.3">
      <c r="B3537" s="405" t="str">
        <f t="shared" ca="1" si="522"/>
        <v>VERO</v>
      </c>
      <c r="C3537" s="406" t="b">
        <f t="shared" si="510"/>
        <v>1</v>
      </c>
      <c r="D3537" s="406" t="b">
        <f>+IF(Q3537='Convalida dati'!$B$16,AND('Dealflow centrale'!V3537&lt;&gt;"",I3537&lt;&gt;""),IF(AND('Dealflow centrale'!Q3537='Convalida dati'!$B$17,'Dealflow centrale'!I3537=""),OR('Dealflow centrale'!V3537="",V3537='Convalida dati'!$D$8),"FALSO"))</f>
        <v>1</v>
      </c>
      <c r="E3537" s="406" t="b">
        <f>+IF(OR(T3537='Convalida dati'!$F$4,T3537='Convalida dati'!$F$5,T3537='Convalida dati'!$F$8),OR('Dealflow centrale'!V3537='Convalida dati'!$D$9,V3537='Convalida dati'!$D$6,V3537='Convalida dati'!$D$7,V3537='Convalida dati'!$D$11),IF(OR('Dealflow centrale'!T3537='Convalida dati'!$F$6,'Dealflow centrale'!T3537='Convalida dati'!$F$7),OR('Dealflow centrale'!V3537='Convalida dati'!$D$12,'Dealflow centrale'!V3537='Convalida dati'!$D$9,'Dealflow centrale'!V3537='Convalida dati'!$D$6),IF(T3537="",OR(V3537="",V3537='Convalida dati'!$D$8),"FALSO")))</f>
        <v>1</v>
      </c>
      <c r="F3537" s="407" t="str">
        <f t="shared" ca="1" si="523"/>
        <v>OK</v>
      </c>
      <c r="G3537" s="401">
        <f t="shared" si="524"/>
        <v>3532</v>
      </c>
      <c r="H3537" s="408">
        <v>45603</v>
      </c>
      <c r="I3537" s="403">
        <v>45603</v>
      </c>
      <c r="J3537" s="409" t="s">
        <v>6935</v>
      </c>
      <c r="K3537" s="410" t="s">
        <v>62</v>
      </c>
      <c r="L3537" s="410" t="s">
        <v>231</v>
      </c>
      <c r="M3537" s="400" t="s">
        <v>91</v>
      </c>
      <c r="N3537" s="299"/>
      <c r="O3537" s="411" t="s">
        <v>6947</v>
      </c>
      <c r="P3537" s="400" t="s">
        <v>34</v>
      </c>
      <c r="Q3537" s="412" t="s">
        <v>170</v>
      </c>
      <c r="R3537" s="413" t="s">
        <v>48</v>
      </c>
      <c r="S3537" s="398" t="str">
        <f>'EVCA sectoralclassification'!E200</f>
        <v>Internet technologies</v>
      </c>
      <c r="T3537" s="413" t="s">
        <v>166</v>
      </c>
      <c r="U3537" s="400" t="s">
        <v>218</v>
      </c>
      <c r="V3537" s="431" t="s">
        <v>5177</v>
      </c>
      <c r="W3537" s="464"/>
      <c r="X3537" s="492">
        <v>45608</v>
      </c>
      <c r="Y3537" s="486"/>
    </row>
    <row r="3538" spans="2:26" ht="42.45" hidden="1" customHeight="1" x14ac:dyDescent="0.3">
      <c r="B3538" s="405" t="str">
        <f t="shared" ca="1" si="522"/>
        <v>VERO</v>
      </c>
      <c r="C3538" s="406" t="b">
        <f t="shared" si="510"/>
        <v>1</v>
      </c>
      <c r="D3538" s="406" t="b">
        <f>+IF(Q3538='Convalida dati'!$B$16,AND('Dealflow centrale'!V3538&lt;&gt;"",I3538&lt;&gt;""),IF(AND('Dealflow centrale'!Q3538='Convalida dati'!$B$17,'Dealflow centrale'!I3538=""),OR('Dealflow centrale'!V3538="",V3538='Convalida dati'!$D$8),"FALSO"))</f>
        <v>1</v>
      </c>
      <c r="E3538" s="406" t="b">
        <f>+IF(OR(T3538='Convalida dati'!$F$4,T3538='Convalida dati'!$F$5,T3538='Convalida dati'!$F$8),OR('Dealflow centrale'!V3538='Convalida dati'!$D$9,V3538='Convalida dati'!$D$6,V3538='Convalida dati'!$D$7,V3538='Convalida dati'!$D$11),IF(OR('Dealflow centrale'!T3538='Convalida dati'!$F$6,'Dealflow centrale'!T3538='Convalida dati'!$F$7),OR('Dealflow centrale'!V3538='Convalida dati'!$D$12,'Dealflow centrale'!V3538='Convalida dati'!$D$9,'Dealflow centrale'!V3538='Convalida dati'!$D$6),IF(T3538="",OR(V3538="",V3538='Convalida dati'!$D$8),"FALSO")))</f>
        <v>1</v>
      </c>
      <c r="F3538" s="407" t="str">
        <f t="shared" ca="1" si="523"/>
        <v>OK</v>
      </c>
      <c r="G3538" s="66">
        <f t="shared" si="524"/>
        <v>3533</v>
      </c>
      <c r="H3538" s="85">
        <v>45604</v>
      </c>
      <c r="I3538" s="296">
        <v>45604</v>
      </c>
      <c r="J3538" s="292" t="s">
        <v>6936</v>
      </c>
      <c r="K3538" s="76" t="s">
        <v>62</v>
      </c>
      <c r="L3538" s="76" t="s">
        <v>149</v>
      </c>
      <c r="M3538" s="76" t="s">
        <v>92</v>
      </c>
      <c r="N3538" s="64"/>
      <c r="O3538" s="272" t="s">
        <v>6049</v>
      </c>
      <c r="P3538" s="78" t="s">
        <v>35</v>
      </c>
      <c r="Q3538" s="280" t="s">
        <v>170</v>
      </c>
      <c r="R3538" s="382" t="s">
        <v>48</v>
      </c>
      <c r="S3538" s="387" t="str">
        <f>'EVCA sectoralclassification'!E200</f>
        <v>Internet technologies</v>
      </c>
      <c r="T3538" s="382" t="s">
        <v>166</v>
      </c>
      <c r="U3538" s="78" t="s">
        <v>218</v>
      </c>
      <c r="V3538" s="427" t="s">
        <v>5177</v>
      </c>
      <c r="W3538" s="462"/>
      <c r="X3538" s="489">
        <v>45608</v>
      </c>
      <c r="Y3538" s="482"/>
      <c r="Z3538" s="49"/>
    </row>
    <row r="3539" spans="2:26" s="404" customFormat="1" ht="42.45" hidden="1" customHeight="1" x14ac:dyDescent="0.3">
      <c r="B3539" s="405" t="str">
        <f t="shared" ca="1" si="522"/>
        <v>VERO</v>
      </c>
      <c r="C3539" s="406" t="b">
        <f t="shared" si="510"/>
        <v>1</v>
      </c>
      <c r="D3539" s="406" t="b">
        <f>+IF(Q3539='Convalida dati'!$B$16,AND('Dealflow centrale'!V3539&lt;&gt;"",I3539&lt;&gt;""),IF(AND('Dealflow centrale'!Q3539='Convalida dati'!$B$17,'Dealflow centrale'!I3539=""),OR('Dealflow centrale'!V3539="",V3539='Convalida dati'!$D$8),"FALSO"))</f>
        <v>1</v>
      </c>
      <c r="E3539" s="406" t="b">
        <f>+IF(OR(T3539='Convalida dati'!$F$4,T3539='Convalida dati'!$F$5,T3539='Convalida dati'!$F$8),OR('Dealflow centrale'!V3539='Convalida dati'!$D$9,V3539='Convalida dati'!$D$6,V3539='Convalida dati'!$D$7,V3539='Convalida dati'!$D$11),IF(OR('Dealflow centrale'!T3539='Convalida dati'!$F$6,'Dealflow centrale'!T3539='Convalida dati'!$F$7),OR('Dealflow centrale'!V3539='Convalida dati'!$D$12,'Dealflow centrale'!V3539='Convalida dati'!$D$9,'Dealflow centrale'!V3539='Convalida dati'!$D$6),IF(T3539="",OR(V3539="",V3539='Convalida dati'!$D$8),"FALSO")))</f>
        <v>1</v>
      </c>
      <c r="F3539" s="407" t="str">
        <f t="shared" ca="1" si="523"/>
        <v>OK</v>
      </c>
      <c r="G3539" s="401">
        <f t="shared" si="524"/>
        <v>3534</v>
      </c>
      <c r="H3539" s="408">
        <v>45604</v>
      </c>
      <c r="I3539" s="403">
        <v>45604</v>
      </c>
      <c r="J3539" s="409" t="s">
        <v>6937</v>
      </c>
      <c r="K3539" s="410" t="s">
        <v>64</v>
      </c>
      <c r="L3539" s="410" t="s">
        <v>705</v>
      </c>
      <c r="M3539" s="400" t="s">
        <v>187</v>
      </c>
      <c r="N3539" s="299"/>
      <c r="O3539" s="411" t="s">
        <v>6948</v>
      </c>
      <c r="P3539" s="400" t="s">
        <v>34</v>
      </c>
      <c r="Q3539" s="412" t="s">
        <v>170</v>
      </c>
      <c r="R3539" s="413" t="s">
        <v>53</v>
      </c>
      <c r="S3539" s="398" t="str">
        <f>'EVCA sectoralclassification'!E148</f>
        <v>Hospitality, sports and entertainment facilities</v>
      </c>
      <c r="T3539" s="413" t="s">
        <v>166</v>
      </c>
      <c r="U3539" s="400" t="s">
        <v>218</v>
      </c>
      <c r="V3539" s="450" t="s">
        <v>174</v>
      </c>
      <c r="W3539" s="473"/>
      <c r="X3539" s="492">
        <v>45608</v>
      </c>
      <c r="Y3539" s="486" t="s">
        <v>4408</v>
      </c>
    </row>
    <row r="3540" spans="2:26" ht="42.45" hidden="1" customHeight="1" x14ac:dyDescent="0.3">
      <c r="B3540" s="405" t="str">
        <f t="shared" ca="1" si="522"/>
        <v>VERO</v>
      </c>
      <c r="C3540" s="406" t="b">
        <f t="shared" si="510"/>
        <v>1</v>
      </c>
      <c r="D3540" s="406" t="b">
        <f>+IF(Q3540='Convalida dati'!$B$16,AND('Dealflow centrale'!V3540&lt;&gt;"",I3540&lt;&gt;""),IF(AND('Dealflow centrale'!Q3540='Convalida dati'!$B$17,'Dealflow centrale'!I3540=""),OR('Dealflow centrale'!V3540="",V3540='Convalida dati'!$D$8),"FALSO"))</f>
        <v>1</v>
      </c>
      <c r="E3540" s="406" t="b">
        <f>+IF(OR(T3540='Convalida dati'!$F$4,T3540='Convalida dati'!$F$5,T3540='Convalida dati'!$F$8),OR('Dealflow centrale'!V3540='Convalida dati'!$D$9,V3540='Convalida dati'!$D$6,V3540='Convalida dati'!$D$7,V3540='Convalida dati'!$D$11),IF(OR('Dealflow centrale'!T3540='Convalida dati'!$F$6,'Dealflow centrale'!T3540='Convalida dati'!$F$7),OR('Dealflow centrale'!V3540='Convalida dati'!$D$12,'Dealflow centrale'!V3540='Convalida dati'!$D$9,'Dealflow centrale'!V3540='Convalida dati'!$D$6),IF(T3540="",OR(V3540="",V3540='Convalida dati'!$D$8),"FALSO")))</f>
        <v>1</v>
      </c>
      <c r="F3540" s="407" t="str">
        <f t="shared" ca="1" si="523"/>
        <v>OK</v>
      </c>
      <c r="G3540" s="66">
        <f t="shared" si="524"/>
        <v>3535</v>
      </c>
      <c r="H3540" s="85">
        <v>45604</v>
      </c>
      <c r="I3540" s="296">
        <v>45604</v>
      </c>
      <c r="J3540" s="292" t="s">
        <v>6938</v>
      </c>
      <c r="K3540" s="76" t="s">
        <v>206</v>
      </c>
      <c r="L3540" s="76" t="s">
        <v>206</v>
      </c>
      <c r="M3540" s="76" t="s">
        <v>206</v>
      </c>
      <c r="N3540" s="64"/>
      <c r="O3540" s="272" t="s">
        <v>6949</v>
      </c>
      <c r="P3540" s="78" t="s">
        <v>34</v>
      </c>
      <c r="Q3540" s="280" t="s">
        <v>170</v>
      </c>
      <c r="R3540" s="382" t="s">
        <v>47</v>
      </c>
      <c r="S3540" s="387" t="str">
        <f>'EVCA sectoralclassification'!E138</f>
        <v>Consumer goods: other</v>
      </c>
      <c r="T3540" s="382" t="s">
        <v>40</v>
      </c>
      <c r="U3540" s="78" t="s">
        <v>218</v>
      </c>
      <c r="V3540" s="423" t="s">
        <v>174</v>
      </c>
      <c r="W3540" s="288"/>
      <c r="X3540" s="489">
        <v>45608</v>
      </c>
      <c r="Y3540" s="482" t="s">
        <v>6950</v>
      </c>
      <c r="Z3540" s="49"/>
    </row>
    <row r="3541" spans="2:26" s="404" customFormat="1" ht="42.45" hidden="1" customHeight="1" x14ac:dyDescent="0.3">
      <c r="B3541" s="405" t="str">
        <f t="shared" ca="1" si="522"/>
        <v>VERO</v>
      </c>
      <c r="C3541" s="406" t="b">
        <f t="shared" si="510"/>
        <v>1</v>
      </c>
      <c r="D3541" s="406" t="b">
        <f>+IF(Q3541='Convalida dati'!$B$16,AND('Dealflow centrale'!V3541&lt;&gt;"",I3541&lt;&gt;""),IF(AND('Dealflow centrale'!Q3541='Convalida dati'!$B$17,'Dealflow centrale'!I3541=""),OR('Dealflow centrale'!V3541="",V3541='Convalida dati'!$D$8),"FALSO"))</f>
        <v>1</v>
      </c>
      <c r="E3541" s="406" t="b">
        <f>+IF(OR(T3541='Convalida dati'!$F$4,T3541='Convalida dati'!$F$5,T3541='Convalida dati'!$F$8),OR('Dealflow centrale'!V3541='Convalida dati'!$D$9,V3541='Convalida dati'!$D$6,V3541='Convalida dati'!$D$7,V3541='Convalida dati'!$D$11),IF(OR('Dealflow centrale'!T3541='Convalida dati'!$F$6,'Dealflow centrale'!T3541='Convalida dati'!$F$7),OR('Dealflow centrale'!V3541='Convalida dati'!$D$12,'Dealflow centrale'!V3541='Convalida dati'!$D$9,'Dealflow centrale'!V3541='Convalida dati'!$D$6),IF(T3541="",OR(V3541="",V3541='Convalida dati'!$D$8),"FALSO")))</f>
        <v>1</v>
      </c>
      <c r="F3541" s="407" t="str">
        <f t="shared" ca="1" si="523"/>
        <v>OK</v>
      </c>
      <c r="G3541" s="401">
        <f t="shared" si="524"/>
        <v>3536</v>
      </c>
      <c r="H3541" s="408">
        <v>45604</v>
      </c>
      <c r="I3541" s="403">
        <v>45604</v>
      </c>
      <c r="J3541" s="409" t="s">
        <v>6939</v>
      </c>
      <c r="K3541" s="410" t="s">
        <v>62</v>
      </c>
      <c r="L3541" s="410" t="s">
        <v>234</v>
      </c>
      <c r="M3541" s="400" t="s">
        <v>96</v>
      </c>
      <c r="N3541" s="299"/>
      <c r="O3541" s="411" t="s">
        <v>6005</v>
      </c>
      <c r="P3541" s="400" t="s">
        <v>83</v>
      </c>
      <c r="Q3541" s="412" t="s">
        <v>170</v>
      </c>
      <c r="R3541" s="413" t="s">
        <v>49</v>
      </c>
      <c r="S3541" s="398" t="str">
        <f>'EVCA sectoralclassification'!E214</f>
        <v>Systems software</v>
      </c>
      <c r="T3541" s="413" t="s">
        <v>166</v>
      </c>
      <c r="U3541" s="400" t="s">
        <v>218</v>
      </c>
      <c r="V3541" s="431" t="s">
        <v>5177</v>
      </c>
      <c r="W3541" s="464"/>
      <c r="X3541" s="492">
        <v>45608</v>
      </c>
      <c r="Y3541" s="486"/>
    </row>
    <row r="3542" spans="2:26" ht="42.45" hidden="1" customHeight="1" x14ac:dyDescent="0.3">
      <c r="B3542" s="405" t="str">
        <f t="shared" ca="1" si="522"/>
        <v>VERO</v>
      </c>
      <c r="C3542" s="406" t="b">
        <f t="shared" si="510"/>
        <v>1</v>
      </c>
      <c r="D3542" s="406" t="b">
        <f>+IF(Q3542='Convalida dati'!$B$16,AND('Dealflow centrale'!V3542&lt;&gt;"",I3542&lt;&gt;""),IF(AND('Dealflow centrale'!Q3542='Convalida dati'!$B$17,'Dealflow centrale'!I3542=""),OR('Dealflow centrale'!V3542="",V3542='Convalida dati'!$D$8),"FALSO"))</f>
        <v>1</v>
      </c>
      <c r="E3542" s="406" t="b">
        <f>+IF(OR(T3542='Convalida dati'!$F$4,T3542='Convalida dati'!$F$5,T3542='Convalida dati'!$F$8),OR('Dealflow centrale'!V3542='Convalida dati'!$D$9,V3542='Convalida dati'!$D$6,V3542='Convalida dati'!$D$7,V3542='Convalida dati'!$D$11),IF(OR('Dealflow centrale'!T3542='Convalida dati'!$F$6,'Dealflow centrale'!T3542='Convalida dati'!$F$7),OR('Dealflow centrale'!V3542='Convalida dati'!$D$12,'Dealflow centrale'!V3542='Convalida dati'!$D$9,'Dealflow centrale'!V3542='Convalida dati'!$D$6),IF(T3542="",OR(V3542="",V3542='Convalida dati'!$D$8),"FALSO")))</f>
        <v>1</v>
      </c>
      <c r="F3542" s="407" t="str">
        <f t="shared" ca="1" si="523"/>
        <v>OK</v>
      </c>
      <c r="G3542" s="66">
        <f t="shared" si="524"/>
        <v>3537</v>
      </c>
      <c r="H3542" s="85">
        <v>45604</v>
      </c>
      <c r="I3542" s="296">
        <v>45604</v>
      </c>
      <c r="J3542" s="292" t="s">
        <v>6940</v>
      </c>
      <c r="K3542" s="76" t="s">
        <v>62</v>
      </c>
      <c r="L3542" s="76" t="s">
        <v>165</v>
      </c>
      <c r="M3542" s="76" t="s">
        <v>90</v>
      </c>
      <c r="N3542" s="64"/>
      <c r="O3542" s="272" t="s">
        <v>6005</v>
      </c>
      <c r="P3542" s="78" t="s">
        <v>83</v>
      </c>
      <c r="Q3542" s="280" t="s">
        <v>170</v>
      </c>
      <c r="R3542" s="382" t="s">
        <v>48</v>
      </c>
      <c r="S3542" s="387" t="str">
        <f>'EVCA sectoralclassification'!E200</f>
        <v>Internet technologies</v>
      </c>
      <c r="T3542" s="382" t="s">
        <v>166</v>
      </c>
      <c r="U3542" s="78" t="s">
        <v>218</v>
      </c>
      <c r="V3542" s="427" t="s">
        <v>5177</v>
      </c>
      <c r="W3542" s="462"/>
      <c r="X3542" s="489">
        <v>45608</v>
      </c>
      <c r="Y3542" s="482"/>
      <c r="Z3542" s="49"/>
    </row>
    <row r="3543" spans="2:26" s="404" customFormat="1" ht="42.45" hidden="1" customHeight="1" x14ac:dyDescent="0.3">
      <c r="B3543" s="405" t="str">
        <f t="shared" ca="1" si="522"/>
        <v>VERO</v>
      </c>
      <c r="C3543" s="406" t="b">
        <f t="shared" ref="C3543:C3558" si="525">+(AND(G3543&lt;&gt;"",H3543&lt;&gt;"",J3543&lt;&gt;"",K3543&lt;&gt;"",L3543&lt;&gt;"",M3543&lt;&gt;"",P3543&lt;&gt;"",Q3543&lt;&gt;""))</f>
        <v>1</v>
      </c>
      <c r="D3543" s="406" t="b">
        <f>+IF(Q3543='Convalida dati'!$B$16,AND('Dealflow centrale'!V3543&lt;&gt;"",I3543&lt;&gt;""),IF(AND('Dealflow centrale'!Q3543='Convalida dati'!$B$17,'Dealflow centrale'!I3543=""),OR('Dealflow centrale'!V3543="",V3543='Convalida dati'!$D$8),"FALSO"))</f>
        <v>1</v>
      </c>
      <c r="E3543" s="406" t="b">
        <f>+IF(OR(T3543='Convalida dati'!$F$4,T3543='Convalida dati'!$F$5,T3543='Convalida dati'!$F$8),OR('Dealflow centrale'!V3543='Convalida dati'!$D$9,V3543='Convalida dati'!$D$6,V3543='Convalida dati'!$D$7,V3543='Convalida dati'!$D$11),IF(OR('Dealflow centrale'!T3543='Convalida dati'!$F$6,'Dealflow centrale'!T3543='Convalida dati'!$F$7),OR('Dealflow centrale'!V3543='Convalida dati'!$D$12,'Dealflow centrale'!V3543='Convalida dati'!$D$9,'Dealflow centrale'!V3543='Convalida dati'!$D$6),IF(T3543="",OR(V3543="",V3543='Convalida dati'!$D$8),"FALSO")))</f>
        <v>1</v>
      </c>
      <c r="F3543" s="407" t="str">
        <f t="shared" ca="1" si="523"/>
        <v>OK</v>
      </c>
      <c r="G3543" s="401">
        <f t="shared" si="524"/>
        <v>3538</v>
      </c>
      <c r="H3543" s="408">
        <v>45607</v>
      </c>
      <c r="I3543" s="403"/>
      <c r="J3543" s="409" t="s">
        <v>6941</v>
      </c>
      <c r="K3543" s="410" t="s">
        <v>62</v>
      </c>
      <c r="L3543" s="410" t="s">
        <v>202</v>
      </c>
      <c r="M3543" s="400" t="s">
        <v>89</v>
      </c>
      <c r="N3543" s="299"/>
      <c r="O3543" s="411" t="s">
        <v>6951</v>
      </c>
      <c r="P3543" s="400" t="s">
        <v>34</v>
      </c>
      <c r="Q3543" s="412" t="s">
        <v>67</v>
      </c>
      <c r="R3543" s="413"/>
      <c r="S3543" s="398"/>
      <c r="T3543" s="413"/>
      <c r="U3543" s="400"/>
      <c r="V3543" s="424" t="s">
        <v>781</v>
      </c>
      <c r="W3543" s="289"/>
      <c r="X3543" s="492">
        <v>45608</v>
      </c>
      <c r="Y3543" s="486"/>
    </row>
    <row r="3544" spans="2:26" ht="42.45" hidden="1" customHeight="1" x14ac:dyDescent="0.3">
      <c r="B3544" s="405" t="str">
        <f t="shared" ca="1" si="522"/>
        <v>VERO</v>
      </c>
      <c r="C3544" s="406" t="b">
        <f t="shared" si="525"/>
        <v>1</v>
      </c>
      <c r="D3544" s="406" t="b">
        <f>+IF(Q3544='Convalida dati'!$B$16,AND('Dealflow centrale'!V3544&lt;&gt;"",I3544&lt;&gt;""),IF(AND('Dealflow centrale'!Q3544='Convalida dati'!$B$17,'Dealflow centrale'!I3544=""),OR('Dealflow centrale'!V3544="",V3544='Convalida dati'!$D$8),"FALSO"))</f>
        <v>1</v>
      </c>
      <c r="E3544" s="406" t="b">
        <f>+IF(OR(T3544='Convalida dati'!$F$4,T3544='Convalida dati'!$F$5,T3544='Convalida dati'!$F$8),OR('Dealflow centrale'!V3544='Convalida dati'!$D$9,V3544='Convalida dati'!$D$6,V3544='Convalida dati'!$D$7,V3544='Convalida dati'!$D$11),IF(OR('Dealflow centrale'!T3544='Convalida dati'!$F$6,'Dealflow centrale'!T3544='Convalida dati'!$F$7),OR('Dealflow centrale'!V3544='Convalida dati'!$D$12,'Dealflow centrale'!V3544='Convalida dati'!$D$9,'Dealflow centrale'!V3544='Convalida dati'!$D$6),IF(T3544="",OR(V3544="",V3544='Convalida dati'!$D$8),"FALSO")))</f>
        <v>1</v>
      </c>
      <c r="F3544" s="407" t="str">
        <f t="shared" ca="1" si="523"/>
        <v>OK</v>
      </c>
      <c r="G3544" s="66">
        <f t="shared" si="524"/>
        <v>3539</v>
      </c>
      <c r="H3544" s="85">
        <v>45607</v>
      </c>
      <c r="I3544" s="296" t="s">
        <v>6952</v>
      </c>
      <c r="J3544" s="292" t="s">
        <v>6942</v>
      </c>
      <c r="K3544" s="76" t="s">
        <v>62</v>
      </c>
      <c r="L3544" s="76" t="s">
        <v>149</v>
      </c>
      <c r="M3544" s="76" t="s">
        <v>92</v>
      </c>
      <c r="N3544" s="64" t="s">
        <v>85</v>
      </c>
      <c r="O3544" s="272"/>
      <c r="P3544" s="78" t="s">
        <v>36</v>
      </c>
      <c r="Q3544" s="280" t="s">
        <v>170</v>
      </c>
      <c r="R3544" s="382" t="s">
        <v>53</v>
      </c>
      <c r="S3544" s="387" t="str">
        <f>'EVCA sectoralclassification'!E181</f>
        <v>Financial institutions and services</v>
      </c>
      <c r="T3544" s="382" t="s">
        <v>166</v>
      </c>
      <c r="U3544" s="78" t="s">
        <v>218</v>
      </c>
      <c r="V3544" s="427" t="s">
        <v>5177</v>
      </c>
      <c r="W3544" s="462"/>
      <c r="X3544" s="489">
        <v>45608</v>
      </c>
      <c r="Y3544" s="482"/>
      <c r="Z3544" s="49"/>
    </row>
    <row r="3545" spans="2:26" s="404" customFormat="1" ht="42.45" hidden="1" customHeight="1" x14ac:dyDescent="0.3">
      <c r="B3545" s="405" t="str">
        <f t="shared" ref="B3545:B3558" ca="1" si="526">IF(AND(+H3545&lt;=X3545,X3545&lt;=TODAY()),"VERO","FALSO")</f>
        <v>VERO</v>
      </c>
      <c r="C3545" s="406" t="b">
        <f t="shared" si="525"/>
        <v>1</v>
      </c>
      <c r="D3545" s="406" t="b">
        <f>+IF(Q3545='Convalida dati'!$B$16,AND('Dealflow centrale'!V3545&lt;&gt;"",I3545&lt;&gt;""),IF(AND('Dealflow centrale'!Q3545='Convalida dati'!$B$17,'Dealflow centrale'!I3545=""),OR('Dealflow centrale'!V3545="",V3545='Convalida dati'!$D$8),"FALSO"))</f>
        <v>1</v>
      </c>
      <c r="E3545" s="406" t="b">
        <f>+IF(OR(T3545='Convalida dati'!$F$4,T3545='Convalida dati'!$F$5,T3545='Convalida dati'!$F$8),OR('Dealflow centrale'!V3545='Convalida dati'!$D$9,V3545='Convalida dati'!$D$6,V3545='Convalida dati'!$D$7,V3545='Convalida dati'!$D$11),IF(OR('Dealflow centrale'!T3545='Convalida dati'!$F$6,'Dealflow centrale'!T3545='Convalida dati'!$F$7),OR('Dealflow centrale'!V3545='Convalida dati'!$D$12,'Dealflow centrale'!V3545='Convalida dati'!$D$9,'Dealflow centrale'!V3545='Convalida dati'!$D$6),IF(T3545="",OR(V3545="",V3545='Convalida dati'!$D$8),"FALSO")))</f>
        <v>1</v>
      </c>
      <c r="F3545" s="407" t="str">
        <f t="shared" ref="F3545:F3559" ca="1" si="527">+IF(AND(B3545="VERO",C3545=TRUE,D3545=TRUE,E3545=TRUE),"OK","ERRORE")</f>
        <v>OK</v>
      </c>
      <c r="G3545" s="401">
        <f t="shared" si="524"/>
        <v>3540</v>
      </c>
      <c r="H3545" s="408">
        <v>45609</v>
      </c>
      <c r="I3545" s="403">
        <v>45609</v>
      </c>
      <c r="J3545" s="409" t="s">
        <v>6958</v>
      </c>
      <c r="K3545" s="410" t="s">
        <v>206</v>
      </c>
      <c r="L3545" s="410" t="s">
        <v>206</v>
      </c>
      <c r="M3545" s="400" t="s">
        <v>206</v>
      </c>
      <c r="N3545" s="299"/>
      <c r="O3545" s="411" t="s">
        <v>6959</v>
      </c>
      <c r="P3545" s="400" t="s">
        <v>34</v>
      </c>
      <c r="Q3545" s="412" t="s">
        <v>170</v>
      </c>
      <c r="R3545" s="413" t="s">
        <v>51</v>
      </c>
      <c r="S3545" s="398" t="str">
        <f>'EVCA sectoralclassification'!E163</f>
        <v>Alternative energy</v>
      </c>
      <c r="T3545" s="413" t="s">
        <v>40</v>
      </c>
      <c r="U3545" s="400" t="s">
        <v>218</v>
      </c>
      <c r="V3545" s="450" t="s">
        <v>174</v>
      </c>
      <c r="W3545" s="473"/>
      <c r="X3545" s="492">
        <v>45616</v>
      </c>
      <c r="Y3545" s="486"/>
      <c r="Z3545" s="49"/>
    </row>
    <row r="3546" spans="2:26" ht="42.45" hidden="1" customHeight="1" x14ac:dyDescent="0.3">
      <c r="B3546" s="405" t="str">
        <f t="shared" ca="1" si="526"/>
        <v>VERO</v>
      </c>
      <c r="C3546" s="406" t="b">
        <f t="shared" si="525"/>
        <v>1</v>
      </c>
      <c r="D3546" s="406" t="b">
        <f>+IF(Q3546='Convalida dati'!$B$16,AND('Dealflow centrale'!V3546&lt;&gt;"",I3546&lt;&gt;""),IF(AND('Dealflow centrale'!Q3546='Convalida dati'!$B$17,'Dealflow centrale'!I3546=""),OR('Dealflow centrale'!V3546="",V3546='Convalida dati'!$D$8),"FALSO"))</f>
        <v>1</v>
      </c>
      <c r="E3546" s="406" t="b">
        <f>+IF(OR(T3546='Convalida dati'!$F$4,T3546='Convalida dati'!$F$5,T3546='Convalida dati'!$F$8),OR('Dealflow centrale'!V3546='Convalida dati'!$D$9,V3546='Convalida dati'!$D$6,V3546='Convalida dati'!$D$7,V3546='Convalida dati'!$D$11),IF(OR('Dealflow centrale'!T3546='Convalida dati'!$F$6,'Dealflow centrale'!T3546='Convalida dati'!$F$7),OR('Dealflow centrale'!V3546='Convalida dati'!$D$12,'Dealflow centrale'!V3546='Convalida dati'!$D$9,'Dealflow centrale'!V3546='Convalida dati'!$D$6),IF(T3546="",OR(V3546="",V3546='Convalida dati'!$D$8),"FALSO")))</f>
        <v>1</v>
      </c>
      <c r="F3546" s="407" t="str">
        <f t="shared" ca="1" si="527"/>
        <v>OK</v>
      </c>
      <c r="G3546" s="66">
        <f t="shared" si="524"/>
        <v>3541</v>
      </c>
      <c r="H3546" s="85">
        <v>45609</v>
      </c>
      <c r="I3546" s="296">
        <v>45609</v>
      </c>
      <c r="J3546" s="292" t="s">
        <v>6960</v>
      </c>
      <c r="K3546" s="76" t="s">
        <v>62</v>
      </c>
      <c r="L3546" s="76" t="s">
        <v>714</v>
      </c>
      <c r="M3546" s="76" t="s">
        <v>103</v>
      </c>
      <c r="N3546" s="64"/>
      <c r="O3546" s="272" t="s">
        <v>4811</v>
      </c>
      <c r="P3546" s="78" t="s">
        <v>83</v>
      </c>
      <c r="Q3546" s="280" t="s">
        <v>170</v>
      </c>
      <c r="R3546" s="382" t="s">
        <v>49</v>
      </c>
      <c r="S3546" s="387" t="str">
        <f>'EVCA sectoralclassification'!E214</f>
        <v>Systems software</v>
      </c>
      <c r="T3546" s="382" t="s">
        <v>166</v>
      </c>
      <c r="U3546" s="78" t="s">
        <v>218</v>
      </c>
      <c r="V3546" s="430" t="s">
        <v>5177</v>
      </c>
      <c r="W3546" s="463"/>
      <c r="X3546" s="489">
        <v>45616</v>
      </c>
      <c r="Y3546" s="482"/>
      <c r="Z3546" s="49"/>
    </row>
    <row r="3547" spans="2:26" s="404" customFormat="1" ht="42.45" hidden="1" customHeight="1" x14ac:dyDescent="0.3">
      <c r="B3547" s="405" t="str">
        <f t="shared" ca="1" si="526"/>
        <v>VERO</v>
      </c>
      <c r="C3547" s="406" t="b">
        <f t="shared" si="525"/>
        <v>1</v>
      </c>
      <c r="D3547" s="406" t="b">
        <f>+IF(Q3547='Convalida dati'!$B$16,AND('Dealflow centrale'!V3547&lt;&gt;"",I3547&lt;&gt;""),IF(AND('Dealflow centrale'!Q3547='Convalida dati'!$B$17,'Dealflow centrale'!I3547=""),OR('Dealflow centrale'!V3547="",V3547='Convalida dati'!$D$8),"FALSO"))</f>
        <v>1</v>
      </c>
      <c r="E3547" s="406" t="b">
        <f>+IF(OR(T3547='Convalida dati'!$F$4,T3547='Convalida dati'!$F$5,T3547='Convalida dati'!$F$8),OR('Dealflow centrale'!V3547='Convalida dati'!$D$9,V3547='Convalida dati'!$D$6,V3547='Convalida dati'!$D$7,V3547='Convalida dati'!$D$11),IF(OR('Dealflow centrale'!T3547='Convalida dati'!$F$6,'Dealflow centrale'!T3547='Convalida dati'!$F$7),OR('Dealflow centrale'!V3547='Convalida dati'!$D$12,'Dealflow centrale'!V3547='Convalida dati'!$D$9,'Dealflow centrale'!V3547='Convalida dati'!$D$6),IF(T3547="",OR(V3547="",V3547='Convalida dati'!$D$8),"FALSO")))</f>
        <v>1</v>
      </c>
      <c r="F3547" s="407" t="str">
        <f t="shared" ca="1" si="527"/>
        <v>OK</v>
      </c>
      <c r="G3547" s="401">
        <f t="shared" si="524"/>
        <v>3542</v>
      </c>
      <c r="H3547" s="408">
        <v>45610</v>
      </c>
      <c r="I3547" s="403">
        <v>45610</v>
      </c>
      <c r="J3547" s="409" t="s">
        <v>6965</v>
      </c>
      <c r="K3547" s="410" t="s">
        <v>206</v>
      </c>
      <c r="L3547" s="410" t="s">
        <v>206</v>
      </c>
      <c r="M3547" s="400" t="s">
        <v>206</v>
      </c>
      <c r="N3547" s="299"/>
      <c r="O3547" s="411" t="s">
        <v>6966</v>
      </c>
      <c r="P3547" s="400" t="s">
        <v>35</v>
      </c>
      <c r="Q3547" s="412" t="s">
        <v>170</v>
      </c>
      <c r="R3547" s="413" t="s">
        <v>48</v>
      </c>
      <c r="S3547" s="398" t="str">
        <f>'EVCA sectoralclassification'!E200</f>
        <v>Internet technologies</v>
      </c>
      <c r="T3547" s="413" t="s">
        <v>41</v>
      </c>
      <c r="U3547" s="400" t="s">
        <v>218</v>
      </c>
      <c r="V3547" s="450" t="s">
        <v>174</v>
      </c>
      <c r="W3547" s="473"/>
      <c r="X3547" s="492">
        <v>45616</v>
      </c>
      <c r="Y3547" s="486"/>
      <c r="Z3547" s="49"/>
    </row>
    <row r="3548" spans="2:26" ht="42.45" hidden="1" customHeight="1" x14ac:dyDescent="0.3">
      <c r="B3548" s="405" t="str">
        <f t="shared" ca="1" si="526"/>
        <v>VERO</v>
      </c>
      <c r="C3548" s="406" t="b">
        <f t="shared" si="525"/>
        <v>1</v>
      </c>
      <c r="D3548" s="406" t="b">
        <f>+IF(Q3548='Convalida dati'!$B$16,AND('Dealflow centrale'!V3548&lt;&gt;"",I3548&lt;&gt;""),IF(AND('Dealflow centrale'!Q3548='Convalida dati'!$B$17,'Dealflow centrale'!I3548=""),OR('Dealflow centrale'!V3548="",V3548='Convalida dati'!$D$8),"FALSO"))</f>
        <v>1</v>
      </c>
      <c r="E3548" s="406" t="b">
        <f>+IF(OR(T3548='Convalida dati'!$F$4,T3548='Convalida dati'!$F$5,T3548='Convalida dati'!$F$8),OR('Dealflow centrale'!V3548='Convalida dati'!$D$9,V3548='Convalida dati'!$D$6,V3548='Convalida dati'!$D$7,V3548='Convalida dati'!$D$11),IF(OR('Dealflow centrale'!T3548='Convalida dati'!$F$6,'Dealflow centrale'!T3548='Convalida dati'!$F$7),OR('Dealflow centrale'!V3548='Convalida dati'!$D$12,'Dealflow centrale'!V3548='Convalida dati'!$D$9,'Dealflow centrale'!V3548='Convalida dati'!$D$6),IF(T3548="",OR(V3548="",V3548='Convalida dati'!$D$8),"FALSO")))</f>
        <v>1</v>
      </c>
      <c r="F3548" s="407" t="str">
        <f t="shared" ca="1" si="527"/>
        <v>OK</v>
      </c>
      <c r="G3548" s="66">
        <f t="shared" si="524"/>
        <v>3543</v>
      </c>
      <c r="H3548" s="85">
        <v>45614</v>
      </c>
      <c r="I3548" s="296">
        <v>45616</v>
      </c>
      <c r="J3548" s="292" t="s">
        <v>6961</v>
      </c>
      <c r="K3548" s="76" t="s">
        <v>62</v>
      </c>
      <c r="L3548" s="76" t="s">
        <v>1523</v>
      </c>
      <c r="M3548" s="76" t="s">
        <v>93</v>
      </c>
      <c r="N3548" s="64"/>
      <c r="O3548" s="272" t="s">
        <v>6967</v>
      </c>
      <c r="P3548" s="78" t="s">
        <v>34</v>
      </c>
      <c r="Q3548" s="280" t="s">
        <v>170</v>
      </c>
      <c r="R3548" s="382" t="s">
        <v>49</v>
      </c>
      <c r="S3548" s="387" t="str">
        <f>'EVCA sectoralclassification'!E214</f>
        <v>Systems software</v>
      </c>
      <c r="T3548" s="382" t="s">
        <v>166</v>
      </c>
      <c r="U3548" s="78" t="s">
        <v>218</v>
      </c>
      <c r="V3548" s="430" t="s">
        <v>5177</v>
      </c>
      <c r="W3548" s="463"/>
      <c r="X3548" s="489">
        <v>45616</v>
      </c>
      <c r="Y3548" s="482"/>
      <c r="Z3548" s="49"/>
    </row>
    <row r="3549" spans="2:26" s="404" customFormat="1" ht="42.45" hidden="1" customHeight="1" x14ac:dyDescent="0.3">
      <c r="B3549" s="405" t="str">
        <f t="shared" ca="1" si="526"/>
        <v>VERO</v>
      </c>
      <c r="C3549" s="406" t="b">
        <f t="shared" si="525"/>
        <v>1</v>
      </c>
      <c r="D3549" s="406" t="b">
        <f>+IF(Q3549='Convalida dati'!$B$16,AND('Dealflow centrale'!V3549&lt;&gt;"",I3549&lt;&gt;""),IF(AND('Dealflow centrale'!Q3549='Convalida dati'!$B$17,'Dealflow centrale'!I3549=""),OR('Dealflow centrale'!V3549="",V3549='Convalida dati'!$D$8),"FALSO"))</f>
        <v>1</v>
      </c>
      <c r="E3549" s="406" t="b">
        <f>+IF(OR(T3549='Convalida dati'!$F$4,T3549='Convalida dati'!$F$5,T3549='Convalida dati'!$F$8),OR('Dealflow centrale'!V3549='Convalida dati'!$D$9,V3549='Convalida dati'!$D$6,V3549='Convalida dati'!$D$7,V3549='Convalida dati'!$D$11),IF(OR('Dealflow centrale'!T3549='Convalida dati'!$F$6,'Dealflow centrale'!T3549='Convalida dati'!$F$7),OR('Dealflow centrale'!V3549='Convalida dati'!$D$12,'Dealflow centrale'!V3549='Convalida dati'!$D$9,'Dealflow centrale'!V3549='Convalida dati'!$D$6),IF(T3549="",OR(V3549="",V3549='Convalida dati'!$D$8),"FALSO")))</f>
        <v>1</v>
      </c>
      <c r="F3549" s="407" t="str">
        <f t="shared" ca="1" si="527"/>
        <v>OK</v>
      </c>
      <c r="G3549" s="401">
        <f t="shared" si="524"/>
        <v>3544</v>
      </c>
      <c r="H3549" s="408">
        <v>45614</v>
      </c>
      <c r="I3549" s="403">
        <v>45614</v>
      </c>
      <c r="J3549" s="409" t="s">
        <v>6962</v>
      </c>
      <c r="K3549" s="410" t="s">
        <v>62</v>
      </c>
      <c r="L3549" s="410" t="s">
        <v>1197</v>
      </c>
      <c r="M3549" s="410" t="s">
        <v>96</v>
      </c>
      <c r="N3549" s="299" t="s">
        <v>6968</v>
      </c>
      <c r="O3549" s="411"/>
      <c r="P3549" s="400" t="s">
        <v>36</v>
      </c>
      <c r="Q3549" s="412" t="s">
        <v>170</v>
      </c>
      <c r="R3549" s="413" t="s">
        <v>46</v>
      </c>
      <c r="S3549" s="398" t="str">
        <f>'EVCA sectoralclassification'!E174</f>
        <v>Environmental services</v>
      </c>
      <c r="T3549" s="413" t="s">
        <v>41</v>
      </c>
      <c r="U3549" s="400" t="s">
        <v>218</v>
      </c>
      <c r="V3549" s="451" t="s">
        <v>6460</v>
      </c>
      <c r="W3549" s="474"/>
      <c r="X3549" s="492">
        <v>45616</v>
      </c>
      <c r="Y3549" s="486"/>
    </row>
    <row r="3550" spans="2:26" ht="42.45" hidden="1" customHeight="1" x14ac:dyDescent="0.3">
      <c r="B3550" s="405" t="str">
        <f t="shared" ca="1" si="526"/>
        <v>VERO</v>
      </c>
      <c r="C3550" s="406" t="b">
        <f t="shared" si="525"/>
        <v>1</v>
      </c>
      <c r="D3550" s="406" t="b">
        <f>+IF(Q3550='Convalida dati'!$B$16,AND('Dealflow centrale'!V3550&lt;&gt;"",I3550&lt;&gt;""),IF(AND('Dealflow centrale'!Q3550='Convalida dati'!$B$17,'Dealflow centrale'!I3550=""),OR('Dealflow centrale'!V3550="",V3550='Convalida dati'!$D$8),"FALSO"))</f>
        <v>1</v>
      </c>
      <c r="E3550" s="406" t="b">
        <f>+IF(OR(T3550='Convalida dati'!$F$4,T3550='Convalida dati'!$F$5,T3550='Convalida dati'!$F$8),OR('Dealflow centrale'!V3550='Convalida dati'!$D$9,V3550='Convalida dati'!$D$6,V3550='Convalida dati'!$D$7,V3550='Convalida dati'!$D$11),IF(OR('Dealflow centrale'!T3550='Convalida dati'!$F$6,'Dealflow centrale'!T3550='Convalida dati'!$F$7),OR('Dealflow centrale'!V3550='Convalida dati'!$D$12,'Dealflow centrale'!V3550='Convalida dati'!$D$9,'Dealflow centrale'!V3550='Convalida dati'!$D$6),IF(T3550="",OR(V3550="",V3550='Convalida dati'!$D$8),"FALSO")))</f>
        <v>1</v>
      </c>
      <c r="F3550" s="407" t="str">
        <f t="shared" ca="1" si="527"/>
        <v>OK</v>
      </c>
      <c r="G3550" s="66">
        <f>+G3549+1</f>
        <v>3545</v>
      </c>
      <c r="H3550" s="85">
        <v>45614</v>
      </c>
      <c r="I3550" s="296">
        <v>45614</v>
      </c>
      <c r="J3550" s="292" t="s">
        <v>6963</v>
      </c>
      <c r="K3550" s="76" t="s">
        <v>62</v>
      </c>
      <c r="L3550" s="76" t="s">
        <v>149</v>
      </c>
      <c r="M3550" s="76" t="s">
        <v>92</v>
      </c>
      <c r="N3550" s="64"/>
      <c r="O3550" s="272" t="s">
        <v>1337</v>
      </c>
      <c r="P3550" s="78" t="s">
        <v>83</v>
      </c>
      <c r="Q3550" s="280" t="s">
        <v>170</v>
      </c>
      <c r="R3550" s="382" t="s">
        <v>49</v>
      </c>
      <c r="S3550" s="390" t="str">
        <f>'EVCA sectoralclassification'!E59</f>
        <v>Industrial measurement, sensing and control</v>
      </c>
      <c r="T3550" s="382" t="s">
        <v>166</v>
      </c>
      <c r="U3550" s="78" t="s">
        <v>1285</v>
      </c>
      <c r="V3550" s="430" t="s">
        <v>5177</v>
      </c>
      <c r="W3550" s="463"/>
      <c r="X3550" s="489">
        <v>45616</v>
      </c>
      <c r="Y3550" s="482"/>
      <c r="Z3550" s="49"/>
    </row>
    <row r="3551" spans="2:26" s="404" customFormat="1" ht="42.45" hidden="1" customHeight="1" x14ac:dyDescent="0.3">
      <c r="B3551" s="405" t="str">
        <f t="shared" ca="1" si="526"/>
        <v>VERO</v>
      </c>
      <c r="C3551" s="406" t="b">
        <f t="shared" si="525"/>
        <v>1</v>
      </c>
      <c r="D3551" s="406" t="b">
        <f>+IF(Q3551='Convalida dati'!$B$16,AND('Dealflow centrale'!V3551&lt;&gt;"",I3551&lt;&gt;""),IF(AND('Dealflow centrale'!Q3551='Convalida dati'!$B$17,'Dealflow centrale'!I3551=""),OR('Dealflow centrale'!V3551="",V3551='Convalida dati'!$D$8),"FALSO"))</f>
        <v>1</v>
      </c>
      <c r="E3551" s="406" t="b">
        <f>+IF(OR(T3551='Convalida dati'!$F$4,T3551='Convalida dati'!$F$5,T3551='Convalida dati'!$F$8),OR('Dealflow centrale'!V3551='Convalida dati'!$D$9,V3551='Convalida dati'!$D$6,V3551='Convalida dati'!$D$7,V3551='Convalida dati'!$D$11),IF(OR('Dealflow centrale'!T3551='Convalida dati'!$F$6,'Dealflow centrale'!T3551='Convalida dati'!$F$7),OR('Dealflow centrale'!V3551='Convalida dati'!$D$12,'Dealflow centrale'!V3551='Convalida dati'!$D$9,'Dealflow centrale'!V3551='Convalida dati'!$D$6),IF(T3551="",OR(V3551="",V3551='Convalida dati'!$D$8),"FALSO")))</f>
        <v>1</v>
      </c>
      <c r="F3551" s="407" t="str">
        <f t="shared" ca="1" si="527"/>
        <v>OK</v>
      </c>
      <c r="G3551" s="401">
        <f t="shared" si="524"/>
        <v>3546</v>
      </c>
      <c r="H3551" s="408">
        <v>45615</v>
      </c>
      <c r="I3551" s="403">
        <v>45615</v>
      </c>
      <c r="J3551" s="409" t="s">
        <v>6964</v>
      </c>
      <c r="K3551" s="410" t="s">
        <v>62</v>
      </c>
      <c r="L3551" s="410" t="s">
        <v>1246</v>
      </c>
      <c r="M3551" s="410" t="s">
        <v>100</v>
      </c>
      <c r="N3551" s="299" t="s">
        <v>111</v>
      </c>
      <c r="O3551" s="411"/>
      <c r="P3551" s="400" t="s">
        <v>36</v>
      </c>
      <c r="Q3551" s="412" t="s">
        <v>170</v>
      </c>
      <c r="R3551" s="413" t="s">
        <v>49</v>
      </c>
      <c r="S3551" s="398" t="str">
        <f>'EVCA sectoralclassification'!E214</f>
        <v>Systems software</v>
      </c>
      <c r="T3551" s="413" t="s">
        <v>166</v>
      </c>
      <c r="U3551" s="400" t="s">
        <v>218</v>
      </c>
      <c r="V3551" s="452" t="s">
        <v>5177</v>
      </c>
      <c r="W3551" s="475"/>
      <c r="X3551" s="492">
        <v>45616</v>
      </c>
      <c r="Y3551" s="486"/>
    </row>
    <row r="3552" spans="2:26" ht="42.45" hidden="1" customHeight="1" x14ac:dyDescent="0.3">
      <c r="B3552" s="56" t="str">
        <f t="shared" ca="1" si="526"/>
        <v>VERO</v>
      </c>
      <c r="C3552" s="57" t="b">
        <f t="shared" si="525"/>
        <v>1</v>
      </c>
      <c r="D3552" s="57" t="b">
        <f>+IF(Q3552='Convalida dati'!$B$16,AND('Dealflow centrale'!V3552&lt;&gt;"",I3552&lt;&gt;""),IF(AND('Dealflow centrale'!Q3552='Convalida dati'!$B$17,'Dealflow centrale'!I3552=""),OR('Dealflow centrale'!V3552="",V3552='Convalida dati'!$D$8),"FALSO"))</f>
        <v>1</v>
      </c>
      <c r="E3552" s="57" t="b">
        <f>+IF(OR(T3552='Convalida dati'!$F$4,T3552='Convalida dati'!$F$5,T3552='Convalida dati'!$F$8),OR('Dealflow centrale'!V3552='Convalida dati'!$D$9,V3552='Convalida dati'!$D$6,V3552='Convalida dati'!$D$7),IF(OR('Dealflow centrale'!T3552='Convalida dati'!$F$6,'Dealflow centrale'!T3552='Convalida dati'!$F$7),OR('Dealflow centrale'!V3552='Convalida dati'!$D$12,'Dealflow centrale'!V3552='Convalida dati'!$D$9,'Dealflow centrale'!V3552='Convalida dati'!$D$6),IF(T3552="",OR(V3552="",V3552='Convalida dati'!$D$8),"FALSO")))</f>
        <v>1</v>
      </c>
      <c r="F3552" s="58" t="str">
        <f t="shared" ca="1" si="527"/>
        <v>OK</v>
      </c>
      <c r="G3552" s="66">
        <f t="shared" si="524"/>
        <v>3547</v>
      </c>
      <c r="H3552" s="85">
        <v>45615</v>
      </c>
      <c r="I3552" s="296">
        <v>45616</v>
      </c>
      <c r="J3552" s="292" t="s">
        <v>6969</v>
      </c>
      <c r="K3552" s="76" t="s">
        <v>62</v>
      </c>
      <c r="L3552" s="76" t="s">
        <v>149</v>
      </c>
      <c r="M3552" s="76" t="s">
        <v>92</v>
      </c>
      <c r="N3552" s="64"/>
      <c r="O3552" s="272" t="s">
        <v>6970</v>
      </c>
      <c r="P3552" s="78" t="s">
        <v>34</v>
      </c>
      <c r="Q3552" s="280" t="s">
        <v>170</v>
      </c>
      <c r="R3552" s="382" t="s">
        <v>48</v>
      </c>
      <c r="S3552" s="390" t="str">
        <f>'EVCA sectoralclassification'!E200</f>
        <v>Internet technologies</v>
      </c>
      <c r="T3552" s="382" t="s">
        <v>166</v>
      </c>
      <c r="U3552" s="78" t="s">
        <v>218</v>
      </c>
      <c r="V3552" s="430" t="s">
        <v>5177</v>
      </c>
      <c r="W3552" s="463"/>
      <c r="X3552" s="489">
        <v>45622</v>
      </c>
      <c r="Y3552" s="482" t="s">
        <v>6987</v>
      </c>
      <c r="Z3552" s="49"/>
    </row>
    <row r="3553" spans="2:25" s="49" customFormat="1" ht="42.45" hidden="1" customHeight="1" x14ac:dyDescent="0.3">
      <c r="B3553" s="56" t="str">
        <f t="shared" ca="1" si="526"/>
        <v>VERO</v>
      </c>
      <c r="C3553" s="57" t="b">
        <f t="shared" si="525"/>
        <v>1</v>
      </c>
      <c r="D3553" s="57" t="b">
        <f>+IF(Q3553='Convalida dati'!$B$16,AND('Dealflow centrale'!V3553&lt;&gt;"",I3553&lt;&gt;""),IF(AND('Dealflow centrale'!Q3553='Convalida dati'!$B$17,'Dealflow centrale'!I3553=""),OR('Dealflow centrale'!V3553="",V3553='Convalida dati'!$D$8),"FALSO"))</f>
        <v>1</v>
      </c>
      <c r="E3553" s="57" t="b">
        <f>+IF(OR(T3553='Convalida dati'!$F$4,T3553='Convalida dati'!$F$5,T3553='Convalida dati'!$F$8),OR('Dealflow centrale'!V3553='Convalida dati'!$D$9,V3553='Convalida dati'!$D$6,V3553='Convalida dati'!$D$7),IF(OR('Dealflow centrale'!T3553='Convalida dati'!$F$6,'Dealflow centrale'!T3553='Convalida dati'!$F$7),OR('Dealflow centrale'!V3553='Convalida dati'!$D$12,'Dealflow centrale'!V3553='Convalida dati'!$D$9,'Dealflow centrale'!V3553='Convalida dati'!$D$6),IF(T3553="",OR(V3553="",V3553='Convalida dati'!$D$8),"FALSO")))</f>
        <v>1</v>
      </c>
      <c r="F3553" s="58" t="str">
        <f t="shared" ca="1" si="527"/>
        <v>OK</v>
      </c>
      <c r="G3553" s="60">
        <f t="shared" si="524"/>
        <v>3548</v>
      </c>
      <c r="H3553" s="408">
        <v>45614</v>
      </c>
      <c r="I3553" s="403">
        <v>45614</v>
      </c>
      <c r="J3553" s="279" t="s">
        <v>6973</v>
      </c>
      <c r="K3553" s="70" t="s">
        <v>62</v>
      </c>
      <c r="L3553" s="70" t="s">
        <v>1998</v>
      </c>
      <c r="M3553" s="70" t="s">
        <v>94</v>
      </c>
      <c r="N3553" s="56"/>
      <c r="O3553" s="73" t="s">
        <v>6980</v>
      </c>
      <c r="P3553" s="72" t="s">
        <v>35</v>
      </c>
      <c r="Q3553" s="281" t="s">
        <v>170</v>
      </c>
      <c r="R3553" s="413" t="s">
        <v>49</v>
      </c>
      <c r="S3553" s="453" t="str">
        <f>'EVCA sectoralclassification'!E214</f>
        <v>Systems software</v>
      </c>
      <c r="T3553" s="385" t="s">
        <v>166</v>
      </c>
      <c r="U3553" s="72" t="s">
        <v>218</v>
      </c>
      <c r="V3553" s="452" t="s">
        <v>5177</v>
      </c>
      <c r="W3553" s="475"/>
      <c r="X3553" s="492">
        <v>45622</v>
      </c>
      <c r="Y3553" s="483"/>
    </row>
    <row r="3554" spans="2:25" s="49" customFormat="1" ht="42.45" hidden="1" customHeight="1" x14ac:dyDescent="0.3">
      <c r="B3554" s="56" t="str">
        <f t="shared" ca="1" si="526"/>
        <v>VERO</v>
      </c>
      <c r="C3554" s="57" t="b">
        <f t="shared" si="525"/>
        <v>1</v>
      </c>
      <c r="D3554" s="57" t="b">
        <f>+IF(Q3554='Convalida dati'!$B$16,AND('Dealflow centrale'!V3554&lt;&gt;"",I3554&lt;&gt;""),IF(AND('Dealflow centrale'!Q3554='Convalida dati'!$B$17,'Dealflow centrale'!I3554=""),OR('Dealflow centrale'!V3554="",V3554='Convalida dati'!$D$8),"FALSO"))</f>
        <v>1</v>
      </c>
      <c r="E3554" s="57" t="b">
        <f>+IF(OR(T3554='Convalida dati'!$F$4,T3554='Convalida dati'!$F$5,T3554='Convalida dati'!$F$8),OR('Dealflow centrale'!V3554='Convalida dati'!$D$9,V3554='Convalida dati'!$D$6,V3554='Convalida dati'!$D$7),IF(OR('Dealflow centrale'!T3554='Convalida dati'!$F$6,'Dealflow centrale'!T3554='Convalida dati'!$F$7),OR('Dealflow centrale'!V3554='Convalida dati'!$D$12,'Dealflow centrale'!V3554='Convalida dati'!$D$9,'Dealflow centrale'!V3554='Convalida dati'!$D$6),IF(T3554="",OR(V3554="",V3554='Convalida dati'!$D$8),"FALSO")))</f>
        <v>1</v>
      </c>
      <c r="F3554" s="58" t="str">
        <f t="shared" ca="1" si="527"/>
        <v>OK</v>
      </c>
      <c r="G3554" s="66">
        <f t="shared" si="524"/>
        <v>3549</v>
      </c>
      <c r="H3554" s="85">
        <v>45617</v>
      </c>
      <c r="I3554" s="296">
        <v>45617</v>
      </c>
      <c r="J3554" s="292" t="s">
        <v>6974</v>
      </c>
      <c r="K3554" s="76" t="s">
        <v>62</v>
      </c>
      <c r="L3554" s="76" t="s">
        <v>202</v>
      </c>
      <c r="M3554" s="76" t="s">
        <v>89</v>
      </c>
      <c r="N3554" s="64"/>
      <c r="O3554" s="272" t="s">
        <v>6981</v>
      </c>
      <c r="P3554" s="78" t="s">
        <v>34</v>
      </c>
      <c r="Q3554" s="280" t="s">
        <v>170</v>
      </c>
      <c r="R3554" s="382" t="s">
        <v>48</v>
      </c>
      <c r="S3554" s="390" t="str">
        <f>'EVCA sectoralclassification'!E200</f>
        <v>Internet technologies</v>
      </c>
      <c r="T3554" s="382" t="s">
        <v>166</v>
      </c>
      <c r="U3554" s="78" t="s">
        <v>218</v>
      </c>
      <c r="V3554" s="430" t="s">
        <v>5177</v>
      </c>
      <c r="W3554" s="463"/>
      <c r="X3554" s="489">
        <v>45622</v>
      </c>
      <c r="Y3554" s="482"/>
    </row>
    <row r="3555" spans="2:25" s="49" customFormat="1" ht="42.45" hidden="1" customHeight="1" x14ac:dyDescent="0.3">
      <c r="B3555" s="56" t="str">
        <f t="shared" ca="1" si="526"/>
        <v>VERO</v>
      </c>
      <c r="C3555" s="57" t="b">
        <f t="shared" si="525"/>
        <v>1</v>
      </c>
      <c r="D3555" s="57" t="b">
        <f>+IF(Q3555='Convalida dati'!$B$16,AND('Dealflow centrale'!V3555&lt;&gt;"",I3555&lt;&gt;""),IF(AND('Dealflow centrale'!Q3555='Convalida dati'!$B$17,'Dealflow centrale'!I3555=""),OR('Dealflow centrale'!V3555="",V3555='Convalida dati'!$D$8),"FALSO"))</f>
        <v>1</v>
      </c>
      <c r="E3555" s="57" t="b">
        <f>+IF(OR(T3555='Convalida dati'!$F$4,T3555='Convalida dati'!$F$5,T3555='Convalida dati'!$F$8),OR('Dealflow centrale'!V3555='Convalida dati'!$D$9,V3555='Convalida dati'!$D$6,V3555='Convalida dati'!$D$7),IF(OR('Dealflow centrale'!T3555='Convalida dati'!$F$6,'Dealflow centrale'!T3555='Convalida dati'!$F$7),OR('Dealflow centrale'!V3555='Convalida dati'!$D$12,'Dealflow centrale'!V3555='Convalida dati'!$D$9,'Dealflow centrale'!V3555='Convalida dati'!$D$6),IF(T3555="",OR(V3555="",V3555='Convalida dati'!$D$8),"FALSO")))</f>
        <v>1</v>
      </c>
      <c r="F3555" s="58" t="str">
        <f t="shared" ca="1" si="527"/>
        <v>OK</v>
      </c>
      <c r="G3555" s="60">
        <f t="shared" si="524"/>
        <v>3550</v>
      </c>
      <c r="H3555" s="402">
        <v>45618</v>
      </c>
      <c r="I3555" s="403">
        <v>45618</v>
      </c>
      <c r="J3555" s="279" t="s">
        <v>6975</v>
      </c>
      <c r="K3555" s="70" t="s">
        <v>62</v>
      </c>
      <c r="L3555" s="70" t="s">
        <v>165</v>
      </c>
      <c r="M3555" s="70" t="s">
        <v>90</v>
      </c>
      <c r="N3555" s="56"/>
      <c r="O3555" s="73" t="s">
        <v>6982</v>
      </c>
      <c r="P3555" s="72" t="s">
        <v>34</v>
      </c>
      <c r="Q3555" s="281" t="s">
        <v>170</v>
      </c>
      <c r="R3555" s="385" t="s">
        <v>49</v>
      </c>
      <c r="S3555" s="388" t="str">
        <f>'EVCA sectoralclassification'!E214</f>
        <v>Systems software</v>
      </c>
      <c r="T3555" s="385" t="s">
        <v>167</v>
      </c>
      <c r="U3555" s="72" t="s">
        <v>218</v>
      </c>
      <c r="V3555" s="429" t="s">
        <v>5177</v>
      </c>
      <c r="W3555" s="460"/>
      <c r="X3555" s="492">
        <v>45622</v>
      </c>
      <c r="Y3555" s="483"/>
    </row>
    <row r="3556" spans="2:25" s="49" customFormat="1" ht="42.45" hidden="1" customHeight="1" x14ac:dyDescent="0.3">
      <c r="B3556" s="56" t="str">
        <f t="shared" ca="1" si="526"/>
        <v>VERO</v>
      </c>
      <c r="C3556" s="57" t="b">
        <f t="shared" si="525"/>
        <v>1</v>
      </c>
      <c r="D3556" s="57" t="b">
        <f>+IF(Q3556='Convalida dati'!$B$16,AND('Dealflow centrale'!V3556&lt;&gt;"",I3556&lt;&gt;""),IF(AND('Dealflow centrale'!Q3556='Convalida dati'!$B$17,'Dealflow centrale'!I3556=""),OR('Dealflow centrale'!V3556="",V3556='Convalida dati'!$D$8),"FALSO"))</f>
        <v>1</v>
      </c>
      <c r="E3556" s="57" t="b">
        <f>+IF(OR(T3556='Convalida dati'!$F$4,T3556='Convalida dati'!$F$5,T3556='Convalida dati'!$F$8),OR('Dealflow centrale'!V3556='Convalida dati'!$D$9,V3556='Convalida dati'!$D$6,V3556='Convalida dati'!$D$7),IF(OR('Dealflow centrale'!T3556='Convalida dati'!$F$6,'Dealflow centrale'!T3556='Convalida dati'!$F$7),OR('Dealflow centrale'!V3556='Convalida dati'!$D$12,'Dealflow centrale'!V3556='Convalida dati'!$D$9,'Dealflow centrale'!V3556='Convalida dati'!$D$6),IF(T3556="",OR(V3556="",V3556='Convalida dati'!$D$8),"FALSO")))</f>
        <v>1</v>
      </c>
      <c r="F3556" s="58" t="str">
        <f t="shared" ca="1" si="527"/>
        <v>OK</v>
      </c>
      <c r="G3556" s="66">
        <f t="shared" si="524"/>
        <v>3551</v>
      </c>
      <c r="H3556" s="85">
        <v>45618</v>
      </c>
      <c r="I3556" s="296">
        <v>45618</v>
      </c>
      <c r="J3556" s="292" t="s">
        <v>6976</v>
      </c>
      <c r="K3556" s="76" t="s">
        <v>62</v>
      </c>
      <c r="L3556" s="76" t="s">
        <v>80</v>
      </c>
      <c r="M3556" s="76" t="s">
        <v>70</v>
      </c>
      <c r="N3556" s="64"/>
      <c r="O3556" s="272" t="s">
        <v>6983</v>
      </c>
      <c r="P3556" s="78" t="s">
        <v>34</v>
      </c>
      <c r="Q3556" s="280" t="s">
        <v>170</v>
      </c>
      <c r="R3556" s="382" t="s">
        <v>49</v>
      </c>
      <c r="S3556" s="390" t="str">
        <f>'EVCA sectoralclassification'!E214</f>
        <v>Systems software</v>
      </c>
      <c r="T3556" s="382" t="s">
        <v>166</v>
      </c>
      <c r="U3556" s="78" t="s">
        <v>218</v>
      </c>
      <c r="V3556" s="430" t="s">
        <v>5177</v>
      </c>
      <c r="W3556" s="463"/>
      <c r="X3556" s="489">
        <v>45622</v>
      </c>
      <c r="Y3556" s="482"/>
    </row>
    <row r="3557" spans="2:25" s="49" customFormat="1" ht="42.45" hidden="1" customHeight="1" x14ac:dyDescent="0.3">
      <c r="B3557" s="56" t="str">
        <f t="shared" ca="1" si="526"/>
        <v>VERO</v>
      </c>
      <c r="C3557" s="57" t="b">
        <f t="shared" si="525"/>
        <v>1</v>
      </c>
      <c r="D3557" s="57" t="b">
        <f>+IF(Q3557='Convalida dati'!$B$16,AND('Dealflow centrale'!V3557&lt;&gt;"",I3557&lt;&gt;""),IF(AND('Dealflow centrale'!Q3557='Convalida dati'!$B$17,'Dealflow centrale'!I3557=""),OR('Dealflow centrale'!V3557="",V3557='Convalida dati'!$D$8),"FALSO"))</f>
        <v>1</v>
      </c>
      <c r="E3557" s="57" t="b">
        <f>+IF(OR(T3557='Convalida dati'!$F$4,T3557='Convalida dati'!$F$5,T3557='Convalida dati'!$F$8),OR('Dealflow centrale'!V3557='Convalida dati'!$D$9,V3557='Convalida dati'!$D$6,V3557='Convalida dati'!$D$7),IF(OR('Dealflow centrale'!T3557='Convalida dati'!$F$6,'Dealflow centrale'!T3557='Convalida dati'!$F$7),OR('Dealflow centrale'!V3557='Convalida dati'!$D$12,'Dealflow centrale'!V3557='Convalida dati'!$D$9,'Dealflow centrale'!V3557='Convalida dati'!$D$6),IF(T3557="",OR(V3557="",V3557='Convalida dati'!$D$8),"FALSO")))</f>
        <v>1</v>
      </c>
      <c r="F3557" s="58" t="str">
        <f t="shared" ca="1" si="527"/>
        <v>OK</v>
      </c>
      <c r="G3557" s="60">
        <f t="shared" si="524"/>
        <v>3552</v>
      </c>
      <c r="H3557" s="402">
        <v>45618</v>
      </c>
      <c r="I3557" s="403">
        <v>45618</v>
      </c>
      <c r="J3557" s="279" t="s">
        <v>6977</v>
      </c>
      <c r="K3557" s="70" t="s">
        <v>62</v>
      </c>
      <c r="L3557" s="70" t="s">
        <v>183</v>
      </c>
      <c r="M3557" s="70" t="s">
        <v>98</v>
      </c>
      <c r="N3557" s="56"/>
      <c r="O3557" s="73" t="s">
        <v>6984</v>
      </c>
      <c r="P3557" s="72" t="s">
        <v>34</v>
      </c>
      <c r="Q3557" s="281" t="s">
        <v>170</v>
      </c>
      <c r="R3557" s="385" t="s">
        <v>49</v>
      </c>
      <c r="S3557" s="388" t="str">
        <f>'EVCA sectoralclassification'!E214</f>
        <v>Systems software</v>
      </c>
      <c r="T3557" s="385" t="s">
        <v>166</v>
      </c>
      <c r="U3557" s="72" t="s">
        <v>218</v>
      </c>
      <c r="V3557" s="429" t="s">
        <v>5177</v>
      </c>
      <c r="W3557" s="460"/>
      <c r="X3557" s="492">
        <v>45622</v>
      </c>
      <c r="Y3557" s="483"/>
    </row>
    <row r="3558" spans="2:25" s="49" customFormat="1" ht="42.45" hidden="1" customHeight="1" x14ac:dyDescent="0.3">
      <c r="B3558" s="56" t="str">
        <f t="shared" ca="1" si="526"/>
        <v>VERO</v>
      </c>
      <c r="C3558" s="57" t="b">
        <f t="shared" si="525"/>
        <v>1</v>
      </c>
      <c r="D3558" s="57" t="b">
        <f>+IF(Q3558='Convalida dati'!$B$16,AND('Dealflow centrale'!V3558&lt;&gt;"",I3558&lt;&gt;""),IF(AND('Dealflow centrale'!Q3558='Convalida dati'!$B$17,'Dealflow centrale'!I3558=""),OR('Dealflow centrale'!V3558="",V3558='Convalida dati'!$D$8),"FALSO"))</f>
        <v>1</v>
      </c>
      <c r="E3558" s="57" t="b">
        <f>+IF(OR(T3558='Convalida dati'!$F$4,T3558='Convalida dati'!$F$5,T3558='Convalida dati'!$F$8),OR('Dealflow centrale'!V3558='Convalida dati'!$D$9,V3558='Convalida dati'!$D$6,V3558='Convalida dati'!$D$7),IF(OR('Dealflow centrale'!T3558='Convalida dati'!$F$6,'Dealflow centrale'!T3558='Convalida dati'!$F$7),OR('Dealflow centrale'!V3558='Convalida dati'!$D$12,'Dealflow centrale'!V3558='Convalida dati'!$D$9,'Dealflow centrale'!V3558='Convalida dati'!$D$6),IF(T3558="",OR(V3558="",V3558='Convalida dati'!$D$8),"FALSO")))</f>
        <v>1</v>
      </c>
      <c r="F3558" s="58" t="str">
        <f t="shared" ca="1" si="527"/>
        <v>OK</v>
      </c>
      <c r="G3558" s="66">
        <f t="shared" si="524"/>
        <v>3553</v>
      </c>
      <c r="H3558" s="85">
        <v>45620</v>
      </c>
      <c r="I3558" s="296">
        <v>45620</v>
      </c>
      <c r="J3558" s="292" t="s">
        <v>6978</v>
      </c>
      <c r="K3558" s="76" t="s">
        <v>62</v>
      </c>
      <c r="L3558" s="76" t="s">
        <v>3950</v>
      </c>
      <c r="M3558" s="76" t="s">
        <v>92</v>
      </c>
      <c r="N3558" s="64"/>
      <c r="O3558" s="272" t="s">
        <v>6985</v>
      </c>
      <c r="P3558" s="78" t="s">
        <v>34</v>
      </c>
      <c r="Q3558" s="280" t="s">
        <v>170</v>
      </c>
      <c r="R3558" s="382" t="s">
        <v>47</v>
      </c>
      <c r="S3558" s="390" t="str">
        <f>'EVCA sectoralclassification'!E138</f>
        <v>Consumer goods: other</v>
      </c>
      <c r="T3558" s="382" t="s">
        <v>166</v>
      </c>
      <c r="U3558" s="78" t="s">
        <v>218</v>
      </c>
      <c r="V3558" s="430" t="s">
        <v>5177</v>
      </c>
      <c r="W3558" s="463"/>
      <c r="X3558" s="489">
        <v>45622</v>
      </c>
      <c r="Y3558" s="482"/>
    </row>
    <row r="3559" spans="2:25" s="49" customFormat="1" ht="42.45" hidden="1" customHeight="1" x14ac:dyDescent="0.3">
      <c r="B3559" s="56" t="str">
        <f t="shared" ref="B3559:B3560" ca="1" si="528">IF(AND(+H3559&lt;=X3559,X3559&lt;=TODAY()),"VERO","FALSO")</f>
        <v>VERO</v>
      </c>
      <c r="C3559" s="57" t="b">
        <f t="shared" ref="C3559:C3560" si="529">+(AND(G3559&lt;&gt;"",H3559&lt;&gt;"",J3559&lt;&gt;"",K3559&lt;&gt;"",L3559&lt;&gt;"",M3559&lt;&gt;"",P3559&lt;&gt;"",Q3559&lt;&gt;""))</f>
        <v>1</v>
      </c>
      <c r="D3559" s="57" t="b">
        <f>+IF(Q3559='Convalida dati'!$B$16,AND('Dealflow centrale'!V3559&lt;&gt;"",I3559&lt;&gt;""),IF(AND('Dealflow centrale'!Q3559='Convalida dati'!$B$17,'Dealflow centrale'!I3559=""),OR('Dealflow centrale'!V3559="",V3559='Convalida dati'!$D$8),"FALSO"))</f>
        <v>1</v>
      </c>
      <c r="E3559" s="57" t="b">
        <f>+IF(OR(T3559='Convalida dati'!$F$4,T3559='Convalida dati'!$F$5,T3559='Convalida dati'!$F$8),OR('Dealflow centrale'!V3559='Convalida dati'!$D$9,V3559='Convalida dati'!$D$6,V3559='Convalida dati'!$D$7),IF(OR('Dealflow centrale'!T3559='Convalida dati'!$F$6,'Dealflow centrale'!T3559='Convalida dati'!$F$7),OR('Dealflow centrale'!V3559='Convalida dati'!$D$12,'Dealflow centrale'!V3559='Convalida dati'!$D$9,'Dealflow centrale'!V3559='Convalida dati'!$D$6),IF(T3559="",OR(V3559="",V3559='Convalida dati'!$D$8),"FALSO")))</f>
        <v>1</v>
      </c>
      <c r="F3559" s="58" t="str">
        <f t="shared" ca="1" si="527"/>
        <v>OK</v>
      </c>
      <c r="G3559" s="60">
        <f t="shared" si="524"/>
        <v>3554</v>
      </c>
      <c r="H3559" s="402">
        <v>45618</v>
      </c>
      <c r="I3559" s="403">
        <v>45618</v>
      </c>
      <c r="J3559" s="279" t="s">
        <v>6979</v>
      </c>
      <c r="K3559" s="70" t="s">
        <v>62</v>
      </c>
      <c r="L3559" s="70" t="s">
        <v>149</v>
      </c>
      <c r="M3559" s="70" t="s">
        <v>92</v>
      </c>
      <c r="N3559" s="56"/>
      <c r="O3559" s="73" t="s">
        <v>7000</v>
      </c>
      <c r="P3559" s="72" t="s">
        <v>34</v>
      </c>
      <c r="Q3559" s="281" t="s">
        <v>170</v>
      </c>
      <c r="R3559" s="385" t="s">
        <v>52</v>
      </c>
      <c r="S3559" s="388" t="str">
        <f>'EVCA sectoralclassification'!E229</f>
        <v>Medical equipment and related software</v>
      </c>
      <c r="T3559" s="385" t="s">
        <v>166</v>
      </c>
      <c r="U3559" s="72" t="s">
        <v>218</v>
      </c>
      <c r="V3559" s="429" t="s">
        <v>5177</v>
      </c>
      <c r="W3559" s="460"/>
      <c r="X3559" s="492">
        <v>45622</v>
      </c>
      <c r="Y3559" s="483"/>
    </row>
    <row r="3560" spans="2:25" s="49" customFormat="1" ht="42.45" hidden="1" customHeight="1" x14ac:dyDescent="0.3">
      <c r="B3560" s="56" t="str">
        <f t="shared" ca="1" si="528"/>
        <v>VERO</v>
      </c>
      <c r="C3560" s="57" t="b">
        <f t="shared" si="529"/>
        <v>1</v>
      </c>
      <c r="D3560" s="57" t="b">
        <f>+IF(Q3560='Convalida dati'!$B$16,AND('Dealflow centrale'!V3560&lt;&gt;"",I3560&lt;&gt;""),IF(AND('Dealflow centrale'!Q3560='Convalida dati'!$B$17,'Dealflow centrale'!I3560=""),OR('Dealflow centrale'!V3560="",V3560='Convalida dati'!$D$8),"FALSO"))</f>
        <v>1</v>
      </c>
      <c r="E3560" s="57" t="b">
        <f>+IF(OR(T3560='Convalida dati'!$F$4,T3560='Convalida dati'!$F$5,T3560='Convalida dati'!$F$8),OR('Dealflow centrale'!V3560='Convalida dati'!$D$9,V3560='Convalida dati'!$D$6,V3560='Convalida dati'!$D$7),IF(OR('Dealflow centrale'!T3560='Convalida dati'!$F$6,'Dealflow centrale'!T3560='Convalida dati'!$F$7),OR('Dealflow centrale'!V3560='Convalida dati'!$D$12,'Dealflow centrale'!V3560='Convalida dati'!$D$9,'Dealflow centrale'!V3560='Convalida dati'!$D$6),IF(T3560="",OR(V3560="",V3560='Convalida dati'!$D$8),"FALSO")))</f>
        <v>1</v>
      </c>
      <c r="F3560" s="58" t="str">
        <f t="shared" ref="F3560" ca="1" si="530">+IF(AND(B3560="VERO",C3560=TRUE,D3560=TRUE,E3560=TRUE),"OK","ERRORE")</f>
        <v>OK</v>
      </c>
      <c r="G3560" s="66">
        <f t="shared" si="524"/>
        <v>3555</v>
      </c>
      <c r="H3560" s="85">
        <v>45622</v>
      </c>
      <c r="I3560" s="296">
        <v>45622</v>
      </c>
      <c r="J3560" s="292" t="s">
        <v>6988</v>
      </c>
      <c r="K3560" s="76" t="s">
        <v>62</v>
      </c>
      <c r="L3560" s="76" t="s">
        <v>165</v>
      </c>
      <c r="M3560" s="76" t="s">
        <v>90</v>
      </c>
      <c r="N3560" s="64"/>
      <c r="O3560" s="272" t="s">
        <v>7001</v>
      </c>
      <c r="P3560" s="78" t="s">
        <v>35</v>
      </c>
      <c r="Q3560" s="280" t="s">
        <v>170</v>
      </c>
      <c r="R3560" s="382" t="s">
        <v>53</v>
      </c>
      <c r="S3560" s="390" t="str">
        <f>'EVCA sectoralclassification'!E180</f>
        <v>Financial institutions and services</v>
      </c>
      <c r="T3560" s="382" t="s">
        <v>166</v>
      </c>
      <c r="U3560" s="78" t="s">
        <v>218</v>
      </c>
      <c r="V3560" s="430" t="s">
        <v>5177</v>
      </c>
      <c r="W3560" s="463"/>
      <c r="X3560" s="489">
        <v>45631</v>
      </c>
      <c r="Y3560" s="482"/>
    </row>
    <row r="3561" spans="2:25" s="49" customFormat="1" ht="42.45" hidden="1" customHeight="1" x14ac:dyDescent="0.3">
      <c r="B3561" s="56" t="str">
        <f t="shared" ref="B3561:B3564" ca="1" si="531">IF(AND(+H3561&lt;=X3561,X3561&lt;=TODAY()),"VERO","FALSO")</f>
        <v>VERO</v>
      </c>
      <c r="C3561" s="57" t="b">
        <f t="shared" ref="C3561:C3564" si="532">+(AND(G3561&lt;&gt;"",H3561&lt;&gt;"",J3561&lt;&gt;"",K3561&lt;&gt;"",L3561&lt;&gt;"",M3561&lt;&gt;"",P3561&lt;&gt;"",Q3561&lt;&gt;""))</f>
        <v>1</v>
      </c>
      <c r="D3561" s="57" t="b">
        <f>+IF(Q3561='Convalida dati'!$B$16,AND('Dealflow centrale'!V3561&lt;&gt;"",I3561&lt;&gt;""),IF(AND('Dealflow centrale'!Q3561='Convalida dati'!$B$17,'Dealflow centrale'!I3561=""),OR('Dealflow centrale'!V3561="",V3561='Convalida dati'!$D$8),"FALSO"))</f>
        <v>1</v>
      </c>
      <c r="E3561" s="57" t="b">
        <f>+IF(OR(T3561='Convalida dati'!$F$4,T3561='Convalida dati'!$F$5,T3561='Convalida dati'!$F$8),OR('Dealflow centrale'!V3561='Convalida dati'!$D$9,V3561='Convalida dati'!$D$6,V3561='Convalida dati'!$D$7),IF(OR('Dealflow centrale'!T3561='Convalida dati'!$F$6,'Dealflow centrale'!T3561='Convalida dati'!$F$7),OR('Dealflow centrale'!V3561='Convalida dati'!$D$12,'Dealflow centrale'!V3561='Convalida dati'!$D$9,'Dealflow centrale'!V3561='Convalida dati'!$D$6),IF(T3561="",OR(V3561="",V3561='Convalida dati'!$D$8),"FALSO")))</f>
        <v>1</v>
      </c>
      <c r="F3561" s="58" t="str">
        <f t="shared" ref="F3561:F3564" ca="1" si="533">+IF(AND(B3561="VERO",C3561=TRUE,D3561=TRUE,E3561=TRUE),"OK","ERRORE")</f>
        <v>OK</v>
      </c>
      <c r="G3561" s="60">
        <f t="shared" si="524"/>
        <v>3556</v>
      </c>
      <c r="H3561" s="402">
        <v>45623</v>
      </c>
      <c r="I3561" s="403">
        <v>45623</v>
      </c>
      <c r="J3561" s="279" t="s">
        <v>6989</v>
      </c>
      <c r="K3561" s="70" t="s">
        <v>64</v>
      </c>
      <c r="L3561" s="70" t="s">
        <v>7003</v>
      </c>
      <c r="M3561" s="70" t="s">
        <v>214</v>
      </c>
      <c r="N3561" s="56"/>
      <c r="O3561" s="73" t="s">
        <v>7002</v>
      </c>
      <c r="P3561" s="72" t="s">
        <v>34</v>
      </c>
      <c r="Q3561" s="281" t="s">
        <v>170</v>
      </c>
      <c r="R3561" s="385" t="s">
        <v>49</v>
      </c>
      <c r="S3561" s="388" t="str">
        <f>'EVCA sectoralclassification'!E214</f>
        <v>Systems software</v>
      </c>
      <c r="T3561" s="385" t="s">
        <v>166</v>
      </c>
      <c r="U3561" s="72" t="s">
        <v>218</v>
      </c>
      <c r="V3561" s="454" t="s">
        <v>174</v>
      </c>
      <c r="W3561" s="476"/>
      <c r="X3561" s="492">
        <v>45631</v>
      </c>
      <c r="Y3561" s="483" t="s">
        <v>4408</v>
      </c>
    </row>
    <row r="3562" spans="2:25" s="49" customFormat="1" ht="42.45" hidden="1" customHeight="1" x14ac:dyDescent="0.3">
      <c r="B3562" s="405" t="str">
        <f t="shared" ca="1" si="531"/>
        <v>VERO</v>
      </c>
      <c r="C3562" s="406" t="b">
        <f t="shared" si="532"/>
        <v>1</v>
      </c>
      <c r="D3562" s="406" t="b">
        <f>+IF(Q3562='Convalida dati'!$B$16,AND('Dealflow centrale'!V3562&lt;&gt;"",I3562&lt;&gt;""),IF(AND('Dealflow centrale'!Q3562='Convalida dati'!$B$17,'Dealflow centrale'!I3562=""),OR('Dealflow centrale'!V3562="",V3562='Convalida dati'!$D$8),"FALSO"))</f>
        <v>1</v>
      </c>
      <c r="E3562" s="406" t="b">
        <f>+IF(OR(T3562='Convalida dati'!$F$4,T3562='Convalida dati'!$F$5,T3562='Convalida dati'!$F$8),OR('Dealflow centrale'!V3562='Convalida dati'!$D$9,V3562='Convalida dati'!$D$6,V3562='Convalida dati'!$D$7,V3562='Convalida dati'!$D$11),IF(OR('Dealflow centrale'!T3562='Convalida dati'!$F$6,'Dealflow centrale'!T3562='Convalida dati'!$F$7),OR('Dealflow centrale'!V3562='Convalida dati'!$D$12,'Dealflow centrale'!V3562='Convalida dati'!$D$9,'Dealflow centrale'!V3562='Convalida dati'!$D$6,'Dealflow centrale'!V3562='Convalida dati'!$D$11),IF(T3562="",OR(V3562="",V3562='Convalida dati'!$D$8),"FALSO")))</f>
        <v>1</v>
      </c>
      <c r="F3562" s="58" t="str">
        <f t="shared" ca="1" si="533"/>
        <v>OK</v>
      </c>
      <c r="G3562" s="66">
        <f t="shared" si="524"/>
        <v>3557</v>
      </c>
      <c r="H3562" s="85">
        <v>45624</v>
      </c>
      <c r="I3562" s="296">
        <v>45624</v>
      </c>
      <c r="J3562" s="292" t="s">
        <v>7004</v>
      </c>
      <c r="K3562" s="76" t="s">
        <v>62</v>
      </c>
      <c r="L3562" s="76" t="s">
        <v>149</v>
      </c>
      <c r="M3562" s="76" t="s">
        <v>92</v>
      </c>
      <c r="N3562" s="64"/>
      <c r="O3562" s="272" t="s">
        <v>7005</v>
      </c>
      <c r="P3562" s="78" t="s">
        <v>34</v>
      </c>
      <c r="Q3562" s="280" t="s">
        <v>170</v>
      </c>
      <c r="R3562" s="382" t="s">
        <v>49</v>
      </c>
      <c r="S3562" s="390" t="str">
        <f>'EVCA sectoralclassification'!E214</f>
        <v>Systems software</v>
      </c>
      <c r="T3562" s="382" t="s">
        <v>166</v>
      </c>
      <c r="U3562" s="78" t="s">
        <v>218</v>
      </c>
      <c r="V3562" s="430" t="s">
        <v>5177</v>
      </c>
      <c r="W3562" s="463"/>
      <c r="X3562" s="489">
        <v>45631</v>
      </c>
      <c r="Y3562" s="482"/>
    </row>
    <row r="3563" spans="2:25" s="49" customFormat="1" ht="42.45" hidden="1" customHeight="1" x14ac:dyDescent="0.3">
      <c r="B3563" s="405" t="str">
        <f t="shared" ca="1" si="531"/>
        <v>VERO</v>
      </c>
      <c r="C3563" s="406" t="b">
        <f t="shared" si="532"/>
        <v>1</v>
      </c>
      <c r="D3563" s="406" t="b">
        <f>+IF(Q3563='Convalida dati'!$B$16,AND('Dealflow centrale'!V3563&lt;&gt;"",I3563&lt;&gt;""),IF(AND('Dealflow centrale'!Q3563='Convalida dati'!$B$17,'Dealflow centrale'!I3563=""),OR('Dealflow centrale'!V3563="",V3563='Convalida dati'!$D$8),"FALSO"))</f>
        <v>1</v>
      </c>
      <c r="E3563" s="406" t="b">
        <f>+IF(OR(T3563='Convalida dati'!$F$4,T3563='Convalida dati'!$F$5,T3563='Convalida dati'!$F$8),OR('Dealflow centrale'!V3563='Convalida dati'!$D$9,V3563='Convalida dati'!$D$6,V3563='Convalida dati'!$D$7,V3563='Convalida dati'!$D$11),IF(OR('Dealflow centrale'!T3563='Convalida dati'!$F$6,'Dealflow centrale'!T3563='Convalida dati'!$F$7),OR('Dealflow centrale'!V3563='Convalida dati'!$D$12,'Dealflow centrale'!V3563='Convalida dati'!$D$9,'Dealflow centrale'!V3563='Convalida dati'!$D$6,'Dealflow centrale'!V3563='Convalida dati'!$D$11),IF(T3563="",OR(V3563="",V3563='Convalida dati'!$D$8),"FALSO")))</f>
        <v>1</v>
      </c>
      <c r="F3563" s="58" t="str">
        <f t="shared" ca="1" si="533"/>
        <v>OK</v>
      </c>
      <c r="G3563" s="60">
        <f t="shared" si="524"/>
        <v>3558</v>
      </c>
      <c r="H3563" s="402">
        <v>45624</v>
      </c>
      <c r="I3563" s="403">
        <v>45624</v>
      </c>
      <c r="J3563" s="279" t="s">
        <v>6990</v>
      </c>
      <c r="K3563" s="70" t="s">
        <v>62</v>
      </c>
      <c r="L3563" s="70" t="s">
        <v>183</v>
      </c>
      <c r="M3563" s="70" t="s">
        <v>98</v>
      </c>
      <c r="N3563" s="56"/>
      <c r="O3563" s="73" t="s">
        <v>7006</v>
      </c>
      <c r="P3563" s="72" t="s">
        <v>34</v>
      </c>
      <c r="Q3563" s="281" t="s">
        <v>170</v>
      </c>
      <c r="R3563" s="385" t="s">
        <v>48</v>
      </c>
      <c r="S3563" s="388" t="str">
        <f>'EVCA sectoralclassification'!E200</f>
        <v>Internet technologies</v>
      </c>
      <c r="T3563" s="385" t="s">
        <v>41</v>
      </c>
      <c r="U3563" s="72" t="s">
        <v>218</v>
      </c>
      <c r="V3563" s="443" t="s">
        <v>6460</v>
      </c>
      <c r="W3563" s="468"/>
      <c r="X3563" s="492">
        <v>45631</v>
      </c>
      <c r="Y3563" s="483"/>
    </row>
    <row r="3564" spans="2:25" s="49" customFormat="1" ht="42.45" hidden="1" customHeight="1" x14ac:dyDescent="0.3">
      <c r="B3564" s="405" t="str">
        <f t="shared" ca="1" si="531"/>
        <v>VERO</v>
      </c>
      <c r="C3564" s="406" t="b">
        <f t="shared" si="532"/>
        <v>1</v>
      </c>
      <c r="D3564" s="406" t="b">
        <f>+IF(Q3564='Convalida dati'!$B$16,AND('Dealflow centrale'!V3564&lt;&gt;"",I3564&lt;&gt;""),IF(AND('Dealflow centrale'!Q3564='Convalida dati'!$B$17,'Dealflow centrale'!I3564=""),OR('Dealflow centrale'!V3564="",V3564='Convalida dati'!$D$8),"FALSO"))</f>
        <v>1</v>
      </c>
      <c r="E3564" s="406" t="b">
        <f>+IF(OR(T3564='Convalida dati'!$F$4,T3564='Convalida dati'!$F$5,T3564='Convalida dati'!$F$8),OR('Dealflow centrale'!V3564='Convalida dati'!$D$9,V3564='Convalida dati'!$D$6,V3564='Convalida dati'!$D$7,V3564='Convalida dati'!$D$11),IF(OR('Dealflow centrale'!T3564='Convalida dati'!$F$6,'Dealflow centrale'!T3564='Convalida dati'!$F$7),OR('Dealflow centrale'!V3564='Convalida dati'!$D$12,'Dealflow centrale'!V3564='Convalida dati'!$D$9,'Dealflow centrale'!V3564='Convalida dati'!$D$6,'Dealflow centrale'!V3564='Convalida dati'!$D$11),IF(T3564="",OR(V3564="",V3564='Convalida dati'!$D$8),"FALSO")))</f>
        <v>1</v>
      </c>
      <c r="F3564" s="58" t="str">
        <f t="shared" ca="1" si="533"/>
        <v>OK</v>
      </c>
      <c r="G3564" s="66">
        <f t="shared" si="524"/>
        <v>3559</v>
      </c>
      <c r="H3564" s="85">
        <v>45624</v>
      </c>
      <c r="I3564" s="296">
        <v>45624</v>
      </c>
      <c r="J3564" s="292" t="s">
        <v>6991</v>
      </c>
      <c r="K3564" s="76" t="s">
        <v>62</v>
      </c>
      <c r="L3564" s="76" t="s">
        <v>830</v>
      </c>
      <c r="M3564" s="76" t="s">
        <v>103</v>
      </c>
      <c r="N3564" s="64"/>
      <c r="O3564" s="272" t="s">
        <v>7007</v>
      </c>
      <c r="P3564" s="78" t="s">
        <v>83</v>
      </c>
      <c r="Q3564" s="280" t="s">
        <v>170</v>
      </c>
      <c r="R3564" s="382" t="s">
        <v>49</v>
      </c>
      <c r="S3564" s="390" t="str">
        <f>'EVCA sectoralclassification'!E214</f>
        <v>Systems software</v>
      </c>
      <c r="T3564" s="382" t="s">
        <v>166</v>
      </c>
      <c r="U3564" s="78" t="s">
        <v>218</v>
      </c>
      <c r="V3564" s="430" t="s">
        <v>5177</v>
      </c>
      <c r="W3564" s="463"/>
      <c r="X3564" s="489">
        <v>45631</v>
      </c>
      <c r="Y3564" s="482"/>
    </row>
    <row r="3565" spans="2:25" s="49" customFormat="1" ht="42.45" hidden="1" customHeight="1" x14ac:dyDescent="0.3">
      <c r="B3565" s="405" t="str">
        <f t="shared" ref="B3565" ca="1" si="534">IF(AND(+H3565&lt;=X3565,X3565&lt;=TODAY()),"VERO","FALSO")</f>
        <v>VERO</v>
      </c>
      <c r="C3565" s="406" t="b">
        <f t="shared" ref="C3565" si="535">+(AND(G3565&lt;&gt;"",H3565&lt;&gt;"",J3565&lt;&gt;"",K3565&lt;&gt;"",L3565&lt;&gt;"",M3565&lt;&gt;"",P3565&lt;&gt;"",Q3565&lt;&gt;""))</f>
        <v>1</v>
      </c>
      <c r="D3565" s="406" t="b">
        <f>+IF(Q3565='Convalida dati'!$B$16,AND('Dealflow centrale'!V3565&lt;&gt;"",I3565&lt;&gt;""),IF(AND('Dealflow centrale'!Q3565='Convalida dati'!$B$17,'Dealflow centrale'!I3565=""),OR('Dealflow centrale'!V3565="",V3565='Convalida dati'!$D$8),"FALSO"))</f>
        <v>1</v>
      </c>
      <c r="E3565" s="406" t="b">
        <f>+IF(OR(T3565='Convalida dati'!$F$4,T3565='Convalida dati'!$F$5,T3565='Convalida dati'!$F$8),OR('Dealflow centrale'!V3565='Convalida dati'!$D$9,V3565='Convalida dati'!$D$6,V3565='Convalida dati'!$D$7,V3565='Convalida dati'!$D$11),IF(OR('Dealflow centrale'!T3565='Convalida dati'!$F$6,'Dealflow centrale'!T3565='Convalida dati'!$F$7),OR('Dealflow centrale'!V3565='Convalida dati'!$D$12,'Dealflow centrale'!V3565='Convalida dati'!$D$9,'Dealflow centrale'!V3565='Convalida dati'!$D$6,'Dealflow centrale'!V3565='Convalida dati'!$D$11),IF(T3565="",OR(V3565="",V3565='Convalida dati'!$D$8),"FALSO")))</f>
        <v>1</v>
      </c>
      <c r="F3565" s="58" t="str">
        <f t="shared" ref="F3565" ca="1" si="536">+IF(AND(B3565="VERO",C3565=TRUE,D3565=TRUE,E3565=TRUE),"OK","ERRORE")</f>
        <v>OK</v>
      </c>
      <c r="G3565" s="60">
        <f t="shared" si="524"/>
        <v>3560</v>
      </c>
      <c r="H3565" s="402">
        <v>45625</v>
      </c>
      <c r="I3565" s="403">
        <v>45625</v>
      </c>
      <c r="J3565" s="279" t="s">
        <v>6992</v>
      </c>
      <c r="K3565" s="70" t="s">
        <v>62</v>
      </c>
      <c r="L3565" s="70" t="s">
        <v>236</v>
      </c>
      <c r="M3565" s="70" t="s">
        <v>87</v>
      </c>
      <c r="N3565" s="56"/>
      <c r="O3565" s="73" t="s">
        <v>1562</v>
      </c>
      <c r="P3565" s="72" t="s">
        <v>34</v>
      </c>
      <c r="Q3565" s="281" t="s">
        <v>170</v>
      </c>
      <c r="R3565" s="385" t="s">
        <v>49</v>
      </c>
      <c r="S3565" s="388" t="str">
        <f>'EVCA sectoralclassification'!E214</f>
        <v>Systems software</v>
      </c>
      <c r="T3565" s="385" t="s">
        <v>166</v>
      </c>
      <c r="U3565" s="72" t="s">
        <v>218</v>
      </c>
      <c r="V3565" s="443" t="s">
        <v>6460</v>
      </c>
      <c r="W3565" s="460" t="s">
        <v>5177</v>
      </c>
      <c r="X3565" s="492">
        <v>45706</v>
      </c>
      <c r="Y3565" s="483" t="s">
        <v>7237</v>
      </c>
    </row>
    <row r="3566" spans="2:25" s="49" customFormat="1" ht="42.45" hidden="1" customHeight="1" x14ac:dyDescent="0.3">
      <c r="B3566" s="405" t="str">
        <f t="shared" ref="B3566" ca="1" si="537">IF(AND(+H3566&lt;=X3566,X3566&lt;=TODAY()),"VERO","FALSO")</f>
        <v>VERO</v>
      </c>
      <c r="C3566" s="406" t="b">
        <f t="shared" ref="C3566" si="538">+(AND(G3566&lt;&gt;"",H3566&lt;&gt;"",J3566&lt;&gt;"",K3566&lt;&gt;"",L3566&lt;&gt;"",M3566&lt;&gt;"",P3566&lt;&gt;"",Q3566&lt;&gt;""))</f>
        <v>1</v>
      </c>
      <c r="D3566" s="406" t="b">
        <f>+IF(Q3566='Convalida dati'!$B$16,AND('Dealflow centrale'!V3566&lt;&gt;"",I3566&lt;&gt;""),IF(AND('Dealflow centrale'!Q3566='Convalida dati'!$B$17,'Dealflow centrale'!I3566=""),OR('Dealflow centrale'!V3566="",V3566='Convalida dati'!$D$8),"FALSO"))</f>
        <v>1</v>
      </c>
      <c r="E3566" s="406" t="b">
        <f>+IF(OR(T3566='Convalida dati'!$F$4,T3566='Convalida dati'!$F$5,T3566='Convalida dati'!$F$8),OR('Dealflow centrale'!V3566='Convalida dati'!$D$9,V3566='Convalida dati'!$D$6,V3566='Convalida dati'!$D$7,V3566='Convalida dati'!$D$11),IF(OR('Dealflow centrale'!T3566='Convalida dati'!$F$6,'Dealflow centrale'!T3566='Convalida dati'!$F$7),OR('Dealflow centrale'!V3566='Convalida dati'!$D$12,'Dealflow centrale'!V3566='Convalida dati'!$D$9,'Dealflow centrale'!V3566='Convalida dati'!$D$6,'Dealflow centrale'!V3566='Convalida dati'!$D$11),IF(T3566="",OR(V3566="",V3566='Convalida dati'!$D$8),"FALSO")))</f>
        <v>1</v>
      </c>
      <c r="F3566" s="58" t="str">
        <f t="shared" ref="F3566" ca="1" si="539">+IF(AND(B3566="VERO",C3566=TRUE,D3566=TRUE,E3566=TRUE),"OK","ERRORE")</f>
        <v>OK</v>
      </c>
      <c r="G3566" s="66">
        <f t="shared" si="524"/>
        <v>3561</v>
      </c>
      <c r="H3566" s="85">
        <v>45625</v>
      </c>
      <c r="I3566" s="296">
        <v>45625</v>
      </c>
      <c r="J3566" s="292" t="s">
        <v>6993</v>
      </c>
      <c r="K3566" s="76" t="s">
        <v>62</v>
      </c>
      <c r="L3566" s="76" t="s">
        <v>1246</v>
      </c>
      <c r="M3566" s="76" t="s">
        <v>100</v>
      </c>
      <c r="N3566" s="64"/>
      <c r="O3566" s="272" t="s">
        <v>7008</v>
      </c>
      <c r="P3566" s="78" t="s">
        <v>34</v>
      </c>
      <c r="Q3566" s="280" t="s">
        <v>170</v>
      </c>
      <c r="R3566" s="382" t="s">
        <v>51</v>
      </c>
      <c r="S3566" s="390" t="str">
        <f>'EVCA sectoralclassification'!E111</f>
        <v>Means of transport: manufacturing and related</v>
      </c>
      <c r="T3566" s="382" t="s">
        <v>41</v>
      </c>
      <c r="U3566" s="78" t="s">
        <v>218</v>
      </c>
      <c r="V3566" s="455" t="s">
        <v>174</v>
      </c>
      <c r="W3566" s="477"/>
      <c r="X3566" s="489">
        <v>45631</v>
      </c>
      <c r="Y3566" s="482" t="s">
        <v>7013</v>
      </c>
    </row>
    <row r="3567" spans="2:25" s="49" customFormat="1" ht="42.45" hidden="1" customHeight="1" x14ac:dyDescent="0.3">
      <c r="B3567" s="405" t="str">
        <f t="shared" ref="B3567:B3573" ca="1" si="540">IF(AND(+H3567&lt;=X3567,X3567&lt;=TODAY()),"VERO","FALSO")</f>
        <v>VERO</v>
      </c>
      <c r="C3567" s="406" t="b">
        <f t="shared" ref="C3567:C3572" si="541">+(AND(G3567&lt;&gt;"",H3567&lt;&gt;"",J3567&lt;&gt;"",K3567&lt;&gt;"",L3567&lt;&gt;"",M3567&lt;&gt;"",P3567&lt;&gt;"",Q3567&lt;&gt;""))</f>
        <v>1</v>
      </c>
      <c r="D3567" s="406" t="b">
        <f>+IF(Q3567='Convalida dati'!$B$16,AND('Dealflow centrale'!V3567&lt;&gt;"",I3567&lt;&gt;""),IF(AND('Dealflow centrale'!Q3567='Convalida dati'!$B$17,'Dealflow centrale'!I3567=""),OR('Dealflow centrale'!V3567="",V3567='Convalida dati'!$D$8),"FALSO"))</f>
        <v>1</v>
      </c>
      <c r="E3567" s="406" t="b">
        <f>+IF(OR(T3567='Convalida dati'!$F$4,T3567='Convalida dati'!$F$5,T3567='Convalida dati'!$F$8),OR('Dealflow centrale'!V3567='Convalida dati'!$D$9,V3567='Convalida dati'!$D$6,V3567='Convalida dati'!$D$7,V3567='Convalida dati'!$D$11),IF(OR('Dealflow centrale'!T3567='Convalida dati'!$F$6,'Dealflow centrale'!T3567='Convalida dati'!$F$7),OR('Dealflow centrale'!V3567='Convalida dati'!$D$12,'Dealflow centrale'!V3567='Convalida dati'!$D$9,'Dealflow centrale'!V3567='Convalida dati'!$D$6,'Dealflow centrale'!V3567='Convalida dati'!$D$11),IF(T3567="",OR(V3567="",V3567='Convalida dati'!$D$8),"FALSO")))</f>
        <v>1</v>
      </c>
      <c r="F3567" s="58" t="str">
        <f t="shared" ref="F3567:F3572" ca="1" si="542">+IF(AND(B3567="VERO",C3567=TRUE,D3567=TRUE,E3567=TRUE),"OK","ERRORE")</f>
        <v>OK</v>
      </c>
      <c r="G3567" s="60">
        <f t="shared" si="524"/>
        <v>3562</v>
      </c>
      <c r="H3567" s="402">
        <v>45628</v>
      </c>
      <c r="I3567" s="403">
        <v>45628</v>
      </c>
      <c r="J3567" s="279" t="s">
        <v>6994</v>
      </c>
      <c r="K3567" s="70" t="s">
        <v>62</v>
      </c>
      <c r="L3567" s="70" t="s">
        <v>1930</v>
      </c>
      <c r="M3567" s="70" t="s">
        <v>90</v>
      </c>
      <c r="N3567" s="56"/>
      <c r="O3567" s="73" t="s">
        <v>7009</v>
      </c>
      <c r="P3567" s="72" t="s">
        <v>34</v>
      </c>
      <c r="Q3567" s="281" t="s">
        <v>170</v>
      </c>
      <c r="R3567" s="385" t="s">
        <v>48</v>
      </c>
      <c r="S3567" s="388" t="str">
        <f>'EVCA sectoralclassification'!E200</f>
        <v>Internet technologies</v>
      </c>
      <c r="T3567" s="385" t="s">
        <v>166</v>
      </c>
      <c r="U3567" s="72" t="s">
        <v>218</v>
      </c>
      <c r="V3567" s="429" t="s">
        <v>5177</v>
      </c>
      <c r="W3567" s="460"/>
      <c r="X3567" s="492">
        <v>45631</v>
      </c>
      <c r="Y3567" s="483"/>
    </row>
    <row r="3568" spans="2:25" s="49" customFormat="1" ht="42.45" hidden="1" customHeight="1" x14ac:dyDescent="0.3">
      <c r="B3568" s="405" t="str">
        <f t="shared" ca="1" si="540"/>
        <v>VERO</v>
      </c>
      <c r="C3568" s="406" t="b">
        <f t="shared" si="541"/>
        <v>1</v>
      </c>
      <c r="D3568" s="406" t="b">
        <f>+IF(Q3568='Convalida dati'!$B$16,AND('Dealflow centrale'!V3568&lt;&gt;"",I3568&lt;&gt;""),IF(AND('Dealflow centrale'!Q3568='Convalida dati'!$B$17,'Dealflow centrale'!I3568=""),OR('Dealflow centrale'!V3568="",V3568='Convalida dati'!$D$8),"FALSO"))</f>
        <v>1</v>
      </c>
      <c r="E3568" s="406" t="b">
        <f>+IF(OR(T3568='Convalida dati'!$F$4,T3568='Convalida dati'!$F$5,T3568='Convalida dati'!$F$8),OR('Dealflow centrale'!V3568='Convalida dati'!$D$9,V3568='Convalida dati'!$D$6,V3568='Convalida dati'!$D$7,V3568='Convalida dati'!$D$11),IF(OR('Dealflow centrale'!T3568='Convalida dati'!$F$6,'Dealflow centrale'!T3568='Convalida dati'!$F$7),OR('Dealflow centrale'!V3568='Convalida dati'!$D$12,'Dealflow centrale'!V3568='Convalida dati'!$D$9,'Dealflow centrale'!V3568='Convalida dati'!$D$6,'Dealflow centrale'!V3568='Convalida dati'!$D$11),IF(T3568="",OR(V3568="",V3568='Convalida dati'!$D$8),"FALSO")))</f>
        <v>1</v>
      </c>
      <c r="F3568" s="58" t="str">
        <f t="shared" ca="1" si="542"/>
        <v>OK</v>
      </c>
      <c r="G3568" s="66">
        <f t="shared" si="524"/>
        <v>3563</v>
      </c>
      <c r="H3568" s="85">
        <v>45628</v>
      </c>
      <c r="I3568" s="296">
        <v>45631</v>
      </c>
      <c r="J3568" s="292" t="s">
        <v>6995</v>
      </c>
      <c r="K3568" s="76" t="s">
        <v>62</v>
      </c>
      <c r="L3568" s="76" t="s">
        <v>236</v>
      </c>
      <c r="M3568" s="76" t="s">
        <v>87</v>
      </c>
      <c r="N3568" s="64"/>
      <c r="O3568" s="272" t="s">
        <v>7010</v>
      </c>
      <c r="P3568" s="78" t="s">
        <v>34</v>
      </c>
      <c r="Q3568" s="280" t="s">
        <v>170</v>
      </c>
      <c r="R3568" s="382" t="s">
        <v>49</v>
      </c>
      <c r="S3568" s="390" t="str">
        <f>'EVCA sectoralclassification'!E214</f>
        <v>Systems software</v>
      </c>
      <c r="T3568" s="382" t="s">
        <v>41</v>
      </c>
      <c r="U3568" s="78" t="s">
        <v>218</v>
      </c>
      <c r="V3568" s="457" t="s">
        <v>6460</v>
      </c>
      <c r="W3568" s="478"/>
      <c r="X3568" s="489">
        <v>45638</v>
      </c>
      <c r="Y3568" s="482" t="s">
        <v>7029</v>
      </c>
    </row>
    <row r="3569" spans="2:25" s="49" customFormat="1" ht="42.45" hidden="1" customHeight="1" x14ac:dyDescent="0.3">
      <c r="B3569" s="405" t="str">
        <f t="shared" ca="1" si="540"/>
        <v>VERO</v>
      </c>
      <c r="C3569" s="406" t="b">
        <f t="shared" si="541"/>
        <v>1</v>
      </c>
      <c r="D3569" s="406" t="b">
        <f>+IF(Q3569='Convalida dati'!$B$16,AND('Dealflow centrale'!V3569&lt;&gt;"",I3569&lt;&gt;""),IF(AND('Dealflow centrale'!Q3569='Convalida dati'!$B$17,'Dealflow centrale'!I3569=""),OR('Dealflow centrale'!V3569="",V3569='Convalida dati'!$D$8),"FALSO"))</f>
        <v>1</v>
      </c>
      <c r="E3569" s="406" t="b">
        <f>+IF(OR(T3569='Convalida dati'!$F$4,T3569='Convalida dati'!$F$5,T3569='Convalida dati'!$F$8),OR('Dealflow centrale'!V3569='Convalida dati'!$D$9,V3569='Convalida dati'!$D$6,V3569='Convalida dati'!$D$7,V3569='Convalida dati'!$D$11),IF(OR('Dealflow centrale'!T3569='Convalida dati'!$F$6,'Dealflow centrale'!T3569='Convalida dati'!$F$7),OR('Dealflow centrale'!V3569='Convalida dati'!$D$12,'Dealflow centrale'!V3569='Convalida dati'!$D$9,'Dealflow centrale'!V3569='Convalida dati'!$D$6,'Dealflow centrale'!V3569='Convalida dati'!$D$11),IF(T3569="",OR(V3569="",V3569='Convalida dati'!$D$8),"FALSO")))</f>
        <v>1</v>
      </c>
      <c r="F3569" s="58" t="str">
        <f t="shared" ca="1" si="542"/>
        <v>OK</v>
      </c>
      <c r="G3569" s="60">
        <f t="shared" si="524"/>
        <v>3564</v>
      </c>
      <c r="H3569" s="402">
        <v>45628</v>
      </c>
      <c r="I3569" s="403">
        <v>45628</v>
      </c>
      <c r="J3569" s="279" t="s">
        <v>6996</v>
      </c>
      <c r="K3569" s="70" t="s">
        <v>62</v>
      </c>
      <c r="L3569" s="70" t="s">
        <v>149</v>
      </c>
      <c r="M3569" s="70" t="s">
        <v>92</v>
      </c>
      <c r="N3569" s="56"/>
      <c r="O3569" s="73" t="s">
        <v>6562</v>
      </c>
      <c r="P3569" s="72" t="s">
        <v>83</v>
      </c>
      <c r="Q3569" s="281" t="s">
        <v>170</v>
      </c>
      <c r="R3569" s="385" t="s">
        <v>49</v>
      </c>
      <c r="S3569" s="388" t="str">
        <f>'EVCA sectoralclassification'!E214</f>
        <v>Systems software</v>
      </c>
      <c r="T3569" s="385" t="s">
        <v>166</v>
      </c>
      <c r="U3569" s="72" t="s">
        <v>218</v>
      </c>
      <c r="V3569" s="429" t="s">
        <v>5177</v>
      </c>
      <c r="W3569" s="460"/>
      <c r="X3569" s="492">
        <v>45631</v>
      </c>
      <c r="Y3569" s="483"/>
    </row>
    <row r="3570" spans="2:25" s="49" customFormat="1" ht="42.45" hidden="1" customHeight="1" x14ac:dyDescent="0.3">
      <c r="B3570" s="405" t="str">
        <f t="shared" ca="1" si="540"/>
        <v>VERO</v>
      </c>
      <c r="C3570" s="406" t="b">
        <f t="shared" si="541"/>
        <v>1</v>
      </c>
      <c r="D3570" s="406" t="b">
        <f>+IF(Q3570='Convalida dati'!$B$16,AND('Dealflow centrale'!V3570&lt;&gt;"",I3570&lt;&gt;""),IF(AND('Dealflow centrale'!Q3570='Convalida dati'!$B$17,'Dealflow centrale'!I3570=""),OR('Dealflow centrale'!V3570="",V3570='Convalida dati'!$D$8),"FALSO"))</f>
        <v>1</v>
      </c>
      <c r="E3570" s="406" t="b">
        <f>+IF(OR(T3570='Convalida dati'!$F$4,T3570='Convalida dati'!$F$5,T3570='Convalida dati'!$F$8),OR('Dealflow centrale'!V3570='Convalida dati'!$D$9,V3570='Convalida dati'!$D$6,V3570='Convalida dati'!$D$7,V3570='Convalida dati'!$D$11),IF(OR('Dealflow centrale'!T3570='Convalida dati'!$F$6,'Dealflow centrale'!T3570='Convalida dati'!$F$7),OR('Dealflow centrale'!V3570='Convalida dati'!$D$12,'Dealflow centrale'!V3570='Convalida dati'!$D$9,'Dealflow centrale'!V3570='Convalida dati'!$D$6,'Dealflow centrale'!V3570='Convalida dati'!$D$11),IF(T3570="",OR(V3570="",V3570='Convalida dati'!$D$8),"FALSO")))</f>
        <v>1</v>
      </c>
      <c r="F3570" s="58" t="str">
        <f t="shared" ca="1" si="542"/>
        <v>OK</v>
      </c>
      <c r="G3570" s="66">
        <f t="shared" si="524"/>
        <v>3565</v>
      </c>
      <c r="H3570" s="85">
        <v>45628</v>
      </c>
      <c r="I3570" s="296">
        <v>45628</v>
      </c>
      <c r="J3570" s="292" t="s">
        <v>6997</v>
      </c>
      <c r="K3570" s="76" t="s">
        <v>62</v>
      </c>
      <c r="L3570" s="76" t="s">
        <v>149</v>
      </c>
      <c r="M3570" s="76" t="s">
        <v>92</v>
      </c>
      <c r="N3570" s="64"/>
      <c r="O3570" s="272" t="s">
        <v>6562</v>
      </c>
      <c r="P3570" s="78" t="s">
        <v>83</v>
      </c>
      <c r="Q3570" s="280" t="s">
        <v>170</v>
      </c>
      <c r="R3570" s="382" t="s">
        <v>49</v>
      </c>
      <c r="S3570" s="390" t="str">
        <f>'EVCA sectoralclassification'!E214</f>
        <v>Systems software</v>
      </c>
      <c r="T3570" s="382" t="s">
        <v>166</v>
      </c>
      <c r="U3570" s="78" t="s">
        <v>218</v>
      </c>
      <c r="V3570" s="430" t="s">
        <v>5177</v>
      </c>
      <c r="W3570" s="463"/>
      <c r="X3570" s="489">
        <v>45631</v>
      </c>
      <c r="Y3570" s="482"/>
    </row>
    <row r="3571" spans="2:25" s="49" customFormat="1" ht="42.45" hidden="1" customHeight="1" x14ac:dyDescent="0.3">
      <c r="B3571" s="405" t="str">
        <f t="shared" ca="1" si="540"/>
        <v>VERO</v>
      </c>
      <c r="C3571" s="406" t="b">
        <f t="shared" si="541"/>
        <v>1</v>
      </c>
      <c r="D3571" s="406" t="b">
        <f>+IF(Q3571='Convalida dati'!$B$16,AND('Dealflow centrale'!V3571&lt;&gt;"",I3571&lt;&gt;""),IF(AND('Dealflow centrale'!Q3571='Convalida dati'!$B$17,'Dealflow centrale'!I3571=""),OR('Dealflow centrale'!V3571="",V3571='Convalida dati'!$D$8),"FALSO"))</f>
        <v>1</v>
      </c>
      <c r="E3571" s="406" t="b">
        <f>+IF(OR(T3571='Convalida dati'!$F$4,T3571='Convalida dati'!$F$5,T3571='Convalida dati'!$F$8),OR('Dealflow centrale'!V3571='Convalida dati'!$D$9,V3571='Convalida dati'!$D$6,V3571='Convalida dati'!$D$7,V3571='Convalida dati'!$D$11),IF(OR('Dealflow centrale'!T3571='Convalida dati'!$F$6,'Dealflow centrale'!T3571='Convalida dati'!$F$7),OR('Dealflow centrale'!V3571='Convalida dati'!$D$12,'Dealflow centrale'!V3571='Convalida dati'!$D$9,'Dealflow centrale'!V3571='Convalida dati'!$D$6,'Dealflow centrale'!V3571='Convalida dati'!$D$11),IF(T3571="",OR(V3571="",V3571='Convalida dati'!$D$8),"FALSO")))</f>
        <v>1</v>
      </c>
      <c r="F3571" s="58" t="str">
        <f t="shared" ca="1" si="542"/>
        <v>OK</v>
      </c>
      <c r="G3571" s="60">
        <f t="shared" si="524"/>
        <v>3566</v>
      </c>
      <c r="H3571" s="402">
        <v>45625</v>
      </c>
      <c r="I3571" s="403">
        <v>45625</v>
      </c>
      <c r="J3571" s="279" t="s">
        <v>6998</v>
      </c>
      <c r="K3571" s="70" t="s">
        <v>6349</v>
      </c>
      <c r="L3571" s="70" t="s">
        <v>6248</v>
      </c>
      <c r="M3571" s="70" t="s">
        <v>94</v>
      </c>
      <c r="N3571" s="56"/>
      <c r="O3571" s="73" t="s">
        <v>7011</v>
      </c>
      <c r="P3571" s="72" t="s">
        <v>35</v>
      </c>
      <c r="Q3571" s="281" t="s">
        <v>170</v>
      </c>
      <c r="R3571" s="385" t="s">
        <v>45</v>
      </c>
      <c r="S3571" s="388" t="str">
        <f>'EVCA sectoralclassification'!E234</f>
        <v>Healthcare: other</v>
      </c>
      <c r="T3571" s="385" t="s">
        <v>40</v>
      </c>
      <c r="U3571" s="72" t="s">
        <v>218</v>
      </c>
      <c r="V3571" s="454" t="s">
        <v>174</v>
      </c>
      <c r="W3571" s="476"/>
      <c r="X3571" s="492">
        <v>45631</v>
      </c>
      <c r="Y3571" s="483" t="s">
        <v>7014</v>
      </c>
    </row>
    <row r="3572" spans="2:25" s="49" customFormat="1" ht="42.45" hidden="1" customHeight="1" x14ac:dyDescent="0.3">
      <c r="B3572" s="405" t="str">
        <f t="shared" ca="1" si="540"/>
        <v>VERO</v>
      </c>
      <c r="C3572" s="406" t="b">
        <f t="shared" si="541"/>
        <v>1</v>
      </c>
      <c r="D3572" s="406" t="b">
        <f>+IF(Q3572='Convalida dati'!$B$16,AND('Dealflow centrale'!V3572&lt;&gt;"",I3572&lt;&gt;""),IF(AND('Dealflow centrale'!Q3572='Convalida dati'!$B$17,'Dealflow centrale'!I3572=""),OR('Dealflow centrale'!V3572="",V3572='Convalida dati'!$D$8),"FALSO"))</f>
        <v>1</v>
      </c>
      <c r="E3572" s="406" t="b">
        <f>+IF(OR(T3572='Convalida dati'!$F$4,T3572='Convalida dati'!$F$5,T3572='Convalida dati'!$F$8),OR('Dealflow centrale'!V3572='Convalida dati'!$D$9,V3572='Convalida dati'!$D$6,V3572='Convalida dati'!$D$7,V3572='Convalida dati'!$D$11),IF(OR('Dealflow centrale'!T3572='Convalida dati'!$F$6,'Dealflow centrale'!T3572='Convalida dati'!$F$7),OR('Dealflow centrale'!V3572='Convalida dati'!$D$12,'Dealflow centrale'!V3572='Convalida dati'!$D$9,'Dealflow centrale'!V3572='Convalida dati'!$D$6,'Dealflow centrale'!V3572='Convalida dati'!$D$11),IF(T3572="",OR(V3572="",V3572='Convalida dati'!$D$8),"FALSO")))</f>
        <v>1</v>
      </c>
      <c r="F3572" s="58" t="str">
        <f t="shared" ca="1" si="542"/>
        <v>OK</v>
      </c>
      <c r="G3572" s="66">
        <f t="shared" si="524"/>
        <v>3567</v>
      </c>
      <c r="H3572" s="85">
        <v>45628</v>
      </c>
      <c r="I3572" s="296">
        <v>45644</v>
      </c>
      <c r="J3572" s="292" t="s">
        <v>6999</v>
      </c>
      <c r="K3572" s="76" t="s">
        <v>206</v>
      </c>
      <c r="L3572" s="76" t="s">
        <v>206</v>
      </c>
      <c r="M3572" s="76" t="s">
        <v>206</v>
      </c>
      <c r="N3572" s="64"/>
      <c r="O3572" s="272" t="s">
        <v>7012</v>
      </c>
      <c r="P3572" s="78" t="s">
        <v>34</v>
      </c>
      <c r="Q3572" s="280" t="s">
        <v>170</v>
      </c>
      <c r="R3572" s="382" t="s">
        <v>48</v>
      </c>
      <c r="S3572" s="390" t="str">
        <f>'EVCA sectoralclassification'!E200</f>
        <v>Internet technologies</v>
      </c>
      <c r="T3572" s="382" t="s">
        <v>40</v>
      </c>
      <c r="U3572" s="78" t="s">
        <v>218</v>
      </c>
      <c r="V3572" s="423" t="s">
        <v>174</v>
      </c>
      <c r="W3572" s="288"/>
      <c r="X3572" s="489">
        <v>45665</v>
      </c>
      <c r="Y3572" s="482" t="s">
        <v>7072</v>
      </c>
    </row>
    <row r="3573" spans="2:25" s="49" customFormat="1" ht="42.45" hidden="1" customHeight="1" x14ac:dyDescent="0.3">
      <c r="B3573" s="56" t="str">
        <f t="shared" ca="1" si="540"/>
        <v>VERO</v>
      </c>
      <c r="C3573" s="406" t="b">
        <f t="shared" ref="C3573" si="543">+(AND(G3573&lt;&gt;"",H3573&lt;&gt;"",J3573&lt;&gt;"",K3573&lt;&gt;"",L3573&lt;&gt;"",M3573&lt;&gt;"",P3573&lt;&gt;"",Q3573&lt;&gt;""))</f>
        <v>1</v>
      </c>
      <c r="D3573" s="406" t="b">
        <f>+IF(Q3573='Convalida dati'!$B$16,AND('Dealflow centrale'!V3573&lt;&gt;"",I3573&lt;&gt;""),IF(AND('Dealflow centrale'!Q3573='Convalida dati'!$B$17,'Dealflow centrale'!I3573=""),OR('Dealflow centrale'!V3573="",V3573='Convalida dati'!$D$8),"FALSO"))</f>
        <v>1</v>
      </c>
      <c r="E3573" s="406" t="b">
        <f>+IF(OR(T3573='Convalida dati'!$F$4,T3573='Convalida dati'!$F$5,T3573='Convalida dati'!$F$8),OR('Dealflow centrale'!V3573='Convalida dati'!$D$9,V3573='Convalida dati'!$D$6,V3573='Convalida dati'!$D$7,V3573='Convalida dati'!$D$11),IF(OR('Dealflow centrale'!T3573='Convalida dati'!$F$6,'Dealflow centrale'!T3573='Convalida dati'!$F$7),OR('Dealflow centrale'!V3573='Convalida dati'!$D$12,'Dealflow centrale'!V3573='Convalida dati'!$D$9,'Dealflow centrale'!V3573='Convalida dati'!$D$6,'Dealflow centrale'!V3573='Convalida dati'!$D$11),IF(T3573="",OR(V3573="",V3573='Convalida dati'!$D$8),"FALSO")))</f>
        <v>1</v>
      </c>
      <c r="F3573" s="58" t="str">
        <f t="shared" ref="F3573:F3586" ca="1" si="544">+IF(AND(B3573="VERO",C3573=TRUE,D3573=TRUE,E3573=TRUE),"OK","ERRORE")</f>
        <v>OK</v>
      </c>
      <c r="G3573" s="60">
        <f t="shared" si="524"/>
        <v>3568</v>
      </c>
      <c r="H3573" s="402">
        <v>45629</v>
      </c>
      <c r="I3573" s="403">
        <v>45630</v>
      </c>
      <c r="J3573" s="279" t="s">
        <v>7027</v>
      </c>
      <c r="K3573" s="70" t="s">
        <v>62</v>
      </c>
      <c r="L3573" s="70" t="s">
        <v>192</v>
      </c>
      <c r="M3573" s="70" t="s">
        <v>95</v>
      </c>
      <c r="N3573" s="56"/>
      <c r="O3573" s="73" t="s">
        <v>7026</v>
      </c>
      <c r="P3573" s="72" t="s">
        <v>35</v>
      </c>
      <c r="Q3573" s="281" t="s">
        <v>170</v>
      </c>
      <c r="R3573" s="385" t="s">
        <v>48</v>
      </c>
      <c r="S3573" s="388" t="str">
        <f>'EVCA sectoralclassification'!E200</f>
        <v>Internet technologies</v>
      </c>
      <c r="T3573" s="385" t="s">
        <v>167</v>
      </c>
      <c r="U3573" s="72" t="s">
        <v>218</v>
      </c>
      <c r="V3573" s="429" t="s">
        <v>5177</v>
      </c>
      <c r="W3573" s="460"/>
      <c r="X3573" s="492">
        <v>45638</v>
      </c>
      <c r="Y3573" s="483"/>
    </row>
    <row r="3574" spans="2:25" s="49" customFormat="1" ht="42.45" hidden="1" customHeight="1" x14ac:dyDescent="0.3">
      <c r="B3574" s="405" t="str">
        <f t="shared" ref="B3574:B3586" ca="1" si="545">IF(AND(+H3574&lt;=X3574,X3574&lt;=TODAY()),"VERO","FALSO")</f>
        <v>VERO</v>
      </c>
      <c r="C3574" s="406" t="b">
        <f t="shared" ref="C3574:C3586" si="546">+(AND(G3574&lt;&gt;"",H3574&lt;&gt;"",J3574&lt;&gt;"",K3574&lt;&gt;"",L3574&lt;&gt;"",M3574&lt;&gt;"",P3574&lt;&gt;"",Q3574&lt;&gt;""))</f>
        <v>1</v>
      </c>
      <c r="D3574" s="406" t="b">
        <f>+IF(Q3574='Convalida dati'!$B$16,AND('Dealflow centrale'!V3574&lt;&gt;"",I3574&lt;&gt;""),IF(AND('Dealflow centrale'!Q3574='Convalida dati'!$B$17,'Dealflow centrale'!I3574=""),OR('Dealflow centrale'!V3574="",V3574='Convalida dati'!$D$8),"FALSO"))</f>
        <v>1</v>
      </c>
      <c r="E3574" s="406" t="b">
        <f>+IF(OR(T3574='Convalida dati'!$F$4,T3574='Convalida dati'!$F$5,T3574='Convalida dati'!$F$8),OR('Dealflow centrale'!V3574='Convalida dati'!$D$9,V3574='Convalida dati'!$D$6,V3574='Convalida dati'!$D$7,V3574='Convalida dati'!$D$11),IF(OR('Dealflow centrale'!T3574='Convalida dati'!$F$6,'Dealflow centrale'!T3574='Convalida dati'!$F$7),OR('Dealflow centrale'!V3574='Convalida dati'!$D$12,'Dealflow centrale'!V3574='Convalida dati'!$D$9,'Dealflow centrale'!V3574='Convalida dati'!$D$6,'Dealflow centrale'!V3574='Convalida dati'!$D$11),IF(T3574="",OR(V3574="",V3574='Convalida dati'!$D$8),"FALSO")))</f>
        <v>1</v>
      </c>
      <c r="F3574" s="58" t="str">
        <f t="shared" ca="1" si="544"/>
        <v>OK</v>
      </c>
      <c r="G3574" s="66">
        <f t="shared" si="524"/>
        <v>3569</v>
      </c>
      <c r="H3574" s="85">
        <v>45630</v>
      </c>
      <c r="I3574" s="296">
        <v>45630</v>
      </c>
      <c r="J3574" s="292" t="s">
        <v>7015</v>
      </c>
      <c r="K3574" s="76" t="s">
        <v>206</v>
      </c>
      <c r="L3574" s="76" t="s">
        <v>206</v>
      </c>
      <c r="M3574" s="76" t="s">
        <v>206</v>
      </c>
      <c r="N3574" s="64"/>
      <c r="O3574" s="272" t="s">
        <v>7028</v>
      </c>
      <c r="P3574" s="78" t="s">
        <v>34</v>
      </c>
      <c r="Q3574" s="280" t="s">
        <v>170</v>
      </c>
      <c r="R3574" s="382" t="s">
        <v>49</v>
      </c>
      <c r="S3574" s="390" t="str">
        <f>'EVCA sectoralclassification'!E215</f>
        <v>Software: other</v>
      </c>
      <c r="T3574" s="382" t="s">
        <v>40</v>
      </c>
      <c r="U3574" s="78" t="s">
        <v>218</v>
      </c>
      <c r="V3574" s="455" t="s">
        <v>174</v>
      </c>
      <c r="W3574" s="477"/>
      <c r="X3574" s="489">
        <v>45638</v>
      </c>
      <c r="Y3574" s="482" t="s">
        <v>7038</v>
      </c>
    </row>
    <row r="3575" spans="2:25" s="49" customFormat="1" ht="42.45" hidden="1" customHeight="1" x14ac:dyDescent="0.3">
      <c r="B3575" s="405" t="str">
        <f t="shared" ca="1" si="545"/>
        <v>VERO</v>
      </c>
      <c r="C3575" s="406" t="b">
        <f t="shared" si="546"/>
        <v>1</v>
      </c>
      <c r="D3575" s="406" t="b">
        <f>+IF(Q3575='Convalida dati'!$B$16,AND('Dealflow centrale'!V3575&lt;&gt;"",I3575&lt;&gt;""),IF(AND('Dealflow centrale'!Q3575='Convalida dati'!$B$17,'Dealflow centrale'!I3575=""),OR('Dealflow centrale'!V3575="",V3575='Convalida dati'!$D$8),"FALSO"))</f>
        <v>1</v>
      </c>
      <c r="E3575" s="406" t="b">
        <f>+IF(OR(T3575='Convalida dati'!$F$4,T3575='Convalida dati'!$F$5,T3575='Convalida dati'!$F$8),OR('Dealflow centrale'!V3575='Convalida dati'!$D$9,V3575='Convalida dati'!$D$6,V3575='Convalida dati'!$D$7,V3575='Convalida dati'!$D$11),IF(OR('Dealflow centrale'!T3575='Convalida dati'!$F$6,'Dealflow centrale'!T3575='Convalida dati'!$F$7),OR('Dealflow centrale'!V3575='Convalida dati'!$D$12,'Dealflow centrale'!V3575='Convalida dati'!$D$9,'Dealflow centrale'!V3575='Convalida dati'!$D$6,'Dealflow centrale'!V3575='Convalida dati'!$D$11),IF(T3575="",OR(V3575="",V3575='Convalida dati'!$D$8),"FALSO")))</f>
        <v>1</v>
      </c>
      <c r="F3575" s="58" t="str">
        <f t="shared" ca="1" si="544"/>
        <v>OK</v>
      </c>
      <c r="G3575" s="60">
        <f t="shared" si="524"/>
        <v>3570</v>
      </c>
      <c r="H3575" s="402">
        <v>45621</v>
      </c>
      <c r="I3575" s="403">
        <v>45631</v>
      </c>
      <c r="J3575" s="279" t="s">
        <v>7016</v>
      </c>
      <c r="K3575" s="70" t="s">
        <v>206</v>
      </c>
      <c r="L3575" s="70" t="s">
        <v>206</v>
      </c>
      <c r="M3575" s="70" t="s">
        <v>206</v>
      </c>
      <c r="N3575" s="56"/>
      <c r="O3575" s="73" t="s">
        <v>7030</v>
      </c>
      <c r="P3575" s="72" t="s">
        <v>34</v>
      </c>
      <c r="Q3575" s="281" t="s">
        <v>170</v>
      </c>
      <c r="R3575" s="385" t="s">
        <v>53</v>
      </c>
      <c r="S3575" s="388" t="str">
        <f>'EVCA sectoralclassification'!E180</f>
        <v>Financial institutions and services</v>
      </c>
      <c r="T3575" s="385" t="s">
        <v>40</v>
      </c>
      <c r="U3575" s="72" t="s">
        <v>218</v>
      </c>
      <c r="V3575" s="454" t="s">
        <v>174</v>
      </c>
      <c r="W3575" s="476"/>
      <c r="X3575" s="492">
        <v>45638</v>
      </c>
      <c r="Y3575" s="483" t="s">
        <v>7037</v>
      </c>
    </row>
    <row r="3576" spans="2:25" s="49" customFormat="1" ht="42.45" hidden="1" customHeight="1" x14ac:dyDescent="0.3">
      <c r="B3576" s="405" t="str">
        <f t="shared" ca="1" si="545"/>
        <v>VERO</v>
      </c>
      <c r="C3576" s="406" t="b">
        <f t="shared" si="546"/>
        <v>1</v>
      </c>
      <c r="D3576" s="406" t="b">
        <f>+IF(Q3576='Convalida dati'!$B$16,AND('Dealflow centrale'!V3576&lt;&gt;"",I3576&lt;&gt;""),IF(AND('Dealflow centrale'!Q3576='Convalida dati'!$B$17,'Dealflow centrale'!I3576=""),OR('Dealflow centrale'!V3576="",V3576='Convalida dati'!$D$8),"FALSO"))</f>
        <v>1</v>
      </c>
      <c r="E3576" s="406" t="b">
        <f>+IF(OR(T3576='Convalida dati'!$F$4,T3576='Convalida dati'!$F$5,T3576='Convalida dati'!$F$8),OR('Dealflow centrale'!V3576='Convalida dati'!$D$9,V3576='Convalida dati'!$D$6,V3576='Convalida dati'!$D$7,V3576='Convalida dati'!$D$11),IF(OR('Dealflow centrale'!T3576='Convalida dati'!$F$6,'Dealflow centrale'!T3576='Convalida dati'!$F$7),OR('Dealflow centrale'!V3576='Convalida dati'!$D$12,'Dealflow centrale'!V3576='Convalida dati'!$D$9,'Dealflow centrale'!V3576='Convalida dati'!$D$6,'Dealflow centrale'!V3576='Convalida dati'!$D$11),IF(T3576="",OR(V3576="",V3576='Convalida dati'!$D$8),"FALSO")))</f>
        <v>1</v>
      </c>
      <c r="F3576" s="58" t="str">
        <f t="shared" ca="1" si="544"/>
        <v>OK</v>
      </c>
      <c r="G3576" s="66">
        <f t="shared" si="524"/>
        <v>3571</v>
      </c>
      <c r="H3576" s="85">
        <v>45631</v>
      </c>
      <c r="I3576" s="296">
        <v>45631</v>
      </c>
      <c r="J3576" s="292" t="s">
        <v>7017</v>
      </c>
      <c r="K3576" s="76" t="s">
        <v>62</v>
      </c>
      <c r="L3576" s="76" t="s">
        <v>165</v>
      </c>
      <c r="M3576" s="76" t="s">
        <v>90</v>
      </c>
      <c r="N3576" s="64"/>
      <c r="O3576" s="272" t="s">
        <v>1938</v>
      </c>
      <c r="P3576" s="78" t="s">
        <v>37</v>
      </c>
      <c r="Q3576" s="280" t="s">
        <v>170</v>
      </c>
      <c r="R3576" s="382" t="s">
        <v>48</v>
      </c>
      <c r="S3576" s="390" t="str">
        <f>'EVCA sectoralclassification'!E200</f>
        <v>Internet technologies</v>
      </c>
      <c r="T3576" s="382" t="s">
        <v>166</v>
      </c>
      <c r="U3576" s="78" t="s">
        <v>218</v>
      </c>
      <c r="V3576" s="430" t="s">
        <v>5177</v>
      </c>
      <c r="W3576" s="463"/>
      <c r="X3576" s="489">
        <v>45638</v>
      </c>
      <c r="Y3576" s="482"/>
    </row>
    <row r="3577" spans="2:25" s="49" customFormat="1" ht="42.45" hidden="1" customHeight="1" x14ac:dyDescent="0.3">
      <c r="B3577" s="405" t="str">
        <f t="shared" ca="1" si="545"/>
        <v>VERO</v>
      </c>
      <c r="C3577" s="406" t="b">
        <f t="shared" si="546"/>
        <v>1</v>
      </c>
      <c r="D3577" s="406" t="b">
        <f>+IF(Q3577='Convalida dati'!$B$16,AND('Dealflow centrale'!V3577&lt;&gt;"",I3577&lt;&gt;""),IF(AND('Dealflow centrale'!Q3577='Convalida dati'!$B$17,'Dealflow centrale'!I3577=""),OR('Dealflow centrale'!V3577="",V3577='Convalida dati'!$D$8),"FALSO"))</f>
        <v>1</v>
      </c>
      <c r="E3577" s="406" t="b">
        <f>+IF(OR(T3577='Convalida dati'!$F$4,T3577='Convalida dati'!$F$5,T3577='Convalida dati'!$F$8),OR('Dealflow centrale'!V3577='Convalida dati'!$D$9,V3577='Convalida dati'!$D$6,V3577='Convalida dati'!$D$7,V3577='Convalida dati'!$D$11),IF(OR('Dealflow centrale'!T3577='Convalida dati'!$F$6,'Dealflow centrale'!T3577='Convalida dati'!$F$7),OR('Dealflow centrale'!V3577='Convalida dati'!$D$12,'Dealflow centrale'!V3577='Convalida dati'!$D$9,'Dealflow centrale'!V3577='Convalida dati'!$D$6,'Dealflow centrale'!V3577='Convalida dati'!$D$11),IF(T3577="",OR(V3577="",V3577='Convalida dati'!$D$8),"FALSO")))</f>
        <v>1</v>
      </c>
      <c r="F3577" s="58" t="str">
        <f t="shared" ca="1" si="544"/>
        <v>OK</v>
      </c>
      <c r="G3577" s="60">
        <f t="shared" si="524"/>
        <v>3572</v>
      </c>
      <c r="H3577" s="402">
        <v>45632</v>
      </c>
      <c r="I3577" s="403">
        <v>45632</v>
      </c>
      <c r="J3577" s="279" t="s">
        <v>7018</v>
      </c>
      <c r="K3577" s="70" t="s">
        <v>62</v>
      </c>
      <c r="L3577" s="70" t="s">
        <v>1209</v>
      </c>
      <c r="M3577" s="70" t="s">
        <v>97</v>
      </c>
      <c r="N3577" s="56"/>
      <c r="O3577" s="73" t="s">
        <v>1938</v>
      </c>
      <c r="P3577" s="72" t="s">
        <v>37</v>
      </c>
      <c r="Q3577" s="281" t="s">
        <v>170</v>
      </c>
      <c r="R3577" s="385" t="s">
        <v>52</v>
      </c>
      <c r="S3577" s="388" t="str">
        <f>'EVCA sectoralclassification'!E231</f>
        <v>Medical devices and supplies</v>
      </c>
      <c r="T3577" s="385" t="s">
        <v>41</v>
      </c>
      <c r="U3577" s="72" t="s">
        <v>218</v>
      </c>
      <c r="V3577" s="443" t="s">
        <v>6460</v>
      </c>
      <c r="W3577" s="468"/>
      <c r="X3577" s="492">
        <v>45638</v>
      </c>
      <c r="Y3577" s="483" t="s">
        <v>7031</v>
      </c>
    </row>
    <row r="3578" spans="2:25" s="49" customFormat="1" ht="42.45" hidden="1" customHeight="1" x14ac:dyDescent="0.3">
      <c r="B3578" s="405" t="str">
        <f t="shared" ca="1" si="545"/>
        <v>VERO</v>
      </c>
      <c r="C3578" s="406" t="b">
        <f t="shared" si="546"/>
        <v>1</v>
      </c>
      <c r="D3578" s="406" t="b">
        <f>+IF(Q3578='Convalida dati'!$B$16,AND('Dealflow centrale'!V3578&lt;&gt;"",I3578&lt;&gt;""),IF(AND('Dealflow centrale'!Q3578='Convalida dati'!$B$17,'Dealflow centrale'!I3578=""),OR('Dealflow centrale'!V3578="",V3578='Convalida dati'!$D$8),"FALSO"))</f>
        <v>1</v>
      </c>
      <c r="E3578" s="406" t="b">
        <f>+IF(OR(T3578='Convalida dati'!$F$4,T3578='Convalida dati'!$F$5,T3578='Convalida dati'!$F$8),OR('Dealflow centrale'!V3578='Convalida dati'!$D$9,V3578='Convalida dati'!$D$6,V3578='Convalida dati'!$D$7,V3578='Convalida dati'!$D$11),IF(OR('Dealflow centrale'!T3578='Convalida dati'!$F$6,'Dealflow centrale'!T3578='Convalida dati'!$F$7),OR('Dealflow centrale'!V3578='Convalida dati'!$D$12,'Dealflow centrale'!V3578='Convalida dati'!$D$9,'Dealflow centrale'!V3578='Convalida dati'!$D$6,'Dealflow centrale'!V3578='Convalida dati'!$D$11),IF(T3578="",OR(V3578="",V3578='Convalida dati'!$D$8),"FALSO")))</f>
        <v>1</v>
      </c>
      <c r="F3578" s="58" t="str">
        <f t="shared" ca="1" si="544"/>
        <v>OK</v>
      </c>
      <c r="G3578" s="66">
        <f t="shared" si="524"/>
        <v>3573</v>
      </c>
      <c r="H3578" s="85">
        <v>45632</v>
      </c>
      <c r="I3578" s="296">
        <v>45632</v>
      </c>
      <c r="J3578" s="292" t="s">
        <v>7019</v>
      </c>
      <c r="K3578" s="76" t="s">
        <v>62</v>
      </c>
      <c r="L3578" s="76" t="s">
        <v>1629</v>
      </c>
      <c r="M3578" s="76" t="s">
        <v>70</v>
      </c>
      <c r="N3578" s="77" t="s">
        <v>6239</v>
      </c>
      <c r="O3578" s="272"/>
      <c r="P3578" s="78" t="s">
        <v>36</v>
      </c>
      <c r="Q3578" s="280" t="s">
        <v>170</v>
      </c>
      <c r="R3578" s="382" t="s">
        <v>53</v>
      </c>
      <c r="S3578" s="390" t="str">
        <f>'EVCA sectoralclassification'!E84</f>
        <v>Business and industrial services</v>
      </c>
      <c r="T3578" s="382" t="s">
        <v>166</v>
      </c>
      <c r="U3578" s="78" t="s">
        <v>218</v>
      </c>
      <c r="V3578" s="430" t="s">
        <v>5177</v>
      </c>
      <c r="W3578" s="463"/>
      <c r="X3578" s="489">
        <v>45638</v>
      </c>
      <c r="Y3578" s="482"/>
    </row>
    <row r="3579" spans="2:25" s="49" customFormat="1" ht="42.45" hidden="1" customHeight="1" x14ac:dyDescent="0.3">
      <c r="B3579" s="405" t="str">
        <f t="shared" ca="1" si="545"/>
        <v>VERO</v>
      </c>
      <c r="C3579" s="406" t="b">
        <f t="shared" si="546"/>
        <v>1</v>
      </c>
      <c r="D3579" s="406" t="b">
        <f>+IF(Q3579='Convalida dati'!$B$16,AND('Dealflow centrale'!V3579&lt;&gt;"",I3579&lt;&gt;""),IF(AND('Dealflow centrale'!Q3579='Convalida dati'!$B$17,'Dealflow centrale'!I3579=""),OR('Dealflow centrale'!V3579="",V3579='Convalida dati'!$D$8),"FALSO"))</f>
        <v>1</v>
      </c>
      <c r="E3579" s="406" t="b">
        <f>+IF(OR(T3579='Convalida dati'!$F$4,T3579='Convalida dati'!$F$5,T3579='Convalida dati'!$F$8),OR('Dealflow centrale'!V3579='Convalida dati'!$D$9,V3579='Convalida dati'!$D$6,V3579='Convalida dati'!$D$7,V3579='Convalida dati'!$D$11),IF(OR('Dealflow centrale'!T3579='Convalida dati'!$F$6,'Dealflow centrale'!T3579='Convalida dati'!$F$7),OR('Dealflow centrale'!V3579='Convalida dati'!$D$12,'Dealflow centrale'!V3579='Convalida dati'!$D$9,'Dealflow centrale'!V3579='Convalida dati'!$D$6,'Dealflow centrale'!V3579='Convalida dati'!$D$11),IF(T3579="",OR(V3579="",V3579='Convalida dati'!$D$8),"FALSO")))</f>
        <v>1</v>
      </c>
      <c r="F3579" s="58" t="str">
        <f t="shared" ca="1" si="544"/>
        <v>OK</v>
      </c>
      <c r="G3579" s="60">
        <f t="shared" si="524"/>
        <v>3574</v>
      </c>
      <c r="H3579" s="402">
        <v>45632</v>
      </c>
      <c r="I3579" s="403">
        <v>45632</v>
      </c>
      <c r="J3579" s="279" t="s">
        <v>7020</v>
      </c>
      <c r="K3579" s="70" t="s">
        <v>62</v>
      </c>
      <c r="L3579" s="70" t="s">
        <v>69</v>
      </c>
      <c r="M3579" s="70" t="s">
        <v>70</v>
      </c>
      <c r="N3579" s="75" t="s">
        <v>6239</v>
      </c>
      <c r="O3579" s="73"/>
      <c r="P3579" s="72" t="s">
        <v>36</v>
      </c>
      <c r="Q3579" s="281" t="s">
        <v>170</v>
      </c>
      <c r="R3579" s="385" t="s">
        <v>49</v>
      </c>
      <c r="S3579" s="388" t="str">
        <f>'EVCA sectoralclassification'!E214</f>
        <v>Systems software</v>
      </c>
      <c r="T3579" s="385" t="s">
        <v>166</v>
      </c>
      <c r="U3579" s="72" t="s">
        <v>218</v>
      </c>
      <c r="V3579" s="429" t="s">
        <v>5177</v>
      </c>
      <c r="W3579" s="460"/>
      <c r="X3579" s="492">
        <v>45638</v>
      </c>
      <c r="Y3579" s="483"/>
    </row>
    <row r="3580" spans="2:25" s="49" customFormat="1" ht="42.45" hidden="1" customHeight="1" x14ac:dyDescent="0.3">
      <c r="B3580" s="405" t="str">
        <f t="shared" ca="1" si="545"/>
        <v>VERO</v>
      </c>
      <c r="C3580" s="406" t="b">
        <f t="shared" si="546"/>
        <v>1</v>
      </c>
      <c r="D3580" s="406" t="b">
        <f>+IF(Q3580='Convalida dati'!$B$16,AND('Dealflow centrale'!V3580&lt;&gt;"",I3580&lt;&gt;""),IF(AND('Dealflow centrale'!Q3580='Convalida dati'!$B$17,'Dealflow centrale'!I3580=""),OR('Dealflow centrale'!V3580="",V3580='Convalida dati'!$D$8),"FALSO"))</f>
        <v>1</v>
      </c>
      <c r="E3580" s="406" t="b">
        <f>+IF(OR(T3580='Convalida dati'!$F$4,T3580='Convalida dati'!$F$5,T3580='Convalida dati'!$F$8),OR('Dealflow centrale'!V3580='Convalida dati'!$D$9,V3580='Convalida dati'!$D$6,V3580='Convalida dati'!$D$7,V3580='Convalida dati'!$D$11),IF(OR('Dealflow centrale'!T3580='Convalida dati'!$F$6,'Dealflow centrale'!T3580='Convalida dati'!$F$7),OR('Dealflow centrale'!V3580='Convalida dati'!$D$12,'Dealflow centrale'!V3580='Convalida dati'!$D$9,'Dealflow centrale'!V3580='Convalida dati'!$D$6,'Dealflow centrale'!V3580='Convalida dati'!$D$11),IF(T3580="",OR(V3580="",V3580='Convalida dati'!$D$8),"FALSO")))</f>
        <v>1</v>
      </c>
      <c r="F3580" s="58" t="str">
        <f t="shared" ca="1" si="544"/>
        <v>OK</v>
      </c>
      <c r="G3580" s="66">
        <f t="shared" si="524"/>
        <v>3575</v>
      </c>
      <c r="H3580" s="85">
        <v>45632</v>
      </c>
      <c r="I3580" s="296">
        <v>45632</v>
      </c>
      <c r="J3580" s="292" t="s">
        <v>7032</v>
      </c>
      <c r="K3580" s="76" t="s">
        <v>64</v>
      </c>
      <c r="L3580" s="76" t="s">
        <v>705</v>
      </c>
      <c r="M3580" s="76" t="s">
        <v>187</v>
      </c>
      <c r="N3580" s="77" t="s">
        <v>6239</v>
      </c>
      <c r="O3580" s="272"/>
      <c r="P3580" s="78" t="s">
        <v>36</v>
      </c>
      <c r="Q3580" s="280" t="s">
        <v>170</v>
      </c>
      <c r="R3580" s="382" t="s">
        <v>49</v>
      </c>
      <c r="S3580" s="390" t="str">
        <f>'EVCA sectoralclassification'!E214</f>
        <v>Systems software</v>
      </c>
      <c r="T3580" s="382" t="s">
        <v>166</v>
      </c>
      <c r="U3580" s="78" t="s">
        <v>218</v>
      </c>
      <c r="V3580" s="455" t="s">
        <v>174</v>
      </c>
      <c r="W3580" s="477"/>
      <c r="X3580" s="489">
        <v>45638</v>
      </c>
      <c r="Y3580" s="482" t="s">
        <v>4408</v>
      </c>
    </row>
    <row r="3581" spans="2:25" s="49" customFormat="1" ht="42.45" hidden="1" customHeight="1" x14ac:dyDescent="0.3">
      <c r="B3581" s="405" t="str">
        <f t="shared" ca="1" si="545"/>
        <v>VERO</v>
      </c>
      <c r="C3581" s="406" t="b">
        <f t="shared" si="546"/>
        <v>1</v>
      </c>
      <c r="D3581" s="406" t="b">
        <f>+IF(Q3581='Convalida dati'!$B$16,AND('Dealflow centrale'!V3581&lt;&gt;"",I3581&lt;&gt;""),IF(AND('Dealflow centrale'!Q3581='Convalida dati'!$B$17,'Dealflow centrale'!I3581=""),OR('Dealflow centrale'!V3581="",V3581='Convalida dati'!$D$8),"FALSO"))</f>
        <v>1</v>
      </c>
      <c r="E3581" s="406" t="b">
        <f>+IF(OR(T3581='Convalida dati'!$F$4,T3581='Convalida dati'!$F$5,T3581='Convalida dati'!$F$8),OR('Dealflow centrale'!V3581='Convalida dati'!$D$9,V3581='Convalida dati'!$D$6,V3581='Convalida dati'!$D$7,V3581='Convalida dati'!$D$11),IF(OR('Dealflow centrale'!T3581='Convalida dati'!$F$6,'Dealflow centrale'!T3581='Convalida dati'!$F$7),OR('Dealflow centrale'!V3581='Convalida dati'!$D$12,'Dealflow centrale'!V3581='Convalida dati'!$D$9,'Dealflow centrale'!V3581='Convalida dati'!$D$6,'Dealflow centrale'!V3581='Convalida dati'!$D$11),IF(T3581="",OR(V3581="",V3581='Convalida dati'!$D$8),"FALSO")))</f>
        <v>1</v>
      </c>
      <c r="F3581" s="58" t="str">
        <f t="shared" ca="1" si="544"/>
        <v>OK</v>
      </c>
      <c r="G3581" s="60">
        <f t="shared" si="524"/>
        <v>3576</v>
      </c>
      <c r="H3581" s="402">
        <v>45632</v>
      </c>
      <c r="I3581" s="403">
        <v>45632</v>
      </c>
      <c r="J3581" s="279" t="s">
        <v>7021</v>
      </c>
      <c r="K3581" s="70" t="s">
        <v>62</v>
      </c>
      <c r="L3581" s="70" t="s">
        <v>165</v>
      </c>
      <c r="M3581" s="70" t="s">
        <v>90</v>
      </c>
      <c r="N3581" s="75" t="s">
        <v>6239</v>
      </c>
      <c r="O3581" s="73"/>
      <c r="P3581" s="72" t="s">
        <v>36</v>
      </c>
      <c r="Q3581" s="281" t="s">
        <v>170</v>
      </c>
      <c r="R3581" s="385" t="s">
        <v>50</v>
      </c>
      <c r="S3581" s="388" t="str">
        <f>'EVCA sectoralclassification'!E59</f>
        <v>Industrial measurement, sensing and control</v>
      </c>
      <c r="T3581" s="385" t="s">
        <v>166</v>
      </c>
      <c r="U3581" s="72" t="s">
        <v>218</v>
      </c>
      <c r="V3581" s="429" t="s">
        <v>5177</v>
      </c>
      <c r="W3581" s="460"/>
      <c r="X3581" s="492">
        <v>45638</v>
      </c>
      <c r="Y3581" s="483"/>
    </row>
    <row r="3582" spans="2:25" s="49" customFormat="1" ht="42.45" hidden="1" customHeight="1" x14ac:dyDescent="0.3">
      <c r="B3582" s="405" t="str">
        <f t="shared" ca="1" si="545"/>
        <v>VERO</v>
      </c>
      <c r="C3582" s="406" t="b">
        <f t="shared" si="546"/>
        <v>1</v>
      </c>
      <c r="D3582" s="406" t="b">
        <f>+IF(Q3582='Convalida dati'!$B$16,AND('Dealflow centrale'!V3582&lt;&gt;"",I3582&lt;&gt;""),IF(AND('Dealflow centrale'!Q3582='Convalida dati'!$B$17,'Dealflow centrale'!I3582=""),OR('Dealflow centrale'!V3582="",V3582='Convalida dati'!$D$8),"FALSO"))</f>
        <v>1</v>
      </c>
      <c r="E3582" s="406" t="b">
        <f>+IF(OR(T3582='Convalida dati'!$F$4,T3582='Convalida dati'!$F$5,T3582='Convalida dati'!$F$8),OR('Dealflow centrale'!V3582='Convalida dati'!$D$9,V3582='Convalida dati'!$D$6,V3582='Convalida dati'!$D$7,V3582='Convalida dati'!$D$11),IF(OR('Dealflow centrale'!T3582='Convalida dati'!$F$6,'Dealflow centrale'!T3582='Convalida dati'!$F$7),OR('Dealflow centrale'!V3582='Convalida dati'!$D$12,'Dealflow centrale'!V3582='Convalida dati'!$D$9,'Dealflow centrale'!V3582='Convalida dati'!$D$6,'Dealflow centrale'!V3582='Convalida dati'!$D$11),IF(T3582="",OR(V3582="",V3582='Convalida dati'!$D$8),"FALSO")))</f>
        <v>1</v>
      </c>
      <c r="F3582" s="58" t="str">
        <f t="shared" ca="1" si="544"/>
        <v>OK</v>
      </c>
      <c r="G3582" s="66">
        <f t="shared" si="524"/>
        <v>3577</v>
      </c>
      <c r="H3582" s="85">
        <v>45632</v>
      </c>
      <c r="I3582" s="296">
        <v>45632</v>
      </c>
      <c r="J3582" s="292" t="s">
        <v>7022</v>
      </c>
      <c r="K3582" s="76" t="s">
        <v>62</v>
      </c>
      <c r="L3582" s="76" t="s">
        <v>3279</v>
      </c>
      <c r="M3582" s="76" t="s">
        <v>102</v>
      </c>
      <c r="N3582" s="77" t="s">
        <v>6239</v>
      </c>
      <c r="O3582" s="272"/>
      <c r="P3582" s="78" t="s">
        <v>36</v>
      </c>
      <c r="Q3582" s="280" t="s">
        <v>170</v>
      </c>
      <c r="R3582" s="382" t="s">
        <v>49</v>
      </c>
      <c r="S3582" s="390" t="str">
        <f>'EVCA sectoralclassification'!E214</f>
        <v>Systems software</v>
      </c>
      <c r="T3582" s="382" t="s">
        <v>166</v>
      </c>
      <c r="U3582" s="78" t="s">
        <v>218</v>
      </c>
      <c r="V3582" s="430" t="s">
        <v>5177</v>
      </c>
      <c r="W3582" s="463"/>
      <c r="X3582" s="489">
        <v>45638</v>
      </c>
      <c r="Y3582" s="482"/>
    </row>
    <row r="3583" spans="2:25" s="49" customFormat="1" ht="42.45" hidden="1" customHeight="1" x14ac:dyDescent="0.3">
      <c r="B3583" s="405" t="str">
        <f t="shared" ca="1" si="545"/>
        <v>VERO</v>
      </c>
      <c r="C3583" s="406" t="b">
        <f t="shared" si="546"/>
        <v>1</v>
      </c>
      <c r="D3583" s="406" t="b">
        <f>+IF(Q3583='Convalida dati'!$B$16,AND('Dealflow centrale'!V3583&lt;&gt;"",I3583&lt;&gt;""),IF(AND('Dealflow centrale'!Q3583='Convalida dati'!$B$17,'Dealflow centrale'!I3583=""),OR('Dealflow centrale'!V3583="",V3583='Convalida dati'!$D$8),"FALSO"))</f>
        <v>1</v>
      </c>
      <c r="E3583" s="406" t="b">
        <f>+IF(OR(T3583='Convalida dati'!$F$4,T3583='Convalida dati'!$F$5,T3583='Convalida dati'!$F$8),OR('Dealflow centrale'!V3583='Convalida dati'!$D$9,V3583='Convalida dati'!$D$6,V3583='Convalida dati'!$D$7,V3583='Convalida dati'!$D$11),IF(OR('Dealflow centrale'!T3583='Convalida dati'!$F$6,'Dealflow centrale'!T3583='Convalida dati'!$F$7),OR('Dealflow centrale'!V3583='Convalida dati'!$D$12,'Dealflow centrale'!V3583='Convalida dati'!$D$9,'Dealflow centrale'!V3583='Convalida dati'!$D$6,'Dealflow centrale'!V3583='Convalida dati'!$D$11),IF(T3583="",OR(V3583="",V3583='Convalida dati'!$D$8),"FALSO")))</f>
        <v>1</v>
      </c>
      <c r="F3583" s="58" t="str">
        <f t="shared" ca="1" si="544"/>
        <v>OK</v>
      </c>
      <c r="G3583" s="60">
        <f t="shared" si="524"/>
        <v>3578</v>
      </c>
      <c r="H3583" s="402">
        <v>45632</v>
      </c>
      <c r="I3583" s="403">
        <v>45632</v>
      </c>
      <c r="J3583" s="279" t="s">
        <v>7033</v>
      </c>
      <c r="K3583" s="70" t="s">
        <v>62</v>
      </c>
      <c r="L3583" s="70" t="s">
        <v>720</v>
      </c>
      <c r="M3583" s="70" t="s">
        <v>70</v>
      </c>
      <c r="N3583" s="75" t="s">
        <v>6239</v>
      </c>
      <c r="O3583" s="73"/>
      <c r="P3583" s="72" t="s">
        <v>36</v>
      </c>
      <c r="Q3583" s="281" t="s">
        <v>170</v>
      </c>
      <c r="R3583" s="385" t="s">
        <v>50</v>
      </c>
      <c r="S3583" s="388" t="str">
        <f>'EVCA sectoralclassification'!E60</f>
        <v>Industrial measurement, sensing and control</v>
      </c>
      <c r="T3583" s="385" t="s">
        <v>166</v>
      </c>
      <c r="U3583" s="72" t="s">
        <v>218</v>
      </c>
      <c r="V3583" s="429" t="s">
        <v>5177</v>
      </c>
      <c r="W3583" s="460"/>
      <c r="X3583" s="492">
        <v>45638</v>
      </c>
      <c r="Y3583" s="483"/>
    </row>
    <row r="3584" spans="2:25" s="49" customFormat="1" ht="42.45" hidden="1" customHeight="1" x14ac:dyDescent="0.3">
      <c r="B3584" s="405" t="str">
        <f t="shared" ca="1" si="545"/>
        <v>VERO</v>
      </c>
      <c r="C3584" s="406" t="b">
        <f t="shared" si="546"/>
        <v>1</v>
      </c>
      <c r="D3584" s="406" t="b">
        <f>+IF(Q3584='Convalida dati'!$B$16,AND('Dealflow centrale'!V3584&lt;&gt;"",I3584&lt;&gt;""),IF(AND('Dealflow centrale'!Q3584='Convalida dati'!$B$17,'Dealflow centrale'!I3584=""),OR('Dealflow centrale'!V3584="",V3584='Convalida dati'!$D$8),"FALSO"))</f>
        <v>1</v>
      </c>
      <c r="E3584" s="406" t="b">
        <f>+IF(OR(T3584='Convalida dati'!$F$4,T3584='Convalida dati'!$F$5,T3584='Convalida dati'!$F$8),OR('Dealflow centrale'!V3584='Convalida dati'!$D$9,V3584='Convalida dati'!$D$6,V3584='Convalida dati'!$D$7,V3584='Convalida dati'!$D$11),IF(OR('Dealflow centrale'!T3584='Convalida dati'!$F$6,'Dealflow centrale'!T3584='Convalida dati'!$F$7),OR('Dealflow centrale'!V3584='Convalida dati'!$D$12,'Dealflow centrale'!V3584='Convalida dati'!$D$9,'Dealflow centrale'!V3584='Convalida dati'!$D$6,'Dealflow centrale'!V3584='Convalida dati'!$D$11),IF(T3584="",OR(V3584="",V3584='Convalida dati'!$D$8),"FALSO")))</f>
        <v>1</v>
      </c>
      <c r="F3584" s="58" t="str">
        <f t="shared" ca="1" si="544"/>
        <v>OK</v>
      </c>
      <c r="G3584" s="66">
        <f t="shared" si="524"/>
        <v>3579</v>
      </c>
      <c r="H3584" s="85">
        <v>45632</v>
      </c>
      <c r="I3584" s="296">
        <v>45632</v>
      </c>
      <c r="J3584" s="292" t="s">
        <v>7023</v>
      </c>
      <c r="K3584" s="76" t="s">
        <v>62</v>
      </c>
      <c r="L3584" s="76" t="s">
        <v>149</v>
      </c>
      <c r="M3584" s="76" t="s">
        <v>92</v>
      </c>
      <c r="N3584" s="64"/>
      <c r="O3584" s="272" t="s">
        <v>7034</v>
      </c>
      <c r="P3584" s="78" t="s">
        <v>34</v>
      </c>
      <c r="Q3584" s="280" t="s">
        <v>170</v>
      </c>
      <c r="R3584" s="382" t="s">
        <v>48</v>
      </c>
      <c r="S3584" s="390" t="str">
        <f>'EVCA sectoralclassification'!E200</f>
        <v>Internet technologies</v>
      </c>
      <c r="T3584" s="382" t="s">
        <v>166</v>
      </c>
      <c r="U3584" s="78" t="s">
        <v>218</v>
      </c>
      <c r="V3584" s="430" t="s">
        <v>5177</v>
      </c>
      <c r="W3584" s="463"/>
      <c r="X3584" s="489">
        <v>45638</v>
      </c>
      <c r="Y3584" s="482"/>
    </row>
    <row r="3585" spans="2:26" ht="42.45" hidden="1" customHeight="1" x14ac:dyDescent="0.3">
      <c r="B3585" s="405" t="str">
        <f t="shared" ca="1" si="545"/>
        <v>VERO</v>
      </c>
      <c r="C3585" s="406" t="b">
        <f t="shared" si="546"/>
        <v>1</v>
      </c>
      <c r="D3585" s="406" t="b">
        <f>+IF(Q3585='Convalida dati'!$B$16,AND('Dealflow centrale'!V3585&lt;&gt;"",I3585&lt;&gt;""),IF(AND('Dealflow centrale'!Q3585='Convalida dati'!$B$17,'Dealflow centrale'!I3585=""),OR('Dealflow centrale'!V3585="",V3585='Convalida dati'!$D$8),"FALSO"))</f>
        <v>1</v>
      </c>
      <c r="E3585" s="406" t="b">
        <f>+IF(OR(T3585='Convalida dati'!$F$4,T3585='Convalida dati'!$F$5,T3585='Convalida dati'!$F$8),OR('Dealflow centrale'!V3585='Convalida dati'!$D$9,V3585='Convalida dati'!$D$6,V3585='Convalida dati'!$D$7,V3585='Convalida dati'!$D$11),IF(OR('Dealflow centrale'!T3585='Convalida dati'!$F$6,'Dealflow centrale'!T3585='Convalida dati'!$F$7),OR('Dealflow centrale'!V3585='Convalida dati'!$D$12,'Dealflow centrale'!V3585='Convalida dati'!$D$9,'Dealflow centrale'!V3585='Convalida dati'!$D$6,'Dealflow centrale'!V3585='Convalida dati'!$D$11),IF(T3585="",OR(V3585="",V3585='Convalida dati'!$D$8),"FALSO")))</f>
        <v>1</v>
      </c>
      <c r="F3585" s="58" t="str">
        <f t="shared" ca="1" si="544"/>
        <v>OK</v>
      </c>
      <c r="G3585" s="60">
        <f t="shared" si="524"/>
        <v>3580</v>
      </c>
      <c r="H3585" s="402">
        <v>45633</v>
      </c>
      <c r="I3585" s="403">
        <v>45633</v>
      </c>
      <c r="J3585" s="279" t="s">
        <v>7024</v>
      </c>
      <c r="K3585" s="70" t="s">
        <v>62</v>
      </c>
      <c r="L3585" s="70" t="s">
        <v>149</v>
      </c>
      <c r="M3585" s="70" t="s">
        <v>92</v>
      </c>
      <c r="N3585" s="56"/>
      <c r="O3585" s="73" t="s">
        <v>7035</v>
      </c>
      <c r="P3585" s="72" t="s">
        <v>34</v>
      </c>
      <c r="Q3585" s="281" t="s">
        <v>170</v>
      </c>
      <c r="R3585" s="385" t="s">
        <v>49</v>
      </c>
      <c r="S3585" s="388" t="str">
        <f>'EVCA sectoralclassification'!E214</f>
        <v>Systems software</v>
      </c>
      <c r="T3585" s="385" t="s">
        <v>41</v>
      </c>
      <c r="U3585" s="72" t="s">
        <v>218</v>
      </c>
      <c r="V3585" s="454" t="s">
        <v>174</v>
      </c>
      <c r="W3585" s="476"/>
      <c r="X3585" s="492">
        <v>45638</v>
      </c>
      <c r="Y3585" s="483" t="s">
        <v>7036</v>
      </c>
      <c r="Z3585" s="49"/>
    </row>
    <row r="3586" spans="2:26" ht="42.45" hidden="1" customHeight="1" x14ac:dyDescent="0.3">
      <c r="B3586" s="405" t="str">
        <f t="shared" ca="1" si="545"/>
        <v>VERO</v>
      </c>
      <c r="C3586" s="406" t="b">
        <f t="shared" si="546"/>
        <v>1</v>
      </c>
      <c r="D3586" s="406" t="b">
        <f>+IF(Q3586='Convalida dati'!$B$16,AND('Dealflow centrale'!V3586&lt;&gt;"",I3586&lt;&gt;""),IF(AND('Dealflow centrale'!Q3586='Convalida dati'!$B$17,'Dealflow centrale'!I3586=""),OR('Dealflow centrale'!V3586="",V3586='Convalida dati'!$D$8),"FALSO"))</f>
        <v>1</v>
      </c>
      <c r="E3586" s="406" t="b">
        <f>+IF(OR(T3586='Convalida dati'!$F$4,T3586='Convalida dati'!$F$5,T3586='Convalida dati'!$F$8),OR('Dealflow centrale'!V3586='Convalida dati'!$D$9,V3586='Convalida dati'!$D$6,V3586='Convalida dati'!$D$7,V3586='Convalida dati'!$D$11),IF(OR('Dealflow centrale'!T3586='Convalida dati'!$F$6,'Dealflow centrale'!T3586='Convalida dati'!$F$7),OR('Dealflow centrale'!V3586='Convalida dati'!$D$12,'Dealflow centrale'!V3586='Convalida dati'!$D$9,'Dealflow centrale'!V3586='Convalida dati'!$D$6,'Dealflow centrale'!V3586='Convalida dati'!$D$11),IF(T3586="",OR(V3586="",V3586='Convalida dati'!$D$8),"FALSO")))</f>
        <v>1</v>
      </c>
      <c r="F3586" s="58" t="str">
        <f t="shared" ca="1" si="544"/>
        <v>OK</v>
      </c>
      <c r="G3586" s="66">
        <f t="shared" si="524"/>
        <v>3581</v>
      </c>
      <c r="H3586" s="85">
        <v>45635</v>
      </c>
      <c r="I3586" s="296">
        <v>45635</v>
      </c>
      <c r="J3586" s="292" t="s">
        <v>7025</v>
      </c>
      <c r="K3586" s="76" t="s">
        <v>62</v>
      </c>
      <c r="L3586" s="76" t="s">
        <v>149</v>
      </c>
      <c r="M3586" s="76" t="s">
        <v>92</v>
      </c>
      <c r="N3586" s="77" t="s">
        <v>111</v>
      </c>
      <c r="O3586" s="272"/>
      <c r="P3586" s="78" t="s">
        <v>36</v>
      </c>
      <c r="Q3586" s="280" t="s">
        <v>170</v>
      </c>
      <c r="R3586" s="382" t="s">
        <v>48</v>
      </c>
      <c r="S3586" s="390" t="str">
        <f>'EVCA sectoralclassification'!E200</f>
        <v>Internet technologies</v>
      </c>
      <c r="T3586" s="382" t="s">
        <v>166</v>
      </c>
      <c r="U3586" s="78" t="s">
        <v>218</v>
      </c>
      <c r="V3586" s="430" t="s">
        <v>5177</v>
      </c>
      <c r="W3586" s="463"/>
      <c r="X3586" s="489">
        <v>45638</v>
      </c>
      <c r="Y3586" s="482"/>
      <c r="Z3586" s="49"/>
    </row>
    <row r="3587" spans="2:26" ht="42.45" hidden="1" customHeight="1" x14ac:dyDescent="0.3">
      <c r="B3587" s="405" t="str">
        <f t="shared" ref="B3587:B3589" ca="1" si="547">IF(AND(+H3587&lt;=X3587,X3587&lt;=TODAY()),"VERO","FALSO")</f>
        <v>VERO</v>
      </c>
      <c r="C3587" s="406" t="b">
        <f t="shared" ref="C3587:C3589" si="548">+(AND(G3587&lt;&gt;"",H3587&lt;&gt;"",J3587&lt;&gt;"",K3587&lt;&gt;"",L3587&lt;&gt;"",M3587&lt;&gt;"",P3587&lt;&gt;"",Q3587&lt;&gt;""))</f>
        <v>1</v>
      </c>
      <c r="D3587" s="406" t="b">
        <f>+IF(Q3587='Convalida dati'!$B$16,AND('Dealflow centrale'!V3587&lt;&gt;"",I3587&lt;&gt;""),IF(AND('Dealflow centrale'!Q3587='Convalida dati'!$B$17,'Dealflow centrale'!I3587=""),OR('Dealflow centrale'!V3587="",V3587='Convalida dati'!$D$8),"FALSO"))</f>
        <v>1</v>
      </c>
      <c r="E3587" s="406" t="b">
        <f>+IF(OR(T3587='Convalida dati'!$F$4,T3587='Convalida dati'!$F$8),OR('Dealflow centrale'!V3587='Convalida dati'!$D$6,V3587='Convalida dati'!$D$7),IF(OR('Dealflow centrale'!T3587='Convalida dati'!$F$5,'Dealflow centrale'!T3587='Convalida dati'!$F$6,'Dealflow centrale'!T3587='Convalida dati'!$F$7),OR('Dealflow centrale'!V3587='Convalida dati'!$D$12,'Dealflow centrale'!V3587='Convalida dati'!$D$11),IF(T3587="",OR(V3587="",V3587='Convalida dati'!$D$8),"FALSO")))</f>
        <v>1</v>
      </c>
      <c r="F3587" s="58" t="str">
        <f t="shared" ref="F3587:F3589" ca="1" si="549">+IF(AND(B3587="VERO",C3587=TRUE,D3587=TRUE,E3587=TRUE),"OK","ERRORE")</f>
        <v>OK</v>
      </c>
      <c r="G3587" s="60">
        <f t="shared" si="524"/>
        <v>3582</v>
      </c>
      <c r="H3587" s="402">
        <v>45638</v>
      </c>
      <c r="I3587" s="403">
        <v>45638</v>
      </c>
      <c r="J3587" s="279" t="s">
        <v>7041</v>
      </c>
      <c r="K3587" s="70" t="s">
        <v>62</v>
      </c>
      <c r="L3587" s="70" t="s">
        <v>190</v>
      </c>
      <c r="M3587" s="70" t="s">
        <v>99</v>
      </c>
      <c r="N3587" s="75" t="s">
        <v>82</v>
      </c>
      <c r="O3587" s="73"/>
      <c r="P3587" s="72" t="s">
        <v>36</v>
      </c>
      <c r="Q3587" s="281" t="s">
        <v>170</v>
      </c>
      <c r="R3587" s="385" t="s">
        <v>48</v>
      </c>
      <c r="S3587" s="388" t="str">
        <f>'EVCA sectoralclassification'!E200</f>
        <v>Internet technologies</v>
      </c>
      <c r="T3587" s="385" t="s">
        <v>41</v>
      </c>
      <c r="U3587" s="72" t="s">
        <v>218</v>
      </c>
      <c r="V3587" s="429" t="s">
        <v>5177</v>
      </c>
      <c r="W3587" s="460"/>
      <c r="X3587" s="488">
        <v>45643</v>
      </c>
      <c r="Y3587" s="483"/>
      <c r="Z3587" s="49"/>
    </row>
    <row r="3588" spans="2:26" ht="42.45" hidden="1" customHeight="1" x14ac:dyDescent="0.3">
      <c r="B3588" s="405" t="str">
        <f t="shared" ca="1" si="547"/>
        <v>VERO</v>
      </c>
      <c r="C3588" s="406" t="b">
        <f t="shared" si="548"/>
        <v>1</v>
      </c>
      <c r="D3588" s="406" t="b">
        <f>+IF(Q3588='Convalida dati'!$B$16,AND('Dealflow centrale'!V3588&lt;&gt;"",I3588&lt;&gt;""),IF(AND('Dealflow centrale'!Q3588='Convalida dati'!$B$17,'Dealflow centrale'!I3588=""),OR('Dealflow centrale'!V3588="",V3588='Convalida dati'!$D$8),"FALSO"))</f>
        <v>1</v>
      </c>
      <c r="E3588" s="406" t="b">
        <f>+IF(OR(T3588='Convalida dati'!$F$4,T3588='Convalida dati'!$F$8),OR('Dealflow centrale'!V3588='Convalida dati'!$D$6,V3588='Convalida dati'!$D$7),IF(OR('Dealflow centrale'!T3588='Convalida dati'!$F$5,'Dealflow centrale'!T3588='Convalida dati'!$F$6,'Dealflow centrale'!T3588='Convalida dati'!$F$7),OR('Dealflow centrale'!V3588='Convalida dati'!$D$12,'Dealflow centrale'!V3588='Convalida dati'!$D$11),IF(T3588="",OR(V3588="",V3588='Convalida dati'!$D$8),"FALSO")))</f>
        <v>1</v>
      </c>
      <c r="F3588" s="58" t="str">
        <f t="shared" ca="1" si="549"/>
        <v>OK</v>
      </c>
      <c r="G3588" s="66">
        <f t="shared" si="524"/>
        <v>3583</v>
      </c>
      <c r="H3588" s="85">
        <v>45638</v>
      </c>
      <c r="I3588" s="296">
        <v>45638</v>
      </c>
      <c r="J3588" s="292" t="s">
        <v>7042</v>
      </c>
      <c r="K3588" s="76" t="s">
        <v>62</v>
      </c>
      <c r="L3588" s="76" t="s">
        <v>830</v>
      </c>
      <c r="M3588" s="76" t="s">
        <v>103</v>
      </c>
      <c r="N3588" s="77" t="s">
        <v>82</v>
      </c>
      <c r="O3588" s="272"/>
      <c r="P3588" s="78" t="s">
        <v>36</v>
      </c>
      <c r="Q3588" s="280" t="s">
        <v>170</v>
      </c>
      <c r="R3588" s="382" t="s">
        <v>49</v>
      </c>
      <c r="S3588" s="390" t="str">
        <f>'EVCA sectoralclassification'!E214</f>
        <v>Systems software</v>
      </c>
      <c r="T3588" s="382" t="s">
        <v>40</v>
      </c>
      <c r="U3588" s="78" t="s">
        <v>218</v>
      </c>
      <c r="V3588" s="455" t="s">
        <v>174</v>
      </c>
      <c r="W3588" s="477"/>
      <c r="X3588" s="489">
        <v>45643</v>
      </c>
      <c r="Y3588" s="482" t="s">
        <v>7050</v>
      </c>
      <c r="Z3588" s="49"/>
    </row>
    <row r="3589" spans="2:26" ht="42.45" hidden="1" customHeight="1" x14ac:dyDescent="0.3">
      <c r="B3589" s="405" t="str">
        <f t="shared" ca="1" si="547"/>
        <v>VERO</v>
      </c>
      <c r="C3589" s="406" t="b">
        <f t="shared" si="548"/>
        <v>1</v>
      </c>
      <c r="D3589" s="406" t="b">
        <f>+IF(Q3589='Convalida dati'!$B$16,AND('Dealflow centrale'!V3589&lt;&gt;"",I3589&lt;&gt;""),IF(AND('Dealflow centrale'!Q3589='Convalida dati'!$B$17,'Dealflow centrale'!I3589=""),OR('Dealflow centrale'!V3589="",V3589='Convalida dati'!$D$8),"FALSO"))</f>
        <v>1</v>
      </c>
      <c r="E3589" s="406" t="b">
        <f>+IF(OR(T3589='Convalida dati'!$F$4,T3589='Convalida dati'!$F$8),OR('Dealflow centrale'!V3589='Convalida dati'!$D$6,V3589='Convalida dati'!$D$7),IF(OR('Dealflow centrale'!T3589='Convalida dati'!$F$5,'Dealflow centrale'!T3589='Convalida dati'!$F$6,'Dealflow centrale'!T3589='Convalida dati'!$F$7),OR('Dealflow centrale'!V3589='Convalida dati'!$D$12,'Dealflow centrale'!V3589='Convalida dati'!$D$11),IF(T3589="",OR(V3589="",V3589='Convalida dati'!$D$8),"FALSO")))</f>
        <v>1</v>
      </c>
      <c r="F3589" s="58" t="str">
        <f t="shared" ca="1" si="549"/>
        <v>OK</v>
      </c>
      <c r="G3589" s="60">
        <f t="shared" si="524"/>
        <v>3584</v>
      </c>
      <c r="H3589" s="402">
        <v>45638</v>
      </c>
      <c r="I3589" s="403">
        <v>45638</v>
      </c>
      <c r="J3589" s="279" t="s">
        <v>7043</v>
      </c>
      <c r="K3589" s="70" t="s">
        <v>62</v>
      </c>
      <c r="L3589" s="70" t="s">
        <v>192</v>
      </c>
      <c r="M3589" s="70" t="s">
        <v>95</v>
      </c>
      <c r="N3589" s="56"/>
      <c r="O3589" s="73" t="s">
        <v>7051</v>
      </c>
      <c r="P3589" s="72" t="s">
        <v>37</v>
      </c>
      <c r="Q3589" s="281" t="s">
        <v>170</v>
      </c>
      <c r="R3589" s="385" t="s">
        <v>49</v>
      </c>
      <c r="S3589" s="388" t="str">
        <f>'EVCA sectoralclassification'!E214</f>
        <v>Systems software</v>
      </c>
      <c r="T3589" s="385" t="s">
        <v>166</v>
      </c>
      <c r="U3589" s="72" t="s">
        <v>218</v>
      </c>
      <c r="V3589" s="429" t="s">
        <v>5177</v>
      </c>
      <c r="W3589" s="460"/>
      <c r="X3589" s="488">
        <v>45643</v>
      </c>
      <c r="Y3589" s="483"/>
      <c r="Z3589" s="49"/>
    </row>
    <row r="3590" spans="2:26" ht="42.45" hidden="1" customHeight="1" x14ac:dyDescent="0.3">
      <c r="B3590" s="405" t="str">
        <f t="shared" ref="B3590:B3594" ca="1" si="550">IF(AND(+H3590&lt;=X3590,X3590&lt;=TODAY()),"VERO","FALSO")</f>
        <v>VERO</v>
      </c>
      <c r="C3590" s="406" t="b">
        <f t="shared" ref="C3590:C3594" si="551">+(AND(G3590&lt;&gt;"",H3590&lt;&gt;"",J3590&lt;&gt;"",K3590&lt;&gt;"",L3590&lt;&gt;"",M3590&lt;&gt;"",P3590&lt;&gt;"",Q3590&lt;&gt;""))</f>
        <v>1</v>
      </c>
      <c r="D3590" s="406" t="b">
        <f>+IF(Q3590='Convalida dati'!$B$16,AND('Dealflow centrale'!V3590&lt;&gt;"",I3590&lt;&gt;""),IF(AND('Dealflow centrale'!Q3590='Convalida dati'!$B$17,'Dealflow centrale'!I3590=""),OR('Dealflow centrale'!V3590="",V3590='Convalida dati'!$D$8),"FALSO"))</f>
        <v>1</v>
      </c>
      <c r="E3590" s="406" t="b">
        <f>+IF(OR(T3590='Convalida dati'!$F$4,T3590='Convalida dati'!$F$8),OR('Dealflow centrale'!V3590='Convalida dati'!$D$6,V3590='Convalida dati'!$D$7),IF(OR('Dealflow centrale'!T3590='Convalida dati'!$F$5,'Dealflow centrale'!T3590='Convalida dati'!$F$6,'Dealflow centrale'!T3590='Convalida dati'!$F$7),OR('Dealflow centrale'!V3590='Convalida dati'!$D$12,'Dealflow centrale'!V3590='Convalida dati'!$D$11),IF(T3590="",OR(V3590="",V3590='Convalida dati'!$D$8),"FALSO")))</f>
        <v>1</v>
      </c>
      <c r="F3590" s="58" t="str">
        <f t="shared" ref="F3590:F3594" ca="1" si="552">+IF(AND(B3590="VERO",C3590=TRUE,D3590=TRUE,E3590=TRUE),"OK","ERRORE")</f>
        <v>OK</v>
      </c>
      <c r="G3590" s="66">
        <f t="shared" si="524"/>
        <v>3585</v>
      </c>
      <c r="H3590" s="85">
        <v>45637</v>
      </c>
      <c r="I3590" s="296">
        <v>45639</v>
      </c>
      <c r="J3590" s="292" t="s">
        <v>7044</v>
      </c>
      <c r="K3590" s="76" t="s">
        <v>62</v>
      </c>
      <c r="L3590" s="76" t="s">
        <v>830</v>
      </c>
      <c r="M3590" s="76" t="s">
        <v>103</v>
      </c>
      <c r="N3590" s="77" t="s">
        <v>82</v>
      </c>
      <c r="O3590" s="272"/>
      <c r="P3590" s="78" t="s">
        <v>36</v>
      </c>
      <c r="Q3590" s="280" t="s">
        <v>170</v>
      </c>
      <c r="R3590" s="382" t="s">
        <v>49</v>
      </c>
      <c r="S3590" s="390" t="str">
        <f>'EVCA sectoralclassification'!E214</f>
        <v>Systems software</v>
      </c>
      <c r="T3590" s="382" t="s">
        <v>41</v>
      </c>
      <c r="U3590" s="78" t="s">
        <v>218</v>
      </c>
      <c r="V3590" s="430" t="s">
        <v>5177</v>
      </c>
      <c r="W3590" s="463"/>
      <c r="X3590" s="489">
        <v>45643</v>
      </c>
      <c r="Y3590" s="482"/>
      <c r="Z3590" s="49"/>
    </row>
    <row r="3591" spans="2:26" ht="42.45" hidden="1" customHeight="1" x14ac:dyDescent="0.3">
      <c r="B3591" s="405" t="str">
        <f t="shared" ca="1" si="550"/>
        <v>VERO</v>
      </c>
      <c r="C3591" s="406" t="b">
        <f t="shared" si="551"/>
        <v>1</v>
      </c>
      <c r="D3591" s="406" t="b">
        <f>+IF(Q3591='Convalida dati'!$B$16,AND('Dealflow centrale'!V3591&lt;&gt;"",I3591&lt;&gt;""),IF(AND('Dealflow centrale'!Q3591='Convalida dati'!$B$17,'Dealflow centrale'!I3591=""),OR('Dealflow centrale'!V3591="",V3591='Convalida dati'!$D$8),"FALSO"))</f>
        <v>1</v>
      </c>
      <c r="E3591" s="406" t="b">
        <f>+IF(OR(T3591='Convalida dati'!$F$4,T3591='Convalida dati'!$F$8),OR('Dealflow centrale'!V3591='Convalida dati'!$D$6,V3591='Convalida dati'!$D$7),IF(OR('Dealflow centrale'!T3591='Convalida dati'!$F$5,'Dealflow centrale'!T3591='Convalida dati'!$F$6,'Dealflow centrale'!T3591='Convalida dati'!$F$7),OR('Dealflow centrale'!V3591='Convalida dati'!$D$12,'Dealflow centrale'!V3591='Convalida dati'!$D$11),IF(T3591="",OR(V3591="",V3591='Convalida dati'!$D$8),"FALSO")))</f>
        <v>1</v>
      </c>
      <c r="F3591" s="58" t="str">
        <f t="shared" ca="1" si="552"/>
        <v>OK</v>
      </c>
      <c r="G3591" s="60">
        <f t="shared" si="524"/>
        <v>3586</v>
      </c>
      <c r="H3591" s="402">
        <v>45639</v>
      </c>
      <c r="I3591" s="403">
        <v>45643</v>
      </c>
      <c r="J3591" s="279" t="s">
        <v>7045</v>
      </c>
      <c r="K3591" s="70" t="s">
        <v>62</v>
      </c>
      <c r="L3591" s="70" t="s">
        <v>149</v>
      </c>
      <c r="M3591" s="70" t="s">
        <v>92</v>
      </c>
      <c r="N3591" s="56"/>
      <c r="O3591" s="73" t="s">
        <v>7053</v>
      </c>
      <c r="P3591" s="72" t="s">
        <v>34</v>
      </c>
      <c r="Q3591" s="281" t="s">
        <v>170</v>
      </c>
      <c r="R3591" s="385" t="s">
        <v>47</v>
      </c>
      <c r="S3591" s="388" t="str">
        <f>'EVCA sectoralclassification'!E117</f>
        <v>Consumer products manufacturing</v>
      </c>
      <c r="T3591" s="385" t="s">
        <v>41</v>
      </c>
      <c r="U3591" s="72" t="s">
        <v>218</v>
      </c>
      <c r="V3591" s="429" t="s">
        <v>5177</v>
      </c>
      <c r="W3591" s="460"/>
      <c r="X3591" s="488">
        <v>45643</v>
      </c>
      <c r="Y3591" s="483"/>
      <c r="Z3591" s="49"/>
    </row>
    <row r="3592" spans="2:26" ht="42.45" hidden="1" customHeight="1" x14ac:dyDescent="0.3">
      <c r="B3592" s="405" t="str">
        <f t="shared" ca="1" si="550"/>
        <v>VERO</v>
      </c>
      <c r="C3592" s="406" t="b">
        <f t="shared" si="551"/>
        <v>1</v>
      </c>
      <c r="D3592" s="406" t="b">
        <f>+IF(Q3592='Convalida dati'!$B$16,AND('Dealflow centrale'!V3592&lt;&gt;"",I3592&lt;&gt;""),IF(AND('Dealflow centrale'!Q3592='Convalida dati'!$B$17,'Dealflow centrale'!I3592=""),OR('Dealflow centrale'!V3592="",V3592='Convalida dati'!$D$8),"FALSO"))</f>
        <v>1</v>
      </c>
      <c r="E3592" s="406" t="b">
        <f>+IF(OR(T3592='Convalida dati'!$F$4,T3592='Convalida dati'!$F$8),OR('Dealflow centrale'!V3592='Convalida dati'!$D$6,V3592='Convalida dati'!$D$7),IF(OR('Dealflow centrale'!T3592='Convalida dati'!$F$5,'Dealflow centrale'!T3592='Convalida dati'!$F$6,'Dealflow centrale'!T3592='Convalida dati'!$F$7),OR('Dealflow centrale'!V3592='Convalida dati'!$D$12,'Dealflow centrale'!V3592='Convalida dati'!$D$11),IF(OR(T3592="",V3592=""),"FALSO")))</f>
        <v>1</v>
      </c>
      <c r="F3592" s="58" t="str">
        <f t="shared" ca="1" si="552"/>
        <v>OK</v>
      </c>
      <c r="G3592" s="66">
        <f t="shared" si="524"/>
        <v>3587</v>
      </c>
      <c r="H3592" s="85">
        <v>45635</v>
      </c>
      <c r="I3592" s="296">
        <v>45635</v>
      </c>
      <c r="J3592" s="292" t="s">
        <v>7046</v>
      </c>
      <c r="K3592" s="76" t="s">
        <v>62</v>
      </c>
      <c r="L3592" s="76" t="s">
        <v>234</v>
      </c>
      <c r="M3592" s="76" t="s">
        <v>96</v>
      </c>
      <c r="N3592" s="77"/>
      <c r="O3592" s="272" t="s">
        <v>7054</v>
      </c>
      <c r="P3592" s="78" t="s">
        <v>34</v>
      </c>
      <c r="Q3592" s="280" t="s">
        <v>170</v>
      </c>
      <c r="R3592" s="382" t="s">
        <v>47</v>
      </c>
      <c r="S3592" s="390" t="str">
        <f>'EVCA sectoralclassification'!E117</f>
        <v>Consumer products manufacturing</v>
      </c>
      <c r="T3592" s="382" t="s">
        <v>41</v>
      </c>
      <c r="U3592" s="78" t="s">
        <v>218</v>
      </c>
      <c r="V3592" s="444" t="s">
        <v>6460</v>
      </c>
      <c r="W3592" s="479" t="s">
        <v>5177</v>
      </c>
      <c r="X3592" s="489">
        <v>45678</v>
      </c>
      <c r="Y3592" s="482" t="s">
        <v>7112</v>
      </c>
      <c r="Z3592" s="49"/>
    </row>
    <row r="3593" spans="2:26" ht="42.45" hidden="1" customHeight="1" x14ac:dyDescent="0.3">
      <c r="B3593" s="405" t="str">
        <f t="shared" ca="1" si="550"/>
        <v>VERO</v>
      </c>
      <c r="C3593" s="406" t="b">
        <f t="shared" si="551"/>
        <v>1</v>
      </c>
      <c r="D3593" s="406" t="b">
        <f>+IF(Q3593='Convalida dati'!$B$16,AND('Dealflow centrale'!V3593&lt;&gt;"",I3593&lt;&gt;""),IF(AND('Dealflow centrale'!Q3593='Convalida dati'!$B$17,'Dealflow centrale'!I3593=""),OR('Dealflow centrale'!V3593="",V3593='Convalida dati'!$D$8),"FALSO"))</f>
        <v>1</v>
      </c>
      <c r="E3593" s="406" t="b">
        <f>+IF(OR(T3593='Convalida dati'!$F$4,T3593='Convalida dati'!$F$8),OR('Dealflow centrale'!V3593='Convalida dati'!$D$6,V3593='Convalida dati'!$D$7),IF(OR('Dealflow centrale'!T3593='Convalida dati'!$F$5,'Dealflow centrale'!T3593='Convalida dati'!$F$6,'Dealflow centrale'!T3593='Convalida dati'!$F$7),OR('Dealflow centrale'!V3593='Convalida dati'!$D$12,'Dealflow centrale'!V3593='Convalida dati'!$D$11),IF(OR(T3593="",V3593=""),"FALSO")))</f>
        <v>1</v>
      </c>
      <c r="F3593" s="58" t="str">
        <f t="shared" ca="1" si="552"/>
        <v>OK</v>
      </c>
      <c r="G3593" s="60">
        <f t="shared" si="524"/>
        <v>3588</v>
      </c>
      <c r="H3593" s="402">
        <v>45637</v>
      </c>
      <c r="I3593" s="403">
        <v>45640</v>
      </c>
      <c r="J3593" s="279" t="s">
        <v>7047</v>
      </c>
      <c r="K3593" s="70" t="s">
        <v>62</v>
      </c>
      <c r="L3593" s="70" t="s">
        <v>733</v>
      </c>
      <c r="M3593" s="70" t="s">
        <v>105</v>
      </c>
      <c r="N3593" s="75" t="s">
        <v>111</v>
      </c>
      <c r="O3593" s="73"/>
      <c r="P3593" s="72" t="s">
        <v>36</v>
      </c>
      <c r="Q3593" s="281" t="s">
        <v>170</v>
      </c>
      <c r="R3593" s="385" t="s">
        <v>49</v>
      </c>
      <c r="S3593" s="388" t="str">
        <f>'EVCA sectoralclassification'!E214</f>
        <v>Systems software</v>
      </c>
      <c r="T3593" s="385" t="s">
        <v>41</v>
      </c>
      <c r="U3593" s="72" t="s">
        <v>218</v>
      </c>
      <c r="V3593" s="429" t="s">
        <v>5177</v>
      </c>
      <c r="W3593" s="460"/>
      <c r="X3593" s="488">
        <v>45643</v>
      </c>
      <c r="Y3593" s="483"/>
      <c r="Z3593" s="49"/>
    </row>
    <row r="3594" spans="2:26" ht="42.45" hidden="1" customHeight="1" x14ac:dyDescent="0.3">
      <c r="B3594" s="405" t="str">
        <f t="shared" ca="1" si="550"/>
        <v>VERO</v>
      </c>
      <c r="C3594" s="406" t="b">
        <f t="shared" si="551"/>
        <v>1</v>
      </c>
      <c r="D3594" s="406" t="b">
        <f>+IF(Q3594='Convalida dati'!$B$16,AND('Dealflow centrale'!V3594&lt;&gt;"",I3594&lt;&gt;""),IF(AND('Dealflow centrale'!Q3594='Convalida dati'!$B$17,'Dealflow centrale'!I3594=""),OR('Dealflow centrale'!V3594="",V3594='Convalida dati'!$D$8),"FALSO"))</f>
        <v>1</v>
      </c>
      <c r="E3594" s="406" t="b">
        <f>+IF(OR(T3594='Convalida dati'!$F$4,T3594='Convalida dati'!$F$8),OR('Dealflow centrale'!V3594='Convalida dati'!$D$6,V3594='Convalida dati'!$D$7),IF(OR('Dealflow centrale'!T3594='Convalida dati'!$F$5,'Dealflow centrale'!T3594='Convalida dati'!$F$6,'Dealflow centrale'!T3594='Convalida dati'!$F$7),OR('Dealflow centrale'!V3594='Convalida dati'!$D$12,'Dealflow centrale'!V3594='Convalida dati'!$D$11),IF(OR(T3594="",V3594=""),"FALSO")))</f>
        <v>1</v>
      </c>
      <c r="F3594" s="58" t="str">
        <f t="shared" ca="1" si="552"/>
        <v>OK</v>
      </c>
      <c r="G3594" s="66">
        <f t="shared" si="524"/>
        <v>3589</v>
      </c>
      <c r="H3594" s="85">
        <v>45642</v>
      </c>
      <c r="I3594" s="296">
        <v>45642</v>
      </c>
      <c r="J3594" s="292" t="s">
        <v>7048</v>
      </c>
      <c r="K3594" s="76" t="s">
        <v>62</v>
      </c>
      <c r="L3594" s="76" t="s">
        <v>69</v>
      </c>
      <c r="M3594" s="76" t="s">
        <v>70</v>
      </c>
      <c r="N3594" s="77"/>
      <c r="O3594" s="272" t="s">
        <v>7055</v>
      </c>
      <c r="P3594" s="78" t="s">
        <v>35</v>
      </c>
      <c r="Q3594" s="280" t="s">
        <v>170</v>
      </c>
      <c r="R3594" s="382" t="s">
        <v>51</v>
      </c>
      <c r="S3594" s="390" t="str">
        <f>'EVCA sectoralclassification'!E41</f>
        <v>Business and industrial products</v>
      </c>
      <c r="T3594" s="382" t="s">
        <v>166</v>
      </c>
      <c r="U3594" s="78" t="s">
        <v>218</v>
      </c>
      <c r="V3594" s="430" t="s">
        <v>5177</v>
      </c>
      <c r="W3594" s="463"/>
      <c r="X3594" s="489">
        <v>45643</v>
      </c>
      <c r="Y3594" s="482"/>
      <c r="Z3594" s="49"/>
    </row>
    <row r="3595" spans="2:26" ht="42.45" hidden="1" customHeight="1" x14ac:dyDescent="0.3">
      <c r="B3595" s="405" t="str">
        <f t="shared" ref="B3595" ca="1" si="553">IF(AND(+H3595&lt;=X3595,X3595&lt;=TODAY()),"VERO","FALSO")</f>
        <v>VERO</v>
      </c>
      <c r="C3595" s="406" t="b">
        <f t="shared" ref="C3595" si="554">+(AND(G3595&lt;&gt;"",H3595&lt;&gt;"",J3595&lt;&gt;"",K3595&lt;&gt;"",L3595&lt;&gt;"",M3595&lt;&gt;"",P3595&lt;&gt;"",Q3595&lt;&gt;""))</f>
        <v>1</v>
      </c>
      <c r="D3595" s="406" t="b">
        <f>+IF(Q3595='Convalida dati'!$B$16,AND('Dealflow centrale'!V3595&lt;&gt;"",I3595&lt;&gt;""),IF(AND('Dealflow centrale'!Q3595='Convalida dati'!$B$17,'Dealflow centrale'!I3595=""),OR('Dealflow centrale'!V3595="",V3595='Convalida dati'!$D$8),"FALSO"))</f>
        <v>1</v>
      </c>
      <c r="E3595" s="406" t="b">
        <f>+IF(OR(T3595='Convalida dati'!$F$4,T3595='Convalida dati'!$F$8),OR('Dealflow centrale'!V3595='Convalida dati'!$D$6,V3595='Convalida dati'!$D$7),IF(OR('Dealflow centrale'!T3595='Convalida dati'!$F$5,'Dealflow centrale'!T3595='Convalida dati'!$F$6,'Dealflow centrale'!T3595='Convalida dati'!$F$7),OR('Dealflow centrale'!V3595='Convalida dati'!$D$12,'Dealflow centrale'!V3595='Convalida dati'!$D$11),IF(OR(T3595="",V3595=""),"FALSO")))</f>
        <v>1</v>
      </c>
      <c r="F3595" s="58" t="str">
        <f t="shared" ref="F3595" ca="1" si="555">+IF(AND(B3595="VERO",C3595=TRUE,D3595=TRUE,E3595=TRUE),"OK","ERRORE")</f>
        <v>OK</v>
      </c>
      <c r="G3595" s="60">
        <f t="shared" si="524"/>
        <v>3590</v>
      </c>
      <c r="H3595" s="402">
        <v>45637</v>
      </c>
      <c r="I3595" s="403">
        <v>45637</v>
      </c>
      <c r="J3595" s="279" t="s">
        <v>7059</v>
      </c>
      <c r="K3595" s="70" t="s">
        <v>62</v>
      </c>
      <c r="L3595" s="70" t="s">
        <v>773</v>
      </c>
      <c r="M3595" s="70" t="s">
        <v>98</v>
      </c>
      <c r="N3595" s="75"/>
      <c r="O3595" s="73" t="s">
        <v>7060</v>
      </c>
      <c r="P3595" s="72" t="s">
        <v>34</v>
      </c>
      <c r="Q3595" s="281" t="s">
        <v>170</v>
      </c>
      <c r="R3595" s="385" t="s">
        <v>51</v>
      </c>
      <c r="S3595" s="388" t="str">
        <f>'EVCA sectoralclassification'!E33</f>
        <v>Materials</v>
      </c>
      <c r="T3595" s="385" t="s">
        <v>41</v>
      </c>
      <c r="U3595" s="72" t="s">
        <v>1393</v>
      </c>
      <c r="V3595" s="441" t="s">
        <v>6460</v>
      </c>
      <c r="W3595" s="461" t="s">
        <v>5177</v>
      </c>
      <c r="X3595" s="488">
        <v>45678</v>
      </c>
      <c r="Y3595" s="483" t="s">
        <v>7112</v>
      </c>
      <c r="Z3595" s="49"/>
    </row>
    <row r="3596" spans="2:26" ht="42.45" hidden="1" customHeight="1" x14ac:dyDescent="0.3">
      <c r="B3596" s="405" t="str">
        <f ca="1">IF(AND(+H3596&lt;=X3596,X3596&lt;=TODAY()),"VERO","FALSO")</f>
        <v>VERO</v>
      </c>
      <c r="C3596" s="406" t="b">
        <f>+(AND(G3596&lt;&gt;"",H3596&lt;&gt;"",J3596&lt;&gt;"",K3596&lt;&gt;"",L3596&lt;&gt;"",M3596&lt;&gt;"",P3596&lt;&gt;"",Q3596&lt;&gt;""))</f>
        <v>1</v>
      </c>
      <c r="D3596" s="406" t="b">
        <f>+IF(Q3596='Convalida dati'!$B$16,AND('Dealflow centrale'!V3596&lt;&gt;"",I3596&lt;&gt;""),IF(AND('Dealflow centrale'!Q3596='Convalida dati'!$B$17,'Dealflow centrale'!I3596=""),OR('Dealflow centrale'!V3596="",V3596='Convalida dati'!$D$8),"FALSO"))</f>
        <v>1</v>
      </c>
      <c r="E3596" s="406" t="b">
        <f>+IF(OR(T3596='Convalida dati'!$F$4,T3596='Convalida dati'!$F$8),OR('Dealflow centrale'!V3596='Convalida dati'!$D$6,V3596='Convalida dati'!$D$7),IF(OR('Dealflow centrale'!T3596='Convalida dati'!$F$5,'Dealflow centrale'!T3596='Convalida dati'!$F$6,'Dealflow centrale'!T3596='Convalida dati'!$F$7),OR('Dealflow centrale'!V3596='Convalida dati'!$D$12,'Dealflow centrale'!V3596='Convalida dati'!$D$11),IF(OR(T3596="",V3596=""),"FALSO")))</f>
        <v>1</v>
      </c>
      <c r="F3596" s="58" t="str">
        <f ca="1">+IF(AND(B3596="VERO",C3596=TRUE,D3596=TRUE,E3596=TRUE),"OK","ERRORE")</f>
        <v>OK</v>
      </c>
      <c r="G3596" s="66">
        <f>+G3595+1</f>
        <v>3591</v>
      </c>
      <c r="H3596" s="85">
        <v>45643</v>
      </c>
      <c r="I3596" s="296">
        <v>45643</v>
      </c>
      <c r="J3596" s="292" t="s">
        <v>7064</v>
      </c>
      <c r="K3596" s="76" t="s">
        <v>62</v>
      </c>
      <c r="L3596" s="76" t="s">
        <v>149</v>
      </c>
      <c r="M3596" s="76" t="s">
        <v>92</v>
      </c>
      <c r="N3596" s="77"/>
      <c r="O3596" s="272" t="s">
        <v>7049</v>
      </c>
      <c r="P3596" s="78" t="s">
        <v>37</v>
      </c>
      <c r="Q3596" s="280" t="s">
        <v>170</v>
      </c>
      <c r="R3596" s="382" t="s">
        <v>47</v>
      </c>
      <c r="S3596" s="390" t="str">
        <f>'EVCA sectoralclassification'!E148</f>
        <v>Hospitality, sports and entertainment facilities</v>
      </c>
      <c r="T3596" s="382" t="s">
        <v>41</v>
      </c>
      <c r="U3596" s="78" t="s">
        <v>218</v>
      </c>
      <c r="V3596" s="430" t="s">
        <v>5177</v>
      </c>
      <c r="W3596" s="463"/>
      <c r="X3596" s="489">
        <v>45665</v>
      </c>
      <c r="Y3596" s="482"/>
      <c r="Z3596" s="49"/>
    </row>
    <row r="3597" spans="2:26" ht="42.45" hidden="1" customHeight="1" x14ac:dyDescent="0.3">
      <c r="B3597" s="405" t="str">
        <f ca="1">IF(AND(+H3597&lt;=X3597,X3597&lt;=TODAY()),"VERO","FALSO")</f>
        <v>VERO</v>
      </c>
      <c r="C3597" s="406" t="b">
        <f>+(AND(G3597&lt;&gt;"",H3597&lt;&gt;"",J3597&lt;&gt;"",K3597&lt;&gt;"",L3597&lt;&gt;"",M3597&lt;&gt;"",P3597&lt;&gt;"",Q3597&lt;&gt;""))</f>
        <v>1</v>
      </c>
      <c r="D3597" s="406" t="b">
        <f>+IF(Q3597='Convalida dati'!$B$16,AND('Dealflow centrale'!V3597&lt;&gt;"",I3597&lt;&gt;""),IF(AND('Dealflow centrale'!Q3597='Convalida dati'!$B$17,'Dealflow centrale'!I3597=""),OR('Dealflow centrale'!V3597="",V3597='Convalida dati'!$D$8),"FALSO"))</f>
        <v>1</v>
      </c>
      <c r="E3597" s="406" t="b">
        <f>+IF(OR(T3597='Convalida dati'!$F$4,T3597='Convalida dati'!$F$8),OR('Dealflow centrale'!V3597='Convalida dati'!$D$6,V3597='Convalida dati'!$D$7),IF(OR('Dealflow centrale'!T3597='Convalida dati'!$F$5,'Dealflow centrale'!T3597='Convalida dati'!$F$6,'Dealflow centrale'!T3597='Convalida dati'!$F$7),OR('Dealflow centrale'!V3597='Convalida dati'!$D$12,'Dealflow centrale'!V3597='Convalida dati'!$D$11),IF(OR(T3597="",V3597=""),"FALSO")))</f>
        <v>1</v>
      </c>
      <c r="F3597" s="58" t="str">
        <f ca="1">+IF(AND(B3597="VERO",C3597=TRUE,D3597=TRUE,E3597=TRUE),"OK","ERRORE")</f>
        <v>OK</v>
      </c>
      <c r="G3597" s="60">
        <f t="shared" ref="G3597:G3707" si="556">+G3596+1</f>
        <v>3592</v>
      </c>
      <c r="H3597" s="402">
        <v>45644</v>
      </c>
      <c r="I3597" s="403">
        <v>45644</v>
      </c>
      <c r="J3597" s="279" t="s">
        <v>7062</v>
      </c>
      <c r="K3597" s="70" t="s">
        <v>62</v>
      </c>
      <c r="L3597" s="70" t="s">
        <v>714</v>
      </c>
      <c r="M3597" s="70" t="s">
        <v>103</v>
      </c>
      <c r="N3597" s="75"/>
      <c r="O3597" s="73" t="s">
        <v>7063</v>
      </c>
      <c r="P3597" s="72" t="s">
        <v>34</v>
      </c>
      <c r="Q3597" s="281" t="s">
        <v>170</v>
      </c>
      <c r="R3597" s="385" t="s">
        <v>48</v>
      </c>
      <c r="S3597" s="388" t="str">
        <f>'EVCA sectoralclassification'!E200</f>
        <v>Internet technologies</v>
      </c>
      <c r="T3597" s="385" t="s">
        <v>41</v>
      </c>
      <c r="U3597" s="72" t="s">
        <v>218</v>
      </c>
      <c r="V3597" s="425" t="s">
        <v>5177</v>
      </c>
      <c r="W3597" s="461"/>
      <c r="X3597" s="488">
        <v>45665</v>
      </c>
      <c r="Y3597" s="483"/>
      <c r="Z3597" s="49"/>
    </row>
    <row r="3598" spans="2:26" ht="42.45" hidden="1" customHeight="1" x14ac:dyDescent="0.3">
      <c r="B3598" s="405" t="str">
        <f ca="1">IF(AND(+H3598&lt;=X3598,X3598&lt;=TODAY()),"VERO","FALSO")</f>
        <v>VERO</v>
      </c>
      <c r="C3598" s="406" t="b">
        <f>+(AND(G3598&lt;&gt;"",H3598&lt;&gt;"",J3598&lt;&gt;"",K3598&lt;&gt;"",L3598&lt;&gt;"",M3598&lt;&gt;"",P3598&lt;&gt;"",Q3598&lt;&gt;""))</f>
        <v>1</v>
      </c>
      <c r="D3598" s="406" t="b">
        <f>+IF(Q3598='Convalida dati'!$B$16,AND('Dealflow centrale'!V3598&lt;&gt;"",I3598&lt;&gt;""),IF(AND('Dealflow centrale'!Q3598='Convalida dati'!$B$17,'Dealflow centrale'!I3598=""),OR('Dealflow centrale'!V3598="",V3598='Convalida dati'!$D$8),"FALSO"))</f>
        <v>1</v>
      </c>
      <c r="E3598" s="406" t="b">
        <f>+IF(OR(T3598='Convalida dati'!$F$4,T3598='Convalida dati'!$F$8),OR('Dealflow centrale'!V3598='Convalida dati'!$D$6,V3598='Convalida dati'!$D$7),IF(OR('Dealflow centrale'!T3598='Convalida dati'!$F$5,'Dealflow centrale'!T3598='Convalida dati'!$F$6,'Dealflow centrale'!T3598='Convalida dati'!$F$7),OR('Dealflow centrale'!V3598='Convalida dati'!$D$12,'Dealflow centrale'!V3598='Convalida dati'!$D$11),IF(OR(T3598="",V3598=""),"FALSO")))</f>
        <v>1</v>
      </c>
      <c r="F3598" s="58" t="str">
        <f ca="1">+IF(AND(B3598="VERO",C3598=TRUE,D3598=TRUE,E3598=TRUE),"OK","ERRORE")</f>
        <v>OK</v>
      </c>
      <c r="G3598" s="66">
        <f t="shared" si="556"/>
        <v>3593</v>
      </c>
      <c r="H3598" s="85">
        <v>45646</v>
      </c>
      <c r="I3598" s="296">
        <v>45646</v>
      </c>
      <c r="J3598" s="292" t="s">
        <v>7065</v>
      </c>
      <c r="K3598" s="76" t="s">
        <v>62</v>
      </c>
      <c r="L3598" s="76" t="s">
        <v>234</v>
      </c>
      <c r="M3598" s="76" t="s">
        <v>96</v>
      </c>
      <c r="N3598" s="77"/>
      <c r="O3598" s="272" t="s">
        <v>7068</v>
      </c>
      <c r="P3598" s="78" t="s">
        <v>34</v>
      </c>
      <c r="Q3598" s="280" t="s">
        <v>170</v>
      </c>
      <c r="R3598" s="382" t="s">
        <v>49</v>
      </c>
      <c r="S3598" s="390" t="str">
        <f>'EVCA sectoralclassification'!E214</f>
        <v>Systems software</v>
      </c>
      <c r="T3598" s="382" t="s">
        <v>166</v>
      </c>
      <c r="U3598" s="78" t="s">
        <v>218</v>
      </c>
      <c r="V3598" s="444" t="s">
        <v>6460</v>
      </c>
      <c r="W3598" s="462" t="s">
        <v>5177</v>
      </c>
      <c r="X3598" s="489">
        <v>45706</v>
      </c>
      <c r="Y3598" s="482" t="s">
        <v>7238</v>
      </c>
      <c r="Z3598" s="49"/>
    </row>
    <row r="3599" spans="2:26" ht="42.45" hidden="1" customHeight="1" x14ac:dyDescent="0.3">
      <c r="B3599" s="405" t="str">
        <f ca="1">IF(AND(+H3599&lt;=X3599,X3599&lt;=TODAY()),"VERO","FALSO")</f>
        <v>VERO</v>
      </c>
      <c r="C3599" s="406" t="b">
        <f>+(AND(G3599&lt;&gt;"",H3599&lt;&gt;"",J3599&lt;&gt;"",K3599&lt;&gt;"",L3599&lt;&gt;"",M3599&lt;&gt;"",P3599&lt;&gt;"",Q3599&lt;&gt;""))</f>
        <v>1</v>
      </c>
      <c r="D3599" s="406" t="b">
        <f>+IF(Q3599='Convalida dati'!$B$16,AND('Dealflow centrale'!V3599&lt;&gt;"",I3599&lt;&gt;""),IF(AND('Dealflow centrale'!Q3599='Convalida dati'!$B$17,'Dealflow centrale'!I3599=""),OR('Dealflow centrale'!V3599="",V3599='Convalida dati'!$D$8),"FALSO"))</f>
        <v>1</v>
      </c>
      <c r="E3599" s="406" t="b">
        <f>+IF(OR(T3599='Convalida dati'!$F$4,T3599='Convalida dati'!$F$8),OR('Dealflow centrale'!V3599='Convalida dati'!$D$6,V3599='Convalida dati'!$D$7),IF(OR('Dealflow centrale'!T3599='Convalida dati'!$F$5,'Dealflow centrale'!T3599='Convalida dati'!$F$6,'Dealflow centrale'!T3599='Convalida dati'!$F$7),OR('Dealflow centrale'!V3599='Convalida dati'!$D$12,'Dealflow centrale'!V3599='Convalida dati'!$D$11),IF(OR(T3599="",V3599=""),"FALSO")))</f>
        <v>1</v>
      </c>
      <c r="F3599" s="58" t="str">
        <f ca="1">+IF(AND(B3599="VERO",C3599=TRUE,D3599=TRUE,E3599=TRUE),"OK","ERRORE")</f>
        <v>OK</v>
      </c>
      <c r="G3599" s="60">
        <f t="shared" si="556"/>
        <v>3594</v>
      </c>
      <c r="H3599" s="402">
        <v>45649</v>
      </c>
      <c r="I3599" s="403">
        <v>45649</v>
      </c>
      <c r="J3599" s="279" t="s">
        <v>7066</v>
      </c>
      <c r="K3599" s="70" t="s">
        <v>62</v>
      </c>
      <c r="L3599" s="70" t="s">
        <v>165</v>
      </c>
      <c r="M3599" s="70" t="s">
        <v>90</v>
      </c>
      <c r="N3599" s="75"/>
      <c r="O3599" s="73" t="s">
        <v>7069</v>
      </c>
      <c r="P3599" s="72" t="s">
        <v>34</v>
      </c>
      <c r="Q3599" s="281" t="s">
        <v>170</v>
      </c>
      <c r="R3599" s="385" t="s">
        <v>49</v>
      </c>
      <c r="S3599" s="388" t="str">
        <f>'EVCA sectoralclassification'!E214</f>
        <v>Systems software</v>
      </c>
      <c r="T3599" s="385" t="s">
        <v>41</v>
      </c>
      <c r="U3599" s="72" t="s">
        <v>218</v>
      </c>
      <c r="V3599" s="425" t="s">
        <v>5177</v>
      </c>
      <c r="W3599" s="461"/>
      <c r="X3599" s="488">
        <v>45665</v>
      </c>
      <c r="Y3599" s="483"/>
      <c r="Z3599" s="49"/>
    </row>
    <row r="3600" spans="2:26" ht="42.45" hidden="1" customHeight="1" x14ac:dyDescent="0.3">
      <c r="B3600" s="405" t="str">
        <f ca="1">IF(AND(+H3600&lt;=X3600,X3600&lt;=TODAY()),"VERO","FALSO")</f>
        <v>VERO</v>
      </c>
      <c r="C3600" s="406" t="b">
        <f>+(AND(G3600&lt;&gt;"",H3600&lt;&gt;"",J3600&lt;&gt;"",K3600&lt;&gt;"",L3600&lt;&gt;"",M3600&lt;&gt;"",P3600&lt;&gt;"",Q3600&lt;&gt;""))</f>
        <v>1</v>
      </c>
      <c r="D3600" s="406" t="b">
        <f>+IF(Q3600='Convalida dati'!$B$16,AND('Dealflow centrale'!V3600&lt;&gt;"",I3600&lt;&gt;""),IF(AND('Dealflow centrale'!Q3600='Convalida dati'!$B$17,'Dealflow centrale'!I3600=""),OR('Dealflow centrale'!V3600="",V3600='Convalida dati'!$D$8),"FALSO"))</f>
        <v>1</v>
      </c>
      <c r="E3600" s="406" t="b">
        <f>+IF(OR(T3600='Convalida dati'!$F$4,T3600='Convalida dati'!$F$8),OR('Dealflow centrale'!V3600='Convalida dati'!$D$6,V3600='Convalida dati'!$D$7),IF(OR('Dealflow centrale'!T3600='Convalida dati'!$F$5,'Dealflow centrale'!T3600='Convalida dati'!$F$6,'Dealflow centrale'!T3600='Convalida dati'!$F$7),OR('Dealflow centrale'!V3600='Convalida dati'!$D$12,'Dealflow centrale'!V3600='Convalida dati'!$D$11),IF(OR(T3600="",V3600=""),"FALSO")))</f>
        <v>1</v>
      </c>
      <c r="F3600" s="58" t="str">
        <f ca="1">+IF(AND(B3600="VERO",C3600=TRUE,D3600=TRUE,E3600=TRUE),"OK","ERRORE")</f>
        <v>OK</v>
      </c>
      <c r="G3600" s="66">
        <f t="shared" si="556"/>
        <v>3595</v>
      </c>
      <c r="H3600" s="85">
        <v>45661</v>
      </c>
      <c r="I3600" s="296">
        <v>45661</v>
      </c>
      <c r="J3600" s="292" t="s">
        <v>7067</v>
      </c>
      <c r="K3600" s="76" t="s">
        <v>62</v>
      </c>
      <c r="L3600" s="76" t="s">
        <v>234</v>
      </c>
      <c r="M3600" s="76" t="s">
        <v>96</v>
      </c>
      <c r="N3600" s="77"/>
      <c r="O3600" s="272" t="s">
        <v>7070</v>
      </c>
      <c r="P3600" s="78" t="s">
        <v>34</v>
      </c>
      <c r="Q3600" s="280" t="s">
        <v>170</v>
      </c>
      <c r="R3600" s="382" t="s">
        <v>48</v>
      </c>
      <c r="S3600" s="390" t="str">
        <f>'EVCA sectoralclassification'!E200</f>
        <v>Internet technologies</v>
      </c>
      <c r="T3600" s="382" t="s">
        <v>41</v>
      </c>
      <c r="U3600" s="78" t="s">
        <v>218</v>
      </c>
      <c r="V3600" s="444" t="s">
        <v>6460</v>
      </c>
      <c r="W3600" s="469"/>
      <c r="X3600" s="489">
        <v>45665</v>
      </c>
      <c r="Y3600" s="482"/>
      <c r="Z3600" s="49"/>
    </row>
    <row r="3601" spans="2:26" ht="42.45" hidden="1" customHeight="1" x14ac:dyDescent="0.3">
      <c r="B3601" s="405" t="str">
        <f t="shared" ref="B3601:B3614" ca="1" si="557">IF(AND(+H3601&lt;=X3601,X3601&lt;=TODAY()),"VERO","FALSO")</f>
        <v>VERO</v>
      </c>
      <c r="C3601" s="406" t="b">
        <f t="shared" ref="C3601:C3614" si="558">+(AND(G3601&lt;&gt;"",H3601&lt;&gt;"",J3601&lt;&gt;"",K3601&lt;&gt;"",L3601&lt;&gt;"",M3601&lt;&gt;"",P3601&lt;&gt;"",Q3601&lt;&gt;""))</f>
        <v>1</v>
      </c>
      <c r="D3601" s="406" t="b">
        <f>+IF(Q3601='Convalida dati'!$B$16,AND('Dealflow centrale'!V3601&lt;&gt;"",I3601&lt;&gt;""),IF(AND('Dealflow centrale'!Q3601='Convalida dati'!$B$17,'Dealflow centrale'!I3601=""),OR('Dealflow centrale'!V3601="",V3601='Convalida dati'!$D$8),"FALSO"))</f>
        <v>1</v>
      </c>
      <c r="E3601" s="406" t="b">
        <f>+IF(OR(T3601='Convalida dati'!$F$4,T3601='Convalida dati'!$F$8),OR('Dealflow centrale'!V3601='Convalida dati'!$D$6,V3601='Convalida dati'!$D$7),IF(OR('Dealflow centrale'!T3601='Convalida dati'!$F$5,'Dealflow centrale'!T3601='Convalida dati'!$F$6,'Dealflow centrale'!T3601='Convalida dati'!$F$7),OR('Dealflow centrale'!V3601='Convalida dati'!$D$12,'Dealflow centrale'!V3601='Convalida dati'!$D$11),IF(OR(T3601="",V3601=""),"FALSO")))</f>
        <v>1</v>
      </c>
      <c r="F3601" s="58" t="str">
        <f t="shared" ref="F3601:F3614" ca="1" si="559">+IF(AND(B3601="VERO",C3601=TRUE,D3601=TRUE,E3601=TRUE),"OK","ERRORE")</f>
        <v>OK</v>
      </c>
      <c r="G3601" s="60">
        <f t="shared" si="556"/>
        <v>3596</v>
      </c>
      <c r="H3601" s="402">
        <v>45664</v>
      </c>
      <c r="I3601" s="403">
        <v>45664</v>
      </c>
      <c r="J3601" s="279" t="s">
        <v>7061</v>
      </c>
      <c r="K3601" s="70" t="s">
        <v>62</v>
      </c>
      <c r="L3601" s="70" t="s">
        <v>165</v>
      </c>
      <c r="M3601" s="70" t="s">
        <v>90</v>
      </c>
      <c r="N3601" s="75"/>
      <c r="O3601" s="73" t="s">
        <v>5295</v>
      </c>
      <c r="P3601" s="72" t="s">
        <v>37</v>
      </c>
      <c r="Q3601" s="281" t="s">
        <v>170</v>
      </c>
      <c r="R3601" s="385" t="s">
        <v>47</v>
      </c>
      <c r="S3601" s="388" t="str">
        <f>'EVCA sectoralclassification'!E144</f>
        <v>Consumer goods: other</v>
      </c>
      <c r="T3601" s="385" t="s">
        <v>166</v>
      </c>
      <c r="U3601" s="72" t="s">
        <v>218</v>
      </c>
      <c r="V3601" s="425" t="s">
        <v>5177</v>
      </c>
      <c r="W3601" s="461"/>
      <c r="X3601" s="488">
        <v>45665</v>
      </c>
      <c r="Y3601" s="483"/>
      <c r="Z3601" s="49"/>
    </row>
    <row r="3602" spans="2:26" s="494" customFormat="1" ht="42.45" hidden="1" customHeight="1" x14ac:dyDescent="0.3">
      <c r="B3602" s="64" t="str">
        <f t="shared" ca="1" si="557"/>
        <v>VERO</v>
      </c>
      <c r="C3602" s="65" t="b">
        <f t="shared" si="558"/>
        <v>1</v>
      </c>
      <c r="D3602" s="65" t="b">
        <f>+IF(Q3602='Convalida dati'!$B$16,AND('Dealflow centrale'!V3602&lt;&gt;"",I3602&lt;&gt;""),IF(AND('Dealflow centrale'!Q3602='Convalida dati'!$B$17,'Dealflow centrale'!I3602=""),OR('Dealflow centrale'!V3602="",V3602='Convalida dati'!$D$8),"FALSO"))</f>
        <v>1</v>
      </c>
      <c r="E3602" s="65" t="b">
        <f>+IF(OR(T3602='Convalida dati'!$F$4,T3602='Convalida dati'!$F$8),OR('Dealflow centrale'!V3602='Convalida dati'!$D$6,V3602='Convalida dati'!$D$7),IF(OR('Dealflow centrale'!T3602='Convalida dati'!$F$5,'Dealflow centrale'!T3602='Convalida dati'!$F$6,'Dealflow centrale'!T3602='Convalida dati'!$F$7),OR('Dealflow centrale'!V3602='Convalida dati'!$D$12,'Dealflow centrale'!V3602='Convalida dati'!$D$11),IF(T3602="",OR(V3602="",V3602='Convalida dati'!$D$8),"FALSO")))</f>
        <v>1</v>
      </c>
      <c r="F3602" s="493" t="str">
        <f t="shared" ca="1" si="559"/>
        <v>OK</v>
      </c>
      <c r="G3602" s="66">
        <f t="shared" si="556"/>
        <v>3597</v>
      </c>
      <c r="H3602" s="273">
        <v>45665</v>
      </c>
      <c r="I3602" s="296">
        <v>45665</v>
      </c>
      <c r="J3602" s="292" t="s">
        <v>7073</v>
      </c>
      <c r="K3602" s="76" t="s">
        <v>62</v>
      </c>
      <c r="L3602" s="76" t="s">
        <v>149</v>
      </c>
      <c r="M3602" s="76" t="s">
        <v>92</v>
      </c>
      <c r="N3602" s="77"/>
      <c r="O3602" s="272" t="s">
        <v>7087</v>
      </c>
      <c r="P3602" s="78" t="s">
        <v>34</v>
      </c>
      <c r="Q3602" s="280" t="s">
        <v>170</v>
      </c>
      <c r="R3602" s="382" t="s">
        <v>48</v>
      </c>
      <c r="S3602" s="390" t="str">
        <f>'EVCA sectoralclassification'!E200</f>
        <v>Internet technologies</v>
      </c>
      <c r="T3602" s="382" t="s">
        <v>41</v>
      </c>
      <c r="U3602" s="78" t="s">
        <v>218</v>
      </c>
      <c r="V3602" s="427" t="s">
        <v>5177</v>
      </c>
      <c r="W3602" s="462"/>
      <c r="X3602" s="489">
        <v>45672</v>
      </c>
      <c r="Y3602" s="482"/>
    </row>
    <row r="3603" spans="2:26" ht="42.45" hidden="1" customHeight="1" x14ac:dyDescent="0.3">
      <c r="B3603" s="405" t="str">
        <f t="shared" ca="1" si="557"/>
        <v>VERO</v>
      </c>
      <c r="C3603" s="406" t="b">
        <f t="shared" si="558"/>
        <v>1</v>
      </c>
      <c r="D3603" s="406" t="b">
        <f>+IF(Q3603='Convalida dati'!$B$16,AND('Dealflow centrale'!V3603&lt;&gt;"",I3603&lt;&gt;""),IF(AND('Dealflow centrale'!Q3603='Convalida dati'!$B$17,'Dealflow centrale'!I3603=""),OR('Dealflow centrale'!V3603="",V3603='Convalida dati'!$D$8),"FALSO"))</f>
        <v>1</v>
      </c>
      <c r="E3603" s="406" t="b">
        <f>+IF(OR(T3603='Convalida dati'!$F$4,T3603='Convalida dati'!$F$8),OR('Dealflow centrale'!V3603='Convalida dati'!$D$6,V3603='Convalida dati'!$D$7),IF(OR('Dealflow centrale'!T3603='Convalida dati'!$F$5,'Dealflow centrale'!T3603='Convalida dati'!$F$6,'Dealflow centrale'!T3603='Convalida dati'!$F$7),OR('Dealflow centrale'!V3603='Convalida dati'!$D$12,'Dealflow centrale'!V3603='Convalida dati'!$D$11),IF(T3603="",OR(V3603="",V3603='Convalida dati'!$D$8),"FALSO")))</f>
        <v>1</v>
      </c>
      <c r="F3603" s="58" t="str">
        <f t="shared" ca="1" si="559"/>
        <v>OK</v>
      </c>
      <c r="G3603" s="60">
        <f t="shared" si="556"/>
        <v>3598</v>
      </c>
      <c r="H3603" s="402">
        <v>45665</v>
      </c>
      <c r="I3603" s="403">
        <v>45665</v>
      </c>
      <c r="J3603" s="279" t="s">
        <v>7074</v>
      </c>
      <c r="K3603" s="70" t="s">
        <v>62</v>
      </c>
      <c r="L3603" s="70" t="s">
        <v>149</v>
      </c>
      <c r="M3603" s="70" t="s">
        <v>92</v>
      </c>
      <c r="N3603" s="75"/>
      <c r="O3603" s="73" t="s">
        <v>7088</v>
      </c>
      <c r="P3603" s="72" t="s">
        <v>37</v>
      </c>
      <c r="Q3603" s="281" t="s">
        <v>170</v>
      </c>
      <c r="R3603" s="385" t="s">
        <v>52</v>
      </c>
      <c r="S3603" s="388" t="str">
        <f>'EVCA sectoralclassification'!E231</f>
        <v>Medical devices and supplies</v>
      </c>
      <c r="T3603" s="385" t="s">
        <v>41</v>
      </c>
      <c r="U3603" s="72" t="s">
        <v>218</v>
      </c>
      <c r="V3603" s="425" t="s">
        <v>5177</v>
      </c>
      <c r="W3603" s="461"/>
      <c r="X3603" s="488">
        <v>45672</v>
      </c>
      <c r="Y3603" s="483"/>
      <c r="Z3603" s="49"/>
    </row>
    <row r="3604" spans="2:26" s="494" customFormat="1" ht="42.45" hidden="1" customHeight="1" x14ac:dyDescent="0.3">
      <c r="B3604" s="64" t="str">
        <f t="shared" ca="1" si="557"/>
        <v>VERO</v>
      </c>
      <c r="C3604" s="65" t="b">
        <f t="shared" si="558"/>
        <v>1</v>
      </c>
      <c r="D3604" s="65" t="b">
        <f>+IF(Q3604='Convalida dati'!$B$16,AND('Dealflow centrale'!V3604&lt;&gt;"",I3604&lt;&gt;""),IF(AND('Dealflow centrale'!Q3604='Convalida dati'!$B$17,'Dealflow centrale'!I3604=""),OR('Dealflow centrale'!V3604="",V3604='Convalida dati'!$D$8),"FALSO"))</f>
        <v>1</v>
      </c>
      <c r="E3604" s="65" t="b">
        <f>+IF(OR(T3604='Convalida dati'!$F$4,T3604='Convalida dati'!$F$8),OR('Dealflow centrale'!V3604='Convalida dati'!$D$6,V3604='Convalida dati'!$D$7),IF(OR('Dealflow centrale'!T3604='Convalida dati'!$F$5,'Dealflow centrale'!T3604='Convalida dati'!$F$6,'Dealflow centrale'!T3604='Convalida dati'!$F$7),OR('Dealflow centrale'!V3604='Convalida dati'!$D$12,'Dealflow centrale'!V3604='Convalida dati'!$D$11),IF(T3604="",OR(V3604="",V3604='Convalida dati'!$D$8),"FALSO")))</f>
        <v>1</v>
      </c>
      <c r="F3604" s="493" t="str">
        <f t="shared" ca="1" si="559"/>
        <v>OK</v>
      </c>
      <c r="G3604" s="66">
        <f t="shared" si="556"/>
        <v>3599</v>
      </c>
      <c r="H3604" s="273">
        <v>45665</v>
      </c>
      <c r="I3604" s="296">
        <v>45665</v>
      </c>
      <c r="J3604" s="292" t="s">
        <v>7075</v>
      </c>
      <c r="K3604" s="76" t="s">
        <v>62</v>
      </c>
      <c r="L3604" s="76" t="s">
        <v>149</v>
      </c>
      <c r="M3604" s="76" t="s">
        <v>92</v>
      </c>
      <c r="N3604" s="77"/>
      <c r="O3604" s="272" t="s">
        <v>7089</v>
      </c>
      <c r="P3604" s="78" t="s">
        <v>37</v>
      </c>
      <c r="Q3604" s="280" t="s">
        <v>170</v>
      </c>
      <c r="R3604" s="382" t="s">
        <v>46</v>
      </c>
      <c r="S3604" s="390" t="str">
        <f>'EVCA sectoralclassification'!E162</f>
        <v>Alternative energy</v>
      </c>
      <c r="T3604" s="382" t="s">
        <v>147</v>
      </c>
      <c r="U3604" s="78" t="s">
        <v>218</v>
      </c>
      <c r="V3604" s="445" t="s">
        <v>174</v>
      </c>
      <c r="W3604" s="396"/>
      <c r="X3604" s="489">
        <v>45672</v>
      </c>
      <c r="Y3604" s="482" t="s">
        <v>7090</v>
      </c>
    </row>
    <row r="3605" spans="2:26" ht="42.45" hidden="1" customHeight="1" x14ac:dyDescent="0.3">
      <c r="B3605" s="405" t="str">
        <f t="shared" ca="1" si="557"/>
        <v>VERO</v>
      </c>
      <c r="C3605" s="406" t="b">
        <f t="shared" si="558"/>
        <v>1</v>
      </c>
      <c r="D3605" s="406" t="b">
        <f>+IF(Q3605='Convalida dati'!$B$16,AND('Dealflow centrale'!V3605&lt;&gt;"",I3605&lt;&gt;""),IF(AND('Dealflow centrale'!Q3605='Convalida dati'!$B$17,'Dealflow centrale'!I3605=""),OR('Dealflow centrale'!V3605="",V3605='Convalida dati'!$D$8),"FALSO"))</f>
        <v>1</v>
      </c>
      <c r="E3605" s="406" t="b">
        <f>+IF(OR(T3605='Convalida dati'!$F$4,T3605='Convalida dati'!$F$8),OR('Dealflow centrale'!V3605='Convalida dati'!$D$6,V3605='Convalida dati'!$D$7),IF(OR('Dealflow centrale'!T3605='Convalida dati'!$F$5,'Dealflow centrale'!T3605='Convalida dati'!$F$6,'Dealflow centrale'!T3605='Convalida dati'!$F$7),OR('Dealflow centrale'!V3605='Convalida dati'!$D$12,'Dealflow centrale'!V3605='Convalida dati'!$D$11),IF(T3605="",OR(V3605="",V3605='Convalida dati'!$D$8),"FALSO")))</f>
        <v>1</v>
      </c>
      <c r="F3605" s="58" t="str">
        <f t="shared" ca="1" si="559"/>
        <v>OK</v>
      </c>
      <c r="G3605" s="60">
        <f t="shared" si="556"/>
        <v>3600</v>
      </c>
      <c r="H3605" s="402">
        <v>45665</v>
      </c>
      <c r="I3605" s="403">
        <v>45665</v>
      </c>
      <c r="J3605" s="279" t="s">
        <v>7076</v>
      </c>
      <c r="K3605" s="70" t="s">
        <v>62</v>
      </c>
      <c r="L3605" s="70" t="s">
        <v>149</v>
      </c>
      <c r="M3605" s="70" t="s">
        <v>92</v>
      </c>
      <c r="N3605" s="75"/>
      <c r="O3605" s="73" t="s">
        <v>7091</v>
      </c>
      <c r="P3605" s="72" t="s">
        <v>34</v>
      </c>
      <c r="Q3605" s="281" t="s">
        <v>170</v>
      </c>
      <c r="R3605" s="385" t="s">
        <v>48</v>
      </c>
      <c r="S3605" s="388" t="str">
        <f>'EVCA sectoralclassification'!E200</f>
        <v>Internet technologies</v>
      </c>
      <c r="T3605" s="385" t="s">
        <v>166</v>
      </c>
      <c r="U3605" s="72" t="s">
        <v>218</v>
      </c>
      <c r="V3605" s="425" t="s">
        <v>5177</v>
      </c>
      <c r="W3605" s="461"/>
      <c r="X3605" s="488">
        <v>45672</v>
      </c>
      <c r="Y3605" s="483"/>
      <c r="Z3605" s="49"/>
    </row>
    <row r="3606" spans="2:26" s="494" customFormat="1" ht="42.45" hidden="1" customHeight="1" x14ac:dyDescent="0.3">
      <c r="B3606" s="64" t="str">
        <f t="shared" ca="1" si="557"/>
        <v>VERO</v>
      </c>
      <c r="C3606" s="65" t="b">
        <f t="shared" si="558"/>
        <v>1</v>
      </c>
      <c r="D3606" s="65" t="b">
        <f>+IF(Q3606='Convalida dati'!$B$16,AND('Dealflow centrale'!V3606&lt;&gt;"",I3606&lt;&gt;""),IF(AND('Dealflow centrale'!Q3606='Convalida dati'!$B$17,'Dealflow centrale'!I3606=""),OR('Dealflow centrale'!V3606="",V3606='Convalida dati'!$D$8),"FALSO"))</f>
        <v>1</v>
      </c>
      <c r="E3606" s="65" t="b">
        <f>+IF(OR(T3606='Convalida dati'!$F$4,T3606='Convalida dati'!$F$8),OR('Dealflow centrale'!V3606='Convalida dati'!$D$6,V3606='Convalida dati'!$D$7),IF(OR('Dealflow centrale'!T3606='Convalida dati'!$F$5,'Dealflow centrale'!T3606='Convalida dati'!$F$6,'Dealflow centrale'!T3606='Convalida dati'!$F$7),OR('Dealflow centrale'!V3606='Convalida dati'!$D$12,'Dealflow centrale'!V3606='Convalida dati'!$D$11),IF(T3606="",OR(V3606="",V3606='Convalida dati'!$D$8),"FALSO")))</f>
        <v>1</v>
      </c>
      <c r="F3606" s="493" t="str">
        <f t="shared" ca="1" si="559"/>
        <v>OK</v>
      </c>
      <c r="G3606" s="66">
        <f t="shared" si="556"/>
        <v>3601</v>
      </c>
      <c r="H3606" s="273">
        <v>45666</v>
      </c>
      <c r="I3606" s="296">
        <v>45666</v>
      </c>
      <c r="J3606" s="292" t="s">
        <v>7077</v>
      </c>
      <c r="K3606" s="76" t="s">
        <v>62</v>
      </c>
      <c r="L3606" s="76" t="s">
        <v>149</v>
      </c>
      <c r="M3606" s="76" t="s">
        <v>92</v>
      </c>
      <c r="N3606" s="77"/>
      <c r="O3606" s="272" t="s">
        <v>7092</v>
      </c>
      <c r="P3606" s="78" t="s">
        <v>34</v>
      </c>
      <c r="Q3606" s="280" t="s">
        <v>170</v>
      </c>
      <c r="R3606" s="382" t="s">
        <v>52</v>
      </c>
      <c r="S3606" s="390" t="str">
        <f>'EVCA sectoralclassification'!E229</f>
        <v>Medical equipment and related software</v>
      </c>
      <c r="T3606" s="382" t="s">
        <v>41</v>
      </c>
      <c r="U3606" s="78" t="s">
        <v>1056</v>
      </c>
      <c r="V3606" s="427" t="s">
        <v>5177</v>
      </c>
      <c r="W3606" s="462"/>
      <c r="X3606" s="489">
        <v>45672</v>
      </c>
      <c r="Y3606" s="482"/>
    </row>
    <row r="3607" spans="2:26" ht="42.45" hidden="1" customHeight="1" x14ac:dyDescent="0.3">
      <c r="B3607" s="405" t="str">
        <f t="shared" ca="1" si="557"/>
        <v>VERO</v>
      </c>
      <c r="C3607" s="406" t="b">
        <f t="shared" si="558"/>
        <v>1</v>
      </c>
      <c r="D3607" s="406" t="b">
        <f>+IF(Q3607='Convalida dati'!$B$16,AND('Dealflow centrale'!V3607&lt;&gt;"",I3607&lt;&gt;""),IF(AND('Dealflow centrale'!Q3607='Convalida dati'!$B$17,'Dealflow centrale'!I3607=""),OR('Dealflow centrale'!V3607="",V3607='Convalida dati'!$D$8),"FALSO"))</f>
        <v>1</v>
      </c>
      <c r="E3607" s="406" t="b">
        <f>+IF(OR(T3607='Convalida dati'!$F$4,T3607='Convalida dati'!$F$8),OR('Dealflow centrale'!V3607='Convalida dati'!$D$6,V3607='Convalida dati'!$D$7),IF(OR('Dealflow centrale'!T3607='Convalida dati'!$F$5,'Dealflow centrale'!T3607='Convalida dati'!$F$6,'Dealflow centrale'!T3607='Convalida dati'!$F$7),OR('Dealflow centrale'!V3607='Convalida dati'!$D$12,'Dealflow centrale'!V3607='Convalida dati'!$D$11),IF(T3607="",OR(V3607="",V3607='Convalida dati'!$D$8),"FALSO")))</f>
        <v>1</v>
      </c>
      <c r="F3607" s="58" t="str">
        <f t="shared" ca="1" si="559"/>
        <v>OK</v>
      </c>
      <c r="G3607" s="60">
        <f t="shared" si="556"/>
        <v>3602</v>
      </c>
      <c r="H3607" s="402">
        <v>45666</v>
      </c>
      <c r="I3607" s="403">
        <v>45666</v>
      </c>
      <c r="J3607" s="279" t="s">
        <v>7078</v>
      </c>
      <c r="K3607" s="70" t="s">
        <v>62</v>
      </c>
      <c r="L3607" s="70" t="s">
        <v>1087</v>
      </c>
      <c r="M3607" s="70" t="s">
        <v>92</v>
      </c>
      <c r="N3607" s="75"/>
      <c r="O3607" s="73" t="s">
        <v>7093</v>
      </c>
      <c r="P3607" s="72" t="s">
        <v>37</v>
      </c>
      <c r="Q3607" s="281" t="s">
        <v>170</v>
      </c>
      <c r="R3607" s="385" t="s">
        <v>53</v>
      </c>
      <c r="S3607" s="388" t="str">
        <f>'EVCA sectoralclassification'!E180</f>
        <v>Financial institutions and services</v>
      </c>
      <c r="T3607" s="385" t="s">
        <v>41</v>
      </c>
      <c r="U3607" s="72" t="s">
        <v>218</v>
      </c>
      <c r="V3607" s="425" t="s">
        <v>5177</v>
      </c>
      <c r="W3607" s="461"/>
      <c r="X3607" s="488">
        <v>45672</v>
      </c>
      <c r="Y3607" s="483"/>
      <c r="Z3607" s="49"/>
    </row>
    <row r="3608" spans="2:26" s="494" customFormat="1" ht="42.45" hidden="1" customHeight="1" x14ac:dyDescent="0.3">
      <c r="B3608" s="64" t="str">
        <f t="shared" ca="1" si="557"/>
        <v>VERO</v>
      </c>
      <c r="C3608" s="65" t="b">
        <f t="shared" si="558"/>
        <v>1</v>
      </c>
      <c r="D3608" s="65" t="b">
        <f>+IF(Q3608='Convalida dati'!$B$16,AND('Dealflow centrale'!V3608&lt;&gt;"",I3608&lt;&gt;""),IF(AND('Dealflow centrale'!Q3608='Convalida dati'!$B$17,'Dealflow centrale'!I3608=""),OR('Dealflow centrale'!V3608="",V3608='Convalida dati'!$D$8),"FALSO"))</f>
        <v>1</v>
      </c>
      <c r="E3608" s="65" t="b">
        <f>+IF(OR(T3608='Convalida dati'!$F$4,T3608='Convalida dati'!$F$8),OR('Dealflow centrale'!V3608='Convalida dati'!$D$6,V3608='Convalida dati'!$D$7),IF(OR('Dealflow centrale'!T3608='Convalida dati'!$F$5,'Dealflow centrale'!T3608='Convalida dati'!$F$6,'Dealflow centrale'!T3608='Convalida dati'!$F$7),OR('Dealflow centrale'!V3608='Convalida dati'!$D$12,'Dealflow centrale'!V3608='Convalida dati'!$D$11),IF(T3608="",OR(V3608="",V3608='Convalida dati'!$D$8),"FALSO")))</f>
        <v>1</v>
      </c>
      <c r="F3608" s="493" t="str">
        <f t="shared" ca="1" si="559"/>
        <v>OK</v>
      </c>
      <c r="G3608" s="66">
        <f t="shared" si="556"/>
        <v>3603</v>
      </c>
      <c r="H3608" s="273">
        <v>45666</v>
      </c>
      <c r="I3608" s="296">
        <v>45666</v>
      </c>
      <c r="J3608" s="292" t="s">
        <v>7079</v>
      </c>
      <c r="K3608" s="76" t="s">
        <v>62</v>
      </c>
      <c r="L3608" s="76" t="s">
        <v>165</v>
      </c>
      <c r="M3608" s="76" t="s">
        <v>90</v>
      </c>
      <c r="N3608" s="77"/>
      <c r="O3608" s="272" t="s">
        <v>7094</v>
      </c>
      <c r="P3608" s="78" t="s">
        <v>34</v>
      </c>
      <c r="Q3608" s="280" t="s">
        <v>170</v>
      </c>
      <c r="R3608" s="382" t="s">
        <v>48</v>
      </c>
      <c r="S3608" s="390" t="str">
        <f>'EVCA sectoralclassification'!E200</f>
        <v>Internet technologies</v>
      </c>
      <c r="T3608" s="382" t="s">
        <v>41</v>
      </c>
      <c r="U3608" s="78" t="s">
        <v>218</v>
      </c>
      <c r="V3608" s="427" t="s">
        <v>5177</v>
      </c>
      <c r="W3608" s="462"/>
      <c r="X3608" s="489">
        <v>45672</v>
      </c>
      <c r="Y3608" s="482"/>
    </row>
    <row r="3609" spans="2:26" ht="42.45" hidden="1" customHeight="1" x14ac:dyDescent="0.3">
      <c r="B3609" s="405" t="str">
        <f t="shared" ca="1" si="557"/>
        <v>VERO</v>
      </c>
      <c r="C3609" s="406" t="b">
        <f t="shared" si="558"/>
        <v>1</v>
      </c>
      <c r="D3609" s="406" t="b">
        <f>+IF(Q3609='Convalida dati'!$B$16,AND('Dealflow centrale'!V3609&lt;&gt;"",I3609&lt;&gt;""),IF(AND('Dealflow centrale'!Q3609='Convalida dati'!$B$17,'Dealflow centrale'!I3609=""),OR('Dealflow centrale'!V3609="",V3609='Convalida dati'!$D$8),"FALSO"))</f>
        <v>1</v>
      </c>
      <c r="E3609" s="406" t="b">
        <f>+IF(OR(T3609='Convalida dati'!$F$4,T3609='Convalida dati'!$F$8),OR('Dealflow centrale'!V3609='Convalida dati'!$D$6,V3609='Convalida dati'!$D$7),IF(OR('Dealflow centrale'!T3609='Convalida dati'!$F$5,'Dealflow centrale'!T3609='Convalida dati'!$F$6,'Dealflow centrale'!T3609='Convalida dati'!$F$7),OR('Dealflow centrale'!V3609='Convalida dati'!$D$12,'Dealflow centrale'!V3609='Convalida dati'!$D$11),IF(T3609="",OR(V3609="",V3609='Convalida dati'!$D$8),"FALSO")))</f>
        <v>1</v>
      </c>
      <c r="F3609" s="58" t="str">
        <f t="shared" ca="1" si="559"/>
        <v>OK</v>
      </c>
      <c r="G3609" s="60">
        <f t="shared" si="556"/>
        <v>3604</v>
      </c>
      <c r="H3609" s="402">
        <v>45666</v>
      </c>
      <c r="I3609" s="403">
        <v>45666</v>
      </c>
      <c r="J3609" s="279" t="s">
        <v>7080</v>
      </c>
      <c r="K3609" s="70" t="s">
        <v>62</v>
      </c>
      <c r="L3609" s="70" t="s">
        <v>202</v>
      </c>
      <c r="M3609" s="70" t="s">
        <v>89</v>
      </c>
      <c r="N3609" s="75"/>
      <c r="O3609" s="73" t="s">
        <v>7095</v>
      </c>
      <c r="P3609" s="72" t="s">
        <v>37</v>
      </c>
      <c r="Q3609" s="281" t="s">
        <v>170</v>
      </c>
      <c r="R3609" s="385" t="s">
        <v>48</v>
      </c>
      <c r="S3609" s="388" t="str">
        <f>'EVCA sectoralclassification'!E200</f>
        <v>Internet technologies</v>
      </c>
      <c r="T3609" s="385" t="s">
        <v>167</v>
      </c>
      <c r="U3609" s="72" t="s">
        <v>218</v>
      </c>
      <c r="V3609" s="441" t="s">
        <v>6460</v>
      </c>
      <c r="W3609" s="466"/>
      <c r="X3609" s="488">
        <v>45672</v>
      </c>
      <c r="Y3609" s="483" t="s">
        <v>7096</v>
      </c>
      <c r="Z3609" s="49"/>
    </row>
    <row r="3610" spans="2:26" s="494" customFormat="1" ht="42.45" customHeight="1" x14ac:dyDescent="0.3">
      <c r="B3610" s="64" t="str">
        <f t="shared" ca="1" si="557"/>
        <v>VERO</v>
      </c>
      <c r="C3610" s="65" t="b">
        <f t="shared" si="558"/>
        <v>1</v>
      </c>
      <c r="D3610" s="65" t="b">
        <f>+IF(Q3610='Convalida dati'!$B$16,AND('Dealflow centrale'!V3610&lt;&gt;"",I3610&lt;&gt;""),IF(AND('Dealflow centrale'!Q3610='Convalida dati'!$B$17,'Dealflow centrale'!I3610=""),OR('Dealflow centrale'!V3610="",V3610='Convalida dati'!$D$8),"FALSO"))</f>
        <v>1</v>
      </c>
      <c r="E3610" s="65" t="b">
        <f>+IF(OR(T3610='Convalida dati'!$F$4,T3610='Convalida dati'!$F$8),OR('Dealflow centrale'!V3610='Convalida dati'!$D$6,V3610='Convalida dati'!$D$7),IF(OR('Dealflow centrale'!T3610='Convalida dati'!$F$5,'Dealflow centrale'!T3610='Convalida dati'!$F$6,'Dealflow centrale'!T3610='Convalida dati'!$F$7),OR('Dealflow centrale'!V3610='Convalida dati'!$D$12,'Dealflow centrale'!V3610='Convalida dati'!$D$11),IF(T3610="",OR(V3610="",V3610='Convalida dati'!$D$8),"FALSO")))</f>
        <v>1</v>
      </c>
      <c r="F3610" s="493" t="str">
        <f t="shared" ca="1" si="559"/>
        <v>OK</v>
      </c>
      <c r="G3610" s="66">
        <f t="shared" si="556"/>
        <v>3605</v>
      </c>
      <c r="H3610" s="273">
        <v>45666</v>
      </c>
      <c r="I3610" s="296">
        <v>45667</v>
      </c>
      <c r="J3610" s="292" t="s">
        <v>7081</v>
      </c>
      <c r="K3610" s="76" t="s">
        <v>62</v>
      </c>
      <c r="L3610" s="76" t="s">
        <v>202</v>
      </c>
      <c r="M3610" s="76" t="s">
        <v>89</v>
      </c>
      <c r="N3610" s="77"/>
      <c r="O3610" s="272" t="s">
        <v>7097</v>
      </c>
      <c r="P3610" s="78" t="s">
        <v>83</v>
      </c>
      <c r="Q3610" s="280" t="s">
        <v>170</v>
      </c>
      <c r="R3610" s="382" t="s">
        <v>48</v>
      </c>
      <c r="S3610" s="390" t="str">
        <f>'EVCA sectoralclassification'!E200</f>
        <v>Internet technologies</v>
      </c>
      <c r="T3610" s="382" t="s">
        <v>167</v>
      </c>
      <c r="U3610" s="78" t="s">
        <v>218</v>
      </c>
      <c r="V3610" s="444" t="s">
        <v>6460</v>
      </c>
      <c r="W3610" s="462" t="s">
        <v>5177</v>
      </c>
      <c r="X3610" s="489">
        <v>45721</v>
      </c>
      <c r="Y3610" s="482" t="s">
        <v>7296</v>
      </c>
    </row>
    <row r="3611" spans="2:26" ht="42.45" hidden="1" customHeight="1" x14ac:dyDescent="0.3">
      <c r="B3611" s="405" t="str">
        <f t="shared" ca="1" si="557"/>
        <v>VERO</v>
      </c>
      <c r="C3611" s="406" t="b">
        <f t="shared" si="558"/>
        <v>1</v>
      </c>
      <c r="D3611" s="406" t="b">
        <f>+IF(Q3611='Convalida dati'!$B$16,AND('Dealflow centrale'!V3611&lt;&gt;"",I3611&lt;&gt;""),IF(AND('Dealflow centrale'!Q3611='Convalida dati'!$B$17,'Dealflow centrale'!I3611=""),OR('Dealflow centrale'!V3611="",V3611='Convalida dati'!$D$8),"FALSO"))</f>
        <v>1</v>
      </c>
      <c r="E3611" s="406" t="b">
        <f>+IF(OR(T3611='Convalida dati'!$F$4,T3611='Convalida dati'!$F$8),OR('Dealflow centrale'!V3611='Convalida dati'!$D$6,V3611='Convalida dati'!$D$7),IF(OR('Dealflow centrale'!T3611='Convalida dati'!$F$5,'Dealflow centrale'!T3611='Convalida dati'!$F$6,'Dealflow centrale'!T3611='Convalida dati'!$F$7),OR('Dealflow centrale'!V3611='Convalida dati'!$D$12,'Dealflow centrale'!V3611='Convalida dati'!$D$11),IF(T3611="",OR(V3611="",V3611='Convalida dati'!$D$8),"FALSO")))</f>
        <v>1</v>
      </c>
      <c r="F3611" s="58" t="str">
        <f t="shared" ca="1" si="559"/>
        <v>OK</v>
      </c>
      <c r="G3611" s="60">
        <f t="shared" si="556"/>
        <v>3606</v>
      </c>
      <c r="H3611" s="402">
        <v>45667</v>
      </c>
      <c r="I3611" s="403">
        <v>45667</v>
      </c>
      <c r="J3611" s="279" t="s">
        <v>7082</v>
      </c>
      <c r="K3611" s="70" t="s">
        <v>62</v>
      </c>
      <c r="L3611" s="70" t="s">
        <v>69</v>
      </c>
      <c r="M3611" s="70" t="s">
        <v>70</v>
      </c>
      <c r="N3611" s="75"/>
      <c r="O3611" s="73" t="s">
        <v>7098</v>
      </c>
      <c r="P3611" s="72" t="s">
        <v>34</v>
      </c>
      <c r="Q3611" s="281" t="s">
        <v>170</v>
      </c>
      <c r="R3611" s="385" t="s">
        <v>48</v>
      </c>
      <c r="S3611" s="388" t="str">
        <f>'EVCA sectoralclassification'!E200</f>
        <v>Internet technologies</v>
      </c>
      <c r="T3611" s="385" t="s">
        <v>41</v>
      </c>
      <c r="U3611" s="72" t="s">
        <v>218</v>
      </c>
      <c r="V3611" s="425" t="s">
        <v>5177</v>
      </c>
      <c r="W3611" s="461"/>
      <c r="X3611" s="488">
        <v>45672</v>
      </c>
      <c r="Y3611" s="483"/>
      <c r="Z3611" s="49"/>
    </row>
    <row r="3612" spans="2:26" s="494" customFormat="1" ht="42.45" hidden="1" customHeight="1" x14ac:dyDescent="0.3">
      <c r="B3612" s="64" t="str">
        <f t="shared" ca="1" si="557"/>
        <v>VERO</v>
      </c>
      <c r="C3612" s="65" t="b">
        <f t="shared" si="558"/>
        <v>1</v>
      </c>
      <c r="D3612" s="65" t="b">
        <f>+IF(Q3612='Convalida dati'!$B$16,AND('Dealflow centrale'!V3612&lt;&gt;"",I3612&lt;&gt;""),IF(AND('Dealflow centrale'!Q3612='Convalida dati'!$B$17,'Dealflow centrale'!I3612=""),OR('Dealflow centrale'!V3612="",V3612='Convalida dati'!$D$8),"FALSO"))</f>
        <v>1</v>
      </c>
      <c r="E3612" s="65" t="b">
        <f>+IF(OR(T3612='Convalida dati'!$F$4,T3612='Convalida dati'!$F$8),OR('Dealflow centrale'!V3612='Convalida dati'!$D$6,V3612='Convalida dati'!$D$7),IF(OR('Dealflow centrale'!T3612='Convalida dati'!$F$5,'Dealflow centrale'!T3612='Convalida dati'!$F$6,'Dealflow centrale'!T3612='Convalida dati'!$F$7),OR('Dealflow centrale'!V3612='Convalida dati'!$D$12,'Dealflow centrale'!V3612='Convalida dati'!$D$11),IF(T3612="",OR(V3612="",V3612='Convalida dati'!$D$8),"FALSO")))</f>
        <v>1</v>
      </c>
      <c r="F3612" s="493" t="str">
        <f t="shared" ca="1" si="559"/>
        <v>OK</v>
      </c>
      <c r="G3612" s="66">
        <f t="shared" si="556"/>
        <v>3607</v>
      </c>
      <c r="H3612" s="273">
        <v>45668</v>
      </c>
      <c r="I3612" s="296">
        <v>45668</v>
      </c>
      <c r="J3612" s="292" t="s">
        <v>7083</v>
      </c>
      <c r="K3612" s="76" t="s">
        <v>62</v>
      </c>
      <c r="L3612" s="76" t="s">
        <v>207</v>
      </c>
      <c r="M3612" s="76" t="s">
        <v>92</v>
      </c>
      <c r="N3612" s="77"/>
      <c r="O3612" s="272" t="s">
        <v>7099</v>
      </c>
      <c r="P3612" s="78" t="s">
        <v>34</v>
      </c>
      <c r="Q3612" s="280" t="s">
        <v>170</v>
      </c>
      <c r="R3612" s="382" t="s">
        <v>47</v>
      </c>
      <c r="S3612" s="390" t="str">
        <f>'EVCA sectoralclassification'!E148</f>
        <v>Hospitality, sports and entertainment facilities</v>
      </c>
      <c r="T3612" s="382" t="s">
        <v>41</v>
      </c>
      <c r="U3612" s="78" t="s">
        <v>218</v>
      </c>
      <c r="V3612" s="427" t="s">
        <v>5177</v>
      </c>
      <c r="W3612" s="462"/>
      <c r="X3612" s="489">
        <v>45672</v>
      </c>
      <c r="Y3612" s="482"/>
    </row>
    <row r="3613" spans="2:26" ht="42.45" hidden="1" customHeight="1" x14ac:dyDescent="0.3">
      <c r="B3613" s="405" t="str">
        <f t="shared" ca="1" si="557"/>
        <v>VERO</v>
      </c>
      <c r="C3613" s="406" t="b">
        <f t="shared" si="558"/>
        <v>1</v>
      </c>
      <c r="D3613" s="406" t="b">
        <f>+IF(Q3613='Convalida dati'!$B$16,AND('Dealflow centrale'!V3613&lt;&gt;"",I3613&lt;&gt;""),IF(AND('Dealflow centrale'!Q3613='Convalida dati'!$B$17,'Dealflow centrale'!I3613=""),OR('Dealflow centrale'!V3613="",V3613='Convalida dati'!$D$8),"FALSO"))</f>
        <v>1</v>
      </c>
      <c r="E3613" s="406" t="b">
        <f>+IF(OR(T3613='Convalida dati'!$F$4,T3613='Convalida dati'!$F$8),OR('Dealflow centrale'!V3613='Convalida dati'!$D$6,V3613='Convalida dati'!$D$7),IF(OR('Dealflow centrale'!T3613='Convalida dati'!$F$5,'Dealflow centrale'!T3613='Convalida dati'!$F$6,'Dealflow centrale'!T3613='Convalida dati'!$F$7),OR('Dealflow centrale'!V3613='Convalida dati'!$D$12,'Dealflow centrale'!V3613='Convalida dati'!$D$11),IF(T3613="",OR(V3613="",V3613='Convalida dati'!$D$8),"FALSO")))</f>
        <v>1</v>
      </c>
      <c r="F3613" s="58" t="str">
        <f t="shared" ca="1" si="559"/>
        <v>OK</v>
      </c>
      <c r="G3613" s="60">
        <f t="shared" si="556"/>
        <v>3608</v>
      </c>
      <c r="H3613" s="402">
        <v>45670</v>
      </c>
      <c r="I3613" s="403">
        <v>45670</v>
      </c>
      <c r="J3613" s="279" t="s">
        <v>7084</v>
      </c>
      <c r="K3613" s="70" t="s">
        <v>62</v>
      </c>
      <c r="L3613" s="70" t="s">
        <v>1866</v>
      </c>
      <c r="M3613" s="70" t="s">
        <v>77</v>
      </c>
      <c r="N3613" s="75"/>
      <c r="O3613" s="73" t="s">
        <v>7100</v>
      </c>
      <c r="P3613" s="72" t="s">
        <v>34</v>
      </c>
      <c r="Q3613" s="281" t="s">
        <v>170</v>
      </c>
      <c r="R3613" s="385" t="s">
        <v>48</v>
      </c>
      <c r="S3613" s="388" t="str">
        <f>'EVCA sectoralclassification'!E153</f>
        <v>Hospitality, sports and entertainment facilities</v>
      </c>
      <c r="T3613" s="385" t="s">
        <v>41</v>
      </c>
      <c r="U3613" s="72" t="s">
        <v>218</v>
      </c>
      <c r="V3613" s="441" t="s">
        <v>6460</v>
      </c>
      <c r="W3613" s="461" t="s">
        <v>5177</v>
      </c>
      <c r="X3613" s="488">
        <v>45713</v>
      </c>
      <c r="Y3613" s="483" t="s">
        <v>7262</v>
      </c>
      <c r="Z3613" s="49"/>
    </row>
    <row r="3614" spans="2:26" ht="42.45" hidden="1" customHeight="1" x14ac:dyDescent="0.3">
      <c r="B3614" s="56" t="str">
        <f t="shared" ca="1" si="557"/>
        <v>VERO</v>
      </c>
      <c r="C3614" s="57" t="b">
        <f t="shared" si="558"/>
        <v>1</v>
      </c>
      <c r="D3614" s="57" t="b">
        <f>+IF(Q3614='Convalida dati'!$B$16,AND('Dealflow centrale'!V3614&lt;&gt;"",I3614&lt;&gt;""),IF(AND('Dealflow centrale'!Q3614='Convalida dati'!$B$17,'Dealflow centrale'!I3614=""),OR('Dealflow centrale'!V3614="",V3614='Convalida dati'!$D$8),"FALSO"))</f>
        <v>1</v>
      </c>
      <c r="E3614" s="57" t="b">
        <f>+IF(OR(T3614='Convalida dati'!$F$4,T3614='Convalida dati'!$F$8),OR('Dealflow centrale'!V3614='Convalida dati'!$D$6,V3614='Convalida dati'!$D$7),IF(OR('Dealflow centrale'!T3614='Convalida dati'!$F$5,'Dealflow centrale'!T3614='Convalida dati'!$F$6,'Dealflow centrale'!T3614='Convalida dati'!$F$7),OR('Dealflow centrale'!V3614='Convalida dati'!$D$12,'Dealflow centrale'!V3614='Convalida dati'!$D$11),IF(T3614="",OR(V3614="",V3614='Convalida dati'!$D$8),"FALSO")))</f>
        <v>1</v>
      </c>
      <c r="F3614" s="58" t="str">
        <f t="shared" ca="1" si="559"/>
        <v>OK</v>
      </c>
      <c r="G3614" s="66">
        <f t="shared" si="556"/>
        <v>3609</v>
      </c>
      <c r="H3614" s="273">
        <v>45669</v>
      </c>
      <c r="I3614" s="296">
        <v>45673</v>
      </c>
      <c r="J3614" s="292" t="s">
        <v>7085</v>
      </c>
      <c r="K3614" s="76" t="s">
        <v>62</v>
      </c>
      <c r="L3614" s="76" t="s">
        <v>202</v>
      </c>
      <c r="M3614" s="76" t="s">
        <v>89</v>
      </c>
      <c r="N3614" s="77"/>
      <c r="O3614" s="272" t="s">
        <v>7101</v>
      </c>
      <c r="P3614" s="78" t="s">
        <v>34</v>
      </c>
      <c r="Q3614" s="280" t="s">
        <v>170</v>
      </c>
      <c r="R3614" s="382" t="s">
        <v>47</v>
      </c>
      <c r="S3614" s="390" t="str">
        <f>'EVCA sectoralclassification'!E144</f>
        <v>Consumer goods: other</v>
      </c>
      <c r="T3614" s="382" t="s">
        <v>167</v>
      </c>
      <c r="U3614" s="78" t="s">
        <v>218</v>
      </c>
      <c r="V3614" s="444" t="s">
        <v>6460</v>
      </c>
      <c r="W3614" s="462" t="s">
        <v>5177</v>
      </c>
      <c r="X3614" s="489">
        <v>45685</v>
      </c>
      <c r="Y3614" s="482" t="s">
        <v>7136</v>
      </c>
      <c r="Z3614" s="494"/>
    </row>
    <row r="3615" spans="2:26" ht="42.45" hidden="1" customHeight="1" x14ac:dyDescent="0.3">
      <c r="B3615" s="405" t="str">
        <f t="shared" ref="B3615" ca="1" si="560">IF(AND(+H3615&lt;=X3615,X3615&lt;=TODAY()),"VERO","FALSO")</f>
        <v>VERO</v>
      </c>
      <c r="C3615" s="406" t="b">
        <f t="shared" ref="C3615" si="561">+(AND(G3615&lt;&gt;"",H3615&lt;&gt;"",J3615&lt;&gt;"",K3615&lt;&gt;"",L3615&lt;&gt;"",M3615&lt;&gt;"",P3615&lt;&gt;"",Q3615&lt;&gt;""))</f>
        <v>1</v>
      </c>
      <c r="D3615" s="406" t="b">
        <f>+IF(Q3615='Convalida dati'!$B$16,AND('Dealflow centrale'!V3615&lt;&gt;"",I3615&lt;&gt;""),IF(AND('Dealflow centrale'!Q3615='Convalida dati'!$B$17,'Dealflow centrale'!I3615=""),OR('Dealflow centrale'!V3615="",V3615='Convalida dati'!$D$8),"FALSO"))</f>
        <v>1</v>
      </c>
      <c r="E3615" s="406" t="b">
        <f>+IF(OR(T3615='Convalida dati'!$F$4,T3615='Convalida dati'!$F$8),OR('Dealflow centrale'!V3615='Convalida dati'!$D$6,V3615='Convalida dati'!$D$7),IF(OR('Dealflow centrale'!T3615='Convalida dati'!$F$5,'Dealflow centrale'!T3615='Convalida dati'!$F$6,'Dealflow centrale'!T3615='Convalida dati'!$F$7),OR('Dealflow centrale'!V3615='Convalida dati'!$D$12,'Dealflow centrale'!V3615='Convalida dati'!$D$11),IF(T3615="",OR(V3615="",V3615='Convalida dati'!$D$8),"FALSO")))</f>
        <v>1</v>
      </c>
      <c r="F3615" s="58" t="str">
        <f t="shared" ref="F3615" ca="1" si="562">+IF(AND(B3615="VERO",C3615=TRUE,D3615=TRUE,E3615=TRUE),"OK","ERRORE")</f>
        <v>OK</v>
      </c>
      <c r="G3615" s="60">
        <f t="shared" si="556"/>
        <v>3610</v>
      </c>
      <c r="H3615" s="402">
        <v>45670</v>
      </c>
      <c r="I3615" s="403"/>
      <c r="J3615" s="279" t="s">
        <v>7086</v>
      </c>
      <c r="K3615" s="70" t="s">
        <v>64</v>
      </c>
      <c r="L3615" s="70" t="s">
        <v>705</v>
      </c>
      <c r="M3615" s="70" t="s">
        <v>187</v>
      </c>
      <c r="N3615" s="75"/>
      <c r="O3615" s="73" t="s">
        <v>7102</v>
      </c>
      <c r="P3615" s="72" t="s">
        <v>34</v>
      </c>
      <c r="Q3615" s="281" t="s">
        <v>67</v>
      </c>
      <c r="R3615" s="385"/>
      <c r="S3615" s="388"/>
      <c r="T3615" s="385"/>
      <c r="U3615" s="72"/>
      <c r="V3615" s="426" t="s">
        <v>781</v>
      </c>
      <c r="W3615" s="293"/>
      <c r="X3615" s="488">
        <v>45672</v>
      </c>
      <c r="Y3615" s="483"/>
      <c r="Z3615" s="49"/>
    </row>
    <row r="3616" spans="2:26" s="494" customFormat="1" ht="42.45" hidden="1" customHeight="1" x14ac:dyDescent="0.3">
      <c r="B3616" s="64" t="str">
        <f t="shared" ref="B3616:B3618" ca="1" si="563">IF(AND(+H3616&lt;=X3616,X3616&lt;=TODAY()),"VERO","FALSO")</f>
        <v>VERO</v>
      </c>
      <c r="C3616" s="65" t="b">
        <f t="shared" ref="C3616:C3618" si="564">+(AND(G3616&lt;&gt;"",H3616&lt;&gt;"",J3616&lt;&gt;"",K3616&lt;&gt;"",L3616&lt;&gt;"",M3616&lt;&gt;"",P3616&lt;&gt;"",Q3616&lt;&gt;""))</f>
        <v>1</v>
      </c>
      <c r="D3616" s="65" t="b">
        <f>+IF(Q3616='Convalida dati'!$B$16,AND('Dealflow centrale'!V3616&lt;&gt;"",I3616&lt;&gt;""),IF(AND('Dealflow centrale'!Q3616='Convalida dati'!$B$17,'Dealflow centrale'!I3616=""),OR('Dealflow centrale'!V3616="",V3616='Convalida dati'!$D$8),"FALSO"))</f>
        <v>1</v>
      </c>
      <c r="E3616" s="65" t="b">
        <f>+IF(OR(T3616='Convalida dati'!$F$4,T3616='Convalida dati'!$F$8),OR('Dealflow centrale'!V3616='Convalida dati'!$D$6,V3616='Convalida dati'!$D$7),IF(OR('Dealflow centrale'!T3616='Convalida dati'!$F$5,'Dealflow centrale'!T3616='Convalida dati'!$F$6,'Dealflow centrale'!T3616='Convalida dati'!$F$7),OR('Dealflow centrale'!V3616='Convalida dati'!$D$12,'Dealflow centrale'!V3616='Convalida dati'!$D$11),IF(T3616="",OR(V3616="",V3616='Convalida dati'!$D$8),"FALSO")))</f>
        <v>1</v>
      </c>
      <c r="F3616" s="493" t="str">
        <f t="shared" ref="F3616:F3618" ca="1" si="565">+IF(AND(B3616="VERO",C3616=TRUE,D3616=TRUE,E3616=TRUE),"OK","ERRORE")</f>
        <v>OK</v>
      </c>
      <c r="G3616" s="66">
        <f t="shared" si="556"/>
        <v>3611</v>
      </c>
      <c r="H3616" s="273">
        <v>45670</v>
      </c>
      <c r="I3616" s="296">
        <v>45670</v>
      </c>
      <c r="J3616" s="292" t="s">
        <v>6148</v>
      </c>
      <c r="K3616" s="76" t="s">
        <v>62</v>
      </c>
      <c r="L3616" s="76" t="s">
        <v>1246</v>
      </c>
      <c r="M3616" s="76" t="s">
        <v>100</v>
      </c>
      <c r="N3616" s="77"/>
      <c r="O3616" s="272" t="s">
        <v>7103</v>
      </c>
      <c r="P3616" s="78" t="s">
        <v>37</v>
      </c>
      <c r="Q3616" s="280" t="s">
        <v>170</v>
      </c>
      <c r="R3616" s="382" t="s">
        <v>52</v>
      </c>
      <c r="S3616" s="390" t="str">
        <f>'EVCA sectoralclassification'!E229</f>
        <v>Medical equipment and related software</v>
      </c>
      <c r="T3616" s="382" t="s">
        <v>41</v>
      </c>
      <c r="U3616" s="78" t="s">
        <v>218</v>
      </c>
      <c r="V3616" s="427" t="s">
        <v>5177</v>
      </c>
      <c r="W3616" s="462"/>
      <c r="X3616" s="489">
        <v>45672</v>
      </c>
      <c r="Y3616" s="482"/>
    </row>
    <row r="3617" spans="2:26" ht="42.45" hidden="1" customHeight="1" x14ac:dyDescent="0.3">
      <c r="B3617" s="405" t="str">
        <f t="shared" ca="1" si="563"/>
        <v>VERO</v>
      </c>
      <c r="C3617" s="406" t="b">
        <f t="shared" si="564"/>
        <v>1</v>
      </c>
      <c r="D3617" s="406" t="b">
        <f>+IF(Q3617='Convalida dati'!$B$16,AND('Dealflow centrale'!V3617&lt;&gt;"",I3617&lt;&gt;""),IF(AND('Dealflow centrale'!Q3617='Convalida dati'!$B$17,'Dealflow centrale'!I3617=""),OR('Dealflow centrale'!V3617="",V3617='Convalida dati'!$D$8),"FALSO"))</f>
        <v>1</v>
      </c>
      <c r="E3617" s="406" t="b">
        <f>+IF(OR(T3617='Convalida dati'!$F$4,T3617='Convalida dati'!$F$8),OR('Dealflow centrale'!V3617='Convalida dati'!$D$6,V3617='Convalida dati'!$D$7),IF(OR('Dealflow centrale'!T3617='Convalida dati'!$F$5,'Dealflow centrale'!T3617='Convalida dati'!$F$6,'Dealflow centrale'!T3617='Convalida dati'!$F$7),OR('Dealflow centrale'!V3617='Convalida dati'!$D$12,'Dealflow centrale'!V3617='Convalida dati'!$D$11),IF(T3617="",OR(V3617="",V3617='Convalida dati'!$D$8),"FALSO")))</f>
        <v>1</v>
      </c>
      <c r="F3617" s="58" t="str">
        <f t="shared" ca="1" si="565"/>
        <v>OK</v>
      </c>
      <c r="G3617" s="60">
        <f t="shared" si="556"/>
        <v>3612</v>
      </c>
      <c r="H3617" s="402">
        <v>45673</v>
      </c>
      <c r="I3617" s="403">
        <v>45673</v>
      </c>
      <c r="J3617" s="279" t="s">
        <v>7105</v>
      </c>
      <c r="K3617" s="70" t="s">
        <v>62</v>
      </c>
      <c r="L3617" s="70" t="s">
        <v>192</v>
      </c>
      <c r="M3617" s="70" t="s">
        <v>95</v>
      </c>
      <c r="N3617" s="75"/>
      <c r="O3617" s="73" t="s">
        <v>7106</v>
      </c>
      <c r="P3617" s="72" t="s">
        <v>34</v>
      </c>
      <c r="Q3617" s="281" t="s">
        <v>170</v>
      </c>
      <c r="R3617" s="385" t="s">
        <v>52</v>
      </c>
      <c r="S3617" s="388" t="str">
        <f>'EVCA sectoralclassification'!E231</f>
        <v>Medical devices and supplies</v>
      </c>
      <c r="T3617" s="385" t="s">
        <v>41</v>
      </c>
      <c r="U3617" s="72" t="s">
        <v>797</v>
      </c>
      <c r="V3617" s="425" t="s">
        <v>5177</v>
      </c>
      <c r="W3617" s="461"/>
      <c r="X3617" s="488">
        <v>45678</v>
      </c>
      <c r="Y3617" s="483"/>
      <c r="Z3617" s="49"/>
    </row>
    <row r="3618" spans="2:26" ht="42.45" hidden="1" customHeight="1" x14ac:dyDescent="0.3">
      <c r="B3618" s="56" t="str">
        <f t="shared" ca="1" si="563"/>
        <v>VERO</v>
      </c>
      <c r="C3618" s="57" t="b">
        <f t="shared" si="564"/>
        <v>1</v>
      </c>
      <c r="D3618" s="57" t="b">
        <f>+IF(Q3618='Convalida dati'!$B$16,AND('Dealflow centrale'!V3618&lt;&gt;"",I3618&lt;&gt;""),IF(AND('Dealflow centrale'!Q3618='Convalida dati'!$B$17,'Dealflow centrale'!I3618=""),OR('Dealflow centrale'!V3618="",V3618='Convalida dati'!$D$8),"FALSO"))</f>
        <v>1</v>
      </c>
      <c r="E3618" s="57" t="b">
        <f>+IF(OR(T3618='Convalida dati'!$F$4,T3618='Convalida dati'!$F$8),OR('Dealflow centrale'!V3618='Convalida dati'!$D$6,V3618='Convalida dati'!$D$7),IF(OR('Dealflow centrale'!T3618='Convalida dati'!$F$5,'Dealflow centrale'!T3618='Convalida dati'!$F$6,'Dealflow centrale'!T3618='Convalida dati'!$F$7),OR('Dealflow centrale'!V3618='Convalida dati'!$D$12,'Dealflow centrale'!V3618='Convalida dati'!$D$11),IF(T3618="",OR(V3618="",V3618='Convalida dati'!$D$8),"FALSO")))</f>
        <v>1</v>
      </c>
      <c r="F3618" s="58" t="str">
        <f t="shared" ca="1" si="565"/>
        <v>OK</v>
      </c>
      <c r="G3618" s="66">
        <f t="shared" si="556"/>
        <v>3613</v>
      </c>
      <c r="H3618" s="273">
        <v>45672</v>
      </c>
      <c r="I3618" s="296">
        <v>45672</v>
      </c>
      <c r="J3618" s="292" t="s">
        <v>6171</v>
      </c>
      <c r="K3618" s="76" t="s">
        <v>64</v>
      </c>
      <c r="L3618" s="76" t="s">
        <v>5632</v>
      </c>
      <c r="M3618" s="76" t="s">
        <v>5633</v>
      </c>
      <c r="N3618" s="77"/>
      <c r="O3618" s="272" t="s">
        <v>7107</v>
      </c>
      <c r="P3618" s="78" t="s">
        <v>34</v>
      </c>
      <c r="Q3618" s="280" t="s">
        <v>170</v>
      </c>
      <c r="R3618" s="382" t="s">
        <v>49</v>
      </c>
      <c r="S3618" s="390" t="str">
        <f>'EVCA sectoralclassification'!E214</f>
        <v>Systems software</v>
      </c>
      <c r="T3618" s="382" t="s">
        <v>41</v>
      </c>
      <c r="U3618" s="78" t="s">
        <v>218</v>
      </c>
      <c r="V3618" s="427" t="s">
        <v>5177</v>
      </c>
      <c r="W3618" s="462"/>
      <c r="X3618" s="489">
        <v>45678</v>
      </c>
      <c r="Y3618" s="482" t="s">
        <v>7108</v>
      </c>
      <c r="Z3618" s="494"/>
    </row>
    <row r="3619" spans="2:26" ht="42.45" hidden="1" customHeight="1" x14ac:dyDescent="0.3">
      <c r="B3619" s="405" t="str">
        <f t="shared" ref="B3619:B3621" ca="1" si="566">IF(AND(+H3619&lt;=X3619,X3619&lt;=TODAY()),"VERO","FALSO")</f>
        <v>VERO</v>
      </c>
      <c r="C3619" s="406" t="b">
        <f t="shared" ref="C3619:C3621" si="567">+(AND(G3619&lt;&gt;"",H3619&lt;&gt;"",J3619&lt;&gt;"",K3619&lt;&gt;"",L3619&lt;&gt;"",M3619&lt;&gt;"",P3619&lt;&gt;"",Q3619&lt;&gt;""))</f>
        <v>1</v>
      </c>
      <c r="D3619" s="406" t="b">
        <f>+IF(Q3619='Convalida dati'!$B$16,AND('Dealflow centrale'!V3619&lt;&gt;"",I3619&lt;&gt;""),IF(AND('Dealflow centrale'!Q3619='Convalida dati'!$B$17,'Dealflow centrale'!I3619=""),OR('Dealflow centrale'!V3619="",V3619='Convalida dati'!$D$8),"FALSO"))</f>
        <v>1</v>
      </c>
      <c r="E3619" s="406" t="b">
        <f>+IF(OR(T3619='Convalida dati'!$F$4,T3619='Convalida dati'!$F$8),OR('Dealflow centrale'!V3619='Convalida dati'!$D$6,V3619='Convalida dati'!$D$7),IF(OR('Dealflow centrale'!T3619='Convalida dati'!$F$5,'Dealflow centrale'!T3619='Convalida dati'!$F$6,'Dealflow centrale'!T3619='Convalida dati'!$F$7),OR('Dealflow centrale'!V3619='Convalida dati'!$D$12,'Dealflow centrale'!V3619='Convalida dati'!$D$11),IF(T3619="",OR(V3619="",V3619='Convalida dati'!$D$8),"FALSO")))</f>
        <v>1</v>
      </c>
      <c r="F3619" s="58" t="str">
        <f t="shared" ref="F3619:F3621" ca="1" si="568">+IF(AND(B3619="VERO",C3619=TRUE,D3619=TRUE,E3619=TRUE),"OK","ERRORE")</f>
        <v>OK</v>
      </c>
      <c r="G3619" s="60">
        <f t="shared" si="556"/>
        <v>3614</v>
      </c>
      <c r="H3619" s="402">
        <v>45674</v>
      </c>
      <c r="I3619" s="403">
        <v>45677</v>
      </c>
      <c r="J3619" s="279" t="s">
        <v>7109</v>
      </c>
      <c r="K3619" s="70" t="s">
        <v>62</v>
      </c>
      <c r="L3619" s="70" t="s">
        <v>165</v>
      </c>
      <c r="M3619" s="70" t="s">
        <v>90</v>
      </c>
      <c r="N3619" s="75"/>
      <c r="O3619" s="73" t="s">
        <v>7110</v>
      </c>
      <c r="P3619" s="72" t="s">
        <v>34</v>
      </c>
      <c r="Q3619" s="281" t="s">
        <v>170</v>
      </c>
      <c r="R3619" s="385" t="s">
        <v>48</v>
      </c>
      <c r="S3619" s="388" t="str">
        <f>'EVCA sectoralclassification'!E145</f>
        <v>Educational and training products/services</v>
      </c>
      <c r="T3619" s="385" t="s">
        <v>41</v>
      </c>
      <c r="U3619" s="72" t="s">
        <v>218</v>
      </c>
      <c r="V3619" s="425" t="s">
        <v>5177</v>
      </c>
      <c r="W3619" s="461"/>
      <c r="X3619" s="488">
        <v>45678</v>
      </c>
      <c r="Y3619" s="483"/>
      <c r="Z3619" s="49"/>
    </row>
    <row r="3620" spans="2:26" ht="42.45" hidden="1" customHeight="1" x14ac:dyDescent="0.3">
      <c r="B3620" s="56" t="str">
        <f t="shared" ca="1" si="566"/>
        <v>VERO</v>
      </c>
      <c r="C3620" s="57" t="b">
        <f t="shared" si="567"/>
        <v>1</v>
      </c>
      <c r="D3620" s="57" t="b">
        <f>+IF(Q3620='Convalida dati'!$B$16,AND('Dealflow centrale'!V3620&lt;&gt;"",I3620&lt;&gt;""),IF(AND('Dealflow centrale'!Q3620='Convalida dati'!$B$17,'Dealflow centrale'!I3620=""),OR('Dealflow centrale'!V3620="",V3620='Convalida dati'!$D$8),"FALSO"))</f>
        <v>1</v>
      </c>
      <c r="E3620" s="57" t="b">
        <f>+IF(OR(T3620='Convalida dati'!$F$4,T3620='Convalida dati'!$F$8),OR('Dealflow centrale'!V3620='Convalida dati'!$D$6,V3620='Convalida dati'!$D$7),IF(OR('Dealflow centrale'!T3620='Convalida dati'!$F$5,'Dealflow centrale'!T3620='Convalida dati'!$F$6,'Dealflow centrale'!T3620='Convalida dati'!$F$7),OR('Dealflow centrale'!V3620='Convalida dati'!$D$12,'Dealflow centrale'!V3620='Convalida dati'!$D$11),IF(T3620="",OR(V3620="",V3620='Convalida dati'!$D$8),"FALSO")))</f>
        <v>1</v>
      </c>
      <c r="F3620" s="58" t="str">
        <f t="shared" ca="1" si="568"/>
        <v>OK</v>
      </c>
      <c r="G3620" s="66">
        <f t="shared" si="556"/>
        <v>3615</v>
      </c>
      <c r="H3620" s="273">
        <v>45678</v>
      </c>
      <c r="I3620" s="296">
        <v>45678</v>
      </c>
      <c r="J3620" s="292" t="s">
        <v>7111</v>
      </c>
      <c r="K3620" s="76" t="s">
        <v>62</v>
      </c>
      <c r="L3620" s="76" t="s">
        <v>902</v>
      </c>
      <c r="M3620" s="76" t="s">
        <v>96</v>
      </c>
      <c r="N3620" s="77"/>
      <c r="O3620" s="272" t="s">
        <v>5254</v>
      </c>
      <c r="P3620" s="78" t="s">
        <v>35</v>
      </c>
      <c r="Q3620" s="280" t="s">
        <v>170</v>
      </c>
      <c r="R3620" s="382" t="s">
        <v>45</v>
      </c>
      <c r="S3620" s="390" t="str">
        <f>'EVCA sectoralclassification'!E233</f>
        <v>Pharmaceuticals and drug delivery</v>
      </c>
      <c r="T3620" s="382" t="s">
        <v>41</v>
      </c>
      <c r="U3620" s="78" t="s">
        <v>218</v>
      </c>
      <c r="V3620" s="444" t="s">
        <v>6460</v>
      </c>
      <c r="W3620" s="462" t="s">
        <v>5177</v>
      </c>
      <c r="X3620" s="495">
        <v>45685</v>
      </c>
      <c r="Y3620" s="482" t="s">
        <v>7137</v>
      </c>
      <c r="Z3620" s="494"/>
    </row>
    <row r="3621" spans="2:26" ht="42.45" hidden="1" customHeight="1" x14ac:dyDescent="0.3">
      <c r="B3621" s="56" t="str">
        <f t="shared" ca="1" si="566"/>
        <v>VERO</v>
      </c>
      <c r="C3621" s="57" t="b">
        <f t="shared" si="567"/>
        <v>1</v>
      </c>
      <c r="D3621" s="57" t="b">
        <f>+IF(Q3621='Convalida dati'!$B$16,AND('Dealflow centrale'!V3621&lt;&gt;"",I3621&lt;&gt;""),IF(AND('Dealflow centrale'!Q3621='Convalida dati'!$B$17,'Dealflow centrale'!I3621=""),OR('Dealflow centrale'!V3621="",V3621='Convalida dati'!$D$8),"FALSO"))</f>
        <v>1</v>
      </c>
      <c r="E3621" s="57" t="b">
        <f>+IF(OR(T3621='Convalida dati'!$F$4,T3621='Convalida dati'!$F$8),OR('Dealflow centrale'!V3621='Convalida dati'!$D$6,V3621='Convalida dati'!$D$7),IF(OR('Dealflow centrale'!T3621='Convalida dati'!$F$5,'Dealflow centrale'!T3621='Convalida dati'!$F$6,'Dealflow centrale'!T3621='Convalida dati'!$F$7),OR('Dealflow centrale'!V3621='Convalida dati'!$D$12,'Dealflow centrale'!V3621='Convalida dati'!$D$11),IF(T3621="",OR(V3621="",V3621='Convalida dati'!$D$8),"FALSO")))</f>
        <v>1</v>
      </c>
      <c r="F3621" s="58" t="str">
        <f t="shared" ca="1" si="568"/>
        <v>OK</v>
      </c>
      <c r="G3621" s="60">
        <f t="shared" si="556"/>
        <v>3616</v>
      </c>
      <c r="H3621" s="402">
        <v>45677</v>
      </c>
      <c r="I3621" s="403">
        <v>45678</v>
      </c>
      <c r="J3621" s="279" t="s">
        <v>7122</v>
      </c>
      <c r="K3621" s="70" t="s">
        <v>62</v>
      </c>
      <c r="L3621" s="70" t="s">
        <v>149</v>
      </c>
      <c r="M3621" s="70" t="s">
        <v>92</v>
      </c>
      <c r="N3621" s="75"/>
      <c r="O3621" s="73" t="s">
        <v>7128</v>
      </c>
      <c r="P3621" s="72" t="s">
        <v>35</v>
      </c>
      <c r="Q3621" s="281" t="s">
        <v>170</v>
      </c>
      <c r="R3621" s="385" t="s">
        <v>49</v>
      </c>
      <c r="S3621" s="388" t="str">
        <f>'EVCA sectoralclassification'!E214</f>
        <v>Systems software</v>
      </c>
      <c r="T3621" s="385" t="s">
        <v>167</v>
      </c>
      <c r="U3621" s="72" t="s">
        <v>218</v>
      </c>
      <c r="V3621" s="425" t="s">
        <v>5177</v>
      </c>
      <c r="W3621" s="461"/>
      <c r="X3621" s="488">
        <v>45685</v>
      </c>
      <c r="Y3621" s="483"/>
      <c r="Z3621" s="49"/>
    </row>
    <row r="3622" spans="2:26" ht="42.45" hidden="1" customHeight="1" x14ac:dyDescent="0.3">
      <c r="B3622" s="56" t="str">
        <f t="shared" ref="B3622:B3627" ca="1" si="569">IF(AND(+H3622&lt;=X3622,X3622&lt;=TODAY()),"VERO","FALSO")</f>
        <v>VERO</v>
      </c>
      <c r="C3622" s="57" t="b">
        <f t="shared" ref="C3622:C3627" si="570">+(AND(G3622&lt;&gt;"",H3622&lt;&gt;"",J3622&lt;&gt;"",K3622&lt;&gt;"",L3622&lt;&gt;"",M3622&lt;&gt;"",P3622&lt;&gt;"",Q3622&lt;&gt;""))</f>
        <v>1</v>
      </c>
      <c r="D3622" s="57" t="b">
        <f>+IF(Q3622='Convalida dati'!$B$16,AND('Dealflow centrale'!V3622&lt;&gt;"",I3622&lt;&gt;""),IF(AND('Dealflow centrale'!Q3622='Convalida dati'!$B$17,'Dealflow centrale'!I3622=""),OR('Dealflow centrale'!V3622="",V3622='Convalida dati'!$D$8),"FALSO"))</f>
        <v>1</v>
      </c>
      <c r="E3622" s="57" t="b">
        <f>+IF(OR(T3622='Convalida dati'!$F$4,T3622='Convalida dati'!$F$8),OR('Dealflow centrale'!V3622='Convalida dati'!$D$6,V3622='Convalida dati'!$D$7),IF(OR('Dealflow centrale'!T3622='Convalida dati'!$F$5,'Dealflow centrale'!T3622='Convalida dati'!$F$6,'Dealflow centrale'!T3622='Convalida dati'!$F$7),OR('Dealflow centrale'!V3622='Convalida dati'!$D$12,'Dealflow centrale'!V3622='Convalida dati'!$D$11),IF(T3622="",OR(V3622="",V3622='Convalida dati'!$D$8),"FALSO")))</f>
        <v>1</v>
      </c>
      <c r="F3622" s="58" t="str">
        <f t="shared" ref="F3622:F3627" ca="1" si="571">+IF(AND(B3622="VERO",C3622=TRUE,D3622=TRUE,E3622=TRUE),"OK","ERRORE")</f>
        <v>OK</v>
      </c>
      <c r="G3622" s="66">
        <f t="shared" si="556"/>
        <v>3617</v>
      </c>
      <c r="H3622" s="273">
        <v>45680</v>
      </c>
      <c r="I3622" s="296">
        <v>45680</v>
      </c>
      <c r="J3622" s="292" t="s">
        <v>7123</v>
      </c>
      <c r="K3622" s="76" t="s">
        <v>206</v>
      </c>
      <c r="L3622" s="76" t="s">
        <v>206</v>
      </c>
      <c r="M3622" s="76" t="s">
        <v>206</v>
      </c>
      <c r="N3622" s="77"/>
      <c r="O3622" s="272" t="s">
        <v>6609</v>
      </c>
      <c r="P3622" s="78" t="s">
        <v>34</v>
      </c>
      <c r="Q3622" s="280" t="s">
        <v>170</v>
      </c>
      <c r="R3622" s="382" t="s">
        <v>48</v>
      </c>
      <c r="S3622" s="390" t="str">
        <f>'EVCA sectoralclassification'!E200</f>
        <v>Internet technologies</v>
      </c>
      <c r="T3622" s="382" t="s">
        <v>40</v>
      </c>
      <c r="U3622" s="78" t="s">
        <v>218</v>
      </c>
      <c r="V3622" s="445" t="s">
        <v>174</v>
      </c>
      <c r="W3622" s="469"/>
      <c r="X3622" s="495">
        <v>45685</v>
      </c>
      <c r="Y3622" s="482" t="s">
        <v>6950</v>
      </c>
      <c r="Z3622" s="494"/>
    </row>
    <row r="3623" spans="2:26" ht="42.45" hidden="1" customHeight="1" x14ac:dyDescent="0.3">
      <c r="B3623" s="405" t="str">
        <f t="shared" ca="1" si="569"/>
        <v>VERO</v>
      </c>
      <c r="C3623" s="406" t="b">
        <f t="shared" si="570"/>
        <v>1</v>
      </c>
      <c r="D3623" s="406" t="b">
        <f>+IF(Q3623='Convalida dati'!$B$16,AND('Dealflow centrale'!V3623&lt;&gt;"",I3623&lt;&gt;""),IF(AND('Dealflow centrale'!Q3623='Convalida dati'!$B$17,'Dealflow centrale'!I3623=""),OR('Dealflow centrale'!V3623="",V3623='Convalida dati'!$D$8),"FALSO"))</f>
        <v>1</v>
      </c>
      <c r="E3623" s="406" t="b">
        <f>+IF(OR(T3623='Convalida dati'!$F$4,T3623='Convalida dati'!$F$8),OR('Dealflow centrale'!V3623='Convalida dati'!$D$6,V3623='Convalida dati'!$D$7),IF(OR('Dealflow centrale'!T3623='Convalida dati'!$F$5,'Dealflow centrale'!T3623='Convalida dati'!$F$6,'Dealflow centrale'!T3623='Convalida dati'!$F$7),OR('Dealflow centrale'!V3623='Convalida dati'!$D$12,'Dealflow centrale'!V3623='Convalida dati'!$D$11),IF(T3623="",OR(V3623="",V3623='Convalida dati'!$D$8),"FALSO")))</f>
        <v>1</v>
      </c>
      <c r="F3623" s="58" t="str">
        <f t="shared" ca="1" si="571"/>
        <v>OK</v>
      </c>
      <c r="G3623" s="60">
        <f t="shared" si="556"/>
        <v>3618</v>
      </c>
      <c r="H3623" s="402">
        <v>45680</v>
      </c>
      <c r="I3623" s="403">
        <v>45680</v>
      </c>
      <c r="J3623" s="279" t="s">
        <v>7129</v>
      </c>
      <c r="K3623" s="70" t="s">
        <v>62</v>
      </c>
      <c r="L3623" s="70" t="s">
        <v>165</v>
      </c>
      <c r="M3623" s="70" t="s">
        <v>90</v>
      </c>
      <c r="N3623" s="75"/>
      <c r="O3623" s="73" t="s">
        <v>5092</v>
      </c>
      <c r="P3623" s="72" t="s">
        <v>83</v>
      </c>
      <c r="Q3623" s="281" t="s">
        <v>170</v>
      </c>
      <c r="R3623" s="385" t="s">
        <v>48</v>
      </c>
      <c r="S3623" s="388" t="str">
        <f>'EVCA sectoralclassification'!E200</f>
        <v>Internet technologies</v>
      </c>
      <c r="T3623" s="385" t="s">
        <v>41</v>
      </c>
      <c r="U3623" s="72" t="s">
        <v>218</v>
      </c>
      <c r="V3623" s="425" t="s">
        <v>5177</v>
      </c>
      <c r="W3623" s="461"/>
      <c r="X3623" s="488">
        <v>45685</v>
      </c>
      <c r="Y3623" s="483"/>
      <c r="Z3623" s="49"/>
    </row>
    <row r="3624" spans="2:26" ht="42.45" hidden="1" customHeight="1" x14ac:dyDescent="0.3">
      <c r="B3624" s="56" t="str">
        <f t="shared" ca="1" si="569"/>
        <v>VERO</v>
      </c>
      <c r="C3624" s="57" t="b">
        <f t="shared" si="570"/>
        <v>1</v>
      </c>
      <c r="D3624" s="57" t="b">
        <f>+IF(Q3624='Convalida dati'!$B$16,AND('Dealflow centrale'!V3624&lt;&gt;"",I3624&lt;&gt;""),IF(AND('Dealflow centrale'!Q3624='Convalida dati'!$B$17,'Dealflow centrale'!I3624=""),OR('Dealflow centrale'!V3624="",V3624='Convalida dati'!$D$8),"FALSO"))</f>
        <v>1</v>
      </c>
      <c r="E3624" s="57" t="b">
        <f>+IF(OR(T3624='Convalida dati'!$F$4,T3624='Convalida dati'!$F$8),OR('Dealflow centrale'!V3624='Convalida dati'!$D$6,V3624='Convalida dati'!$D$7),IF(OR('Dealflow centrale'!T3624='Convalida dati'!$F$5,'Dealflow centrale'!T3624='Convalida dati'!$F$6,'Dealflow centrale'!T3624='Convalida dati'!$F$7),OR('Dealflow centrale'!V3624='Convalida dati'!$D$12,'Dealflow centrale'!V3624='Convalida dati'!$D$11),IF(T3624="",OR(V3624="",V3624='Convalida dati'!$D$8),"FALSO")))</f>
        <v>1</v>
      </c>
      <c r="F3624" s="58" t="str">
        <f t="shared" ca="1" si="571"/>
        <v>OK</v>
      </c>
      <c r="G3624" s="66">
        <f t="shared" si="556"/>
        <v>3619</v>
      </c>
      <c r="H3624" s="273">
        <v>45681</v>
      </c>
      <c r="I3624" s="296">
        <v>45681</v>
      </c>
      <c r="J3624" s="292" t="s">
        <v>7124</v>
      </c>
      <c r="K3624" s="76" t="s">
        <v>62</v>
      </c>
      <c r="L3624" s="76" t="s">
        <v>206</v>
      </c>
      <c r="M3624" s="76" t="s">
        <v>206</v>
      </c>
      <c r="N3624" s="77"/>
      <c r="O3624" s="272" t="s">
        <v>7130</v>
      </c>
      <c r="P3624" s="78" t="s">
        <v>34</v>
      </c>
      <c r="Q3624" s="280" t="s">
        <v>170</v>
      </c>
      <c r="R3624" s="382" t="s">
        <v>49</v>
      </c>
      <c r="S3624" s="390" t="str">
        <f>'EVCA sectoralclassification'!E214</f>
        <v>Systems software</v>
      </c>
      <c r="T3624" s="382" t="s">
        <v>41</v>
      </c>
      <c r="U3624" s="78" t="s">
        <v>218</v>
      </c>
      <c r="V3624" s="427" t="s">
        <v>5177</v>
      </c>
      <c r="W3624" s="469"/>
      <c r="X3624" s="495">
        <v>45685</v>
      </c>
      <c r="Y3624" s="482" t="s">
        <v>6950</v>
      </c>
      <c r="Z3624" s="494"/>
    </row>
    <row r="3625" spans="2:26" ht="42.45" hidden="1" customHeight="1" x14ac:dyDescent="0.3">
      <c r="B3625" s="405" t="str">
        <f t="shared" ca="1" si="569"/>
        <v>VERO</v>
      </c>
      <c r="C3625" s="406" t="b">
        <f t="shared" si="570"/>
        <v>1</v>
      </c>
      <c r="D3625" s="406" t="b">
        <f>+IF(Q3625='Convalida dati'!$B$16,AND('Dealflow centrale'!V3625&lt;&gt;"",I3625&lt;&gt;""),IF(AND('Dealflow centrale'!Q3625='Convalida dati'!$B$17,'Dealflow centrale'!I3625=""),OR('Dealflow centrale'!V3625="",V3625='Convalida dati'!$D$8),"FALSO"))</f>
        <v>1</v>
      </c>
      <c r="E3625" s="406" t="b">
        <f>+IF(OR(T3625='Convalida dati'!$F$4,T3625='Convalida dati'!$F$8),OR('Dealflow centrale'!V3625='Convalida dati'!$D$6,V3625='Convalida dati'!$D$7),IF(OR('Dealflow centrale'!T3625='Convalida dati'!$F$5,'Dealflow centrale'!T3625='Convalida dati'!$F$6,'Dealflow centrale'!T3625='Convalida dati'!$F$7),OR('Dealflow centrale'!V3625='Convalida dati'!$D$12,'Dealflow centrale'!V3625='Convalida dati'!$D$11),IF(T3625="",OR(V3625="",V3625='Convalida dati'!$D$8),"FALSO")))</f>
        <v>1</v>
      </c>
      <c r="F3625" s="58" t="str">
        <f t="shared" ca="1" si="571"/>
        <v>OK</v>
      </c>
      <c r="G3625" s="60">
        <f t="shared" si="556"/>
        <v>3620</v>
      </c>
      <c r="H3625" s="402">
        <v>45681</v>
      </c>
      <c r="I3625" s="403">
        <v>45681</v>
      </c>
      <c r="J3625" s="279" t="s">
        <v>7125</v>
      </c>
      <c r="K3625" s="70" t="s">
        <v>62</v>
      </c>
      <c r="L3625" s="70" t="s">
        <v>190</v>
      </c>
      <c r="M3625" s="70" t="s">
        <v>99</v>
      </c>
      <c r="N3625" s="75"/>
      <c r="O3625" s="73" t="s">
        <v>7131</v>
      </c>
      <c r="P3625" s="72" t="s">
        <v>34</v>
      </c>
      <c r="Q3625" s="281" t="s">
        <v>170</v>
      </c>
      <c r="R3625" s="385" t="s">
        <v>48</v>
      </c>
      <c r="S3625" s="388" t="str">
        <f>'EVCA sectoralclassification'!E200</f>
        <v>Internet technologies</v>
      </c>
      <c r="T3625" s="385" t="s">
        <v>41</v>
      </c>
      <c r="U3625" s="72" t="s">
        <v>218</v>
      </c>
      <c r="V3625" s="425" t="s">
        <v>5177</v>
      </c>
      <c r="W3625" s="461"/>
      <c r="X3625" s="488">
        <v>45685</v>
      </c>
      <c r="Y3625" s="483"/>
      <c r="Z3625" s="49"/>
    </row>
    <row r="3626" spans="2:26" ht="42.45" hidden="1" customHeight="1" x14ac:dyDescent="0.3">
      <c r="B3626" s="56" t="str">
        <f t="shared" ca="1" si="569"/>
        <v>VERO</v>
      </c>
      <c r="C3626" s="57" t="b">
        <f t="shared" si="570"/>
        <v>1</v>
      </c>
      <c r="D3626" s="57" t="b">
        <f>+IF(Q3626='Convalida dati'!$B$16,AND('Dealflow centrale'!V3626&lt;&gt;"",I3626&lt;&gt;""),IF(AND('Dealflow centrale'!Q3626='Convalida dati'!$B$17,'Dealflow centrale'!I3626=""),OR('Dealflow centrale'!V3626="",V3626='Convalida dati'!$D$8),"FALSO"))</f>
        <v>1</v>
      </c>
      <c r="E3626" s="57" t="b">
        <f>+IF(OR(T3626='Convalida dati'!$F$4,T3626='Convalida dati'!$F$8),OR('Dealflow centrale'!V3626='Convalida dati'!$D$6,V3626='Convalida dati'!$D$7),IF(OR('Dealflow centrale'!T3626='Convalida dati'!$F$5,'Dealflow centrale'!T3626='Convalida dati'!$F$6,'Dealflow centrale'!T3626='Convalida dati'!$F$7),OR('Dealflow centrale'!V3626='Convalida dati'!$D$12,'Dealflow centrale'!V3626='Convalida dati'!$D$11),IF(T3626="",OR(V3626="",V3626='Convalida dati'!$D$8),"FALSO")))</f>
        <v>1</v>
      </c>
      <c r="F3626" s="58" t="str">
        <f t="shared" ca="1" si="571"/>
        <v>OK</v>
      </c>
      <c r="G3626" s="66">
        <f t="shared" si="556"/>
        <v>3621</v>
      </c>
      <c r="H3626" s="273">
        <v>45684</v>
      </c>
      <c r="I3626" s="296">
        <v>45684</v>
      </c>
      <c r="J3626" s="292" t="s">
        <v>7126</v>
      </c>
      <c r="K3626" s="76" t="s">
        <v>206</v>
      </c>
      <c r="L3626" s="76" t="s">
        <v>206</v>
      </c>
      <c r="M3626" s="76" t="s">
        <v>206</v>
      </c>
      <c r="N3626" s="77"/>
      <c r="O3626" s="272" t="s">
        <v>7132</v>
      </c>
      <c r="P3626" s="78" t="s">
        <v>34</v>
      </c>
      <c r="Q3626" s="280" t="s">
        <v>170</v>
      </c>
      <c r="R3626" s="382" t="s">
        <v>48</v>
      </c>
      <c r="S3626" s="390" t="str">
        <f>'EVCA sectoralclassification'!E151</f>
        <v>Hospitality, sports and entertainment facilities</v>
      </c>
      <c r="T3626" s="382" t="s">
        <v>40</v>
      </c>
      <c r="U3626" s="78" t="s">
        <v>218</v>
      </c>
      <c r="V3626" s="445" t="s">
        <v>174</v>
      </c>
      <c r="W3626" s="469"/>
      <c r="X3626" s="495">
        <v>45685</v>
      </c>
      <c r="Y3626" s="482" t="s">
        <v>6950</v>
      </c>
      <c r="Z3626" s="494"/>
    </row>
    <row r="3627" spans="2:26" ht="42.45" hidden="1" customHeight="1" x14ac:dyDescent="0.3">
      <c r="B3627" s="405" t="str">
        <f t="shared" ca="1" si="569"/>
        <v>VERO</v>
      </c>
      <c r="C3627" s="406" t="b">
        <f t="shared" si="570"/>
        <v>1</v>
      </c>
      <c r="D3627" s="406" t="b">
        <f>+IF(Q3627='Convalida dati'!$B$16,AND('Dealflow centrale'!V3627&lt;&gt;"",I3627&lt;&gt;""),IF(AND('Dealflow centrale'!Q3627='Convalida dati'!$B$17,'Dealflow centrale'!I3627=""),OR('Dealflow centrale'!V3627="",V3627='Convalida dati'!$D$8),"FALSO"))</f>
        <v>1</v>
      </c>
      <c r="E3627" s="406" t="b">
        <f>+IF(OR(T3627='Convalida dati'!$F$4,T3627='Convalida dati'!$F$8),OR('Dealflow centrale'!V3627='Convalida dati'!$D$6,V3627='Convalida dati'!$D$7),IF(OR('Dealflow centrale'!T3627='Convalida dati'!$F$5,'Dealflow centrale'!T3627='Convalida dati'!$F$6,'Dealflow centrale'!T3627='Convalida dati'!$F$7),OR('Dealflow centrale'!V3627='Convalida dati'!$D$12,'Dealflow centrale'!V3627='Convalida dati'!$D$11),IF(T3627="",OR(V3627="",V3627='Convalida dati'!$D$8),"FALSO")))</f>
        <v>1</v>
      </c>
      <c r="F3627" s="58" t="str">
        <f t="shared" ca="1" si="571"/>
        <v>OK</v>
      </c>
      <c r="G3627" s="60">
        <f t="shared" si="556"/>
        <v>3622</v>
      </c>
      <c r="H3627" s="402">
        <v>45679</v>
      </c>
      <c r="I3627" s="403">
        <v>45684</v>
      </c>
      <c r="J3627" s="279" t="s">
        <v>7127</v>
      </c>
      <c r="K3627" s="70" t="s">
        <v>206</v>
      </c>
      <c r="L3627" s="70" t="s">
        <v>206</v>
      </c>
      <c r="M3627" s="70" t="s">
        <v>206</v>
      </c>
      <c r="N3627" s="75"/>
      <c r="O3627" s="73" t="s">
        <v>7133</v>
      </c>
      <c r="P3627" s="72" t="s">
        <v>34</v>
      </c>
      <c r="Q3627" s="281" t="s">
        <v>170</v>
      </c>
      <c r="R3627" s="385" t="s">
        <v>49</v>
      </c>
      <c r="S3627" s="388" t="str">
        <f>'EVCA sectoralclassification'!E214</f>
        <v>Systems software</v>
      </c>
      <c r="T3627" s="385" t="s">
        <v>40</v>
      </c>
      <c r="U3627" s="72" t="s">
        <v>218</v>
      </c>
      <c r="V3627" s="434" t="s">
        <v>174</v>
      </c>
      <c r="W3627" s="461"/>
      <c r="X3627" s="488">
        <v>45685</v>
      </c>
      <c r="Y3627" s="483" t="s">
        <v>6950</v>
      </c>
      <c r="Z3627" s="49"/>
    </row>
    <row r="3628" spans="2:26" ht="42.45" hidden="1" customHeight="1" x14ac:dyDescent="0.3">
      <c r="B3628" s="56" t="str">
        <f t="shared" ref="B3628:B3638" ca="1" si="572">IF(AND(+H3628&lt;=X3628,X3628&lt;=TODAY()),"VERO","FALSO")</f>
        <v>VERO</v>
      </c>
      <c r="C3628" s="57" t="b">
        <f t="shared" ref="C3628:C3638" si="573">+(AND(G3628&lt;&gt;"",H3628&lt;&gt;"",J3628&lt;&gt;"",K3628&lt;&gt;"",L3628&lt;&gt;"",M3628&lt;&gt;"",P3628&lt;&gt;"",Q3628&lt;&gt;""))</f>
        <v>1</v>
      </c>
      <c r="D3628" s="57" t="b">
        <f>+IF(Q3628='Convalida dati'!$B$16,AND('Dealflow centrale'!V3628&lt;&gt;"",I3628&lt;&gt;""),IF(AND('Dealflow centrale'!Q3628='Convalida dati'!$B$17,'Dealflow centrale'!I3628=""),OR('Dealflow centrale'!V3628="",V3628='Convalida dati'!$D$8),"FALSO"))</f>
        <v>1</v>
      </c>
      <c r="E3628" s="57" t="b">
        <f>+IF(OR(T3628='Convalida dati'!$F$4,T3628='Convalida dati'!$F$8),OR('Dealflow centrale'!V3628='Convalida dati'!$D$6,V3628='Convalida dati'!$D$7),IF(OR('Dealflow centrale'!T3628='Convalida dati'!$F$5,'Dealflow centrale'!T3628='Convalida dati'!$F$6,'Dealflow centrale'!T3628='Convalida dati'!$F$7),OR('Dealflow centrale'!V3628='Convalida dati'!$D$6,V3628='Convalida dati'!$D$12,'Dealflow centrale'!V3628='Convalida dati'!$D$11),IF(T3628="",OR(V3628="",V3628='Convalida dati'!$D$8),"FALSO")))</f>
        <v>1</v>
      </c>
      <c r="F3628" s="58" t="str">
        <f t="shared" ref="F3628:F3638" ca="1" si="574">+IF(AND(B3628="VERO",C3628=TRUE,D3628=TRUE,E3628=TRUE),"OK","ERRORE")</f>
        <v>OK</v>
      </c>
      <c r="G3628" s="66">
        <f t="shared" si="556"/>
        <v>3623</v>
      </c>
      <c r="H3628" s="273">
        <v>45685</v>
      </c>
      <c r="I3628" s="296">
        <v>45685</v>
      </c>
      <c r="J3628" s="292" t="s">
        <v>7144</v>
      </c>
      <c r="K3628" s="76" t="s">
        <v>62</v>
      </c>
      <c r="L3628" s="76" t="s">
        <v>149</v>
      </c>
      <c r="M3628" s="76" t="s">
        <v>92</v>
      </c>
      <c r="N3628" s="77"/>
      <c r="O3628" s="272" t="s">
        <v>7157</v>
      </c>
      <c r="P3628" s="78" t="s">
        <v>35</v>
      </c>
      <c r="Q3628" s="280" t="s">
        <v>170</v>
      </c>
      <c r="R3628" s="382" t="s">
        <v>48</v>
      </c>
      <c r="S3628" s="390" t="str">
        <f>'EVCA sectoralclassification'!E234</f>
        <v>Healthcare: other</v>
      </c>
      <c r="T3628" s="382" t="s">
        <v>166</v>
      </c>
      <c r="U3628" s="78" t="s">
        <v>218</v>
      </c>
      <c r="V3628" s="427" t="s">
        <v>5177</v>
      </c>
      <c r="W3628" s="469"/>
      <c r="X3628" s="495">
        <v>45692</v>
      </c>
      <c r="Y3628" s="482"/>
      <c r="Z3628" s="494"/>
    </row>
    <row r="3629" spans="2:26" ht="42.45" hidden="1" customHeight="1" x14ac:dyDescent="0.3">
      <c r="B3629" s="405" t="str">
        <f t="shared" ca="1" si="572"/>
        <v>VERO</v>
      </c>
      <c r="C3629" s="406" t="b">
        <f t="shared" si="573"/>
        <v>1</v>
      </c>
      <c r="D3629" s="406" t="b">
        <f>+IF(Q3629='Convalida dati'!$B$16,AND('Dealflow centrale'!V3629&lt;&gt;"",I3629&lt;&gt;""),IF(AND('Dealflow centrale'!Q3629='Convalida dati'!$B$17,'Dealflow centrale'!I3629=""),OR('Dealflow centrale'!V3629="",V3629='Convalida dati'!$D$8),"FALSO"))</f>
        <v>1</v>
      </c>
      <c r="E3629" s="57" t="b">
        <f>+IF(OR(T3629='Convalida dati'!$F$4,T3629='Convalida dati'!$F$8),OR('Dealflow centrale'!V3629='Convalida dati'!$D$6,V3629='Convalida dati'!$D$7),IF(OR('Dealflow centrale'!T3629='Convalida dati'!$F$5,'Dealflow centrale'!T3629='Convalida dati'!$F$6,'Dealflow centrale'!T3629='Convalida dati'!$F$7),OR('Dealflow centrale'!V3629='Convalida dati'!$D$6,V3629='Convalida dati'!$D$12,'Dealflow centrale'!V3629='Convalida dati'!$D$11),IF(T3629="",OR(V3629="",V3629='Convalida dati'!$D$8),"FALSO")))</f>
        <v>1</v>
      </c>
      <c r="F3629" s="58" t="str">
        <f t="shared" ca="1" si="574"/>
        <v>OK</v>
      </c>
      <c r="G3629" s="60">
        <f t="shared" si="556"/>
        <v>3624</v>
      </c>
      <c r="H3629" s="402">
        <v>45684</v>
      </c>
      <c r="I3629" s="403">
        <v>45684</v>
      </c>
      <c r="J3629" s="279" t="s">
        <v>7145</v>
      </c>
      <c r="K3629" s="70" t="s">
        <v>62</v>
      </c>
      <c r="L3629" s="70" t="s">
        <v>165</v>
      </c>
      <c r="M3629" s="70" t="s">
        <v>90</v>
      </c>
      <c r="N3629" s="75" t="s">
        <v>111</v>
      </c>
      <c r="O3629" s="73"/>
      <c r="P3629" s="72" t="s">
        <v>36</v>
      </c>
      <c r="Q3629" s="281" t="s">
        <v>170</v>
      </c>
      <c r="R3629" s="385" t="s">
        <v>49</v>
      </c>
      <c r="S3629" s="388" t="str">
        <f>'EVCA sectoralclassification'!E214</f>
        <v>Systems software</v>
      </c>
      <c r="T3629" s="385" t="s">
        <v>41</v>
      </c>
      <c r="U3629" s="72" t="s">
        <v>218</v>
      </c>
      <c r="V3629" s="425" t="s">
        <v>5177</v>
      </c>
      <c r="W3629" s="461"/>
      <c r="X3629" s="488">
        <v>45692</v>
      </c>
      <c r="Y3629" s="483"/>
    </row>
    <row r="3630" spans="2:26" ht="42.45" hidden="1" customHeight="1" x14ac:dyDescent="0.3">
      <c r="B3630" s="56" t="str">
        <f t="shared" ca="1" si="572"/>
        <v>VERO</v>
      </c>
      <c r="C3630" s="57" t="b">
        <f t="shared" si="573"/>
        <v>1</v>
      </c>
      <c r="D3630" s="57" t="b">
        <f>+IF(Q3630='Convalida dati'!$B$16,AND('Dealflow centrale'!V3630&lt;&gt;"",I3630&lt;&gt;""),IF(AND('Dealflow centrale'!Q3630='Convalida dati'!$B$17,'Dealflow centrale'!I3630=""),OR('Dealflow centrale'!V3630="",V3630='Convalida dati'!$D$8),"FALSO"))</f>
        <v>1</v>
      </c>
      <c r="E3630" s="57" t="b">
        <f>+IF(OR(T3630='Convalida dati'!$F$4,T3630='Convalida dati'!$F$8),OR('Dealflow centrale'!V3630='Convalida dati'!$D$6,V3630='Convalida dati'!$D$7),IF(OR('Dealflow centrale'!T3630='Convalida dati'!$F$5,'Dealflow centrale'!T3630='Convalida dati'!$F$6,'Dealflow centrale'!T3630='Convalida dati'!$F$7),OR('Dealflow centrale'!V3630='Convalida dati'!$D$6,V3630='Convalida dati'!$D$12,'Dealflow centrale'!V3630='Convalida dati'!$D$11),IF(T3630="",OR(V3630="",V3630='Convalida dati'!$D$8),"FALSO")))</f>
        <v>1</v>
      </c>
      <c r="F3630" s="58" t="str">
        <f t="shared" ca="1" si="574"/>
        <v>OK</v>
      </c>
      <c r="G3630" s="66">
        <f t="shared" si="556"/>
        <v>3625</v>
      </c>
      <c r="H3630" s="273">
        <v>45686</v>
      </c>
      <c r="I3630" s="296">
        <v>45806</v>
      </c>
      <c r="J3630" s="292" t="s">
        <v>7146</v>
      </c>
      <c r="K3630" s="76" t="s">
        <v>64</v>
      </c>
      <c r="L3630" s="76" t="s">
        <v>7159</v>
      </c>
      <c r="M3630" s="76" t="s">
        <v>4034</v>
      </c>
      <c r="N3630" s="77"/>
      <c r="O3630" s="272" t="s">
        <v>7158</v>
      </c>
      <c r="P3630" s="78" t="s">
        <v>35</v>
      </c>
      <c r="Q3630" s="280" t="s">
        <v>170</v>
      </c>
      <c r="R3630" s="382" t="s">
        <v>53</v>
      </c>
      <c r="S3630" s="390" t="str">
        <f>'EVCA sectoralclassification'!E193</f>
        <v>Communications and networking services</v>
      </c>
      <c r="T3630" s="382" t="s">
        <v>167</v>
      </c>
      <c r="U3630" s="78" t="s">
        <v>218</v>
      </c>
      <c r="V3630" s="445" t="s">
        <v>174</v>
      </c>
      <c r="W3630" s="469"/>
      <c r="X3630" s="495">
        <v>45692</v>
      </c>
      <c r="Y3630" s="482" t="s">
        <v>4408</v>
      </c>
      <c r="Z3630" s="494"/>
    </row>
    <row r="3631" spans="2:26" ht="42.45" hidden="1" customHeight="1" x14ac:dyDescent="0.3">
      <c r="B3631" s="405" t="str">
        <f t="shared" ca="1" si="572"/>
        <v>VERO</v>
      </c>
      <c r="C3631" s="406" t="b">
        <f t="shared" si="573"/>
        <v>1</v>
      </c>
      <c r="D3631" s="406" t="b">
        <f>+IF(Q3631='Convalida dati'!$B$16,AND('Dealflow centrale'!V3631&lt;&gt;"",I3631&lt;&gt;""),IF(AND('Dealflow centrale'!Q3631='Convalida dati'!$B$17,'Dealflow centrale'!I3631=""),OR('Dealflow centrale'!V3631="",V3631='Convalida dati'!$D$8),"FALSO"))</f>
        <v>1</v>
      </c>
      <c r="E3631" s="57" t="b">
        <f>+IF(OR(T3631='Convalida dati'!$F$4,T3631='Convalida dati'!$F$8),OR('Dealflow centrale'!V3631='Convalida dati'!$D$6,V3631='Convalida dati'!$D$7),IF(OR('Dealflow centrale'!T3631='Convalida dati'!$F$5,'Dealflow centrale'!T3631='Convalida dati'!$F$6,'Dealflow centrale'!T3631='Convalida dati'!$F$7),OR('Dealflow centrale'!V3631='Convalida dati'!$D$6,V3631='Convalida dati'!$D$12,'Dealflow centrale'!V3631='Convalida dati'!$D$11),IF(T3631="",OR(V3631="",V3631='Convalida dati'!$D$8),"FALSO")))</f>
        <v>1</v>
      </c>
      <c r="F3631" s="58" t="str">
        <f t="shared" ca="1" si="574"/>
        <v>OK</v>
      </c>
      <c r="G3631" s="60">
        <f t="shared" si="556"/>
        <v>3626</v>
      </c>
      <c r="H3631" s="402">
        <v>45686</v>
      </c>
      <c r="I3631" s="403">
        <v>45686</v>
      </c>
      <c r="J3631" s="279" t="s">
        <v>7147</v>
      </c>
      <c r="K3631" s="70" t="s">
        <v>206</v>
      </c>
      <c r="L3631" s="70" t="s">
        <v>206</v>
      </c>
      <c r="M3631" s="70" t="s">
        <v>206</v>
      </c>
      <c r="N3631" s="75"/>
      <c r="O3631" s="73" t="s">
        <v>7160</v>
      </c>
      <c r="P3631" s="72" t="s">
        <v>34</v>
      </c>
      <c r="Q3631" s="281" t="s">
        <v>170</v>
      </c>
      <c r="R3631" s="385" t="s">
        <v>47</v>
      </c>
      <c r="S3631" s="388" t="str">
        <f>'EVCA sectoralclassification'!E125</f>
        <v>Consumer products manufacturing</v>
      </c>
      <c r="T3631" s="385" t="s">
        <v>40</v>
      </c>
      <c r="U3631" s="72" t="s">
        <v>218</v>
      </c>
      <c r="V3631" s="434" t="s">
        <v>174</v>
      </c>
      <c r="W3631" s="461"/>
      <c r="X3631" s="488">
        <v>45692</v>
      </c>
      <c r="Y3631" s="483" t="s">
        <v>6950</v>
      </c>
    </row>
    <row r="3632" spans="2:26" ht="42.45" hidden="1" customHeight="1" x14ac:dyDescent="0.3">
      <c r="B3632" s="56" t="str">
        <f t="shared" ca="1" si="572"/>
        <v>VERO</v>
      </c>
      <c r="C3632" s="57" t="b">
        <f t="shared" si="573"/>
        <v>1</v>
      </c>
      <c r="D3632" s="57" t="b">
        <f>+IF(Q3632='Convalida dati'!$B$16,AND('Dealflow centrale'!V3632&lt;&gt;"",I3632&lt;&gt;""),IF(AND('Dealflow centrale'!Q3632='Convalida dati'!$B$17,'Dealflow centrale'!I3632=""),OR('Dealflow centrale'!V3632="",V3632='Convalida dati'!$D$8),"FALSO"))</f>
        <v>1</v>
      </c>
      <c r="E3632" s="57" t="b">
        <f>+IF(OR(T3632='Convalida dati'!$F$4,T3632='Convalida dati'!$F$8),OR('Dealflow centrale'!V3632='Convalida dati'!$D$6,V3632='Convalida dati'!$D$7),IF(OR('Dealflow centrale'!T3632='Convalida dati'!$F$5,'Dealflow centrale'!T3632='Convalida dati'!$F$6,'Dealflow centrale'!T3632='Convalida dati'!$F$7),OR('Dealflow centrale'!V3632='Convalida dati'!$D$6,V3632='Convalida dati'!$D$12,'Dealflow centrale'!V3632='Convalida dati'!$D$11),IF(T3632="",OR(V3632="",V3632='Convalida dati'!$D$8),"FALSO")))</f>
        <v>1</v>
      </c>
      <c r="F3632" s="58" t="str">
        <f t="shared" ca="1" si="574"/>
        <v>OK</v>
      </c>
      <c r="G3632" s="66">
        <f t="shared" si="556"/>
        <v>3627</v>
      </c>
      <c r="H3632" s="273">
        <v>45686</v>
      </c>
      <c r="I3632" s="296">
        <v>45686</v>
      </c>
      <c r="J3632" s="292" t="s">
        <v>7148</v>
      </c>
      <c r="K3632" s="76" t="s">
        <v>62</v>
      </c>
      <c r="L3632" s="76" t="s">
        <v>165</v>
      </c>
      <c r="M3632" s="76" t="s">
        <v>90</v>
      </c>
      <c r="N3632" s="77"/>
      <c r="O3632" s="272" t="s">
        <v>7161</v>
      </c>
      <c r="P3632" s="78" t="s">
        <v>34</v>
      </c>
      <c r="Q3632" s="280" t="s">
        <v>170</v>
      </c>
      <c r="R3632" s="382" t="s">
        <v>49</v>
      </c>
      <c r="S3632" s="390" t="str">
        <f>'EVCA sectoralclassification'!E214</f>
        <v>Systems software</v>
      </c>
      <c r="T3632" s="382" t="s">
        <v>41</v>
      </c>
      <c r="U3632" s="78" t="s">
        <v>218</v>
      </c>
      <c r="V3632" s="427" t="s">
        <v>5177</v>
      </c>
      <c r="W3632" s="469"/>
      <c r="X3632" s="495">
        <v>45692</v>
      </c>
      <c r="Y3632" s="482"/>
      <c r="Z3632" s="494"/>
    </row>
    <row r="3633" spans="2:26" ht="42.45" hidden="1" customHeight="1" x14ac:dyDescent="0.3">
      <c r="B3633" s="405" t="str">
        <f t="shared" ca="1" si="572"/>
        <v>VERO</v>
      </c>
      <c r="C3633" s="406" t="b">
        <f t="shared" si="573"/>
        <v>1</v>
      </c>
      <c r="D3633" s="406" t="b">
        <f>+IF(Q3633='Convalida dati'!$B$16,AND('Dealflow centrale'!V3633&lt;&gt;"",I3633&lt;&gt;""),IF(AND('Dealflow centrale'!Q3633='Convalida dati'!$B$17,'Dealflow centrale'!I3633=""),OR('Dealflow centrale'!V3633="",V3633='Convalida dati'!$D$8),"FALSO"))</f>
        <v>1</v>
      </c>
      <c r="E3633" s="57" t="b">
        <f>+IF(OR(T3633='Convalida dati'!$F$4,T3633='Convalida dati'!$F$8),OR('Dealflow centrale'!V3633='Convalida dati'!$D$6,V3633='Convalida dati'!$D$7),IF(OR('Dealflow centrale'!T3633='Convalida dati'!$F$5,'Dealflow centrale'!T3633='Convalida dati'!$F$6,'Dealflow centrale'!T3633='Convalida dati'!$F$7),OR('Dealflow centrale'!V3633='Convalida dati'!$D$6,V3633='Convalida dati'!$D$12,'Dealflow centrale'!V3633='Convalida dati'!$D$11),IF(T3633="",OR(V3633="",V3633='Convalida dati'!$D$8),"FALSO")))</f>
        <v>1</v>
      </c>
      <c r="F3633" s="58" t="str">
        <f t="shared" ca="1" si="574"/>
        <v>OK</v>
      </c>
      <c r="G3633" s="60">
        <f t="shared" si="556"/>
        <v>3628</v>
      </c>
      <c r="H3633" s="402">
        <v>45687</v>
      </c>
      <c r="I3633" s="403">
        <v>45687</v>
      </c>
      <c r="J3633" s="279" t="s">
        <v>7149</v>
      </c>
      <c r="K3633" s="70" t="s">
        <v>62</v>
      </c>
      <c r="L3633" s="70" t="s">
        <v>1241</v>
      </c>
      <c r="M3633" s="70" t="s">
        <v>70</v>
      </c>
      <c r="N3633" s="75" t="s">
        <v>111</v>
      </c>
      <c r="O3633" s="73"/>
      <c r="P3633" s="72" t="s">
        <v>36</v>
      </c>
      <c r="Q3633" s="281" t="s">
        <v>170</v>
      </c>
      <c r="R3633" s="385" t="s">
        <v>48</v>
      </c>
      <c r="S3633" s="388" t="str">
        <f>'EVCA sectoralclassification'!E187</f>
        <v>Broadcasting, publications and content providers</v>
      </c>
      <c r="T3633" s="385" t="s">
        <v>41</v>
      </c>
      <c r="U3633" s="72" t="s">
        <v>218</v>
      </c>
      <c r="V3633" s="425" t="s">
        <v>5177</v>
      </c>
      <c r="W3633" s="461"/>
      <c r="X3633" s="488">
        <v>45692</v>
      </c>
      <c r="Y3633" s="483"/>
    </row>
    <row r="3634" spans="2:26" ht="42.45" hidden="1" customHeight="1" x14ac:dyDescent="0.3">
      <c r="B3634" s="56" t="str">
        <f t="shared" ca="1" si="572"/>
        <v>VERO</v>
      </c>
      <c r="C3634" s="57" t="b">
        <f t="shared" si="573"/>
        <v>1</v>
      </c>
      <c r="D3634" s="57" t="b">
        <f>+IF(Q3634='Convalida dati'!$B$16,AND('Dealflow centrale'!V3634&lt;&gt;"",I3634&lt;&gt;""),IF(AND('Dealflow centrale'!Q3634='Convalida dati'!$B$17,'Dealflow centrale'!I3634=""),OR('Dealflow centrale'!V3634="",V3634='Convalida dati'!$D$8),"FALSO"))</f>
        <v>1</v>
      </c>
      <c r="E3634" s="57" t="b">
        <f>+IF(OR(T3634='Convalida dati'!$F$4,T3634='Convalida dati'!$F$8),OR('Dealflow centrale'!V3634='Convalida dati'!$D$6,V3634='Convalida dati'!$D$7),IF(OR('Dealflow centrale'!T3634='Convalida dati'!$F$5,'Dealflow centrale'!T3634='Convalida dati'!$F$6,'Dealflow centrale'!T3634='Convalida dati'!$F$7),OR('Dealflow centrale'!V3634='Convalida dati'!$D$6,V3634='Convalida dati'!$D$12,'Dealflow centrale'!V3634='Convalida dati'!$D$11),IF(T3634="",OR(V3634="",V3634='Convalida dati'!$D$8),"FALSO")))</f>
        <v>1</v>
      </c>
      <c r="F3634" s="58" t="str">
        <f t="shared" ca="1" si="574"/>
        <v>OK</v>
      </c>
      <c r="G3634" s="66">
        <f t="shared" si="556"/>
        <v>3629</v>
      </c>
      <c r="H3634" s="273">
        <v>45688</v>
      </c>
      <c r="I3634" s="296">
        <v>45808</v>
      </c>
      <c r="J3634" s="292" t="s">
        <v>7150</v>
      </c>
      <c r="K3634" s="76" t="s">
        <v>62</v>
      </c>
      <c r="L3634" s="76" t="s">
        <v>1989</v>
      </c>
      <c r="M3634" s="76" t="s">
        <v>96</v>
      </c>
      <c r="N3634" s="77"/>
      <c r="O3634" s="272" t="s">
        <v>6607</v>
      </c>
      <c r="P3634" s="78" t="s">
        <v>37</v>
      </c>
      <c r="Q3634" s="280" t="s">
        <v>170</v>
      </c>
      <c r="R3634" s="382" t="s">
        <v>53</v>
      </c>
      <c r="S3634" s="390" t="str">
        <f>'EVCA sectoralclassification'!E88</f>
        <v>Business and industrial services</v>
      </c>
      <c r="T3634" s="382" t="s">
        <v>167</v>
      </c>
      <c r="U3634" s="78" t="s">
        <v>218</v>
      </c>
      <c r="V3634" s="444" t="s">
        <v>6460</v>
      </c>
      <c r="W3634" s="462" t="s">
        <v>5177</v>
      </c>
      <c r="X3634" s="495">
        <v>45706</v>
      </c>
      <c r="Y3634" s="482" t="s">
        <v>7239</v>
      </c>
      <c r="Z3634" s="494"/>
    </row>
    <row r="3635" spans="2:26" ht="42.45" hidden="1" customHeight="1" x14ac:dyDescent="0.3">
      <c r="B3635" s="405" t="str">
        <f t="shared" ca="1" si="572"/>
        <v>VERO</v>
      </c>
      <c r="C3635" s="406" t="b">
        <f t="shared" si="573"/>
        <v>1</v>
      </c>
      <c r="D3635" s="406" t="b">
        <f>+IF(Q3635='Convalida dati'!$B$16,AND('Dealflow centrale'!V3635&lt;&gt;"",I3635&lt;&gt;""),IF(AND('Dealflow centrale'!Q3635='Convalida dati'!$B$17,'Dealflow centrale'!I3635=""),OR('Dealflow centrale'!V3635="",V3635='Convalida dati'!$D$8),"FALSO"))</f>
        <v>1</v>
      </c>
      <c r="E3635" s="57" t="b">
        <f>+IF(OR(T3635='Convalida dati'!$F$4,T3635='Convalida dati'!$F$8),OR('Dealflow centrale'!V3635='Convalida dati'!$D$6,V3635='Convalida dati'!$D$7),IF(OR('Dealflow centrale'!T3635='Convalida dati'!$F$5,'Dealflow centrale'!T3635='Convalida dati'!$F$6,'Dealflow centrale'!T3635='Convalida dati'!$F$7),OR('Dealflow centrale'!V3635='Convalida dati'!$D$6,V3635='Convalida dati'!$D$12,'Dealflow centrale'!V3635='Convalida dati'!$D$11),IF(T3635="",OR(V3635="",V3635='Convalida dati'!$D$8),"FALSO")))</f>
        <v>1</v>
      </c>
      <c r="F3635" s="58" t="str">
        <f t="shared" ca="1" si="574"/>
        <v>OK</v>
      </c>
      <c r="G3635" s="60">
        <f t="shared" si="556"/>
        <v>3630</v>
      </c>
      <c r="H3635" s="402">
        <v>45688</v>
      </c>
      <c r="I3635" s="403">
        <v>45808</v>
      </c>
      <c r="J3635" s="279" t="s">
        <v>7151</v>
      </c>
      <c r="K3635" s="70" t="s">
        <v>62</v>
      </c>
      <c r="L3635" s="70" t="s">
        <v>1421</v>
      </c>
      <c r="M3635" s="70" t="s">
        <v>89</v>
      </c>
      <c r="N3635" s="75"/>
      <c r="O3635" s="73" t="s">
        <v>7162</v>
      </c>
      <c r="P3635" s="72" t="s">
        <v>83</v>
      </c>
      <c r="Q3635" s="281" t="s">
        <v>170</v>
      </c>
      <c r="R3635" s="385" t="s">
        <v>49</v>
      </c>
      <c r="S3635" s="388" t="str">
        <f>'EVCA sectoralclassification'!E214</f>
        <v>Systems software</v>
      </c>
      <c r="T3635" s="385" t="s">
        <v>41</v>
      </c>
      <c r="U3635" s="72" t="s">
        <v>218</v>
      </c>
      <c r="V3635" s="425" t="s">
        <v>5177</v>
      </c>
      <c r="W3635" s="466" t="s">
        <v>6460</v>
      </c>
      <c r="X3635" s="488">
        <v>45700</v>
      </c>
      <c r="Y3635" s="483" t="s">
        <v>7206</v>
      </c>
    </row>
    <row r="3636" spans="2:26" ht="42.45" hidden="1" customHeight="1" x14ac:dyDescent="0.3">
      <c r="B3636" s="56" t="str">
        <f t="shared" ca="1" si="572"/>
        <v>VERO</v>
      </c>
      <c r="C3636" s="57" t="b">
        <f t="shared" si="573"/>
        <v>1</v>
      </c>
      <c r="D3636" s="57" t="b">
        <f>+IF(Q3636='Convalida dati'!$B$16,AND('Dealflow centrale'!V3636&lt;&gt;"",I3636&lt;&gt;""),IF(AND('Dealflow centrale'!Q3636='Convalida dati'!$B$17,'Dealflow centrale'!I3636=""),OR('Dealflow centrale'!V3636="",V3636='Convalida dati'!$D$8),"FALSO"))</f>
        <v>1</v>
      </c>
      <c r="E3636" s="57" t="b">
        <f>+IF(OR(T3636='Convalida dati'!$F$4,T3636='Convalida dati'!$F$8),OR('Dealflow centrale'!V3636='Convalida dati'!$D$6,V3636='Convalida dati'!$D$7),IF(OR('Dealflow centrale'!T3636='Convalida dati'!$F$5,'Dealflow centrale'!T3636='Convalida dati'!$F$6,'Dealflow centrale'!T3636='Convalida dati'!$F$7),OR('Dealflow centrale'!V3636='Convalida dati'!$D$6,V3636='Convalida dati'!$D$12,'Dealflow centrale'!V3636='Convalida dati'!$D$11),IF(T3636="",OR(V3636="",V3636='Convalida dati'!$D$8),"FALSO")))</f>
        <v>1</v>
      </c>
      <c r="F3636" s="58" t="str">
        <f t="shared" ca="1" si="574"/>
        <v>OK</v>
      </c>
      <c r="G3636" s="66">
        <f t="shared" si="556"/>
        <v>3631</v>
      </c>
      <c r="H3636" s="273">
        <v>45688</v>
      </c>
      <c r="I3636" s="296">
        <v>45688</v>
      </c>
      <c r="J3636" s="292" t="s">
        <v>7152</v>
      </c>
      <c r="K3636" s="76" t="s">
        <v>62</v>
      </c>
      <c r="L3636" s="76" t="s">
        <v>165</v>
      </c>
      <c r="M3636" s="76" t="s">
        <v>90</v>
      </c>
      <c r="N3636" s="77" t="s">
        <v>111</v>
      </c>
      <c r="O3636" s="272"/>
      <c r="P3636" s="78" t="s">
        <v>36</v>
      </c>
      <c r="Q3636" s="280" t="s">
        <v>170</v>
      </c>
      <c r="R3636" s="382" t="s">
        <v>53</v>
      </c>
      <c r="S3636" s="390" t="str">
        <f>'EVCA sectoralclassification'!E225</f>
        <v>Healthcare institutions and services</v>
      </c>
      <c r="T3636" s="382" t="s">
        <v>41</v>
      </c>
      <c r="U3636" s="78" t="s">
        <v>218</v>
      </c>
      <c r="V3636" s="427" t="s">
        <v>5177</v>
      </c>
      <c r="W3636" s="469"/>
      <c r="X3636" s="495">
        <v>45692</v>
      </c>
      <c r="Y3636" s="482"/>
      <c r="Z3636" s="494"/>
    </row>
    <row r="3637" spans="2:26" ht="42.45" hidden="1" customHeight="1" x14ac:dyDescent="0.3">
      <c r="B3637" s="405" t="str">
        <f t="shared" ca="1" si="572"/>
        <v>VERO</v>
      </c>
      <c r="C3637" s="406" t="b">
        <f t="shared" si="573"/>
        <v>1</v>
      </c>
      <c r="D3637" s="406" t="b">
        <f>+IF(Q3637='Convalida dati'!$B$16,AND('Dealflow centrale'!V3637&lt;&gt;"",I3637&lt;&gt;""),IF(AND('Dealflow centrale'!Q3637='Convalida dati'!$B$17,'Dealflow centrale'!I3637=""),OR('Dealflow centrale'!V3637="",V3637='Convalida dati'!$D$8),"FALSO"))</f>
        <v>1</v>
      </c>
      <c r="E3637" s="57" t="b">
        <f>+IF(OR(T3637='Convalida dati'!$F$4,T3637='Convalida dati'!$F$8),OR('Dealflow centrale'!V3637='Convalida dati'!$D$6,V3637='Convalida dati'!$D$7),IF(OR('Dealflow centrale'!T3637='Convalida dati'!$F$5,'Dealflow centrale'!T3637='Convalida dati'!$F$6,'Dealflow centrale'!T3637='Convalida dati'!$F$7),OR('Dealflow centrale'!V3637='Convalida dati'!$D$6,V3637='Convalida dati'!$D$12,'Dealflow centrale'!V3637='Convalida dati'!$D$11),IF(T3637="",OR(V3637="",V3637='Convalida dati'!$D$8),"FALSO")))</f>
        <v>1</v>
      </c>
      <c r="F3637" s="58" t="str">
        <f t="shared" ca="1" si="574"/>
        <v>OK</v>
      </c>
      <c r="G3637" s="60">
        <f t="shared" si="556"/>
        <v>3632</v>
      </c>
      <c r="H3637" s="402">
        <v>45688</v>
      </c>
      <c r="I3637" s="403">
        <v>45688</v>
      </c>
      <c r="J3637" s="279" t="s">
        <v>7153</v>
      </c>
      <c r="K3637" s="70" t="s">
        <v>62</v>
      </c>
      <c r="L3637" s="70" t="s">
        <v>165</v>
      </c>
      <c r="M3637" s="70" t="s">
        <v>90</v>
      </c>
      <c r="N3637" s="75" t="s">
        <v>111</v>
      </c>
      <c r="O3637" s="73"/>
      <c r="P3637" s="72" t="s">
        <v>36</v>
      </c>
      <c r="Q3637" s="281" t="s">
        <v>170</v>
      </c>
      <c r="R3637" s="385" t="s">
        <v>53</v>
      </c>
      <c r="S3637" s="388" t="str">
        <f>'EVCA sectoralclassification'!E148</f>
        <v>Hospitality, sports and entertainment facilities</v>
      </c>
      <c r="T3637" s="385" t="s">
        <v>166</v>
      </c>
      <c r="U3637" s="72" t="s">
        <v>218</v>
      </c>
      <c r="V3637" s="425" t="s">
        <v>5177</v>
      </c>
      <c r="W3637" s="461"/>
      <c r="X3637" s="488">
        <v>45692</v>
      </c>
      <c r="Y3637" s="483"/>
    </row>
    <row r="3638" spans="2:26" ht="42.45" hidden="1" customHeight="1" x14ac:dyDescent="0.3">
      <c r="B3638" s="56" t="str">
        <f t="shared" ca="1" si="572"/>
        <v>VERO</v>
      </c>
      <c r="C3638" s="57" t="b">
        <f t="shared" si="573"/>
        <v>1</v>
      </c>
      <c r="D3638" s="57" t="b">
        <f>+IF(Q3638='Convalida dati'!$B$16,AND('Dealflow centrale'!V3638&lt;&gt;"",I3638&lt;&gt;""),IF(AND('Dealflow centrale'!Q3638='Convalida dati'!$B$17,'Dealflow centrale'!I3638=""),OR('Dealflow centrale'!V3638="",V3638='Convalida dati'!$D$8),"FALSO"))</f>
        <v>1</v>
      </c>
      <c r="E3638" s="57" t="b">
        <f>+IF(OR(T3638='Convalida dati'!$F$4,T3638='Convalida dati'!$F$8),OR('Dealflow centrale'!V3638='Convalida dati'!$D$6,V3638='Convalida dati'!$D$7),IF(OR('Dealflow centrale'!T3638='Convalida dati'!$F$5,'Dealflow centrale'!T3638='Convalida dati'!$F$6,'Dealflow centrale'!T3638='Convalida dati'!$F$7),OR('Dealflow centrale'!V3638='Convalida dati'!$D$6,V3638='Convalida dati'!$D$12,'Dealflow centrale'!V3638='Convalida dati'!$D$11),IF(T3638="",OR(V3638="",V3638='Convalida dati'!$D$8),"FALSO")))</f>
        <v>1</v>
      </c>
      <c r="F3638" s="58" t="str">
        <f t="shared" ca="1" si="574"/>
        <v>OK</v>
      </c>
      <c r="G3638" s="66">
        <f t="shared" si="556"/>
        <v>3633</v>
      </c>
      <c r="H3638" s="273">
        <v>45687</v>
      </c>
      <c r="I3638" s="296">
        <v>45687</v>
      </c>
      <c r="J3638" s="292" t="s">
        <v>7154</v>
      </c>
      <c r="K3638" s="76" t="s">
        <v>62</v>
      </c>
      <c r="L3638" s="76" t="s">
        <v>202</v>
      </c>
      <c r="M3638" s="76" t="s">
        <v>89</v>
      </c>
      <c r="N3638" s="77"/>
      <c r="O3638" s="272" t="s">
        <v>6178</v>
      </c>
      <c r="P3638" s="78" t="s">
        <v>35</v>
      </c>
      <c r="Q3638" s="280" t="s">
        <v>170</v>
      </c>
      <c r="R3638" s="382" t="s">
        <v>49</v>
      </c>
      <c r="S3638" s="390" t="str">
        <f>'EVCA sectoralclassification'!E214</f>
        <v>Systems software</v>
      </c>
      <c r="T3638" s="382" t="s">
        <v>166</v>
      </c>
      <c r="U3638" s="78" t="s">
        <v>218</v>
      </c>
      <c r="V3638" s="444" t="s">
        <v>6460</v>
      </c>
      <c r="W3638" s="462" t="s">
        <v>5177</v>
      </c>
      <c r="X3638" s="495">
        <v>45706</v>
      </c>
      <c r="Y3638" s="482" t="s">
        <v>7240</v>
      </c>
      <c r="Z3638" s="494"/>
    </row>
    <row r="3639" spans="2:26" ht="42.45" hidden="1" customHeight="1" x14ac:dyDescent="0.3">
      <c r="B3639" s="405" t="str">
        <f t="shared" ref="B3639" ca="1" si="575">IF(AND(+H3639&lt;=X3639,X3639&lt;=TODAY()),"VERO","FALSO")</f>
        <v>VERO</v>
      </c>
      <c r="C3639" s="406" t="b">
        <f t="shared" ref="C3639" si="576">+(AND(G3639&lt;&gt;"",H3639&lt;&gt;"",J3639&lt;&gt;"",K3639&lt;&gt;"",L3639&lt;&gt;"",M3639&lt;&gt;"",P3639&lt;&gt;"",Q3639&lt;&gt;""))</f>
        <v>1</v>
      </c>
      <c r="D3639" s="406" t="b">
        <f>+IF(Q3639='Convalida dati'!$B$16,AND('Dealflow centrale'!V3639&lt;&gt;"",I3639&lt;&gt;""),IF(AND('Dealflow centrale'!Q3639='Convalida dati'!$B$17,'Dealflow centrale'!I3639=""),OR('Dealflow centrale'!V3639="",V3639='Convalida dati'!$D$8),"FALSO"))</f>
        <v>1</v>
      </c>
      <c r="E3639" s="57" t="b">
        <f>+IF(OR(T3639='Convalida dati'!$F$4,T3639='Convalida dati'!$F$8),OR('Dealflow centrale'!V3639='Convalida dati'!$D$6,V3639='Convalida dati'!$D$7),IF(OR('Dealflow centrale'!T3639='Convalida dati'!$F$5,'Dealflow centrale'!T3639='Convalida dati'!$F$6,'Dealflow centrale'!T3639='Convalida dati'!$F$7),OR('Dealflow centrale'!V3639='Convalida dati'!$D$6,V3639='Convalida dati'!$D$12,'Dealflow centrale'!V3639='Convalida dati'!$D$11),IF(T3639="",OR(V3639="",V3639='Convalida dati'!$D$8),"FALSO")))</f>
        <v>1</v>
      </c>
      <c r="F3639" s="58" t="str">
        <f t="shared" ref="F3639" ca="1" si="577">+IF(AND(B3639="VERO",C3639=TRUE,D3639=TRUE,E3639=TRUE),"OK","ERRORE")</f>
        <v>OK</v>
      </c>
      <c r="G3639" s="60">
        <f t="shared" si="556"/>
        <v>3634</v>
      </c>
      <c r="H3639" s="402">
        <v>45687</v>
      </c>
      <c r="I3639" s="403">
        <v>45687</v>
      </c>
      <c r="J3639" s="279" t="s">
        <v>7155</v>
      </c>
      <c r="K3639" s="70" t="s">
        <v>62</v>
      </c>
      <c r="L3639" s="70" t="s">
        <v>1998</v>
      </c>
      <c r="M3639" s="70" t="s">
        <v>94</v>
      </c>
      <c r="N3639" s="75"/>
      <c r="O3639" s="73" t="s">
        <v>6178</v>
      </c>
      <c r="P3639" s="72" t="s">
        <v>35</v>
      </c>
      <c r="Q3639" s="281" t="s">
        <v>170</v>
      </c>
      <c r="R3639" s="385" t="s">
        <v>49</v>
      </c>
      <c r="S3639" s="388" t="str">
        <f>'EVCA sectoralclassification'!E214</f>
        <v>Systems software</v>
      </c>
      <c r="T3639" s="385" t="s">
        <v>166</v>
      </c>
      <c r="U3639" s="72" t="s">
        <v>2327</v>
      </c>
      <c r="V3639" s="441" t="s">
        <v>6460</v>
      </c>
      <c r="W3639" s="461" t="s">
        <v>5177</v>
      </c>
      <c r="X3639" s="488">
        <v>45706</v>
      </c>
      <c r="Y3639" s="483" t="s">
        <v>7241</v>
      </c>
    </row>
    <row r="3640" spans="2:26" ht="42.45" hidden="1" customHeight="1" x14ac:dyDescent="0.3">
      <c r="B3640" s="56" t="str">
        <f t="shared" ref="B3640:B3645" ca="1" si="578">IF(AND(+H3640&lt;=X3640,X3640&lt;=TODAY()),"VERO","FALSO")</f>
        <v>VERO</v>
      </c>
      <c r="C3640" s="57" t="b">
        <f t="shared" ref="C3640:C3645" si="579">+(AND(G3640&lt;&gt;"",H3640&lt;&gt;"",J3640&lt;&gt;"",K3640&lt;&gt;"",L3640&lt;&gt;"",M3640&lt;&gt;"",P3640&lt;&gt;"",Q3640&lt;&gt;""))</f>
        <v>1</v>
      </c>
      <c r="D3640" s="57" t="b">
        <f>+IF(Q3640='Convalida dati'!$B$16,AND('Dealflow centrale'!V3640&lt;&gt;"",I3640&lt;&gt;""),IF(AND('Dealflow centrale'!Q3640='Convalida dati'!$B$17,'Dealflow centrale'!I3640=""),OR('Dealflow centrale'!V3640="",V3640='Convalida dati'!$D$8),"FALSO"))</f>
        <v>1</v>
      </c>
      <c r="E3640" s="57" t="b">
        <f>+IF(OR(T3640='Convalida dati'!$F$4,T3640='Convalida dati'!$F$8),OR('Dealflow centrale'!V3640='Convalida dati'!$D$6,V3640='Convalida dati'!$D$7),IF(OR('Dealflow centrale'!T3640='Convalida dati'!$F$5,'Dealflow centrale'!T3640='Convalida dati'!$F$6,'Dealflow centrale'!T3640='Convalida dati'!$F$7),OR('Dealflow centrale'!V3640='Convalida dati'!$D$6,V3640='Convalida dati'!$D$12,'Dealflow centrale'!V3640='Convalida dati'!$D$11),IF(T3640="",OR(V3640="",V3640='Convalida dati'!$D$8),"FALSO")))</f>
        <v>1</v>
      </c>
      <c r="F3640" s="58" t="str">
        <f t="shared" ref="F3640:F3645" ca="1" si="580">+IF(AND(B3640="VERO",C3640=TRUE,D3640=TRUE,E3640=TRUE),"OK","ERRORE")</f>
        <v>OK</v>
      </c>
      <c r="G3640" s="66">
        <f t="shared" si="556"/>
        <v>3635</v>
      </c>
      <c r="H3640" s="273">
        <v>45691</v>
      </c>
      <c r="I3640" s="296">
        <v>45691</v>
      </c>
      <c r="J3640" s="292" t="s">
        <v>4939</v>
      </c>
      <c r="K3640" s="76" t="s">
        <v>62</v>
      </c>
      <c r="L3640" s="76" t="s">
        <v>7169</v>
      </c>
      <c r="M3640" s="76" t="s">
        <v>87</v>
      </c>
      <c r="N3640" s="77"/>
      <c r="O3640" s="272" t="s">
        <v>7168</v>
      </c>
      <c r="P3640" s="78" t="s">
        <v>35</v>
      </c>
      <c r="Q3640" s="280" t="s">
        <v>170</v>
      </c>
      <c r="R3640" s="382" t="s">
        <v>49</v>
      </c>
      <c r="S3640" s="390" t="str">
        <f>'EVCA sectoralclassification'!E214</f>
        <v>Systems software</v>
      </c>
      <c r="T3640" s="382" t="s">
        <v>41</v>
      </c>
      <c r="U3640" s="78" t="s">
        <v>218</v>
      </c>
      <c r="V3640" s="444" t="s">
        <v>6460</v>
      </c>
      <c r="W3640" s="469"/>
      <c r="X3640" s="495">
        <v>45692</v>
      </c>
      <c r="Y3640" s="482"/>
      <c r="Z3640" s="494"/>
    </row>
    <row r="3641" spans="2:26" ht="42.45" hidden="1" customHeight="1" x14ac:dyDescent="0.3">
      <c r="B3641" s="405" t="str">
        <f t="shared" ca="1" si="578"/>
        <v>VERO</v>
      </c>
      <c r="C3641" s="406" t="b">
        <f t="shared" si="579"/>
        <v>1</v>
      </c>
      <c r="D3641" s="406" t="b">
        <f>+IF(Q3641='Convalida dati'!$B$16,AND('Dealflow centrale'!V3641&lt;&gt;"",I3641&lt;&gt;""),IF(AND('Dealflow centrale'!Q3641='Convalida dati'!$B$17,'Dealflow centrale'!I3641=""),OR('Dealflow centrale'!V3641="",V3641='Convalida dati'!$D$8),"FALSO"))</f>
        <v>1</v>
      </c>
      <c r="E3641" s="57" t="b">
        <f>+IF(OR(T3641='Convalida dati'!$F$4,T3641='Convalida dati'!$F$8),OR('Dealflow centrale'!V3641='Convalida dati'!$D$6,V3641='Convalida dati'!$D$7),IF(OR('Dealflow centrale'!T3641='Convalida dati'!$F$5,'Dealflow centrale'!T3641='Convalida dati'!$F$6,'Dealflow centrale'!T3641='Convalida dati'!$F$7),OR('Dealflow centrale'!V3641='Convalida dati'!$D$6,V3641='Convalida dati'!$D$12,'Dealflow centrale'!V3641='Convalida dati'!$D$11),IF(T3641="",OR(V3641="",V3641='Convalida dati'!$D$8),"FALSO")))</f>
        <v>1</v>
      </c>
      <c r="F3641" s="58" t="str">
        <f t="shared" ca="1" si="580"/>
        <v>OK</v>
      </c>
      <c r="G3641" s="60">
        <f t="shared" si="556"/>
        <v>3636</v>
      </c>
      <c r="H3641" s="402">
        <v>45692</v>
      </c>
      <c r="I3641" s="403">
        <v>45692</v>
      </c>
      <c r="J3641" s="279" t="s">
        <v>7163</v>
      </c>
      <c r="K3641" s="70" t="s">
        <v>62</v>
      </c>
      <c r="L3641" s="70" t="s">
        <v>1246</v>
      </c>
      <c r="M3641" s="70" t="s">
        <v>100</v>
      </c>
      <c r="N3641" s="75"/>
      <c r="O3641" s="73" t="s">
        <v>6005</v>
      </c>
      <c r="P3641" s="72" t="s">
        <v>83</v>
      </c>
      <c r="Q3641" s="281" t="s">
        <v>170</v>
      </c>
      <c r="R3641" s="385" t="s">
        <v>50</v>
      </c>
      <c r="S3641" s="388" t="str">
        <f>'EVCA sectoralclassification'!E55</f>
        <v>Business and industrial products</v>
      </c>
      <c r="T3641" s="385" t="s">
        <v>167</v>
      </c>
      <c r="U3641" s="72" t="s">
        <v>218</v>
      </c>
      <c r="V3641" s="425" t="s">
        <v>5177</v>
      </c>
      <c r="W3641" s="461"/>
      <c r="X3641" s="488">
        <v>45692</v>
      </c>
      <c r="Y3641" s="483"/>
    </row>
    <row r="3642" spans="2:26" ht="42.45" hidden="1" customHeight="1" x14ac:dyDescent="0.3">
      <c r="B3642" s="56" t="str">
        <f t="shared" ca="1" si="578"/>
        <v>VERO</v>
      </c>
      <c r="C3642" s="57" t="b">
        <f t="shared" si="579"/>
        <v>1</v>
      </c>
      <c r="D3642" s="57" t="b">
        <f>+IF(Q3642='Convalida dati'!$B$16,AND('Dealflow centrale'!V3642&lt;&gt;"",I3642&lt;&gt;""),IF(AND('Dealflow centrale'!Q3642='Convalida dati'!$B$17,'Dealflow centrale'!I3642=""),OR('Dealflow centrale'!V3642="",V3642='Convalida dati'!$D$8),"FALSO"))</f>
        <v>1</v>
      </c>
      <c r="E3642" s="57" t="b">
        <f>+IF(OR(T3642='Convalida dati'!$F$4,T3642='Convalida dati'!$F$8),OR('Dealflow centrale'!V3642='Convalida dati'!$D$6,V3642='Convalida dati'!$D$7),IF(OR('Dealflow centrale'!T3642='Convalida dati'!$F$5,'Dealflow centrale'!T3642='Convalida dati'!$F$6,'Dealflow centrale'!T3642='Convalida dati'!$F$7),OR('Dealflow centrale'!V3642='Convalida dati'!$D$6,V3642='Convalida dati'!$D$12,'Dealflow centrale'!V3642='Convalida dati'!$D$11),IF(T3642="",OR(V3642="",V3642='Convalida dati'!$D$8),"FALSO")))</f>
        <v>1</v>
      </c>
      <c r="F3642" s="58" t="str">
        <f t="shared" ca="1" si="580"/>
        <v>OK</v>
      </c>
      <c r="G3642" s="66">
        <f t="shared" si="556"/>
        <v>3637</v>
      </c>
      <c r="H3642" s="273">
        <v>45692</v>
      </c>
      <c r="I3642" s="296">
        <v>45692</v>
      </c>
      <c r="J3642" s="292" t="s">
        <v>7164</v>
      </c>
      <c r="K3642" s="76" t="s">
        <v>64</v>
      </c>
      <c r="L3642" s="76" t="s">
        <v>1465</v>
      </c>
      <c r="M3642" s="76" t="s">
        <v>1464</v>
      </c>
      <c r="N3642" s="77"/>
      <c r="O3642" s="272" t="s">
        <v>6005</v>
      </c>
      <c r="P3642" s="78" t="s">
        <v>83</v>
      </c>
      <c r="Q3642" s="280" t="s">
        <v>170</v>
      </c>
      <c r="R3642" s="382" t="s">
        <v>49</v>
      </c>
      <c r="S3642" s="390" t="str">
        <f>'EVCA sectoralclassification'!E214</f>
        <v>Systems software</v>
      </c>
      <c r="T3642" s="382" t="s">
        <v>41</v>
      </c>
      <c r="U3642" s="78" t="s">
        <v>218</v>
      </c>
      <c r="V3642" s="440" t="s">
        <v>174</v>
      </c>
      <c r="W3642" s="469"/>
      <c r="X3642" s="495">
        <v>45692</v>
      </c>
      <c r="Y3642" s="482" t="s">
        <v>4408</v>
      </c>
      <c r="Z3642" s="494"/>
    </row>
    <row r="3643" spans="2:26" ht="42.45" hidden="1" customHeight="1" x14ac:dyDescent="0.3">
      <c r="B3643" s="405" t="str">
        <f t="shared" ca="1" si="578"/>
        <v>VERO</v>
      </c>
      <c r="C3643" s="406" t="b">
        <f t="shared" si="579"/>
        <v>1</v>
      </c>
      <c r="D3643" s="406" t="b">
        <f>+IF(Q3643='Convalida dati'!$B$16,AND('Dealflow centrale'!V3643&lt;&gt;"",I3643&lt;&gt;""),IF(AND('Dealflow centrale'!Q3643='Convalida dati'!$B$17,'Dealflow centrale'!I3643=""),OR('Dealflow centrale'!V3643="",V3643='Convalida dati'!$D$8),"FALSO"))</f>
        <v>1</v>
      </c>
      <c r="E3643" s="57" t="b">
        <f>+IF(OR(T3643='Convalida dati'!$F$4,T3643='Convalida dati'!$F$8),OR('Dealflow centrale'!V3643='Convalida dati'!$D$6,V3643='Convalida dati'!$D$7),IF(OR('Dealflow centrale'!T3643='Convalida dati'!$F$5,'Dealflow centrale'!T3643='Convalida dati'!$F$6,'Dealflow centrale'!T3643='Convalida dati'!$F$7),OR('Dealflow centrale'!V3643='Convalida dati'!$D$6,V3643='Convalida dati'!$D$12,'Dealflow centrale'!V3643='Convalida dati'!$D$11),IF(T3643="",OR(V3643="",V3643='Convalida dati'!$D$8),"FALSO")))</f>
        <v>1</v>
      </c>
      <c r="F3643" s="58" t="str">
        <f t="shared" ca="1" si="580"/>
        <v>OK</v>
      </c>
      <c r="G3643" s="60">
        <f t="shared" si="556"/>
        <v>3638</v>
      </c>
      <c r="H3643" s="402">
        <v>45692</v>
      </c>
      <c r="I3643" s="403">
        <v>45692</v>
      </c>
      <c r="J3643" s="279" t="s">
        <v>7165</v>
      </c>
      <c r="K3643" s="70" t="s">
        <v>62</v>
      </c>
      <c r="L3643" s="70" t="s">
        <v>1193</v>
      </c>
      <c r="M3643" s="70" t="s">
        <v>92</v>
      </c>
      <c r="N3643" s="75"/>
      <c r="O3643" s="73" t="s">
        <v>6005</v>
      </c>
      <c r="P3643" s="72" t="s">
        <v>83</v>
      </c>
      <c r="Q3643" s="281" t="s">
        <v>170</v>
      </c>
      <c r="R3643" s="385" t="s">
        <v>48</v>
      </c>
      <c r="S3643" s="388" t="str">
        <f>'EVCA sectoralclassification'!E200</f>
        <v>Internet technologies</v>
      </c>
      <c r="T3643" s="385" t="s">
        <v>167</v>
      </c>
      <c r="U3643" s="72" t="s">
        <v>218</v>
      </c>
      <c r="V3643" s="425" t="s">
        <v>5177</v>
      </c>
      <c r="W3643" s="461"/>
      <c r="X3643" s="488">
        <v>45692</v>
      </c>
      <c r="Y3643" s="483"/>
    </row>
    <row r="3644" spans="2:26" ht="42" hidden="1" customHeight="1" x14ac:dyDescent="0.3">
      <c r="B3644" s="56" t="str">
        <f t="shared" ca="1" si="578"/>
        <v>VERO</v>
      </c>
      <c r="C3644" s="57" t="b">
        <f t="shared" si="579"/>
        <v>1</v>
      </c>
      <c r="D3644" s="57" t="b">
        <f>+IF(Q3644='Convalida dati'!$B$16,AND('Dealflow centrale'!V3644&lt;&gt;"",I3644&lt;&gt;""),IF(AND('Dealflow centrale'!Q3644='Convalida dati'!$B$17,'Dealflow centrale'!I3644=""),OR('Dealflow centrale'!V3644="",V3644='Convalida dati'!$D$8),"FALSO"))</f>
        <v>1</v>
      </c>
      <c r="E3644" s="57" t="b">
        <f>+IF(OR(T3644='Convalida dati'!$F$4,T3644='Convalida dati'!$F$8),OR('Dealflow centrale'!V3644='Convalida dati'!$D$6,V3644='Convalida dati'!$D$7),IF(OR('Dealflow centrale'!T3644='Convalida dati'!$F$5,'Dealflow centrale'!T3644='Convalida dati'!$F$6,'Dealflow centrale'!T3644='Convalida dati'!$F$7),OR('Dealflow centrale'!V3644='Convalida dati'!$D$6,V3644='Convalida dati'!$D$12,'Dealflow centrale'!V3644='Convalida dati'!$D$11),IF(T3644="",OR(V3644="",V3644='Convalida dati'!$D$8),"FALSO")))</f>
        <v>1</v>
      </c>
      <c r="F3644" s="58" t="str">
        <f t="shared" ca="1" si="580"/>
        <v>OK</v>
      </c>
      <c r="G3644" s="66">
        <f t="shared" si="556"/>
        <v>3639</v>
      </c>
      <c r="H3644" s="273">
        <v>45684</v>
      </c>
      <c r="I3644" s="296">
        <v>45691</v>
      </c>
      <c r="J3644" s="292" t="s">
        <v>7166</v>
      </c>
      <c r="K3644" s="76" t="s">
        <v>62</v>
      </c>
      <c r="L3644" s="76" t="s">
        <v>849</v>
      </c>
      <c r="M3644" s="76" t="s">
        <v>105</v>
      </c>
      <c r="N3644" s="77"/>
      <c r="O3644" s="272" t="s">
        <v>5126</v>
      </c>
      <c r="P3644" s="78" t="s">
        <v>35</v>
      </c>
      <c r="Q3644" s="280" t="s">
        <v>170</v>
      </c>
      <c r="R3644" s="382" t="s">
        <v>50</v>
      </c>
      <c r="S3644" s="390" t="str">
        <f>'EVCA sectoralclassification'!E58</f>
        <v>Business and industrial products</v>
      </c>
      <c r="T3644" s="382" t="s">
        <v>167</v>
      </c>
      <c r="U3644" s="78" t="s">
        <v>218</v>
      </c>
      <c r="V3644" s="427" t="s">
        <v>5177</v>
      </c>
      <c r="W3644" s="469"/>
      <c r="X3644" s="495">
        <v>45692</v>
      </c>
      <c r="Y3644" s="482"/>
      <c r="Z3644" s="494"/>
    </row>
    <row r="3645" spans="2:26" ht="42.45" hidden="1" customHeight="1" x14ac:dyDescent="0.3">
      <c r="B3645" s="405" t="str">
        <f t="shared" ca="1" si="578"/>
        <v>VERO</v>
      </c>
      <c r="C3645" s="406" t="b">
        <f t="shared" si="579"/>
        <v>1</v>
      </c>
      <c r="D3645" s="406" t="b">
        <f>+IF(Q3645='Convalida dati'!$B$16,AND('Dealflow centrale'!V3645&lt;&gt;"",I3645&lt;&gt;""),IF(AND('Dealflow centrale'!Q3645='Convalida dati'!$B$17,'Dealflow centrale'!I3645=""),OR('Dealflow centrale'!V3645="",V3645='Convalida dati'!$D$8),"FALSO"))</f>
        <v>1</v>
      </c>
      <c r="E3645" s="57" t="b">
        <f>+IF(OR(T3645='Convalida dati'!$F$4,T3645='Convalida dati'!$F$8),OR('Dealflow centrale'!V3645='Convalida dati'!$D$6,V3645='Convalida dati'!$D$7),IF(OR('Dealflow centrale'!T3645='Convalida dati'!$F$5,'Dealflow centrale'!T3645='Convalida dati'!$F$6,'Dealflow centrale'!T3645='Convalida dati'!$F$7),OR('Dealflow centrale'!V3645='Convalida dati'!$D$6,V3645='Convalida dati'!$D$12,'Dealflow centrale'!V3645='Convalida dati'!$D$11),IF(T3645="",OR(V3645="",V3645='Convalida dati'!$D$8),"FALSO")))</f>
        <v>1</v>
      </c>
      <c r="F3645" s="58" t="str">
        <f t="shared" ca="1" si="580"/>
        <v>OK</v>
      </c>
      <c r="G3645" s="60">
        <f t="shared" si="556"/>
        <v>3640</v>
      </c>
      <c r="H3645" s="402">
        <v>45684</v>
      </c>
      <c r="I3645" s="403">
        <v>45691</v>
      </c>
      <c r="J3645" s="279" t="s">
        <v>7167</v>
      </c>
      <c r="K3645" s="70" t="s">
        <v>62</v>
      </c>
      <c r="L3645" s="70" t="s">
        <v>165</v>
      </c>
      <c r="M3645" s="70" t="s">
        <v>90</v>
      </c>
      <c r="N3645" s="75"/>
      <c r="O3645" s="73" t="s">
        <v>5126</v>
      </c>
      <c r="P3645" s="72" t="s">
        <v>35</v>
      </c>
      <c r="Q3645" s="281" t="s">
        <v>170</v>
      </c>
      <c r="R3645" s="385" t="s">
        <v>53</v>
      </c>
      <c r="S3645" s="388" t="str">
        <f>'EVCA sectoralclassification'!E74</f>
        <v>Business and industrial services</v>
      </c>
      <c r="T3645" s="385" t="s">
        <v>167</v>
      </c>
      <c r="U3645" s="72" t="s">
        <v>218</v>
      </c>
      <c r="V3645" s="425" t="s">
        <v>5177</v>
      </c>
      <c r="W3645" s="461"/>
      <c r="X3645" s="488">
        <v>45692</v>
      </c>
      <c r="Y3645" s="483"/>
    </row>
    <row r="3646" spans="2:26" ht="42" hidden="1" customHeight="1" x14ac:dyDescent="0.3">
      <c r="B3646" s="56" t="str">
        <f t="shared" ref="B3646:B3669" ca="1" si="581">IF(AND(+H3646&lt;=X3646,X3646&lt;=TODAY()),"VERO","FALSO")</f>
        <v>VERO</v>
      </c>
      <c r="C3646" s="57" t="b">
        <f t="shared" ref="C3646:C3669" si="582">+(AND(G3646&lt;&gt;"",H3646&lt;&gt;"",J3646&lt;&gt;"",K3646&lt;&gt;"",L3646&lt;&gt;"",M3646&lt;&gt;"",P3646&lt;&gt;"",Q3646&lt;&gt;""))</f>
        <v>1</v>
      </c>
      <c r="D3646" s="57" t="b">
        <f>+IF(Q3646='Convalida dati'!$B$16,AND('Dealflow centrale'!V3646&lt;&gt;"",I3646&lt;&gt;""),IF(AND('Dealflow centrale'!Q3646='Convalida dati'!$B$17,'Dealflow centrale'!I3646=""),OR('Dealflow centrale'!V3646="",V3646='Convalida dati'!$D$8),"FALSO"))</f>
        <v>1</v>
      </c>
      <c r="E3646" s="57" t="b">
        <f>+IF(OR(T3646='Convalida dati'!$F$4,T3646='Convalida dati'!$F$8),OR('Dealflow centrale'!V3646='Convalida dati'!$D$6,V3646='Convalida dati'!$D$7),IF(OR('Dealflow centrale'!T3646='Convalida dati'!$F$5,'Dealflow centrale'!T3646='Convalida dati'!$F$6,'Dealflow centrale'!T3646='Convalida dati'!$F$7),OR('Dealflow centrale'!V3646='Convalida dati'!$D$6,V3646='Convalida dati'!$D$12,'Dealflow centrale'!V3646='Convalida dati'!$D$11),IF(T3646="",OR(V3646="",V3646='Convalida dati'!$D$8),"FALSO")))</f>
        <v>1</v>
      </c>
      <c r="F3646" s="58" t="str">
        <f t="shared" ref="F3646:F3669" ca="1" si="583">+IF(AND(B3646="VERO",C3646=TRUE,D3646=TRUE,E3646=TRUE),"OK","ERRORE")</f>
        <v>OK</v>
      </c>
      <c r="G3646" s="66">
        <f t="shared" si="556"/>
        <v>3641</v>
      </c>
      <c r="H3646" s="273">
        <v>45693</v>
      </c>
      <c r="I3646" s="296">
        <v>45693</v>
      </c>
      <c r="J3646" s="292" t="s">
        <v>7170</v>
      </c>
      <c r="K3646" s="76" t="s">
        <v>206</v>
      </c>
      <c r="L3646" s="76" t="s">
        <v>206</v>
      </c>
      <c r="M3646" s="76" t="s">
        <v>206</v>
      </c>
      <c r="N3646" s="77"/>
      <c r="O3646" s="272" t="s">
        <v>6609</v>
      </c>
      <c r="P3646" s="78" t="s">
        <v>34</v>
      </c>
      <c r="Q3646" s="280" t="s">
        <v>170</v>
      </c>
      <c r="R3646" s="382" t="s">
        <v>49</v>
      </c>
      <c r="S3646" s="390" t="str">
        <f>'EVCA sectoralclassification'!E214</f>
        <v>Systems software</v>
      </c>
      <c r="T3646" s="382" t="s">
        <v>40</v>
      </c>
      <c r="U3646" s="78" t="s">
        <v>218</v>
      </c>
      <c r="V3646" s="445" t="s">
        <v>174</v>
      </c>
      <c r="W3646" s="469"/>
      <c r="X3646" s="495">
        <v>45700</v>
      </c>
      <c r="Y3646" s="482" t="s">
        <v>6950</v>
      </c>
      <c r="Z3646" s="494"/>
    </row>
    <row r="3647" spans="2:26" ht="42.45" hidden="1" customHeight="1" x14ac:dyDescent="0.3">
      <c r="B3647" s="405" t="str">
        <f t="shared" ca="1" si="581"/>
        <v>VERO</v>
      </c>
      <c r="C3647" s="406" t="b">
        <f t="shared" si="582"/>
        <v>1</v>
      </c>
      <c r="D3647" s="406" t="b">
        <f>+IF(Q3647='Convalida dati'!$B$16,AND('Dealflow centrale'!V3647&lt;&gt;"",I3647&lt;&gt;""),IF(AND('Dealflow centrale'!Q3647='Convalida dati'!$B$17,'Dealflow centrale'!I3647=""),OR('Dealflow centrale'!V3647="",V3647='Convalida dati'!$D$8),"FALSO"))</f>
        <v>1</v>
      </c>
      <c r="E3647" s="57" t="b">
        <f>+IF(OR(T3647='Convalida dati'!$F$4,T3647='Convalida dati'!$F$8),OR('Dealflow centrale'!V3647='Convalida dati'!$D$6,V3647='Convalida dati'!$D$7),IF(OR('Dealflow centrale'!T3647='Convalida dati'!$F$5,'Dealflow centrale'!T3647='Convalida dati'!$F$6,'Dealflow centrale'!T3647='Convalida dati'!$F$7),OR('Dealflow centrale'!V3647='Convalida dati'!$D$6,V3647='Convalida dati'!$D$12,'Dealflow centrale'!V3647='Convalida dati'!$D$11),IF(T3647="",OR(V3647="",V3647='Convalida dati'!$D$8),"FALSO")))</f>
        <v>1</v>
      </c>
      <c r="F3647" s="58" t="str">
        <f t="shared" ca="1" si="583"/>
        <v>OK</v>
      </c>
      <c r="G3647" s="60">
        <f t="shared" si="556"/>
        <v>3642</v>
      </c>
      <c r="H3647" s="402">
        <v>45692</v>
      </c>
      <c r="I3647" s="403">
        <v>45692</v>
      </c>
      <c r="J3647" s="279" t="s">
        <v>7171</v>
      </c>
      <c r="K3647" s="70" t="s">
        <v>62</v>
      </c>
      <c r="L3647" s="70" t="s">
        <v>830</v>
      </c>
      <c r="M3647" s="70" t="s">
        <v>103</v>
      </c>
      <c r="N3647" s="75"/>
      <c r="O3647" s="73" t="s">
        <v>7191</v>
      </c>
      <c r="P3647" s="72" t="s">
        <v>35</v>
      </c>
      <c r="Q3647" s="281" t="s">
        <v>170</v>
      </c>
      <c r="R3647" s="385" t="s">
        <v>47</v>
      </c>
      <c r="S3647" s="388" t="str">
        <f>'EVCA sectoralclassification'!E144</f>
        <v>Consumer goods: other</v>
      </c>
      <c r="T3647" s="385" t="s">
        <v>167</v>
      </c>
      <c r="U3647" s="72" t="s">
        <v>218</v>
      </c>
      <c r="V3647" s="425" t="s">
        <v>5177</v>
      </c>
      <c r="W3647" s="461"/>
      <c r="X3647" s="488">
        <v>45700</v>
      </c>
      <c r="Y3647" s="483"/>
    </row>
    <row r="3648" spans="2:26" ht="42" hidden="1" customHeight="1" x14ac:dyDescent="0.3">
      <c r="B3648" s="56" t="str">
        <f t="shared" ca="1" si="581"/>
        <v>VERO</v>
      </c>
      <c r="C3648" s="57" t="b">
        <f t="shared" si="582"/>
        <v>1</v>
      </c>
      <c r="D3648" s="57" t="b">
        <f>+IF(Q3648='Convalida dati'!$B$16,AND('Dealflow centrale'!V3648&lt;&gt;"",I3648&lt;&gt;""),IF(AND('Dealflow centrale'!Q3648='Convalida dati'!$B$17,'Dealflow centrale'!I3648=""),OR('Dealflow centrale'!V3648="",V3648='Convalida dati'!$D$8),"FALSO"))</f>
        <v>1</v>
      </c>
      <c r="E3648" s="57" t="b">
        <f>+IF(OR(T3648='Convalida dati'!$F$4,T3648='Convalida dati'!$F$8),OR('Dealflow centrale'!V3648='Convalida dati'!$D$6,V3648='Convalida dati'!$D$7),IF(OR('Dealflow centrale'!T3648='Convalida dati'!$F$5,'Dealflow centrale'!T3648='Convalida dati'!$F$6,'Dealflow centrale'!T3648='Convalida dati'!$F$7),OR('Dealflow centrale'!V3648='Convalida dati'!$D$6,V3648='Convalida dati'!$D$12,'Dealflow centrale'!V3648='Convalida dati'!$D$11),IF(T3648="",OR(V3648="",V3648='Convalida dati'!$D$8),"FALSO")))</f>
        <v>1</v>
      </c>
      <c r="F3648" s="58" t="str">
        <f t="shared" ca="1" si="583"/>
        <v>OK</v>
      </c>
      <c r="G3648" s="66">
        <f t="shared" si="556"/>
        <v>3643</v>
      </c>
      <c r="H3648" s="273">
        <v>45691</v>
      </c>
      <c r="I3648" s="296">
        <v>45691</v>
      </c>
      <c r="J3648" s="292" t="s">
        <v>7172</v>
      </c>
      <c r="K3648" s="76" t="s">
        <v>62</v>
      </c>
      <c r="L3648" s="76" t="s">
        <v>206</v>
      </c>
      <c r="M3648" s="76" t="s">
        <v>206</v>
      </c>
      <c r="N3648" s="77"/>
      <c r="O3648" s="272" t="s">
        <v>7192</v>
      </c>
      <c r="P3648" s="78" t="s">
        <v>37</v>
      </c>
      <c r="Q3648" s="280" t="s">
        <v>170</v>
      </c>
      <c r="R3648" s="382" t="s">
        <v>49</v>
      </c>
      <c r="S3648" s="390" t="str">
        <f>'EVCA sectoralclassification'!E214</f>
        <v>Systems software</v>
      </c>
      <c r="T3648" s="382" t="s">
        <v>41</v>
      </c>
      <c r="U3648" s="78" t="s">
        <v>218</v>
      </c>
      <c r="V3648" s="427" t="s">
        <v>5177</v>
      </c>
      <c r="W3648" s="469"/>
      <c r="X3648" s="495">
        <v>45700</v>
      </c>
      <c r="Y3648" s="482" t="s">
        <v>7208</v>
      </c>
      <c r="Z3648" s="494"/>
    </row>
    <row r="3649" spans="2:26" ht="42.45" hidden="1" customHeight="1" x14ac:dyDescent="0.3">
      <c r="B3649" s="405" t="str">
        <f t="shared" ca="1" si="581"/>
        <v>VERO</v>
      </c>
      <c r="C3649" s="406" t="b">
        <f t="shared" si="582"/>
        <v>1</v>
      </c>
      <c r="D3649" s="406" t="b">
        <f>+IF(Q3649='Convalida dati'!$B$16,AND('Dealflow centrale'!V3649&lt;&gt;"",I3649&lt;&gt;""),IF(AND('Dealflow centrale'!Q3649='Convalida dati'!$B$17,'Dealflow centrale'!I3649=""),OR('Dealflow centrale'!V3649="",V3649='Convalida dati'!$D$8),"FALSO"))</f>
        <v>1</v>
      </c>
      <c r="E3649" s="57" t="b">
        <f>+IF(OR(T3649='Convalida dati'!$F$4,T3649='Convalida dati'!$F$8),OR('Dealflow centrale'!V3649='Convalida dati'!$D$6,V3649='Convalida dati'!$D$7),IF(OR('Dealflow centrale'!T3649='Convalida dati'!$F$5,'Dealflow centrale'!T3649='Convalida dati'!$F$6,'Dealflow centrale'!T3649='Convalida dati'!$F$7),OR('Dealflow centrale'!V3649='Convalida dati'!$D$6,V3649='Convalida dati'!$D$12,'Dealflow centrale'!V3649='Convalida dati'!$D$11),IF(T3649="",OR(V3649="",V3649='Convalida dati'!$D$8),"FALSO")))</f>
        <v>1</v>
      </c>
      <c r="F3649" s="58" t="str">
        <f t="shared" ca="1" si="583"/>
        <v>OK</v>
      </c>
      <c r="G3649" s="60">
        <f t="shared" si="556"/>
        <v>3644</v>
      </c>
      <c r="H3649" s="402">
        <v>45693</v>
      </c>
      <c r="I3649" s="403">
        <v>45693</v>
      </c>
      <c r="J3649" s="279" t="s">
        <v>7173</v>
      </c>
      <c r="K3649" s="70" t="s">
        <v>62</v>
      </c>
      <c r="L3649" s="70" t="s">
        <v>206</v>
      </c>
      <c r="M3649" s="70" t="s">
        <v>206</v>
      </c>
      <c r="N3649" s="75"/>
      <c r="O3649" s="73" t="s">
        <v>5739</v>
      </c>
      <c r="P3649" s="72" t="s">
        <v>83</v>
      </c>
      <c r="Q3649" s="281" t="s">
        <v>170</v>
      </c>
      <c r="R3649" s="385" t="s">
        <v>53</v>
      </c>
      <c r="S3649" s="388" t="str">
        <f>'EVCA sectoralclassification'!E74</f>
        <v>Business and industrial services</v>
      </c>
      <c r="T3649" s="385" t="s">
        <v>41</v>
      </c>
      <c r="U3649" s="72" t="s">
        <v>218</v>
      </c>
      <c r="V3649" s="425" t="s">
        <v>5177</v>
      </c>
      <c r="W3649" s="461"/>
      <c r="X3649" s="488">
        <v>45700</v>
      </c>
      <c r="Y3649" s="483"/>
    </row>
    <row r="3650" spans="2:26" ht="42" hidden="1" customHeight="1" x14ac:dyDescent="0.3">
      <c r="B3650" s="56" t="str">
        <f t="shared" ca="1" si="581"/>
        <v>VERO</v>
      </c>
      <c r="C3650" s="57" t="b">
        <f t="shared" si="582"/>
        <v>1</v>
      </c>
      <c r="D3650" s="57" t="b">
        <f>+IF(Q3650='Convalida dati'!$B$16,AND('Dealflow centrale'!V3650&lt;&gt;"",I3650&lt;&gt;""),IF(AND('Dealflow centrale'!Q3650='Convalida dati'!$B$17,'Dealflow centrale'!I3650=""),OR('Dealflow centrale'!V3650="",V3650='Convalida dati'!$D$8),"FALSO"))</f>
        <v>1</v>
      </c>
      <c r="E3650" s="57" t="b">
        <f>+IF(OR(T3650='Convalida dati'!$F$4,T3650='Convalida dati'!$F$8),OR('Dealflow centrale'!V3650='Convalida dati'!$D$6,V3650='Convalida dati'!$D$7),IF(OR('Dealflow centrale'!T3650='Convalida dati'!$F$5,'Dealflow centrale'!T3650='Convalida dati'!$F$6,'Dealflow centrale'!T3650='Convalida dati'!$F$7),OR('Dealflow centrale'!V3650='Convalida dati'!$D$6,V3650='Convalida dati'!$D$12,'Dealflow centrale'!V3650='Convalida dati'!$D$11),IF(T3650="",OR(V3650="",V3650='Convalida dati'!$D$8),"FALSO")))</f>
        <v>1</v>
      </c>
      <c r="F3650" s="58" t="str">
        <f t="shared" ca="1" si="583"/>
        <v>OK</v>
      </c>
      <c r="G3650" s="66">
        <f t="shared" si="556"/>
        <v>3645</v>
      </c>
      <c r="H3650" s="273">
        <v>45694</v>
      </c>
      <c r="I3650" s="296">
        <v>45694</v>
      </c>
      <c r="J3650" s="292" t="s">
        <v>7194</v>
      </c>
      <c r="K3650" s="76" t="s">
        <v>62</v>
      </c>
      <c r="L3650" s="76" t="s">
        <v>802</v>
      </c>
      <c r="M3650" s="76" t="s">
        <v>99</v>
      </c>
      <c r="N3650" s="77"/>
      <c r="O3650" s="272" t="s">
        <v>7193</v>
      </c>
      <c r="P3650" s="78" t="s">
        <v>35</v>
      </c>
      <c r="Q3650" s="280" t="s">
        <v>170</v>
      </c>
      <c r="R3650" s="382" t="s">
        <v>52</v>
      </c>
      <c r="S3650" s="390" t="str">
        <f>'EVCA sectoralclassification'!E231</f>
        <v>Medical devices and supplies</v>
      </c>
      <c r="T3650" s="382" t="s">
        <v>166</v>
      </c>
      <c r="U3650" s="78" t="s">
        <v>218</v>
      </c>
      <c r="V3650" s="427" t="s">
        <v>5177</v>
      </c>
      <c r="W3650" s="469"/>
      <c r="X3650" s="495">
        <v>45700</v>
      </c>
      <c r="Y3650" s="482"/>
      <c r="Z3650" s="494"/>
    </row>
    <row r="3651" spans="2:26" ht="42.45" hidden="1" customHeight="1" x14ac:dyDescent="0.3">
      <c r="B3651" s="405" t="str">
        <f t="shared" ca="1" si="581"/>
        <v>VERO</v>
      </c>
      <c r="C3651" s="406" t="b">
        <f t="shared" si="582"/>
        <v>1</v>
      </c>
      <c r="D3651" s="406" t="b">
        <f>+IF(Q3651='Convalida dati'!$B$16,AND('Dealflow centrale'!V3651&lt;&gt;"",I3651&lt;&gt;""),IF(AND('Dealflow centrale'!Q3651='Convalida dati'!$B$17,'Dealflow centrale'!I3651=""),OR('Dealflow centrale'!V3651="",V3651='Convalida dati'!$D$8),"FALSO"))</f>
        <v>1</v>
      </c>
      <c r="E3651" s="57" t="b">
        <f>+IF(OR(T3651='Convalida dati'!$F$4,T3651='Convalida dati'!$F$8),OR('Dealflow centrale'!V3651='Convalida dati'!$D$6,V3651='Convalida dati'!$D$7),IF(OR('Dealflow centrale'!T3651='Convalida dati'!$F$5,'Dealflow centrale'!T3651='Convalida dati'!$F$6,'Dealflow centrale'!T3651='Convalida dati'!$F$7),OR('Dealflow centrale'!V3651='Convalida dati'!$D$6,V3651='Convalida dati'!$D$12,'Dealflow centrale'!V3651='Convalida dati'!$D$11),IF(T3651="",OR(V3651="",V3651='Convalida dati'!$D$8),"FALSO")))</f>
        <v>1</v>
      </c>
      <c r="F3651" s="58" t="str">
        <f t="shared" ca="1" si="583"/>
        <v>OK</v>
      </c>
      <c r="G3651" s="60">
        <f t="shared" si="556"/>
        <v>3646</v>
      </c>
      <c r="H3651" s="402">
        <v>45695</v>
      </c>
      <c r="I3651" s="403">
        <v>45695</v>
      </c>
      <c r="J3651" s="279" t="s">
        <v>7174</v>
      </c>
      <c r="K3651" s="70" t="s">
        <v>62</v>
      </c>
      <c r="L3651" s="70" t="s">
        <v>933</v>
      </c>
      <c r="M3651" s="70" t="s">
        <v>70</v>
      </c>
      <c r="N3651" s="75" t="s">
        <v>111</v>
      </c>
      <c r="O3651" s="73"/>
      <c r="P3651" s="72" t="s">
        <v>36</v>
      </c>
      <c r="Q3651" s="281" t="s">
        <v>170</v>
      </c>
      <c r="R3651" s="385" t="s">
        <v>49</v>
      </c>
      <c r="S3651" s="388" t="str">
        <f>'EVCA sectoralclassification'!E214</f>
        <v>Systems software</v>
      </c>
      <c r="T3651" s="385" t="s">
        <v>166</v>
      </c>
      <c r="U3651" s="72" t="s">
        <v>218</v>
      </c>
      <c r="V3651" s="425" t="s">
        <v>5177</v>
      </c>
      <c r="W3651" s="461"/>
      <c r="X3651" s="488">
        <v>45706</v>
      </c>
      <c r="Y3651" s="483" t="s">
        <v>7236</v>
      </c>
    </row>
    <row r="3652" spans="2:26" ht="42" hidden="1" customHeight="1" x14ac:dyDescent="0.3">
      <c r="B3652" s="56" t="str">
        <f ca="1">IF(AND(+H3652&lt;=X3652,X3652&lt;=TODAY()),"VERO","FALSO")</f>
        <v>VERO</v>
      </c>
      <c r="C3652" s="57" t="b">
        <f t="shared" si="582"/>
        <v>1</v>
      </c>
      <c r="D3652" s="57" t="b">
        <f>+IF(Q3652='Convalida dati'!$B$16,AND('Dealflow centrale'!V3652&lt;&gt;"",I3652&lt;&gt;""),IF(AND('Dealflow centrale'!Q3652='Convalida dati'!$B$17,'Dealflow centrale'!I3652=""),OR('Dealflow centrale'!V3652="",V3652='Convalida dati'!$D$8),"FALSO"))</f>
        <v>1</v>
      </c>
      <c r="E3652" s="57" t="b">
        <f>+IF(OR(T3652='Convalida dati'!$F$4,T3652='Convalida dati'!$F$8),OR('Dealflow centrale'!V3652='Convalida dati'!$D$6,V3652='Convalida dati'!$D$7),IF(OR('Dealflow centrale'!T3652='Convalida dati'!$F$5,'Dealflow centrale'!T3652='Convalida dati'!$F$6,'Dealflow centrale'!T3652='Convalida dati'!$F$7),OR('Dealflow centrale'!V3652='Convalida dati'!$D$6,V3652='Convalida dati'!$D$12,'Dealflow centrale'!V3652='Convalida dati'!$D$11),IF(T3652="",OR(V3652="",V3652='Convalida dati'!$D$8),"FALSO")))</f>
        <v>1</v>
      </c>
      <c r="F3652" s="58" t="str">
        <f t="shared" ca="1" si="583"/>
        <v>OK</v>
      </c>
      <c r="G3652" s="66">
        <f t="shared" si="556"/>
        <v>3647</v>
      </c>
      <c r="H3652" s="273">
        <v>45695</v>
      </c>
      <c r="I3652" s="296">
        <v>45695</v>
      </c>
      <c r="J3652" s="292" t="s">
        <v>7195</v>
      </c>
      <c r="K3652" s="76" t="s">
        <v>62</v>
      </c>
      <c r="L3652" s="76" t="s">
        <v>206</v>
      </c>
      <c r="M3652" s="76" t="s">
        <v>206</v>
      </c>
      <c r="N3652" s="77" t="s">
        <v>6239</v>
      </c>
      <c r="O3652" s="272"/>
      <c r="P3652" s="78" t="s">
        <v>36</v>
      </c>
      <c r="Q3652" s="280" t="s">
        <v>170</v>
      </c>
      <c r="R3652" s="382" t="s">
        <v>53</v>
      </c>
      <c r="S3652" s="390" t="str">
        <f>'EVCA sectoralclassification'!E145</f>
        <v>Educational and training products/services</v>
      </c>
      <c r="T3652" s="382" t="s">
        <v>41</v>
      </c>
      <c r="U3652" s="78" t="s">
        <v>218</v>
      </c>
      <c r="V3652" s="427" t="s">
        <v>5177</v>
      </c>
      <c r="W3652" s="469"/>
      <c r="X3652" s="495">
        <v>45700</v>
      </c>
      <c r="Y3652" s="482"/>
      <c r="Z3652" s="494"/>
    </row>
    <row r="3653" spans="2:26" ht="42.45" hidden="1" customHeight="1" x14ac:dyDescent="0.3">
      <c r="B3653" s="405" t="str">
        <f t="shared" ca="1" si="581"/>
        <v>VERO</v>
      </c>
      <c r="C3653" s="406" t="b">
        <f t="shared" si="582"/>
        <v>1</v>
      </c>
      <c r="D3653" s="406" t="b">
        <f>+IF(Q3653='Convalida dati'!$B$16,AND('Dealflow centrale'!V3653&lt;&gt;"",I3653&lt;&gt;""),IF(AND('Dealflow centrale'!Q3653='Convalida dati'!$B$17,'Dealflow centrale'!I3653=""),OR('Dealflow centrale'!V3653="",V3653='Convalida dati'!$D$8),"FALSO"))</f>
        <v>1</v>
      </c>
      <c r="E3653" s="57" t="b">
        <f>+IF(OR(T3653='Convalida dati'!$F$4,T3653='Convalida dati'!$F$8),OR('Dealflow centrale'!V3653='Convalida dati'!$D$6,V3653='Convalida dati'!$D$7),IF(OR('Dealflow centrale'!T3653='Convalida dati'!$F$5,'Dealflow centrale'!T3653='Convalida dati'!$F$6,'Dealflow centrale'!T3653='Convalida dati'!$F$7),OR('Dealflow centrale'!V3653='Convalida dati'!$D$6,V3653='Convalida dati'!$D$12,'Dealflow centrale'!V3653='Convalida dati'!$D$11),IF(T3653="",OR(V3653="",V3653='Convalida dati'!$D$8),"FALSO")))</f>
        <v>1</v>
      </c>
      <c r="F3653" s="58" t="str">
        <f t="shared" ca="1" si="583"/>
        <v>OK</v>
      </c>
      <c r="G3653" s="60">
        <f t="shared" si="556"/>
        <v>3648</v>
      </c>
      <c r="H3653" s="402">
        <v>45695</v>
      </c>
      <c r="I3653" s="403">
        <v>45695</v>
      </c>
      <c r="J3653" s="279" t="s">
        <v>7175</v>
      </c>
      <c r="K3653" s="70" t="s">
        <v>62</v>
      </c>
      <c r="L3653" s="70" t="s">
        <v>202</v>
      </c>
      <c r="M3653" s="70" t="s">
        <v>89</v>
      </c>
      <c r="N3653" s="75" t="s">
        <v>6239</v>
      </c>
      <c r="O3653" s="73"/>
      <c r="P3653" s="72" t="s">
        <v>36</v>
      </c>
      <c r="Q3653" s="281" t="s">
        <v>170</v>
      </c>
      <c r="R3653" s="385" t="s">
        <v>49</v>
      </c>
      <c r="S3653" s="388" t="str">
        <f>'EVCA sectoralclassification'!E214</f>
        <v>Systems software</v>
      </c>
      <c r="T3653" s="385" t="s">
        <v>41</v>
      </c>
      <c r="U3653" s="72" t="s">
        <v>218</v>
      </c>
      <c r="V3653" s="441" t="s">
        <v>6460</v>
      </c>
      <c r="W3653" s="461"/>
      <c r="X3653" s="488">
        <v>45700</v>
      </c>
      <c r="Y3653" s="483" t="s">
        <v>7196</v>
      </c>
    </row>
    <row r="3654" spans="2:26" ht="42" hidden="1" customHeight="1" x14ac:dyDescent="0.3">
      <c r="B3654" s="56" t="str">
        <f ca="1">IF(AND(+H3654&lt;=X3654,X3654&lt;=TODAY()),"VERO","FALSO")</f>
        <v>VERO</v>
      </c>
      <c r="C3654" s="57" t="b">
        <f t="shared" si="582"/>
        <v>1</v>
      </c>
      <c r="D3654" s="57" t="b">
        <f>+IF(Q3654='Convalida dati'!$B$16,AND('Dealflow centrale'!V3654&lt;&gt;"",I3654&lt;&gt;""),IF(AND('Dealflow centrale'!Q3654='Convalida dati'!$B$17,'Dealflow centrale'!I3654=""),OR('Dealflow centrale'!V3654="",V3654='Convalida dati'!$D$8),"FALSO"))</f>
        <v>1</v>
      </c>
      <c r="E3654" s="57" t="b">
        <f>+IF(OR(T3654='Convalida dati'!$F$4,T3654='Convalida dati'!$F$8),OR('Dealflow centrale'!V3654='Convalida dati'!$D$6,V3654='Convalida dati'!$D$7),IF(OR('Dealflow centrale'!T3654='Convalida dati'!$F$5,'Dealflow centrale'!T3654='Convalida dati'!$F$6,'Dealflow centrale'!T3654='Convalida dati'!$F$7),OR('Dealflow centrale'!V3654='Convalida dati'!$D$6,V3654='Convalida dati'!$D$12,'Dealflow centrale'!V3654='Convalida dati'!$D$11),IF(T3654="",OR(V3654="",V3654='Convalida dati'!$D$8),"FALSO")))</f>
        <v>1</v>
      </c>
      <c r="F3654" s="58" t="str">
        <f t="shared" ca="1" si="583"/>
        <v>OK</v>
      </c>
      <c r="G3654" s="66">
        <f t="shared" si="556"/>
        <v>3649</v>
      </c>
      <c r="H3654" s="273">
        <v>45695</v>
      </c>
      <c r="I3654" s="296">
        <v>45695</v>
      </c>
      <c r="J3654" s="292" t="s">
        <v>7176</v>
      </c>
      <c r="K3654" s="76" t="s">
        <v>64</v>
      </c>
      <c r="L3654" s="76" t="s">
        <v>705</v>
      </c>
      <c r="M3654" s="76" t="s">
        <v>187</v>
      </c>
      <c r="N3654" s="77" t="s">
        <v>6239</v>
      </c>
      <c r="O3654" s="272"/>
      <c r="P3654" s="78" t="s">
        <v>36</v>
      </c>
      <c r="Q3654" s="280" t="s">
        <v>170</v>
      </c>
      <c r="R3654" s="382" t="s">
        <v>49</v>
      </c>
      <c r="S3654" s="390" t="str">
        <f>'EVCA sectoralclassification'!E214</f>
        <v>Systems software</v>
      </c>
      <c r="T3654" s="382" t="s">
        <v>41</v>
      </c>
      <c r="U3654" s="78" t="s">
        <v>218</v>
      </c>
      <c r="V3654" s="440" t="s">
        <v>174</v>
      </c>
      <c r="W3654" s="469"/>
      <c r="X3654" s="495">
        <v>45700</v>
      </c>
      <c r="Y3654" s="482" t="s">
        <v>4408</v>
      </c>
      <c r="Z3654" s="494"/>
    </row>
    <row r="3655" spans="2:26" ht="42.45" hidden="1" customHeight="1" x14ac:dyDescent="0.3">
      <c r="B3655" s="405" t="str">
        <f t="shared" ca="1" si="581"/>
        <v>VERO</v>
      </c>
      <c r="C3655" s="406" t="b">
        <f t="shared" si="582"/>
        <v>1</v>
      </c>
      <c r="D3655" s="406" t="b">
        <f>+IF(Q3655='Convalida dati'!$B$16,AND('Dealflow centrale'!V3655&lt;&gt;"",I3655&lt;&gt;""),IF(AND('Dealflow centrale'!Q3655='Convalida dati'!$B$17,'Dealflow centrale'!I3655=""),OR('Dealflow centrale'!V3655="",V3655='Convalida dati'!$D$8),"FALSO"))</f>
        <v>1</v>
      </c>
      <c r="E3655" s="57" t="b">
        <f>+IF(OR(T3655='Convalida dati'!$F$4,T3655='Convalida dati'!$F$8),OR('Dealflow centrale'!V3655='Convalida dati'!$D$6,V3655='Convalida dati'!$D$7),IF(OR('Dealflow centrale'!T3655='Convalida dati'!$F$5,'Dealflow centrale'!T3655='Convalida dati'!$F$6,'Dealflow centrale'!T3655='Convalida dati'!$F$7),OR('Dealflow centrale'!V3655='Convalida dati'!$D$6,V3655='Convalida dati'!$D$12,'Dealflow centrale'!V3655='Convalida dati'!$D$11),IF(T3655="",OR(V3655="",V3655='Convalida dati'!$D$8),"FALSO")))</f>
        <v>1</v>
      </c>
      <c r="F3655" s="58" t="str">
        <f t="shared" ca="1" si="583"/>
        <v>OK</v>
      </c>
      <c r="G3655" s="60">
        <f t="shared" si="556"/>
        <v>3650</v>
      </c>
      <c r="H3655" s="402">
        <v>45695</v>
      </c>
      <c r="I3655" s="403">
        <v>45695</v>
      </c>
      <c r="J3655" s="279" t="s">
        <v>7177</v>
      </c>
      <c r="K3655" s="70" t="s">
        <v>62</v>
      </c>
      <c r="L3655" s="70" t="s">
        <v>1019</v>
      </c>
      <c r="M3655" s="70" t="s">
        <v>87</v>
      </c>
      <c r="N3655" s="75" t="s">
        <v>6239</v>
      </c>
      <c r="O3655" s="73"/>
      <c r="P3655" s="72" t="s">
        <v>36</v>
      </c>
      <c r="Q3655" s="281" t="s">
        <v>170</v>
      </c>
      <c r="R3655" s="385" t="s">
        <v>48</v>
      </c>
      <c r="S3655" s="388" t="str">
        <f>'EVCA sectoralclassification'!E147</f>
        <v>Educational and training products/services</v>
      </c>
      <c r="T3655" s="385" t="s">
        <v>41</v>
      </c>
      <c r="U3655" s="72" t="s">
        <v>218</v>
      </c>
      <c r="V3655" s="441" t="s">
        <v>6460</v>
      </c>
      <c r="W3655" s="461" t="s">
        <v>5177</v>
      </c>
      <c r="X3655" s="488">
        <v>45713</v>
      </c>
      <c r="Y3655" s="483" t="s">
        <v>7263</v>
      </c>
    </row>
    <row r="3656" spans="2:26" ht="42" hidden="1" customHeight="1" x14ac:dyDescent="0.3">
      <c r="B3656" s="56" t="str">
        <f t="shared" ca="1" si="581"/>
        <v>VERO</v>
      </c>
      <c r="C3656" s="57" t="b">
        <f t="shared" si="582"/>
        <v>1</v>
      </c>
      <c r="D3656" s="57" t="b">
        <f>+IF(Q3656='Convalida dati'!$B$16,AND('Dealflow centrale'!V3656&lt;&gt;"",I3656&lt;&gt;""),IF(AND('Dealflow centrale'!Q3656='Convalida dati'!$B$17,'Dealflow centrale'!I3656=""),OR('Dealflow centrale'!V3656="",V3656='Convalida dati'!$D$8),"FALSO"))</f>
        <v>1</v>
      </c>
      <c r="E3656" s="57" t="b">
        <f>+IF(OR(T3656='Convalida dati'!$F$4,T3656='Convalida dati'!$F$8),OR('Dealflow centrale'!V3656='Convalida dati'!$D$6,V3656='Convalida dati'!$D$7),IF(OR('Dealflow centrale'!T3656='Convalida dati'!$F$5,'Dealflow centrale'!T3656='Convalida dati'!$F$6,'Dealflow centrale'!T3656='Convalida dati'!$F$7),OR('Dealflow centrale'!V3656='Convalida dati'!$D$6,V3656='Convalida dati'!$D$12,'Dealflow centrale'!V3656='Convalida dati'!$D$11),IF(T3656="",OR(V3656="",V3656='Convalida dati'!$D$8),"FALSO")))</f>
        <v>1</v>
      </c>
      <c r="F3656" s="58" t="str">
        <f t="shared" ca="1" si="583"/>
        <v>OK</v>
      </c>
      <c r="G3656" s="66">
        <f t="shared" si="556"/>
        <v>3651</v>
      </c>
      <c r="H3656" s="273">
        <v>45695</v>
      </c>
      <c r="I3656" s="296">
        <v>45695</v>
      </c>
      <c r="J3656" s="292" t="s">
        <v>7197</v>
      </c>
      <c r="K3656" s="76" t="s">
        <v>62</v>
      </c>
      <c r="L3656" s="76" t="s">
        <v>192</v>
      </c>
      <c r="M3656" s="76" t="s">
        <v>95</v>
      </c>
      <c r="N3656" s="77" t="s">
        <v>6239</v>
      </c>
      <c r="O3656" s="272"/>
      <c r="P3656" s="78" t="s">
        <v>36</v>
      </c>
      <c r="Q3656" s="280" t="s">
        <v>170</v>
      </c>
      <c r="R3656" s="382" t="s">
        <v>48</v>
      </c>
      <c r="S3656" s="390" t="str">
        <f>'EVCA sectoralclassification'!E147</f>
        <v>Educational and training products/services</v>
      </c>
      <c r="T3656" s="382" t="s">
        <v>41</v>
      </c>
      <c r="U3656" s="78" t="s">
        <v>218</v>
      </c>
      <c r="V3656" s="427" t="s">
        <v>5177</v>
      </c>
      <c r="W3656" s="469"/>
      <c r="X3656" s="495">
        <v>45700</v>
      </c>
      <c r="Y3656" s="482"/>
      <c r="Z3656" s="494"/>
    </row>
    <row r="3657" spans="2:26" ht="42.45" hidden="1" customHeight="1" x14ac:dyDescent="0.3">
      <c r="B3657" s="405" t="str">
        <f t="shared" ca="1" si="581"/>
        <v>VERO</v>
      </c>
      <c r="C3657" s="406" t="b">
        <f t="shared" si="582"/>
        <v>1</v>
      </c>
      <c r="D3657" s="406" t="b">
        <f>+IF(Q3657='Convalida dati'!$B$16,AND('Dealflow centrale'!V3657&lt;&gt;"",I3657&lt;&gt;""),IF(AND('Dealflow centrale'!Q3657='Convalida dati'!$B$17,'Dealflow centrale'!I3657=""),OR('Dealflow centrale'!V3657="",V3657='Convalida dati'!$D$8),"FALSO"))</f>
        <v>1</v>
      </c>
      <c r="E3657" s="57" t="b">
        <f>+IF(OR(T3657='Convalida dati'!$F$4,T3657='Convalida dati'!$F$8),OR('Dealflow centrale'!V3657='Convalida dati'!$D$6,V3657='Convalida dati'!$D$7),IF(OR('Dealflow centrale'!T3657='Convalida dati'!$F$5,'Dealflow centrale'!T3657='Convalida dati'!$F$6,'Dealflow centrale'!T3657='Convalida dati'!$F$7),OR('Dealflow centrale'!V3657='Convalida dati'!$D$6,V3657='Convalida dati'!$D$12,'Dealflow centrale'!V3657='Convalida dati'!$D$11),IF(T3657="",OR(V3657="",V3657='Convalida dati'!$D$8),"FALSO")))</f>
        <v>1</v>
      </c>
      <c r="F3657" s="58" t="str">
        <f t="shared" ca="1" si="583"/>
        <v>OK</v>
      </c>
      <c r="G3657" s="60">
        <f t="shared" si="556"/>
        <v>3652</v>
      </c>
      <c r="H3657" s="402">
        <v>45695</v>
      </c>
      <c r="I3657" s="403">
        <v>45695</v>
      </c>
      <c r="J3657" s="279" t="s">
        <v>7178</v>
      </c>
      <c r="K3657" s="70" t="s">
        <v>62</v>
      </c>
      <c r="L3657" s="70" t="s">
        <v>1008</v>
      </c>
      <c r="M3657" s="70" t="s">
        <v>92</v>
      </c>
      <c r="N3657" s="75" t="s">
        <v>6239</v>
      </c>
      <c r="O3657" s="73"/>
      <c r="P3657" s="72" t="s">
        <v>36</v>
      </c>
      <c r="Q3657" s="281" t="s">
        <v>170</v>
      </c>
      <c r="R3657" s="385" t="s">
        <v>49</v>
      </c>
      <c r="S3657" s="388" t="str">
        <f>'EVCA sectoralclassification'!E214</f>
        <v>Systems software</v>
      </c>
      <c r="T3657" s="385" t="s">
        <v>41</v>
      </c>
      <c r="U3657" s="72" t="s">
        <v>218</v>
      </c>
      <c r="V3657" s="425" t="s">
        <v>5177</v>
      </c>
      <c r="W3657" s="461"/>
      <c r="X3657" s="488">
        <v>45700</v>
      </c>
      <c r="Y3657" s="483"/>
    </row>
    <row r="3658" spans="2:26" ht="42" hidden="1" customHeight="1" x14ac:dyDescent="0.3">
      <c r="B3658" s="56" t="str">
        <f t="shared" ca="1" si="581"/>
        <v>VERO</v>
      </c>
      <c r="C3658" s="57" t="b">
        <f t="shared" si="582"/>
        <v>1</v>
      </c>
      <c r="D3658" s="57" t="b">
        <f>+IF(Q3658='Convalida dati'!$B$16,AND('Dealflow centrale'!V3658&lt;&gt;"",I3658&lt;&gt;""),IF(AND('Dealflow centrale'!Q3658='Convalida dati'!$B$17,'Dealflow centrale'!I3658=""),OR('Dealflow centrale'!V3658="",V3658='Convalida dati'!$D$8),"FALSO"))</f>
        <v>1</v>
      </c>
      <c r="E3658" s="57" t="b">
        <f>+IF(OR(T3658='Convalida dati'!$F$4,T3658='Convalida dati'!$F$8),OR('Dealflow centrale'!V3658='Convalida dati'!$D$6,V3658='Convalida dati'!$D$7),IF(OR('Dealflow centrale'!T3658='Convalida dati'!$F$5,'Dealflow centrale'!T3658='Convalida dati'!$F$6,'Dealflow centrale'!T3658='Convalida dati'!$F$7),OR('Dealflow centrale'!V3658='Convalida dati'!$D$6,V3658='Convalida dati'!$D$12,'Dealflow centrale'!V3658='Convalida dati'!$D$11),IF(T3658="",OR(V3658="",V3658='Convalida dati'!$D$8),"FALSO")))</f>
        <v>1</v>
      </c>
      <c r="F3658" s="58" t="str">
        <f t="shared" ca="1" si="583"/>
        <v>OK</v>
      </c>
      <c r="G3658" s="66">
        <f t="shared" si="556"/>
        <v>3653</v>
      </c>
      <c r="H3658" s="273">
        <v>45687</v>
      </c>
      <c r="I3658" s="296">
        <v>45693</v>
      </c>
      <c r="J3658" s="292" t="s">
        <v>7179</v>
      </c>
      <c r="K3658" s="76" t="s">
        <v>62</v>
      </c>
      <c r="L3658" s="76" t="s">
        <v>773</v>
      </c>
      <c r="M3658" s="76" t="s">
        <v>98</v>
      </c>
      <c r="N3658" s="77" t="s">
        <v>6968</v>
      </c>
      <c r="O3658" s="272"/>
      <c r="P3658" s="78" t="s">
        <v>36</v>
      </c>
      <c r="Q3658" s="280" t="s">
        <v>170</v>
      </c>
      <c r="R3658" s="382" t="s">
        <v>46</v>
      </c>
      <c r="S3658" s="390" t="str">
        <f>'EVCA sectoralclassification'!E178</f>
        <v>Environmental services</v>
      </c>
      <c r="T3658" s="382" t="s">
        <v>41</v>
      </c>
      <c r="U3658" s="74" t="s">
        <v>1085</v>
      </c>
      <c r="V3658" s="444" t="s">
        <v>6460</v>
      </c>
      <c r="W3658" s="465" t="s">
        <v>5177</v>
      </c>
      <c r="X3658" s="495">
        <v>45713</v>
      </c>
      <c r="Y3658" s="482" t="s">
        <v>7265</v>
      </c>
      <c r="Z3658" s="494"/>
    </row>
    <row r="3659" spans="2:26" ht="42.45" hidden="1" customHeight="1" x14ac:dyDescent="0.3">
      <c r="B3659" s="405" t="str">
        <f t="shared" ca="1" si="581"/>
        <v>VERO</v>
      </c>
      <c r="C3659" s="406" t="b">
        <f t="shared" si="582"/>
        <v>1</v>
      </c>
      <c r="D3659" s="406" t="b">
        <f>+IF(Q3659='Convalida dati'!$B$16,AND('Dealflow centrale'!V3659&lt;&gt;"",I3659&lt;&gt;""),IF(AND('Dealflow centrale'!Q3659='Convalida dati'!$B$17,'Dealflow centrale'!I3659=""),OR('Dealflow centrale'!V3659="",V3659='Convalida dati'!$D$8),"FALSO"))</f>
        <v>1</v>
      </c>
      <c r="E3659" s="57" t="b">
        <f>+IF(OR(T3659='Convalida dati'!$F$4,T3659='Convalida dati'!$F$8),OR('Dealflow centrale'!V3659='Convalida dati'!$D$6,V3659='Convalida dati'!$D$7),IF(OR('Dealflow centrale'!T3659='Convalida dati'!$F$5,'Dealflow centrale'!T3659='Convalida dati'!$F$6,'Dealflow centrale'!T3659='Convalida dati'!$F$7),OR('Dealflow centrale'!V3659='Convalida dati'!$D$6,V3659='Convalida dati'!$D$12,'Dealflow centrale'!V3659='Convalida dati'!$D$11),IF(T3659="",OR(V3659="",V3659='Convalida dati'!$D$8),"FALSO")))</f>
        <v>1</v>
      </c>
      <c r="F3659" s="58" t="str">
        <f t="shared" ca="1" si="583"/>
        <v>OK</v>
      </c>
      <c r="G3659" s="60">
        <f t="shared" si="556"/>
        <v>3654</v>
      </c>
      <c r="H3659" s="402">
        <v>45687</v>
      </c>
      <c r="I3659" s="403">
        <v>45693</v>
      </c>
      <c r="J3659" s="279" t="s">
        <v>7180</v>
      </c>
      <c r="K3659" s="70" t="s">
        <v>62</v>
      </c>
      <c r="L3659" s="70" t="s">
        <v>149</v>
      </c>
      <c r="M3659" s="70" t="s">
        <v>92</v>
      </c>
      <c r="N3659" s="75" t="s">
        <v>6968</v>
      </c>
      <c r="O3659" s="73"/>
      <c r="P3659" s="72" t="s">
        <v>36</v>
      </c>
      <c r="Q3659" s="281" t="s">
        <v>170</v>
      </c>
      <c r="R3659" s="385" t="s">
        <v>49</v>
      </c>
      <c r="S3659" s="388" t="str">
        <f>'EVCA sectoralclassification'!E214</f>
        <v>Systems software</v>
      </c>
      <c r="T3659" s="385" t="s">
        <v>41</v>
      </c>
      <c r="U3659" s="72" t="s">
        <v>218</v>
      </c>
      <c r="V3659" s="425" t="s">
        <v>5177</v>
      </c>
      <c r="W3659" s="461"/>
      <c r="X3659" s="488">
        <v>45700</v>
      </c>
      <c r="Y3659" s="483"/>
    </row>
    <row r="3660" spans="2:26" ht="42" hidden="1" customHeight="1" x14ac:dyDescent="0.3">
      <c r="B3660" s="56" t="str">
        <f t="shared" ca="1" si="581"/>
        <v>VERO</v>
      </c>
      <c r="C3660" s="57" t="b">
        <f t="shared" si="582"/>
        <v>1</v>
      </c>
      <c r="D3660" s="57" t="b">
        <f>+IF(Q3660='Convalida dati'!$B$16,AND('Dealflow centrale'!V3660&lt;&gt;"",I3660&lt;&gt;""),IF(AND('Dealflow centrale'!Q3660='Convalida dati'!$B$17,'Dealflow centrale'!I3660=""),OR('Dealflow centrale'!V3660="",V3660='Convalida dati'!$D$8),"FALSO"))</f>
        <v>1</v>
      </c>
      <c r="E3660" s="57" t="b">
        <f>+IF(OR(T3660='Convalida dati'!$F$4,T3660='Convalida dati'!$F$8),OR('Dealflow centrale'!V3660='Convalida dati'!$D$6,V3660='Convalida dati'!$D$7),IF(OR('Dealflow centrale'!T3660='Convalida dati'!$F$5,'Dealflow centrale'!T3660='Convalida dati'!$F$6,'Dealflow centrale'!T3660='Convalida dati'!$F$7),OR('Dealflow centrale'!V3660='Convalida dati'!$D$6,V3660='Convalida dati'!$D$12,'Dealflow centrale'!V3660='Convalida dati'!$D$11),IF(T3660="",OR(V3660="",V3660='Convalida dati'!$D$8),"FALSO")))</f>
        <v>1</v>
      </c>
      <c r="F3660" s="58" t="str">
        <f t="shared" ca="1" si="583"/>
        <v>OK</v>
      </c>
      <c r="G3660" s="66">
        <f t="shared" si="556"/>
        <v>3655</v>
      </c>
      <c r="H3660" s="273">
        <v>45687</v>
      </c>
      <c r="I3660" s="296">
        <v>45693</v>
      </c>
      <c r="J3660" s="292" t="s">
        <v>7181</v>
      </c>
      <c r="K3660" s="76" t="s">
        <v>62</v>
      </c>
      <c r="L3660" s="76" t="s">
        <v>202</v>
      </c>
      <c r="M3660" s="76" t="s">
        <v>89</v>
      </c>
      <c r="N3660" s="77" t="s">
        <v>6968</v>
      </c>
      <c r="O3660" s="272"/>
      <c r="P3660" s="78" t="s">
        <v>36</v>
      </c>
      <c r="Q3660" s="280" t="s">
        <v>170</v>
      </c>
      <c r="R3660" s="382" t="s">
        <v>45</v>
      </c>
      <c r="S3660" s="390" t="str">
        <f>'EVCA sectoralclassification'!E223</f>
        <v>Biotechnology</v>
      </c>
      <c r="T3660" s="382" t="s">
        <v>41</v>
      </c>
      <c r="U3660" s="78" t="s">
        <v>887</v>
      </c>
      <c r="V3660" s="444" t="s">
        <v>6460</v>
      </c>
      <c r="W3660" s="462" t="s">
        <v>5177</v>
      </c>
      <c r="X3660" s="495">
        <v>45713</v>
      </c>
      <c r="Y3660" s="482" t="s">
        <v>7264</v>
      </c>
      <c r="Z3660" s="494"/>
    </row>
    <row r="3661" spans="2:26" ht="42.45" hidden="1" customHeight="1" x14ac:dyDescent="0.3">
      <c r="B3661" s="405" t="str">
        <f t="shared" ca="1" si="581"/>
        <v>VERO</v>
      </c>
      <c r="C3661" s="406" t="b">
        <f t="shared" si="582"/>
        <v>1</v>
      </c>
      <c r="D3661" s="406" t="b">
        <f>+IF(Q3661='Convalida dati'!$B$16,AND('Dealflow centrale'!V3661&lt;&gt;"",I3661&lt;&gt;""),IF(AND('Dealflow centrale'!Q3661='Convalida dati'!$B$17,'Dealflow centrale'!I3661=""),OR('Dealflow centrale'!V3661="",V3661='Convalida dati'!$D$8),"FALSO"))</f>
        <v>1</v>
      </c>
      <c r="E3661" s="57" t="b">
        <f>+IF(OR(T3661='Convalida dati'!$F$4,T3661='Convalida dati'!$F$8),OR('Dealflow centrale'!V3661='Convalida dati'!$D$6,V3661='Convalida dati'!$D$7),IF(OR('Dealflow centrale'!T3661='Convalida dati'!$F$5,'Dealflow centrale'!T3661='Convalida dati'!$F$6,'Dealflow centrale'!T3661='Convalida dati'!$F$7),OR('Dealflow centrale'!V3661='Convalida dati'!$D$6,V3661='Convalida dati'!$D$12,'Dealflow centrale'!V3661='Convalida dati'!$D$11),IF(T3661="",OR(V3661="",V3661='Convalida dati'!$D$8),"FALSO")))</f>
        <v>1</v>
      </c>
      <c r="F3661" s="58" t="str">
        <f t="shared" ca="1" si="583"/>
        <v>OK</v>
      </c>
      <c r="G3661" s="60">
        <f t="shared" si="556"/>
        <v>3656</v>
      </c>
      <c r="H3661" s="402">
        <v>45687</v>
      </c>
      <c r="I3661" s="403">
        <v>45693</v>
      </c>
      <c r="J3661" s="279" t="s">
        <v>7182</v>
      </c>
      <c r="K3661" s="70" t="s">
        <v>62</v>
      </c>
      <c r="L3661" s="70" t="s">
        <v>192</v>
      </c>
      <c r="M3661" s="70" t="s">
        <v>95</v>
      </c>
      <c r="N3661" s="75" t="s">
        <v>6968</v>
      </c>
      <c r="O3661" s="73"/>
      <c r="P3661" s="72" t="s">
        <v>36</v>
      </c>
      <c r="Q3661" s="281" t="s">
        <v>170</v>
      </c>
      <c r="R3661" s="385" t="s">
        <v>47</v>
      </c>
      <c r="S3661" s="388" t="str">
        <f>'EVCA sectoralclassification'!E144</f>
        <v>Consumer goods: other</v>
      </c>
      <c r="T3661" s="385" t="s">
        <v>166</v>
      </c>
      <c r="U3661" s="72" t="s">
        <v>218</v>
      </c>
      <c r="V3661" s="425" t="s">
        <v>5177</v>
      </c>
      <c r="W3661" s="461"/>
      <c r="X3661" s="488">
        <v>45700</v>
      </c>
      <c r="Y3661" s="483"/>
    </row>
    <row r="3662" spans="2:26" ht="42" hidden="1" customHeight="1" x14ac:dyDescent="0.3">
      <c r="B3662" s="56" t="str">
        <f t="shared" ca="1" si="581"/>
        <v>VERO</v>
      </c>
      <c r="C3662" s="57" t="b">
        <f t="shared" si="582"/>
        <v>1</v>
      </c>
      <c r="D3662" s="57" t="b">
        <f>+IF(Q3662='Convalida dati'!$B$16,AND('Dealflow centrale'!V3662&lt;&gt;"",I3662&lt;&gt;""),IF(AND('Dealflow centrale'!Q3662='Convalida dati'!$B$17,'Dealflow centrale'!I3662=""),OR('Dealflow centrale'!V3662="",V3662='Convalida dati'!$D$8),"FALSO"))</f>
        <v>1</v>
      </c>
      <c r="E3662" s="57" t="b">
        <f>+IF(OR(T3662='Convalida dati'!$F$4,T3662='Convalida dati'!$F$8),OR('Dealflow centrale'!V3662='Convalida dati'!$D$6,V3662='Convalida dati'!$D$7),IF(OR('Dealflow centrale'!T3662='Convalida dati'!$F$5,'Dealflow centrale'!T3662='Convalida dati'!$F$6,'Dealflow centrale'!T3662='Convalida dati'!$F$7),OR('Dealflow centrale'!V3662='Convalida dati'!$D$6,V3662='Convalida dati'!$D$12,'Dealflow centrale'!V3662='Convalida dati'!$D$11),IF(T3662="",OR(V3662="",V3662='Convalida dati'!$D$8),"FALSO")))</f>
        <v>1</v>
      </c>
      <c r="F3662" s="58" t="str">
        <f t="shared" ca="1" si="583"/>
        <v>OK</v>
      </c>
      <c r="G3662" s="66">
        <f t="shared" si="556"/>
        <v>3657</v>
      </c>
      <c r="H3662" s="273">
        <v>45687</v>
      </c>
      <c r="I3662" s="296">
        <v>45693</v>
      </c>
      <c r="J3662" s="292" t="s">
        <v>7183</v>
      </c>
      <c r="K3662" s="76" t="s">
        <v>62</v>
      </c>
      <c r="L3662" s="76" t="s">
        <v>720</v>
      </c>
      <c r="M3662" s="76" t="s">
        <v>70</v>
      </c>
      <c r="N3662" s="77" t="s">
        <v>6968</v>
      </c>
      <c r="O3662" s="272"/>
      <c r="P3662" s="78" t="s">
        <v>36</v>
      </c>
      <c r="Q3662" s="280" t="s">
        <v>170</v>
      </c>
      <c r="R3662" s="382" t="s">
        <v>49</v>
      </c>
      <c r="S3662" s="390" t="str">
        <f>'EVCA sectoralclassification'!E59</f>
        <v>Industrial measurement, sensing and control</v>
      </c>
      <c r="T3662" s="382" t="s">
        <v>41</v>
      </c>
      <c r="U3662" s="74" t="s">
        <v>1085</v>
      </c>
      <c r="V3662" s="427" t="s">
        <v>5177</v>
      </c>
      <c r="W3662" s="469"/>
      <c r="X3662" s="495">
        <v>45700</v>
      </c>
      <c r="Y3662" s="482"/>
      <c r="Z3662" s="494"/>
    </row>
    <row r="3663" spans="2:26" ht="42.45" hidden="1" customHeight="1" x14ac:dyDescent="0.3">
      <c r="B3663" s="405" t="str">
        <f t="shared" ca="1" si="581"/>
        <v>VERO</v>
      </c>
      <c r="C3663" s="406" t="b">
        <f t="shared" si="582"/>
        <v>1</v>
      </c>
      <c r="D3663" s="406" t="b">
        <f>+IF(Q3663='Convalida dati'!$B$16,AND('Dealflow centrale'!V3663&lt;&gt;"",I3663&lt;&gt;""),IF(AND('Dealflow centrale'!Q3663='Convalida dati'!$B$17,'Dealflow centrale'!I3663=""),OR('Dealflow centrale'!V3663="",V3663='Convalida dati'!$D$8),"FALSO"))</f>
        <v>1</v>
      </c>
      <c r="E3663" s="57" t="b">
        <f>+IF(OR(T3663='Convalida dati'!$F$4,T3663='Convalida dati'!$F$8),OR('Dealflow centrale'!V3663='Convalida dati'!$D$6,V3663='Convalida dati'!$D$7),IF(OR('Dealflow centrale'!T3663='Convalida dati'!$F$5,'Dealflow centrale'!T3663='Convalida dati'!$F$6,'Dealflow centrale'!T3663='Convalida dati'!$F$7),OR('Dealflow centrale'!V3663='Convalida dati'!$D$6,V3663='Convalida dati'!$D$12,'Dealflow centrale'!V3663='Convalida dati'!$D$11),IF(T3663="",OR(V3663="",V3663='Convalida dati'!$D$8),"FALSO")))</f>
        <v>1</v>
      </c>
      <c r="F3663" s="58" t="str">
        <f t="shared" ca="1" si="583"/>
        <v>OK</v>
      </c>
      <c r="G3663" s="60">
        <f t="shared" si="556"/>
        <v>3658</v>
      </c>
      <c r="H3663" s="402">
        <v>45687</v>
      </c>
      <c r="I3663" s="403">
        <v>45693</v>
      </c>
      <c r="J3663" s="279" t="s">
        <v>7184</v>
      </c>
      <c r="K3663" s="70" t="s">
        <v>62</v>
      </c>
      <c r="L3663" s="70" t="s">
        <v>149</v>
      </c>
      <c r="M3663" s="70" t="s">
        <v>92</v>
      </c>
      <c r="N3663" s="75" t="s">
        <v>6968</v>
      </c>
      <c r="O3663" s="73"/>
      <c r="P3663" s="72" t="s">
        <v>36</v>
      </c>
      <c r="Q3663" s="281" t="s">
        <v>170</v>
      </c>
      <c r="R3663" s="385" t="s">
        <v>51</v>
      </c>
      <c r="S3663" s="388" t="str">
        <f>'EVCA sectoralclassification'!E31</f>
        <v>Materials</v>
      </c>
      <c r="T3663" s="385" t="s">
        <v>41</v>
      </c>
      <c r="U3663" s="72" t="s">
        <v>218</v>
      </c>
      <c r="V3663" s="425" t="s">
        <v>5177</v>
      </c>
      <c r="W3663" s="461"/>
      <c r="X3663" s="488">
        <v>45700</v>
      </c>
      <c r="Y3663" s="483"/>
    </row>
    <row r="3664" spans="2:26" ht="42" hidden="1" customHeight="1" x14ac:dyDescent="0.3">
      <c r="B3664" s="56" t="str">
        <f t="shared" ca="1" si="581"/>
        <v>VERO</v>
      </c>
      <c r="C3664" s="57" t="b">
        <f t="shared" si="582"/>
        <v>1</v>
      </c>
      <c r="D3664" s="57" t="b">
        <f>+IF(Q3664='Convalida dati'!$B$16,AND('Dealflow centrale'!V3664&lt;&gt;"",I3664&lt;&gt;""),IF(AND('Dealflow centrale'!Q3664='Convalida dati'!$B$17,'Dealflow centrale'!I3664=""),OR('Dealflow centrale'!V3664="",V3664='Convalida dati'!$D$8),"FALSO"))</f>
        <v>1</v>
      </c>
      <c r="E3664" s="57" t="b">
        <f>+IF(OR(T3664='Convalida dati'!$F$4,T3664='Convalida dati'!$F$8),OR('Dealflow centrale'!V3664='Convalida dati'!$D$6,V3664='Convalida dati'!$D$7),IF(OR('Dealflow centrale'!T3664='Convalida dati'!$F$5,'Dealflow centrale'!T3664='Convalida dati'!$F$6,'Dealflow centrale'!T3664='Convalida dati'!$F$7),OR('Dealflow centrale'!V3664='Convalida dati'!$D$6,V3664='Convalida dati'!$D$12,'Dealflow centrale'!V3664='Convalida dati'!$D$11),IF(T3664="",OR(V3664="",V3664='Convalida dati'!$D$8),"FALSO")))</f>
        <v>1</v>
      </c>
      <c r="F3664" s="58" t="str">
        <f t="shared" ca="1" si="583"/>
        <v>OK</v>
      </c>
      <c r="G3664" s="66">
        <f t="shared" si="556"/>
        <v>3659</v>
      </c>
      <c r="H3664" s="273">
        <v>45673</v>
      </c>
      <c r="I3664" s="296">
        <v>45695</v>
      </c>
      <c r="J3664" s="292" t="s">
        <v>7185</v>
      </c>
      <c r="K3664" s="76" t="s">
        <v>62</v>
      </c>
      <c r="L3664" s="76" t="s">
        <v>149</v>
      </c>
      <c r="M3664" s="76" t="s">
        <v>92</v>
      </c>
      <c r="N3664" s="77"/>
      <c r="O3664" s="272" t="s">
        <v>7198</v>
      </c>
      <c r="P3664" s="78" t="s">
        <v>35</v>
      </c>
      <c r="Q3664" s="280" t="s">
        <v>170</v>
      </c>
      <c r="R3664" s="382" t="s">
        <v>47</v>
      </c>
      <c r="S3664" s="390" t="str">
        <f>'EVCA sectoralclassification'!E118</f>
        <v>Consumer products manufacturing</v>
      </c>
      <c r="T3664" s="382" t="s">
        <v>167</v>
      </c>
      <c r="U3664" s="78" t="s">
        <v>218</v>
      </c>
      <c r="V3664" s="427" t="s">
        <v>5177</v>
      </c>
      <c r="W3664" s="469"/>
      <c r="X3664" s="495">
        <v>45700</v>
      </c>
      <c r="Y3664" s="482"/>
      <c r="Z3664" s="494"/>
    </row>
    <row r="3665" spans="2:26" ht="42.45" hidden="1" customHeight="1" x14ac:dyDescent="0.3">
      <c r="B3665" s="405" t="str">
        <f t="shared" ca="1" si="581"/>
        <v>VERO</v>
      </c>
      <c r="C3665" s="406" t="b">
        <f t="shared" si="582"/>
        <v>1</v>
      </c>
      <c r="D3665" s="406" t="b">
        <f>+IF(Q3665='Convalida dati'!$B$16,AND('Dealflow centrale'!V3665&lt;&gt;"",I3665&lt;&gt;""),IF(AND('Dealflow centrale'!Q3665='Convalida dati'!$B$17,'Dealflow centrale'!I3665=""),OR('Dealflow centrale'!V3665="",V3665='Convalida dati'!$D$8),"FALSO"))</f>
        <v>1</v>
      </c>
      <c r="E3665" s="57" t="b">
        <f>+IF(OR(T3665='Convalida dati'!$F$4,T3665='Convalida dati'!$F$8),OR('Dealflow centrale'!V3665='Convalida dati'!$D$6,V3665='Convalida dati'!$D$7),IF(OR('Dealflow centrale'!T3665='Convalida dati'!$F$5,'Dealflow centrale'!T3665='Convalida dati'!$F$6,'Dealflow centrale'!T3665='Convalida dati'!$F$7),OR('Dealflow centrale'!V3665='Convalida dati'!$D$6,V3665='Convalida dati'!$D$12,'Dealflow centrale'!V3665='Convalida dati'!$D$11),IF(T3665="",OR(V3665="",V3665='Convalida dati'!$D$8),"FALSO")))</f>
        <v>1</v>
      </c>
      <c r="F3665" s="58" t="str">
        <f t="shared" ca="1" si="583"/>
        <v>OK</v>
      </c>
      <c r="G3665" s="60">
        <f t="shared" si="556"/>
        <v>3660</v>
      </c>
      <c r="H3665" s="402">
        <v>45697</v>
      </c>
      <c r="I3665" s="403">
        <v>45697</v>
      </c>
      <c r="J3665" s="279" t="s">
        <v>7186</v>
      </c>
      <c r="K3665" s="70" t="s">
        <v>62</v>
      </c>
      <c r="L3665" s="70" t="s">
        <v>1958</v>
      </c>
      <c r="M3665" s="70" t="s">
        <v>99</v>
      </c>
      <c r="N3665" s="75"/>
      <c r="O3665" s="73" t="s">
        <v>7200</v>
      </c>
      <c r="P3665" s="72" t="s">
        <v>37</v>
      </c>
      <c r="Q3665" s="281" t="s">
        <v>170</v>
      </c>
      <c r="R3665" s="385" t="s">
        <v>46</v>
      </c>
      <c r="S3665" s="388" t="str">
        <f>'EVCA sectoralclassification'!E162</f>
        <v>Alternative energy</v>
      </c>
      <c r="T3665" s="385" t="s">
        <v>41</v>
      </c>
      <c r="U3665" s="72" t="s">
        <v>218</v>
      </c>
      <c r="V3665" s="425" t="s">
        <v>5177</v>
      </c>
      <c r="W3665" s="461"/>
      <c r="X3665" s="488">
        <v>45700</v>
      </c>
      <c r="Y3665" s="483"/>
    </row>
    <row r="3666" spans="2:26" ht="42" hidden="1" customHeight="1" x14ac:dyDescent="0.3">
      <c r="B3666" s="56" t="str">
        <f t="shared" ca="1" si="581"/>
        <v>VERO</v>
      </c>
      <c r="C3666" s="57" t="b">
        <f t="shared" si="582"/>
        <v>1</v>
      </c>
      <c r="D3666" s="57" t="b">
        <f>+IF(Q3666='Convalida dati'!$B$16,AND('Dealflow centrale'!V3666&lt;&gt;"",I3666&lt;&gt;""),IF(AND('Dealflow centrale'!Q3666='Convalida dati'!$B$17,'Dealflow centrale'!I3666=""),OR('Dealflow centrale'!V3666="",V3666='Convalida dati'!$D$8),"FALSO"))</f>
        <v>1</v>
      </c>
      <c r="E3666" s="57" t="b">
        <f>+IF(OR(T3666='Convalida dati'!$F$4,T3666='Convalida dati'!$F$8),OR('Dealflow centrale'!V3666='Convalida dati'!$D$6,V3666='Convalida dati'!$D$7),IF(OR('Dealflow centrale'!T3666='Convalida dati'!$F$5,'Dealflow centrale'!T3666='Convalida dati'!$F$6,'Dealflow centrale'!T3666='Convalida dati'!$F$7),OR('Dealflow centrale'!V3666='Convalida dati'!$D$6,V3666='Convalida dati'!$D$12,'Dealflow centrale'!V3666='Convalida dati'!$D$11),IF(T3666="",OR(V3666="",V3666='Convalida dati'!$D$8),"FALSO")))</f>
        <v>1</v>
      </c>
      <c r="F3666" s="58" t="str">
        <f t="shared" ca="1" si="583"/>
        <v>OK</v>
      </c>
      <c r="G3666" s="66">
        <f t="shared" si="556"/>
        <v>3661</v>
      </c>
      <c r="H3666" s="273">
        <v>45697</v>
      </c>
      <c r="I3666" s="296">
        <v>45697</v>
      </c>
      <c r="J3666" s="292" t="s">
        <v>7187</v>
      </c>
      <c r="K3666" s="76" t="s">
        <v>62</v>
      </c>
      <c r="L3666" s="76" t="s">
        <v>1581</v>
      </c>
      <c r="M3666" s="76" t="s">
        <v>90</v>
      </c>
      <c r="N3666" s="77"/>
      <c r="O3666" s="272" t="s">
        <v>7201</v>
      </c>
      <c r="P3666" s="78" t="s">
        <v>34</v>
      </c>
      <c r="Q3666" s="280" t="s">
        <v>170</v>
      </c>
      <c r="R3666" s="382" t="s">
        <v>49</v>
      </c>
      <c r="S3666" s="390" t="str">
        <f>'EVCA sectoralclassification'!E214</f>
        <v>Systems software</v>
      </c>
      <c r="T3666" s="382" t="s">
        <v>166</v>
      </c>
      <c r="U3666" s="78" t="s">
        <v>218</v>
      </c>
      <c r="V3666" s="427" t="s">
        <v>5177</v>
      </c>
      <c r="W3666" s="469"/>
      <c r="X3666" s="495">
        <v>45700</v>
      </c>
      <c r="Y3666" s="482"/>
      <c r="Z3666" s="494"/>
    </row>
    <row r="3667" spans="2:26" ht="42.45" hidden="1" customHeight="1" x14ac:dyDescent="0.3">
      <c r="B3667" s="405" t="str">
        <f t="shared" ca="1" si="581"/>
        <v>VERO</v>
      </c>
      <c r="C3667" s="406" t="b">
        <f t="shared" si="582"/>
        <v>1</v>
      </c>
      <c r="D3667" s="406" t="b">
        <f>+IF(Q3667='Convalida dati'!$B$16,AND('Dealflow centrale'!V3667&lt;&gt;"",I3667&lt;&gt;""),IF(AND('Dealflow centrale'!Q3667='Convalida dati'!$B$17,'Dealflow centrale'!I3667=""),OR('Dealflow centrale'!V3667="",V3667='Convalida dati'!$D$8),"FALSO"))</f>
        <v>1</v>
      </c>
      <c r="E3667" s="57" t="b">
        <f>+IF(OR(T3667='Convalida dati'!$F$4,T3667='Convalida dati'!$F$8),OR('Dealflow centrale'!V3667='Convalida dati'!$D$6,V3667='Convalida dati'!$D$7),IF(OR('Dealflow centrale'!T3667='Convalida dati'!$F$5,'Dealflow centrale'!T3667='Convalida dati'!$F$6,'Dealflow centrale'!T3667='Convalida dati'!$F$7),OR('Dealflow centrale'!V3667='Convalida dati'!$D$6,V3667='Convalida dati'!$D$12,'Dealflow centrale'!V3667='Convalida dati'!$D$11),IF(T3667="",OR(V3667="",V3667='Convalida dati'!$D$8),"FALSO")))</f>
        <v>1</v>
      </c>
      <c r="F3667" s="58" t="str">
        <f t="shared" ca="1" si="583"/>
        <v>OK</v>
      </c>
      <c r="G3667" s="60">
        <f t="shared" si="556"/>
        <v>3662</v>
      </c>
      <c r="H3667" s="402">
        <v>45698</v>
      </c>
      <c r="I3667" s="403">
        <v>45698</v>
      </c>
      <c r="J3667" s="279" t="s">
        <v>7188</v>
      </c>
      <c r="K3667" s="70" t="s">
        <v>62</v>
      </c>
      <c r="L3667" s="70" t="s">
        <v>202</v>
      </c>
      <c r="M3667" s="70" t="s">
        <v>89</v>
      </c>
      <c r="N3667" s="75" t="s">
        <v>6484</v>
      </c>
      <c r="O3667" s="73"/>
      <c r="P3667" s="72" t="s">
        <v>36</v>
      </c>
      <c r="Q3667" s="281" t="s">
        <v>170</v>
      </c>
      <c r="R3667" s="385" t="s">
        <v>42</v>
      </c>
      <c r="S3667" s="388" t="str">
        <f>'EVCA sectoralclassification'!E113</f>
        <v>Means of transport: manufacturing and related</v>
      </c>
      <c r="T3667" s="385" t="s">
        <v>40</v>
      </c>
      <c r="U3667" s="72" t="s">
        <v>218</v>
      </c>
      <c r="V3667" s="434" t="s">
        <v>174</v>
      </c>
      <c r="W3667" s="461"/>
      <c r="X3667" s="488">
        <v>45700</v>
      </c>
      <c r="Y3667" s="483" t="s">
        <v>7202</v>
      </c>
    </row>
    <row r="3668" spans="2:26" ht="42" hidden="1" customHeight="1" x14ac:dyDescent="0.3">
      <c r="B3668" s="56" t="str">
        <f t="shared" ca="1" si="581"/>
        <v>VERO</v>
      </c>
      <c r="C3668" s="57" t="b">
        <f t="shared" si="582"/>
        <v>1</v>
      </c>
      <c r="D3668" s="57" t="b">
        <f>+IF(Q3668='Convalida dati'!$B$16,AND('Dealflow centrale'!V3668&lt;&gt;"",I3668&lt;&gt;""),IF(AND('Dealflow centrale'!Q3668='Convalida dati'!$B$17,'Dealflow centrale'!I3668=""),OR('Dealflow centrale'!V3668="",V3668='Convalida dati'!$D$8),"FALSO"))</f>
        <v>1</v>
      </c>
      <c r="E3668" s="57" t="b">
        <f>+IF(OR(T3668='Convalida dati'!$F$4,T3668='Convalida dati'!$F$8),OR('Dealflow centrale'!V3668='Convalida dati'!$D$6,V3668='Convalida dati'!$D$7),IF(OR('Dealflow centrale'!T3668='Convalida dati'!$F$5,'Dealflow centrale'!T3668='Convalida dati'!$F$6,'Dealflow centrale'!T3668='Convalida dati'!$F$7),OR('Dealflow centrale'!V3668='Convalida dati'!$D$6,V3668='Convalida dati'!$D$12,'Dealflow centrale'!V3668='Convalida dati'!$D$11),IF(T3668="",OR(V3668="",V3668='Convalida dati'!$D$8),"FALSO")))</f>
        <v>1</v>
      </c>
      <c r="F3668" s="58" t="str">
        <f t="shared" ca="1" si="583"/>
        <v>OK</v>
      </c>
      <c r="G3668" s="66">
        <f t="shared" si="556"/>
        <v>3663</v>
      </c>
      <c r="H3668" s="273">
        <v>45698</v>
      </c>
      <c r="I3668" s="296">
        <v>45698</v>
      </c>
      <c r="J3668" s="292" t="s">
        <v>7189</v>
      </c>
      <c r="K3668" s="76" t="s">
        <v>62</v>
      </c>
      <c r="L3668" s="76" t="s">
        <v>149</v>
      </c>
      <c r="M3668" s="76" t="s">
        <v>92</v>
      </c>
      <c r="N3668" s="77"/>
      <c r="O3668" s="272" t="s">
        <v>6178</v>
      </c>
      <c r="P3668" s="78" t="s">
        <v>35</v>
      </c>
      <c r="Q3668" s="280" t="s">
        <v>170</v>
      </c>
      <c r="R3668" s="382" t="s">
        <v>53</v>
      </c>
      <c r="S3668" s="390" t="str">
        <f>'EVCA sectoralclassification'!E88</f>
        <v>Business and industrial services</v>
      </c>
      <c r="T3668" s="382" t="s">
        <v>167</v>
      </c>
      <c r="U3668" s="78" t="s">
        <v>218</v>
      </c>
      <c r="V3668" s="427" t="s">
        <v>5177</v>
      </c>
      <c r="W3668" s="469"/>
      <c r="X3668" s="495">
        <v>45700</v>
      </c>
      <c r="Y3668" s="482"/>
      <c r="Z3668" s="494"/>
    </row>
    <row r="3669" spans="2:26" ht="42.45" hidden="1" customHeight="1" x14ac:dyDescent="0.3">
      <c r="B3669" s="405" t="str">
        <f t="shared" ca="1" si="581"/>
        <v>VERO</v>
      </c>
      <c r="C3669" s="406" t="b">
        <f t="shared" si="582"/>
        <v>1</v>
      </c>
      <c r="D3669" s="406" t="b">
        <f>+IF(Q3669='Convalida dati'!$B$16,AND('Dealflow centrale'!V3669&lt;&gt;"",I3669&lt;&gt;""),IF(AND('Dealflow centrale'!Q3669='Convalida dati'!$B$17,'Dealflow centrale'!I3669=""),OR('Dealflow centrale'!V3669="",V3669='Convalida dati'!$D$8),"FALSO"))</f>
        <v>1</v>
      </c>
      <c r="E3669" s="57" t="b">
        <f>+IF(OR(T3669='Convalida dati'!$F$4,T3669='Convalida dati'!$F$8),OR('Dealflow centrale'!V3669='Convalida dati'!$D$6,V3669='Convalida dati'!$D$7),IF(OR('Dealflow centrale'!T3669='Convalida dati'!$F$5,'Dealflow centrale'!T3669='Convalida dati'!$F$6,'Dealflow centrale'!T3669='Convalida dati'!$F$7),OR('Dealflow centrale'!V3669='Convalida dati'!$D$6,V3669='Convalida dati'!$D$12,'Dealflow centrale'!V3669='Convalida dati'!$D$11),IF(T3669="",OR(V3669="",V3669='Convalida dati'!$D$8),"FALSO")))</f>
        <v>1</v>
      </c>
      <c r="F3669" s="58" t="str">
        <f t="shared" ca="1" si="583"/>
        <v>OK</v>
      </c>
      <c r="G3669" s="60">
        <f t="shared" si="556"/>
        <v>3664</v>
      </c>
      <c r="H3669" s="402">
        <v>45695</v>
      </c>
      <c r="I3669" s="403">
        <v>45698</v>
      </c>
      <c r="J3669" s="279" t="s">
        <v>7190</v>
      </c>
      <c r="K3669" s="70" t="s">
        <v>62</v>
      </c>
      <c r="L3669" s="70" t="s">
        <v>707</v>
      </c>
      <c r="M3669" s="70" t="s">
        <v>89</v>
      </c>
      <c r="N3669" s="75"/>
      <c r="O3669" s="73" t="s">
        <v>7203</v>
      </c>
      <c r="P3669" s="72" t="s">
        <v>34</v>
      </c>
      <c r="Q3669" s="281" t="s">
        <v>170</v>
      </c>
      <c r="R3669" s="385" t="s">
        <v>52</v>
      </c>
      <c r="S3669" s="388" t="str">
        <f>'EVCA sectoralclassification'!E231</f>
        <v>Medical devices and supplies</v>
      </c>
      <c r="T3669" s="385" t="s">
        <v>41</v>
      </c>
      <c r="U3669" s="72" t="s">
        <v>218</v>
      </c>
      <c r="V3669" s="441" t="s">
        <v>6460</v>
      </c>
      <c r="W3669" s="461"/>
      <c r="X3669" s="488">
        <v>45700</v>
      </c>
      <c r="Y3669" s="483"/>
    </row>
    <row r="3670" spans="2:26" ht="42" hidden="1" customHeight="1" x14ac:dyDescent="0.3">
      <c r="B3670" s="56" t="str">
        <f t="shared" ref="B3670:B3674" ca="1" si="584">IF(AND(+H3670&lt;=X3670,X3670&lt;=TODAY()),"VERO","FALSO")</f>
        <v>VERO</v>
      </c>
      <c r="C3670" s="57" t="b">
        <f t="shared" ref="C3670:C3674" si="585">+(AND(G3670&lt;&gt;"",H3670&lt;&gt;"",J3670&lt;&gt;"",K3670&lt;&gt;"",L3670&lt;&gt;"",M3670&lt;&gt;"",P3670&lt;&gt;"",Q3670&lt;&gt;""))</f>
        <v>1</v>
      </c>
      <c r="D3670" s="57" t="b">
        <f>+IF(Q3670='Convalida dati'!$B$16,AND('Dealflow centrale'!V3670&lt;&gt;"",I3670&lt;&gt;""),IF(AND('Dealflow centrale'!Q3670='Convalida dati'!$B$17,'Dealflow centrale'!I3670=""),OR('Dealflow centrale'!V3670="",V3670='Convalida dati'!$D$8),"FALSO"))</f>
        <v>1</v>
      </c>
      <c r="E3670" s="57" t="b">
        <f>+IF(OR(T3670='Convalida dati'!$F$4,T3670='Convalida dati'!$F$8),OR('Dealflow centrale'!V3670='Convalida dati'!$D$6,V3670='Convalida dati'!$D$7),IF(OR('Dealflow centrale'!T3670='Convalida dati'!$F$5,'Dealflow centrale'!T3670='Convalida dati'!$F$6,'Dealflow centrale'!T3670='Convalida dati'!$F$7),OR('Dealflow centrale'!V3670='Convalida dati'!$D$6,V3670='Convalida dati'!$D$12,'Dealflow centrale'!V3670='Convalida dati'!$D$11),IF(T3670="",OR(V3670="",V3670='Convalida dati'!$D$8),"FALSO")))</f>
        <v>1</v>
      </c>
      <c r="F3670" s="58" t="str">
        <f t="shared" ref="F3670:F3674" ca="1" si="586">+IF(AND(B3670="VERO",C3670=TRUE,D3670=TRUE,E3670=TRUE),"OK","ERRORE")</f>
        <v>OK</v>
      </c>
      <c r="G3670" s="66">
        <f t="shared" si="556"/>
        <v>3665</v>
      </c>
      <c r="H3670" s="273">
        <v>45699</v>
      </c>
      <c r="I3670" s="296">
        <v>45699</v>
      </c>
      <c r="J3670" s="292" t="s">
        <v>7209</v>
      </c>
      <c r="K3670" s="76" t="s">
        <v>62</v>
      </c>
      <c r="L3670" s="76" t="s">
        <v>69</v>
      </c>
      <c r="M3670" s="76" t="s">
        <v>70</v>
      </c>
      <c r="N3670" s="77"/>
      <c r="O3670" s="272" t="s">
        <v>7191</v>
      </c>
      <c r="P3670" s="78" t="s">
        <v>83</v>
      </c>
      <c r="Q3670" s="280" t="s">
        <v>170</v>
      </c>
      <c r="R3670" s="382" t="s">
        <v>49</v>
      </c>
      <c r="S3670" s="390" t="str">
        <f>'EVCA sectoralclassification'!E215</f>
        <v>Software: other</v>
      </c>
      <c r="T3670" s="382" t="s">
        <v>41</v>
      </c>
      <c r="U3670" s="78" t="s">
        <v>218</v>
      </c>
      <c r="V3670" s="427" t="s">
        <v>5177</v>
      </c>
      <c r="W3670" s="469"/>
      <c r="X3670" s="495">
        <v>45706</v>
      </c>
      <c r="Y3670" s="482" t="s">
        <v>7223</v>
      </c>
      <c r="Z3670" s="494"/>
    </row>
    <row r="3671" spans="2:26" ht="42.45" hidden="1" customHeight="1" x14ac:dyDescent="0.3">
      <c r="B3671" s="405" t="str">
        <f t="shared" ca="1" si="584"/>
        <v>VERO</v>
      </c>
      <c r="C3671" s="406" t="b">
        <f t="shared" si="585"/>
        <v>1</v>
      </c>
      <c r="D3671" s="406" t="b">
        <f>+IF(Q3671='Convalida dati'!$B$16,AND('Dealflow centrale'!V3671&lt;&gt;"",I3671&lt;&gt;""),IF(AND('Dealflow centrale'!Q3671='Convalida dati'!$B$17,'Dealflow centrale'!I3671=""),OR('Dealflow centrale'!V3671="",V3671='Convalida dati'!$D$8),"FALSO"))</f>
        <v>1</v>
      </c>
      <c r="E3671" s="57" t="b">
        <f>+IF(OR(T3671='Convalida dati'!$F$4,T3671='Convalida dati'!$F$8),OR('Dealflow centrale'!V3671='Convalida dati'!$D$6,V3671='Convalida dati'!$D$7),IF(OR('Dealflow centrale'!T3671='Convalida dati'!$F$5,'Dealflow centrale'!T3671='Convalida dati'!$F$6,'Dealflow centrale'!T3671='Convalida dati'!$F$7),OR('Dealflow centrale'!V3671='Convalida dati'!$D$6,V3671='Convalida dati'!$D$12,'Dealflow centrale'!V3671='Convalida dati'!$D$11),IF(T3671="",OR(V3671="",V3671='Convalida dati'!$D$8),"FALSO")))</f>
        <v>1</v>
      </c>
      <c r="F3671" s="58" t="str">
        <f t="shared" ca="1" si="586"/>
        <v>OK</v>
      </c>
      <c r="G3671" s="60">
        <f t="shared" si="556"/>
        <v>3666</v>
      </c>
      <c r="H3671" s="402">
        <v>45699</v>
      </c>
      <c r="I3671" s="403">
        <v>45699</v>
      </c>
      <c r="J3671" s="279" t="s">
        <v>7210</v>
      </c>
      <c r="K3671" s="70" t="s">
        <v>62</v>
      </c>
      <c r="L3671" s="70" t="s">
        <v>1197</v>
      </c>
      <c r="M3671" s="70" t="s">
        <v>96</v>
      </c>
      <c r="N3671" s="75"/>
      <c r="O3671" s="73" t="s">
        <v>7221</v>
      </c>
      <c r="P3671" s="72" t="s">
        <v>34</v>
      </c>
      <c r="Q3671" s="281" t="s">
        <v>170</v>
      </c>
      <c r="R3671" s="385" t="s">
        <v>51</v>
      </c>
      <c r="S3671" s="388" t="str">
        <f>'EVCA sectoralclassification'!E57</f>
        <v>Business and industrial products</v>
      </c>
      <c r="T3671" s="385" t="s">
        <v>40</v>
      </c>
      <c r="U3671" s="72" t="s">
        <v>218</v>
      </c>
      <c r="V3671" s="438" t="s">
        <v>174</v>
      </c>
      <c r="W3671" s="461"/>
      <c r="X3671" s="488">
        <v>45706</v>
      </c>
      <c r="Y3671" s="483" t="s">
        <v>7222</v>
      </c>
    </row>
    <row r="3672" spans="2:26" ht="42" hidden="1" customHeight="1" x14ac:dyDescent="0.3">
      <c r="B3672" s="56" t="str">
        <f t="shared" ca="1" si="584"/>
        <v>VERO</v>
      </c>
      <c r="C3672" s="57" t="b">
        <f t="shared" si="585"/>
        <v>1</v>
      </c>
      <c r="D3672" s="57" t="b">
        <f>+IF(Q3672='Convalida dati'!$B$16,AND('Dealflow centrale'!V3672&lt;&gt;"",I3672&lt;&gt;""),IF(AND('Dealflow centrale'!Q3672='Convalida dati'!$B$17,'Dealflow centrale'!I3672=""),OR('Dealflow centrale'!V3672="",V3672='Convalida dati'!$D$8),"FALSO"))</f>
        <v>1</v>
      </c>
      <c r="E3672" s="57" t="b">
        <f>+IF(OR(T3672='Convalida dati'!$F$4,T3672='Convalida dati'!$F$8),OR('Dealflow centrale'!V3672='Convalida dati'!$D$6,V3672='Convalida dati'!$D$7),IF(OR('Dealflow centrale'!T3672='Convalida dati'!$F$5,'Dealflow centrale'!T3672='Convalida dati'!$F$6,'Dealflow centrale'!T3672='Convalida dati'!$F$7),OR('Dealflow centrale'!V3672='Convalida dati'!$D$6,V3672='Convalida dati'!$D$12,'Dealflow centrale'!V3672='Convalida dati'!$D$11),IF(T3672="",OR(V3672="",V3672='Convalida dati'!$D$8),"FALSO")))</f>
        <v>1</v>
      </c>
      <c r="F3672" s="58" t="str">
        <f t="shared" ca="1" si="586"/>
        <v>OK</v>
      </c>
      <c r="G3672" s="66">
        <f t="shared" si="556"/>
        <v>3667</v>
      </c>
      <c r="H3672" s="273">
        <v>45700</v>
      </c>
      <c r="I3672" s="296">
        <v>45700</v>
      </c>
      <c r="J3672" s="292" t="s">
        <v>7211</v>
      </c>
      <c r="K3672" s="76" t="s">
        <v>62</v>
      </c>
      <c r="L3672" s="76" t="s">
        <v>1893</v>
      </c>
      <c r="M3672" s="76" t="s">
        <v>91</v>
      </c>
      <c r="N3672" s="77" t="s">
        <v>111</v>
      </c>
      <c r="O3672" s="272"/>
      <c r="P3672" s="78" t="s">
        <v>36</v>
      </c>
      <c r="Q3672" s="280" t="s">
        <v>170</v>
      </c>
      <c r="R3672" s="382" t="s">
        <v>48</v>
      </c>
      <c r="S3672" s="390" t="str">
        <f>'EVCA sectoralclassification'!E200</f>
        <v>Internet technologies</v>
      </c>
      <c r="T3672" s="382" t="s">
        <v>41</v>
      </c>
      <c r="U3672" s="78" t="s">
        <v>218</v>
      </c>
      <c r="V3672" s="427" t="s">
        <v>5177</v>
      </c>
      <c r="W3672" s="469"/>
      <c r="X3672" s="495">
        <v>45706</v>
      </c>
      <c r="Y3672" s="482"/>
      <c r="Z3672" s="494"/>
    </row>
    <row r="3673" spans="2:26" ht="42.45" hidden="1" customHeight="1" x14ac:dyDescent="0.3">
      <c r="B3673" s="405" t="str">
        <f t="shared" ca="1" si="584"/>
        <v>VERO</v>
      </c>
      <c r="C3673" s="406" t="b">
        <f t="shared" si="585"/>
        <v>1</v>
      </c>
      <c r="D3673" s="406" t="b">
        <f>+IF(Q3673='Convalida dati'!$B$16,AND('Dealflow centrale'!V3673&lt;&gt;"",I3673&lt;&gt;""),IF(AND('Dealflow centrale'!Q3673='Convalida dati'!$B$17,'Dealflow centrale'!I3673=""),OR('Dealflow centrale'!V3673="",V3673='Convalida dati'!$D$8),"FALSO"))</f>
        <v>1</v>
      </c>
      <c r="E3673" s="57" t="b">
        <f>+IF(OR(T3673='Convalida dati'!$F$4,T3673='Convalida dati'!$F$8),OR('Dealflow centrale'!V3673='Convalida dati'!$D$6,V3673='Convalida dati'!$D$7),IF(OR('Dealflow centrale'!T3673='Convalida dati'!$F$5,'Dealflow centrale'!T3673='Convalida dati'!$F$6,'Dealflow centrale'!T3673='Convalida dati'!$F$7),OR('Dealflow centrale'!V3673='Convalida dati'!$D$6,V3673='Convalida dati'!$D$12,'Dealflow centrale'!V3673='Convalida dati'!$D$11),IF(T3673="",OR(V3673="",V3673='Convalida dati'!$D$8),"FALSO")))</f>
        <v>1</v>
      </c>
      <c r="F3673" s="58" t="str">
        <f t="shared" ca="1" si="586"/>
        <v>OK</v>
      </c>
      <c r="G3673" s="60">
        <f t="shared" si="556"/>
        <v>3668</v>
      </c>
      <c r="H3673" s="402">
        <v>45701</v>
      </c>
      <c r="I3673" s="403">
        <v>45701</v>
      </c>
      <c r="J3673" s="279" t="s">
        <v>7212</v>
      </c>
      <c r="K3673" s="70" t="s">
        <v>62</v>
      </c>
      <c r="L3673" s="70" t="s">
        <v>202</v>
      </c>
      <c r="M3673" s="70" t="s">
        <v>89</v>
      </c>
      <c r="N3673" s="75"/>
      <c r="O3673" s="73" t="s">
        <v>6178</v>
      </c>
      <c r="P3673" s="72" t="s">
        <v>35</v>
      </c>
      <c r="Q3673" s="281" t="s">
        <v>170</v>
      </c>
      <c r="R3673" s="385" t="s">
        <v>48</v>
      </c>
      <c r="S3673" s="388" t="str">
        <f>'EVCA sectoralclassification'!E200</f>
        <v>Internet technologies</v>
      </c>
      <c r="T3673" s="385" t="s">
        <v>166</v>
      </c>
      <c r="U3673" s="72" t="s">
        <v>218</v>
      </c>
      <c r="V3673" s="441" t="s">
        <v>6460</v>
      </c>
      <c r="W3673" s="461"/>
      <c r="X3673" s="488">
        <v>45706</v>
      </c>
      <c r="Y3673" s="483"/>
    </row>
    <row r="3674" spans="2:26" ht="42" hidden="1" customHeight="1" x14ac:dyDescent="0.3">
      <c r="B3674" s="56" t="str">
        <f t="shared" ca="1" si="584"/>
        <v>VERO</v>
      </c>
      <c r="C3674" s="57" t="b">
        <f t="shared" si="585"/>
        <v>1</v>
      </c>
      <c r="D3674" s="57" t="b">
        <f>+IF(Q3674='Convalida dati'!$B$16,AND('Dealflow centrale'!V3674&lt;&gt;"",I3674&lt;&gt;""),IF(AND('Dealflow centrale'!Q3674='Convalida dati'!$B$17,'Dealflow centrale'!I3674=""),OR('Dealflow centrale'!V3674="",V3674='Convalida dati'!$D$8),"FALSO"))</f>
        <v>1</v>
      </c>
      <c r="E3674" s="57" t="b">
        <f>+IF(OR(T3674='Convalida dati'!$F$4,T3674='Convalida dati'!$F$8),OR('Dealflow centrale'!V3674='Convalida dati'!$D$6,V3674='Convalida dati'!$D$7),IF(OR('Dealflow centrale'!T3674='Convalida dati'!$F$5,'Dealflow centrale'!T3674='Convalida dati'!$F$6,'Dealflow centrale'!T3674='Convalida dati'!$F$7),OR('Dealflow centrale'!V3674='Convalida dati'!$D$6,V3674='Convalida dati'!$D$12,'Dealflow centrale'!V3674='Convalida dati'!$D$11),IF(T3674="",OR(V3674="",V3674='Convalida dati'!$D$8),"FALSO")))</f>
        <v>1</v>
      </c>
      <c r="F3674" s="58" t="str">
        <f t="shared" ca="1" si="586"/>
        <v>OK</v>
      </c>
      <c r="G3674" s="66">
        <f t="shared" si="556"/>
        <v>3669</v>
      </c>
      <c r="H3674" s="273">
        <v>45701</v>
      </c>
      <c r="I3674" s="296">
        <v>45701</v>
      </c>
      <c r="J3674" s="292" t="s">
        <v>7213</v>
      </c>
      <c r="K3674" s="76" t="s">
        <v>62</v>
      </c>
      <c r="L3674" s="76" t="s">
        <v>830</v>
      </c>
      <c r="M3674" s="76" t="s">
        <v>103</v>
      </c>
      <c r="N3674" s="77" t="s">
        <v>111</v>
      </c>
      <c r="O3674" s="272"/>
      <c r="P3674" s="78" t="s">
        <v>36</v>
      </c>
      <c r="Q3674" s="280" t="s">
        <v>170</v>
      </c>
      <c r="R3674" s="382" t="s">
        <v>46</v>
      </c>
      <c r="S3674" s="390" t="str">
        <f>'EVCA sectoralclassification'!E174</f>
        <v>Environmental services</v>
      </c>
      <c r="T3674" s="382" t="s">
        <v>167</v>
      </c>
      <c r="U3674" s="78" t="s">
        <v>218</v>
      </c>
      <c r="V3674" s="427" t="s">
        <v>5177</v>
      </c>
      <c r="W3674" s="469"/>
      <c r="X3674" s="495">
        <v>45706</v>
      </c>
      <c r="Y3674" s="482"/>
      <c r="Z3674" s="494"/>
    </row>
    <row r="3675" spans="2:26" ht="42.45" hidden="1" customHeight="1" x14ac:dyDescent="0.3">
      <c r="B3675" s="405" t="str">
        <f t="shared" ref="B3675:B3677" ca="1" si="587">IF(AND(+H3675&lt;=X3675,X3675&lt;=TODAY()),"VERO","FALSO")</f>
        <v>VERO</v>
      </c>
      <c r="C3675" s="406" t="b">
        <f t="shared" ref="C3675:C3677" si="588">+(AND(G3675&lt;&gt;"",H3675&lt;&gt;"",J3675&lt;&gt;"",K3675&lt;&gt;"",L3675&lt;&gt;"",M3675&lt;&gt;"",P3675&lt;&gt;"",Q3675&lt;&gt;""))</f>
        <v>1</v>
      </c>
      <c r="D3675" s="406" t="b">
        <f>+IF(Q3675='Convalida dati'!$B$16,AND('Dealflow centrale'!V3675&lt;&gt;"",I3675&lt;&gt;""),IF(AND('Dealflow centrale'!Q3675='Convalida dati'!$B$17,'Dealflow centrale'!I3675=""),OR('Dealflow centrale'!V3675="",V3675='Convalida dati'!$D$8),"FALSO"))</f>
        <v>1</v>
      </c>
      <c r="E3675" s="57" t="b">
        <f>+IF(OR(T3675='Convalida dati'!$F$4,T3675='Convalida dati'!$F$8),OR('Dealflow centrale'!V3675='Convalida dati'!$D$6,V3675='Convalida dati'!$D$7),IF(OR('Dealflow centrale'!T3675='Convalida dati'!$F$5,'Dealflow centrale'!T3675='Convalida dati'!$F$6,'Dealflow centrale'!T3675='Convalida dati'!$F$7),OR('Dealflow centrale'!V3675='Convalida dati'!$D$6,V3675='Convalida dati'!$D$12,'Dealflow centrale'!V3675='Convalida dati'!$D$11),IF(T3675="",OR(V3675="",V3675='Convalida dati'!$D$8),"FALSO")))</f>
        <v>1</v>
      </c>
      <c r="F3675" s="58" t="str">
        <f t="shared" ref="F3675:F3677" ca="1" si="589">+IF(AND(B3675="VERO",C3675=TRUE,D3675=TRUE,E3675=TRUE),"OK","ERRORE")</f>
        <v>OK</v>
      </c>
      <c r="G3675" s="60">
        <f t="shared" si="556"/>
        <v>3670</v>
      </c>
      <c r="H3675" s="402">
        <v>45702</v>
      </c>
      <c r="I3675" s="403">
        <v>45702</v>
      </c>
      <c r="J3675" s="279" t="s">
        <v>7214</v>
      </c>
      <c r="K3675" s="70" t="s">
        <v>206</v>
      </c>
      <c r="L3675" s="70" t="s">
        <v>206</v>
      </c>
      <c r="M3675" s="70" t="s">
        <v>206</v>
      </c>
      <c r="N3675" s="75"/>
      <c r="O3675" s="73" t="s">
        <v>7224</v>
      </c>
      <c r="P3675" s="72" t="s">
        <v>34</v>
      </c>
      <c r="Q3675" s="281" t="s">
        <v>170</v>
      </c>
      <c r="R3675" s="385" t="s">
        <v>48</v>
      </c>
      <c r="S3675" s="388" t="str">
        <f>'EVCA sectoralclassification'!E200</f>
        <v>Internet technologies</v>
      </c>
      <c r="T3675" s="385" t="s">
        <v>40</v>
      </c>
      <c r="U3675" s="72" t="s">
        <v>218</v>
      </c>
      <c r="V3675" s="438" t="s">
        <v>174</v>
      </c>
      <c r="W3675" s="461"/>
      <c r="X3675" s="488">
        <v>45706</v>
      </c>
      <c r="Y3675" s="483" t="s">
        <v>7228</v>
      </c>
    </row>
    <row r="3676" spans="2:26" ht="42" hidden="1" customHeight="1" x14ac:dyDescent="0.3">
      <c r="B3676" s="56" t="str">
        <f t="shared" ca="1" si="587"/>
        <v>VERO</v>
      </c>
      <c r="C3676" s="57" t="b">
        <f t="shared" si="588"/>
        <v>1</v>
      </c>
      <c r="D3676" s="57" t="b">
        <f>+IF(Q3676='Convalida dati'!$B$16,AND('Dealflow centrale'!V3676&lt;&gt;"",I3676&lt;&gt;""),IF(AND('Dealflow centrale'!Q3676='Convalida dati'!$B$17,'Dealflow centrale'!I3676=""),OR('Dealflow centrale'!V3676="",V3676='Convalida dati'!$D$8),"FALSO"))</f>
        <v>1</v>
      </c>
      <c r="E3676" s="57" t="b">
        <f>+IF(OR(T3676='Convalida dati'!$F$4,T3676='Convalida dati'!$F$8),OR('Dealflow centrale'!V3676='Convalida dati'!$D$6,V3676='Convalida dati'!$D$7),IF(OR('Dealflow centrale'!T3676='Convalida dati'!$F$5,'Dealflow centrale'!T3676='Convalida dati'!$F$6,'Dealflow centrale'!T3676='Convalida dati'!$F$7),OR('Dealflow centrale'!V3676='Convalida dati'!$D$6,V3676='Convalida dati'!$D$12,'Dealflow centrale'!V3676='Convalida dati'!$D$11),IF(T3676="",OR(V3676="",V3676='Convalida dati'!$D$8),"FALSO")))</f>
        <v>1</v>
      </c>
      <c r="F3676" s="58" t="str">
        <f t="shared" ca="1" si="589"/>
        <v>OK</v>
      </c>
      <c r="G3676" s="66">
        <f t="shared" si="556"/>
        <v>3671</v>
      </c>
      <c r="H3676" s="273">
        <v>45703</v>
      </c>
      <c r="I3676" s="296">
        <v>45703</v>
      </c>
      <c r="J3676" s="292" t="s">
        <v>7215</v>
      </c>
      <c r="K3676" s="76" t="s">
        <v>62</v>
      </c>
      <c r="L3676" s="76" t="s">
        <v>207</v>
      </c>
      <c r="M3676" s="76" t="s">
        <v>92</v>
      </c>
      <c r="N3676" s="77"/>
      <c r="O3676" s="272" t="s">
        <v>7226</v>
      </c>
      <c r="P3676" s="78" t="s">
        <v>34</v>
      </c>
      <c r="Q3676" s="280" t="s">
        <v>170</v>
      </c>
      <c r="R3676" s="382" t="s">
        <v>49</v>
      </c>
      <c r="S3676" s="390" t="str">
        <f>'EVCA sectoralclassification'!E215</f>
        <v>Software: other</v>
      </c>
      <c r="T3676" s="382" t="s">
        <v>41</v>
      </c>
      <c r="U3676" s="78" t="s">
        <v>218</v>
      </c>
      <c r="V3676" s="427" t="s">
        <v>5177</v>
      </c>
      <c r="W3676" s="469"/>
      <c r="X3676" s="495">
        <v>45706</v>
      </c>
      <c r="Y3676" s="482" t="s">
        <v>7227</v>
      </c>
      <c r="Z3676" s="494"/>
    </row>
    <row r="3677" spans="2:26" ht="42.45" hidden="1" customHeight="1" x14ac:dyDescent="0.3">
      <c r="B3677" s="405" t="str">
        <f t="shared" ca="1" si="587"/>
        <v>VERO</v>
      </c>
      <c r="C3677" s="406" t="b">
        <f t="shared" si="588"/>
        <v>1</v>
      </c>
      <c r="D3677" s="406" t="b">
        <f>+IF(Q3677='Convalida dati'!$B$16,AND('Dealflow centrale'!V3677&lt;&gt;"",I3677&lt;&gt;""),IF(AND('Dealflow centrale'!Q3677='Convalida dati'!$B$17,'Dealflow centrale'!I3677=""),OR('Dealflow centrale'!V3677="",V3677='Convalida dati'!$D$8),"FALSO"))</f>
        <v>1</v>
      </c>
      <c r="E3677" s="57" t="b">
        <f>+IF(OR(T3677='Convalida dati'!$F$4,T3677='Convalida dati'!$F$8),OR('Dealflow centrale'!V3677='Convalida dati'!$D$6,V3677='Convalida dati'!$D$7),IF(OR('Dealflow centrale'!T3677='Convalida dati'!$F$5,'Dealflow centrale'!T3677='Convalida dati'!$F$6,'Dealflow centrale'!T3677='Convalida dati'!$F$7),OR('Dealflow centrale'!V3677='Convalida dati'!$D$6,V3677='Convalida dati'!$D$12,'Dealflow centrale'!V3677='Convalida dati'!$D$11),IF(T3677="",OR(V3677="",V3677='Convalida dati'!$D$8),"FALSO")))</f>
        <v>1</v>
      </c>
      <c r="F3677" s="58" t="str">
        <f t="shared" ca="1" si="589"/>
        <v>OK</v>
      </c>
      <c r="G3677" s="60">
        <f t="shared" si="556"/>
        <v>3672</v>
      </c>
      <c r="H3677" s="402">
        <v>45702</v>
      </c>
      <c r="I3677" s="403">
        <v>45702</v>
      </c>
      <c r="J3677" s="279" t="s">
        <v>7229</v>
      </c>
      <c r="K3677" s="70" t="s">
        <v>62</v>
      </c>
      <c r="L3677" s="70" t="s">
        <v>190</v>
      </c>
      <c r="M3677" s="70" t="s">
        <v>99</v>
      </c>
      <c r="N3677" s="75"/>
      <c r="O3677" s="73" t="s">
        <v>4474</v>
      </c>
      <c r="P3677" s="72" t="s">
        <v>83</v>
      </c>
      <c r="Q3677" s="281" t="s">
        <v>170</v>
      </c>
      <c r="R3677" s="385" t="s">
        <v>49</v>
      </c>
      <c r="S3677" s="388" t="str">
        <f>'EVCA sectoralclassification'!E215</f>
        <v>Software: other</v>
      </c>
      <c r="T3677" s="385" t="s">
        <v>166</v>
      </c>
      <c r="U3677" s="72" t="s">
        <v>218</v>
      </c>
      <c r="V3677" s="425" t="s">
        <v>5177</v>
      </c>
      <c r="W3677" s="461"/>
      <c r="X3677" s="488">
        <v>45706</v>
      </c>
      <c r="Y3677" s="483"/>
    </row>
    <row r="3678" spans="2:26" ht="42" hidden="1" customHeight="1" x14ac:dyDescent="0.3">
      <c r="B3678" s="56" t="str">
        <f t="shared" ref="B3678:B3682" ca="1" si="590">IF(AND(+H3678&lt;=X3678,X3678&lt;=TODAY()),"VERO","FALSO")</f>
        <v>VERO</v>
      </c>
      <c r="C3678" s="57" t="b">
        <f t="shared" ref="C3678:C3682" si="591">+(AND(G3678&lt;&gt;"",H3678&lt;&gt;"",J3678&lt;&gt;"",K3678&lt;&gt;"",L3678&lt;&gt;"",M3678&lt;&gt;"",P3678&lt;&gt;"",Q3678&lt;&gt;""))</f>
        <v>1</v>
      </c>
      <c r="D3678" s="57" t="b">
        <f>+IF(Q3678='Convalida dati'!$B$16,AND('Dealflow centrale'!V3678&lt;&gt;"",I3678&lt;&gt;""),IF(AND('Dealflow centrale'!Q3678='Convalida dati'!$B$17,'Dealflow centrale'!I3678=""),OR('Dealflow centrale'!V3678="",V3678='Convalida dati'!$D$8),"FALSO"))</f>
        <v>1</v>
      </c>
      <c r="E3678" s="57" t="b">
        <f>+IF(OR(T3678='Convalida dati'!$F$4,T3678='Convalida dati'!$F$8),OR('Dealflow centrale'!V3678='Convalida dati'!$D$6,V3678='Convalida dati'!$D$7),IF(OR('Dealflow centrale'!T3678='Convalida dati'!$F$5,'Dealflow centrale'!T3678='Convalida dati'!$F$6,'Dealflow centrale'!T3678='Convalida dati'!$F$7),OR('Dealflow centrale'!V3678='Convalida dati'!$D$6,V3678='Convalida dati'!$D$12,'Dealflow centrale'!V3678='Convalida dati'!$D$11),IF(T3678="",OR(V3678="",V3678='Convalida dati'!$D$8),"FALSO")))</f>
        <v>1</v>
      </c>
      <c r="F3678" s="58" t="str">
        <f t="shared" ref="F3678:F3682" ca="1" si="592">+IF(AND(B3678="VERO",C3678=TRUE,D3678=TRUE,E3678=TRUE),"OK","ERRORE")</f>
        <v>OK</v>
      </c>
      <c r="G3678" s="66">
        <f t="shared" si="556"/>
        <v>3673</v>
      </c>
      <c r="H3678" s="273">
        <v>45705</v>
      </c>
      <c r="I3678" s="296">
        <v>45705</v>
      </c>
      <c r="J3678" s="292" t="s">
        <v>7216</v>
      </c>
      <c r="K3678" s="76" t="s">
        <v>62</v>
      </c>
      <c r="L3678" s="76" t="s">
        <v>1008</v>
      </c>
      <c r="M3678" s="76" t="s">
        <v>92</v>
      </c>
      <c r="N3678" s="77"/>
      <c r="O3678" s="272" t="s">
        <v>5502</v>
      </c>
      <c r="P3678" s="78" t="s">
        <v>37</v>
      </c>
      <c r="Q3678" s="280" t="s">
        <v>170</v>
      </c>
      <c r="R3678" s="382" t="s">
        <v>48</v>
      </c>
      <c r="S3678" s="390" t="str">
        <f>'EVCA sectoralclassification'!E200</f>
        <v>Internet technologies</v>
      </c>
      <c r="T3678" s="382" t="s">
        <v>166</v>
      </c>
      <c r="U3678" s="78" t="s">
        <v>218</v>
      </c>
      <c r="V3678" s="427" t="s">
        <v>5177</v>
      </c>
      <c r="W3678" s="469"/>
      <c r="X3678" s="495">
        <v>45706</v>
      </c>
      <c r="Y3678" s="482"/>
      <c r="Z3678" s="494"/>
    </row>
    <row r="3679" spans="2:26" ht="42.45" hidden="1" customHeight="1" x14ac:dyDescent="0.3">
      <c r="B3679" s="405" t="str">
        <f t="shared" ca="1" si="590"/>
        <v>VERO</v>
      </c>
      <c r="C3679" s="406" t="b">
        <f t="shared" si="591"/>
        <v>1</v>
      </c>
      <c r="D3679" s="406" t="b">
        <f>+IF(Q3679='Convalida dati'!$B$16,AND('Dealflow centrale'!V3679&lt;&gt;"",I3679&lt;&gt;""),IF(AND('Dealflow centrale'!Q3679='Convalida dati'!$B$17,'Dealflow centrale'!I3679=""),OR('Dealflow centrale'!V3679="",V3679='Convalida dati'!$D$8),"FALSO"))</f>
        <v>1</v>
      </c>
      <c r="E3679" s="57" t="b">
        <f>+IF(OR(T3679='Convalida dati'!$F$4,T3679='Convalida dati'!$F$8),OR('Dealflow centrale'!V3679='Convalida dati'!$D$6,V3679='Convalida dati'!$D$7),IF(OR('Dealflow centrale'!T3679='Convalida dati'!$F$5,'Dealflow centrale'!T3679='Convalida dati'!$F$6,'Dealflow centrale'!T3679='Convalida dati'!$F$7),OR('Dealflow centrale'!V3679='Convalida dati'!$D$6,V3679='Convalida dati'!$D$12,'Dealflow centrale'!V3679='Convalida dati'!$D$11),IF(T3679="",OR(V3679="",V3679='Convalida dati'!$D$8),"FALSO")))</f>
        <v>1</v>
      </c>
      <c r="F3679" s="58" t="str">
        <f t="shared" ca="1" si="592"/>
        <v>OK</v>
      </c>
      <c r="G3679" s="60">
        <f t="shared" si="556"/>
        <v>3674</v>
      </c>
      <c r="H3679" s="402">
        <v>45705</v>
      </c>
      <c r="I3679" s="403">
        <v>45705</v>
      </c>
      <c r="J3679" s="279" t="s">
        <v>7217</v>
      </c>
      <c r="K3679" s="70" t="s">
        <v>62</v>
      </c>
      <c r="L3679" s="70" t="s">
        <v>80</v>
      </c>
      <c r="M3679" s="70" t="s">
        <v>70</v>
      </c>
      <c r="N3679" s="75"/>
      <c r="O3679" s="73" t="s">
        <v>5502</v>
      </c>
      <c r="P3679" s="72" t="s">
        <v>37</v>
      </c>
      <c r="Q3679" s="281" t="s">
        <v>170</v>
      </c>
      <c r="R3679" s="385" t="s">
        <v>48</v>
      </c>
      <c r="S3679" s="388" t="str">
        <f>'EVCA sectoralclassification'!E200</f>
        <v>Internet technologies</v>
      </c>
      <c r="T3679" s="385" t="s">
        <v>41</v>
      </c>
      <c r="U3679" s="72" t="s">
        <v>218</v>
      </c>
      <c r="V3679" s="425" t="s">
        <v>5177</v>
      </c>
      <c r="W3679" s="461"/>
      <c r="X3679" s="488">
        <v>45706</v>
      </c>
      <c r="Y3679" s="483" t="s">
        <v>7230</v>
      </c>
    </row>
    <row r="3680" spans="2:26" ht="42" hidden="1" customHeight="1" x14ac:dyDescent="0.3">
      <c r="B3680" s="56" t="str">
        <f t="shared" ca="1" si="590"/>
        <v>VERO</v>
      </c>
      <c r="C3680" s="57" t="b">
        <f t="shared" si="591"/>
        <v>1</v>
      </c>
      <c r="D3680" s="57" t="b">
        <f>+IF(Q3680='Convalida dati'!$B$16,AND('Dealflow centrale'!V3680&lt;&gt;"",I3680&lt;&gt;""),IF(AND('Dealflow centrale'!Q3680='Convalida dati'!$B$17,'Dealflow centrale'!I3680=""),OR('Dealflow centrale'!V3680="",V3680='Convalida dati'!$D$8),"FALSO"))</f>
        <v>1</v>
      </c>
      <c r="E3680" s="57" t="b">
        <f>+IF(OR(T3680='Convalida dati'!$F$4,T3680='Convalida dati'!$F$8),OR('Dealflow centrale'!V3680='Convalida dati'!$D$6,V3680='Convalida dati'!$D$7),IF(OR('Dealflow centrale'!T3680='Convalida dati'!$F$5,'Dealflow centrale'!T3680='Convalida dati'!$F$6,'Dealflow centrale'!T3680='Convalida dati'!$F$7),OR('Dealflow centrale'!V3680='Convalida dati'!$D$6,V3680='Convalida dati'!$D$12,'Dealflow centrale'!V3680='Convalida dati'!$D$11),IF(T3680="",OR(V3680="",V3680='Convalida dati'!$D$8),"FALSO")))</f>
        <v>1</v>
      </c>
      <c r="F3680" s="58" t="str">
        <f t="shared" ca="1" si="592"/>
        <v>OK</v>
      </c>
      <c r="G3680" s="66">
        <f t="shared" si="556"/>
        <v>3675</v>
      </c>
      <c r="H3680" s="273">
        <v>45705</v>
      </c>
      <c r="I3680" s="296">
        <v>45705</v>
      </c>
      <c r="J3680" s="292" t="s">
        <v>7218</v>
      </c>
      <c r="K3680" s="76" t="s">
        <v>62</v>
      </c>
      <c r="L3680" s="76" t="s">
        <v>69</v>
      </c>
      <c r="M3680" s="76" t="s">
        <v>70</v>
      </c>
      <c r="N3680" s="77"/>
      <c r="O3680" s="272" t="s">
        <v>5502</v>
      </c>
      <c r="P3680" s="78" t="s">
        <v>37</v>
      </c>
      <c r="Q3680" s="280" t="s">
        <v>170</v>
      </c>
      <c r="R3680" s="382" t="s">
        <v>48</v>
      </c>
      <c r="S3680" s="390" t="str">
        <f>'EVCA sectoralclassification'!E200</f>
        <v>Internet technologies</v>
      </c>
      <c r="T3680" s="382" t="s">
        <v>166</v>
      </c>
      <c r="U3680" s="78" t="s">
        <v>218</v>
      </c>
      <c r="V3680" s="427" t="s">
        <v>5177</v>
      </c>
      <c r="W3680" s="469"/>
      <c r="X3680" s="495">
        <v>45706</v>
      </c>
      <c r="Y3680" s="482"/>
      <c r="Z3680" s="494"/>
    </row>
    <row r="3681" spans="2:26" ht="42.45" hidden="1" customHeight="1" x14ac:dyDescent="0.3">
      <c r="B3681" s="405" t="str">
        <f t="shared" ca="1" si="590"/>
        <v>VERO</v>
      </c>
      <c r="C3681" s="406" t="b">
        <f t="shared" si="591"/>
        <v>1</v>
      </c>
      <c r="D3681" s="406" t="b">
        <f>+IF(Q3681='Convalida dati'!$B$16,AND('Dealflow centrale'!V3681&lt;&gt;"",I3681&lt;&gt;""),IF(AND('Dealflow centrale'!Q3681='Convalida dati'!$B$17,'Dealflow centrale'!I3681=""),OR('Dealflow centrale'!V3681="",V3681='Convalida dati'!$D$8),"FALSO"))</f>
        <v>1</v>
      </c>
      <c r="E3681" s="57" t="b">
        <f>+IF(OR(T3681='Convalida dati'!$F$4,T3681='Convalida dati'!$F$8),OR('Dealflow centrale'!V3681='Convalida dati'!$D$6,V3681='Convalida dati'!$D$7),IF(OR('Dealflow centrale'!T3681='Convalida dati'!$F$5,'Dealflow centrale'!T3681='Convalida dati'!$F$6,'Dealflow centrale'!T3681='Convalida dati'!$F$7),OR('Dealflow centrale'!V3681='Convalida dati'!$D$6,V3681='Convalida dati'!$D$12,'Dealflow centrale'!V3681='Convalida dati'!$D$11),IF(T3681="",OR(V3681="",V3681='Convalida dati'!$D$8),"FALSO")))</f>
        <v>1</v>
      </c>
      <c r="F3681" s="58" t="str">
        <f t="shared" ca="1" si="592"/>
        <v>OK</v>
      </c>
      <c r="G3681" s="60">
        <f t="shared" si="556"/>
        <v>3676</v>
      </c>
      <c r="H3681" s="402">
        <v>45705</v>
      </c>
      <c r="I3681" s="403">
        <v>45705</v>
      </c>
      <c r="J3681" s="279" t="s">
        <v>7219</v>
      </c>
      <c r="K3681" s="70" t="s">
        <v>62</v>
      </c>
      <c r="L3681" s="70" t="s">
        <v>192</v>
      </c>
      <c r="M3681" s="70" t="s">
        <v>95</v>
      </c>
      <c r="N3681" s="75"/>
      <c r="O3681" s="73" t="s">
        <v>5502</v>
      </c>
      <c r="P3681" s="72" t="s">
        <v>37</v>
      </c>
      <c r="Q3681" s="281" t="s">
        <v>170</v>
      </c>
      <c r="R3681" s="385" t="s">
        <v>53</v>
      </c>
      <c r="S3681" s="388" t="str">
        <f>'EVCA sectoralclassification'!E145</f>
        <v>Educational and training products/services</v>
      </c>
      <c r="T3681" s="385" t="s">
        <v>166</v>
      </c>
      <c r="U3681" s="72" t="s">
        <v>218</v>
      </c>
      <c r="V3681" s="425" t="s">
        <v>5177</v>
      </c>
      <c r="W3681" s="461"/>
      <c r="X3681" s="488">
        <v>45706</v>
      </c>
      <c r="Y3681" s="483"/>
    </row>
    <row r="3682" spans="2:26" ht="42" hidden="1" customHeight="1" x14ac:dyDescent="0.3">
      <c r="B3682" s="56" t="str">
        <f t="shared" ca="1" si="590"/>
        <v>VERO</v>
      </c>
      <c r="C3682" s="57" t="b">
        <f t="shared" si="591"/>
        <v>1</v>
      </c>
      <c r="D3682" s="57" t="b">
        <f>+IF(Q3682='Convalida dati'!$B$16,AND('Dealflow centrale'!V3682&lt;&gt;"",I3682&lt;&gt;""),IF(AND('Dealflow centrale'!Q3682='Convalida dati'!$B$17,'Dealflow centrale'!I3682=""),OR('Dealflow centrale'!V3682="",V3682='Convalida dati'!$D$8),"FALSO"))</f>
        <v>1</v>
      </c>
      <c r="E3682" s="57" t="b">
        <f>+IF(OR(T3682='Convalida dati'!$F$4,T3682='Convalida dati'!$F$8),OR('Dealflow centrale'!V3682='Convalida dati'!$D$6,V3682='Convalida dati'!$D$7),IF(OR('Dealflow centrale'!T3682='Convalida dati'!$F$5,'Dealflow centrale'!T3682='Convalida dati'!$F$6,'Dealflow centrale'!T3682='Convalida dati'!$F$7),OR('Dealflow centrale'!V3682='Convalida dati'!$D$6,V3682='Convalida dati'!$D$12,'Dealflow centrale'!V3682='Convalida dati'!$D$11),IF(T3682="",OR(V3682="",V3682='Convalida dati'!$D$8),"FALSO")))</f>
        <v>1</v>
      </c>
      <c r="F3682" s="58" t="str">
        <f t="shared" ca="1" si="592"/>
        <v>OK</v>
      </c>
      <c r="G3682" s="66">
        <f t="shared" si="556"/>
        <v>3677</v>
      </c>
      <c r="H3682" s="273">
        <v>45705</v>
      </c>
      <c r="I3682" s="296">
        <v>45705</v>
      </c>
      <c r="J3682" s="292" t="s">
        <v>7220</v>
      </c>
      <c r="K3682" s="76" t="s">
        <v>206</v>
      </c>
      <c r="L3682" s="76" t="s">
        <v>206</v>
      </c>
      <c r="M3682" s="76" t="s">
        <v>206</v>
      </c>
      <c r="N3682" s="77"/>
      <c r="O3682" s="272" t="s">
        <v>7231</v>
      </c>
      <c r="P3682" s="78" t="s">
        <v>34</v>
      </c>
      <c r="Q3682" s="280" t="s">
        <v>170</v>
      </c>
      <c r="R3682" s="382" t="s">
        <v>49</v>
      </c>
      <c r="S3682" s="390" t="str">
        <f>'EVCA sectoralclassification'!E215</f>
        <v>Software: other</v>
      </c>
      <c r="T3682" s="382" t="s">
        <v>40</v>
      </c>
      <c r="U3682" s="78" t="s">
        <v>218</v>
      </c>
      <c r="V3682" s="445" t="s">
        <v>174</v>
      </c>
      <c r="W3682" s="469"/>
      <c r="X3682" s="495">
        <v>45706</v>
      </c>
      <c r="Y3682" s="482" t="s">
        <v>7225</v>
      </c>
      <c r="Z3682" s="494"/>
    </row>
    <row r="3683" spans="2:26" ht="42.45" hidden="1" customHeight="1" x14ac:dyDescent="0.3">
      <c r="B3683" s="405" t="str">
        <f t="shared" ref="B3683:B3691" ca="1" si="593">IF(AND(+H3683&lt;=X3683,X3683&lt;=TODAY()),"VERO","FALSO")</f>
        <v>VERO</v>
      </c>
      <c r="C3683" s="406" t="b">
        <f t="shared" ref="C3683:C3691" si="594">+(AND(G3683&lt;&gt;"",H3683&lt;&gt;"",J3683&lt;&gt;"",K3683&lt;&gt;"",L3683&lt;&gt;"",M3683&lt;&gt;"",P3683&lt;&gt;"",Q3683&lt;&gt;""))</f>
        <v>1</v>
      </c>
      <c r="D3683" s="406" t="b">
        <f>+IF(Q3683='Convalida dati'!$B$16,AND('Dealflow centrale'!V3683&lt;&gt;"",I3683&lt;&gt;""),IF(AND('Dealflow centrale'!Q3683='Convalida dati'!$B$17,'Dealflow centrale'!I3683=""),OR('Dealflow centrale'!V3683="",V3683='Convalida dati'!$D$8),"FALSO"))</f>
        <v>1</v>
      </c>
      <c r="E3683" s="57" t="b">
        <f>+IF(OR(T3683='Convalida dati'!$F$4,T3683='Convalida dati'!$F$8),OR('Dealflow centrale'!V3683='Convalida dati'!$D$6,V3683='Convalida dati'!$D$7),IF(OR('Dealflow centrale'!T3683='Convalida dati'!$F$5,'Dealflow centrale'!T3683='Convalida dati'!$F$6,'Dealflow centrale'!T3683='Convalida dati'!$F$7),OR('Dealflow centrale'!V3683='Convalida dati'!$D$6,V3683='Convalida dati'!$D$12,'Dealflow centrale'!V3683='Convalida dati'!$D$11),IF(T3683="",OR(V3683="",V3683='Convalida dati'!$D$8),"FALSO")))</f>
        <v>1</v>
      </c>
      <c r="F3683" s="58" t="str">
        <f t="shared" ref="F3683:F3691" ca="1" si="595">+IF(AND(B3683="VERO",C3683=TRUE,D3683=TRUE,E3683=TRUE),"OK","ERRORE")</f>
        <v>OK</v>
      </c>
      <c r="G3683" s="60">
        <f t="shared" si="556"/>
        <v>3678</v>
      </c>
      <c r="H3683" s="402">
        <v>45684</v>
      </c>
      <c r="I3683" s="403">
        <v>45707</v>
      </c>
      <c r="J3683" s="279" t="s">
        <v>7243</v>
      </c>
      <c r="K3683" s="70" t="s">
        <v>62</v>
      </c>
      <c r="L3683" s="70" t="s">
        <v>183</v>
      </c>
      <c r="M3683" s="70" t="s">
        <v>98</v>
      </c>
      <c r="N3683" s="75" t="s">
        <v>111</v>
      </c>
      <c r="O3683" s="73"/>
      <c r="P3683" s="72" t="s">
        <v>36</v>
      </c>
      <c r="Q3683" s="281" t="s">
        <v>170</v>
      </c>
      <c r="R3683" s="385" t="s">
        <v>49</v>
      </c>
      <c r="S3683" s="388" t="str">
        <f>'EVCA sectoralclassification'!E215</f>
        <v>Software: other</v>
      </c>
      <c r="T3683" s="385" t="s">
        <v>41</v>
      </c>
      <c r="U3683" s="72" t="s">
        <v>218</v>
      </c>
      <c r="V3683" s="441" t="s">
        <v>6460</v>
      </c>
      <c r="W3683" s="461"/>
      <c r="X3683" s="488">
        <v>45713</v>
      </c>
      <c r="Y3683" s="483"/>
    </row>
    <row r="3684" spans="2:26" ht="42" hidden="1" customHeight="1" x14ac:dyDescent="0.3">
      <c r="B3684" s="56" t="str">
        <f t="shared" ca="1" si="593"/>
        <v>VERO</v>
      </c>
      <c r="C3684" s="57" t="b">
        <f t="shared" si="594"/>
        <v>1</v>
      </c>
      <c r="D3684" s="57" t="b">
        <f>+IF(Q3684='Convalida dati'!$B$16,AND('Dealflow centrale'!V3684&lt;&gt;"",I3684&lt;&gt;""),IF(AND('Dealflow centrale'!Q3684='Convalida dati'!$B$17,'Dealflow centrale'!I3684=""),OR('Dealflow centrale'!V3684="",V3684='Convalida dati'!$D$8),"FALSO"))</f>
        <v>1</v>
      </c>
      <c r="E3684" s="57" t="b">
        <f>+IF(OR(T3684='Convalida dati'!$F$4,T3684='Convalida dati'!$F$8),OR('Dealflow centrale'!V3684='Convalida dati'!$D$6,V3684='Convalida dati'!$D$7),IF(OR('Dealflow centrale'!T3684='Convalida dati'!$F$5,'Dealflow centrale'!T3684='Convalida dati'!$F$6,'Dealflow centrale'!T3684='Convalida dati'!$F$7),OR('Dealflow centrale'!V3684='Convalida dati'!$D$6,V3684='Convalida dati'!$D$12,'Dealflow centrale'!V3684='Convalida dati'!$D$11),IF(T3684="",OR(V3684="",V3684='Convalida dati'!$D$8),"FALSO")))</f>
        <v>1</v>
      </c>
      <c r="F3684" s="58" t="str">
        <f t="shared" ca="1" si="595"/>
        <v>OK</v>
      </c>
      <c r="G3684" s="66">
        <f t="shared" si="556"/>
        <v>3679</v>
      </c>
      <c r="H3684" s="273">
        <v>45707</v>
      </c>
      <c r="I3684" s="296">
        <v>45707</v>
      </c>
      <c r="J3684" s="292" t="s">
        <v>7244</v>
      </c>
      <c r="K3684" s="76" t="s">
        <v>62</v>
      </c>
      <c r="L3684" s="76" t="s">
        <v>830</v>
      </c>
      <c r="M3684" s="76" t="s">
        <v>103</v>
      </c>
      <c r="N3684" s="77"/>
      <c r="O3684" s="272" t="s">
        <v>7252</v>
      </c>
      <c r="P3684" s="78" t="s">
        <v>109</v>
      </c>
      <c r="Q3684" s="280" t="s">
        <v>170</v>
      </c>
      <c r="R3684" s="382" t="s">
        <v>49</v>
      </c>
      <c r="S3684" s="390" t="str">
        <f>'EVCA sectoralclassification'!E215</f>
        <v>Software: other</v>
      </c>
      <c r="T3684" s="382" t="s">
        <v>166</v>
      </c>
      <c r="U3684" s="78" t="s">
        <v>218</v>
      </c>
      <c r="V3684" s="427" t="s">
        <v>5177</v>
      </c>
      <c r="W3684" s="469"/>
      <c r="X3684" s="495">
        <v>45713</v>
      </c>
      <c r="Y3684" s="482"/>
      <c r="Z3684" s="494"/>
    </row>
    <row r="3685" spans="2:26" ht="42.45" hidden="1" customHeight="1" x14ac:dyDescent="0.3">
      <c r="B3685" s="405" t="str">
        <f t="shared" ca="1" si="593"/>
        <v>VERO</v>
      </c>
      <c r="C3685" s="406" t="b">
        <f t="shared" si="594"/>
        <v>1</v>
      </c>
      <c r="D3685" s="406" t="b">
        <f>+IF(Q3685='Convalida dati'!$B$16,AND('Dealflow centrale'!V3685&lt;&gt;"",I3685&lt;&gt;""),IF(AND('Dealflow centrale'!Q3685='Convalida dati'!$B$17,'Dealflow centrale'!I3685=""),OR('Dealflow centrale'!V3685="",V3685='Convalida dati'!$D$8),"FALSO"))</f>
        <v>1</v>
      </c>
      <c r="E3685" s="57" t="b">
        <f>+IF(OR(T3685='Convalida dati'!$F$4,T3685='Convalida dati'!$F$8),OR('Dealflow centrale'!V3685='Convalida dati'!$D$6,V3685='Convalida dati'!$D$7),IF(OR('Dealflow centrale'!T3685='Convalida dati'!$F$5,'Dealflow centrale'!T3685='Convalida dati'!$F$6,'Dealflow centrale'!T3685='Convalida dati'!$F$7),OR('Dealflow centrale'!V3685='Convalida dati'!$D$6,V3685='Convalida dati'!$D$12,'Dealflow centrale'!V3685='Convalida dati'!$D$11),IF(T3685="",OR(V3685="",V3685='Convalida dati'!$D$8),"FALSO")))</f>
        <v>1</v>
      </c>
      <c r="F3685" s="58" t="str">
        <f t="shared" ca="1" si="595"/>
        <v>OK</v>
      </c>
      <c r="G3685" s="60">
        <f t="shared" si="556"/>
        <v>3680</v>
      </c>
      <c r="H3685" s="402">
        <v>45699</v>
      </c>
      <c r="I3685" s="403">
        <v>45708</v>
      </c>
      <c r="J3685" s="409" t="s">
        <v>7245</v>
      </c>
      <c r="K3685" s="70" t="s">
        <v>62</v>
      </c>
      <c r="L3685" s="70" t="s">
        <v>149</v>
      </c>
      <c r="M3685" s="70" t="s">
        <v>92</v>
      </c>
      <c r="N3685" s="75"/>
      <c r="O3685" s="73" t="s">
        <v>7253</v>
      </c>
      <c r="P3685" s="72" t="s">
        <v>37</v>
      </c>
      <c r="Q3685" s="281" t="s">
        <v>170</v>
      </c>
      <c r="R3685" s="385" t="s">
        <v>49</v>
      </c>
      <c r="S3685" s="388" t="str">
        <f>'EVCA sectoralclassification'!E215</f>
        <v>Software: other</v>
      </c>
      <c r="T3685" s="385" t="s">
        <v>166</v>
      </c>
      <c r="U3685" s="72" t="s">
        <v>218</v>
      </c>
      <c r="V3685" s="425" t="s">
        <v>5177</v>
      </c>
      <c r="W3685" s="461"/>
      <c r="X3685" s="488">
        <v>45713</v>
      </c>
      <c r="Y3685" s="483"/>
    </row>
    <row r="3686" spans="2:26" ht="42" hidden="1" customHeight="1" x14ac:dyDescent="0.3">
      <c r="B3686" s="56" t="str">
        <f t="shared" ca="1" si="593"/>
        <v>VERO</v>
      </c>
      <c r="C3686" s="57" t="b">
        <f t="shared" si="594"/>
        <v>1</v>
      </c>
      <c r="D3686" s="57" t="b">
        <f>+IF(Q3686='Convalida dati'!$B$16,AND('Dealflow centrale'!V3686&lt;&gt;"",I3686&lt;&gt;""),IF(AND('Dealflow centrale'!Q3686='Convalida dati'!$B$17,'Dealflow centrale'!I3686=""),OR('Dealflow centrale'!V3686="",V3686='Convalida dati'!$D$8),"FALSO"))</f>
        <v>1</v>
      </c>
      <c r="E3686" s="57" t="b">
        <f>+IF(OR(T3686='Convalida dati'!$F$4,T3686='Convalida dati'!$F$8),OR('Dealflow centrale'!V3686='Convalida dati'!$D$6,V3686='Convalida dati'!$D$7),IF(OR('Dealflow centrale'!T3686='Convalida dati'!$F$5,'Dealflow centrale'!T3686='Convalida dati'!$F$6,'Dealflow centrale'!T3686='Convalida dati'!$F$7),OR('Dealflow centrale'!V3686='Convalida dati'!$D$6,V3686='Convalida dati'!$D$12,'Dealflow centrale'!V3686='Convalida dati'!$D$11),IF(T3686="",OR(V3686="",V3686='Convalida dati'!$D$8),"FALSO")))</f>
        <v>1</v>
      </c>
      <c r="F3686" s="58" t="str">
        <f t="shared" ca="1" si="595"/>
        <v>OK</v>
      </c>
      <c r="G3686" s="66">
        <f t="shared" si="556"/>
        <v>3681</v>
      </c>
      <c r="H3686" s="273">
        <v>45708</v>
      </c>
      <c r="I3686" s="296">
        <v>45708</v>
      </c>
      <c r="J3686" s="292" t="s">
        <v>7246</v>
      </c>
      <c r="K3686" s="76" t="s">
        <v>62</v>
      </c>
      <c r="L3686" s="76" t="s">
        <v>773</v>
      </c>
      <c r="M3686" s="76" t="s">
        <v>98</v>
      </c>
      <c r="N3686" s="77"/>
      <c r="O3686" s="272" t="s">
        <v>7254</v>
      </c>
      <c r="P3686" s="78" t="s">
        <v>34</v>
      </c>
      <c r="Q3686" s="280" t="s">
        <v>170</v>
      </c>
      <c r="R3686" s="382" t="s">
        <v>42</v>
      </c>
      <c r="S3686" s="390" t="str">
        <f>'EVCA sectoralclassification'!E41</f>
        <v>Business and industrial products</v>
      </c>
      <c r="T3686" s="382" t="s">
        <v>167</v>
      </c>
      <c r="U3686" s="78" t="s">
        <v>218</v>
      </c>
      <c r="V3686" s="444" t="s">
        <v>6460</v>
      </c>
      <c r="W3686" s="469"/>
      <c r="X3686" s="495">
        <v>45713</v>
      </c>
      <c r="Y3686" s="482"/>
      <c r="Z3686" s="494"/>
    </row>
    <row r="3687" spans="2:26" ht="42.45" hidden="1" customHeight="1" x14ac:dyDescent="0.3">
      <c r="B3687" s="405" t="str">
        <f t="shared" ca="1" si="593"/>
        <v>VERO</v>
      </c>
      <c r="C3687" s="406" t="b">
        <f t="shared" si="594"/>
        <v>1</v>
      </c>
      <c r="D3687" s="406" t="b">
        <f>+IF(Q3687='Convalida dati'!$B$16,AND('Dealflow centrale'!V3687&lt;&gt;"",I3687&lt;&gt;""),IF(AND('Dealflow centrale'!Q3687='Convalida dati'!$B$17,'Dealflow centrale'!I3687=""),OR('Dealflow centrale'!V3687="",V3687='Convalida dati'!$D$8),"FALSO"))</f>
        <v>1</v>
      </c>
      <c r="E3687" s="57" t="b">
        <f>+IF(OR(T3687='Convalida dati'!$F$4,T3687='Convalida dati'!$F$8),OR('Dealflow centrale'!V3687='Convalida dati'!$D$6,V3687='Convalida dati'!$D$7),IF(OR('Dealflow centrale'!T3687='Convalida dati'!$F$5,'Dealflow centrale'!T3687='Convalida dati'!$F$6,'Dealflow centrale'!T3687='Convalida dati'!$F$7),OR('Dealflow centrale'!V3687='Convalida dati'!$D$6,V3687='Convalida dati'!$D$12,'Dealflow centrale'!V3687='Convalida dati'!$D$11),IF(T3687="",OR(V3687="",V3687='Convalida dati'!$D$8),"FALSO")))</f>
        <v>1</v>
      </c>
      <c r="F3687" s="58" t="str">
        <f t="shared" ca="1" si="595"/>
        <v>OK</v>
      </c>
      <c r="G3687" s="60">
        <f t="shared" si="556"/>
        <v>3682</v>
      </c>
      <c r="H3687" s="402">
        <v>45709</v>
      </c>
      <c r="I3687" s="403">
        <v>45709</v>
      </c>
      <c r="J3687" s="279" t="s">
        <v>7247</v>
      </c>
      <c r="K3687" s="70" t="s">
        <v>62</v>
      </c>
      <c r="L3687" s="70" t="s">
        <v>720</v>
      </c>
      <c r="M3687" s="70" t="s">
        <v>70</v>
      </c>
      <c r="N3687" s="75"/>
      <c r="O3687" s="73" t="s">
        <v>7255</v>
      </c>
      <c r="P3687" s="72" t="s">
        <v>34</v>
      </c>
      <c r="Q3687" s="281" t="s">
        <v>170</v>
      </c>
      <c r="R3687" s="385" t="s">
        <v>49</v>
      </c>
      <c r="S3687" s="388" t="str">
        <f>'EVCA sectoralclassification'!E215</f>
        <v>Software: other</v>
      </c>
      <c r="T3687" s="385" t="s">
        <v>41</v>
      </c>
      <c r="U3687" s="72" t="s">
        <v>218</v>
      </c>
      <c r="V3687" s="425" t="s">
        <v>5177</v>
      </c>
      <c r="W3687" s="461"/>
      <c r="X3687" s="488">
        <v>45713</v>
      </c>
      <c r="Y3687" s="483"/>
    </row>
    <row r="3688" spans="2:26" ht="42" hidden="1" customHeight="1" x14ac:dyDescent="0.3">
      <c r="B3688" s="56" t="str">
        <f t="shared" ca="1" si="593"/>
        <v>VERO</v>
      </c>
      <c r="C3688" s="57" t="b">
        <f t="shared" si="594"/>
        <v>1</v>
      </c>
      <c r="D3688" s="57" t="b">
        <f>+IF(Q3688='Convalida dati'!$B$16,AND('Dealflow centrale'!V3688&lt;&gt;"",I3688&lt;&gt;""),IF(AND('Dealflow centrale'!Q3688='Convalida dati'!$B$17,'Dealflow centrale'!I3688=""),OR('Dealflow centrale'!V3688="",V3688='Convalida dati'!$D$8),"FALSO"))</f>
        <v>1</v>
      </c>
      <c r="E3688" s="57" t="b">
        <f>+IF(OR(T3688='Convalida dati'!$F$4,T3688='Convalida dati'!$F$8),OR('Dealflow centrale'!V3688='Convalida dati'!$D$6,V3688='Convalida dati'!$D$7),IF(OR('Dealflow centrale'!T3688='Convalida dati'!$F$5,'Dealflow centrale'!T3688='Convalida dati'!$F$6,'Dealflow centrale'!T3688='Convalida dati'!$F$7),OR('Dealflow centrale'!V3688='Convalida dati'!$D$6,V3688='Convalida dati'!$D$12,'Dealflow centrale'!V3688='Convalida dati'!$D$11),IF(T3688="",OR(V3688="",V3688='Convalida dati'!$D$8),"FALSO")))</f>
        <v>1</v>
      </c>
      <c r="F3688" s="58" t="str">
        <f t="shared" ca="1" si="595"/>
        <v>OK</v>
      </c>
      <c r="G3688" s="66">
        <f t="shared" si="556"/>
        <v>3683</v>
      </c>
      <c r="H3688" s="273">
        <v>45709</v>
      </c>
      <c r="I3688" s="296">
        <v>45709</v>
      </c>
      <c r="J3688" s="292" t="s">
        <v>7248</v>
      </c>
      <c r="K3688" s="76" t="s">
        <v>64</v>
      </c>
      <c r="L3688" s="76" t="s">
        <v>7256</v>
      </c>
      <c r="M3688" s="76" t="s">
        <v>214</v>
      </c>
      <c r="N3688" s="77"/>
      <c r="O3688" s="272" t="s">
        <v>7258</v>
      </c>
      <c r="P3688" s="78" t="s">
        <v>35</v>
      </c>
      <c r="Q3688" s="280" t="s">
        <v>170</v>
      </c>
      <c r="R3688" s="382" t="s">
        <v>45</v>
      </c>
      <c r="S3688" s="390" t="str">
        <f>'EVCA sectoralclassification'!E224</f>
        <v>Drug development technologies</v>
      </c>
      <c r="T3688" s="382" t="s">
        <v>167</v>
      </c>
      <c r="U3688" s="78" t="s">
        <v>218</v>
      </c>
      <c r="V3688" s="445" t="s">
        <v>174</v>
      </c>
      <c r="W3688" s="469"/>
      <c r="X3688" s="495">
        <v>45713</v>
      </c>
      <c r="Y3688" s="482" t="s">
        <v>4408</v>
      </c>
      <c r="Z3688" s="494"/>
    </row>
    <row r="3689" spans="2:26" ht="42.45" hidden="1" customHeight="1" x14ac:dyDescent="0.3">
      <c r="B3689" s="405" t="str">
        <f t="shared" ca="1" si="593"/>
        <v>VERO</v>
      </c>
      <c r="C3689" s="406" t="b">
        <f t="shared" si="594"/>
        <v>1</v>
      </c>
      <c r="D3689" s="406" t="b">
        <f>+IF(Q3689='Convalida dati'!$B$16,AND('Dealflow centrale'!V3689&lt;&gt;"",I3689&lt;&gt;""),IF(AND('Dealflow centrale'!Q3689='Convalida dati'!$B$17,'Dealflow centrale'!I3689=""),OR('Dealflow centrale'!V3689="",V3689='Convalida dati'!$D$8),"FALSO"))</f>
        <v>1</v>
      </c>
      <c r="E3689" s="57" t="b">
        <f>+IF(OR(T3689='Convalida dati'!$F$4,T3689='Convalida dati'!$F$8),OR('Dealflow centrale'!V3689='Convalida dati'!$D$6,V3689='Convalida dati'!$D$7),IF(OR('Dealflow centrale'!T3689='Convalida dati'!$F$5,'Dealflow centrale'!T3689='Convalida dati'!$F$6,'Dealflow centrale'!T3689='Convalida dati'!$F$7),OR('Dealflow centrale'!V3689='Convalida dati'!$D$6,V3689='Convalida dati'!$D$12,'Dealflow centrale'!V3689='Convalida dati'!$D$11),IF(T3689="",OR(V3689="",V3689='Convalida dati'!$D$8),"FALSO")))</f>
        <v>1</v>
      </c>
      <c r="F3689" s="58" t="str">
        <f t="shared" ca="1" si="595"/>
        <v>OK</v>
      </c>
      <c r="G3689" s="60">
        <f t="shared" si="556"/>
        <v>3684</v>
      </c>
      <c r="H3689" s="402">
        <v>45709</v>
      </c>
      <c r="I3689" s="403">
        <v>45709</v>
      </c>
      <c r="J3689" s="279" t="s">
        <v>7249</v>
      </c>
      <c r="K3689" s="70" t="s">
        <v>62</v>
      </c>
      <c r="L3689" s="70" t="s">
        <v>206</v>
      </c>
      <c r="M3689" s="70" t="s">
        <v>206</v>
      </c>
      <c r="N3689" s="75"/>
      <c r="O3689" s="73" t="s">
        <v>7257</v>
      </c>
      <c r="P3689" s="72" t="s">
        <v>35</v>
      </c>
      <c r="Q3689" s="281" t="s">
        <v>170</v>
      </c>
      <c r="R3689" s="385" t="s">
        <v>49</v>
      </c>
      <c r="S3689" s="388" t="str">
        <f>'EVCA sectoralclassification'!E203</f>
        <v>Consumer electronics</v>
      </c>
      <c r="T3689" s="385" t="s">
        <v>167</v>
      </c>
      <c r="U3689" s="72" t="s">
        <v>218</v>
      </c>
      <c r="V3689" s="425" t="s">
        <v>5177</v>
      </c>
      <c r="W3689" s="461"/>
      <c r="X3689" s="488">
        <v>45713</v>
      </c>
      <c r="Y3689" s="483"/>
    </row>
    <row r="3690" spans="2:26" ht="42.45" hidden="1" customHeight="1" x14ac:dyDescent="0.3">
      <c r="B3690" s="405" t="str">
        <f t="shared" ca="1" si="593"/>
        <v>VERO</v>
      </c>
      <c r="C3690" s="406" t="b">
        <f t="shared" si="594"/>
        <v>1</v>
      </c>
      <c r="D3690" s="406" t="b">
        <f>+IF(Q3690='Convalida dati'!$B$16,AND('Dealflow centrale'!V3690&lt;&gt;"",I3690&lt;&gt;""),IF(AND('Dealflow centrale'!Q3690='Convalida dati'!$B$17,'Dealflow centrale'!I3690=""),OR('Dealflow centrale'!V3690="",V3690='Convalida dati'!$D$8),"FALSO"))</f>
        <v>1</v>
      </c>
      <c r="E3690" s="57" t="b">
        <f>+IF(OR(T3690='Convalida dati'!$F$4,T3690='Convalida dati'!$F$8),OR('Dealflow centrale'!V3690='Convalida dati'!$D$6,V3690='Convalida dati'!$D$7),IF(OR('Dealflow centrale'!T3690='Convalida dati'!$F$5,'Dealflow centrale'!T3690='Convalida dati'!$F$6,'Dealflow centrale'!T3690='Convalida dati'!$F$7),OR('Dealflow centrale'!V3690='Convalida dati'!$D$6,V3690='Convalida dati'!$D$12,'Dealflow centrale'!V3690='Convalida dati'!$D$11),IF(T3690="",OR(V3690="",V3690='Convalida dati'!$D$8),"FALSO")))</f>
        <v>1</v>
      </c>
      <c r="F3690" s="58" t="str">
        <f t="shared" ca="1" si="595"/>
        <v>OK</v>
      </c>
      <c r="G3690" s="66">
        <f t="shared" si="556"/>
        <v>3685</v>
      </c>
      <c r="H3690" s="273">
        <v>45708</v>
      </c>
      <c r="I3690" s="296">
        <v>45708</v>
      </c>
      <c r="J3690" s="292" t="s">
        <v>7250</v>
      </c>
      <c r="K3690" s="76" t="s">
        <v>62</v>
      </c>
      <c r="L3690" s="76" t="s">
        <v>192</v>
      </c>
      <c r="M3690" s="76" t="s">
        <v>95</v>
      </c>
      <c r="N3690" s="77"/>
      <c r="O3690" s="272" t="s">
        <v>7259</v>
      </c>
      <c r="P3690" s="78" t="s">
        <v>37</v>
      </c>
      <c r="Q3690" s="280" t="s">
        <v>170</v>
      </c>
      <c r="R3690" s="382" t="s">
        <v>49</v>
      </c>
      <c r="S3690" s="390" t="str">
        <f>'EVCA sectoralclassification'!E215</f>
        <v>Software: other</v>
      </c>
      <c r="T3690" s="382" t="s">
        <v>41</v>
      </c>
      <c r="U3690" s="78" t="s">
        <v>218</v>
      </c>
      <c r="V3690" s="427" t="s">
        <v>5177</v>
      </c>
      <c r="W3690" s="462"/>
      <c r="X3690" s="489">
        <v>45713</v>
      </c>
      <c r="Y3690" s="482"/>
    </row>
    <row r="3691" spans="2:26" ht="42" hidden="1" customHeight="1" x14ac:dyDescent="0.3">
      <c r="B3691" s="56" t="str">
        <f t="shared" ca="1" si="593"/>
        <v>VERO</v>
      </c>
      <c r="C3691" s="57" t="b">
        <f t="shared" si="594"/>
        <v>1</v>
      </c>
      <c r="D3691" s="57" t="b">
        <f>+IF(Q3691='Convalida dati'!$B$16,AND('Dealflow centrale'!V3691&lt;&gt;"",I3691&lt;&gt;""),IF(AND('Dealflow centrale'!Q3691='Convalida dati'!$B$17,'Dealflow centrale'!I3691=""),OR('Dealflow centrale'!V3691="",V3691='Convalida dati'!$D$8),"FALSO"))</f>
        <v>1</v>
      </c>
      <c r="E3691" s="57" t="b">
        <f>+IF(OR(T3691='Convalida dati'!$F$4,T3691='Convalida dati'!$F$8),OR('Dealflow centrale'!V3691='Convalida dati'!$D$6,V3691='Convalida dati'!$D$7),IF(OR('Dealflow centrale'!T3691='Convalida dati'!$F$5,'Dealflow centrale'!T3691='Convalida dati'!$F$6,'Dealflow centrale'!T3691='Convalida dati'!$F$7),OR('Dealflow centrale'!V3691='Convalida dati'!$D$6,V3691='Convalida dati'!$D$12,'Dealflow centrale'!V3691='Convalida dati'!$D$11),IF(T3691="",OR(V3691="",V3691='Convalida dati'!$D$8),"FALSO")))</f>
        <v>1</v>
      </c>
      <c r="F3691" s="58" t="str">
        <f t="shared" ca="1" si="595"/>
        <v>OK</v>
      </c>
      <c r="G3691" s="401">
        <f t="shared" si="556"/>
        <v>3686</v>
      </c>
      <c r="H3691" s="402">
        <v>45705</v>
      </c>
      <c r="I3691" s="403">
        <v>45712</v>
      </c>
      <c r="J3691" s="409" t="s">
        <v>7251</v>
      </c>
      <c r="K3691" s="410" t="s">
        <v>206</v>
      </c>
      <c r="L3691" s="410" t="s">
        <v>206</v>
      </c>
      <c r="M3691" s="410" t="s">
        <v>206</v>
      </c>
      <c r="N3691" s="299"/>
      <c r="O3691" s="411" t="s">
        <v>7260</v>
      </c>
      <c r="P3691" s="400" t="s">
        <v>34</v>
      </c>
      <c r="Q3691" s="412" t="s">
        <v>170</v>
      </c>
      <c r="R3691" s="413" t="s">
        <v>42</v>
      </c>
      <c r="S3691" s="453" t="str">
        <f>'EVCA sectoralclassification'!E58</f>
        <v>Business and industrial products</v>
      </c>
      <c r="T3691" s="413" t="s">
        <v>40</v>
      </c>
      <c r="U3691" s="400" t="s">
        <v>218</v>
      </c>
      <c r="V3691" s="447" t="s">
        <v>174</v>
      </c>
      <c r="W3691" s="472"/>
      <c r="X3691" s="498">
        <v>45713</v>
      </c>
      <c r="Y3691" s="486" t="s">
        <v>7261</v>
      </c>
      <c r="Z3691" s="494"/>
    </row>
    <row r="3692" spans="2:26" ht="42.45" customHeight="1" x14ac:dyDescent="0.3">
      <c r="B3692" s="405" t="str">
        <f t="shared" ref="B3692:B3706" ca="1" si="596">IF(AND(+H3692&lt;=X3692,X3692&lt;=TODAY()),"VERO","FALSO")</f>
        <v>VERO</v>
      </c>
      <c r="C3692" s="406" t="b">
        <f t="shared" ref="C3692:C3706" si="597">+(AND(G3692&lt;&gt;"",H3692&lt;&gt;"",J3692&lt;&gt;"",K3692&lt;&gt;"",L3692&lt;&gt;"",M3692&lt;&gt;"",P3692&lt;&gt;"",Q3692&lt;&gt;""))</f>
        <v>1</v>
      </c>
      <c r="D3692" s="406" t="b">
        <f>+IF(Q3692='Convalida dati'!$B$16,AND('Dealflow centrale'!V3692&lt;&gt;"",I3692&lt;&gt;""),IF(AND('Dealflow centrale'!Q3692='Convalida dati'!$B$17,'Dealflow centrale'!I3692=""),OR('Dealflow centrale'!V3692="",V3692='Convalida dati'!$D$8),"FALSO"))</f>
        <v>1</v>
      </c>
      <c r="E3692" s="57" t="b">
        <f>+IF(OR(T3692='Convalida dati'!$F$4,T3692='Convalida dati'!$F$8),OR('Dealflow centrale'!V3692='Convalida dati'!$D$6,V3692='Convalida dati'!$D$7),IF(OR('Dealflow centrale'!T3692='Convalida dati'!$F$5,'Dealflow centrale'!T3692='Convalida dati'!$F$6,'Dealflow centrale'!T3692='Convalida dati'!$F$7),OR('Dealflow centrale'!V3692='Convalida dati'!$D$6,V3692='Convalida dati'!$D$12,'Dealflow centrale'!V3692='Convalida dati'!$D$11),IF(T3692="",OR(V3692="",V3692='Convalida dati'!$D$8),"FALSO")))</f>
        <v>1</v>
      </c>
      <c r="F3692" s="58" t="str">
        <f t="shared" ref="F3692:F3706" ca="1" si="598">+IF(AND(B3692="VERO",C3692=TRUE,D3692=TRUE,E3692=TRUE),"OK","ERRORE")</f>
        <v>OK</v>
      </c>
      <c r="G3692" s="66">
        <f t="shared" si="556"/>
        <v>3687</v>
      </c>
      <c r="H3692" s="273">
        <v>45713</v>
      </c>
      <c r="I3692" s="296">
        <v>45713</v>
      </c>
      <c r="J3692" s="292" t="s">
        <v>7268</v>
      </c>
      <c r="K3692" s="76" t="s">
        <v>64</v>
      </c>
      <c r="L3692" s="76" t="s">
        <v>7289</v>
      </c>
      <c r="M3692" s="76" t="s">
        <v>739</v>
      </c>
      <c r="N3692" s="77"/>
      <c r="O3692" s="272" t="s">
        <v>7253</v>
      </c>
      <c r="P3692" s="78" t="s">
        <v>37</v>
      </c>
      <c r="Q3692" s="280" t="s">
        <v>170</v>
      </c>
      <c r="R3692" s="382" t="s">
        <v>49</v>
      </c>
      <c r="S3692" s="390" t="str">
        <f>'EVCA sectoralclassification'!E215</f>
        <v>Software: other</v>
      </c>
      <c r="T3692" s="382" t="s">
        <v>166</v>
      </c>
      <c r="U3692" s="78" t="s">
        <v>218</v>
      </c>
      <c r="V3692" s="445" t="s">
        <v>174</v>
      </c>
      <c r="W3692" s="462"/>
      <c r="X3692" s="489">
        <v>45721</v>
      </c>
      <c r="Y3692" s="482" t="s">
        <v>4408</v>
      </c>
    </row>
    <row r="3693" spans="2:26" ht="42" customHeight="1" x14ac:dyDescent="0.3">
      <c r="B3693" s="56" t="str">
        <f t="shared" ca="1" si="596"/>
        <v>VERO</v>
      </c>
      <c r="C3693" s="57" t="b">
        <f t="shared" si="597"/>
        <v>1</v>
      </c>
      <c r="D3693" s="57" t="b">
        <f>+IF(Q3693='Convalida dati'!$B$16,AND('Dealflow centrale'!V3693&lt;&gt;"",I3693&lt;&gt;""),IF(AND('Dealflow centrale'!Q3693='Convalida dati'!$B$17,'Dealflow centrale'!I3693=""),OR('Dealflow centrale'!V3693="",V3693='Convalida dati'!$D$8),"FALSO"))</f>
        <v>1</v>
      </c>
      <c r="E3693" s="57" t="b">
        <f>+IF(OR(T3693='Convalida dati'!$F$4,T3693='Convalida dati'!$F$8),OR('Dealflow centrale'!V3693='Convalida dati'!$D$6,V3693='Convalida dati'!$D$7),IF(OR('Dealflow centrale'!T3693='Convalida dati'!$F$5,'Dealflow centrale'!T3693='Convalida dati'!$F$6,'Dealflow centrale'!T3693='Convalida dati'!$F$7),OR('Dealflow centrale'!V3693='Convalida dati'!$D$6,V3693='Convalida dati'!$D$12,'Dealflow centrale'!V3693='Convalida dati'!$D$11),IF(T3693="",OR(V3693="",V3693='Convalida dati'!$D$8),"FALSO")))</f>
        <v>1</v>
      </c>
      <c r="F3693" s="58" t="str">
        <f t="shared" ca="1" si="598"/>
        <v>OK</v>
      </c>
      <c r="G3693" s="401">
        <f t="shared" si="556"/>
        <v>3688</v>
      </c>
      <c r="H3693" s="402">
        <v>45713</v>
      </c>
      <c r="I3693" s="403">
        <v>45713</v>
      </c>
      <c r="J3693" s="409" t="s">
        <v>7269</v>
      </c>
      <c r="K3693" s="410" t="s">
        <v>62</v>
      </c>
      <c r="L3693" s="410" t="s">
        <v>902</v>
      </c>
      <c r="M3693" s="410" t="s">
        <v>96</v>
      </c>
      <c r="N3693" s="299"/>
      <c r="O3693" s="411" t="s">
        <v>7253</v>
      </c>
      <c r="P3693" s="400" t="s">
        <v>37</v>
      </c>
      <c r="Q3693" s="412" t="s">
        <v>170</v>
      </c>
      <c r="R3693" s="453" t="s">
        <v>50</v>
      </c>
      <c r="S3693" s="453" t="str">
        <f>'EVCA sectoralclassification'!E59</f>
        <v>Industrial measurement, sensing and control</v>
      </c>
      <c r="T3693" s="413" t="s">
        <v>166</v>
      </c>
      <c r="U3693" s="400" t="s">
        <v>218</v>
      </c>
      <c r="V3693" s="449" t="s">
        <v>6460</v>
      </c>
      <c r="W3693" s="472"/>
      <c r="X3693" s="498">
        <v>45721</v>
      </c>
      <c r="Y3693" s="486" t="s">
        <v>7290</v>
      </c>
      <c r="Z3693" s="494"/>
    </row>
    <row r="3694" spans="2:26" ht="42.45" customHeight="1" x14ac:dyDescent="0.3">
      <c r="B3694" s="405" t="str">
        <f t="shared" ca="1" si="596"/>
        <v>VERO</v>
      </c>
      <c r="C3694" s="406" t="b">
        <f t="shared" si="597"/>
        <v>1</v>
      </c>
      <c r="D3694" s="406" t="b">
        <f>+IF(Q3694='Convalida dati'!$B$16,AND('Dealflow centrale'!V3694&lt;&gt;"",I3694&lt;&gt;""),IF(AND('Dealflow centrale'!Q3694='Convalida dati'!$B$17,'Dealflow centrale'!I3694=""),OR('Dealflow centrale'!V3694="",V3694='Convalida dati'!$D$8),"FALSO"))</f>
        <v>1</v>
      </c>
      <c r="E3694" s="57" t="b">
        <f>+IF(OR(T3694='Convalida dati'!$F$4,T3694='Convalida dati'!$F$8),OR('Dealflow centrale'!V3694='Convalida dati'!$D$6,V3694='Convalida dati'!$D$7),IF(OR('Dealflow centrale'!T3694='Convalida dati'!$F$5,'Dealflow centrale'!T3694='Convalida dati'!$F$6,'Dealflow centrale'!T3694='Convalida dati'!$F$7),OR('Dealflow centrale'!V3694='Convalida dati'!$D$6,V3694='Convalida dati'!$D$12,'Dealflow centrale'!V3694='Convalida dati'!$D$11),IF(T3694="",OR(V3694="",V3694='Convalida dati'!$D$8),"FALSO")))</f>
        <v>1</v>
      </c>
      <c r="F3694" s="58" t="str">
        <f t="shared" ca="1" si="598"/>
        <v>OK</v>
      </c>
      <c r="G3694" s="66">
        <f t="shared" si="556"/>
        <v>3689</v>
      </c>
      <c r="H3694" s="273">
        <v>45713</v>
      </c>
      <c r="I3694" s="296">
        <v>45713</v>
      </c>
      <c r="J3694" s="292" t="s">
        <v>7270</v>
      </c>
      <c r="K3694" s="76" t="s">
        <v>62</v>
      </c>
      <c r="L3694" s="76" t="s">
        <v>192</v>
      </c>
      <c r="M3694" s="76" t="s">
        <v>95</v>
      </c>
      <c r="N3694" s="77"/>
      <c r="O3694" s="272" t="s">
        <v>7253</v>
      </c>
      <c r="P3694" s="78" t="s">
        <v>37</v>
      </c>
      <c r="Q3694" s="280" t="s">
        <v>170</v>
      </c>
      <c r="R3694" s="382" t="s">
        <v>49</v>
      </c>
      <c r="S3694" s="390" t="str">
        <f>'EVCA sectoralclassification'!E215</f>
        <v>Software: other</v>
      </c>
      <c r="T3694" s="382" t="s">
        <v>41</v>
      </c>
      <c r="U3694" s="78" t="s">
        <v>218</v>
      </c>
      <c r="V3694" s="427" t="s">
        <v>5177</v>
      </c>
      <c r="W3694" s="462"/>
      <c r="X3694" s="489">
        <v>45721</v>
      </c>
      <c r="Y3694" s="482"/>
    </row>
    <row r="3695" spans="2:26" ht="42" customHeight="1" x14ac:dyDescent="0.3">
      <c r="B3695" s="56" t="str">
        <f t="shared" ca="1" si="596"/>
        <v>VERO</v>
      </c>
      <c r="C3695" s="57" t="b">
        <f t="shared" si="597"/>
        <v>1</v>
      </c>
      <c r="D3695" s="57" t="b">
        <f>+IF(Q3695='Convalida dati'!$B$16,AND('Dealflow centrale'!V3695&lt;&gt;"",I3695&lt;&gt;""),IF(AND('Dealflow centrale'!Q3695='Convalida dati'!$B$17,'Dealflow centrale'!I3695=""),OR('Dealflow centrale'!V3695="",V3695='Convalida dati'!$D$8),"FALSO"))</f>
        <v>1</v>
      </c>
      <c r="E3695" s="57" t="b">
        <f>+IF(OR(T3695='Convalida dati'!$F$4,T3695='Convalida dati'!$F$8),OR('Dealflow centrale'!V3695='Convalida dati'!$D$6,V3695='Convalida dati'!$D$7),IF(OR('Dealflow centrale'!T3695='Convalida dati'!$F$5,'Dealflow centrale'!T3695='Convalida dati'!$F$6,'Dealflow centrale'!T3695='Convalida dati'!$F$7),OR('Dealflow centrale'!V3695='Convalida dati'!$D$6,V3695='Convalida dati'!$D$12,'Dealflow centrale'!V3695='Convalida dati'!$D$11),IF(T3695="",OR(V3695="",V3695='Convalida dati'!$D$8),"FALSO")))</f>
        <v>1</v>
      </c>
      <c r="F3695" s="58" t="str">
        <f t="shared" ca="1" si="598"/>
        <v>OK</v>
      </c>
      <c r="G3695" s="401">
        <f t="shared" si="556"/>
        <v>3690</v>
      </c>
      <c r="H3695" s="402">
        <v>45713</v>
      </c>
      <c r="I3695" s="403">
        <v>45713</v>
      </c>
      <c r="J3695" s="409" t="s">
        <v>7271</v>
      </c>
      <c r="K3695" s="410" t="s">
        <v>62</v>
      </c>
      <c r="L3695" s="410" t="s">
        <v>7291</v>
      </c>
      <c r="M3695" s="410" t="s">
        <v>95</v>
      </c>
      <c r="N3695" s="299"/>
      <c r="O3695" s="411" t="s">
        <v>7253</v>
      </c>
      <c r="P3695" s="400" t="s">
        <v>37</v>
      </c>
      <c r="Q3695" s="412" t="s">
        <v>170</v>
      </c>
      <c r="R3695" s="413" t="s">
        <v>49</v>
      </c>
      <c r="S3695" s="453" t="str">
        <f>'EVCA sectoralclassification'!E215</f>
        <v>Software: other</v>
      </c>
      <c r="T3695" s="413" t="s">
        <v>41</v>
      </c>
      <c r="U3695" s="400" t="s">
        <v>218</v>
      </c>
      <c r="V3695" s="425" t="s">
        <v>5177</v>
      </c>
      <c r="W3695" s="472"/>
      <c r="X3695" s="498">
        <v>45721</v>
      </c>
      <c r="Y3695" s="486"/>
      <c r="Z3695" s="494"/>
    </row>
    <row r="3696" spans="2:26" ht="42.45" customHeight="1" x14ac:dyDescent="0.3">
      <c r="B3696" s="405" t="str">
        <f t="shared" ca="1" si="596"/>
        <v>VERO</v>
      </c>
      <c r="C3696" s="406" t="b">
        <f t="shared" si="597"/>
        <v>1</v>
      </c>
      <c r="D3696" s="406" t="b">
        <f>+IF(Q3696='Convalida dati'!$B$16,AND('Dealflow centrale'!V3696&lt;&gt;"",I3696&lt;&gt;""),IF(AND('Dealflow centrale'!Q3696='Convalida dati'!$B$17,'Dealflow centrale'!I3696=""),OR('Dealflow centrale'!V3696="",V3696='Convalida dati'!$D$8),"FALSO"))</f>
        <v>1</v>
      </c>
      <c r="E3696" s="57" t="b">
        <f>+IF(OR(T3696='Convalida dati'!$F$4,T3696='Convalida dati'!$F$8),OR('Dealflow centrale'!V3696='Convalida dati'!$D$6,V3696='Convalida dati'!$D$7),IF(OR('Dealflow centrale'!T3696='Convalida dati'!$F$5,'Dealflow centrale'!T3696='Convalida dati'!$F$6,'Dealflow centrale'!T3696='Convalida dati'!$F$7),OR('Dealflow centrale'!V3696='Convalida dati'!$D$6,V3696='Convalida dati'!$D$12,'Dealflow centrale'!V3696='Convalida dati'!$D$11),IF(T3696="",OR(V3696="",V3696='Convalida dati'!$D$8),"FALSO")))</f>
        <v>1</v>
      </c>
      <c r="F3696" s="58" t="str">
        <f t="shared" ca="1" si="598"/>
        <v>OK</v>
      </c>
      <c r="G3696" s="66">
        <f t="shared" si="556"/>
        <v>3691</v>
      </c>
      <c r="H3696" s="273">
        <v>45713</v>
      </c>
      <c r="I3696" s="296">
        <v>45713</v>
      </c>
      <c r="J3696" s="292" t="s">
        <v>7272</v>
      </c>
      <c r="K3696" s="76" t="s">
        <v>62</v>
      </c>
      <c r="L3696" s="76" t="s">
        <v>1586</v>
      </c>
      <c r="M3696" s="76" t="s">
        <v>93</v>
      </c>
      <c r="N3696" s="77"/>
      <c r="O3696" s="272" t="s">
        <v>7253</v>
      </c>
      <c r="P3696" s="78" t="s">
        <v>37</v>
      </c>
      <c r="Q3696" s="280" t="s">
        <v>170</v>
      </c>
      <c r="R3696" s="382" t="s">
        <v>52</v>
      </c>
      <c r="S3696" s="390" t="str">
        <f>'EVCA sectoralclassification'!E231</f>
        <v>Medical devices and supplies</v>
      </c>
      <c r="T3696" s="382" t="s">
        <v>41</v>
      </c>
      <c r="U3696" s="78" t="s">
        <v>218</v>
      </c>
      <c r="V3696" s="427" t="s">
        <v>5177</v>
      </c>
      <c r="W3696" s="462"/>
      <c r="X3696" s="489">
        <v>45721</v>
      </c>
      <c r="Y3696" s="482"/>
    </row>
    <row r="3697" spans="2:26" ht="42" customHeight="1" x14ac:dyDescent="0.3">
      <c r="B3697" s="56" t="str">
        <f t="shared" ca="1" si="596"/>
        <v>VERO</v>
      </c>
      <c r="C3697" s="57" t="b">
        <f t="shared" si="597"/>
        <v>1</v>
      </c>
      <c r="D3697" s="57" t="b">
        <f>+IF(Q3697='Convalida dati'!$B$16,AND('Dealflow centrale'!V3697&lt;&gt;"",I3697&lt;&gt;""),IF(AND('Dealflow centrale'!Q3697='Convalida dati'!$B$17,'Dealflow centrale'!I3697=""),OR('Dealflow centrale'!V3697="",V3697='Convalida dati'!$D$8),"FALSO"))</f>
        <v>1</v>
      </c>
      <c r="E3697" s="57" t="b">
        <f>+IF(OR(T3697='Convalida dati'!$F$4,T3697='Convalida dati'!$F$8),OR('Dealflow centrale'!V3697='Convalida dati'!$D$6,V3697='Convalida dati'!$D$7),IF(OR('Dealflow centrale'!T3697='Convalida dati'!$F$5,'Dealflow centrale'!T3697='Convalida dati'!$F$6,'Dealflow centrale'!T3697='Convalida dati'!$F$7),OR('Dealflow centrale'!V3697='Convalida dati'!$D$6,V3697='Convalida dati'!$D$12,'Dealflow centrale'!V3697='Convalida dati'!$D$11),IF(T3697="",OR(V3697="",V3697='Convalida dati'!$D$8),"FALSO")))</f>
        <v>1</v>
      </c>
      <c r="F3697" s="58" t="str">
        <f t="shared" ca="1" si="598"/>
        <v>OK</v>
      </c>
      <c r="G3697" s="401">
        <f t="shared" si="556"/>
        <v>3692</v>
      </c>
      <c r="H3697" s="402">
        <v>45713</v>
      </c>
      <c r="I3697" s="403">
        <v>45713</v>
      </c>
      <c r="J3697" s="409" t="s">
        <v>7273</v>
      </c>
      <c r="K3697" s="410" t="s">
        <v>64</v>
      </c>
      <c r="L3697" s="410" t="s">
        <v>892</v>
      </c>
      <c r="M3697" s="410" t="s">
        <v>878</v>
      </c>
      <c r="N3697" s="299"/>
      <c r="O3697" s="411" t="s">
        <v>7253</v>
      </c>
      <c r="P3697" s="400" t="s">
        <v>37</v>
      </c>
      <c r="Q3697" s="412" t="s">
        <v>170</v>
      </c>
      <c r="R3697" s="413" t="s">
        <v>49</v>
      </c>
      <c r="S3697" s="453" t="str">
        <f>'EVCA sectoralclassification'!E215</f>
        <v>Software: other</v>
      </c>
      <c r="T3697" s="413" t="s">
        <v>167</v>
      </c>
      <c r="U3697" s="400" t="s">
        <v>218</v>
      </c>
      <c r="V3697" s="447" t="s">
        <v>174</v>
      </c>
      <c r="W3697" s="472"/>
      <c r="X3697" s="498">
        <v>45721</v>
      </c>
      <c r="Y3697" s="486" t="s">
        <v>4408</v>
      </c>
      <c r="Z3697" s="494"/>
    </row>
    <row r="3698" spans="2:26" ht="42.45" customHeight="1" x14ac:dyDescent="0.3">
      <c r="B3698" s="405" t="str">
        <f t="shared" ca="1" si="596"/>
        <v>VERO</v>
      </c>
      <c r="C3698" s="406" t="b">
        <f t="shared" si="597"/>
        <v>1</v>
      </c>
      <c r="D3698" s="406" t="b">
        <f>+IF(Q3698='Convalida dati'!$B$16,AND('Dealflow centrale'!V3698&lt;&gt;"",I3698&lt;&gt;""),IF(AND('Dealflow centrale'!Q3698='Convalida dati'!$B$17,'Dealflow centrale'!I3698=""),OR('Dealflow centrale'!V3698="",V3698='Convalida dati'!$D$8),"FALSO"))</f>
        <v>1</v>
      </c>
      <c r="E3698" s="57" t="b">
        <f>+IF(OR(T3698='Convalida dati'!$F$4,T3698='Convalida dati'!$F$8),OR('Dealflow centrale'!V3698='Convalida dati'!$D$6,V3698='Convalida dati'!$D$7),IF(OR('Dealflow centrale'!T3698='Convalida dati'!$F$5,'Dealflow centrale'!T3698='Convalida dati'!$F$6,'Dealflow centrale'!T3698='Convalida dati'!$F$7),OR('Dealflow centrale'!V3698='Convalida dati'!$D$6,V3698='Convalida dati'!$D$12,'Dealflow centrale'!V3698='Convalida dati'!$D$11),IF(T3698="",OR(V3698="",V3698='Convalida dati'!$D$8),"FALSO")))</f>
        <v>1</v>
      </c>
      <c r="F3698" s="58" t="str">
        <f t="shared" ca="1" si="598"/>
        <v>OK</v>
      </c>
      <c r="G3698" s="66">
        <f t="shared" si="556"/>
        <v>3693</v>
      </c>
      <c r="H3698" s="273">
        <v>45713</v>
      </c>
      <c r="I3698" s="296">
        <v>45713</v>
      </c>
      <c r="J3698" s="292" t="s">
        <v>7274</v>
      </c>
      <c r="K3698" s="76" t="s">
        <v>62</v>
      </c>
      <c r="L3698" s="76" t="s">
        <v>1629</v>
      </c>
      <c r="M3698" s="76" t="s">
        <v>70</v>
      </c>
      <c r="N3698" s="77"/>
      <c r="O3698" s="272" t="s">
        <v>7253</v>
      </c>
      <c r="P3698" s="78" t="s">
        <v>37</v>
      </c>
      <c r="Q3698" s="280" t="s">
        <v>170</v>
      </c>
      <c r="R3698" s="382" t="s">
        <v>49</v>
      </c>
      <c r="S3698" s="390" t="str">
        <f>'EVCA sectoralclassification'!E215</f>
        <v>Software: other</v>
      </c>
      <c r="T3698" s="382" t="s">
        <v>40</v>
      </c>
      <c r="U3698" s="78" t="s">
        <v>218</v>
      </c>
      <c r="V3698" s="445" t="s">
        <v>174</v>
      </c>
      <c r="W3698" s="462"/>
      <c r="X3698" s="489">
        <v>45721</v>
      </c>
      <c r="Y3698" s="482" t="s">
        <v>7292</v>
      </c>
    </row>
    <row r="3699" spans="2:26" ht="42" customHeight="1" x14ac:dyDescent="0.3">
      <c r="B3699" s="56" t="str">
        <f t="shared" ca="1" si="596"/>
        <v>VERO</v>
      </c>
      <c r="C3699" s="57" t="b">
        <f t="shared" si="597"/>
        <v>1</v>
      </c>
      <c r="D3699" s="57" t="b">
        <f>+IF(Q3699='Convalida dati'!$B$16,AND('Dealflow centrale'!V3699&lt;&gt;"",I3699&lt;&gt;""),IF(AND('Dealflow centrale'!Q3699='Convalida dati'!$B$17,'Dealflow centrale'!I3699=""),OR('Dealflow centrale'!V3699="",V3699='Convalida dati'!$D$8),"FALSO"))</f>
        <v>1</v>
      </c>
      <c r="E3699" s="57" t="b">
        <f>+IF(OR(T3699='Convalida dati'!$F$4,T3699='Convalida dati'!$F$8),OR('Dealflow centrale'!V3699='Convalida dati'!$D$6,V3699='Convalida dati'!$D$7),IF(OR('Dealflow centrale'!T3699='Convalida dati'!$F$5,'Dealflow centrale'!T3699='Convalida dati'!$F$6,'Dealflow centrale'!T3699='Convalida dati'!$F$7),OR('Dealflow centrale'!V3699='Convalida dati'!$D$6,V3699='Convalida dati'!$D$12,'Dealflow centrale'!V3699='Convalida dati'!$D$11),IF(T3699="",OR(V3699="",V3699='Convalida dati'!$D$8),"FALSO")))</f>
        <v>1</v>
      </c>
      <c r="F3699" s="58" t="str">
        <f t="shared" ca="1" si="598"/>
        <v>OK</v>
      </c>
      <c r="G3699" s="401">
        <f t="shared" si="556"/>
        <v>3694</v>
      </c>
      <c r="H3699" s="402">
        <v>45713</v>
      </c>
      <c r="I3699" s="403">
        <v>45713</v>
      </c>
      <c r="J3699" s="409" t="s">
        <v>7275</v>
      </c>
      <c r="K3699" s="410" t="s">
        <v>62</v>
      </c>
      <c r="L3699" s="410" t="s">
        <v>149</v>
      </c>
      <c r="M3699" s="410" t="s">
        <v>92</v>
      </c>
      <c r="N3699" s="299"/>
      <c r="O3699" s="411" t="s">
        <v>7253</v>
      </c>
      <c r="P3699" s="400" t="s">
        <v>37</v>
      </c>
      <c r="Q3699" s="412" t="s">
        <v>170</v>
      </c>
      <c r="R3699" s="413" t="s">
        <v>45</v>
      </c>
      <c r="S3699" s="453" t="str">
        <f>'EVCA sectoralclassification'!E223</f>
        <v>Biotechnology</v>
      </c>
      <c r="T3699" s="413" t="s">
        <v>40</v>
      </c>
      <c r="U3699" s="400" t="s">
        <v>218</v>
      </c>
      <c r="V3699" s="447" t="s">
        <v>174</v>
      </c>
      <c r="W3699" s="472"/>
      <c r="X3699" s="498">
        <v>45721</v>
      </c>
      <c r="Y3699" s="486" t="s">
        <v>7293</v>
      </c>
      <c r="Z3699" s="494"/>
    </row>
    <row r="3700" spans="2:26" ht="42.45" customHeight="1" x14ac:dyDescent="0.3">
      <c r="B3700" s="405" t="str">
        <f t="shared" ca="1" si="596"/>
        <v>VERO</v>
      </c>
      <c r="C3700" s="406" t="b">
        <f t="shared" si="597"/>
        <v>1</v>
      </c>
      <c r="D3700" s="406" t="b">
        <f>+IF(Q3700='Convalida dati'!$B$16,AND('Dealflow centrale'!V3700&lt;&gt;"",I3700&lt;&gt;""),IF(AND('Dealflow centrale'!Q3700='Convalida dati'!$B$17,'Dealflow centrale'!I3700=""),OR('Dealflow centrale'!V3700="",V3700='Convalida dati'!$D$8),"FALSO"))</f>
        <v>1</v>
      </c>
      <c r="E3700" s="57" t="b">
        <f>+IF(OR(T3700='Convalida dati'!$F$4,T3700='Convalida dati'!$F$8),OR('Dealflow centrale'!V3700='Convalida dati'!$D$6,V3700='Convalida dati'!$D$7),IF(OR('Dealflow centrale'!T3700='Convalida dati'!$F$5,'Dealflow centrale'!T3700='Convalida dati'!$F$6,'Dealflow centrale'!T3700='Convalida dati'!$F$7),OR('Dealflow centrale'!V3700='Convalida dati'!$D$6,V3700='Convalida dati'!$D$12,'Dealflow centrale'!V3700='Convalida dati'!$D$11),IF(T3700="",OR(V3700="",V3700='Convalida dati'!$D$8),"FALSO")))</f>
        <v>1</v>
      </c>
      <c r="F3700" s="58" t="str">
        <f t="shared" ca="1" si="598"/>
        <v>OK</v>
      </c>
      <c r="G3700" s="66">
        <f t="shared" si="556"/>
        <v>3695</v>
      </c>
      <c r="H3700" s="273">
        <v>45713</v>
      </c>
      <c r="I3700" s="296">
        <v>45713</v>
      </c>
      <c r="J3700" s="292" t="s">
        <v>7276</v>
      </c>
      <c r="K3700" s="76" t="s">
        <v>64</v>
      </c>
      <c r="L3700" s="76" t="s">
        <v>7294</v>
      </c>
      <c r="M3700" s="76" t="s">
        <v>739</v>
      </c>
      <c r="N3700" s="77"/>
      <c r="O3700" s="272" t="s">
        <v>7253</v>
      </c>
      <c r="P3700" s="78" t="s">
        <v>37</v>
      </c>
      <c r="Q3700" s="280" t="s">
        <v>170</v>
      </c>
      <c r="R3700" s="382" t="s">
        <v>48</v>
      </c>
      <c r="S3700" s="390" t="str">
        <f>'EVCA sectoralclassification'!E200</f>
        <v>Internet technologies</v>
      </c>
      <c r="T3700" s="382" t="s">
        <v>166</v>
      </c>
      <c r="U3700" s="78" t="s">
        <v>218</v>
      </c>
      <c r="V3700" s="445" t="s">
        <v>174</v>
      </c>
      <c r="W3700" s="462"/>
      <c r="X3700" s="489">
        <v>45721</v>
      </c>
      <c r="Y3700" s="482" t="s">
        <v>4408</v>
      </c>
    </row>
    <row r="3701" spans="2:26" ht="42" customHeight="1" x14ac:dyDescent="0.3">
      <c r="B3701" s="56" t="str">
        <f t="shared" ca="1" si="596"/>
        <v>VERO</v>
      </c>
      <c r="C3701" s="57" t="b">
        <f t="shared" si="597"/>
        <v>1</v>
      </c>
      <c r="D3701" s="57" t="b">
        <f>+IF(Q3701='Convalida dati'!$B$16,AND('Dealflow centrale'!V3701&lt;&gt;"",I3701&lt;&gt;""),IF(AND('Dealflow centrale'!Q3701='Convalida dati'!$B$17,'Dealflow centrale'!I3701=""),OR('Dealflow centrale'!V3701="",V3701='Convalida dati'!$D$8),"FALSO"))</f>
        <v>1</v>
      </c>
      <c r="E3701" s="57" t="b">
        <f>+IF(OR(T3701='Convalida dati'!$F$4,T3701='Convalida dati'!$F$8),OR('Dealflow centrale'!V3701='Convalida dati'!$D$6,V3701='Convalida dati'!$D$7),IF(OR('Dealflow centrale'!T3701='Convalida dati'!$F$5,'Dealflow centrale'!T3701='Convalida dati'!$F$6,'Dealflow centrale'!T3701='Convalida dati'!$F$7),OR('Dealflow centrale'!V3701='Convalida dati'!$D$6,V3701='Convalida dati'!$D$12,'Dealflow centrale'!V3701='Convalida dati'!$D$11),IF(T3701="",OR(V3701="",V3701='Convalida dati'!$D$8),"FALSO")))</f>
        <v>1</v>
      </c>
      <c r="F3701" s="58" t="str">
        <f t="shared" ca="1" si="598"/>
        <v>OK</v>
      </c>
      <c r="G3701" s="401">
        <f t="shared" si="556"/>
        <v>3696</v>
      </c>
      <c r="H3701" s="402">
        <v>45714</v>
      </c>
      <c r="I3701" s="403">
        <v>45714</v>
      </c>
      <c r="J3701" s="409" t="s">
        <v>7277</v>
      </c>
      <c r="K3701" s="410" t="s">
        <v>62</v>
      </c>
      <c r="L3701" s="410" t="s">
        <v>802</v>
      </c>
      <c r="M3701" s="410" t="s">
        <v>99</v>
      </c>
      <c r="N3701" s="299"/>
      <c r="O3701" s="411" t="s">
        <v>7284</v>
      </c>
      <c r="P3701" s="400" t="s">
        <v>35</v>
      </c>
      <c r="Q3701" s="412" t="s">
        <v>170</v>
      </c>
      <c r="R3701" s="413" t="s">
        <v>52</v>
      </c>
      <c r="S3701" s="453" t="str">
        <f>'EVCA sectoralclassification'!E233</f>
        <v>Pharmaceuticals and drug delivery</v>
      </c>
      <c r="T3701" s="413" t="s">
        <v>167</v>
      </c>
      <c r="U3701" s="400" t="s">
        <v>218</v>
      </c>
      <c r="V3701" s="431" t="s">
        <v>5177</v>
      </c>
      <c r="W3701" s="472"/>
      <c r="X3701" s="498">
        <v>45721</v>
      </c>
      <c r="Y3701" s="486"/>
      <c r="Z3701" s="494"/>
    </row>
    <row r="3702" spans="2:26" ht="42.45" customHeight="1" x14ac:dyDescent="0.3">
      <c r="B3702" s="405" t="str">
        <f t="shared" ca="1" si="596"/>
        <v>VERO</v>
      </c>
      <c r="C3702" s="406" t="b">
        <f t="shared" si="597"/>
        <v>1</v>
      </c>
      <c r="D3702" s="406" t="b">
        <f>+IF(Q3702='Convalida dati'!$B$16,AND('Dealflow centrale'!V3702&lt;&gt;"",I3702&lt;&gt;""),IF(AND('Dealflow centrale'!Q3702='Convalida dati'!$B$17,'Dealflow centrale'!I3702=""),OR('Dealflow centrale'!V3702="",V3702='Convalida dati'!$D$8),"FALSO"))</f>
        <v>1</v>
      </c>
      <c r="E3702" s="57" t="b">
        <f>+IF(OR(T3702='Convalida dati'!$F$4,T3702='Convalida dati'!$F$8),OR('Dealflow centrale'!V3702='Convalida dati'!$D$6,V3702='Convalida dati'!$D$7),IF(OR('Dealflow centrale'!T3702='Convalida dati'!$F$5,'Dealflow centrale'!T3702='Convalida dati'!$F$6,'Dealflow centrale'!T3702='Convalida dati'!$F$7),OR('Dealflow centrale'!V3702='Convalida dati'!$D$6,V3702='Convalida dati'!$D$12,'Dealflow centrale'!V3702='Convalida dati'!$D$11),IF(T3702="",OR(V3702="",V3702='Convalida dati'!$D$8),"FALSO")))</f>
        <v>1</v>
      </c>
      <c r="F3702" s="58" t="str">
        <f t="shared" ca="1" si="598"/>
        <v>OK</v>
      </c>
      <c r="G3702" s="66">
        <f t="shared" si="556"/>
        <v>3697</v>
      </c>
      <c r="H3702" s="273">
        <v>45716</v>
      </c>
      <c r="I3702" s="296">
        <v>45716</v>
      </c>
      <c r="J3702" s="292" t="s">
        <v>7278</v>
      </c>
      <c r="K3702" s="76" t="s">
        <v>62</v>
      </c>
      <c r="L3702" s="76" t="s">
        <v>202</v>
      </c>
      <c r="M3702" s="76" t="s">
        <v>89</v>
      </c>
      <c r="N3702" s="77"/>
      <c r="O3702" s="272" t="s">
        <v>7286</v>
      </c>
      <c r="P3702" s="78" t="s">
        <v>37</v>
      </c>
      <c r="Q3702" s="280" t="s">
        <v>170</v>
      </c>
      <c r="R3702" s="382" t="s">
        <v>49</v>
      </c>
      <c r="S3702" s="390" t="str">
        <f>'EVCA sectoralclassification'!E215</f>
        <v>Software: other</v>
      </c>
      <c r="T3702" s="382" t="s">
        <v>167</v>
      </c>
      <c r="U3702" s="78" t="s">
        <v>218</v>
      </c>
      <c r="V3702" s="444" t="s">
        <v>6460</v>
      </c>
      <c r="W3702" s="462"/>
      <c r="X3702" s="489">
        <v>45721</v>
      </c>
      <c r="Y3702" s="482" t="s">
        <v>7285</v>
      </c>
    </row>
    <row r="3703" spans="2:26" ht="42" customHeight="1" x14ac:dyDescent="0.3">
      <c r="B3703" s="56" t="str">
        <f t="shared" ca="1" si="596"/>
        <v>VERO</v>
      </c>
      <c r="C3703" s="57" t="b">
        <f t="shared" si="597"/>
        <v>1</v>
      </c>
      <c r="D3703" s="57" t="b">
        <f>+IF(Q3703='Convalida dati'!$B$16,AND('Dealflow centrale'!V3703&lt;&gt;"",I3703&lt;&gt;""),IF(AND('Dealflow centrale'!Q3703='Convalida dati'!$B$17,'Dealflow centrale'!I3703=""),OR('Dealflow centrale'!V3703="",V3703='Convalida dati'!$D$8),"FALSO"))</f>
        <v>1</v>
      </c>
      <c r="E3703" s="57" t="b">
        <f>+IF(OR(T3703='Convalida dati'!$F$4,T3703='Convalida dati'!$F$8),OR('Dealflow centrale'!V3703='Convalida dati'!$D$6,V3703='Convalida dati'!$D$7),IF(OR('Dealflow centrale'!T3703='Convalida dati'!$F$5,'Dealflow centrale'!T3703='Convalida dati'!$F$6,'Dealflow centrale'!T3703='Convalida dati'!$F$7),OR('Dealflow centrale'!V3703='Convalida dati'!$D$6,V3703='Convalida dati'!$D$12,'Dealflow centrale'!V3703='Convalida dati'!$D$11),IF(T3703="",OR(V3703="",V3703='Convalida dati'!$D$8),"FALSO")))</f>
        <v>1</v>
      </c>
      <c r="F3703" s="58" t="str">
        <f t="shared" ca="1" si="598"/>
        <v>OK</v>
      </c>
      <c r="G3703" s="401">
        <f t="shared" si="556"/>
        <v>3698</v>
      </c>
      <c r="H3703" s="402">
        <v>45719</v>
      </c>
      <c r="I3703" s="403">
        <v>45719</v>
      </c>
      <c r="J3703" s="409" t="s">
        <v>7279</v>
      </c>
      <c r="K3703" s="410" t="s">
        <v>62</v>
      </c>
      <c r="L3703" s="410" t="s">
        <v>1586</v>
      </c>
      <c r="M3703" s="410" t="s">
        <v>93</v>
      </c>
      <c r="N3703" s="299"/>
      <c r="O3703" s="411" t="s">
        <v>7287</v>
      </c>
      <c r="P3703" s="400" t="s">
        <v>37</v>
      </c>
      <c r="Q3703" s="412" t="s">
        <v>170</v>
      </c>
      <c r="R3703" s="413" t="s">
        <v>42</v>
      </c>
      <c r="S3703" s="453" t="str">
        <f>'EVCA sectoralclassification'!E42</f>
        <v>Business and industrial products</v>
      </c>
      <c r="T3703" s="413" t="s">
        <v>41</v>
      </c>
      <c r="U3703" s="400" t="s">
        <v>218</v>
      </c>
      <c r="V3703" s="431" t="s">
        <v>5177</v>
      </c>
      <c r="W3703" s="472"/>
      <c r="X3703" s="498">
        <v>45721</v>
      </c>
      <c r="Y3703" s="486"/>
      <c r="Z3703" s="494"/>
    </row>
    <row r="3704" spans="2:26" ht="42.45" customHeight="1" x14ac:dyDescent="0.3">
      <c r="B3704" s="405" t="str">
        <f t="shared" ca="1" si="596"/>
        <v>VERO</v>
      </c>
      <c r="C3704" s="406" t="b">
        <f t="shared" si="597"/>
        <v>1</v>
      </c>
      <c r="D3704" s="406" t="b">
        <f>+IF(Q3704='Convalida dati'!$B$16,AND('Dealflow centrale'!V3704&lt;&gt;"",I3704&lt;&gt;""),IF(AND('Dealflow centrale'!Q3704='Convalida dati'!$B$17,'Dealflow centrale'!I3704=""),OR('Dealflow centrale'!V3704="",V3704='Convalida dati'!$D$8),"FALSO"))</f>
        <v>1</v>
      </c>
      <c r="E3704" s="57" t="b">
        <f>+IF(OR(T3704='Convalida dati'!$F$4,T3704='Convalida dati'!$F$8),OR('Dealflow centrale'!V3704='Convalida dati'!$D$6,V3704='Convalida dati'!$D$7),IF(OR('Dealflow centrale'!T3704='Convalida dati'!$F$5,'Dealflow centrale'!T3704='Convalida dati'!$F$6,'Dealflow centrale'!T3704='Convalida dati'!$F$7),OR('Dealflow centrale'!V3704='Convalida dati'!$D$6,V3704='Convalida dati'!$D$12,'Dealflow centrale'!V3704='Convalida dati'!$D$11),IF(T3704="",OR(V3704="",V3704='Convalida dati'!$D$8),"FALSO")))</f>
        <v>1</v>
      </c>
      <c r="F3704" s="58" t="str">
        <f t="shared" ca="1" si="598"/>
        <v>OK</v>
      </c>
      <c r="G3704" s="66">
        <f t="shared" si="556"/>
        <v>3699</v>
      </c>
      <c r="H3704" s="273">
        <v>45715</v>
      </c>
      <c r="I3704" s="296">
        <v>45715</v>
      </c>
      <c r="J3704" s="292" t="s">
        <v>7280</v>
      </c>
      <c r="K3704" s="76" t="s">
        <v>62</v>
      </c>
      <c r="L3704" s="76" t="s">
        <v>3950</v>
      </c>
      <c r="M3704" s="76" t="s">
        <v>92</v>
      </c>
      <c r="N3704" s="77" t="s">
        <v>111</v>
      </c>
      <c r="O3704" s="272"/>
      <c r="P3704" s="78" t="s">
        <v>36</v>
      </c>
      <c r="Q3704" s="280" t="s">
        <v>170</v>
      </c>
      <c r="R3704" s="382" t="s">
        <v>51</v>
      </c>
      <c r="S3704" s="390" t="str">
        <f>'EVCA sectoralclassification'!E59</f>
        <v>Industrial measurement, sensing and control</v>
      </c>
      <c r="T3704" s="382" t="s">
        <v>41</v>
      </c>
      <c r="U3704" s="78" t="s">
        <v>1285</v>
      </c>
      <c r="V3704" s="427" t="s">
        <v>5177</v>
      </c>
      <c r="W3704" s="462"/>
      <c r="X3704" s="489">
        <v>45721</v>
      </c>
      <c r="Y3704" s="482"/>
    </row>
    <row r="3705" spans="2:26" ht="42" customHeight="1" x14ac:dyDescent="0.3">
      <c r="B3705" s="56" t="str">
        <f t="shared" ca="1" si="596"/>
        <v>VERO</v>
      </c>
      <c r="C3705" s="57" t="b">
        <f t="shared" si="597"/>
        <v>1</v>
      </c>
      <c r="D3705" s="57" t="b">
        <f>+IF(Q3705='Convalida dati'!$B$16,AND('Dealflow centrale'!V3705&lt;&gt;"",I3705&lt;&gt;""),IF(AND('Dealflow centrale'!Q3705='Convalida dati'!$B$17,'Dealflow centrale'!I3705=""),OR('Dealflow centrale'!V3705="",V3705='Convalida dati'!$D$8),"FALSO"))</f>
        <v>1</v>
      </c>
      <c r="E3705" s="57" t="b">
        <f>+IF(OR(T3705='Convalida dati'!$F$4,T3705='Convalida dati'!$F$8),OR('Dealflow centrale'!V3705='Convalida dati'!$D$6,V3705='Convalida dati'!$D$7),IF(OR('Dealflow centrale'!T3705='Convalida dati'!$F$5,'Dealflow centrale'!T3705='Convalida dati'!$F$6,'Dealflow centrale'!T3705='Convalida dati'!$F$7),OR('Dealflow centrale'!V3705='Convalida dati'!$D$6,V3705='Convalida dati'!$D$12,'Dealflow centrale'!V3705='Convalida dati'!$D$11),IF(T3705="",OR(V3705="",V3705='Convalida dati'!$D$8),"FALSO")))</f>
        <v>1</v>
      </c>
      <c r="F3705" s="58" t="str">
        <f t="shared" ca="1" si="598"/>
        <v>OK</v>
      </c>
      <c r="G3705" s="401">
        <f t="shared" si="556"/>
        <v>3700</v>
      </c>
      <c r="H3705" s="402">
        <v>45719</v>
      </c>
      <c r="I3705" s="403">
        <v>45719</v>
      </c>
      <c r="J3705" s="409" t="s">
        <v>7281</v>
      </c>
      <c r="K3705" s="410" t="s">
        <v>62</v>
      </c>
      <c r="L3705" s="410" t="s">
        <v>165</v>
      </c>
      <c r="M3705" s="410" t="s">
        <v>90</v>
      </c>
      <c r="N3705" s="299"/>
      <c r="O3705" s="411" t="s">
        <v>7288</v>
      </c>
      <c r="P3705" s="400" t="s">
        <v>37</v>
      </c>
      <c r="Q3705" s="412" t="s">
        <v>170</v>
      </c>
      <c r="R3705" s="413" t="s">
        <v>48</v>
      </c>
      <c r="S3705" s="453" t="str">
        <f>'EVCA sectoralclassification'!E200</f>
        <v>Internet technologies</v>
      </c>
      <c r="T3705" s="413" t="s">
        <v>41</v>
      </c>
      <c r="U3705" s="400" t="s">
        <v>218</v>
      </c>
      <c r="V3705" s="431" t="s">
        <v>5177</v>
      </c>
      <c r="W3705" s="472"/>
      <c r="X3705" s="498">
        <v>45721</v>
      </c>
      <c r="Y3705" s="486"/>
      <c r="Z3705" s="494"/>
    </row>
    <row r="3706" spans="2:26" ht="42.45" customHeight="1" x14ac:dyDescent="0.3">
      <c r="B3706" s="405" t="str">
        <f t="shared" ca="1" si="596"/>
        <v>VERO</v>
      </c>
      <c r="C3706" s="406" t="b">
        <f t="shared" si="597"/>
        <v>1</v>
      </c>
      <c r="D3706" s="406" t="b">
        <f>+IF(Q3706='Convalida dati'!$B$16,AND('Dealflow centrale'!V3706&lt;&gt;"",I3706&lt;&gt;""),IF(AND('Dealflow centrale'!Q3706='Convalida dati'!$B$17,'Dealflow centrale'!I3706=""),OR('Dealflow centrale'!V3706="",V3706='Convalida dati'!$D$8),"FALSO"))</f>
        <v>1</v>
      </c>
      <c r="E3706" s="57" t="b">
        <f>+IF(OR(T3706='Convalida dati'!$F$4,T3706='Convalida dati'!$F$8),OR('Dealflow centrale'!V3706='Convalida dati'!$D$6,V3706='Convalida dati'!$D$7),IF(OR('Dealflow centrale'!T3706='Convalida dati'!$F$5,'Dealflow centrale'!T3706='Convalida dati'!$F$6,'Dealflow centrale'!T3706='Convalida dati'!$F$7),OR('Dealflow centrale'!V3706='Convalida dati'!$D$6,V3706='Convalida dati'!$D$12,'Dealflow centrale'!V3706='Convalida dati'!$D$11),IF(T3706="",OR(V3706="",V3706='Convalida dati'!$D$8),"FALSO")))</f>
        <v>1</v>
      </c>
      <c r="F3706" s="58" t="str">
        <f t="shared" ca="1" si="598"/>
        <v>OK</v>
      </c>
      <c r="G3706" s="66">
        <f t="shared" si="556"/>
        <v>3701</v>
      </c>
      <c r="H3706" s="273">
        <v>45719</v>
      </c>
      <c r="I3706" s="296">
        <v>45719</v>
      </c>
      <c r="J3706" s="292" t="s">
        <v>7282</v>
      </c>
      <c r="K3706" s="76" t="s">
        <v>62</v>
      </c>
      <c r="L3706" s="76" t="s">
        <v>165</v>
      </c>
      <c r="M3706" s="76" t="s">
        <v>90</v>
      </c>
      <c r="N3706" s="77"/>
      <c r="O3706" s="272" t="s">
        <v>7288</v>
      </c>
      <c r="P3706" s="78" t="s">
        <v>37</v>
      </c>
      <c r="Q3706" s="280" t="s">
        <v>170</v>
      </c>
      <c r="R3706" s="382" t="s">
        <v>49</v>
      </c>
      <c r="S3706" s="390" t="str">
        <f>'EVCA sectoralclassification'!E215</f>
        <v>Software: other</v>
      </c>
      <c r="T3706" s="382" t="s">
        <v>41</v>
      </c>
      <c r="U3706" s="78" t="s">
        <v>218</v>
      </c>
      <c r="V3706" s="427" t="s">
        <v>5177</v>
      </c>
      <c r="W3706" s="462"/>
      <c r="X3706" s="489">
        <v>45721</v>
      </c>
      <c r="Y3706" s="482"/>
    </row>
    <row r="3707" spans="2:26" ht="42" customHeight="1" x14ac:dyDescent="0.3">
      <c r="B3707" s="56" t="str">
        <f t="shared" ref="B3707" ca="1" si="599">IF(AND(+H3707&lt;=X3707,X3707&lt;=TODAY()),"VERO","FALSO")</f>
        <v>VERO</v>
      </c>
      <c r="C3707" s="57" t="b">
        <f t="shared" ref="C3707" si="600">+(AND(G3707&lt;&gt;"",H3707&lt;&gt;"",J3707&lt;&gt;"",K3707&lt;&gt;"",L3707&lt;&gt;"",M3707&lt;&gt;"",P3707&lt;&gt;"",Q3707&lt;&gt;""))</f>
        <v>1</v>
      </c>
      <c r="D3707" s="57" t="b">
        <f>+IF(Q3707='Convalida dati'!$B$16,AND('Dealflow centrale'!V3707&lt;&gt;"",I3707&lt;&gt;""),IF(AND('Dealflow centrale'!Q3707='Convalida dati'!$B$17,'Dealflow centrale'!I3707=""),OR('Dealflow centrale'!V3707="",V3707='Convalida dati'!$D$8),"FALSO"))</f>
        <v>1</v>
      </c>
      <c r="E3707" s="57" t="b">
        <f>+IF(OR(T3707='Convalida dati'!$F$4,T3707='Convalida dati'!$F$8),OR('Dealflow centrale'!V3707='Convalida dati'!$D$6,V3707='Convalida dati'!$D$7),IF(OR('Dealflow centrale'!T3707='Convalida dati'!$F$5,'Dealflow centrale'!T3707='Convalida dati'!$F$6,'Dealflow centrale'!T3707='Convalida dati'!$F$7),OR('Dealflow centrale'!V3707='Convalida dati'!$D$6,V3707='Convalida dati'!$D$12,'Dealflow centrale'!V3707='Convalida dati'!$D$11),IF(T3707="",OR(V3707="",V3707='Convalida dati'!$D$8),"FALSO")))</f>
        <v>1</v>
      </c>
      <c r="F3707" s="58" t="str">
        <f t="shared" ref="F3707" ca="1" si="601">+IF(AND(B3707="VERO",C3707=TRUE,D3707=TRUE,E3707=TRUE),"OK","ERRORE")</f>
        <v>OK</v>
      </c>
      <c r="G3707" s="401">
        <f t="shared" si="556"/>
        <v>3702</v>
      </c>
      <c r="H3707" s="402">
        <v>45719</v>
      </c>
      <c r="I3707" s="403">
        <v>45719</v>
      </c>
      <c r="J3707" s="409" t="s">
        <v>7283</v>
      </c>
      <c r="K3707" s="410" t="s">
        <v>62</v>
      </c>
      <c r="L3707" s="410" t="s">
        <v>165</v>
      </c>
      <c r="M3707" s="410" t="s">
        <v>90</v>
      </c>
      <c r="N3707" s="299"/>
      <c r="O3707" s="411" t="s">
        <v>7288</v>
      </c>
      <c r="P3707" s="400" t="s">
        <v>37</v>
      </c>
      <c r="Q3707" s="412" t="s">
        <v>170</v>
      </c>
      <c r="R3707" s="413" t="s">
        <v>48</v>
      </c>
      <c r="S3707" s="453" t="str">
        <f>'EVCA sectoralclassification'!E200</f>
        <v>Internet technologies</v>
      </c>
      <c r="T3707" s="413" t="s">
        <v>41</v>
      </c>
      <c r="U3707" s="400" t="s">
        <v>218</v>
      </c>
      <c r="V3707" s="431" t="s">
        <v>5177</v>
      </c>
      <c r="W3707" s="472"/>
      <c r="X3707" s="498">
        <v>45721</v>
      </c>
      <c r="Y3707" s="486"/>
      <c r="Z3707" s="494"/>
    </row>
  </sheetData>
  <autoFilter ref="F5:Y3707" xr:uid="{00000000-0009-0000-0000-000003000000}">
    <filterColumn colId="18">
      <filters>
        <dateGroupItem year="2025" month="3" dateTimeGrouping="month"/>
      </filters>
    </filterColumn>
  </autoFilter>
  <dataConsolidate link="1"/>
  <mergeCells count="3">
    <mergeCell ref="F4:Y4"/>
    <mergeCell ref="B4:E4"/>
    <mergeCell ref="F3:Y3"/>
  </mergeCells>
  <conditionalFormatting sqref="F6:F3707">
    <cfRule type="cellIs" dxfId="131" priority="533" operator="equal">
      <formula>"OK"</formula>
    </cfRule>
    <cfRule type="cellIs" dxfId="130" priority="534" operator="equal">
      <formula>"ERRORE"</formula>
    </cfRule>
  </conditionalFormatting>
  <conditionalFormatting sqref="V6:W141 V3593:W3594">
    <cfRule type="cellIs" dxfId="129" priority="12705" operator="equal">
      <formula>"Vertis Venture 3 Technology Transfer"</formula>
    </cfRule>
    <cfRule type="cellIs" dxfId="128" priority="12706" operator="equal">
      <formula>"Vertis Venture 2 Scaleup"</formula>
    </cfRule>
  </conditionalFormatting>
  <conditionalFormatting sqref="V143:W202">
    <cfRule type="cellIs" dxfId="125" priority="12702" operator="equal">
      <formula>"Vertis Venture 2 Scaleup"</formula>
    </cfRule>
    <cfRule type="cellIs" dxfId="124" priority="12701" operator="equal">
      <formula>"Vertis Venture 3 Technology Transfer"</formula>
    </cfRule>
  </conditionalFormatting>
  <conditionalFormatting sqref="V204:W249 V251:W360 V362:W388 V390:W442 V444:W509 V511:W656 V658:W671 V673:W767 V769:W815 V817:W999">
    <cfRule type="cellIs" dxfId="123" priority="10129" operator="equal">
      <formula>"Vertis Venture 3 Technology Transfer"</formula>
    </cfRule>
    <cfRule type="cellIs" dxfId="122" priority="10130" operator="equal">
      <formula>"Vertis Venture 2 Scaleup"</formula>
    </cfRule>
  </conditionalFormatting>
  <conditionalFormatting sqref="V1001:W1005">
    <cfRule type="cellIs" dxfId="103" priority="10149" operator="equal">
      <formula>"Vertis Venture 3 Technology Transfer"</formula>
    </cfRule>
    <cfRule type="cellIs" dxfId="102" priority="10150" operator="equal">
      <formula>"Vertis Venture 2 Scaleup"</formula>
    </cfRule>
  </conditionalFormatting>
  <conditionalFormatting sqref="V1007:W1098">
    <cfRule type="cellIs" dxfId="101" priority="377" operator="equal">
      <formula>"Vertis Venture 3 Technology Transfer"</formula>
    </cfRule>
    <cfRule type="cellIs" dxfId="100" priority="378" operator="equal">
      <formula>"Vertis Venture 2 Scaleup"</formula>
    </cfRule>
  </conditionalFormatting>
  <conditionalFormatting sqref="V1100:W1173">
    <cfRule type="cellIs" dxfId="99" priority="369" operator="equal">
      <formula>"Vertis Venture 3 Technology Transfer"</formula>
    </cfRule>
    <cfRule type="cellIs" dxfId="98" priority="370" operator="equal">
      <formula>"Vertis Venture 2 Scaleup"</formula>
    </cfRule>
  </conditionalFormatting>
  <conditionalFormatting sqref="V1174:W1217">
    <cfRule type="cellIs" dxfId="97" priority="5924" operator="equal">
      <formula>"Vertis Venture 2 Scaleup"</formula>
    </cfRule>
    <cfRule type="cellIs" dxfId="96" priority="5923" operator="equal">
      <formula>"Vertis Venture 3 Technology Transfer"</formula>
    </cfRule>
  </conditionalFormatting>
  <conditionalFormatting sqref="V1219:W1320">
    <cfRule type="cellIs" dxfId="93" priority="359" operator="equal">
      <formula>"Vertis Venture 3 Technology Transfer"</formula>
    </cfRule>
    <cfRule type="cellIs" dxfId="92" priority="360" operator="equal">
      <formula>"Vertis Venture 2 Scaleup"</formula>
    </cfRule>
  </conditionalFormatting>
  <conditionalFormatting sqref="V1322:W1650">
    <cfRule type="cellIs" dxfId="91" priority="353" operator="equal">
      <formula>"Vertis Venture 3 Technology Transfer"</formula>
    </cfRule>
    <cfRule type="cellIs" dxfId="90" priority="354" operator="equal">
      <formula>"Vertis Venture 2 Scaleup"</formula>
    </cfRule>
  </conditionalFormatting>
  <conditionalFormatting sqref="V1651:W1692">
    <cfRule type="cellIs" dxfId="89" priority="5096" operator="equal">
      <formula>"Vertis Venture 2 Scaleup"</formula>
    </cfRule>
    <cfRule type="cellIs" dxfId="88" priority="5095" operator="equal">
      <formula>"Vertis Venture 3 Technology Transfer"</formula>
    </cfRule>
  </conditionalFormatting>
  <conditionalFormatting sqref="V1693:W1798">
    <cfRule type="cellIs" dxfId="85" priority="347" operator="equal">
      <formula>"Vertis Venture 3 Technology Transfer"</formula>
    </cfRule>
    <cfRule type="cellIs" dxfId="84" priority="348" operator="equal">
      <formula>"Vertis Venture 2 Scaleup"</formula>
    </cfRule>
  </conditionalFormatting>
  <conditionalFormatting sqref="V1799:W1803">
    <cfRule type="cellIs" dxfId="83" priority="5174" operator="equal">
      <formula>"Vertis Venture 2 Scaleup"</formula>
    </cfRule>
    <cfRule type="cellIs" dxfId="82" priority="5173" operator="equal">
      <formula>"Vertis Venture 3 Technology Transfer"</formula>
    </cfRule>
  </conditionalFormatting>
  <conditionalFormatting sqref="V1804:W1804">
    <cfRule type="cellIs" dxfId="79" priority="345" operator="equal">
      <formula>"Vertis Venture 3 Technology Transfer"</formula>
    </cfRule>
    <cfRule type="cellIs" dxfId="78" priority="346" operator="equal">
      <formula>"Vertis Venture 2 Scaleup"</formula>
    </cfRule>
  </conditionalFormatting>
  <conditionalFormatting sqref="V1805:W1848 V1850:W1865">
    <cfRule type="cellIs" dxfId="77" priority="6117" operator="equal">
      <formula>"Vertis Venture 3 Technology Transfer"</formula>
    </cfRule>
    <cfRule type="cellIs" dxfId="76" priority="6118" operator="equal">
      <formula>"Vertis Venture 2 Scaleup"</formula>
    </cfRule>
  </conditionalFormatting>
  <conditionalFormatting sqref="V1849:W1849 V1901:W1901 V2025:W2025 V2033:W2033 V2035:W2035">
    <cfRule type="cellIs" dxfId="73" priority="344" operator="equal">
      <formula>"Vertis Venture 2 Scaleup"</formula>
    </cfRule>
    <cfRule type="cellIs" dxfId="72" priority="343" operator="equal">
      <formula>"Vertis Venture 3 Technology Transfer"</formula>
    </cfRule>
  </conditionalFormatting>
  <conditionalFormatting sqref="V1866:W1872">
    <cfRule type="cellIs" dxfId="71" priority="5138" operator="equal">
      <formula>"Vertis Venture 2 Scaleup"</formula>
    </cfRule>
    <cfRule type="cellIs" dxfId="70" priority="5137" operator="equal">
      <formula>"Vertis Venture 3 Technology Transfer"</formula>
    </cfRule>
  </conditionalFormatting>
  <conditionalFormatting sqref="V1873:W1873">
    <cfRule type="cellIs" dxfId="67" priority="5122" operator="equal">
      <formula>"Vertis Venture 2 Scaleup"</formula>
    </cfRule>
    <cfRule type="cellIs" dxfId="66" priority="5121" operator="equal">
      <formula>"Vertis Venture 3 Technology Transfer"</formula>
    </cfRule>
  </conditionalFormatting>
  <conditionalFormatting sqref="V1876:W1876">
    <cfRule type="cellIs" dxfId="62" priority="5116" operator="equal">
      <formula>"Vertis Venture 2 Scaleup"</formula>
    </cfRule>
    <cfRule type="cellIs" dxfId="60" priority="5115" operator="equal">
      <formula>"Vertis Venture 3 Technology Transfer"</formula>
    </cfRule>
  </conditionalFormatting>
  <conditionalFormatting sqref="V1879:W1879">
    <cfRule type="cellIs" dxfId="59" priority="5106" operator="equal">
      <formula>"Vertis Venture 2 Scaleup"</formula>
    </cfRule>
    <cfRule type="cellIs" dxfId="58" priority="5105" operator="equal">
      <formula>"Vertis Venture 3 Technology Transfer"</formula>
    </cfRule>
  </conditionalFormatting>
  <conditionalFormatting sqref="V1899:W1899">
    <cfRule type="cellIs" dxfId="53" priority="5074" operator="equal">
      <formula>"Vertis Venture 2 Scaleup"</formula>
    </cfRule>
    <cfRule type="cellIs" dxfId="52" priority="5073" operator="equal">
      <formula>"Vertis Venture 3 Technology Transfer"</formula>
    </cfRule>
  </conditionalFormatting>
  <conditionalFormatting sqref="V2208:W2208 V2266:W2266 V2312:W2312 V2544:W2544 V2738:W2738 V3254:W3254 V3368:W3368">
    <cfRule type="cellIs" dxfId="49" priority="342" operator="equal">
      <formula>"Vertis Venture 2 Scaleup"</formula>
    </cfRule>
    <cfRule type="cellIs" dxfId="48" priority="341" operator="equal">
      <formula>"Vertis Venture 3 Technology Transfer"</formula>
    </cfRule>
  </conditionalFormatting>
  <conditionalFormatting sqref="V3198:W3198">
    <cfRule type="cellIs" dxfId="45" priority="397" operator="equal">
      <formula>"Vertis Venture 3 Technology Transfer"</formula>
    </cfRule>
    <cfRule type="cellIs" dxfId="44" priority="398" operator="equal">
      <formula>"Vertis Venture 2 Scaleup"</formula>
    </cfRule>
  </conditionalFormatting>
  <conditionalFormatting sqref="V3387:W3387">
    <cfRule type="cellIs" dxfId="43" priority="340" operator="equal">
      <formula>"Vertis Venture 2 Scaleup"</formula>
    </cfRule>
    <cfRule type="cellIs" dxfId="42" priority="339" operator="equal">
      <formula>"Vertis Venture 3 Technology Transfer"</formula>
    </cfRule>
  </conditionalFormatting>
  <conditionalFormatting sqref="V3393:W3393">
    <cfRule type="cellIs" dxfId="41" priority="338" operator="equal">
      <formula>"Vertis Venture 2 Scaleup"</formula>
    </cfRule>
    <cfRule type="cellIs" dxfId="40" priority="337" operator="equal">
      <formula>"Vertis Venture 3 Technology Transfer"</formula>
    </cfRule>
  </conditionalFormatting>
  <conditionalFormatting sqref="V3395:W3395">
    <cfRule type="cellIs" dxfId="39" priority="336" operator="equal">
      <formula>"Vertis Venture 2 Scaleup"</formula>
    </cfRule>
    <cfRule type="cellIs" dxfId="38" priority="335" operator="equal">
      <formula>"Vertis Venture 3 Technology Transfer"</formula>
    </cfRule>
  </conditionalFormatting>
  <conditionalFormatting sqref="V3442:W3442">
    <cfRule type="cellIs" dxfId="37" priority="327" operator="equal">
      <formula>"Vertis Venture 3 Technology Transfer"</formula>
    </cfRule>
    <cfRule type="cellIs" dxfId="36" priority="328" operator="equal">
      <formula>"Vertis Venture 2 Scaleup"</formula>
    </cfRule>
  </conditionalFormatting>
  <conditionalFormatting sqref="V3445:W3445">
    <cfRule type="cellIs" dxfId="35" priority="333" operator="equal">
      <formula>"Vertis Venture 3 Technology Transfer"</formula>
    </cfRule>
    <cfRule type="cellIs" dxfId="34" priority="334" operator="equal">
      <formula>"Vertis Venture 2 Scaleup"</formula>
    </cfRule>
  </conditionalFormatting>
  <conditionalFormatting sqref="V3453:W3453">
    <cfRule type="cellIs" dxfId="33" priority="331" operator="equal">
      <formula>"Vertis Venture 3 Technology Transfer"</formula>
    </cfRule>
    <cfRule type="cellIs" dxfId="32" priority="332" operator="equal">
      <formula>"Vertis Venture 2 Scaleup"</formula>
    </cfRule>
  </conditionalFormatting>
  <conditionalFormatting sqref="V3514:W3514 V3519:W3519 V3526:W3526 V3528:W3529 V3539:W3540">
    <cfRule type="cellIs" dxfId="31" priority="460" operator="equal">
      <formula>"Vertis Venture 2 Scaleup"</formula>
    </cfRule>
    <cfRule type="cellIs" dxfId="30" priority="459" operator="equal">
      <formula>"Vertis Venture 3 Technology Transfer"</formula>
    </cfRule>
  </conditionalFormatting>
  <conditionalFormatting sqref="V3543:W3543">
    <cfRule type="cellIs" dxfId="19" priority="330" operator="equal">
      <formula>"Vertis Venture 2 Scaleup"</formula>
    </cfRule>
    <cfRule type="cellIs" dxfId="18" priority="329" operator="equal">
      <formula>"Vertis Venture 3 Technology Transfer"</formula>
    </cfRule>
  </conditionalFormatting>
  <conditionalFormatting sqref="V3545:W3591">
    <cfRule type="cellIs" dxfId="15" priority="326" operator="equal">
      <formula>"Vertis Venture 2 Scaleup"</formula>
    </cfRule>
    <cfRule type="cellIs" dxfId="14" priority="325" operator="equal">
      <formula>"Vertis Venture 3 Technology Transfer"</formula>
    </cfRule>
  </conditionalFormatting>
  <conditionalFormatting sqref="V3596:W3596">
    <cfRule type="cellIs" dxfId="9" priority="316" operator="equal">
      <formula>"Vertis Venture 2 Scaleup"</formula>
    </cfRule>
    <cfRule type="cellIs" dxfId="8" priority="315" operator="equal">
      <formula>"Vertis Venture 3 Technology Transfer"</formula>
    </cfRule>
  </conditionalFormatting>
  <pageMargins left="0.70866141732283472" right="0.70866141732283472" top="0.74803149606299213" bottom="0.74803149606299213" header="0.31496062992125984" footer="0.31496062992125984"/>
  <pageSetup paperSize="8" scale="10" orientation="landscape" r:id="rId1"/>
  <extLst>
    <ext xmlns:x14="http://schemas.microsoft.com/office/spreadsheetml/2009/9/main" uri="{78C0D931-6437-407d-A8EE-F0AAD7539E65}">
      <x14:conditionalFormattings>
        <x14:conditionalFormatting xmlns:xm="http://schemas.microsoft.com/office/excel/2006/main">
          <x14:cfRule type="containsText" priority="1401" operator="containsText" id="{99FDD32F-385B-4E87-A21D-529AE9708401}">
            <xm:f>NOT(ISERROR(SEARCH('Convalida dati'!$D$10,V142)))</xm:f>
            <xm:f>'Convalida dati'!$D$10</xm:f>
            <x14:dxf>
              <font>
                <color rgb="FF0070C0"/>
              </font>
            </x14:dxf>
          </x14:cfRule>
          <x14:cfRule type="containsText" priority="1402" operator="containsText" id="{9DA227E1-BCBE-4D3E-A32B-4855D4CA89B9}">
            <xm:f>NOT(ISERROR(SEARCH('Convalida dati'!$D$9,V142)))</xm:f>
            <xm:f>'Convalida dati'!$D$9</xm:f>
            <x14:dxf>
              <font>
                <color rgb="FFC00000"/>
              </font>
            </x14:dxf>
          </x14:cfRule>
          <xm:sqref>V142:W142</xm:sqref>
        </x14:conditionalFormatting>
        <x14:conditionalFormatting xmlns:xm="http://schemas.microsoft.com/office/excel/2006/main">
          <x14:cfRule type="containsText" priority="526" operator="containsText" id="{E18ACD35-13CB-4E77-A799-01D3FB5ACD71}">
            <xm:f>NOT(ISERROR(SEARCH('Convalida dati'!$D$9,V250)))</xm:f>
            <xm:f>'Convalida dati'!$D$9</xm:f>
            <x14:dxf>
              <font>
                <color rgb="FFC00000"/>
              </font>
            </x14:dxf>
          </x14:cfRule>
          <x14:cfRule type="containsText" priority="525" operator="containsText" id="{055D6378-53BD-4420-9B75-6DD71C1318FB}">
            <xm:f>NOT(ISERROR(SEARCH('Convalida dati'!$D$10,V250)))</xm:f>
            <xm:f>'Convalida dati'!$D$10</xm:f>
            <x14:dxf>
              <font>
                <color rgb="FF0070C0"/>
              </font>
            </x14:dxf>
          </x14:cfRule>
          <xm:sqref>V250:W250</xm:sqref>
        </x14:conditionalFormatting>
        <x14:conditionalFormatting xmlns:xm="http://schemas.microsoft.com/office/excel/2006/main">
          <x14:cfRule type="containsText" priority="522" operator="containsText" id="{CA6B2BE7-030A-4C81-AC21-F4BE56A1C9D4}">
            <xm:f>NOT(ISERROR(SEARCH('Convalida dati'!$D$9,V361)))</xm:f>
            <xm:f>'Convalida dati'!$D$9</xm:f>
            <x14:dxf>
              <font>
                <color rgb="FFC00000"/>
              </font>
            </x14:dxf>
          </x14:cfRule>
          <x14:cfRule type="containsText" priority="521" operator="containsText" id="{65633F76-B047-4900-A889-F6406BB3A67D}">
            <xm:f>NOT(ISERROR(SEARCH('Convalida dati'!$D$10,V361)))</xm:f>
            <xm:f>'Convalida dati'!$D$10</xm:f>
            <x14:dxf>
              <font>
                <color rgb="FF0070C0"/>
              </font>
            </x14:dxf>
          </x14:cfRule>
          <xm:sqref>V361:W361</xm:sqref>
        </x14:conditionalFormatting>
        <x14:conditionalFormatting xmlns:xm="http://schemas.microsoft.com/office/excel/2006/main">
          <x14:cfRule type="containsText" priority="524" operator="containsText" id="{E7981DD0-B888-45FC-A4D6-381CC521D090}">
            <xm:f>NOT(ISERROR(SEARCH('Convalida dati'!$D$9,V389)))</xm:f>
            <xm:f>'Convalida dati'!$D$9</xm:f>
            <x14:dxf>
              <font>
                <color rgb="FFC00000"/>
              </font>
            </x14:dxf>
          </x14:cfRule>
          <x14:cfRule type="containsText" priority="523" operator="containsText" id="{8FB955AF-C077-4739-A5B0-466F225C1273}">
            <xm:f>NOT(ISERROR(SEARCH('Convalida dati'!$D$10,V389)))</xm:f>
            <xm:f>'Convalida dati'!$D$10</xm:f>
            <x14:dxf>
              <font>
                <color rgb="FF0070C0"/>
              </font>
            </x14:dxf>
          </x14:cfRule>
          <xm:sqref>V389:W389</xm:sqref>
        </x14:conditionalFormatting>
        <x14:conditionalFormatting xmlns:xm="http://schemas.microsoft.com/office/excel/2006/main">
          <x14:cfRule type="containsText" priority="518" operator="containsText" id="{95AB48BB-418D-4046-B19E-B23692FF9E3A}">
            <xm:f>NOT(ISERROR(SEARCH('Convalida dati'!$D$9,V443)))</xm:f>
            <xm:f>'Convalida dati'!$D$9</xm:f>
            <x14:dxf>
              <font>
                <color rgb="FFC00000"/>
              </font>
            </x14:dxf>
          </x14:cfRule>
          <x14:cfRule type="containsText" priority="517" operator="containsText" id="{25EB44A4-4341-4C04-9FB6-D15E5CE21055}">
            <xm:f>NOT(ISERROR(SEARCH('Convalida dati'!$D$10,V443)))</xm:f>
            <xm:f>'Convalida dati'!$D$10</xm:f>
            <x14:dxf>
              <font>
                <color rgb="FF0070C0"/>
              </font>
            </x14:dxf>
          </x14:cfRule>
          <xm:sqref>V443:W443</xm:sqref>
        </x14:conditionalFormatting>
        <x14:conditionalFormatting xmlns:xm="http://schemas.microsoft.com/office/excel/2006/main">
          <x14:cfRule type="containsText" priority="470" operator="containsText" id="{BC9D355E-FC2E-4622-872D-C08A8B1D67B3}">
            <xm:f>NOT(ISERROR(SEARCH('Convalida dati'!$D$9,V510)))</xm:f>
            <xm:f>'Convalida dati'!$D$9</xm:f>
            <x14:dxf>
              <font>
                <color rgb="FFC00000"/>
              </font>
            </x14:dxf>
          </x14:cfRule>
          <x14:cfRule type="containsText" priority="469" operator="containsText" id="{A01EBEE7-E4F4-4E52-86F5-38537C20DD0B}">
            <xm:f>NOT(ISERROR(SEARCH('Convalida dati'!$D$10,V510)))</xm:f>
            <xm:f>'Convalida dati'!$D$10</xm:f>
            <x14:dxf>
              <font>
                <color rgb="FF0070C0"/>
              </font>
            </x14:dxf>
          </x14:cfRule>
          <xm:sqref>V510:W510</xm:sqref>
        </x14:conditionalFormatting>
        <x14:conditionalFormatting xmlns:xm="http://schemas.microsoft.com/office/excel/2006/main">
          <x14:cfRule type="containsText" priority="520" operator="containsText" id="{1DEE9155-6E6B-4605-9B68-7617CCC5074B}">
            <xm:f>NOT(ISERROR(SEARCH('Convalida dati'!$D$9,V657)))</xm:f>
            <xm:f>'Convalida dati'!$D$9</xm:f>
            <x14:dxf>
              <font>
                <color rgb="FFC00000"/>
              </font>
            </x14:dxf>
          </x14:cfRule>
          <x14:cfRule type="containsText" priority="519" operator="containsText" id="{717BF833-6545-4190-9DB5-2C1C7D4B9324}">
            <xm:f>NOT(ISERROR(SEARCH('Convalida dati'!$D$10,V657)))</xm:f>
            <xm:f>'Convalida dati'!$D$10</xm:f>
            <x14:dxf>
              <font>
                <color rgb="FF0070C0"/>
              </font>
            </x14:dxf>
          </x14:cfRule>
          <xm:sqref>V657:W657</xm:sqref>
        </x14:conditionalFormatting>
        <x14:conditionalFormatting xmlns:xm="http://schemas.microsoft.com/office/excel/2006/main">
          <x14:cfRule type="containsText" priority="461" operator="containsText" id="{C5FE0891-15A9-43F1-ABD6-09B5BDC363F0}">
            <xm:f>NOT(ISERROR(SEARCH('Convalida dati'!$D$10,V672)))</xm:f>
            <xm:f>'Convalida dati'!$D$10</xm:f>
            <x14:dxf>
              <font>
                <color rgb="FF0070C0"/>
              </font>
            </x14:dxf>
          </x14:cfRule>
          <x14:cfRule type="containsText" priority="462" operator="containsText" id="{8542DFF9-9C96-4138-BB07-8EE4C98F5E60}">
            <xm:f>NOT(ISERROR(SEARCH('Convalida dati'!$D$9,V672)))</xm:f>
            <xm:f>'Convalida dati'!$D$9</xm:f>
            <x14:dxf>
              <font>
                <color rgb="FFC00000"/>
              </font>
            </x14:dxf>
          </x14:cfRule>
          <xm:sqref>V672:W672</xm:sqref>
        </x14:conditionalFormatting>
        <x14:conditionalFormatting xmlns:xm="http://schemas.microsoft.com/office/excel/2006/main">
          <x14:cfRule type="containsText" priority="468" operator="containsText" id="{D59922FF-35F0-479E-8635-C7048539C628}">
            <xm:f>NOT(ISERROR(SEARCH('Convalida dati'!$D$9,V768)))</xm:f>
            <xm:f>'Convalida dati'!$D$9</xm:f>
            <x14:dxf>
              <font>
                <color rgb="FFC00000"/>
              </font>
            </x14:dxf>
          </x14:cfRule>
          <x14:cfRule type="containsText" priority="467" operator="containsText" id="{2BD35EDC-49D4-44B5-9886-E76CC9AE09B3}">
            <xm:f>NOT(ISERROR(SEARCH('Convalida dati'!$D$10,V768)))</xm:f>
            <xm:f>'Convalida dati'!$D$10</xm:f>
            <x14:dxf>
              <font>
                <color rgb="FF0070C0"/>
              </font>
            </x14:dxf>
          </x14:cfRule>
          <xm:sqref>V768:W768</xm:sqref>
        </x14:conditionalFormatting>
        <x14:conditionalFormatting xmlns:xm="http://schemas.microsoft.com/office/excel/2006/main">
          <x14:cfRule type="containsText" priority="527" operator="containsText" id="{16F569A8-373B-4296-973B-7244BFEEA358}">
            <xm:f>NOT(ISERROR(SEARCH('Convalida dati'!$D$10,V816)))</xm:f>
            <xm:f>'Convalida dati'!$D$10</xm:f>
            <x14:dxf>
              <font>
                <color rgb="FF0070C0"/>
              </font>
            </x14:dxf>
          </x14:cfRule>
          <x14:cfRule type="containsText" priority="528" operator="containsText" id="{B8F51D8B-35ED-4169-9054-7E0D57710563}">
            <xm:f>NOT(ISERROR(SEARCH('Convalida dati'!$D$9,V816)))</xm:f>
            <xm:f>'Convalida dati'!$D$9</xm:f>
            <x14:dxf>
              <font>
                <color rgb="FFC00000"/>
              </font>
            </x14:dxf>
          </x14:cfRule>
          <xm:sqref>V816:W816</xm:sqref>
        </x14:conditionalFormatting>
        <x14:conditionalFormatting xmlns:xm="http://schemas.microsoft.com/office/excel/2006/main">
          <x14:cfRule type="containsText" priority="5922" operator="containsText" id="{0328FB99-9638-438E-AA26-E0B15C64AA62}">
            <xm:f>NOT(ISERROR(SEARCH('Convalida dati'!$D$9,V1209)))</xm:f>
            <xm:f>'Convalida dati'!$D$9</xm:f>
            <x14:dxf>
              <font>
                <color rgb="FFC00000"/>
              </font>
            </x14:dxf>
          </x14:cfRule>
          <x14:cfRule type="containsText" priority="5921" operator="containsText" id="{8127806F-D3C2-41DB-9AE0-092BC888C4AE}">
            <xm:f>NOT(ISERROR(SEARCH('Convalida dati'!$D$10,V1209)))</xm:f>
            <xm:f>'Convalida dati'!$D$10</xm:f>
            <x14:dxf>
              <font>
                <color rgb="FF0070C0"/>
              </font>
            </x14:dxf>
          </x14:cfRule>
          <xm:sqref>V1209:W1209</xm:sqref>
        </x14:conditionalFormatting>
        <x14:conditionalFormatting xmlns:xm="http://schemas.microsoft.com/office/excel/2006/main">
          <x14:cfRule type="containsText" priority="5093" operator="containsText" id="{39B7A0C5-D2E0-4246-A13F-486643424B3A}">
            <xm:f>NOT(ISERROR(SEARCH('Convalida dati'!$D$10,V1678)))</xm:f>
            <xm:f>'Convalida dati'!$D$10</xm:f>
            <x14:dxf>
              <font>
                <color rgb="FF0070C0"/>
              </font>
            </x14:dxf>
          </x14:cfRule>
          <x14:cfRule type="containsText" priority="5094" operator="containsText" id="{6D4AB991-91BA-45D0-86CE-0AD9E7C0C08B}">
            <xm:f>NOT(ISERROR(SEARCH('Convalida dati'!$D$9,V1678)))</xm:f>
            <xm:f>'Convalida dati'!$D$9</xm:f>
            <x14:dxf>
              <font>
                <color rgb="FFC00000"/>
              </font>
            </x14:dxf>
          </x14:cfRule>
          <xm:sqref>V1678:W1678</xm:sqref>
        </x14:conditionalFormatting>
        <x14:conditionalFormatting xmlns:xm="http://schemas.microsoft.com/office/excel/2006/main">
          <x14:cfRule type="containsText" priority="5172" operator="containsText" id="{3FFC3EA2-C643-450E-80D6-D56B6CB4CC4E}">
            <xm:f>NOT(ISERROR(SEARCH('Convalida dati'!$D$9,V1800)))</xm:f>
            <xm:f>'Convalida dati'!$D$9</xm:f>
            <x14:dxf>
              <font>
                <color rgb="FFC00000"/>
              </font>
            </x14:dxf>
          </x14:cfRule>
          <x14:cfRule type="containsText" priority="5171" operator="containsText" id="{0D66EF97-6531-424E-ABFC-6ED5741F2085}">
            <xm:f>NOT(ISERROR(SEARCH('Convalida dati'!$D$10,V1800)))</xm:f>
            <xm:f>'Convalida dati'!$D$10</xm:f>
            <x14:dxf>
              <font>
                <color rgb="FF0070C0"/>
              </font>
            </x14:dxf>
          </x14:cfRule>
          <xm:sqref>V1800:W1800</xm:sqref>
        </x14:conditionalFormatting>
        <x14:conditionalFormatting xmlns:xm="http://schemas.microsoft.com/office/excel/2006/main">
          <x14:cfRule type="containsText" priority="5932" operator="containsText" id="{EF3EF766-468B-4962-8B75-B4C2E71E62A7}">
            <xm:f>NOT(ISERROR(SEARCH('Convalida dati'!$D$9,V1815)))</xm:f>
            <xm:f>'Convalida dati'!$D$9</xm:f>
            <x14:dxf>
              <font>
                <color rgb="FFC00000"/>
              </font>
            </x14:dxf>
          </x14:cfRule>
          <x14:cfRule type="containsText" priority="5931" operator="containsText" id="{311225CD-08E3-41E6-AB67-899B45892B2D}">
            <xm:f>NOT(ISERROR(SEARCH('Convalida dati'!$D$10,V1815)))</xm:f>
            <xm:f>'Convalida dati'!$D$10</xm:f>
            <x14:dxf>
              <font>
                <color rgb="FF0070C0"/>
              </font>
            </x14:dxf>
          </x14:cfRule>
          <xm:sqref>V1815:W1848 V1850:W1865</xm:sqref>
        </x14:conditionalFormatting>
        <x14:conditionalFormatting xmlns:xm="http://schemas.microsoft.com/office/excel/2006/main">
          <x14:cfRule type="containsText" priority="5136" operator="containsText" id="{F1987332-98F3-4E16-9347-604D8F0CB543}">
            <xm:f>NOT(ISERROR(SEARCH('Convalida dati'!$D$9,V1867)))</xm:f>
            <xm:f>'Convalida dati'!$D$9</xm:f>
            <x14:dxf>
              <font>
                <color rgb="FFC00000"/>
              </font>
            </x14:dxf>
          </x14:cfRule>
          <x14:cfRule type="containsText" priority="5135" operator="containsText" id="{83403590-C691-40A3-9636-B31B16BFDD2B}">
            <xm:f>NOT(ISERROR(SEARCH('Convalida dati'!$D$10,V1867)))</xm:f>
            <xm:f>'Convalida dati'!$D$10</xm:f>
            <x14:dxf>
              <font>
                <color rgb="FF0070C0"/>
              </font>
            </x14:dxf>
          </x14:cfRule>
          <xm:sqref>V1867:W1871</xm:sqref>
        </x14:conditionalFormatting>
        <x14:conditionalFormatting xmlns:xm="http://schemas.microsoft.com/office/excel/2006/main">
          <x14:cfRule type="containsText" priority="5120" operator="containsText" id="{82FC493D-E4C7-4411-B08F-BED06FEEDF4D}">
            <xm:f>NOT(ISERROR(SEARCH('Convalida dati'!$D$9,V1873)))</xm:f>
            <xm:f>'Convalida dati'!$D$9</xm:f>
            <x14:dxf>
              <font>
                <color rgb="FFC00000"/>
              </font>
            </x14:dxf>
          </x14:cfRule>
          <x14:cfRule type="containsText" priority="5119" operator="containsText" id="{7D0421C3-2F56-4DC6-963D-386009B4BC2D}">
            <xm:f>NOT(ISERROR(SEARCH('Convalida dati'!$D$10,V1873)))</xm:f>
            <xm:f>'Convalida dati'!$D$10</xm:f>
            <x14:dxf>
              <font>
                <color rgb="FF0070C0"/>
              </font>
            </x14:dxf>
          </x14:cfRule>
          <xm:sqref>V1873:W1873</xm:sqref>
        </x14:conditionalFormatting>
        <x14:conditionalFormatting xmlns:xm="http://schemas.microsoft.com/office/excel/2006/main">
          <x14:cfRule type="containsText" priority="5113" operator="containsText" id="{B2D1C300-9296-4E83-B868-D9785A3506CB}">
            <xm:f>NOT(ISERROR(SEARCH('Convalida dati'!$D$10,V1876)))</xm:f>
            <xm:f>'Convalida dati'!$D$10</xm:f>
            <x14:dxf>
              <font>
                <color rgb="FF0070C0"/>
              </font>
            </x14:dxf>
          </x14:cfRule>
          <x14:cfRule type="containsText" priority="5114" operator="containsText" id="{EBED4174-D626-4F91-9275-8A852D355D02}">
            <xm:f>NOT(ISERROR(SEARCH('Convalida dati'!$D$9,V1876)))</xm:f>
            <xm:f>'Convalida dati'!$D$9</xm:f>
            <x14:dxf>
              <font>
                <color rgb="FFC00000"/>
              </font>
            </x14:dxf>
          </x14:cfRule>
          <xm:sqref>V1876:W1876</xm:sqref>
        </x14:conditionalFormatting>
        <x14:conditionalFormatting xmlns:xm="http://schemas.microsoft.com/office/excel/2006/main">
          <x14:cfRule type="containsText" priority="5104" operator="containsText" id="{C911C967-BE4A-46C6-96F6-F26A6D0C5CE3}">
            <xm:f>NOT(ISERROR(SEARCH('Convalida dati'!$D$9,V1879)))</xm:f>
            <xm:f>'Convalida dati'!$D$9</xm:f>
            <x14:dxf>
              <font>
                <color rgb="FFC00000"/>
              </font>
            </x14:dxf>
          </x14:cfRule>
          <x14:cfRule type="containsText" priority="5103" operator="containsText" id="{671633F3-638F-481C-8640-899C01922CBB}">
            <xm:f>NOT(ISERROR(SEARCH('Convalida dati'!$D$10,V1879)))</xm:f>
            <xm:f>'Convalida dati'!$D$10</xm:f>
            <x14:dxf>
              <font>
                <color rgb="FF0070C0"/>
              </font>
            </x14:dxf>
          </x14:cfRule>
          <xm:sqref>V1879:W1879</xm:sqref>
        </x14:conditionalFormatting>
        <x14:conditionalFormatting xmlns:xm="http://schemas.microsoft.com/office/excel/2006/main">
          <x14:cfRule type="containsText" priority="5071" operator="containsText" id="{7A636979-528B-416F-BBF6-1F3D2D60D88B}">
            <xm:f>NOT(ISERROR(SEARCH('Convalida dati'!$D$10,V1899)))</xm:f>
            <xm:f>'Convalida dati'!$D$10</xm:f>
            <x14:dxf>
              <font>
                <color rgb="FF0070C0"/>
              </font>
            </x14:dxf>
          </x14:cfRule>
          <x14:cfRule type="containsText" priority="5072" operator="containsText" id="{96C38CB0-BE1C-437B-AA3D-2C882FEB65FB}">
            <xm:f>NOT(ISERROR(SEARCH('Convalida dati'!$D$9,V1899)))</xm:f>
            <xm:f>'Convalida dati'!$D$9</xm:f>
            <x14:dxf>
              <font>
                <color rgb="FFC00000"/>
              </font>
            </x14:dxf>
          </x14:cfRule>
          <xm:sqref>V1899:W1899</xm:sqref>
        </x14:conditionalFormatting>
        <x14:conditionalFormatting xmlns:xm="http://schemas.microsoft.com/office/excel/2006/main">
          <x14:cfRule type="containsText" priority="2884" operator="containsText" id="{A24621C9-6D3C-450E-AB6C-1A4231C4D4CC}">
            <xm:f>NOT(ISERROR(SEARCH('Convalida dati'!$D$9,V2096)))</xm:f>
            <xm:f>'Convalida dati'!$D$9</xm:f>
            <x14:dxf>
              <font>
                <color rgb="FFC00000"/>
              </font>
            </x14:dxf>
          </x14:cfRule>
          <x14:cfRule type="containsText" priority="2883" operator="containsText" id="{30ACD159-D82E-430E-AC2F-EF0B4D6AD4E6}">
            <xm:f>NOT(ISERROR(SEARCH('Convalida dati'!$D$10,V2096)))</xm:f>
            <xm:f>'Convalida dati'!$D$10</xm:f>
            <x14:dxf>
              <font>
                <color rgb="FF0070C0"/>
              </font>
            </x14:dxf>
          </x14:cfRule>
          <xm:sqref>V2096:W2096</xm:sqref>
        </x14:conditionalFormatting>
        <x14:conditionalFormatting xmlns:xm="http://schemas.microsoft.com/office/excel/2006/main">
          <x14:cfRule type="containsText" priority="423" operator="containsText" id="{948B1B5F-ABC8-442B-A944-0A42F9E6F7EF}">
            <xm:f>NOT(ISERROR(SEARCH('Convalida dati'!$D$10,V2367)))</xm:f>
            <xm:f>'Convalida dati'!$D$10</xm:f>
            <x14:dxf>
              <font>
                <color rgb="FF0070C0"/>
              </font>
            </x14:dxf>
          </x14:cfRule>
          <x14:cfRule type="containsText" priority="424" operator="containsText" id="{96C3AF6A-6903-47F8-BA8D-0A027CC32F34}">
            <xm:f>NOT(ISERROR(SEARCH('Convalida dati'!$D$9,V2367)))</xm:f>
            <xm:f>'Convalida dati'!$D$9</xm:f>
            <x14:dxf>
              <font>
                <color rgb="FFC00000"/>
              </font>
            </x14:dxf>
          </x14:cfRule>
          <xm:sqref>V2367:W2543 V2545:W2737 V2739:W3197 V3199:W3253 V3255:W3367 V3369:W3386 V3388:W3392 V3394:W3394 V3396:W3441 V3443:W3444 V3446:W3452 V3454:W3513</xm:sqref>
        </x14:conditionalFormatting>
        <x14:conditionalFormatting xmlns:xm="http://schemas.microsoft.com/office/excel/2006/main">
          <x14:cfRule type="containsText" priority="419" operator="containsText" id="{A1E6AFAB-BDAE-47F7-8B40-546F61036F47}">
            <xm:f>NOT(ISERROR(SEARCH('Convalida dati'!$D$10,V3515)))</xm:f>
            <xm:f>'Convalida dati'!$D$10</xm:f>
            <x14:dxf>
              <font>
                <color rgb="FF0070C0"/>
              </font>
            </x14:dxf>
          </x14:cfRule>
          <x14:cfRule type="containsText" priority="420" operator="containsText" id="{B4156DD4-4A81-4D0E-A24C-3682D62324AD}">
            <xm:f>NOT(ISERROR(SEARCH('Convalida dati'!$D$9,V3515)))</xm:f>
            <xm:f>'Convalida dati'!$D$9</xm:f>
            <x14:dxf>
              <font>
                <color rgb="FFC00000"/>
              </font>
            </x14:dxf>
          </x14:cfRule>
          <xm:sqref>V3515:W3518</xm:sqref>
        </x14:conditionalFormatting>
        <x14:conditionalFormatting xmlns:xm="http://schemas.microsoft.com/office/excel/2006/main">
          <x14:cfRule type="containsText" priority="413" operator="containsText" id="{4A2408B5-694D-4A76-9A59-FE7835EA3546}">
            <xm:f>NOT(ISERROR(SEARCH('Convalida dati'!$D$10,V3520)))</xm:f>
            <xm:f>'Convalida dati'!$D$10</xm:f>
            <x14:dxf>
              <font>
                <color rgb="FF0070C0"/>
              </font>
            </x14:dxf>
          </x14:cfRule>
          <x14:cfRule type="containsText" priority="414" operator="containsText" id="{C0270E6A-62AE-4E37-9B98-6E8245A98977}">
            <xm:f>NOT(ISERROR(SEARCH('Convalida dati'!$D$9,V3520)))</xm:f>
            <xm:f>'Convalida dati'!$D$9</xm:f>
            <x14:dxf>
              <font>
                <color rgb="FFC00000"/>
              </font>
            </x14:dxf>
          </x14:cfRule>
          <xm:sqref>V3520:W3525</xm:sqref>
        </x14:conditionalFormatting>
        <x14:conditionalFormatting xmlns:xm="http://schemas.microsoft.com/office/excel/2006/main">
          <x14:cfRule type="containsText" priority="440" operator="containsText" id="{B9E423A9-10AE-4B22-9C85-9A1D865A6A4E}">
            <xm:f>NOT(ISERROR(SEARCH('Convalida dati'!$D$9,V3527)))</xm:f>
            <xm:f>'Convalida dati'!$D$9</xm:f>
            <x14:dxf>
              <font>
                <color rgb="FFC00000"/>
              </font>
            </x14:dxf>
          </x14:cfRule>
          <x14:cfRule type="containsText" priority="439" operator="containsText" id="{5C559BB9-9B5A-48FB-88ED-903D98CAF9F5}">
            <xm:f>NOT(ISERROR(SEARCH('Convalida dati'!$D$10,V3527)))</xm:f>
            <xm:f>'Convalida dati'!$D$10</xm:f>
            <x14:dxf>
              <font>
                <color rgb="FF0070C0"/>
              </font>
            </x14:dxf>
          </x14:cfRule>
          <xm:sqref>V3527:W3527</xm:sqref>
        </x14:conditionalFormatting>
        <x14:conditionalFormatting xmlns:xm="http://schemas.microsoft.com/office/excel/2006/main">
          <x14:cfRule type="containsText" priority="404" operator="containsText" id="{CA5DE38D-B949-45D7-B03E-7AC43B77FB53}">
            <xm:f>NOT(ISERROR(SEARCH('Convalida dati'!$D$9,V3530)))</xm:f>
            <xm:f>'Convalida dati'!$D$9</xm:f>
            <x14:dxf>
              <font>
                <color rgb="FFC00000"/>
              </font>
            </x14:dxf>
          </x14:cfRule>
          <x14:cfRule type="containsText" priority="403" operator="containsText" id="{D174119F-0873-4BBE-9E22-F158E1D2CC06}">
            <xm:f>NOT(ISERROR(SEARCH('Convalida dati'!$D$10,V3530)))</xm:f>
            <xm:f>'Convalida dati'!$D$10</xm:f>
            <x14:dxf>
              <font>
                <color rgb="FF0070C0"/>
              </font>
            </x14:dxf>
          </x14:cfRule>
          <xm:sqref>V3530:W3538</xm:sqref>
        </x14:conditionalFormatting>
        <x14:conditionalFormatting xmlns:xm="http://schemas.microsoft.com/office/excel/2006/main">
          <x14:cfRule type="containsText" priority="401" operator="containsText" id="{25A02EAD-0691-422F-8AAF-6743757880A3}">
            <xm:f>NOT(ISERROR(SEARCH('Convalida dati'!$D$10,V3541)))</xm:f>
            <xm:f>'Convalida dati'!$D$10</xm:f>
            <x14:dxf>
              <font>
                <color rgb="FF0070C0"/>
              </font>
            </x14:dxf>
          </x14:cfRule>
          <x14:cfRule type="containsText" priority="402" operator="containsText" id="{E01B865B-368F-47FE-8521-D09C5EFEEAA0}">
            <xm:f>NOT(ISERROR(SEARCH('Convalida dati'!$D$9,V3541)))</xm:f>
            <xm:f>'Convalida dati'!$D$9</xm:f>
            <x14:dxf>
              <font>
                <color rgb="FFC00000"/>
              </font>
            </x14:dxf>
          </x14:cfRule>
          <xm:sqref>V3541:W3542</xm:sqref>
        </x14:conditionalFormatting>
        <x14:conditionalFormatting xmlns:xm="http://schemas.microsoft.com/office/excel/2006/main">
          <x14:cfRule type="containsText" priority="399" operator="containsText" id="{96C79A66-1A9D-4B20-AEEA-95FCF81B2DB4}">
            <xm:f>NOT(ISERROR(SEARCH('Convalida dati'!$D$10,V3544)))</xm:f>
            <xm:f>'Convalida dati'!$D$10</xm:f>
            <x14:dxf>
              <font>
                <color rgb="FF0070C0"/>
              </font>
            </x14:dxf>
          </x14:cfRule>
          <x14:cfRule type="containsText" priority="400" operator="containsText" id="{70DE8798-3EFB-47E0-AB76-FCBE63B86EF2}">
            <xm:f>NOT(ISERROR(SEARCH('Convalida dati'!$D$9,V3544)))</xm:f>
            <xm:f>'Convalida dati'!$D$9</xm:f>
            <x14:dxf>
              <font>
                <color rgb="FFC00000"/>
              </font>
            </x14:dxf>
          </x14:cfRule>
          <xm:sqref>V3544:W3544</xm:sqref>
        </x14:conditionalFormatting>
        <x14:conditionalFormatting xmlns:xm="http://schemas.microsoft.com/office/excel/2006/main">
          <x14:cfRule type="containsText" priority="396" operator="containsText" id="{49C7196E-715D-4681-80F9-A4808E2CC37D}">
            <xm:f>NOT(ISERROR(SEARCH('Convalida dati'!$D$9,V3592)))</xm:f>
            <xm:f>'Convalida dati'!$D$9</xm:f>
            <x14:dxf>
              <font>
                <color rgb="FFC00000"/>
              </font>
            </x14:dxf>
          </x14:cfRule>
          <x14:cfRule type="containsText" priority="395" operator="containsText" id="{2494D818-CDA8-4852-B6AC-36833845520B}">
            <xm:f>NOT(ISERROR(SEARCH('Convalida dati'!$D$10,V3592)))</xm:f>
            <xm:f>'Convalida dati'!$D$10</xm:f>
            <x14:dxf>
              <font>
                <color rgb="FF0070C0"/>
              </font>
            </x14:dxf>
          </x14:cfRule>
          <xm:sqref>V3592:W3592</xm:sqref>
        </x14:conditionalFormatting>
        <x14:conditionalFormatting xmlns:xm="http://schemas.microsoft.com/office/excel/2006/main">
          <x14:cfRule type="containsText" priority="391" operator="containsText" id="{0FDC373E-0123-4FD2-A501-AD400737BE59}">
            <xm:f>NOT(ISERROR(SEARCH('Convalida dati'!$D$10,V3595)))</xm:f>
            <xm:f>'Convalida dati'!$D$10</xm:f>
            <x14:dxf>
              <font>
                <color rgb="FF0070C0"/>
              </font>
            </x14:dxf>
          </x14:cfRule>
          <x14:cfRule type="containsText" priority="392" operator="containsText" id="{2DC6B3BC-F6C3-46CA-95D2-9E4B0314CD4B}">
            <xm:f>NOT(ISERROR(SEARCH('Convalida dati'!$D$9,V3595)))</xm:f>
            <xm:f>'Convalida dati'!$D$9</xm:f>
            <x14:dxf>
              <font>
                <color rgb="FFC00000"/>
              </font>
            </x14:dxf>
          </x14:cfRule>
          <xm:sqref>V3595:W3595</xm:sqref>
        </x14:conditionalFormatting>
        <x14:conditionalFormatting xmlns:xm="http://schemas.microsoft.com/office/excel/2006/main">
          <x14:cfRule type="containsText" priority="1" operator="containsText" id="{A24E2BD8-1CE3-4530-A543-8B2878B8DA8C}">
            <xm:f>NOT(ISERROR(SEARCH('Convalida dati'!$D$10,V3597)))</xm:f>
            <xm:f>'Convalida dati'!$D$10</xm:f>
            <x14:dxf>
              <font>
                <color rgb="FF0070C0"/>
              </font>
            </x14:dxf>
          </x14:cfRule>
          <x14:cfRule type="containsText" priority="2" operator="containsText" id="{0C9EB051-F1B5-4A32-A307-E6F6A2B32433}">
            <xm:f>NOT(ISERROR(SEARCH('Convalida dati'!$D$9,V3597)))</xm:f>
            <xm:f>'Convalida dati'!$D$9</xm:f>
            <x14:dxf>
              <font>
                <color rgb="FFC00000"/>
              </font>
            </x14:dxf>
          </x14:cfRule>
          <xm:sqref>V3597:W3707</xm:sqref>
        </x14:conditionalFormatting>
        <x14:conditionalFormatting xmlns:xm="http://schemas.microsoft.com/office/excel/2006/main">
          <x14:cfRule type="containsText" priority="90" operator="containsText" id="{79DD678A-2D0B-4332-BDEA-8F14C6959D0D}">
            <xm:f>NOT(ISERROR(SEARCH('Convalida dati'!$D$9,W1910)))</xm:f>
            <xm:f>'Convalida dati'!$D$9</xm:f>
            <x14:dxf>
              <font>
                <color rgb="FFC00000"/>
              </font>
            </x14:dxf>
          </x14:cfRule>
          <x14:cfRule type="containsText" priority="89" operator="containsText" id="{68878DB9-5769-4A32-80FB-061022A9CAC3}">
            <xm:f>NOT(ISERROR(SEARCH('Convalida dati'!$D$10,W1910)))</xm:f>
            <xm:f>'Convalida dati'!$D$10</xm:f>
            <x14:dxf>
              <font>
                <color rgb="FF0070C0"/>
              </font>
            </x14:dxf>
          </x14:cfRule>
          <xm:sqref>W1910</xm:sqref>
        </x14:conditionalFormatting>
      </x14:conditionalFormattings>
    </ext>
    <ext xmlns:x14="http://schemas.microsoft.com/office/spreadsheetml/2009/9/main" uri="{CCE6A557-97BC-4b89-ADB6-D9C93CAAB3DF}">
      <x14:dataValidations xmlns:xm="http://schemas.microsoft.com/office/excel/2006/main" count="51">
        <x14:dataValidation type="list" allowBlank="1" showInputMessage="1" showErrorMessage="1" xr:uid="{00000000-0002-0000-0300-000000000000}">
          <x14:formula1>
            <xm:f>'Convalida dati'!$B$22:$B$45</xm:f>
          </x14:formula1>
          <xm:sqref>M6:M62 M64:M139</xm:sqref>
        </x14:dataValidation>
        <x14:dataValidation type="list" allowBlank="1" showInputMessage="1" showErrorMessage="1" xr:uid="{00000000-0002-0000-0300-000001000000}">
          <x14:formula1>
            <xm:f>'Convalida dati'!$D$22:$D$48</xm:f>
          </x14:formula1>
          <xm:sqref>U6:U145</xm:sqref>
        </x14:dataValidation>
        <x14:dataValidation type="list" allowBlank="1" showInputMessage="1" showErrorMessage="1" xr:uid="{00000000-0002-0000-0300-000002000000}">
          <x14:formula1>
            <xm:f>'Convalida dati'!$B$22:$B$48</xm:f>
          </x14:formula1>
          <xm:sqref>M63 M155</xm:sqref>
        </x14:dataValidation>
        <x14:dataValidation type="list" allowBlank="1" showInputMessage="1" showErrorMessage="1" xr:uid="{00000000-0002-0000-0300-000003000000}">
          <x14:formula1>
            <xm:f>'Convalida dati'!$B$22:$B$50</xm:f>
          </x14:formula1>
          <xm:sqref>M165</xm:sqref>
        </x14:dataValidation>
        <x14:dataValidation type="list" allowBlank="1" showInputMessage="1" showErrorMessage="1" xr:uid="{00000000-0002-0000-0300-000004000000}">
          <x14:formula1>
            <xm:f>'Convalida dati'!$D$22:$D$60</xm:f>
          </x14:formula1>
          <xm:sqref>U207 U225 U218 U272 U274 U276</xm:sqref>
        </x14:dataValidation>
        <x14:dataValidation type="list" allowBlank="1" showInputMessage="1" showErrorMessage="1" xr:uid="{00000000-0002-0000-0300-000005000000}">
          <x14:formula1>
            <xm:f>'Convalida dati'!$B$22:$B$55</xm:f>
          </x14:formula1>
          <xm:sqref>M262 M265</xm:sqref>
        </x14:dataValidation>
        <x14:dataValidation type="list" allowBlank="1" showInputMessage="1" showErrorMessage="1" xr:uid="{00000000-0002-0000-0300-000006000000}">
          <x14:formula1>
            <xm:f>'Convalida dati'!$D$22:$D$62</xm:f>
          </x14:formula1>
          <xm:sqref>U282</xm:sqref>
        </x14:dataValidation>
        <x14:dataValidation type="list" allowBlank="1" showInputMessage="1" showErrorMessage="1" xr:uid="{00000000-0002-0000-0300-000007000000}">
          <x14:formula1>
            <xm:f>'Convalida dati'!$D$22:$D$65</xm:f>
          </x14:formula1>
          <xm:sqref>U320 U337 U339:U344</xm:sqref>
        </x14:dataValidation>
        <x14:dataValidation type="list" allowBlank="1" showInputMessage="1" showErrorMessage="1" xr:uid="{00000000-0002-0000-0300-000008000000}">
          <x14:formula1>
            <xm:f>'Convalida dati'!$D$22:$D$67</xm:f>
          </x14:formula1>
          <xm:sqref>U381</xm:sqref>
        </x14:dataValidation>
        <x14:dataValidation type="list" allowBlank="1" showInputMessage="1" showErrorMessage="1" xr:uid="{00000000-0002-0000-0300-000009000000}">
          <x14:formula1>
            <xm:f>'Convalida dati'!$B$22:$B$51</xm:f>
          </x14:formula1>
          <xm:sqref>M385</xm:sqref>
        </x14:dataValidation>
        <x14:dataValidation type="list" allowBlank="1" showInputMessage="1" showErrorMessage="1" xr:uid="{00000000-0002-0000-0300-00000A000000}">
          <x14:formula1>
            <xm:f>'Convalida dati'!$D$22:$D$72</xm:f>
          </x14:formula1>
          <xm:sqref>U411 U561</xm:sqref>
        </x14:dataValidation>
        <x14:dataValidation type="list" allowBlank="1" showInputMessage="1" showErrorMessage="1" xr:uid="{00000000-0002-0000-0300-00000B000000}">
          <x14:formula1>
            <xm:f>'Convalida dati'!$B$16:$B$17</xm:f>
          </x14:formula1>
          <xm:sqref>Q3182:Q3187 R6:R34 Q6:Q2273 Q2275:Q2616 Q2728 Q2730 Q2732:Q2745 Q2981:Q3009 Q3048:Q3053 Q3139:Q3143 R36:R509 R511:R646 Q3479:Q3707</xm:sqref>
        </x14:dataValidation>
        <x14:dataValidation type="list" allowBlank="1" showInputMessage="1" showErrorMessage="1" xr:uid="{00000000-0002-0000-0300-00000C000000}">
          <x14:formula1>
            <xm:f>'Convalida dati'!$D$16:$D$17</xm:f>
          </x14:formula1>
          <xm:sqref>K6:K855</xm:sqref>
        </x14:dataValidation>
        <x14:dataValidation type="list" allowBlank="1" showInputMessage="1" showErrorMessage="1" xr:uid="{00000000-0002-0000-0300-00000D000000}">
          <x14:formula1>
            <xm:f>'Convalida dati'!$F$4:$F$7</xm:f>
          </x14:formula1>
          <xm:sqref>T6:T613</xm:sqref>
        </x14:dataValidation>
        <x14:dataValidation type="list" allowBlank="1" showInputMessage="1" showErrorMessage="1" xr:uid="{00000000-0002-0000-0300-00000E000000}">
          <x14:formula1>
            <xm:f>'Convalida dati'!$B$22:$B$52</xm:f>
          </x14:formula1>
          <xm:sqref>M413</xm:sqref>
        </x14:dataValidation>
        <x14:dataValidation type="list" allowBlank="1" showInputMessage="1" showErrorMessage="1" xr:uid="{00000000-0002-0000-0300-00000F000000}">
          <x14:formula1>
            <xm:f>'Convalida dati'!$B$22:$B$53</xm:f>
          </x14:formula1>
          <xm:sqref>M421</xm:sqref>
        </x14:dataValidation>
        <x14:dataValidation type="list" allowBlank="1" showInputMessage="1" showErrorMessage="1" xr:uid="{00000000-0002-0000-0300-000010000000}">
          <x14:formula1>
            <xm:f>'Convalida dati'!$D$22:$D$75</xm:f>
          </x14:formula1>
          <xm:sqref>U663</xm:sqref>
        </x14:dataValidation>
        <x14:dataValidation type="list" allowBlank="1" showInputMessage="1" showErrorMessage="1" xr:uid="{00000000-0002-0000-0300-000011000000}">
          <x14:formula1>
            <xm:f>'Convalida dati'!$B$22:$B$60</xm:f>
          </x14:formula1>
          <xm:sqref>M140:M154 M156:M164 M422:M674 M414:M420 M386:M412 M266:M384 M263:M264 M166:M261 M676:M1149 M1151:M1221 M1223:M1390 M1392:M1415 M1417:M1527 M1529:M1543 M1545:M1584 M1586:M1612 M1614:M1636 M1767:M1774 M1666:M1692 M1638:M1664 M1701:M1720 M1722:M1747 M1694:M1699 M1749:M1758 M1760:M1765 M1776:M1873 M1876:M1930 M1932 M1934:M1973 M1975:M2075 M2077:M2085 M2087:M2089 M2091:M2199 M2201:M2205 M2207:M2237 M2239:M2273 M2275:M2307 M2309:M2310 M2312:M2363 M2365:M2447 M2449:M2454 M2519:M2524 M2508:M2516 M2456:M2506 M2526:M2551 M2553:M2558 M2561:M2566 M2568:M2593 M2595:M2605 M2607:M2626 M2628:M2713 M2715:M2716 M2757:M2842 M2844 M2733:M2734 M2754 M2718:M2731 M2736:M2752 M2847:M2849 M2851:M2853 M2855:M2947 M2949:M2959 M2961:M2991 M2993:M3075 M3077:M3209 M3211:M3364 M3366 M3368:M3378 M3383:M3413 M3415:M3444 M3446:M3510 M3512 M3514 M3516:M3521 M3523:M3525 M3527</xm:sqref>
        </x14:dataValidation>
        <x14:dataValidation type="list" allowBlank="1" showInputMessage="1" showErrorMessage="1" xr:uid="{00000000-0002-0000-0300-000012000000}">
          <x14:formula1>
            <xm:f>'Convalida dati'!$D$22:$D$110</xm:f>
          </x14:formula1>
          <xm:sqref>U219:U224 U208:U217 U562:U662 U412:U560 U345:U380 U382:U410 U338 U321:U336 U283:U319 U146:U206 U277:U281 U275 U273 U226:U271 U664:U1112 U1114:U1162 U1164:U1492 U1494:U2268 U2270:U2277 U2279:U2285 U2287:U2331 U2333:U2457 U2459:U2527 U2529:U2569 U2571:U3304 U3306 U3308 U3368:U3416 U3418:U1048576</xm:sqref>
        </x14:dataValidation>
        <x14:dataValidation type="list" allowBlank="1" showInputMessage="1" showErrorMessage="1" xr:uid="{00000000-0002-0000-0300-000014000000}">
          <x14:formula1>
            <xm:f>'Convalida dati'!$D$22:$D$90</xm:f>
          </x14:formula1>
          <xm:sqref>U1113</xm:sqref>
        </x14:dataValidation>
        <x14:dataValidation type="list" allowBlank="1" showInputMessage="1" showErrorMessage="1" xr:uid="{00000000-0002-0000-0300-000015000000}">
          <x14:formula1>
            <xm:f>'Convalida dati'!$B$22:$B$61</xm:f>
          </x14:formula1>
          <xm:sqref>M1150</xm:sqref>
        </x14:dataValidation>
        <x14:dataValidation type="list" allowBlank="1" showInputMessage="1" showErrorMessage="1" xr:uid="{00000000-0002-0000-0300-000016000000}">
          <x14:formula1>
            <xm:f>'Convalida dati'!$B$22:$B$62</xm:f>
          </x14:formula1>
          <xm:sqref>M1222</xm:sqref>
        </x14:dataValidation>
        <x14:dataValidation type="list" allowBlank="1" showInputMessage="1" showErrorMessage="1" xr:uid="{00000000-0002-0000-0300-000018000000}">
          <x14:formula1>
            <xm:f>'Convalida dati'!$D$22:$D$120</xm:f>
          </x14:formula1>
          <xm:sqref>U1493 U2458 U2528 U2570</xm:sqref>
        </x14:dataValidation>
        <x14:dataValidation type="list" allowBlank="1" showInputMessage="1" showErrorMessage="1" xr:uid="{00000000-0002-0000-0300-00001B000000}">
          <x14:formula1>
            <xm:f>'Convalida dati'!$D$6:$D$12</xm:f>
          </x14:formula1>
          <xm:sqref>V1748:W1799 V1866:W1866 V1100:W1217 V1872:W1872 V1001:W1005 V1679:W1746 V1219:W1677 V6:W202 V204:W999 V2738:W2738 V1007:W1098 V2035:W2035 V2435:W2437 V2492:W2502 V2617:W2727 V1801:W1814 V1849:W1849 V1901:W1901 V2025:W2025 V2033:W2033 V2151:W2433 V2544:W2544 V2746:W1048576</xm:sqref>
        </x14:dataValidation>
        <x14:dataValidation type="list" allowBlank="1" showInputMessage="1" showErrorMessage="1" xr:uid="{00000000-0002-0000-0300-00001F000000}">
          <x14:formula1>
            <xm:f>'Convalida dati'!$H$4:$H$15</xm:f>
          </x14:formula1>
          <xm:sqref>R2635 R2637:R2643 R6:R2633 R2645:R3707</xm:sqref>
        </x14:dataValidation>
        <x14:dataValidation type="list" allowBlank="1" showInputMessage="1" showErrorMessage="1" xr:uid="{00000000-0002-0000-0300-000020000000}">
          <x14:formula1>
            <xm:f>'Convalida dati'!$B$4:$B$12</xm:f>
          </x14:formula1>
          <xm:sqref>P6:P2616 P2618:P2624 P2626:P2631 P2633 P2635 P2637 P2641 P2639 P2643 P2645:P2653 P2657 P2655 P2659 P2683 P2671 P2669 P2673 P2675:P2681 P2661:P2667 P2685:P2695 P2697:P2699 P2701 P2703 P2705:P2707 P2711 P2709 P2713 P2717 P2721 P2725 P2715 P2719 P2723 P2834:P2836 P2747:P2753 P2727:P2745 P2755:P2760 P2852 P2762:P2782 P2786 P2784 P2788 P2800 P2798 P2802 P2790:P2796 P2848 P2812:P2824 P2826:P2830 P2832 P2804:P2810 P2840 P2838 P2842 P2846 P2850 P2854 P2844 P2856:P3135 P3137 P3139:P3707</xm:sqref>
        </x14:dataValidation>
        <x14:dataValidation type="list" allowBlank="1" showInputMessage="1" showErrorMessage="1" xr:uid="{00000000-0002-0000-0300-000023000000}">
          <x14:formula1>
            <xm:f>'Convalida dati'!$D$22:$D$130</xm:f>
          </x14:formula1>
          <xm:sqref>U2269</xm:sqref>
        </x14:dataValidation>
        <x14:dataValidation type="list" allowBlank="1" showInputMessage="1" showErrorMessage="1" xr:uid="{00000000-0002-0000-0300-000025000000}">
          <x14:formula1>
            <xm:f>'Convalida dati'!$D$22:$D$111</xm:f>
          </x14:formula1>
          <xm:sqref>U2278</xm:sqref>
        </x14:dataValidation>
        <x14:dataValidation type="list" allowBlank="1" showInputMessage="1" showErrorMessage="1" xr:uid="{00000000-0002-0000-0300-000026000000}">
          <x14:formula1>
            <xm:f>'Convalida dati'!$D$22:$D$112</xm:f>
          </x14:formula1>
          <xm:sqref>U2286</xm:sqref>
        </x14:dataValidation>
        <x14:dataValidation type="list" allowBlank="1" showInputMessage="1" showErrorMessage="1" xr:uid="{00000000-0002-0000-0300-000027000000}">
          <x14:formula1>
            <xm:f>'Convalida dati'!$D$22:$D$150</xm:f>
          </x14:formula1>
          <xm:sqref>U2332</xm:sqref>
        </x14:dataValidation>
        <x14:dataValidation type="list" allowBlank="1" showInputMessage="1" showErrorMessage="1" xr:uid="{00000000-0002-0000-0300-000028000000}">
          <x14:formula1>
            <xm:f>'Convalida dati'!$D$6:$D$11</xm:f>
          </x14:formula1>
          <xm:sqref>V2434:W2434 V2438:W2491</xm:sqref>
        </x14:dataValidation>
        <x14:dataValidation type="list" allowBlank="1" showInputMessage="1" showErrorMessage="1" xr:uid="{00000000-0002-0000-0300-00002A000000}">
          <x14:formula1>
            <xm:f>'Convalida dati'!$D$4:$D$12</xm:f>
          </x14:formula1>
          <xm:sqref>V2545:W2616 V2096:W2096 V2503:W2543 V2728:W2737 V2739:W2745 W1910</xm:sqref>
        </x14:dataValidation>
        <x14:dataValidation type="list" allowBlank="1" showInputMessage="1" showErrorMessage="1" xr:uid="{1206E536-8AC0-47D4-B1D9-07AF86E70219}">
          <x14:formula1>
            <xm:f>'Convalida dati'!$D$22:$D$114</xm:f>
          </x14:formula1>
          <xm:sqref>U3305 U3307 U3309:U3367</xm:sqref>
        </x14:dataValidation>
        <x14:dataValidation type="list" allowBlank="1" showInputMessage="1" showErrorMessage="1" xr:uid="{2AF22CD1-FDC2-4D09-8DBC-45BEC3556179}">
          <x14:formula1>
            <xm:f>'Convalida dati'!$D$22:$D$115</xm:f>
          </x14:formula1>
          <xm:sqref>U3417</xm:sqref>
        </x14:dataValidation>
        <x14:dataValidation type="list" allowBlank="1" showInputMessage="1" showErrorMessage="1" xr:uid="{00000000-0002-0000-0300-000013000000}">
          <x14:formula1>
            <xm:f>'Convalida dati'!$B$22:$B$65</xm:f>
          </x14:formula1>
          <xm:sqref>M675</xm:sqref>
        </x14:dataValidation>
        <x14:dataValidation type="list" allowBlank="1" showInputMessage="1" showErrorMessage="1" xr:uid="{00000000-0002-0000-0300-00001A000000}">
          <x14:formula1>
            <xm:f>'Convalida dati'!$B$22:$B$68</xm:f>
          </x14:formula1>
          <xm:sqref>M1613 M1700</xm:sqref>
        </x14:dataValidation>
        <x14:dataValidation type="list" allowBlank="1" showInputMessage="1" showErrorMessage="1" xr:uid="{00000000-0002-0000-0300-00001D000000}">
          <x14:formula1>
            <xm:f>'Convalida dati'!$B$22:$B$72</xm:f>
          </x14:formula1>
          <xm:sqref>M1931 M1933</xm:sqref>
        </x14:dataValidation>
        <x14:dataValidation type="list" allowBlank="1" showInputMessage="1" showErrorMessage="1" xr:uid="{00000000-0002-0000-0300-000017000000}">
          <x14:formula1>
            <xm:f>'Convalida dati'!$B$22:$B$77</xm:f>
          </x14:formula1>
          <xm:sqref>M1391 M2308 M2200 M1974 M1874 M1766 M1748 M1775 M1721 M1693 M1665 M1637 M1528</xm:sqref>
        </x14:dataValidation>
        <x14:dataValidation type="list" allowBlank="1" showInputMessage="1" showErrorMessage="1" xr:uid="{00000000-0002-0000-0300-000021000000}">
          <x14:formula1>
            <xm:f>'Convalida dati'!$B$22:$B$74</xm:f>
          </x14:formula1>
          <xm:sqref>M2076</xm:sqref>
        </x14:dataValidation>
        <x14:dataValidation type="list" allowBlank="1" showInputMessage="1" showErrorMessage="1" xr:uid="{00000000-0002-0000-0300-000019000000}">
          <x14:formula1>
            <xm:f>'Convalida dati'!$B$22:$B$85</xm:f>
          </x14:formula1>
          <xm:sqref>M1544 M2311 M1875 M1585</xm:sqref>
        </x14:dataValidation>
        <x14:dataValidation type="list" allowBlank="1" showInputMessage="1" showErrorMessage="1" xr:uid="{00000000-0002-0000-0300-00001C000000}">
          <x14:formula1>
            <xm:f>'Convalida dati'!$B$22:$B$100</xm:f>
          </x14:formula1>
          <xm:sqref>M1759 M3379:M3382 M3210 M3076 M2992 M2854 M2850 M2845 M2753 M2843 M2755:M2756 M2735 M2714 M2627 M2606 M2559:M2560 M2517:M2518 M2507 M2448 M2364 M2206 M2090 M2086</xm:sqref>
        </x14:dataValidation>
        <x14:dataValidation type="list" allowBlank="1" showInputMessage="1" showErrorMessage="1" xr:uid="{00000000-0002-0000-0300-000022000000}">
          <x14:formula1>
            <xm:f>'Convalida dati'!$B$22:$B$84</xm:f>
          </x14:formula1>
          <xm:sqref>M2238</xm:sqref>
        </x14:dataValidation>
        <x14:dataValidation type="list" allowBlank="1" showInputMessage="1" showErrorMessage="1" xr:uid="{00000000-0002-0000-0300-000024000000}">
          <x14:formula1>
            <xm:f>'Convalida dati'!$B$22:$B$110</xm:f>
          </x14:formula1>
          <xm:sqref>M2274</xm:sqref>
        </x14:dataValidation>
        <x14:dataValidation type="list" allowBlank="1" showInputMessage="1" showErrorMessage="1" xr:uid="{00000000-0002-0000-0300-000029000000}">
          <x14:formula1>
            <xm:f>'Convalida dati'!$B$22:$B$120</xm:f>
          </x14:formula1>
          <xm:sqref>M2455 M2960 M2948 M2846 M2717 M2567 M2525</xm:sqref>
        </x14:dataValidation>
        <x14:dataValidation type="list" allowBlank="1" showInputMessage="1" showErrorMessage="1" xr:uid="{00000000-0002-0000-0300-00002B000000}">
          <x14:formula1>
            <xm:f>'Convalida dati'!$B$22:$B$81</xm:f>
          </x14:formula1>
          <xm:sqref>M2552 M2594</xm:sqref>
        </x14:dataValidation>
        <x14:dataValidation type="list" allowBlank="1" showInputMessage="1" showErrorMessage="1" xr:uid="{B4367AAF-49AC-4A74-BCEF-67FF103FD36D}">
          <x14:formula1>
            <xm:f>'Convalida dati'!$B$22:$B$89</xm:f>
          </x14:formula1>
          <xm:sqref>M3445 M3526</xm:sqref>
        </x14:dataValidation>
        <x14:dataValidation type="list" allowBlank="1" showInputMessage="1" showErrorMessage="1" xr:uid="{F90449B6-907F-4F2D-A92E-7A5B49DA43B6}">
          <x14:formula1>
            <xm:f>'Convalida dati'!$B$22:$B$90</xm:f>
          </x14:formula1>
          <xm:sqref>M3528:M3573 M3575:M3647 M3649:M3707</xm:sqref>
        </x14:dataValidation>
        <x14:dataValidation type="list" allowBlank="1" showInputMessage="1" showErrorMessage="1" xr:uid="{B372EECE-730C-4B96-902C-AA3B8893720B}">
          <x14:formula1>
            <xm:f>'Convalida dati'!$B$22:$B$91</xm:f>
          </x14:formula1>
          <xm:sqref>M3648</xm:sqref>
        </x14:dataValidation>
        <x14:dataValidation type="list" allowBlank="1" showInputMessage="1" showErrorMessage="1" xr:uid="{00000000-0002-0000-0300-00002C000000}">
          <x14:formula1>
            <xm:f>'Convalida dati'!$F$4:$F$8</xm:f>
          </x14:formula1>
          <xm:sqref>T6:T1048576</xm:sqref>
        </x14:dataValidation>
        <x14:dataValidation type="list" allowBlank="1" showInputMessage="1" showErrorMessage="1" xr:uid="{00000000-0002-0000-0300-00002D000000}">
          <x14:formula1>
            <xm:f>'Convalida dati'!$D$22:$D200</xm:f>
          </x14:formula1>
          <xm:sqref>U1163</xm:sqref>
        </x14:dataValidation>
        <x14:dataValidation type="list" allowBlank="1" showInputMessage="1" showErrorMessage="1" xr:uid="{00000000-0002-0000-0300-00002E000000}">
          <x14:formula1>
            <xm:f>'Convalida dati'!D$6:D$10</xm:f>
          </x14:formula1>
          <xm:sqref>V1218:W1218 V2036:W2095 V2034:W2034 V2026:W2032 V2097:W2150 V1873:W1900 V1815:W1848 V1006:W1006 V1747:W1747 V1867:W1871 V1800:W1800 V1678:W1678 V1000:W1000 V1099:W1099 V203:W203 V1850:W1865 V1902:V2024 W1902:W1909 W1911:W2024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8" tint="-0.249977111117893"/>
  </sheetPr>
  <dimension ref="B2:D134"/>
  <sheetViews>
    <sheetView topLeftCell="A52" zoomScale="80" zoomScaleNormal="80" workbookViewId="0">
      <selection activeCell="Q12" sqref="Q12"/>
    </sheetView>
  </sheetViews>
  <sheetFormatPr defaultColWidth="8.77734375" defaultRowHeight="14.4" x14ac:dyDescent="0.3"/>
  <cols>
    <col min="2" max="2" width="33.44140625" bestFit="1" customWidth="1"/>
    <col min="3" max="3" width="10" bestFit="1" customWidth="1"/>
    <col min="4" max="4" width="9.44140625" bestFit="1" customWidth="1"/>
  </cols>
  <sheetData>
    <row r="2" spans="2:4" x14ac:dyDescent="0.3">
      <c r="B2" s="17" t="s">
        <v>104</v>
      </c>
      <c r="C2" s="17" t="s">
        <v>106</v>
      </c>
      <c r="D2" s="17" t="s">
        <v>107</v>
      </c>
    </row>
    <row r="3" spans="2:4" x14ac:dyDescent="0.3">
      <c r="B3" t="s">
        <v>87</v>
      </c>
      <c r="C3">
        <f>+COUNTIFS('Dealflow centrale'!$M$6:$M$458363,Statistiche!B3)</f>
        <v>49</v>
      </c>
      <c r="D3" s="16">
        <f t="shared" ref="D3:D34" si="0">+C3/$C$72</f>
        <v>1.3232514177693762E-2</v>
      </c>
    </row>
    <row r="4" spans="2:4" x14ac:dyDescent="0.3">
      <c r="B4" t="s">
        <v>88</v>
      </c>
      <c r="C4">
        <f>+COUNTIFS('Dealflow centrale'!$M$6:$M$458363,Statistiche!B4)</f>
        <v>9</v>
      </c>
      <c r="D4" s="16">
        <f t="shared" si="0"/>
        <v>2.4304617877396704E-3</v>
      </c>
    </row>
    <row r="5" spans="2:4" x14ac:dyDescent="0.3">
      <c r="B5" t="s">
        <v>77</v>
      </c>
      <c r="C5">
        <f>+COUNTIFS('Dealflow centrale'!$M$6:$M$458363,Statistiche!B5)</f>
        <v>33</v>
      </c>
      <c r="D5" s="16">
        <f t="shared" si="0"/>
        <v>8.9116932217121261E-3</v>
      </c>
    </row>
    <row r="6" spans="2:4" x14ac:dyDescent="0.3">
      <c r="B6" t="s">
        <v>89</v>
      </c>
      <c r="C6">
        <f>+COUNTIFS('Dealflow centrale'!$M$6:$M$458363,Statistiche!B6)</f>
        <v>243</v>
      </c>
      <c r="D6" s="16">
        <f t="shared" si="0"/>
        <v>6.5622468268971099E-2</v>
      </c>
    </row>
    <row r="7" spans="2:4" x14ac:dyDescent="0.3">
      <c r="B7" t="s">
        <v>70</v>
      </c>
      <c r="C7">
        <f>+COUNTIFS('Dealflow centrale'!$M$6:$M$458363,Statistiche!B7)</f>
        <v>260</v>
      </c>
      <c r="D7" s="16">
        <f t="shared" si="0"/>
        <v>7.0213340534701588E-2</v>
      </c>
    </row>
    <row r="8" spans="2:4" x14ac:dyDescent="0.3">
      <c r="B8" t="s">
        <v>105</v>
      </c>
      <c r="C8">
        <f>+COUNTIFS('Dealflow centrale'!$M$6:$M$458363,Statistiche!B8)</f>
        <v>64</v>
      </c>
      <c r="D8" s="16">
        <f t="shared" si="0"/>
        <v>1.7283283823926545E-2</v>
      </c>
    </row>
    <row r="9" spans="2:4" x14ac:dyDescent="0.3">
      <c r="B9" t="s">
        <v>90</v>
      </c>
      <c r="C9">
        <f>+COUNTIFS('Dealflow centrale'!$M$6:$M$458363,Statistiche!B9)</f>
        <v>387</v>
      </c>
      <c r="D9" s="16">
        <f t="shared" si="0"/>
        <v>0.10450985687280584</v>
      </c>
    </row>
    <row r="10" spans="2:4" x14ac:dyDescent="0.3">
      <c r="B10" t="s">
        <v>91</v>
      </c>
      <c r="C10">
        <f>+COUNTIFS('Dealflow centrale'!$M$6:$M$458363,Statistiche!B10)</f>
        <v>58</v>
      </c>
      <c r="D10" s="16">
        <f t="shared" si="0"/>
        <v>1.5662975965433434E-2</v>
      </c>
    </row>
    <row r="11" spans="2:4" x14ac:dyDescent="0.3">
      <c r="B11" t="s">
        <v>92</v>
      </c>
      <c r="C11">
        <f>+COUNTIFS('Dealflow centrale'!$M$6:$M$458363,Statistiche!B11)</f>
        <v>766</v>
      </c>
      <c r="D11" s="16">
        <f t="shared" si="0"/>
        <v>0.20685930326762084</v>
      </c>
    </row>
    <row r="12" spans="2:4" x14ac:dyDescent="0.3">
      <c r="B12" t="s">
        <v>93</v>
      </c>
      <c r="C12">
        <f>+COUNTIFS('Dealflow centrale'!$M$6:$M$458363,Statistiche!B12)</f>
        <v>112</v>
      </c>
      <c r="D12" s="16">
        <f t="shared" si="0"/>
        <v>3.0245746691871456E-2</v>
      </c>
    </row>
    <row r="13" spans="2:4" x14ac:dyDescent="0.3">
      <c r="B13" t="s">
        <v>94</v>
      </c>
      <c r="C13">
        <f>+COUNTIFS('Dealflow centrale'!$M$6:$M$458363,Statistiche!B13)</f>
        <v>8</v>
      </c>
      <c r="D13" s="16">
        <f t="shared" si="0"/>
        <v>2.1604104779908181E-3</v>
      </c>
    </row>
    <row r="14" spans="2:4" x14ac:dyDescent="0.3">
      <c r="B14" t="s">
        <v>95</v>
      </c>
      <c r="C14">
        <f>+COUNTIFS('Dealflow centrale'!$M$6:$M$458363,Statistiche!B14)</f>
        <v>231</v>
      </c>
      <c r="D14" s="16">
        <f t="shared" si="0"/>
        <v>6.2381852551984876E-2</v>
      </c>
    </row>
    <row r="15" spans="2:4" x14ac:dyDescent="0.3">
      <c r="B15" t="s">
        <v>96</v>
      </c>
      <c r="C15">
        <f>+COUNTIFS('Dealflow centrale'!$M$6:$M$458363,Statistiche!B15)</f>
        <v>134</v>
      </c>
      <c r="D15" s="16">
        <f t="shared" si="0"/>
        <v>3.6186875506346208E-2</v>
      </c>
    </row>
    <row r="16" spans="2:4" x14ac:dyDescent="0.3">
      <c r="B16" t="s">
        <v>97</v>
      </c>
      <c r="C16">
        <f>+COUNTIFS('Dealflow centrale'!$M$6:$M$458363,Statistiche!B16)</f>
        <v>60</v>
      </c>
      <c r="D16" s="16">
        <f t="shared" si="0"/>
        <v>1.6203078584931137E-2</v>
      </c>
    </row>
    <row r="17" spans="2:4" x14ac:dyDescent="0.3">
      <c r="B17" t="s">
        <v>98</v>
      </c>
      <c r="C17">
        <f>+COUNTIFS('Dealflow centrale'!$M$6:$M$458363,Statistiche!B17)</f>
        <v>92</v>
      </c>
      <c r="D17" s="16">
        <f t="shared" si="0"/>
        <v>2.4844720496894408E-2</v>
      </c>
    </row>
    <row r="18" spans="2:4" x14ac:dyDescent="0.3">
      <c r="B18" t="s">
        <v>99</v>
      </c>
      <c r="C18">
        <f>+COUNTIFS('Dealflow centrale'!$M$6:$M$458363,Statistiche!B18)</f>
        <v>156</v>
      </c>
      <c r="D18" s="16">
        <f t="shared" si="0"/>
        <v>4.2128004320820957E-2</v>
      </c>
    </row>
    <row r="19" spans="2:4" x14ac:dyDescent="0.3">
      <c r="B19" t="s">
        <v>100</v>
      </c>
      <c r="C19">
        <f>+COUNTIFS('Dealflow centrale'!$M$6:$M$458363,Statistiche!B19)</f>
        <v>66</v>
      </c>
      <c r="D19" s="16">
        <f t="shared" si="0"/>
        <v>1.7823386443424252E-2</v>
      </c>
    </row>
    <row r="20" spans="2:4" x14ac:dyDescent="0.3">
      <c r="B20" t="s">
        <v>101</v>
      </c>
      <c r="C20">
        <f>+COUNTIFS('Dealflow centrale'!$M$6:$M$458363,Statistiche!B20)</f>
        <v>24</v>
      </c>
      <c r="D20" s="16">
        <f t="shared" si="0"/>
        <v>6.4812314339724548E-3</v>
      </c>
    </row>
    <row r="21" spans="2:4" x14ac:dyDescent="0.3">
      <c r="B21" t="s">
        <v>102</v>
      </c>
      <c r="C21">
        <f>+COUNTIFS('Dealflow centrale'!$M$6:$M$458363,Statistiche!B21)</f>
        <v>2</v>
      </c>
      <c r="D21" s="16">
        <f t="shared" si="0"/>
        <v>5.4010261949770453E-4</v>
      </c>
    </row>
    <row r="22" spans="2:4" x14ac:dyDescent="0.3">
      <c r="B22" t="s">
        <v>103</v>
      </c>
      <c r="C22">
        <f>+COUNTIFS('Dealflow centrale'!$M$6:$M$458363,Statistiche!B22)</f>
        <v>178</v>
      </c>
      <c r="D22" s="16">
        <f t="shared" si="0"/>
        <v>4.8069133135295705E-2</v>
      </c>
    </row>
    <row r="23" spans="2:4" x14ac:dyDescent="0.3">
      <c r="B23" t="s">
        <v>161</v>
      </c>
      <c r="C23">
        <f>+COUNTIFS('Dealflow centrale'!$M$6:$M$458363,Statistiche!B23)</f>
        <v>66</v>
      </c>
      <c r="D23" s="16">
        <f t="shared" si="0"/>
        <v>1.7823386443424252E-2</v>
      </c>
    </row>
    <row r="24" spans="2:4" x14ac:dyDescent="0.3">
      <c r="B24" t="s">
        <v>187</v>
      </c>
      <c r="C24">
        <f>+COUNTIFS('Dealflow centrale'!$M$6:$M$458363,Statistiche!B24)</f>
        <v>71</v>
      </c>
      <c r="D24" s="16">
        <f t="shared" si="0"/>
        <v>1.9173642992168512E-2</v>
      </c>
    </row>
    <row r="25" spans="2:4" x14ac:dyDescent="0.3">
      <c r="B25" t="s">
        <v>206</v>
      </c>
      <c r="C25">
        <f>+COUNTIFS('Dealflow centrale'!$M$6:$M$458363,Statistiche!B25)</f>
        <v>460</v>
      </c>
      <c r="D25" s="16">
        <f t="shared" si="0"/>
        <v>0.12422360248447205</v>
      </c>
    </row>
    <row r="26" spans="2:4" x14ac:dyDescent="0.3">
      <c r="B26" t="s">
        <v>214</v>
      </c>
      <c r="C26">
        <f>+COUNTIFS('Dealflow centrale'!$M$6:$M$458363,Statistiche!B26)</f>
        <v>20</v>
      </c>
      <c r="D26" s="16">
        <f t="shared" si="0"/>
        <v>5.4010261949770455E-3</v>
      </c>
    </row>
    <row r="27" spans="2:4" x14ac:dyDescent="0.3">
      <c r="B27" t="s">
        <v>739</v>
      </c>
      <c r="C27">
        <f>+COUNTIFS('Dealflow centrale'!$M$6:$M$458363,Statistiche!B27)</f>
        <v>13</v>
      </c>
      <c r="D27" s="16">
        <f t="shared" si="0"/>
        <v>3.5106670267350797E-3</v>
      </c>
    </row>
    <row r="28" spans="2:4" x14ac:dyDescent="0.3">
      <c r="B28" t="s">
        <v>878</v>
      </c>
      <c r="C28">
        <f>+COUNTIFS('Dealflow centrale'!$M$6:$M$458363,Statistiche!B28)</f>
        <v>19</v>
      </c>
      <c r="D28" s="16">
        <f t="shared" si="0"/>
        <v>5.1309748852281937E-3</v>
      </c>
    </row>
    <row r="29" spans="2:4" x14ac:dyDescent="0.3">
      <c r="B29" t="s">
        <v>909</v>
      </c>
      <c r="C29">
        <f>+COUNTIFS('Dealflow centrale'!$M$6:$M$458363,Statistiche!B29)</f>
        <v>34</v>
      </c>
      <c r="D29" s="16">
        <f t="shared" si="0"/>
        <v>9.181744531460978E-3</v>
      </c>
    </row>
    <row r="30" spans="2:4" x14ac:dyDescent="0.3">
      <c r="B30" t="s">
        <v>928</v>
      </c>
      <c r="C30">
        <f>+COUNTIFS('Dealflow centrale'!$M$6:$M$458363,Statistiche!B30)</f>
        <v>4</v>
      </c>
      <c r="D30" s="16">
        <f t="shared" si="0"/>
        <v>1.0802052389954091E-3</v>
      </c>
    </row>
    <row r="31" spans="2:4" x14ac:dyDescent="0.3">
      <c r="B31" t="s">
        <v>1132</v>
      </c>
      <c r="C31">
        <f>+COUNTIFS('Dealflow centrale'!$M$6:$M$458363,Statistiche!B31)</f>
        <v>5</v>
      </c>
      <c r="D31" s="16">
        <f t="shared" si="0"/>
        <v>1.3502565487442614E-3</v>
      </c>
    </row>
    <row r="32" spans="2:4" x14ac:dyDescent="0.3">
      <c r="B32" t="s">
        <v>1352</v>
      </c>
      <c r="C32">
        <f>+COUNTIFS('Dealflow centrale'!$M$6:$M$458363,Statistiche!B32)</f>
        <v>1</v>
      </c>
      <c r="D32" s="16">
        <f t="shared" si="0"/>
        <v>2.7005130974885227E-4</v>
      </c>
    </row>
    <row r="33" spans="2:4" x14ac:dyDescent="0.3">
      <c r="B33" t="s">
        <v>1402</v>
      </c>
      <c r="C33">
        <f>+COUNTIFS('Dealflow centrale'!$M$6:$M$458363,Statistiche!B33)</f>
        <v>2</v>
      </c>
      <c r="D33" s="16">
        <f t="shared" si="0"/>
        <v>5.4010261949770453E-4</v>
      </c>
    </row>
    <row r="34" spans="2:4" x14ac:dyDescent="0.3">
      <c r="B34" t="s">
        <v>1418</v>
      </c>
      <c r="C34">
        <f>+COUNTIFS('Dealflow centrale'!$M$6:$M$458363,Statistiche!B34)</f>
        <v>3</v>
      </c>
      <c r="D34" s="16">
        <f t="shared" si="0"/>
        <v>8.1015392924655685E-4</v>
      </c>
    </row>
    <row r="35" spans="2:4" x14ac:dyDescent="0.3">
      <c r="B35" t="s">
        <v>1464</v>
      </c>
      <c r="C35">
        <f>+COUNTIFS('Dealflow centrale'!$M$6:$M$458363,Statistiche!B35)</f>
        <v>3</v>
      </c>
      <c r="D35" s="16">
        <f t="shared" ref="D35:D66" si="1">+C35/$C$72</f>
        <v>8.1015392924655685E-4</v>
      </c>
    </row>
    <row r="36" spans="2:4" x14ac:dyDescent="0.3">
      <c r="B36" t="s">
        <v>1672</v>
      </c>
      <c r="C36">
        <f>+COUNTIFS('Dealflow centrale'!$M$6:$M$458363,Statistiche!B36)</f>
        <v>2</v>
      </c>
      <c r="D36" s="16">
        <f t="shared" si="1"/>
        <v>5.4010261949770453E-4</v>
      </c>
    </row>
    <row r="37" spans="2:4" x14ac:dyDescent="0.3">
      <c r="B37" t="s">
        <v>1814</v>
      </c>
      <c r="C37">
        <f>+COUNTIFS('Dealflow centrale'!$M$6:$M$458363,Statistiche!B37)</f>
        <v>1</v>
      </c>
      <c r="D37" s="16">
        <f t="shared" si="1"/>
        <v>2.7005130974885227E-4</v>
      </c>
    </row>
    <row r="38" spans="2:4" x14ac:dyDescent="0.3">
      <c r="B38" t="s">
        <v>1978</v>
      </c>
      <c r="C38">
        <f>+COUNTIFS('Dealflow centrale'!$M$6:$M$458363,Statistiche!B38)</f>
        <v>6</v>
      </c>
      <c r="D38" s="16">
        <f t="shared" si="1"/>
        <v>1.6203078584931137E-3</v>
      </c>
    </row>
    <row r="39" spans="2:4" x14ac:dyDescent="0.3">
      <c r="B39" t="s">
        <v>1980</v>
      </c>
      <c r="C39">
        <f>+COUNTIFS('Dealflow centrale'!$M$6:$M$458363,Statistiche!B39)</f>
        <v>1</v>
      </c>
      <c r="D39" s="16">
        <f t="shared" si="1"/>
        <v>2.7005130974885227E-4</v>
      </c>
    </row>
    <row r="40" spans="2:4" x14ac:dyDescent="0.3">
      <c r="B40" t="s">
        <v>2137</v>
      </c>
      <c r="C40">
        <f>+COUNTIFS('Dealflow centrale'!$M$6:$M$458363,Statistiche!B40)</f>
        <v>1</v>
      </c>
      <c r="D40" s="16">
        <f t="shared" si="1"/>
        <v>2.7005130974885227E-4</v>
      </c>
    </row>
    <row r="41" spans="2:4" x14ac:dyDescent="0.3">
      <c r="B41" t="s">
        <v>2411</v>
      </c>
      <c r="C41">
        <f>+COUNTIFS('Dealflow centrale'!$M$6:$M$458363,Statistiche!B41)</f>
        <v>3</v>
      </c>
      <c r="D41" s="16">
        <f t="shared" si="1"/>
        <v>8.1015392924655685E-4</v>
      </c>
    </row>
    <row r="42" spans="2:4" x14ac:dyDescent="0.3">
      <c r="B42" t="s">
        <v>2600</v>
      </c>
      <c r="C42">
        <f>+COUNTIFS('Dealflow centrale'!$M$6:$M$458363,Statistiche!B42)</f>
        <v>2</v>
      </c>
      <c r="D42" s="16">
        <f t="shared" si="1"/>
        <v>5.4010261949770453E-4</v>
      </c>
    </row>
    <row r="43" spans="2:4" x14ac:dyDescent="0.3">
      <c r="B43" t="s">
        <v>2726</v>
      </c>
      <c r="C43">
        <f>+COUNTIFS('Dealflow centrale'!$M$6:$M$458363,Statistiche!B43)</f>
        <v>0</v>
      </c>
      <c r="D43" s="16">
        <f t="shared" si="1"/>
        <v>0</v>
      </c>
    </row>
    <row r="44" spans="2:4" x14ac:dyDescent="0.3">
      <c r="B44" t="s">
        <v>2969</v>
      </c>
      <c r="C44">
        <f>+COUNTIFS('Dealflow centrale'!$M$6:$M$458363,Statistiche!B44)</f>
        <v>2</v>
      </c>
      <c r="D44" s="16">
        <f t="shared" si="1"/>
        <v>5.4010261949770453E-4</v>
      </c>
    </row>
    <row r="45" spans="2:4" x14ac:dyDescent="0.3">
      <c r="B45" t="s">
        <v>3363</v>
      </c>
      <c r="C45">
        <f>+COUNTIFS('Dealflow centrale'!$M$6:$M$458363,Statistiche!B45)</f>
        <v>2</v>
      </c>
      <c r="D45" s="16">
        <f t="shared" si="1"/>
        <v>5.4010261949770453E-4</v>
      </c>
    </row>
    <row r="46" spans="2:4" x14ac:dyDescent="0.3">
      <c r="B46" t="s">
        <v>3490</v>
      </c>
      <c r="C46">
        <f>+COUNTIFS('Dealflow centrale'!$M$6:$M$458363,Statistiche!B46)</f>
        <v>1</v>
      </c>
      <c r="D46" s="16">
        <f t="shared" si="1"/>
        <v>2.7005130974885227E-4</v>
      </c>
    </row>
    <row r="47" spans="2:4" x14ac:dyDescent="0.3">
      <c r="B47" t="s">
        <v>3596</v>
      </c>
      <c r="C47">
        <f>+COUNTIFS('Dealflow centrale'!$M$6:$M$458363,Statistiche!B47)</f>
        <v>2</v>
      </c>
      <c r="D47" s="16">
        <f t="shared" si="1"/>
        <v>5.4010261949770453E-4</v>
      </c>
    </row>
    <row r="48" spans="2:4" x14ac:dyDescent="0.3">
      <c r="B48" t="s">
        <v>3705</v>
      </c>
      <c r="C48">
        <f>+COUNTIFS('Dealflow centrale'!$M$6:$M$458363,Statistiche!B48)</f>
        <v>1</v>
      </c>
      <c r="D48" s="16">
        <f t="shared" si="1"/>
        <v>2.7005130974885227E-4</v>
      </c>
    </row>
    <row r="49" spans="2:4" x14ac:dyDescent="0.3">
      <c r="B49" t="s">
        <v>3822</v>
      </c>
      <c r="C49">
        <f>+COUNTIFS('Dealflow centrale'!$M$6:$M$458363,Statistiche!B49)</f>
        <v>2</v>
      </c>
      <c r="D49" s="16">
        <f t="shared" si="1"/>
        <v>5.4010261949770453E-4</v>
      </c>
    </row>
    <row r="50" spans="2:4" x14ac:dyDescent="0.3">
      <c r="B50" t="s">
        <v>3829</v>
      </c>
      <c r="C50">
        <f>+COUNTIFS('Dealflow centrale'!$M$6:$M$458363,Statistiche!B50)</f>
        <v>3</v>
      </c>
      <c r="D50" s="16">
        <f t="shared" si="1"/>
        <v>8.1015392924655685E-4</v>
      </c>
    </row>
    <row r="51" spans="2:4" x14ac:dyDescent="0.3">
      <c r="B51" t="s">
        <v>4034</v>
      </c>
      <c r="C51">
        <f>+COUNTIFS('Dealflow centrale'!$M$6:$M$458363,Statistiche!B51)</f>
        <v>3</v>
      </c>
      <c r="D51" s="16">
        <f t="shared" si="1"/>
        <v>8.1015392924655685E-4</v>
      </c>
    </row>
    <row r="52" spans="2:4" x14ac:dyDescent="0.3">
      <c r="B52" t="s">
        <v>4046</v>
      </c>
      <c r="C52">
        <f>+COUNTIFS('Dealflow centrale'!$M$6:$M$458363,Statistiche!B52)</f>
        <v>3</v>
      </c>
      <c r="D52" s="16">
        <f t="shared" si="1"/>
        <v>8.1015392924655685E-4</v>
      </c>
    </row>
    <row r="53" spans="2:4" x14ac:dyDescent="0.3">
      <c r="B53" t="s">
        <v>4140</v>
      </c>
      <c r="C53">
        <f>+COUNTIFS('Dealflow centrale'!$M$6:$M$458363,Statistiche!B53)</f>
        <v>3</v>
      </c>
      <c r="D53" s="16">
        <f t="shared" si="1"/>
        <v>8.1015392924655685E-4</v>
      </c>
    </row>
    <row r="54" spans="2:4" x14ac:dyDescent="0.3">
      <c r="B54" t="s">
        <v>4219</v>
      </c>
      <c r="C54">
        <f>+COUNTIFS('Dealflow centrale'!$M$6:$M$458363,Statistiche!B54)</f>
        <v>4</v>
      </c>
      <c r="D54" s="16">
        <f t="shared" si="1"/>
        <v>1.0802052389954091E-3</v>
      </c>
    </row>
    <row r="55" spans="2:4" x14ac:dyDescent="0.3">
      <c r="B55" t="s">
        <v>4445</v>
      </c>
      <c r="C55">
        <f>+COUNTIFS('Dealflow centrale'!$M$6:$M$458363,Statistiche!B55)</f>
        <v>2</v>
      </c>
      <c r="D55" s="16">
        <f t="shared" si="1"/>
        <v>5.4010261949770453E-4</v>
      </c>
    </row>
    <row r="56" spans="2:4" x14ac:dyDescent="0.3">
      <c r="B56" t="s">
        <v>4616</v>
      </c>
      <c r="C56">
        <f>+COUNTIFS('Dealflow centrale'!$M$6:$M$458363,Statistiche!B56)</f>
        <v>1</v>
      </c>
      <c r="D56" s="16">
        <f t="shared" si="1"/>
        <v>2.7005130974885227E-4</v>
      </c>
    </row>
    <row r="57" spans="2:4" x14ac:dyDescent="0.3">
      <c r="B57" t="s">
        <v>4628</v>
      </c>
      <c r="C57">
        <f>+COUNTIFS('Dealflow centrale'!$M$6:$M$458363,Statistiche!B57)</f>
        <v>1</v>
      </c>
      <c r="D57" s="16">
        <f t="shared" si="1"/>
        <v>2.7005130974885227E-4</v>
      </c>
    </row>
    <row r="58" spans="2:4" x14ac:dyDescent="0.3">
      <c r="B58" t="s">
        <v>4685</v>
      </c>
      <c r="C58">
        <f>+COUNTIFS('Dealflow centrale'!$M$6:$M$458363,Statistiche!B58)</f>
        <v>1</v>
      </c>
      <c r="D58" s="16">
        <f t="shared" si="1"/>
        <v>2.7005130974885227E-4</v>
      </c>
    </row>
    <row r="59" spans="2:4" x14ac:dyDescent="0.3">
      <c r="B59" t="s">
        <v>4034</v>
      </c>
      <c r="C59">
        <f>+COUNTIFS('Dealflow centrale'!$M$6:$M$458363,Statistiche!B59)</f>
        <v>3</v>
      </c>
      <c r="D59" s="16">
        <f t="shared" si="1"/>
        <v>8.1015392924655685E-4</v>
      </c>
    </row>
    <row r="60" spans="2:4" x14ac:dyDescent="0.3">
      <c r="B60" t="s">
        <v>5079</v>
      </c>
      <c r="C60">
        <f>+COUNTIFS('Dealflow centrale'!$M$6:$M$458363,Statistiche!B60)</f>
        <v>1</v>
      </c>
      <c r="D60" s="16">
        <f t="shared" si="1"/>
        <v>2.7005130974885227E-4</v>
      </c>
    </row>
    <row r="61" spans="2:4" x14ac:dyDescent="0.3">
      <c r="B61" t="s">
        <v>5211</v>
      </c>
      <c r="C61">
        <f>+COUNTIFS('Dealflow centrale'!$M$6:$M$458363,Statistiche!B61)</f>
        <v>2</v>
      </c>
      <c r="D61" s="16">
        <f t="shared" si="1"/>
        <v>5.4010261949770453E-4</v>
      </c>
    </row>
    <row r="62" spans="2:4" x14ac:dyDescent="0.3">
      <c r="B62" t="s">
        <v>5271</v>
      </c>
      <c r="C62">
        <f>+COUNTIFS('Dealflow centrale'!$M$6:$M$458363,Statistiche!B62)</f>
        <v>2</v>
      </c>
      <c r="D62" s="16">
        <f t="shared" si="1"/>
        <v>5.4010261949770453E-4</v>
      </c>
    </row>
    <row r="63" spans="2:4" x14ac:dyDescent="0.3">
      <c r="B63" t="s">
        <v>5372</v>
      </c>
      <c r="C63">
        <f>+COUNTIFS('Dealflow centrale'!$M$6:$M$458363,Statistiche!B63)</f>
        <v>1</v>
      </c>
      <c r="D63" s="16">
        <f t="shared" si="1"/>
        <v>2.7005130974885227E-4</v>
      </c>
    </row>
    <row r="64" spans="2:4" x14ac:dyDescent="0.3">
      <c r="B64" t="s">
        <v>5411</v>
      </c>
      <c r="C64">
        <f>+COUNTIFS('Dealflow centrale'!$M$6:$M$458363,Statistiche!B64)</f>
        <v>1</v>
      </c>
      <c r="D64" s="16">
        <f t="shared" si="1"/>
        <v>2.7005130974885227E-4</v>
      </c>
    </row>
    <row r="65" spans="2:4" x14ac:dyDescent="0.3">
      <c r="B65" t="s">
        <v>4445</v>
      </c>
      <c r="C65">
        <f>+COUNTIFS('Dealflow centrale'!$M$6:$M$458363,Statistiche!B65)</f>
        <v>2</v>
      </c>
      <c r="D65" s="16">
        <f t="shared" si="1"/>
        <v>5.4010261949770453E-4</v>
      </c>
    </row>
    <row r="66" spans="2:4" x14ac:dyDescent="0.3">
      <c r="B66" t="s">
        <v>5575</v>
      </c>
      <c r="C66">
        <f>+COUNTIFS('Dealflow centrale'!$M$6:$M$458363,Statistiche!B66)</f>
        <v>1</v>
      </c>
      <c r="D66" s="16">
        <f t="shared" si="1"/>
        <v>2.7005130974885227E-4</v>
      </c>
    </row>
    <row r="67" spans="2:4" x14ac:dyDescent="0.3">
      <c r="B67" t="s">
        <v>5633</v>
      </c>
      <c r="C67">
        <f>+COUNTIFS('Dealflow centrale'!$M$6:$M$458363,Statistiche!B67)</f>
        <v>4</v>
      </c>
      <c r="D67" s="16">
        <f t="shared" ref="D67:D71" si="2">+C67/$C$72</f>
        <v>1.0802052389954091E-3</v>
      </c>
    </row>
    <row r="68" spans="2:4" x14ac:dyDescent="0.3">
      <c r="B68" t="s">
        <v>3829</v>
      </c>
      <c r="C68">
        <f>+COUNTIFS('Dealflow centrale'!$M$6:$M$458363,Statistiche!B68)</f>
        <v>3</v>
      </c>
      <c r="D68" s="16">
        <f t="shared" si="2"/>
        <v>8.1015392924655685E-4</v>
      </c>
    </row>
    <row r="69" spans="2:4" x14ac:dyDescent="0.3">
      <c r="B69" t="s">
        <v>5972</v>
      </c>
      <c r="C69">
        <f>+COUNTIFS('Dealflow centrale'!$M$6:$M$458363,Statistiche!B69)</f>
        <v>1</v>
      </c>
      <c r="D69" s="16">
        <f t="shared" si="2"/>
        <v>2.7005130974885227E-4</v>
      </c>
    </row>
    <row r="70" spans="2:4" x14ac:dyDescent="0.3">
      <c r="B70" t="s">
        <v>6048</v>
      </c>
      <c r="C70">
        <f>+COUNTIFS('Dealflow centrale'!$M$6:$M$458363,Statistiche!B70)</f>
        <v>1</v>
      </c>
      <c r="D70" s="16">
        <f t="shared" si="2"/>
        <v>2.7005130974885227E-4</v>
      </c>
    </row>
    <row r="71" spans="2:4" x14ac:dyDescent="0.3">
      <c r="B71" t="s">
        <v>6925</v>
      </c>
      <c r="C71">
        <f>+COUNTIFS('Dealflow centrale'!$M$6:$M$458363,Statistiche!B71)</f>
        <v>1</v>
      </c>
      <c r="D71" s="16">
        <f t="shared" si="2"/>
        <v>2.7005130974885227E-4</v>
      </c>
    </row>
    <row r="72" spans="2:4" x14ac:dyDescent="0.3">
      <c r="B72" s="18" t="s">
        <v>108</v>
      </c>
      <c r="C72" s="18">
        <f>+SUM(C3:C71)</f>
        <v>3703</v>
      </c>
      <c r="D72" s="19">
        <f>+SUM(D3:D71)</f>
        <v>1</v>
      </c>
    </row>
    <row r="73" spans="2:4" x14ac:dyDescent="0.3">
      <c r="B73" s="81" t="s">
        <v>55</v>
      </c>
      <c r="C73" s="81" t="b">
        <f>C72=+COUNTA('Dealflow centrale'!J6:J458363)</f>
        <v>0</v>
      </c>
      <c r="D73" s="81"/>
    </row>
    <row r="75" spans="2:4" x14ac:dyDescent="0.3">
      <c r="D75" s="16"/>
    </row>
    <row r="76" spans="2:4" x14ac:dyDescent="0.3">
      <c r="B76" s="17" t="s">
        <v>28</v>
      </c>
      <c r="C76" s="17" t="s">
        <v>106</v>
      </c>
      <c r="D76" s="17" t="s">
        <v>107</v>
      </c>
    </row>
    <row r="77" spans="2:4" x14ac:dyDescent="0.3">
      <c r="B77" t="s">
        <v>34</v>
      </c>
      <c r="C77">
        <f>+COUNTIFS('Dealflow centrale'!$P$6:$P$458363,Statistiche!B77)</f>
        <v>1274</v>
      </c>
      <c r="D77" s="16">
        <f t="shared" ref="D77:D85" si="3">+C77/$C$86</f>
        <v>0.34413830361966502</v>
      </c>
    </row>
    <row r="78" spans="2:4" x14ac:dyDescent="0.3">
      <c r="B78" t="s">
        <v>35</v>
      </c>
      <c r="C78">
        <f>+COUNTIFS('Dealflow centrale'!$P$6:$P$458363,Statistiche!B78)</f>
        <v>787</v>
      </c>
      <c r="D78" s="16">
        <f t="shared" si="3"/>
        <v>0.21258779038357645</v>
      </c>
    </row>
    <row r="79" spans="2:4" x14ac:dyDescent="0.3">
      <c r="B79" t="s">
        <v>83</v>
      </c>
      <c r="C79">
        <f>+COUNTIFS('Dealflow centrale'!$P$6:$P$458363,Statistiche!B79)</f>
        <v>296</v>
      </c>
      <c r="D79" s="16">
        <f t="shared" si="3"/>
        <v>7.9956780118854667E-2</v>
      </c>
    </row>
    <row r="80" spans="2:4" x14ac:dyDescent="0.3">
      <c r="B80" t="s">
        <v>109</v>
      </c>
      <c r="C80">
        <f>+COUNTIFS('Dealflow centrale'!$P$6:$P$458363,Statistiche!B80)</f>
        <v>8</v>
      </c>
      <c r="D80" s="16">
        <f t="shared" si="3"/>
        <v>2.1609940572663426E-3</v>
      </c>
    </row>
    <row r="81" spans="2:4" x14ac:dyDescent="0.3">
      <c r="B81" t="s">
        <v>36</v>
      </c>
      <c r="C81">
        <f>+COUNTIFS('Dealflow centrale'!$P$6:$P$458363,Statistiche!B81)</f>
        <v>717</v>
      </c>
      <c r="D81" s="16">
        <f t="shared" si="3"/>
        <v>0.19367909238249595</v>
      </c>
    </row>
    <row r="82" spans="2:4" x14ac:dyDescent="0.3">
      <c r="B82" t="s">
        <v>84</v>
      </c>
      <c r="C82">
        <f>+COUNTIFS('Dealflow centrale'!$P$6:$P$458363,Statistiche!B82)</f>
        <v>54</v>
      </c>
      <c r="D82" s="16">
        <f t="shared" si="3"/>
        <v>1.4586709886547812E-2</v>
      </c>
    </row>
    <row r="83" spans="2:4" x14ac:dyDescent="0.3">
      <c r="B83" t="s">
        <v>168</v>
      </c>
      <c r="C83">
        <f>+COUNTIFS('Dealflow centrale'!$P$6:$P$458363,Statistiche!B83)</f>
        <v>7</v>
      </c>
      <c r="D83" s="16">
        <f t="shared" si="3"/>
        <v>1.8908698001080498E-3</v>
      </c>
    </row>
    <row r="84" spans="2:4" x14ac:dyDescent="0.3">
      <c r="B84" t="s">
        <v>169</v>
      </c>
      <c r="C84">
        <f>+COUNTIFS('Dealflow centrale'!$P$6:$P$458363,Statistiche!B84)</f>
        <v>164</v>
      </c>
      <c r="D84" s="16">
        <f t="shared" si="3"/>
        <v>4.4300378173960021E-2</v>
      </c>
    </row>
    <row r="85" spans="2:4" x14ac:dyDescent="0.3">
      <c r="B85" t="s">
        <v>37</v>
      </c>
      <c r="C85">
        <f>+COUNTIFS('Dealflow centrale'!$P$6:$P$458363,Statistiche!B85)+1</f>
        <v>395</v>
      </c>
      <c r="D85" s="16">
        <f t="shared" si="3"/>
        <v>0.10669908157752567</v>
      </c>
    </row>
    <row r="86" spans="2:4" x14ac:dyDescent="0.3">
      <c r="B86" s="18" t="s">
        <v>108</v>
      </c>
      <c r="C86" s="18">
        <f>+SUM(C77:C85)</f>
        <v>3702</v>
      </c>
      <c r="D86" s="19">
        <f>+SUM(D77:D85)</f>
        <v>1</v>
      </c>
    </row>
    <row r="87" spans="2:4" x14ac:dyDescent="0.3">
      <c r="B87" s="81" t="s">
        <v>55</v>
      </c>
      <c r="C87" s="81" t="b">
        <f>+C86=C72</f>
        <v>0</v>
      </c>
    </row>
    <row r="90" spans="2:4" x14ac:dyDescent="0.3">
      <c r="B90" s="17" t="s">
        <v>66</v>
      </c>
      <c r="C90" s="17" t="s">
        <v>106</v>
      </c>
      <c r="D90" s="17" t="s">
        <v>107</v>
      </c>
    </row>
    <row r="91" spans="2:4" x14ac:dyDescent="0.3">
      <c r="B91" t="s">
        <v>170</v>
      </c>
      <c r="C91">
        <f>+COUNTIFS('Dealflow centrale'!$Q$6:$Q$458363,Statistiche!B91)</f>
        <v>3583</v>
      </c>
      <c r="D91" s="16">
        <f>+C91/$C$93</f>
        <v>0.96785521339816316</v>
      </c>
    </row>
    <row r="92" spans="2:4" x14ac:dyDescent="0.3">
      <c r="B92" t="s">
        <v>67</v>
      </c>
      <c r="C92">
        <f>+COUNTIFS('Dealflow centrale'!$Q$6:$Q$458363,Statistiche!B92)</f>
        <v>119</v>
      </c>
      <c r="D92" s="16">
        <f>+C92/$C$93</f>
        <v>3.2144786601836846E-2</v>
      </c>
    </row>
    <row r="93" spans="2:4" x14ac:dyDescent="0.3">
      <c r="B93" s="18" t="s">
        <v>108</v>
      </c>
      <c r="C93" s="18">
        <f>+SUM(C91:C92)</f>
        <v>3702</v>
      </c>
      <c r="D93" s="19">
        <f>+SUM(D91:D92)</f>
        <v>1</v>
      </c>
    </row>
    <row r="94" spans="2:4" x14ac:dyDescent="0.3">
      <c r="B94" s="81" t="s">
        <v>55</v>
      </c>
      <c r="C94" s="81" t="b">
        <f>+C93=C72</f>
        <v>0</v>
      </c>
    </row>
    <row r="97" spans="2:4" x14ac:dyDescent="0.3">
      <c r="B97" s="17" t="s">
        <v>9</v>
      </c>
      <c r="C97" s="17" t="s">
        <v>106</v>
      </c>
      <c r="D97" s="17" t="s">
        <v>107</v>
      </c>
    </row>
    <row r="98" spans="2:4" x14ac:dyDescent="0.3">
      <c r="B98" t="s">
        <v>42</v>
      </c>
      <c r="C98">
        <f>+COUNTIFS('Dealflow centrale'!$R$6:$R$458363,Statistiche!B98)</f>
        <v>25</v>
      </c>
      <c r="D98" s="16">
        <f t="shared" ref="D98:D109" si="4">+C98/$C$110</f>
        <v>6.9773932458833381E-3</v>
      </c>
    </row>
    <row r="99" spans="2:4" x14ac:dyDescent="0.3">
      <c r="B99" t="s">
        <v>43</v>
      </c>
      <c r="C99">
        <f>+COUNTIFS('Dealflow centrale'!$R$6:$R$458363,Statistiche!B99)</f>
        <v>128</v>
      </c>
      <c r="D99" s="16">
        <f t="shared" si="4"/>
        <v>3.5724253418922693E-2</v>
      </c>
    </row>
    <row r="100" spans="2:4" x14ac:dyDescent="0.3">
      <c r="B100" t="s">
        <v>44</v>
      </c>
      <c r="C100">
        <f>+COUNTIFS('Dealflow centrale'!$R$6:$R$458363,Statistiche!B100)</f>
        <v>18</v>
      </c>
      <c r="D100" s="16">
        <f t="shared" si="4"/>
        <v>5.0237231370360031E-3</v>
      </c>
    </row>
    <row r="101" spans="2:4" x14ac:dyDescent="0.3">
      <c r="B101" t="s">
        <v>45</v>
      </c>
      <c r="C101">
        <f>+COUNTIFS('Dealflow centrale'!$R$6:$R$458363,Statistiche!B101)</f>
        <v>144</v>
      </c>
      <c r="D101" s="16">
        <f t="shared" si="4"/>
        <v>4.0189785096288025E-2</v>
      </c>
    </row>
    <row r="102" spans="2:4" x14ac:dyDescent="0.3">
      <c r="B102" t="s">
        <v>46</v>
      </c>
      <c r="C102">
        <f>+COUNTIFS('Dealflow centrale'!$R$6:$R$458363,Statistiche!B102)</f>
        <v>189</v>
      </c>
      <c r="D102" s="16">
        <f t="shared" si="4"/>
        <v>5.2749092938878035E-2</v>
      </c>
    </row>
    <row r="103" spans="2:4" x14ac:dyDescent="0.3">
      <c r="B103" t="s">
        <v>47</v>
      </c>
      <c r="C103">
        <f>+COUNTIFS('Dealflow centrale'!$R$6:$R$458363,Statistiche!B103)</f>
        <v>232</v>
      </c>
      <c r="D103" s="16">
        <f t="shared" si="4"/>
        <v>6.4750209321797383E-2</v>
      </c>
    </row>
    <row r="104" spans="2:4" x14ac:dyDescent="0.3">
      <c r="B104" t="s">
        <v>48</v>
      </c>
      <c r="C104">
        <f>+COUNTIFS('Dealflow centrale'!$R$6:$R$458363,Statistiche!B104)</f>
        <v>588</v>
      </c>
      <c r="D104" s="16">
        <f t="shared" si="4"/>
        <v>0.1641082891431761</v>
      </c>
    </row>
    <row r="105" spans="2:4" x14ac:dyDescent="0.3">
      <c r="B105" t="s">
        <v>49</v>
      </c>
      <c r="C105">
        <f>+COUNTIFS('Dealflow centrale'!$R$6:$R$458363,Statistiche!B105)</f>
        <v>993</v>
      </c>
      <c r="D105" s="16">
        <f t="shared" si="4"/>
        <v>0.2771420597264862</v>
      </c>
    </row>
    <row r="106" spans="2:4" x14ac:dyDescent="0.3">
      <c r="B106" t="s">
        <v>50</v>
      </c>
      <c r="C106">
        <f>+COUNTIFS('Dealflow centrale'!$R$6:$R$458363,Statistiche!B106)</f>
        <v>53</v>
      </c>
      <c r="D106" s="16">
        <f t="shared" si="4"/>
        <v>1.4792073681272676E-2</v>
      </c>
    </row>
    <row r="107" spans="2:4" x14ac:dyDescent="0.3">
      <c r="B107" t="s">
        <v>51</v>
      </c>
      <c r="C107">
        <f>+COUNTIFS('Dealflow centrale'!$R$6:$R$458363,Statistiche!B107)</f>
        <v>275</v>
      </c>
      <c r="D107" s="16">
        <f t="shared" si="4"/>
        <v>7.6751325704716725E-2</v>
      </c>
    </row>
    <row r="108" spans="2:4" x14ac:dyDescent="0.3">
      <c r="B108" t="s">
        <v>52</v>
      </c>
      <c r="C108">
        <f>+COUNTIFS('Dealflow centrale'!$R$6:$R$458363,Statistiche!B108)</f>
        <v>341</v>
      </c>
      <c r="D108" s="16">
        <f t="shared" si="4"/>
        <v>9.517164387384873E-2</v>
      </c>
    </row>
    <row r="109" spans="2:4" x14ac:dyDescent="0.3">
      <c r="B109" t="s">
        <v>53</v>
      </c>
      <c r="C109">
        <f>+COUNTIFS('Dealflow centrale'!$R$6:$R$458363,Statistiche!B109)</f>
        <v>597</v>
      </c>
      <c r="D109" s="16">
        <f t="shared" si="4"/>
        <v>0.16662015071169411</v>
      </c>
    </row>
    <row r="110" spans="2:4" x14ac:dyDescent="0.3">
      <c r="B110" s="18" t="s">
        <v>108</v>
      </c>
      <c r="C110" s="18">
        <f>+SUM(C98:C109)</f>
        <v>3583</v>
      </c>
      <c r="D110" s="19">
        <f>+SUM(D98:D109)</f>
        <v>1</v>
      </c>
    </row>
    <row r="111" spans="2:4" x14ac:dyDescent="0.3">
      <c r="B111" s="81" t="s">
        <v>55</v>
      </c>
      <c r="C111" s="81" t="b">
        <f>+C110=C91</f>
        <v>1</v>
      </c>
    </row>
    <row r="114" spans="2:4" x14ac:dyDescent="0.3">
      <c r="B114" s="17" t="s">
        <v>32</v>
      </c>
      <c r="C114" s="17" t="s">
        <v>106</v>
      </c>
      <c r="D114" s="17" t="s">
        <v>107</v>
      </c>
    </row>
    <row r="115" spans="2:4" x14ac:dyDescent="0.3">
      <c r="B115" t="s">
        <v>40</v>
      </c>
      <c r="C115">
        <f>+COUNTIFS('Dealflow centrale'!$T$6:$T$458363,Statistiche!B115)</f>
        <v>555</v>
      </c>
      <c r="D115" s="16">
        <f>+C115/$C$120</f>
        <v>0.15489813005861011</v>
      </c>
    </row>
    <row r="116" spans="2:4" x14ac:dyDescent="0.3">
      <c r="B116" t="s">
        <v>41</v>
      </c>
      <c r="C116">
        <f>+COUNTIFS('Dealflow centrale'!$T$6:$T$458363,Statistiche!B116)</f>
        <v>1158</v>
      </c>
      <c r="D116" s="16">
        <f>+C116/$C$120</f>
        <v>0.32319285514931623</v>
      </c>
    </row>
    <row r="117" spans="2:4" x14ac:dyDescent="0.3">
      <c r="B117" t="s">
        <v>166</v>
      </c>
      <c r="C117">
        <f>+COUNTIFS('Dealflow centrale'!$T$6:$T$458363,Statistiche!B117)</f>
        <v>1358</v>
      </c>
      <c r="D117" s="16">
        <f>+C117/$C$120</f>
        <v>0.37901200111638295</v>
      </c>
    </row>
    <row r="118" spans="2:4" x14ac:dyDescent="0.3">
      <c r="B118" t="s">
        <v>167</v>
      </c>
      <c r="C118">
        <f>+COUNTIFS('Dealflow centrale'!$T$6:$T$458363,Statistiche!B118)</f>
        <v>478</v>
      </c>
      <c r="D118" s="16">
        <f>+C118/$C$120</f>
        <v>0.13340775886128942</v>
      </c>
    </row>
    <row r="119" spans="2:4" x14ac:dyDescent="0.3">
      <c r="B119" t="s">
        <v>147</v>
      </c>
      <c r="C119">
        <f>+COUNTIFS('Dealflow centrale'!$T$6:$T$458363,Statistiche!B119)</f>
        <v>34</v>
      </c>
      <c r="D119" s="16">
        <f>+C119/$C$120</f>
        <v>9.4892548144013388E-3</v>
      </c>
    </row>
    <row r="120" spans="2:4" x14ac:dyDescent="0.3">
      <c r="B120" s="18" t="s">
        <v>108</v>
      </c>
      <c r="C120" s="18">
        <f>+SUM(C115:C119)</f>
        <v>3583</v>
      </c>
      <c r="D120" s="19">
        <f>+SUM(D115:D119)</f>
        <v>1.0000000000000002</v>
      </c>
    </row>
    <row r="121" spans="2:4" x14ac:dyDescent="0.3">
      <c r="B121" s="81" t="s">
        <v>55</v>
      </c>
      <c r="C121" s="81" t="b">
        <f>+C120=C91</f>
        <v>1</v>
      </c>
    </row>
    <row r="124" spans="2:4" x14ac:dyDescent="0.3">
      <c r="B124" s="17" t="s">
        <v>30</v>
      </c>
      <c r="C124" s="17" t="s">
        <v>106</v>
      </c>
      <c r="D124" s="17" t="s">
        <v>107</v>
      </c>
    </row>
    <row r="125" spans="2:4" x14ac:dyDescent="0.3">
      <c r="B125" t="s">
        <v>38</v>
      </c>
      <c r="C125">
        <f>+COUNTIFS('Dealflow centrale'!$V$6:$V$458363,Statistiche!B125)</f>
        <v>545</v>
      </c>
      <c r="D125" s="16">
        <f t="shared" ref="D125:D132" si="5">+C125/$C$133</f>
        <v>0.15210717276025676</v>
      </c>
    </row>
    <row r="126" spans="2:4" x14ac:dyDescent="0.3">
      <c r="B126" t="s">
        <v>39</v>
      </c>
      <c r="C126">
        <f>+COUNTIFS('Dealflow centrale'!$V$6:$V$458363,Statistiche!B126)</f>
        <v>629</v>
      </c>
      <c r="D126" s="16">
        <f t="shared" si="5"/>
        <v>0.17555121406642479</v>
      </c>
    </row>
    <row r="127" spans="2:4" x14ac:dyDescent="0.3">
      <c r="B127" t="s">
        <v>174</v>
      </c>
      <c r="C127">
        <f>+COUNTIFS('Dealflow centrale'!$V$6:$V$458363,Statistiche!B127)</f>
        <v>1129</v>
      </c>
      <c r="D127" s="16">
        <f t="shared" si="5"/>
        <v>0.31509907898409156</v>
      </c>
    </row>
    <row r="128" spans="2:4" x14ac:dyDescent="0.3">
      <c r="B128" t="s">
        <v>147</v>
      </c>
      <c r="C128">
        <f>+COUNTIFS('Dealflow centrale'!$V$6:$V$458363,Statistiche!B128)</f>
        <v>10</v>
      </c>
      <c r="D128" s="16">
        <f t="shared" si="5"/>
        <v>2.7909572983533353E-3</v>
      </c>
    </row>
    <row r="129" spans="2:4" x14ac:dyDescent="0.3">
      <c r="B129" t="s">
        <v>3913</v>
      </c>
      <c r="C129">
        <f>+COUNTIFS('Dealflow centrale'!$V$6:$V$458363,Statistiche!B129)</f>
        <v>340</v>
      </c>
      <c r="D129" s="16">
        <f t="shared" si="5"/>
        <v>9.4892548144013392E-2</v>
      </c>
    </row>
    <row r="130" spans="2:4" x14ac:dyDescent="0.3">
      <c r="B130" t="s">
        <v>3912</v>
      </c>
      <c r="C130">
        <f>+COUNTIFS('Dealflow centrale'!$V$6:$V$458363,Statistiche!B130)</f>
        <v>95</v>
      </c>
      <c r="D130" s="16">
        <f t="shared" si="5"/>
        <v>2.6514094334356683E-2</v>
      </c>
    </row>
    <row r="131" spans="2:4" x14ac:dyDescent="0.3">
      <c r="B131" t="s">
        <v>6460</v>
      </c>
      <c r="C131">
        <f>+COUNTIFS('Dealflow centrale'!$V$6:$V$458363,Statistiche!B131)</f>
        <v>49</v>
      </c>
      <c r="D131" s="16">
        <f t="shared" si="5"/>
        <v>1.3675690761931342E-2</v>
      </c>
    </row>
    <row r="132" spans="2:4" x14ac:dyDescent="0.3">
      <c r="B132" t="s">
        <v>5177</v>
      </c>
      <c r="C132">
        <f>+COUNTIFS('Dealflow centrale'!$V$6:$V$458363,Statistiche!B132)</f>
        <v>786</v>
      </c>
      <c r="D132" s="16">
        <f t="shared" si="5"/>
        <v>0.21936924365057214</v>
      </c>
    </row>
    <row r="133" spans="2:4" x14ac:dyDescent="0.3">
      <c r="B133" s="18" t="s">
        <v>108</v>
      </c>
      <c r="C133" s="18">
        <f>+SUM(C125:C132)</f>
        <v>3583</v>
      </c>
      <c r="D133" s="381">
        <f>+SUM(D125:D132)</f>
        <v>1</v>
      </c>
    </row>
    <row r="134" spans="2:4" x14ac:dyDescent="0.3">
      <c r="B134" s="81" t="s">
        <v>55</v>
      </c>
      <c r="C134" s="81" t="b">
        <f>+C133=C91</f>
        <v>1</v>
      </c>
    </row>
  </sheetData>
  <conditionalFormatting sqref="C73 C87 C94 C111 C121 C134">
    <cfRule type="containsText" dxfId="3" priority="1" operator="containsText" text="FALSO">
      <formula>NOT(ISERROR(SEARCH("FALSO",C73)))</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000"/>
  </sheetPr>
  <dimension ref="A2:M24"/>
  <sheetViews>
    <sheetView zoomScale="80" zoomScaleNormal="80" workbookViewId="0">
      <selection activeCell="C5" sqref="C5:C22"/>
    </sheetView>
  </sheetViews>
  <sheetFormatPr defaultColWidth="8.77734375" defaultRowHeight="14.4" x14ac:dyDescent="0.3"/>
  <cols>
    <col min="1" max="1" width="17.77734375" bestFit="1" customWidth="1"/>
    <col min="2" max="2" width="18.44140625" bestFit="1" customWidth="1"/>
    <col min="3" max="3" width="21.109375" bestFit="1" customWidth="1"/>
    <col min="4" max="4" width="23.21875" bestFit="1" customWidth="1"/>
    <col min="5" max="5" width="17.109375" bestFit="1" customWidth="1"/>
    <col min="6" max="6" width="16.5546875" bestFit="1" customWidth="1"/>
    <col min="7" max="7" width="18.88671875" bestFit="1" customWidth="1"/>
    <col min="8" max="8" width="41.77734375" bestFit="1" customWidth="1"/>
    <col min="9" max="9" width="27.21875" bestFit="1" customWidth="1"/>
    <col min="10" max="10" width="21.88671875" bestFit="1" customWidth="1"/>
    <col min="11" max="11" width="45.21875" bestFit="1" customWidth="1"/>
    <col min="12" max="12" width="37.6640625" bestFit="1" customWidth="1"/>
    <col min="13" max="13" width="186.109375" bestFit="1" customWidth="1"/>
  </cols>
  <sheetData>
    <row r="2" spans="1:13" x14ac:dyDescent="0.3">
      <c r="A2" s="14" t="s">
        <v>57</v>
      </c>
      <c r="B2" s="15">
        <v>45721</v>
      </c>
    </row>
    <row r="4" spans="1:13" x14ac:dyDescent="0.3">
      <c r="A4" s="14" t="s">
        <v>72</v>
      </c>
      <c r="B4" s="14" t="s">
        <v>31</v>
      </c>
      <c r="C4" s="14" t="s">
        <v>27</v>
      </c>
      <c r="D4" s="14" t="s">
        <v>226</v>
      </c>
      <c r="E4" s="14" t="s">
        <v>7</v>
      </c>
      <c r="F4" s="14" t="s">
        <v>8</v>
      </c>
      <c r="G4" s="14" t="s">
        <v>66</v>
      </c>
      <c r="H4" s="14" t="s">
        <v>695</v>
      </c>
      <c r="I4" s="14" t="s">
        <v>32</v>
      </c>
      <c r="J4" s="14" t="s">
        <v>217</v>
      </c>
      <c r="K4" s="14" t="s">
        <v>7116</v>
      </c>
      <c r="L4" s="14" t="s">
        <v>7117</v>
      </c>
      <c r="M4" s="14" t="s">
        <v>33</v>
      </c>
    </row>
    <row r="5" spans="1:13" x14ac:dyDescent="0.3">
      <c r="A5">
        <v>798</v>
      </c>
      <c r="B5" t="s">
        <v>2009</v>
      </c>
      <c r="C5" s="496">
        <v>43497</v>
      </c>
      <c r="D5" s="496">
        <v>43497</v>
      </c>
      <c r="E5" t="s">
        <v>149</v>
      </c>
      <c r="F5" t="s">
        <v>92</v>
      </c>
      <c r="G5" t="s">
        <v>170</v>
      </c>
      <c r="H5" t="s">
        <v>681</v>
      </c>
      <c r="I5" t="s">
        <v>166</v>
      </c>
      <c r="J5" t="s">
        <v>218</v>
      </c>
      <c r="K5" t="s">
        <v>5177</v>
      </c>
      <c r="L5" t="s">
        <v>74</v>
      </c>
      <c r="M5" t="s">
        <v>7297</v>
      </c>
    </row>
    <row r="6" spans="1:13" x14ac:dyDescent="0.3">
      <c r="A6">
        <v>2855</v>
      </c>
      <c r="B6" t="s">
        <v>5825</v>
      </c>
      <c r="C6" s="496">
        <v>45173</v>
      </c>
      <c r="D6" s="496">
        <v>45173</v>
      </c>
      <c r="E6" t="s">
        <v>149</v>
      </c>
      <c r="F6" t="s">
        <v>92</v>
      </c>
      <c r="G6" t="s">
        <v>170</v>
      </c>
      <c r="H6" t="s">
        <v>702</v>
      </c>
      <c r="I6" t="s">
        <v>41</v>
      </c>
      <c r="J6" t="s">
        <v>218</v>
      </c>
      <c r="K6" t="s">
        <v>5177</v>
      </c>
      <c r="L6" t="s">
        <v>74</v>
      </c>
      <c r="M6" t="s">
        <v>7295</v>
      </c>
    </row>
    <row r="7" spans="1:13" x14ac:dyDescent="0.3">
      <c r="A7">
        <v>3605</v>
      </c>
      <c r="B7" t="s">
        <v>7081</v>
      </c>
      <c r="C7" s="496">
        <v>45666</v>
      </c>
      <c r="D7" s="496">
        <v>45667</v>
      </c>
      <c r="E7" t="s">
        <v>202</v>
      </c>
      <c r="F7" t="s">
        <v>89</v>
      </c>
      <c r="G7" t="s">
        <v>170</v>
      </c>
      <c r="H7" t="s">
        <v>614</v>
      </c>
      <c r="I7" t="s">
        <v>167</v>
      </c>
      <c r="J7" t="s">
        <v>218</v>
      </c>
      <c r="K7" t="s">
        <v>6460</v>
      </c>
      <c r="L7" t="s">
        <v>5177</v>
      </c>
      <c r="M7" t="s">
        <v>7296</v>
      </c>
    </row>
    <row r="8" spans="1:13" x14ac:dyDescent="0.3">
      <c r="A8">
        <v>3687</v>
      </c>
      <c r="B8" t="s">
        <v>7268</v>
      </c>
      <c r="C8" s="496">
        <v>45713</v>
      </c>
      <c r="D8" s="496">
        <v>45713</v>
      </c>
      <c r="E8" t="s">
        <v>7289</v>
      </c>
      <c r="F8" t="s">
        <v>739</v>
      </c>
      <c r="G8" t="s">
        <v>170</v>
      </c>
      <c r="H8" t="s">
        <v>649</v>
      </c>
      <c r="I8" t="s">
        <v>166</v>
      </c>
      <c r="J8" t="s">
        <v>218</v>
      </c>
      <c r="K8" t="s">
        <v>174</v>
      </c>
      <c r="L8" t="s">
        <v>74</v>
      </c>
      <c r="M8" t="s">
        <v>4408</v>
      </c>
    </row>
    <row r="9" spans="1:13" x14ac:dyDescent="0.3">
      <c r="A9">
        <v>3688</v>
      </c>
      <c r="B9" t="s">
        <v>7269</v>
      </c>
      <c r="C9" s="496">
        <v>45713</v>
      </c>
      <c r="D9" s="496">
        <v>45713</v>
      </c>
      <c r="E9" t="s">
        <v>902</v>
      </c>
      <c r="F9" t="s">
        <v>96</v>
      </c>
      <c r="G9" t="s">
        <v>170</v>
      </c>
      <c r="H9" t="s">
        <v>369</v>
      </c>
      <c r="I9" t="s">
        <v>166</v>
      </c>
      <c r="J9" t="s">
        <v>218</v>
      </c>
      <c r="K9" t="s">
        <v>6460</v>
      </c>
      <c r="L9" t="s">
        <v>74</v>
      </c>
      <c r="M9" t="s">
        <v>7290</v>
      </c>
    </row>
    <row r="10" spans="1:13" x14ac:dyDescent="0.3">
      <c r="A10">
        <v>3689</v>
      </c>
      <c r="B10" t="s">
        <v>7270</v>
      </c>
      <c r="C10" s="496">
        <v>45713</v>
      </c>
      <c r="D10" s="496">
        <v>45713</v>
      </c>
      <c r="E10" t="s">
        <v>192</v>
      </c>
      <c r="F10" t="s">
        <v>95</v>
      </c>
      <c r="G10" t="s">
        <v>170</v>
      </c>
      <c r="H10" t="s">
        <v>649</v>
      </c>
      <c r="I10" t="s">
        <v>41</v>
      </c>
      <c r="J10" t="s">
        <v>218</v>
      </c>
      <c r="K10" t="s">
        <v>5177</v>
      </c>
      <c r="L10" t="s">
        <v>74</v>
      </c>
      <c r="M10" t="s">
        <v>74</v>
      </c>
    </row>
    <row r="11" spans="1:13" x14ac:dyDescent="0.3">
      <c r="A11">
        <v>3690</v>
      </c>
      <c r="B11" t="s">
        <v>7271</v>
      </c>
      <c r="C11" s="496">
        <v>45713</v>
      </c>
      <c r="D11" s="496">
        <v>45713</v>
      </c>
      <c r="E11" t="s">
        <v>7291</v>
      </c>
      <c r="F11" t="s">
        <v>95</v>
      </c>
      <c r="G11" t="s">
        <v>170</v>
      </c>
      <c r="H11" t="s">
        <v>649</v>
      </c>
      <c r="I11" t="s">
        <v>41</v>
      </c>
      <c r="J11" t="s">
        <v>218</v>
      </c>
      <c r="K11" t="s">
        <v>5177</v>
      </c>
      <c r="L11" t="s">
        <v>74</v>
      </c>
      <c r="M11" t="s">
        <v>74</v>
      </c>
    </row>
    <row r="12" spans="1:13" x14ac:dyDescent="0.3">
      <c r="A12">
        <v>3691</v>
      </c>
      <c r="B12" t="s">
        <v>7272</v>
      </c>
      <c r="C12" s="496">
        <v>45713</v>
      </c>
      <c r="D12" s="496">
        <v>45713</v>
      </c>
      <c r="E12" t="s">
        <v>1586</v>
      </c>
      <c r="F12" t="s">
        <v>93</v>
      </c>
      <c r="G12" t="s">
        <v>170</v>
      </c>
      <c r="H12" t="s">
        <v>681</v>
      </c>
      <c r="I12" t="s">
        <v>41</v>
      </c>
      <c r="J12" t="s">
        <v>218</v>
      </c>
      <c r="K12" t="s">
        <v>5177</v>
      </c>
      <c r="L12" t="s">
        <v>74</v>
      </c>
      <c r="M12" t="s">
        <v>74</v>
      </c>
    </row>
    <row r="13" spans="1:13" x14ac:dyDescent="0.3">
      <c r="A13">
        <v>3692</v>
      </c>
      <c r="B13" t="s">
        <v>7273</v>
      </c>
      <c r="C13" s="496">
        <v>45713</v>
      </c>
      <c r="D13" s="496">
        <v>45713</v>
      </c>
      <c r="E13" t="s">
        <v>892</v>
      </c>
      <c r="F13" t="s">
        <v>878</v>
      </c>
      <c r="G13" t="s">
        <v>170</v>
      </c>
      <c r="H13" t="s">
        <v>649</v>
      </c>
      <c r="I13" t="s">
        <v>167</v>
      </c>
      <c r="J13" t="s">
        <v>218</v>
      </c>
      <c r="K13" t="s">
        <v>174</v>
      </c>
      <c r="L13" t="s">
        <v>74</v>
      </c>
      <c r="M13" t="s">
        <v>4408</v>
      </c>
    </row>
    <row r="14" spans="1:13" x14ac:dyDescent="0.3">
      <c r="A14">
        <v>3693</v>
      </c>
      <c r="B14" t="s">
        <v>7274</v>
      </c>
      <c r="C14" s="496">
        <v>45713</v>
      </c>
      <c r="D14" s="496">
        <v>45713</v>
      </c>
      <c r="E14" t="s">
        <v>1629</v>
      </c>
      <c r="F14" t="s">
        <v>70</v>
      </c>
      <c r="G14" t="s">
        <v>170</v>
      </c>
      <c r="H14" t="s">
        <v>649</v>
      </c>
      <c r="I14" t="s">
        <v>40</v>
      </c>
      <c r="J14" t="s">
        <v>218</v>
      </c>
      <c r="K14" t="s">
        <v>174</v>
      </c>
      <c r="L14" t="s">
        <v>74</v>
      </c>
      <c r="M14" t="s">
        <v>7292</v>
      </c>
    </row>
    <row r="15" spans="1:13" x14ac:dyDescent="0.3">
      <c r="A15">
        <v>3694</v>
      </c>
      <c r="B15" t="s">
        <v>7275</v>
      </c>
      <c r="C15" s="496">
        <v>45713</v>
      </c>
      <c r="D15" s="496">
        <v>45713</v>
      </c>
      <c r="E15" t="s">
        <v>149</v>
      </c>
      <c r="F15" t="s">
        <v>92</v>
      </c>
      <c r="G15" t="s">
        <v>170</v>
      </c>
      <c r="H15" t="s">
        <v>666</v>
      </c>
      <c r="I15" t="s">
        <v>40</v>
      </c>
      <c r="J15" t="s">
        <v>218</v>
      </c>
      <c r="K15" t="s">
        <v>174</v>
      </c>
      <c r="L15" t="s">
        <v>74</v>
      </c>
      <c r="M15" t="s">
        <v>7293</v>
      </c>
    </row>
    <row r="16" spans="1:13" x14ac:dyDescent="0.3">
      <c r="A16">
        <v>3695</v>
      </c>
      <c r="B16" t="s">
        <v>7276</v>
      </c>
      <c r="C16" s="496">
        <v>45713</v>
      </c>
      <c r="D16" s="496">
        <v>45713</v>
      </c>
      <c r="E16" t="s">
        <v>7294</v>
      </c>
      <c r="F16" t="s">
        <v>739</v>
      </c>
      <c r="G16" t="s">
        <v>170</v>
      </c>
      <c r="H16" t="s">
        <v>614</v>
      </c>
      <c r="I16" t="s">
        <v>166</v>
      </c>
      <c r="J16" t="s">
        <v>218</v>
      </c>
      <c r="K16" t="s">
        <v>174</v>
      </c>
      <c r="L16" t="s">
        <v>74</v>
      </c>
      <c r="M16" t="s">
        <v>4408</v>
      </c>
    </row>
    <row r="17" spans="1:13" x14ac:dyDescent="0.3">
      <c r="A17">
        <v>3696</v>
      </c>
      <c r="B17" t="s">
        <v>7277</v>
      </c>
      <c r="C17" s="496">
        <v>45714</v>
      </c>
      <c r="D17" s="496">
        <v>45714</v>
      </c>
      <c r="E17" t="s">
        <v>206</v>
      </c>
      <c r="F17" t="s">
        <v>206</v>
      </c>
      <c r="G17" t="s">
        <v>170</v>
      </c>
      <c r="H17" t="s">
        <v>687</v>
      </c>
      <c r="I17" t="s">
        <v>167</v>
      </c>
      <c r="J17" t="s">
        <v>218</v>
      </c>
      <c r="K17" t="s">
        <v>174</v>
      </c>
      <c r="L17" t="s">
        <v>74</v>
      </c>
      <c r="M17" t="s">
        <v>7298</v>
      </c>
    </row>
    <row r="18" spans="1:13" x14ac:dyDescent="0.3">
      <c r="A18">
        <v>3697</v>
      </c>
      <c r="B18" t="s">
        <v>7278</v>
      </c>
      <c r="C18" s="496">
        <v>45716</v>
      </c>
      <c r="D18" s="496">
        <v>45716</v>
      </c>
      <c r="E18" t="s">
        <v>202</v>
      </c>
      <c r="F18" t="s">
        <v>89</v>
      </c>
      <c r="G18" t="s">
        <v>170</v>
      </c>
      <c r="H18" t="s">
        <v>649</v>
      </c>
      <c r="I18" t="s">
        <v>167</v>
      </c>
      <c r="J18" t="s">
        <v>218</v>
      </c>
      <c r="K18" t="s">
        <v>6460</v>
      </c>
      <c r="L18" t="s">
        <v>74</v>
      </c>
      <c r="M18" t="s">
        <v>7285</v>
      </c>
    </row>
    <row r="19" spans="1:13" x14ac:dyDescent="0.3">
      <c r="A19">
        <v>3698</v>
      </c>
      <c r="B19" t="s">
        <v>7279</v>
      </c>
      <c r="C19" s="496">
        <v>45719</v>
      </c>
      <c r="D19" s="496">
        <v>45719</v>
      </c>
      <c r="E19" t="s">
        <v>1586</v>
      </c>
      <c r="F19" t="s">
        <v>93</v>
      </c>
      <c r="G19" t="s">
        <v>170</v>
      </c>
      <c r="H19" t="s">
        <v>336</v>
      </c>
      <c r="I19" t="s">
        <v>41</v>
      </c>
      <c r="J19" t="s">
        <v>218</v>
      </c>
      <c r="K19" t="s">
        <v>5177</v>
      </c>
      <c r="L19" t="s">
        <v>74</v>
      </c>
      <c r="M19" t="s">
        <v>74</v>
      </c>
    </row>
    <row r="20" spans="1:13" x14ac:dyDescent="0.3">
      <c r="A20">
        <v>3699</v>
      </c>
      <c r="B20" t="s">
        <v>7280</v>
      </c>
      <c r="C20" s="496">
        <v>45715</v>
      </c>
      <c r="D20" s="496">
        <v>45715</v>
      </c>
      <c r="E20" t="s">
        <v>3950</v>
      </c>
      <c r="F20" t="s">
        <v>92</v>
      </c>
      <c r="G20" t="s">
        <v>170</v>
      </c>
      <c r="H20" t="s">
        <v>369</v>
      </c>
      <c r="I20" t="s">
        <v>41</v>
      </c>
      <c r="J20" t="s">
        <v>1285</v>
      </c>
      <c r="K20" t="s">
        <v>5177</v>
      </c>
      <c r="L20" t="s">
        <v>74</v>
      </c>
      <c r="M20" t="s">
        <v>74</v>
      </c>
    </row>
    <row r="21" spans="1:13" x14ac:dyDescent="0.3">
      <c r="A21">
        <v>3700</v>
      </c>
      <c r="B21" t="s">
        <v>7281</v>
      </c>
      <c r="C21" s="496">
        <v>45719</v>
      </c>
      <c r="D21" s="496">
        <v>45719</v>
      </c>
      <c r="E21" t="s">
        <v>165</v>
      </c>
      <c r="F21" t="s">
        <v>90</v>
      </c>
      <c r="G21" t="s">
        <v>170</v>
      </c>
      <c r="H21" t="s">
        <v>614</v>
      </c>
      <c r="I21" t="s">
        <v>41</v>
      </c>
      <c r="J21" t="s">
        <v>218</v>
      </c>
      <c r="K21" t="s">
        <v>5177</v>
      </c>
      <c r="L21" t="s">
        <v>74</v>
      </c>
      <c r="M21" t="s">
        <v>74</v>
      </c>
    </row>
    <row r="22" spans="1:13" x14ac:dyDescent="0.3">
      <c r="A22">
        <v>3701</v>
      </c>
      <c r="B22" t="s">
        <v>7282</v>
      </c>
      <c r="C22" s="496">
        <v>45719</v>
      </c>
      <c r="D22" s="496">
        <v>45719</v>
      </c>
      <c r="E22" t="s">
        <v>165</v>
      </c>
      <c r="F22" t="s">
        <v>90</v>
      </c>
      <c r="G22" t="s">
        <v>170</v>
      </c>
      <c r="H22" t="s">
        <v>649</v>
      </c>
      <c r="I22" t="s">
        <v>41</v>
      </c>
      <c r="J22" t="s">
        <v>218</v>
      </c>
      <c r="K22" t="s">
        <v>5177</v>
      </c>
      <c r="L22" t="s">
        <v>74</v>
      </c>
      <c r="M22" t="s">
        <v>74</v>
      </c>
    </row>
    <row r="23" spans="1:13" x14ac:dyDescent="0.3">
      <c r="A23">
        <v>3702</v>
      </c>
      <c r="B23" t="s">
        <v>7283</v>
      </c>
      <c r="C23" s="496">
        <v>45719</v>
      </c>
      <c r="D23" s="496">
        <v>45719</v>
      </c>
      <c r="E23" t="s">
        <v>165</v>
      </c>
      <c r="F23" t="s">
        <v>90</v>
      </c>
      <c r="G23" t="s">
        <v>170</v>
      </c>
      <c r="H23" t="s">
        <v>614</v>
      </c>
      <c r="I23" t="s">
        <v>41</v>
      </c>
      <c r="J23" t="s">
        <v>218</v>
      </c>
      <c r="K23" t="s">
        <v>5177</v>
      </c>
      <c r="L23" t="s">
        <v>74</v>
      </c>
      <c r="M23" t="s">
        <v>74</v>
      </c>
    </row>
    <row r="24" spans="1:13" x14ac:dyDescent="0.3">
      <c r="A24" t="s">
        <v>73</v>
      </c>
    </row>
  </sheetData>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C000"/>
    <pageSetUpPr fitToPage="1"/>
  </sheetPr>
  <dimension ref="C3:Q29"/>
  <sheetViews>
    <sheetView showGridLines="0" view="pageBreakPreview" topLeftCell="E6" zoomScale="43" zoomScaleNormal="40" zoomScaleSheetLayoutView="30" workbookViewId="0">
      <selection activeCell="I12" sqref="I12"/>
    </sheetView>
  </sheetViews>
  <sheetFormatPr defaultColWidth="8.77734375" defaultRowHeight="14.4" x14ac:dyDescent="0.3"/>
  <cols>
    <col min="1" max="1" width="8.77734375" style="23"/>
    <col min="2" max="3" width="4.109375" style="23" customWidth="1"/>
    <col min="4" max="4" width="30.44140625" style="23" bestFit="1" customWidth="1"/>
    <col min="5" max="5" width="47.33203125" style="23" bestFit="1" customWidth="1"/>
    <col min="6" max="6" width="36.44140625" style="23" bestFit="1" customWidth="1"/>
    <col min="7" max="7" width="36.44140625" style="23" customWidth="1"/>
    <col min="8" max="8" width="27.6640625" style="23" customWidth="1"/>
    <col min="9" max="9" width="32.33203125" style="23" bestFit="1" customWidth="1"/>
    <col min="10" max="10" width="32.6640625" style="23" bestFit="1" customWidth="1"/>
    <col min="11" max="11" width="43.6640625" style="23" bestFit="1" customWidth="1"/>
    <col min="12" max="12" width="37.77734375" style="23" customWidth="1"/>
    <col min="13" max="13" width="38.33203125" style="23" customWidth="1"/>
    <col min="14" max="15" width="40.5546875" style="23" customWidth="1"/>
    <col min="16" max="16" width="154.77734375" style="23" customWidth="1"/>
    <col min="17" max="17" width="4.44140625" style="23" customWidth="1"/>
    <col min="18" max="18" width="4.33203125" style="23" customWidth="1"/>
    <col min="19" max="16384" width="8.77734375" style="23"/>
  </cols>
  <sheetData>
    <row r="3" spans="3:17" x14ac:dyDescent="0.3">
      <c r="C3" s="20"/>
      <c r="D3" s="21"/>
      <c r="E3" s="21"/>
      <c r="F3" s="21"/>
      <c r="G3" s="21"/>
      <c r="H3" s="21"/>
      <c r="I3" s="21"/>
      <c r="J3" s="21"/>
      <c r="K3" s="21"/>
      <c r="L3" s="21"/>
      <c r="M3" s="21"/>
      <c r="N3" s="21"/>
      <c r="O3" s="21"/>
      <c r="P3" s="21"/>
      <c r="Q3" s="22"/>
    </row>
    <row r="4" spans="3:17" ht="59.55" customHeight="1" x14ac:dyDescent="0.3">
      <c r="C4" s="24"/>
      <c r="D4" s="514" t="s">
        <v>2847</v>
      </c>
      <c r="E4" s="515"/>
      <c r="F4" s="515"/>
      <c r="G4" s="515"/>
      <c r="H4" s="515"/>
      <c r="I4" s="515"/>
      <c r="J4" s="515"/>
      <c r="K4" s="515"/>
      <c r="L4" s="515"/>
      <c r="M4" s="515"/>
      <c r="N4" s="515"/>
      <c r="O4" s="515"/>
      <c r="P4" s="515"/>
      <c r="Q4" s="25"/>
    </row>
    <row r="5" spans="3:17" ht="16.2" customHeight="1" x14ac:dyDescent="0.4">
      <c r="C5" s="24"/>
      <c r="D5" s="26"/>
      <c r="E5" s="26"/>
      <c r="F5" s="26"/>
      <c r="G5" s="26"/>
      <c r="H5" s="26"/>
      <c r="I5" s="26"/>
      <c r="J5" s="26"/>
      <c r="K5" s="26"/>
      <c r="L5" s="26"/>
      <c r="M5" s="26"/>
      <c r="N5" s="26"/>
      <c r="O5" s="26"/>
      <c r="P5" s="26"/>
      <c r="Q5" s="27"/>
    </row>
    <row r="6" spans="3:17" ht="28.2" customHeight="1" x14ac:dyDescent="0.4">
      <c r="C6" s="24"/>
      <c r="D6" s="28" t="s">
        <v>110</v>
      </c>
      <c r="E6" s="29">
        <f>+'Pivot meeting'!$B$2</f>
        <v>45721</v>
      </c>
      <c r="F6" s="26"/>
      <c r="G6" s="26"/>
      <c r="H6" s="26"/>
      <c r="I6" s="26"/>
      <c r="J6" s="26"/>
      <c r="K6" s="26"/>
      <c r="L6" s="26"/>
      <c r="M6" s="26"/>
      <c r="N6" s="26"/>
      <c r="O6" s="26"/>
      <c r="P6" s="26"/>
      <c r="Q6" s="27"/>
    </row>
    <row r="7" spans="3:17" ht="16.2" customHeight="1" x14ac:dyDescent="0.4">
      <c r="C7" s="24"/>
      <c r="D7" s="26"/>
      <c r="E7" s="26"/>
      <c r="F7" s="30"/>
      <c r="G7" s="30"/>
      <c r="H7" s="30"/>
      <c r="I7" s="26"/>
      <c r="J7" s="26"/>
      <c r="K7" s="26"/>
      <c r="L7" s="26"/>
      <c r="M7" s="26"/>
      <c r="N7" s="26"/>
      <c r="O7" s="26"/>
      <c r="P7" s="26"/>
      <c r="Q7" s="27"/>
    </row>
    <row r="8" spans="3:17" ht="34.200000000000003" customHeight="1" x14ac:dyDescent="0.3">
      <c r="C8" s="24"/>
      <c r="D8" s="511" t="s">
        <v>2853</v>
      </c>
      <c r="E8" s="512"/>
      <c r="F8" s="512"/>
      <c r="G8" s="512"/>
      <c r="H8" s="512"/>
      <c r="I8" s="512"/>
      <c r="J8" s="512"/>
      <c r="K8" s="512"/>
      <c r="L8" s="512"/>
      <c r="M8" s="512"/>
      <c r="N8" s="512"/>
      <c r="O8" s="512"/>
      <c r="P8" s="513"/>
      <c r="Q8" s="25"/>
    </row>
    <row r="9" spans="3:17" ht="75" customHeight="1" x14ac:dyDescent="0.3">
      <c r="C9" s="24"/>
      <c r="D9" s="90" t="s">
        <v>54</v>
      </c>
      <c r="E9" s="90" t="str">
        <f>+'Pivot meeting'!B4</f>
        <v>Progetto/Società</v>
      </c>
      <c r="F9" s="90" t="str">
        <f>+'Pivot meeting'!C4</f>
        <v>Data primo contatto</v>
      </c>
      <c r="G9" s="90" t="str">
        <f>+'Pivot meeting'!D4</f>
        <v xml:space="preserve">Data documentazione </v>
      </c>
      <c r="H9" s="90" t="str">
        <f>+'Pivot meeting'!E4</f>
        <v>Città</v>
      </c>
      <c r="I9" s="90" t="str">
        <f>+'Pivot meeting'!F4</f>
        <v>Regione</v>
      </c>
      <c r="J9" s="90" t="str">
        <f>+'Pivot meeting'!G4</f>
        <v xml:space="preserve">Documentazione </v>
      </c>
      <c r="K9" s="90" t="str">
        <f>+'Pivot meeting'!H4</f>
        <v>Settori EVCA</v>
      </c>
      <c r="L9" s="90" t="str">
        <f>+'Pivot meeting'!I4</f>
        <v>Stadio di sviluppo</v>
      </c>
      <c r="M9" s="90" t="str">
        <f>+'Pivot meeting'!J4</f>
        <v>Organsimo di Ricerca</v>
      </c>
      <c r="N9" s="90" t="str">
        <f>+'Pivot meeting'!K4</f>
        <v>Fondo di competenza (assegnazione originaria)</v>
      </c>
      <c r="O9" s="90" t="str">
        <f>+'Pivot meeting'!L4</f>
        <v>Fondo di competenza (riassegnazione)</v>
      </c>
      <c r="P9" s="90" t="str">
        <f>+'Pivot meeting'!M4</f>
        <v xml:space="preserve">Note </v>
      </c>
      <c r="Q9" s="31"/>
    </row>
    <row r="10" spans="3:17" ht="101.55" customHeight="1" x14ac:dyDescent="0.3">
      <c r="C10" s="24"/>
      <c r="D10" s="392">
        <f>+'Pivot meeting'!A5</f>
        <v>798</v>
      </c>
      <c r="E10" s="393" t="str">
        <f>+'Pivot meeting'!B5</f>
        <v>AICube</v>
      </c>
      <c r="F10" s="394">
        <f>+'Pivot meeting'!C5</f>
        <v>43497</v>
      </c>
      <c r="G10" s="394">
        <f>+'Pivot meeting'!D5</f>
        <v>43497</v>
      </c>
      <c r="H10" s="394" t="str">
        <f>+'Pivot meeting'!E5</f>
        <v>Milano</v>
      </c>
      <c r="I10" s="394" t="str">
        <f>+'Pivot meeting'!F5</f>
        <v>Lombardia</v>
      </c>
      <c r="J10" s="394" t="str">
        <f>+'Pivot meeting'!G5</f>
        <v>Congrua</v>
      </c>
      <c r="K10" s="394" t="str">
        <f>+'Pivot meeting'!H5</f>
        <v>Medical devices and supplies</v>
      </c>
      <c r="L10" s="394" t="str">
        <f>+'Pivot meeting'!I5</f>
        <v>Start-up stage\Venture</v>
      </c>
      <c r="M10" s="394" t="str">
        <f>+'Pivot meeting'!J5</f>
        <v>Assente</v>
      </c>
      <c r="N10" s="414" t="str">
        <f>+'Pivot meeting'!K5</f>
        <v>Vertis Venture 5 Scaleup</v>
      </c>
      <c r="O10" s="456"/>
      <c r="P10" s="415" t="str">
        <f>+'Pivot meeting'!M5</f>
        <v>In data 07/02/2019, l'iniziativa era stata considerata "non compliant con i Regolamenti" per fase di vita. In data 05/03/2025, in seguito all'invio di nuova documentazione, l'iniziativa viene assegnata al Fondo VV5.</v>
      </c>
      <c r="Q10" s="32"/>
    </row>
    <row r="11" spans="3:17" ht="101.55" customHeight="1" x14ac:dyDescent="0.3">
      <c r="C11" s="24"/>
      <c r="D11" s="392">
        <f>+'Pivot meeting'!A6</f>
        <v>2855</v>
      </c>
      <c r="E11" s="393" t="str">
        <f>+'Pivot meeting'!B6</f>
        <v>Yuno.AI</v>
      </c>
      <c r="F11" s="394">
        <f>+'Pivot meeting'!C6</f>
        <v>45173</v>
      </c>
      <c r="G11" s="394">
        <f>+'Pivot meeting'!D6</f>
        <v>45173</v>
      </c>
      <c r="H11" s="394" t="str">
        <f>+'Pivot meeting'!E6</f>
        <v>Milano</v>
      </c>
      <c r="I11" s="394" t="str">
        <f>+'Pivot meeting'!F6</f>
        <v>Lombardia</v>
      </c>
      <c r="J11" s="394" t="str">
        <f>+'Pivot meeting'!G6</f>
        <v>Congrua</v>
      </c>
      <c r="K11" s="394" t="str">
        <f>+'Pivot meeting'!H6</f>
        <v>Systems software</v>
      </c>
      <c r="L11" s="394" t="str">
        <f>+'Pivot meeting'!I6</f>
        <v>Seed</v>
      </c>
      <c r="M11" s="394" t="str">
        <f>+'Pivot meeting'!J6</f>
        <v>Assente</v>
      </c>
      <c r="N11" s="414" t="str">
        <f>+'Pivot meeting'!K6</f>
        <v>Vertis Venture 5 Scaleup</v>
      </c>
      <c r="O11" s="456"/>
      <c r="P11" s="415" t="str">
        <f>+'Pivot meeting'!M6</f>
        <v>In data 05/09/2023, l'iniziativa era stata considerata "non compliant con i Regolamenti" per fase di vita. In data 05/03/2025, in seguito all'invio di nuova documentazione, l'iniziativa viene assegnata al Fondo VV5.</v>
      </c>
      <c r="Q11" s="32"/>
    </row>
    <row r="12" spans="3:17" ht="101.55" customHeight="1" x14ac:dyDescent="0.3">
      <c r="C12" s="24"/>
      <c r="D12" s="392">
        <f>+'Pivot meeting'!A7</f>
        <v>3605</v>
      </c>
      <c r="E12" s="393" t="str">
        <f>+'Pivot meeting'!B7</f>
        <v>Elite Villas</v>
      </c>
      <c r="F12" s="394">
        <f>+'Pivot meeting'!C7</f>
        <v>45666</v>
      </c>
      <c r="G12" s="394">
        <f>+'Pivot meeting'!D7</f>
        <v>45667</v>
      </c>
      <c r="H12" s="394" t="str">
        <f>+'Pivot meeting'!E7</f>
        <v>Napoli</v>
      </c>
      <c r="I12" s="394" t="str">
        <f>+'Pivot meeting'!F7</f>
        <v>Campania</v>
      </c>
      <c r="J12" s="394" t="str">
        <f>+'Pivot meeting'!G7</f>
        <v>Congrua</v>
      </c>
      <c r="K12" s="394" t="str">
        <f>+'Pivot meeting'!H7</f>
        <v>Internet technologies</v>
      </c>
      <c r="L12" s="394" t="str">
        <f>+'Pivot meeting'!I7</f>
        <v>Other early stage\Late stage</v>
      </c>
      <c r="M12" s="394" t="str">
        <f>+'Pivot meeting'!J7</f>
        <v>Assente</v>
      </c>
      <c r="N12" s="456" t="str">
        <f>+'Pivot meeting'!K7</f>
        <v>Vertis Venture 6</v>
      </c>
      <c r="O12" s="414" t="str">
        <f>+'Pivot meeting'!L7</f>
        <v>Vertis Venture 5 Scaleup</v>
      </c>
      <c r="P12" s="415" t="str">
        <f>+'Pivot meeting'!M7</f>
        <v>In data 15/01/2025, l'iniziativa era stata assegnata al Fondo VV6. In data 05/03/2025, a seguito della rejection del team VV6, l'iniziativa viene assegnata al Fondo VV5.</v>
      </c>
      <c r="Q12" s="32"/>
    </row>
    <row r="13" spans="3:17" ht="101.4" customHeight="1" x14ac:dyDescent="0.3">
      <c r="C13" s="24"/>
      <c r="D13" s="392">
        <f>+'Pivot meeting'!A8</f>
        <v>3687</v>
      </c>
      <c r="E13" s="393" t="str">
        <f>+'Pivot meeting'!B8</f>
        <v>Abelio</v>
      </c>
      <c r="F13" s="394">
        <f>+'Pivot meeting'!C8</f>
        <v>45713</v>
      </c>
      <c r="G13" s="394">
        <f>+'Pivot meeting'!D8</f>
        <v>45713</v>
      </c>
      <c r="H13" s="394" t="str">
        <f>+'Pivot meeting'!E8</f>
        <v>Aix-en-Provence</v>
      </c>
      <c r="I13" s="394" t="str">
        <f>+'Pivot meeting'!F8</f>
        <v>Francia</v>
      </c>
      <c r="J13" s="394" t="str">
        <f>+'Pivot meeting'!G8</f>
        <v>Congrua</v>
      </c>
      <c r="K13" s="394" t="str">
        <f>+'Pivot meeting'!H8</f>
        <v>Software: other</v>
      </c>
      <c r="L13" s="394" t="str">
        <f>+'Pivot meeting'!I8</f>
        <v>Start-up stage\Venture</v>
      </c>
      <c r="M13" s="394" t="str">
        <f>+'Pivot meeting'!J8</f>
        <v>Assente</v>
      </c>
      <c r="N13" s="394" t="str">
        <f>+'Pivot meeting'!K8</f>
        <v xml:space="preserve">Non compliant con i Regolamenti </v>
      </c>
      <c r="O13" s="456"/>
      <c r="P13" s="415" t="str">
        <f>+'Pivot meeting'!M8</f>
        <v>Localizzazione out of scope</v>
      </c>
      <c r="Q13" s="32"/>
    </row>
    <row r="14" spans="3:17" ht="101.55" customHeight="1" x14ac:dyDescent="0.3">
      <c r="C14" s="24"/>
      <c r="D14" s="392">
        <f>+'Pivot meeting'!A9</f>
        <v>3688</v>
      </c>
      <c r="E14" s="393" t="str">
        <f>+'Pivot meeting'!B9</f>
        <v>AGRICOBOTS</v>
      </c>
      <c r="F14" s="394">
        <f>+'Pivot meeting'!C9</f>
        <v>45713</v>
      </c>
      <c r="G14" s="394">
        <f>+'Pivot meeting'!D9</f>
        <v>45713</v>
      </c>
      <c r="H14" s="394" t="str">
        <f>+'Pivot meeting'!E9</f>
        <v>Taranto</v>
      </c>
      <c r="I14" s="394" t="str">
        <f>+'Pivot meeting'!F9</f>
        <v>Puglia</v>
      </c>
      <c r="J14" s="394" t="str">
        <f>+'Pivot meeting'!G9</f>
        <v>Congrua</v>
      </c>
      <c r="K14" s="394" t="str">
        <f>+'Pivot meeting'!H9</f>
        <v>Industrial measurement, sensing and control</v>
      </c>
      <c r="L14" s="394" t="str">
        <f>+'Pivot meeting'!I9</f>
        <v>Start-up stage\Venture</v>
      </c>
      <c r="M14" s="394" t="str">
        <f>+'Pivot meeting'!J9</f>
        <v>Assente</v>
      </c>
      <c r="N14" s="456" t="str">
        <f>+'Pivot meeting'!K9</f>
        <v>Vertis Venture 6</v>
      </c>
      <c r="O14" s="456"/>
      <c r="P14" s="415" t="str">
        <f>+'Pivot meeting'!M9</f>
        <v>Sede legale a Milano ed operativa a Taranto</v>
      </c>
      <c r="Q14" s="32"/>
    </row>
    <row r="15" spans="3:17" ht="101.55" customHeight="1" x14ac:dyDescent="0.3">
      <c r="C15" s="24"/>
      <c r="D15" s="392">
        <f>+'Pivot meeting'!A10</f>
        <v>3689</v>
      </c>
      <c r="E15" s="393" t="str">
        <f>+'Pivot meeting'!B10</f>
        <v>AI-taly Solution</v>
      </c>
      <c r="F15" s="394">
        <f>+'Pivot meeting'!C10</f>
        <v>45713</v>
      </c>
      <c r="G15" s="394">
        <f>+'Pivot meeting'!D10</f>
        <v>45713</v>
      </c>
      <c r="H15" s="394" t="str">
        <f>+'Pivot meeting'!E10</f>
        <v>Torino</v>
      </c>
      <c r="I15" s="394" t="str">
        <f>+'Pivot meeting'!F10</f>
        <v>Piemonte</v>
      </c>
      <c r="J15" s="394" t="str">
        <f>+'Pivot meeting'!G10</f>
        <v>Congrua</v>
      </c>
      <c r="K15" s="394" t="str">
        <f>+'Pivot meeting'!H10</f>
        <v>Software: other</v>
      </c>
      <c r="L15" s="394" t="str">
        <f>+'Pivot meeting'!I10</f>
        <v>Seed</v>
      </c>
      <c r="M15" s="394" t="str">
        <f>+'Pivot meeting'!J10</f>
        <v>Assente</v>
      </c>
      <c r="N15" s="414" t="str">
        <f>+'Pivot meeting'!K10</f>
        <v>Vertis Venture 5 Scaleup</v>
      </c>
      <c r="O15" s="456"/>
      <c r="P15" s="415"/>
      <c r="Q15" s="32"/>
    </row>
    <row r="16" spans="3:17" ht="101.55" customHeight="1" x14ac:dyDescent="0.3">
      <c r="C16" s="24"/>
      <c r="D16" s="392">
        <f>+'Pivot meeting'!A11</f>
        <v>3690</v>
      </c>
      <c r="E16" s="393" t="str">
        <f>+'Pivot meeting'!B11</f>
        <v>Alpha Quantaris</v>
      </c>
      <c r="F16" s="394">
        <f>+'Pivot meeting'!C11</f>
        <v>45713</v>
      </c>
      <c r="G16" s="394">
        <f>+'Pivot meeting'!D11</f>
        <v>45713</v>
      </c>
      <c r="H16" s="394" t="str">
        <f>+'Pivot meeting'!E11</f>
        <v>Alessandria</v>
      </c>
      <c r="I16" s="394" t="str">
        <f>+'Pivot meeting'!F11</f>
        <v>Piemonte</v>
      </c>
      <c r="J16" s="394" t="str">
        <f>+'Pivot meeting'!G11</f>
        <v>Congrua</v>
      </c>
      <c r="K16" s="394" t="str">
        <f>+'Pivot meeting'!H11</f>
        <v>Software: other</v>
      </c>
      <c r="L16" s="394" t="str">
        <f>+'Pivot meeting'!I11</f>
        <v>Seed</v>
      </c>
      <c r="M16" s="394" t="str">
        <f>+'Pivot meeting'!J11</f>
        <v>Assente</v>
      </c>
      <c r="N16" s="414" t="str">
        <f>+'Pivot meeting'!K11</f>
        <v>Vertis Venture 5 Scaleup</v>
      </c>
      <c r="O16" s="456"/>
      <c r="P16" s="415"/>
      <c r="Q16" s="32"/>
    </row>
    <row r="17" spans="3:17" ht="101.55" customHeight="1" x14ac:dyDescent="0.3">
      <c r="C17" s="24"/>
      <c r="D17" s="392">
        <f>+'Pivot meeting'!A12</f>
        <v>3691</v>
      </c>
      <c r="E17" s="393" t="str">
        <f>+'Pivot meeting'!B12</f>
        <v>BM DIAGNOSTICS</v>
      </c>
      <c r="F17" s="394">
        <f>+'Pivot meeting'!C12</f>
        <v>45713</v>
      </c>
      <c r="G17" s="394">
        <f>+'Pivot meeting'!D12</f>
        <v>45713</v>
      </c>
      <c r="H17" s="394" t="str">
        <f>+'Pivot meeting'!E12</f>
        <v>Pesaro</v>
      </c>
      <c r="I17" s="394" t="str">
        <f>+'Pivot meeting'!F12</f>
        <v>Marche</v>
      </c>
      <c r="J17" s="394" t="str">
        <f>+'Pivot meeting'!G12</f>
        <v>Congrua</v>
      </c>
      <c r="K17" s="394" t="str">
        <f>+'Pivot meeting'!H12</f>
        <v>Medical devices and supplies</v>
      </c>
      <c r="L17" s="394" t="str">
        <f>+'Pivot meeting'!I12</f>
        <v>Seed</v>
      </c>
      <c r="M17" s="394" t="str">
        <f>+'Pivot meeting'!J12</f>
        <v>Assente</v>
      </c>
      <c r="N17" s="414" t="str">
        <f>+'Pivot meeting'!K12</f>
        <v>Vertis Venture 5 Scaleup</v>
      </c>
      <c r="O17" s="456"/>
      <c r="P17" s="415"/>
      <c r="Q17" s="32"/>
    </row>
    <row r="18" spans="3:17" ht="101.55" customHeight="1" x14ac:dyDescent="0.3">
      <c r="C18" s="24"/>
      <c r="D18" s="392">
        <f>+'Pivot meeting'!A13</f>
        <v>3692</v>
      </c>
      <c r="E18" s="393" t="str">
        <f>+'Pivot meeting'!B13</f>
        <v>Prestatech</v>
      </c>
      <c r="F18" s="394">
        <f>+'Pivot meeting'!C13</f>
        <v>45713</v>
      </c>
      <c r="G18" s="394">
        <f>+'Pivot meeting'!D13</f>
        <v>45713</v>
      </c>
      <c r="H18" s="394" t="str">
        <f>+'Pivot meeting'!E13</f>
        <v>Berlino</v>
      </c>
      <c r="I18" s="394" t="str">
        <f>+'Pivot meeting'!F13</f>
        <v>Germania</v>
      </c>
      <c r="J18" s="394" t="str">
        <f>+'Pivot meeting'!G13</f>
        <v>Congrua</v>
      </c>
      <c r="K18" s="394" t="str">
        <f>+'Pivot meeting'!H13</f>
        <v>Software: other</v>
      </c>
      <c r="L18" s="394" t="str">
        <f>+'Pivot meeting'!I13</f>
        <v>Other early stage\Late stage</v>
      </c>
      <c r="M18" s="394" t="str">
        <f>+'Pivot meeting'!J13</f>
        <v>Assente</v>
      </c>
      <c r="N18" s="394" t="str">
        <f>+'Pivot meeting'!K13</f>
        <v xml:space="preserve">Non compliant con i Regolamenti </v>
      </c>
      <c r="O18" s="456"/>
      <c r="P18" s="415" t="str">
        <f>+'Pivot meeting'!M13</f>
        <v>Localizzazione out of scope</v>
      </c>
      <c r="Q18" s="32"/>
    </row>
    <row r="19" spans="3:17" ht="101.55" customHeight="1" x14ac:dyDescent="0.3">
      <c r="C19" s="24"/>
      <c r="D19" s="392">
        <f>+'Pivot meeting'!A14</f>
        <v>3693</v>
      </c>
      <c r="E19" s="393" t="str">
        <f>+'Pivot meeting'!B14</f>
        <v>Bravo!</v>
      </c>
      <c r="F19" s="394">
        <f>+'Pivot meeting'!C14</f>
        <v>45713</v>
      </c>
      <c r="G19" s="394">
        <f>+'Pivot meeting'!D14</f>
        <v>45713</v>
      </c>
      <c r="H19" s="394" t="str">
        <f>+'Pivot meeting'!E14</f>
        <v>Ravenna</v>
      </c>
      <c r="I19" s="394" t="str">
        <f>+'Pivot meeting'!F14</f>
        <v>Emilia Romagna</v>
      </c>
      <c r="J19" s="394" t="str">
        <f>+'Pivot meeting'!G14</f>
        <v>Congrua</v>
      </c>
      <c r="K19" s="394" t="str">
        <f>+'Pivot meeting'!H14</f>
        <v>Software: other</v>
      </c>
      <c r="L19" s="394" t="str">
        <f>+'Pivot meeting'!I14</f>
        <v>Proof of concept</v>
      </c>
      <c r="M19" s="394" t="str">
        <f>+'Pivot meeting'!J14</f>
        <v>Assente</v>
      </c>
      <c r="N19" s="394" t="str">
        <f>+'Pivot meeting'!K14</f>
        <v xml:space="preserve">Non compliant con i Regolamenti </v>
      </c>
      <c r="O19" s="456"/>
      <c r="P19" s="415" t="str">
        <f>+'Pivot meeting'!M14</f>
        <v>Fase di vita out of scope (piattaforma in versione beta ancora da lanciare)</v>
      </c>
      <c r="Q19" s="32"/>
    </row>
    <row r="20" spans="3:17" ht="101.55" customHeight="1" x14ac:dyDescent="0.3">
      <c r="C20" s="24"/>
      <c r="D20" s="392">
        <f>+'Pivot meeting'!A15</f>
        <v>3694</v>
      </c>
      <c r="E20" s="393" t="str">
        <f>+'Pivot meeting'!B15</f>
        <v>InnFoods</v>
      </c>
      <c r="F20" s="394">
        <f>+'Pivot meeting'!C15</f>
        <v>45713</v>
      </c>
      <c r="G20" s="394">
        <f>+'Pivot meeting'!D15</f>
        <v>45713</v>
      </c>
      <c r="H20" s="394" t="str">
        <f>+'Pivot meeting'!E15</f>
        <v>Milano</v>
      </c>
      <c r="I20" s="394" t="str">
        <f>+'Pivot meeting'!F15</f>
        <v>Lombardia</v>
      </c>
      <c r="J20" s="394" t="str">
        <f>+'Pivot meeting'!G15</f>
        <v>Congrua</v>
      </c>
      <c r="K20" s="394" t="str">
        <f>+'Pivot meeting'!H15</f>
        <v>Biotechnology</v>
      </c>
      <c r="L20" s="394" t="str">
        <f>+'Pivot meeting'!I15</f>
        <v>Proof of concept</v>
      </c>
      <c r="M20" s="394" t="str">
        <f>+'Pivot meeting'!J15</f>
        <v>Assente</v>
      </c>
      <c r="N20" s="394" t="str">
        <f>+'Pivot meeting'!K15</f>
        <v xml:space="preserve">Non compliant con i Regolamenti </v>
      </c>
      <c r="O20" s="456"/>
      <c r="P20" s="415" t="str">
        <f>+'Pivot meeting'!M15</f>
        <v>Fase di vita out of scope (MVP previsto per la fine del 2025)</v>
      </c>
      <c r="Q20" s="32"/>
    </row>
    <row r="21" spans="3:17" ht="101.55" customHeight="1" x14ac:dyDescent="0.3">
      <c r="C21" s="24"/>
      <c r="D21" s="392">
        <f>+'Pivot meeting'!A16</f>
        <v>3695</v>
      </c>
      <c r="E21" s="393" t="str">
        <f>+'Pivot meeting'!B16</f>
        <v>Liberty Rider</v>
      </c>
      <c r="F21" s="394">
        <f>+'Pivot meeting'!C16</f>
        <v>45713</v>
      </c>
      <c r="G21" s="394">
        <f>+'Pivot meeting'!D16</f>
        <v>45713</v>
      </c>
      <c r="H21" s="394" t="str">
        <f>+'Pivot meeting'!E16</f>
        <v>Toulouse</v>
      </c>
      <c r="I21" s="394" t="str">
        <f>+'Pivot meeting'!F16</f>
        <v>Francia</v>
      </c>
      <c r="J21" s="394" t="str">
        <f>+'Pivot meeting'!G16</f>
        <v>Congrua</v>
      </c>
      <c r="K21" s="394" t="str">
        <f>+'Pivot meeting'!H16</f>
        <v>Internet technologies</v>
      </c>
      <c r="L21" s="394" t="str">
        <f>+'Pivot meeting'!I16</f>
        <v>Start-up stage\Venture</v>
      </c>
      <c r="M21" s="394" t="str">
        <f>+'Pivot meeting'!J16</f>
        <v>Assente</v>
      </c>
      <c r="N21" s="394" t="str">
        <f>+'Pivot meeting'!K16</f>
        <v xml:space="preserve">Non compliant con i Regolamenti </v>
      </c>
      <c r="O21" s="456"/>
      <c r="P21" s="415" t="str">
        <f>+'Pivot meeting'!M16</f>
        <v>Localizzazione out of scope</v>
      </c>
      <c r="Q21" s="32"/>
    </row>
    <row r="22" spans="3:17" ht="101.55" customHeight="1" x14ac:dyDescent="0.3">
      <c r="C22" s="24"/>
      <c r="D22" s="392">
        <f>+'Pivot meeting'!A17</f>
        <v>3696</v>
      </c>
      <c r="E22" s="393" t="str">
        <f>+'Pivot meeting'!B17</f>
        <v>NutriCo</v>
      </c>
      <c r="F22" s="394">
        <f>+'Pivot meeting'!C17</f>
        <v>45714</v>
      </c>
      <c r="G22" s="394">
        <f>+'Pivot meeting'!D17</f>
        <v>45714</v>
      </c>
      <c r="H22" s="394" t="str">
        <f>+'Pivot meeting'!E17</f>
        <v>n.a.</v>
      </c>
      <c r="I22" s="394" t="str">
        <f>+'Pivot meeting'!F17</f>
        <v>n.a.</v>
      </c>
      <c r="J22" s="394" t="str">
        <f>+'Pivot meeting'!G17</f>
        <v>Congrua</v>
      </c>
      <c r="K22" s="394" t="str">
        <f>+'Pivot meeting'!H17</f>
        <v>Pharmaceuticals and drug delivery</v>
      </c>
      <c r="L22" s="394" t="str">
        <f>+'Pivot meeting'!I17</f>
        <v>Other early stage\Late stage</v>
      </c>
      <c r="M22" s="394" t="str">
        <f>+'Pivot meeting'!J17</f>
        <v>Assente</v>
      </c>
      <c r="N22" s="394" t="str">
        <f>+'Pivot meeting'!K17</f>
        <v xml:space="preserve">Non compliant con i Regolamenti </v>
      </c>
      <c r="O22" s="456"/>
      <c r="P22" s="415" t="str">
        <f>+'Pivot meeting'!M17</f>
        <v>Sono in corso interlocuzioni con l'originator per avere informazioni circa sede legale ed operativa al fine di indirizzare il dossier ad uno dei fondi.</v>
      </c>
      <c r="Q22" s="32"/>
    </row>
    <row r="23" spans="3:17" ht="101.55" customHeight="1" x14ac:dyDescent="0.3">
      <c r="C23" s="24"/>
      <c r="D23" s="392">
        <f>+'Pivot meeting'!A18</f>
        <v>3697</v>
      </c>
      <c r="E23" s="393" t="str">
        <f>+'Pivot meeting'!B18</f>
        <v>D4Next</v>
      </c>
      <c r="F23" s="394">
        <f>+'Pivot meeting'!C18</f>
        <v>45716</v>
      </c>
      <c r="G23" s="394">
        <f>+'Pivot meeting'!D18</f>
        <v>45716</v>
      </c>
      <c r="H23" s="394" t="str">
        <f>+'Pivot meeting'!E18</f>
        <v>Napoli</v>
      </c>
      <c r="I23" s="394" t="str">
        <f>+'Pivot meeting'!F18</f>
        <v>Campania</v>
      </c>
      <c r="J23" s="394" t="str">
        <f>+'Pivot meeting'!G18</f>
        <v>Congrua</v>
      </c>
      <c r="K23" s="394" t="str">
        <f>+'Pivot meeting'!H18</f>
        <v>Software: other</v>
      </c>
      <c r="L23" s="394" t="str">
        <f>+'Pivot meeting'!I18</f>
        <v>Other early stage\Late stage</v>
      </c>
      <c r="M23" s="394" t="str">
        <f>+'Pivot meeting'!J18</f>
        <v>Assente</v>
      </c>
      <c r="N23" s="456" t="str">
        <f>+'Pivot meeting'!K18</f>
        <v>Vertis Venture 6</v>
      </c>
      <c r="O23" s="456"/>
      <c r="P23" s="415" t="str">
        <f>+'Pivot meeting'!M18</f>
        <v>Sede nell'incubatore Campania NewSteel</v>
      </c>
      <c r="Q23" s="32"/>
    </row>
    <row r="24" spans="3:17" ht="101.55" customHeight="1" x14ac:dyDescent="0.3">
      <c r="C24" s="24"/>
      <c r="D24" s="392">
        <f>+'Pivot meeting'!A19</f>
        <v>3698</v>
      </c>
      <c r="E24" s="393" t="str">
        <f>+'Pivot meeting'!B19</f>
        <v>Spacewear</v>
      </c>
      <c r="F24" s="394">
        <f>+'Pivot meeting'!C19</f>
        <v>45719</v>
      </c>
      <c r="G24" s="394">
        <f>+'Pivot meeting'!D19</f>
        <v>45719</v>
      </c>
      <c r="H24" s="394" t="str">
        <f>+'Pivot meeting'!E19</f>
        <v>Pesaro</v>
      </c>
      <c r="I24" s="394" t="str">
        <f>+'Pivot meeting'!F19</f>
        <v>Marche</v>
      </c>
      <c r="J24" s="394" t="str">
        <f>+'Pivot meeting'!G19</f>
        <v>Congrua</v>
      </c>
      <c r="K24" s="394" t="str">
        <f>+'Pivot meeting'!H19</f>
        <v>Business and industrial products</v>
      </c>
      <c r="L24" s="394" t="str">
        <f>+'Pivot meeting'!I19</f>
        <v>Seed</v>
      </c>
      <c r="M24" s="394" t="str">
        <f>+'Pivot meeting'!J19</f>
        <v>Assente</v>
      </c>
      <c r="N24" s="414" t="str">
        <f>+'Pivot meeting'!K19</f>
        <v>Vertis Venture 5 Scaleup</v>
      </c>
      <c r="O24" s="456"/>
      <c r="P24" s="415"/>
      <c r="Q24" s="32"/>
    </row>
    <row r="25" spans="3:17" ht="101.55" customHeight="1" x14ac:dyDescent="0.3">
      <c r="C25" s="24"/>
      <c r="D25" s="392">
        <f>+'Pivot meeting'!A20</f>
        <v>3699</v>
      </c>
      <c r="E25" s="393" t="str">
        <f>+'Pivot meeting'!B20</f>
        <v>EYE4NIR</v>
      </c>
      <c r="F25" s="394">
        <f>+'Pivot meeting'!C20</f>
        <v>45715</v>
      </c>
      <c r="G25" s="394">
        <f>+'Pivot meeting'!D20</f>
        <v>45715</v>
      </c>
      <c r="H25" s="394" t="str">
        <f>+'Pivot meeting'!E20</f>
        <v>Lecco</v>
      </c>
      <c r="I25" s="394" t="str">
        <f>+'Pivot meeting'!F20</f>
        <v>Lombardia</v>
      </c>
      <c r="J25" s="394" t="str">
        <f>+'Pivot meeting'!G20</f>
        <v>Congrua</v>
      </c>
      <c r="K25" s="394" t="str">
        <f>+'Pivot meeting'!H20</f>
        <v>Industrial measurement, sensing and control</v>
      </c>
      <c r="L25" s="394" t="str">
        <f>+'Pivot meeting'!I20</f>
        <v>Seed</v>
      </c>
      <c r="M25" s="394" t="str">
        <f>+'Pivot meeting'!J20</f>
        <v>Politecnico di Milano</v>
      </c>
      <c r="N25" s="414" t="str">
        <f>+'Pivot meeting'!K20</f>
        <v>Vertis Venture 5 Scaleup</v>
      </c>
      <c r="O25" s="456"/>
      <c r="P25" s="415"/>
      <c r="Q25" s="32"/>
    </row>
    <row r="26" spans="3:17" ht="101.55" customHeight="1" x14ac:dyDescent="0.3">
      <c r="C26" s="24"/>
      <c r="D26" s="392">
        <f>+'Pivot meeting'!A21</f>
        <v>3700</v>
      </c>
      <c r="E26" s="393" t="str">
        <f>+'Pivot meeting'!B21</f>
        <v>Relifeme</v>
      </c>
      <c r="F26" s="394">
        <f>+'Pivot meeting'!C21</f>
        <v>45719</v>
      </c>
      <c r="G26" s="394">
        <f>+'Pivot meeting'!D21</f>
        <v>45719</v>
      </c>
      <c r="H26" s="394" t="str">
        <f>+'Pivot meeting'!E21</f>
        <v>Roma</v>
      </c>
      <c r="I26" s="394" t="str">
        <f>+'Pivot meeting'!F21</f>
        <v>Lazio</v>
      </c>
      <c r="J26" s="394" t="str">
        <f>+'Pivot meeting'!G21</f>
        <v>Congrua</v>
      </c>
      <c r="K26" s="394" t="str">
        <f>+'Pivot meeting'!H21</f>
        <v>Internet technologies</v>
      </c>
      <c r="L26" s="394" t="str">
        <f>+'Pivot meeting'!I21</f>
        <v>Seed</v>
      </c>
      <c r="M26" s="394" t="str">
        <f>+'Pivot meeting'!J21</f>
        <v>Assente</v>
      </c>
      <c r="N26" s="414" t="str">
        <f>+'Pivot meeting'!K21</f>
        <v>Vertis Venture 5 Scaleup</v>
      </c>
      <c r="O26" s="456"/>
      <c r="P26" s="415"/>
      <c r="Q26" s="32"/>
    </row>
    <row r="27" spans="3:17" ht="101.55" customHeight="1" x14ac:dyDescent="0.3">
      <c r="C27" s="24"/>
      <c r="D27" s="392">
        <f>+'Pivot meeting'!A22</f>
        <v>3701</v>
      </c>
      <c r="E27" s="393" t="str">
        <f>+'Pivot meeting'!B22</f>
        <v>DatiSalute</v>
      </c>
      <c r="F27" s="394">
        <f>+'Pivot meeting'!C22</f>
        <v>45719</v>
      </c>
      <c r="G27" s="394">
        <f>+'Pivot meeting'!D22</f>
        <v>45719</v>
      </c>
      <c r="H27" s="394" t="str">
        <f>+'Pivot meeting'!E22</f>
        <v>Roma</v>
      </c>
      <c r="I27" s="394" t="str">
        <f>+'Pivot meeting'!F22</f>
        <v>Lazio</v>
      </c>
      <c r="J27" s="394" t="str">
        <f>+'Pivot meeting'!G22</f>
        <v>Congrua</v>
      </c>
      <c r="K27" s="394" t="str">
        <f>+'Pivot meeting'!H22</f>
        <v>Software: other</v>
      </c>
      <c r="L27" s="394" t="str">
        <f>+'Pivot meeting'!I22</f>
        <v>Seed</v>
      </c>
      <c r="M27" s="394" t="str">
        <f>+'Pivot meeting'!J22</f>
        <v>Assente</v>
      </c>
      <c r="N27" s="414" t="str">
        <f>+'Pivot meeting'!K22</f>
        <v>Vertis Venture 5 Scaleup</v>
      </c>
      <c r="O27" s="456"/>
      <c r="P27" s="415"/>
      <c r="Q27" s="32"/>
    </row>
    <row r="28" spans="3:17" ht="101.55" customHeight="1" x14ac:dyDescent="0.3">
      <c r="C28" s="24"/>
      <c r="D28" s="392">
        <f>+'Pivot meeting'!A23</f>
        <v>3702</v>
      </c>
      <c r="E28" s="393" t="str">
        <f>+'Pivot meeting'!B23</f>
        <v>Check&amp;Love</v>
      </c>
      <c r="F28" s="394">
        <f>+'Pivot meeting'!C23</f>
        <v>45719</v>
      </c>
      <c r="G28" s="394">
        <f>+'Pivot meeting'!D23</f>
        <v>45719</v>
      </c>
      <c r="H28" s="394" t="str">
        <f>+'Pivot meeting'!E23</f>
        <v>Roma</v>
      </c>
      <c r="I28" s="394" t="str">
        <f>+'Pivot meeting'!F23</f>
        <v>Lazio</v>
      </c>
      <c r="J28" s="394" t="str">
        <f>+'Pivot meeting'!G23</f>
        <v>Congrua</v>
      </c>
      <c r="K28" s="394" t="str">
        <f>+'Pivot meeting'!H23</f>
        <v>Internet technologies</v>
      </c>
      <c r="L28" s="394" t="str">
        <f>+'Pivot meeting'!I23</f>
        <v>Seed</v>
      </c>
      <c r="M28" s="394" t="str">
        <f>+'Pivot meeting'!J23</f>
        <v>Assente</v>
      </c>
      <c r="N28" s="414" t="str">
        <f>+'Pivot meeting'!K23</f>
        <v>Vertis Venture 5 Scaleup</v>
      </c>
      <c r="O28" s="456"/>
      <c r="P28" s="415"/>
      <c r="Q28" s="32"/>
    </row>
    <row r="29" spans="3:17" x14ac:dyDescent="0.3">
      <c r="C29" s="33"/>
      <c r="D29" s="34"/>
      <c r="E29" s="34"/>
      <c r="F29" s="34"/>
      <c r="G29" s="34"/>
      <c r="H29" s="34"/>
      <c r="I29" s="34"/>
      <c r="J29" s="34"/>
      <c r="K29" s="34"/>
      <c r="L29" s="34"/>
      <c r="M29" s="34"/>
      <c r="N29" s="34"/>
      <c r="O29" s="34"/>
      <c r="P29" s="34"/>
      <c r="Q29" s="35"/>
    </row>
  </sheetData>
  <autoFilter ref="D9:P28" xr:uid="{00000000-0009-0000-0000-000006000000}"/>
  <mergeCells count="2">
    <mergeCell ref="D8:P8"/>
    <mergeCell ref="D4:P4"/>
  </mergeCells>
  <conditionalFormatting sqref="N9:P9">
    <cfRule type="containsText" dxfId="2" priority="57" operator="containsText" text="Transfer">
      <formula>NOT(ISERROR(SEARCH("Transfer",N9)))</formula>
    </cfRule>
  </conditionalFormatting>
  <conditionalFormatting sqref="Q10:Q28">
    <cfRule type="cellIs" dxfId="1" priority="117" operator="equal">
      <formula>"Vertis Venture 3 Technology Transfer"</formula>
    </cfRule>
    <cfRule type="cellIs" dxfId="0" priority="118" operator="equal">
      <formula>"Vertis Venture 2 Scaleup"</formula>
    </cfRule>
  </conditionalFormatting>
  <printOptions horizontalCentered="1"/>
  <pageMargins left="0.23622047244094491" right="0.23622047244094491" top="0.39370078740157483" bottom="0.39370078740157483" header="0.31496062992125984" footer="0.31496062992125984"/>
  <pageSetup paperSize="9" scale="23" fitToHeight="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0" tint="-0.14999847407452621"/>
  </sheetPr>
  <dimension ref="B1:H235"/>
  <sheetViews>
    <sheetView showGridLines="0" zoomScale="85" zoomScaleNormal="85" workbookViewId="0">
      <pane ySplit="1" topLeftCell="A158" activePane="bottomLeft" state="frozen"/>
      <selection activeCell="E226" sqref="E226"/>
      <selection pane="bottomLeft" activeCell="C167" sqref="C167"/>
    </sheetView>
  </sheetViews>
  <sheetFormatPr defaultColWidth="8.77734375" defaultRowHeight="10.199999999999999" x14ac:dyDescent="0.3"/>
  <cols>
    <col min="1" max="1" width="5.109375" style="98" customWidth="1"/>
    <col min="2" max="2" width="40.77734375" style="265" bestFit="1" customWidth="1"/>
    <col min="3" max="3" width="32.6640625" style="265" customWidth="1"/>
    <col min="4" max="4" width="8" style="266" customWidth="1"/>
    <col min="5" max="5" width="47" style="267" customWidth="1"/>
    <col min="6" max="6" width="10.77734375" style="268" customWidth="1"/>
    <col min="7" max="7" width="70.6640625" style="268" customWidth="1"/>
    <col min="8" max="8" width="22.77734375" style="98" customWidth="1"/>
    <col min="9" max="16384" width="8.77734375" style="98"/>
  </cols>
  <sheetData>
    <row r="1" spans="2:8" ht="30.6" x14ac:dyDescent="0.3">
      <c r="B1" s="91" t="s">
        <v>240</v>
      </c>
      <c r="C1" s="92" t="s">
        <v>241</v>
      </c>
      <c r="D1" s="93" t="s">
        <v>242</v>
      </c>
      <c r="E1" s="94" t="s">
        <v>243</v>
      </c>
      <c r="F1" s="95" t="s">
        <v>244</v>
      </c>
      <c r="G1" s="96" t="s">
        <v>245</v>
      </c>
      <c r="H1" s="97" t="s">
        <v>246</v>
      </c>
    </row>
    <row r="2" spans="2:8" x14ac:dyDescent="0.3">
      <c r="B2" s="99" t="s">
        <v>247</v>
      </c>
      <c r="C2" s="99" t="s">
        <v>248</v>
      </c>
      <c r="D2" s="100">
        <v>1</v>
      </c>
      <c r="E2" s="101" t="s">
        <v>249</v>
      </c>
      <c r="F2" s="102" t="s">
        <v>250</v>
      </c>
      <c r="G2" s="103" t="s">
        <v>251</v>
      </c>
      <c r="H2" s="546" t="s">
        <v>252</v>
      </c>
    </row>
    <row r="3" spans="2:8" x14ac:dyDescent="0.2">
      <c r="B3" s="104" t="s">
        <v>247</v>
      </c>
      <c r="C3" s="104" t="s">
        <v>248</v>
      </c>
      <c r="D3" s="105">
        <v>1</v>
      </c>
      <c r="E3" s="106" t="s">
        <v>249</v>
      </c>
      <c r="F3" s="107" t="s">
        <v>253</v>
      </c>
      <c r="G3" s="108" t="s">
        <v>254</v>
      </c>
      <c r="H3" s="547"/>
    </row>
    <row r="4" spans="2:8" x14ac:dyDescent="0.2">
      <c r="B4" s="104" t="s">
        <v>247</v>
      </c>
      <c r="C4" s="104" t="s">
        <v>248</v>
      </c>
      <c r="D4" s="105">
        <v>1</v>
      </c>
      <c r="E4" s="106" t="s">
        <v>249</v>
      </c>
      <c r="F4" s="107" t="s">
        <v>255</v>
      </c>
      <c r="G4" s="108" t="s">
        <v>256</v>
      </c>
      <c r="H4" s="547"/>
    </row>
    <row r="5" spans="2:8" x14ac:dyDescent="0.2">
      <c r="B5" s="104" t="s">
        <v>247</v>
      </c>
      <c r="C5" s="104" t="s">
        <v>248</v>
      </c>
      <c r="D5" s="105">
        <v>1</v>
      </c>
      <c r="E5" s="106" t="s">
        <v>249</v>
      </c>
      <c r="F5" s="109" t="s">
        <v>257</v>
      </c>
      <c r="G5" s="108" t="s">
        <v>258</v>
      </c>
      <c r="H5" s="547"/>
    </row>
    <row r="6" spans="2:8" x14ac:dyDescent="0.2">
      <c r="B6" s="104" t="s">
        <v>247</v>
      </c>
      <c r="C6" s="104" t="s">
        <v>248</v>
      </c>
      <c r="D6" s="105">
        <v>1</v>
      </c>
      <c r="E6" s="106" t="s">
        <v>249</v>
      </c>
      <c r="F6" s="109" t="s">
        <v>259</v>
      </c>
      <c r="G6" s="108" t="s">
        <v>260</v>
      </c>
      <c r="H6" s="547"/>
    </row>
    <row r="7" spans="2:8" x14ac:dyDescent="0.2">
      <c r="B7" s="104" t="s">
        <v>247</v>
      </c>
      <c r="C7" s="104" t="s">
        <v>248</v>
      </c>
      <c r="D7" s="105">
        <v>1</v>
      </c>
      <c r="E7" s="110" t="s">
        <v>249</v>
      </c>
      <c r="F7" s="111" t="s">
        <v>261</v>
      </c>
      <c r="G7" s="112" t="s">
        <v>262</v>
      </c>
      <c r="H7" s="547"/>
    </row>
    <row r="8" spans="2:8" x14ac:dyDescent="0.3">
      <c r="B8" s="104" t="s">
        <v>247</v>
      </c>
      <c r="C8" s="104" t="s">
        <v>248</v>
      </c>
      <c r="D8" s="100">
        <v>2</v>
      </c>
      <c r="E8" s="101" t="s">
        <v>263</v>
      </c>
      <c r="F8" s="113" t="s">
        <v>264</v>
      </c>
      <c r="G8" s="114" t="s">
        <v>265</v>
      </c>
      <c r="H8" s="547"/>
    </row>
    <row r="9" spans="2:8" x14ac:dyDescent="0.2">
      <c r="B9" s="104" t="s">
        <v>247</v>
      </c>
      <c r="C9" s="104" t="s">
        <v>248</v>
      </c>
      <c r="D9" s="105">
        <v>2</v>
      </c>
      <c r="E9" s="115" t="s">
        <v>263</v>
      </c>
      <c r="F9" s="113">
        <v>3</v>
      </c>
      <c r="G9" s="114" t="s">
        <v>266</v>
      </c>
      <c r="H9" s="547"/>
    </row>
    <row r="10" spans="2:8" x14ac:dyDescent="0.2">
      <c r="B10" s="104" t="s">
        <v>247</v>
      </c>
      <c r="C10" s="104" t="s">
        <v>248</v>
      </c>
      <c r="D10" s="105">
        <v>2</v>
      </c>
      <c r="E10" s="115" t="s">
        <v>263</v>
      </c>
      <c r="F10" s="113" t="s">
        <v>267</v>
      </c>
      <c r="G10" s="114" t="s">
        <v>268</v>
      </c>
      <c r="H10" s="547"/>
    </row>
    <row r="11" spans="2:8" x14ac:dyDescent="0.2">
      <c r="B11" s="104" t="s">
        <v>247</v>
      </c>
      <c r="C11" s="104" t="s">
        <v>248</v>
      </c>
      <c r="D11" s="105">
        <v>2</v>
      </c>
      <c r="E11" s="115" t="s">
        <v>263</v>
      </c>
      <c r="F11" s="107" t="s">
        <v>269</v>
      </c>
      <c r="G11" s="108" t="s">
        <v>270</v>
      </c>
      <c r="H11" s="547"/>
    </row>
    <row r="12" spans="2:8" x14ac:dyDescent="0.2">
      <c r="B12" s="104" t="s">
        <v>247</v>
      </c>
      <c r="C12" s="104" t="s">
        <v>248</v>
      </c>
      <c r="D12" s="105">
        <v>2</v>
      </c>
      <c r="E12" s="115" t="s">
        <v>263</v>
      </c>
      <c r="F12" s="116">
        <v>75</v>
      </c>
      <c r="G12" s="112" t="s">
        <v>271</v>
      </c>
      <c r="H12" s="547"/>
    </row>
    <row r="13" spans="2:8" x14ac:dyDescent="0.3">
      <c r="B13" s="104" t="s">
        <v>247</v>
      </c>
      <c r="C13" s="104" t="s">
        <v>248</v>
      </c>
      <c r="D13" s="100">
        <v>3</v>
      </c>
      <c r="E13" s="101" t="s">
        <v>272</v>
      </c>
      <c r="F13" s="117">
        <v>2</v>
      </c>
      <c r="G13" s="103" t="s">
        <v>273</v>
      </c>
      <c r="H13" s="547"/>
    </row>
    <row r="14" spans="2:8" x14ac:dyDescent="0.2">
      <c r="B14" s="104" t="s">
        <v>247</v>
      </c>
      <c r="C14" s="104" t="s">
        <v>248</v>
      </c>
      <c r="D14" s="105">
        <v>3</v>
      </c>
      <c r="E14" s="115" t="s">
        <v>272</v>
      </c>
      <c r="F14" s="118"/>
      <c r="G14" s="112" t="s">
        <v>274</v>
      </c>
      <c r="H14" s="547"/>
    </row>
    <row r="15" spans="2:8" x14ac:dyDescent="0.3">
      <c r="B15" s="104" t="s">
        <v>247</v>
      </c>
      <c r="C15" s="104" t="s">
        <v>248</v>
      </c>
      <c r="D15" s="100">
        <v>4</v>
      </c>
      <c r="E15" s="101" t="s">
        <v>275</v>
      </c>
      <c r="F15" s="102" t="s">
        <v>276</v>
      </c>
      <c r="G15" s="103" t="s">
        <v>277</v>
      </c>
      <c r="H15" s="547"/>
    </row>
    <row r="16" spans="2:8" x14ac:dyDescent="0.2">
      <c r="B16" s="119" t="s">
        <v>247</v>
      </c>
      <c r="C16" s="119" t="s">
        <v>248</v>
      </c>
      <c r="D16" s="105">
        <v>4</v>
      </c>
      <c r="E16" s="115" t="s">
        <v>275</v>
      </c>
      <c r="F16" s="120" t="s">
        <v>278</v>
      </c>
      <c r="G16" s="112" t="s">
        <v>279</v>
      </c>
      <c r="H16" s="548"/>
    </row>
    <row r="17" spans="2:8" x14ac:dyDescent="0.3">
      <c r="B17" s="121" t="s">
        <v>247</v>
      </c>
      <c r="C17" s="121" t="s">
        <v>280</v>
      </c>
      <c r="D17" s="122">
        <v>5</v>
      </c>
      <c r="E17" s="123" t="s">
        <v>281</v>
      </c>
      <c r="F17" s="124" t="s">
        <v>282</v>
      </c>
      <c r="G17" s="125" t="s">
        <v>283</v>
      </c>
      <c r="H17" s="549" t="s">
        <v>284</v>
      </c>
    </row>
    <row r="18" spans="2:8" x14ac:dyDescent="0.2">
      <c r="B18" s="126" t="str">
        <f>+B17</f>
        <v>AGRICULTURE, CHEMICALS AND MATERIALS</v>
      </c>
      <c r="C18" s="126" t="str">
        <f>+C17</f>
        <v>CHEMICALS AND MATERIALS</v>
      </c>
      <c r="D18" s="127">
        <v>5</v>
      </c>
      <c r="E18" s="128" t="s">
        <v>281</v>
      </c>
      <c r="F18" s="129" t="s">
        <v>285</v>
      </c>
      <c r="G18" s="130" t="s">
        <v>286</v>
      </c>
      <c r="H18" s="550"/>
    </row>
    <row r="19" spans="2:8" x14ac:dyDescent="0.2">
      <c r="B19" s="126" t="str">
        <f t="shared" ref="B19:C34" si="0">+B18</f>
        <v>AGRICULTURE, CHEMICALS AND MATERIALS</v>
      </c>
      <c r="C19" s="126" t="str">
        <f t="shared" si="0"/>
        <v>CHEMICALS AND MATERIALS</v>
      </c>
      <c r="D19" s="127">
        <v>5</v>
      </c>
      <c r="E19" s="128" t="s">
        <v>281</v>
      </c>
      <c r="F19" s="129" t="s">
        <v>287</v>
      </c>
      <c r="G19" s="130" t="s">
        <v>288</v>
      </c>
      <c r="H19" s="550"/>
    </row>
    <row r="20" spans="2:8" x14ac:dyDescent="0.2">
      <c r="B20" s="126" t="str">
        <f t="shared" si="0"/>
        <v>AGRICULTURE, CHEMICALS AND MATERIALS</v>
      </c>
      <c r="C20" s="126" t="str">
        <f t="shared" si="0"/>
        <v>CHEMICALS AND MATERIALS</v>
      </c>
      <c r="D20" s="127">
        <v>5</v>
      </c>
      <c r="E20" s="128" t="s">
        <v>281</v>
      </c>
      <c r="F20" s="129" t="s">
        <v>289</v>
      </c>
      <c r="G20" s="130" t="s">
        <v>290</v>
      </c>
      <c r="H20" s="550"/>
    </row>
    <row r="21" spans="2:8" x14ac:dyDescent="0.2">
      <c r="B21" s="126" t="str">
        <f t="shared" si="0"/>
        <v>AGRICULTURE, CHEMICALS AND MATERIALS</v>
      </c>
      <c r="C21" s="126" t="str">
        <f t="shared" si="0"/>
        <v>CHEMICALS AND MATERIALS</v>
      </c>
      <c r="D21" s="127">
        <v>5</v>
      </c>
      <c r="E21" s="128" t="s">
        <v>281</v>
      </c>
      <c r="F21" s="129" t="s">
        <v>291</v>
      </c>
      <c r="G21" s="130" t="s">
        <v>292</v>
      </c>
      <c r="H21" s="550"/>
    </row>
    <row r="22" spans="2:8" x14ac:dyDescent="0.3">
      <c r="B22" s="126" t="str">
        <f t="shared" si="0"/>
        <v>AGRICULTURE, CHEMICALS AND MATERIALS</v>
      </c>
      <c r="C22" s="126" t="str">
        <f t="shared" si="0"/>
        <v>CHEMICALS AND MATERIALS</v>
      </c>
      <c r="D22" s="122">
        <v>6</v>
      </c>
      <c r="E22" s="123" t="s">
        <v>293</v>
      </c>
      <c r="F22" s="124" t="s">
        <v>294</v>
      </c>
      <c r="G22" s="125" t="s">
        <v>295</v>
      </c>
      <c r="H22" s="550"/>
    </row>
    <row r="23" spans="2:8" x14ac:dyDescent="0.2">
      <c r="B23" s="126" t="str">
        <f t="shared" si="0"/>
        <v>AGRICULTURE, CHEMICALS AND MATERIALS</v>
      </c>
      <c r="C23" s="126" t="str">
        <f t="shared" si="0"/>
        <v>CHEMICALS AND MATERIALS</v>
      </c>
      <c r="D23" s="127">
        <v>6</v>
      </c>
      <c r="E23" s="128" t="s">
        <v>293</v>
      </c>
      <c r="F23" s="131" t="s">
        <v>296</v>
      </c>
      <c r="G23" s="130" t="s">
        <v>297</v>
      </c>
      <c r="H23" s="550"/>
    </row>
    <row r="24" spans="2:8" x14ac:dyDescent="0.2">
      <c r="B24" s="126" t="str">
        <f t="shared" si="0"/>
        <v>AGRICULTURE, CHEMICALS AND MATERIALS</v>
      </c>
      <c r="C24" s="126" t="str">
        <f t="shared" si="0"/>
        <v>CHEMICALS AND MATERIALS</v>
      </c>
      <c r="D24" s="127">
        <v>6</v>
      </c>
      <c r="E24" s="128" t="s">
        <v>293</v>
      </c>
      <c r="F24" s="131" t="s">
        <v>298</v>
      </c>
      <c r="G24" s="130" t="s">
        <v>299</v>
      </c>
      <c r="H24" s="550"/>
    </row>
    <row r="25" spans="2:8" x14ac:dyDescent="0.2">
      <c r="B25" s="126" t="str">
        <f t="shared" si="0"/>
        <v>AGRICULTURE, CHEMICALS AND MATERIALS</v>
      </c>
      <c r="C25" s="126" t="str">
        <f t="shared" si="0"/>
        <v>CHEMICALS AND MATERIALS</v>
      </c>
      <c r="D25" s="127">
        <v>6</v>
      </c>
      <c r="E25" s="128" t="s">
        <v>293</v>
      </c>
      <c r="F25" s="131" t="s">
        <v>300</v>
      </c>
      <c r="G25" s="130" t="s">
        <v>301</v>
      </c>
      <c r="H25" s="550"/>
    </row>
    <row r="26" spans="2:8" x14ac:dyDescent="0.2">
      <c r="B26" s="126" t="str">
        <f t="shared" si="0"/>
        <v>AGRICULTURE, CHEMICALS AND MATERIALS</v>
      </c>
      <c r="C26" s="126" t="str">
        <f t="shared" si="0"/>
        <v>CHEMICALS AND MATERIALS</v>
      </c>
      <c r="D26" s="127">
        <v>6</v>
      </c>
      <c r="E26" s="128" t="s">
        <v>293</v>
      </c>
      <c r="F26" s="131" t="s">
        <v>302</v>
      </c>
      <c r="G26" s="130" t="s">
        <v>303</v>
      </c>
      <c r="H26" s="550"/>
    </row>
    <row r="27" spans="2:8" x14ac:dyDescent="0.3">
      <c r="B27" s="126" t="str">
        <f t="shared" si="0"/>
        <v>AGRICULTURE, CHEMICALS AND MATERIALS</v>
      </c>
      <c r="C27" s="126" t="str">
        <f t="shared" si="0"/>
        <v>CHEMICALS AND MATERIALS</v>
      </c>
      <c r="D27" s="122">
        <v>7</v>
      </c>
      <c r="E27" s="123" t="s">
        <v>304</v>
      </c>
      <c r="F27" s="132" t="s">
        <v>305</v>
      </c>
      <c r="G27" s="133" t="s">
        <v>306</v>
      </c>
      <c r="H27" s="551"/>
    </row>
    <row r="28" spans="2:8" x14ac:dyDescent="0.2">
      <c r="B28" s="126" t="str">
        <f t="shared" si="0"/>
        <v>AGRICULTURE, CHEMICALS AND MATERIALS</v>
      </c>
      <c r="C28" s="126" t="str">
        <f t="shared" si="0"/>
        <v>CHEMICALS AND MATERIALS</v>
      </c>
      <c r="D28" s="127">
        <v>7</v>
      </c>
      <c r="E28" s="128" t="s">
        <v>304</v>
      </c>
      <c r="F28" s="98" t="s">
        <v>307</v>
      </c>
      <c r="G28" s="134" t="s">
        <v>308</v>
      </c>
      <c r="H28" s="551"/>
    </row>
    <row r="29" spans="2:8" x14ac:dyDescent="0.2">
      <c r="B29" s="126" t="str">
        <f t="shared" si="0"/>
        <v>AGRICULTURE, CHEMICALS AND MATERIALS</v>
      </c>
      <c r="C29" s="126" t="str">
        <f t="shared" si="0"/>
        <v>CHEMICALS AND MATERIALS</v>
      </c>
      <c r="D29" s="127">
        <v>7</v>
      </c>
      <c r="E29" s="128" t="s">
        <v>304</v>
      </c>
      <c r="F29" s="135" t="s">
        <v>309</v>
      </c>
      <c r="G29" s="136" t="s">
        <v>310</v>
      </c>
      <c r="H29" s="551"/>
    </row>
    <row r="30" spans="2:8" x14ac:dyDescent="0.2">
      <c r="B30" s="126" t="str">
        <f t="shared" si="0"/>
        <v>AGRICULTURE, CHEMICALS AND MATERIALS</v>
      </c>
      <c r="C30" s="126" t="str">
        <f t="shared" si="0"/>
        <v>CHEMICALS AND MATERIALS</v>
      </c>
      <c r="D30" s="127">
        <v>7</v>
      </c>
      <c r="E30" s="128" t="s">
        <v>304</v>
      </c>
      <c r="F30" s="135" t="s">
        <v>311</v>
      </c>
      <c r="G30" s="136" t="s">
        <v>312</v>
      </c>
      <c r="H30" s="551"/>
    </row>
    <row r="31" spans="2:8" x14ac:dyDescent="0.2">
      <c r="B31" s="126" t="str">
        <f t="shared" si="0"/>
        <v>AGRICULTURE, CHEMICALS AND MATERIALS</v>
      </c>
      <c r="C31" s="126" t="str">
        <f t="shared" si="0"/>
        <v>CHEMICALS AND MATERIALS</v>
      </c>
      <c r="D31" s="127">
        <v>7</v>
      </c>
      <c r="E31" s="128" t="s">
        <v>304</v>
      </c>
      <c r="F31" s="137" t="s">
        <v>313</v>
      </c>
      <c r="G31" s="138" t="s">
        <v>314</v>
      </c>
      <c r="H31" s="551"/>
    </row>
    <row r="32" spans="2:8" x14ac:dyDescent="0.2">
      <c r="B32" s="126" t="str">
        <f t="shared" si="0"/>
        <v>AGRICULTURE, CHEMICALS AND MATERIALS</v>
      </c>
      <c r="C32" s="126" t="str">
        <f t="shared" si="0"/>
        <v>CHEMICALS AND MATERIALS</v>
      </c>
      <c r="D32" s="127">
        <v>7</v>
      </c>
      <c r="E32" s="128" t="s">
        <v>304</v>
      </c>
      <c r="F32" s="139" t="s">
        <v>315</v>
      </c>
      <c r="G32" s="138" t="s">
        <v>316</v>
      </c>
      <c r="H32" s="551"/>
    </row>
    <row r="33" spans="2:8" x14ac:dyDescent="0.2">
      <c r="B33" s="126" t="str">
        <f t="shared" si="0"/>
        <v>AGRICULTURE, CHEMICALS AND MATERIALS</v>
      </c>
      <c r="C33" s="126" t="str">
        <f t="shared" si="0"/>
        <v>CHEMICALS AND MATERIALS</v>
      </c>
      <c r="D33" s="127">
        <v>7</v>
      </c>
      <c r="E33" s="128" t="s">
        <v>304</v>
      </c>
      <c r="F33" s="139" t="s">
        <v>317</v>
      </c>
      <c r="G33" s="138" t="s">
        <v>318</v>
      </c>
      <c r="H33" s="551"/>
    </row>
    <row r="34" spans="2:8" x14ac:dyDescent="0.2">
      <c r="B34" s="126" t="str">
        <f t="shared" si="0"/>
        <v>AGRICULTURE, CHEMICALS AND MATERIALS</v>
      </c>
      <c r="C34" s="126" t="str">
        <f t="shared" si="0"/>
        <v>CHEMICALS AND MATERIALS</v>
      </c>
      <c r="D34" s="127">
        <v>7</v>
      </c>
      <c r="E34" s="128" t="s">
        <v>304</v>
      </c>
      <c r="F34" s="140" t="s">
        <v>319</v>
      </c>
      <c r="G34" s="141" t="s">
        <v>320</v>
      </c>
      <c r="H34" s="551"/>
    </row>
    <row r="35" spans="2:8" x14ac:dyDescent="0.3">
      <c r="B35" s="126" t="str">
        <f t="shared" ref="B35:C40" si="1">+B34</f>
        <v>AGRICULTURE, CHEMICALS AND MATERIALS</v>
      </c>
      <c r="C35" s="126" t="str">
        <f t="shared" si="1"/>
        <v>CHEMICALS AND MATERIALS</v>
      </c>
      <c r="D35" s="122">
        <v>8</v>
      </c>
      <c r="E35" s="123" t="s">
        <v>321</v>
      </c>
      <c r="F35" s="124" t="s">
        <v>322</v>
      </c>
      <c r="G35" s="130" t="s">
        <v>323</v>
      </c>
      <c r="H35" s="550"/>
    </row>
    <row r="36" spans="2:8" x14ac:dyDescent="0.2">
      <c r="B36" s="126" t="str">
        <f t="shared" si="1"/>
        <v>AGRICULTURE, CHEMICALS AND MATERIALS</v>
      </c>
      <c r="C36" s="126" t="str">
        <f t="shared" si="1"/>
        <v>CHEMICALS AND MATERIALS</v>
      </c>
      <c r="D36" s="127">
        <v>8</v>
      </c>
      <c r="E36" s="142" t="s">
        <v>321</v>
      </c>
      <c r="F36" s="143" t="s">
        <v>324</v>
      </c>
      <c r="G36" s="144" t="s">
        <v>325</v>
      </c>
      <c r="H36" s="550"/>
    </row>
    <row r="37" spans="2:8" x14ac:dyDescent="0.3">
      <c r="B37" s="126" t="str">
        <f t="shared" si="1"/>
        <v>AGRICULTURE, CHEMICALS AND MATERIALS</v>
      </c>
      <c r="C37" s="126" t="str">
        <f t="shared" si="1"/>
        <v>CHEMICALS AND MATERIALS</v>
      </c>
      <c r="D37" s="122">
        <v>9</v>
      </c>
      <c r="E37" s="123" t="s">
        <v>326</v>
      </c>
      <c r="F37" s="124" t="s">
        <v>327</v>
      </c>
      <c r="G37" s="125" t="s">
        <v>328</v>
      </c>
      <c r="H37" s="550"/>
    </row>
    <row r="38" spans="2:8" x14ac:dyDescent="0.2">
      <c r="B38" s="126" t="str">
        <f t="shared" si="1"/>
        <v>AGRICULTURE, CHEMICALS AND MATERIALS</v>
      </c>
      <c r="C38" s="126" t="str">
        <f t="shared" si="1"/>
        <v>CHEMICALS AND MATERIALS</v>
      </c>
      <c r="D38" s="127">
        <v>9</v>
      </c>
      <c r="E38" s="128" t="s">
        <v>326</v>
      </c>
      <c r="F38" s="129" t="s">
        <v>329</v>
      </c>
      <c r="G38" s="130" t="s">
        <v>330</v>
      </c>
      <c r="H38" s="550"/>
    </row>
    <row r="39" spans="2:8" x14ac:dyDescent="0.2">
      <c r="B39" s="126" t="str">
        <f t="shared" si="1"/>
        <v>AGRICULTURE, CHEMICALS AND MATERIALS</v>
      </c>
      <c r="C39" s="126" t="str">
        <f t="shared" si="1"/>
        <v>CHEMICALS AND MATERIALS</v>
      </c>
      <c r="D39" s="127">
        <v>9</v>
      </c>
      <c r="E39" s="128" t="s">
        <v>326</v>
      </c>
      <c r="F39" s="143" t="s">
        <v>331</v>
      </c>
      <c r="G39" s="144" t="s">
        <v>332</v>
      </c>
      <c r="H39" s="550"/>
    </row>
    <row r="40" spans="2:8" x14ac:dyDescent="0.3">
      <c r="B40" s="145" t="str">
        <f t="shared" si="1"/>
        <v>AGRICULTURE, CHEMICALS AND MATERIALS</v>
      </c>
      <c r="C40" s="145" t="str">
        <f t="shared" si="1"/>
        <v>CHEMICALS AND MATERIALS</v>
      </c>
      <c r="D40" s="122">
        <v>10</v>
      </c>
      <c r="E40" s="123" t="s">
        <v>333</v>
      </c>
      <c r="F40" s="146"/>
      <c r="G40" s="146"/>
      <c r="H40" s="552"/>
    </row>
    <row r="41" spans="2:8" x14ac:dyDescent="0.3">
      <c r="B41" s="147" t="s">
        <v>334</v>
      </c>
      <c r="C41" s="147" t="s">
        <v>335</v>
      </c>
      <c r="D41" s="148">
        <v>11</v>
      </c>
      <c r="E41" s="149" t="s">
        <v>336</v>
      </c>
      <c r="F41" s="150"/>
      <c r="G41" s="103" t="s">
        <v>337</v>
      </c>
      <c r="H41" s="553" t="s">
        <v>338</v>
      </c>
    </row>
    <row r="42" spans="2:8" x14ac:dyDescent="0.2">
      <c r="B42" s="151" t="str">
        <f>+B41</f>
        <v>BUSINESS AND INDUSTRIAL PRODUCTS AND SERVICES</v>
      </c>
      <c r="C42" s="151" t="str">
        <f>+C41</f>
        <v>BUSINESS AND INDUSTRIAL PRODUCTS</v>
      </c>
      <c r="D42" s="152">
        <v>11</v>
      </c>
      <c r="E42" s="153" t="s">
        <v>336</v>
      </c>
      <c r="F42" s="154" t="s">
        <v>339</v>
      </c>
      <c r="G42" s="108" t="s">
        <v>340</v>
      </c>
      <c r="H42" s="554"/>
    </row>
    <row r="43" spans="2:8" x14ac:dyDescent="0.2">
      <c r="B43" s="151" t="str">
        <f t="shared" ref="B43:C58" si="2">+B42</f>
        <v>BUSINESS AND INDUSTRIAL PRODUCTS AND SERVICES</v>
      </c>
      <c r="C43" s="151" t="str">
        <f t="shared" si="2"/>
        <v>BUSINESS AND INDUSTRIAL PRODUCTS</v>
      </c>
      <c r="D43" s="152">
        <v>11</v>
      </c>
      <c r="E43" s="153" t="s">
        <v>336</v>
      </c>
      <c r="F43" s="154" t="s">
        <v>341</v>
      </c>
      <c r="G43" s="108" t="s">
        <v>342</v>
      </c>
      <c r="H43" s="554"/>
    </row>
    <row r="44" spans="2:8" x14ac:dyDescent="0.2">
      <c r="B44" s="151" t="str">
        <f t="shared" si="2"/>
        <v>BUSINESS AND INDUSTRIAL PRODUCTS AND SERVICES</v>
      </c>
      <c r="C44" s="151" t="str">
        <f t="shared" si="2"/>
        <v>BUSINESS AND INDUSTRIAL PRODUCTS</v>
      </c>
      <c r="D44" s="152">
        <v>11</v>
      </c>
      <c r="E44" s="153" t="s">
        <v>336</v>
      </c>
      <c r="F44" s="155">
        <v>24</v>
      </c>
      <c r="G44" s="108" t="s">
        <v>343</v>
      </c>
      <c r="H44" s="554"/>
    </row>
    <row r="45" spans="2:8" x14ac:dyDescent="0.2">
      <c r="B45" s="151" t="str">
        <f t="shared" si="2"/>
        <v>BUSINESS AND INDUSTRIAL PRODUCTS AND SERVICES</v>
      </c>
      <c r="C45" s="151" t="str">
        <f t="shared" si="2"/>
        <v>BUSINESS AND INDUSTRIAL PRODUCTS</v>
      </c>
      <c r="D45" s="152">
        <v>11</v>
      </c>
      <c r="E45" s="153" t="s">
        <v>336</v>
      </c>
      <c r="F45" s="156" t="s">
        <v>344</v>
      </c>
      <c r="G45" s="108" t="s">
        <v>345</v>
      </c>
      <c r="H45" s="554"/>
    </row>
    <row r="46" spans="2:8" x14ac:dyDescent="0.2">
      <c r="B46" s="151" t="str">
        <f t="shared" si="2"/>
        <v>BUSINESS AND INDUSTRIAL PRODUCTS AND SERVICES</v>
      </c>
      <c r="C46" s="151" t="str">
        <f t="shared" si="2"/>
        <v>BUSINESS AND INDUSTRIAL PRODUCTS</v>
      </c>
      <c r="D46" s="152">
        <v>11</v>
      </c>
      <c r="E46" s="153" t="s">
        <v>336</v>
      </c>
      <c r="F46" s="156" t="s">
        <v>346</v>
      </c>
      <c r="G46" s="108" t="s">
        <v>347</v>
      </c>
      <c r="H46" s="554"/>
    </row>
    <row r="47" spans="2:8" x14ac:dyDescent="0.2">
      <c r="B47" s="151" t="str">
        <f t="shared" si="2"/>
        <v>BUSINESS AND INDUSTRIAL PRODUCTS AND SERVICES</v>
      </c>
      <c r="C47" s="151" t="str">
        <f t="shared" si="2"/>
        <v>BUSINESS AND INDUSTRIAL PRODUCTS</v>
      </c>
      <c r="D47" s="152">
        <v>11</v>
      </c>
      <c r="E47" s="153" t="s">
        <v>336</v>
      </c>
      <c r="F47" s="156" t="s">
        <v>348</v>
      </c>
      <c r="G47" s="108" t="s">
        <v>349</v>
      </c>
      <c r="H47" s="554"/>
    </row>
    <row r="48" spans="2:8" x14ac:dyDescent="0.2">
      <c r="B48" s="151" t="str">
        <f t="shared" si="2"/>
        <v>BUSINESS AND INDUSTRIAL PRODUCTS AND SERVICES</v>
      </c>
      <c r="C48" s="151" t="str">
        <f t="shared" si="2"/>
        <v>BUSINESS AND INDUSTRIAL PRODUCTS</v>
      </c>
      <c r="D48" s="152">
        <v>11</v>
      </c>
      <c r="E48" s="153" t="s">
        <v>336</v>
      </c>
      <c r="F48" s="156" t="s">
        <v>350</v>
      </c>
      <c r="G48" s="108" t="s">
        <v>351</v>
      </c>
      <c r="H48" s="554"/>
    </row>
    <row r="49" spans="2:8" x14ac:dyDescent="0.2">
      <c r="B49" s="151" t="str">
        <f t="shared" si="2"/>
        <v>BUSINESS AND INDUSTRIAL PRODUCTS AND SERVICES</v>
      </c>
      <c r="C49" s="151" t="str">
        <f t="shared" si="2"/>
        <v>BUSINESS AND INDUSTRIAL PRODUCTS</v>
      </c>
      <c r="D49" s="152">
        <v>11</v>
      </c>
      <c r="E49" s="153" t="s">
        <v>336</v>
      </c>
      <c r="F49" s="157"/>
      <c r="G49" s="108" t="s">
        <v>337</v>
      </c>
      <c r="H49" s="554"/>
    </row>
    <row r="50" spans="2:8" x14ac:dyDescent="0.2">
      <c r="B50" s="151" t="str">
        <f t="shared" si="2"/>
        <v>BUSINESS AND INDUSTRIAL PRODUCTS AND SERVICES</v>
      </c>
      <c r="C50" s="151" t="str">
        <f t="shared" si="2"/>
        <v>BUSINESS AND INDUSTRIAL PRODUCTS</v>
      </c>
      <c r="D50" s="152">
        <v>11</v>
      </c>
      <c r="E50" s="153" t="s">
        <v>336</v>
      </c>
      <c r="F50" s="156" t="s">
        <v>352</v>
      </c>
      <c r="G50" s="108" t="s">
        <v>353</v>
      </c>
      <c r="H50" s="554"/>
    </row>
    <row r="51" spans="2:8" x14ac:dyDescent="0.2">
      <c r="B51" s="151" t="str">
        <f t="shared" si="2"/>
        <v>BUSINESS AND INDUSTRIAL PRODUCTS AND SERVICES</v>
      </c>
      <c r="C51" s="151" t="str">
        <f t="shared" si="2"/>
        <v>BUSINESS AND INDUSTRIAL PRODUCTS</v>
      </c>
      <c r="D51" s="152">
        <v>11</v>
      </c>
      <c r="E51" s="153" t="s">
        <v>336</v>
      </c>
      <c r="F51" s="156" t="s">
        <v>354</v>
      </c>
      <c r="G51" s="108" t="s">
        <v>355</v>
      </c>
      <c r="H51" s="554"/>
    </row>
    <row r="52" spans="2:8" x14ac:dyDescent="0.2">
      <c r="B52" s="151" t="str">
        <f t="shared" si="2"/>
        <v>BUSINESS AND INDUSTRIAL PRODUCTS AND SERVICES</v>
      </c>
      <c r="C52" s="151" t="str">
        <f t="shared" si="2"/>
        <v>BUSINESS AND INDUSTRIAL PRODUCTS</v>
      </c>
      <c r="D52" s="152">
        <v>11</v>
      </c>
      <c r="E52" s="153" t="s">
        <v>336</v>
      </c>
      <c r="F52" s="156" t="s">
        <v>356</v>
      </c>
      <c r="G52" s="108" t="s">
        <v>357</v>
      </c>
      <c r="H52" s="554"/>
    </row>
    <row r="53" spans="2:8" x14ac:dyDescent="0.2">
      <c r="B53" s="151" t="str">
        <f t="shared" si="2"/>
        <v>BUSINESS AND INDUSTRIAL PRODUCTS AND SERVICES</v>
      </c>
      <c r="C53" s="151" t="str">
        <f t="shared" si="2"/>
        <v>BUSINESS AND INDUSTRIAL PRODUCTS</v>
      </c>
      <c r="D53" s="152">
        <v>11</v>
      </c>
      <c r="E53" s="153" t="s">
        <v>336</v>
      </c>
      <c r="F53" s="157"/>
      <c r="G53" s="108" t="s">
        <v>358</v>
      </c>
      <c r="H53" s="554"/>
    </row>
    <row r="54" spans="2:8" x14ac:dyDescent="0.2">
      <c r="B54" s="151" t="str">
        <f t="shared" si="2"/>
        <v>BUSINESS AND INDUSTRIAL PRODUCTS AND SERVICES</v>
      </c>
      <c r="C54" s="151" t="str">
        <f t="shared" si="2"/>
        <v>BUSINESS AND INDUSTRIAL PRODUCTS</v>
      </c>
      <c r="D54" s="152">
        <v>11</v>
      </c>
      <c r="E54" s="153" t="s">
        <v>336</v>
      </c>
      <c r="F54" s="156" t="s">
        <v>359</v>
      </c>
      <c r="G54" s="108" t="s">
        <v>360</v>
      </c>
      <c r="H54" s="554"/>
    </row>
    <row r="55" spans="2:8" x14ac:dyDescent="0.2">
      <c r="B55" s="151" t="str">
        <f t="shared" si="2"/>
        <v>BUSINESS AND INDUSTRIAL PRODUCTS AND SERVICES</v>
      </c>
      <c r="C55" s="151" t="str">
        <f t="shared" si="2"/>
        <v>BUSINESS AND INDUSTRIAL PRODUCTS</v>
      </c>
      <c r="D55" s="152">
        <v>11</v>
      </c>
      <c r="E55" s="153" t="s">
        <v>336</v>
      </c>
      <c r="F55" s="156" t="s">
        <v>361</v>
      </c>
      <c r="G55" s="108" t="s">
        <v>362</v>
      </c>
      <c r="H55" s="554"/>
    </row>
    <row r="56" spans="2:8" x14ac:dyDescent="0.2">
      <c r="B56" s="151" t="str">
        <f t="shared" si="2"/>
        <v>BUSINESS AND INDUSTRIAL PRODUCTS AND SERVICES</v>
      </c>
      <c r="C56" s="151" t="str">
        <f t="shared" si="2"/>
        <v>BUSINESS AND INDUSTRIAL PRODUCTS</v>
      </c>
      <c r="D56" s="152">
        <v>11</v>
      </c>
      <c r="E56" s="153" t="s">
        <v>336</v>
      </c>
      <c r="F56" s="156" t="s">
        <v>363</v>
      </c>
      <c r="G56" s="108" t="s">
        <v>364</v>
      </c>
      <c r="H56" s="554"/>
    </row>
    <row r="57" spans="2:8" x14ac:dyDescent="0.2">
      <c r="B57" s="151" t="str">
        <f t="shared" si="2"/>
        <v>BUSINESS AND INDUSTRIAL PRODUCTS AND SERVICES</v>
      </c>
      <c r="C57" s="151" t="str">
        <f t="shared" si="2"/>
        <v>BUSINESS AND INDUSTRIAL PRODUCTS</v>
      </c>
      <c r="D57" s="152">
        <v>11</v>
      </c>
      <c r="E57" s="153" t="s">
        <v>336</v>
      </c>
      <c r="F57" s="156" t="s">
        <v>365</v>
      </c>
      <c r="G57" s="108" t="s">
        <v>366</v>
      </c>
      <c r="H57" s="554"/>
    </row>
    <row r="58" spans="2:8" x14ac:dyDescent="0.2">
      <c r="B58" s="151" t="str">
        <f t="shared" si="2"/>
        <v>BUSINESS AND INDUSTRIAL PRODUCTS AND SERVICES</v>
      </c>
      <c r="C58" s="151" t="str">
        <f t="shared" si="2"/>
        <v>BUSINESS AND INDUSTRIAL PRODUCTS</v>
      </c>
      <c r="D58" s="158">
        <v>11</v>
      </c>
      <c r="E58" s="159" t="s">
        <v>336</v>
      </c>
      <c r="F58" s="160" t="s">
        <v>367</v>
      </c>
      <c r="G58" s="112" t="s">
        <v>368</v>
      </c>
      <c r="H58" s="555"/>
    </row>
    <row r="59" spans="2:8" x14ac:dyDescent="0.2">
      <c r="B59" s="151" t="str">
        <f t="shared" ref="B59:C71" si="3">+B58</f>
        <v>BUSINESS AND INDUSTRIAL PRODUCTS AND SERVICES</v>
      </c>
      <c r="C59" s="151" t="str">
        <f t="shared" si="3"/>
        <v>BUSINESS AND INDUSTRIAL PRODUCTS</v>
      </c>
      <c r="D59" s="161">
        <v>12</v>
      </c>
      <c r="E59" s="149" t="s">
        <v>369</v>
      </c>
      <c r="F59" s="162" t="s">
        <v>370</v>
      </c>
      <c r="G59" s="103" t="s">
        <v>371</v>
      </c>
      <c r="H59" s="546" t="s">
        <v>372</v>
      </c>
    </row>
    <row r="60" spans="2:8" x14ac:dyDescent="0.2">
      <c r="B60" s="151" t="str">
        <f t="shared" si="3"/>
        <v>BUSINESS AND INDUSTRIAL PRODUCTS AND SERVICES</v>
      </c>
      <c r="C60" s="151" t="str">
        <f t="shared" si="3"/>
        <v>BUSINESS AND INDUSTRIAL PRODUCTS</v>
      </c>
      <c r="D60" s="152">
        <v>12</v>
      </c>
      <c r="E60" s="153" t="s">
        <v>369</v>
      </c>
      <c r="F60" s="157"/>
      <c r="G60" s="108" t="s">
        <v>373</v>
      </c>
      <c r="H60" s="547"/>
    </row>
    <row r="61" spans="2:8" x14ac:dyDescent="0.2">
      <c r="B61" s="151" t="str">
        <f t="shared" si="3"/>
        <v>BUSINESS AND INDUSTRIAL PRODUCTS AND SERVICES</v>
      </c>
      <c r="C61" s="151" t="str">
        <f t="shared" si="3"/>
        <v>BUSINESS AND INDUSTRIAL PRODUCTS</v>
      </c>
      <c r="D61" s="158">
        <v>12</v>
      </c>
      <c r="E61" s="159" t="s">
        <v>369</v>
      </c>
      <c r="F61" s="163"/>
      <c r="G61" s="118"/>
      <c r="H61" s="548"/>
    </row>
    <row r="62" spans="2:8" x14ac:dyDescent="0.2">
      <c r="B62" s="151" t="str">
        <f t="shared" si="3"/>
        <v>BUSINESS AND INDUSTRIAL PRODUCTS AND SERVICES</v>
      </c>
      <c r="C62" s="151" t="str">
        <f t="shared" si="3"/>
        <v>BUSINESS AND INDUSTRIAL PRODUCTS</v>
      </c>
      <c r="D62" s="164">
        <v>13</v>
      </c>
      <c r="E62" s="115" t="s">
        <v>374</v>
      </c>
      <c r="F62" s="165"/>
      <c r="G62" s="103" t="s">
        <v>337</v>
      </c>
      <c r="H62" s="546" t="s">
        <v>375</v>
      </c>
    </row>
    <row r="63" spans="2:8" x14ac:dyDescent="0.2">
      <c r="B63" s="151" t="str">
        <f t="shared" si="3"/>
        <v>BUSINESS AND INDUSTRIAL PRODUCTS AND SERVICES</v>
      </c>
      <c r="C63" s="151" t="str">
        <f t="shared" si="3"/>
        <v>BUSINESS AND INDUSTRIAL PRODUCTS</v>
      </c>
      <c r="D63" s="164">
        <v>13</v>
      </c>
      <c r="E63" s="106" t="s">
        <v>374</v>
      </c>
      <c r="F63" s="166">
        <v>16</v>
      </c>
      <c r="G63" s="108" t="s">
        <v>376</v>
      </c>
      <c r="H63" s="547"/>
    </row>
    <row r="64" spans="2:8" x14ac:dyDescent="0.2">
      <c r="B64" s="151" t="str">
        <f t="shared" si="3"/>
        <v>BUSINESS AND INDUSTRIAL PRODUCTS AND SERVICES</v>
      </c>
      <c r="C64" s="151" t="str">
        <f t="shared" si="3"/>
        <v>BUSINESS AND INDUSTRIAL PRODUCTS</v>
      </c>
      <c r="D64" s="164">
        <v>13</v>
      </c>
      <c r="E64" s="106" t="s">
        <v>374</v>
      </c>
      <c r="F64" s="166">
        <v>17</v>
      </c>
      <c r="G64" s="108" t="s">
        <v>377</v>
      </c>
      <c r="H64" s="547"/>
    </row>
    <row r="65" spans="2:8" x14ac:dyDescent="0.2">
      <c r="B65" s="151" t="str">
        <f t="shared" si="3"/>
        <v>BUSINESS AND INDUSTRIAL PRODUCTS AND SERVICES</v>
      </c>
      <c r="C65" s="151" t="str">
        <f t="shared" si="3"/>
        <v>BUSINESS AND INDUSTRIAL PRODUCTS</v>
      </c>
      <c r="D65" s="164">
        <v>13</v>
      </c>
      <c r="E65" s="106" t="s">
        <v>374</v>
      </c>
      <c r="F65" s="109" t="s">
        <v>378</v>
      </c>
      <c r="G65" s="108" t="s">
        <v>379</v>
      </c>
      <c r="H65" s="547"/>
    </row>
    <row r="66" spans="2:8" x14ac:dyDescent="0.2">
      <c r="B66" s="151" t="str">
        <f t="shared" si="3"/>
        <v>BUSINESS AND INDUSTRIAL PRODUCTS AND SERVICES</v>
      </c>
      <c r="C66" s="151" t="str">
        <f t="shared" si="3"/>
        <v>BUSINESS AND INDUSTRIAL PRODUCTS</v>
      </c>
      <c r="D66" s="164">
        <v>13</v>
      </c>
      <c r="E66" s="106" t="s">
        <v>374</v>
      </c>
      <c r="F66" s="109" t="s">
        <v>380</v>
      </c>
      <c r="G66" s="108" t="s">
        <v>381</v>
      </c>
      <c r="H66" s="547"/>
    </row>
    <row r="67" spans="2:8" x14ac:dyDescent="0.2">
      <c r="B67" s="151" t="str">
        <f t="shared" si="3"/>
        <v>BUSINESS AND INDUSTRIAL PRODUCTS AND SERVICES</v>
      </c>
      <c r="C67" s="151" t="str">
        <f t="shared" si="3"/>
        <v>BUSINESS AND INDUSTRIAL PRODUCTS</v>
      </c>
      <c r="D67" s="164">
        <v>13</v>
      </c>
      <c r="E67" s="106" t="s">
        <v>374</v>
      </c>
      <c r="F67" s="107" t="s">
        <v>382</v>
      </c>
      <c r="G67" s="108" t="s">
        <v>383</v>
      </c>
      <c r="H67" s="547"/>
    </row>
    <row r="68" spans="2:8" x14ac:dyDescent="0.2">
      <c r="B68" s="151" t="str">
        <f t="shared" si="3"/>
        <v>BUSINESS AND INDUSTRIAL PRODUCTS AND SERVICES</v>
      </c>
      <c r="C68" s="151" t="str">
        <f t="shared" si="3"/>
        <v>BUSINESS AND INDUSTRIAL PRODUCTS</v>
      </c>
      <c r="D68" s="164">
        <v>13</v>
      </c>
      <c r="E68" s="106" t="s">
        <v>374</v>
      </c>
      <c r="F68" s="107" t="s">
        <v>384</v>
      </c>
      <c r="G68" s="108" t="s">
        <v>385</v>
      </c>
      <c r="H68" s="547"/>
    </row>
    <row r="69" spans="2:8" x14ac:dyDescent="0.2">
      <c r="B69" s="151" t="str">
        <f t="shared" si="3"/>
        <v>BUSINESS AND INDUSTRIAL PRODUCTS AND SERVICES</v>
      </c>
      <c r="C69" s="151" t="str">
        <f t="shared" si="3"/>
        <v>BUSINESS AND INDUSTRIAL PRODUCTS</v>
      </c>
      <c r="D69" s="164">
        <v>13</v>
      </c>
      <c r="E69" s="106" t="s">
        <v>374</v>
      </c>
      <c r="F69" s="109" t="s">
        <v>386</v>
      </c>
      <c r="G69" s="108" t="s">
        <v>387</v>
      </c>
      <c r="H69" s="547"/>
    </row>
    <row r="70" spans="2:8" x14ac:dyDescent="0.2">
      <c r="B70" s="151" t="str">
        <f t="shared" si="3"/>
        <v>BUSINESS AND INDUSTRIAL PRODUCTS AND SERVICES</v>
      </c>
      <c r="C70" s="151" t="str">
        <f t="shared" si="3"/>
        <v>BUSINESS AND INDUSTRIAL PRODUCTS</v>
      </c>
      <c r="D70" s="164">
        <v>13</v>
      </c>
      <c r="E70" s="106" t="s">
        <v>374</v>
      </c>
      <c r="F70" s="109" t="s">
        <v>388</v>
      </c>
      <c r="G70" s="108" t="s">
        <v>389</v>
      </c>
      <c r="H70" s="547"/>
    </row>
    <row r="71" spans="2:8" x14ac:dyDescent="0.2">
      <c r="B71" s="151" t="str">
        <f t="shared" si="3"/>
        <v>BUSINESS AND INDUSTRIAL PRODUCTS AND SERVICES</v>
      </c>
      <c r="C71" s="151" t="str">
        <f t="shared" si="3"/>
        <v>BUSINESS AND INDUSTRIAL PRODUCTS</v>
      </c>
      <c r="D71" s="164">
        <v>13</v>
      </c>
      <c r="E71" s="106" t="s">
        <v>374</v>
      </c>
      <c r="F71" s="111" t="s">
        <v>390</v>
      </c>
      <c r="G71" s="112" t="s">
        <v>391</v>
      </c>
      <c r="H71" s="548"/>
    </row>
    <row r="72" spans="2:8" x14ac:dyDescent="0.3">
      <c r="B72" s="121" t="s">
        <v>334</v>
      </c>
      <c r="C72" s="167" t="s">
        <v>392</v>
      </c>
      <c r="D72" s="122">
        <v>14</v>
      </c>
      <c r="E72" s="123" t="s">
        <v>393</v>
      </c>
      <c r="F72" s="125" t="s">
        <v>394</v>
      </c>
      <c r="G72" s="125" t="s">
        <v>395</v>
      </c>
      <c r="H72" s="549" t="s">
        <v>396</v>
      </c>
    </row>
    <row r="73" spans="2:8" x14ac:dyDescent="0.2">
      <c r="B73" s="126" t="str">
        <f>+B72</f>
        <v>BUSINESS AND INDUSTRIAL PRODUCTS AND SERVICES</v>
      </c>
      <c r="C73" s="168" t="str">
        <f>+C72</f>
        <v>BUSINESS AND INDUSTRIAL SERVICES</v>
      </c>
      <c r="D73" s="169">
        <v>14</v>
      </c>
      <c r="E73" s="128" t="s">
        <v>393</v>
      </c>
      <c r="F73" s="170">
        <v>52</v>
      </c>
      <c r="G73" s="130" t="s">
        <v>397</v>
      </c>
      <c r="H73" s="550"/>
    </row>
    <row r="74" spans="2:8" x14ac:dyDescent="0.2">
      <c r="B74" s="126" t="str">
        <f t="shared" ref="B74:C89" si="4">+B73</f>
        <v>BUSINESS AND INDUSTRIAL PRODUCTS AND SERVICES</v>
      </c>
      <c r="C74" s="168" t="str">
        <f t="shared" si="4"/>
        <v>BUSINESS AND INDUSTRIAL SERVICES</v>
      </c>
      <c r="D74" s="171">
        <v>14</v>
      </c>
      <c r="E74" s="128" t="s">
        <v>393</v>
      </c>
      <c r="F74" s="170">
        <v>53</v>
      </c>
      <c r="G74" s="130" t="s">
        <v>398</v>
      </c>
      <c r="H74" s="550"/>
    </row>
    <row r="75" spans="2:8" x14ac:dyDescent="0.2">
      <c r="B75" s="126" t="str">
        <f t="shared" si="4"/>
        <v>BUSINESS AND INDUSTRIAL PRODUCTS AND SERVICES</v>
      </c>
      <c r="C75" s="168" t="str">
        <f t="shared" si="4"/>
        <v>BUSINESS AND INDUSTRIAL SERVICES</v>
      </c>
      <c r="D75" s="171">
        <v>14</v>
      </c>
      <c r="E75" s="128" t="s">
        <v>393</v>
      </c>
      <c r="F75" s="170">
        <v>69</v>
      </c>
      <c r="G75" s="130" t="s">
        <v>399</v>
      </c>
      <c r="H75" s="550"/>
    </row>
    <row r="76" spans="2:8" x14ac:dyDescent="0.3">
      <c r="B76" s="126" t="str">
        <f t="shared" si="4"/>
        <v>BUSINESS AND INDUSTRIAL PRODUCTS AND SERVICES</v>
      </c>
      <c r="C76" s="168" t="str">
        <f t="shared" si="4"/>
        <v>BUSINESS AND INDUSTRIAL SERVICES</v>
      </c>
      <c r="D76" s="172">
        <v>14</v>
      </c>
      <c r="E76" s="173" t="s">
        <v>393</v>
      </c>
      <c r="F76" s="170">
        <v>70</v>
      </c>
      <c r="G76" s="130" t="s">
        <v>400</v>
      </c>
      <c r="H76" s="550"/>
    </row>
    <row r="77" spans="2:8" x14ac:dyDescent="0.2">
      <c r="B77" s="126" t="str">
        <f t="shared" si="4"/>
        <v>BUSINESS AND INDUSTRIAL PRODUCTS AND SERVICES</v>
      </c>
      <c r="C77" s="168" t="str">
        <f t="shared" si="4"/>
        <v>BUSINESS AND INDUSTRIAL SERVICES</v>
      </c>
      <c r="D77" s="171">
        <v>14</v>
      </c>
      <c r="E77" s="128" t="s">
        <v>393</v>
      </c>
      <c r="F77" s="170">
        <v>71</v>
      </c>
      <c r="G77" s="130" t="s">
        <v>401</v>
      </c>
      <c r="H77" s="550"/>
    </row>
    <row r="78" spans="2:8" x14ac:dyDescent="0.2">
      <c r="B78" s="126" t="str">
        <f t="shared" si="4"/>
        <v>BUSINESS AND INDUSTRIAL PRODUCTS AND SERVICES</v>
      </c>
      <c r="C78" s="168" t="str">
        <f t="shared" si="4"/>
        <v>BUSINESS AND INDUSTRIAL SERVICES</v>
      </c>
      <c r="D78" s="171">
        <v>14</v>
      </c>
      <c r="E78" s="128" t="s">
        <v>393</v>
      </c>
      <c r="F78" s="131" t="s">
        <v>402</v>
      </c>
      <c r="G78" s="130" t="s">
        <v>403</v>
      </c>
      <c r="H78" s="550"/>
    </row>
    <row r="79" spans="2:8" x14ac:dyDescent="0.2">
      <c r="B79" s="126" t="str">
        <f t="shared" si="4"/>
        <v>BUSINESS AND INDUSTRIAL PRODUCTS AND SERVICES</v>
      </c>
      <c r="C79" s="168" t="str">
        <f t="shared" si="4"/>
        <v>BUSINESS AND INDUSTRIAL SERVICES</v>
      </c>
      <c r="D79" s="171">
        <v>14</v>
      </c>
      <c r="E79" s="128" t="s">
        <v>393</v>
      </c>
      <c r="F79" s="170">
        <v>74</v>
      </c>
      <c r="G79" s="130" t="s">
        <v>404</v>
      </c>
      <c r="H79" s="550"/>
    </row>
    <row r="80" spans="2:8" ht="20.399999999999999" x14ac:dyDescent="0.3">
      <c r="B80" s="126" t="str">
        <f t="shared" si="4"/>
        <v>BUSINESS AND INDUSTRIAL PRODUCTS AND SERVICES</v>
      </c>
      <c r="C80" s="168" t="str">
        <f t="shared" si="4"/>
        <v>BUSINESS AND INDUSTRIAL SERVICES</v>
      </c>
      <c r="D80" s="172">
        <v>14</v>
      </c>
      <c r="E80" s="173" t="s">
        <v>393</v>
      </c>
      <c r="F80" s="174" t="s">
        <v>405</v>
      </c>
      <c r="G80" s="174" t="s">
        <v>406</v>
      </c>
      <c r="H80" s="550"/>
    </row>
    <row r="81" spans="2:8" x14ac:dyDescent="0.3">
      <c r="B81" s="126" t="str">
        <f t="shared" si="4"/>
        <v>BUSINESS AND INDUSTRIAL PRODUCTS AND SERVICES</v>
      </c>
      <c r="C81" s="168" t="str">
        <f t="shared" si="4"/>
        <v>BUSINESS AND INDUSTRIAL SERVICES</v>
      </c>
      <c r="D81" s="172">
        <v>14</v>
      </c>
      <c r="E81" s="173" t="s">
        <v>393</v>
      </c>
      <c r="F81" s="170">
        <v>80</v>
      </c>
      <c r="G81" s="130" t="s">
        <v>407</v>
      </c>
      <c r="H81" s="550"/>
    </row>
    <row r="82" spans="2:8" x14ac:dyDescent="0.2">
      <c r="B82" s="126" t="str">
        <f t="shared" si="4"/>
        <v>BUSINESS AND INDUSTRIAL PRODUCTS AND SERVICES</v>
      </c>
      <c r="C82" s="168" t="str">
        <f t="shared" si="4"/>
        <v>BUSINESS AND INDUSTRIAL SERVICES</v>
      </c>
      <c r="D82" s="171">
        <v>14</v>
      </c>
      <c r="E82" s="128" t="s">
        <v>393</v>
      </c>
      <c r="F82" s="170">
        <v>81</v>
      </c>
      <c r="G82" s="130" t="s">
        <v>408</v>
      </c>
      <c r="H82" s="550"/>
    </row>
    <row r="83" spans="2:8" x14ac:dyDescent="0.2">
      <c r="B83" s="126" t="str">
        <f t="shared" si="4"/>
        <v>BUSINESS AND INDUSTRIAL PRODUCTS AND SERVICES</v>
      </c>
      <c r="C83" s="168" t="str">
        <f t="shared" si="4"/>
        <v>BUSINESS AND INDUSTRIAL SERVICES</v>
      </c>
      <c r="D83" s="171">
        <v>14</v>
      </c>
      <c r="E83" s="128" t="s">
        <v>393</v>
      </c>
      <c r="F83" s="170">
        <v>82</v>
      </c>
      <c r="G83" s="130" t="s">
        <v>409</v>
      </c>
      <c r="H83" s="550"/>
    </row>
    <row r="84" spans="2:8" x14ac:dyDescent="0.2">
      <c r="B84" s="126" t="str">
        <f t="shared" si="4"/>
        <v>BUSINESS AND INDUSTRIAL PRODUCTS AND SERVICES</v>
      </c>
      <c r="C84" s="168" t="str">
        <f t="shared" si="4"/>
        <v>BUSINESS AND INDUSTRIAL SERVICES</v>
      </c>
      <c r="D84" s="171">
        <v>14</v>
      </c>
      <c r="E84" s="128" t="s">
        <v>393</v>
      </c>
      <c r="F84" s="129" t="s">
        <v>410</v>
      </c>
      <c r="G84" s="130" t="s">
        <v>411</v>
      </c>
      <c r="H84" s="550"/>
    </row>
    <row r="85" spans="2:8" x14ac:dyDescent="0.2">
      <c r="B85" s="126" t="str">
        <f t="shared" si="4"/>
        <v>BUSINESS AND INDUSTRIAL PRODUCTS AND SERVICES</v>
      </c>
      <c r="C85" s="168" t="str">
        <f t="shared" si="4"/>
        <v>BUSINESS AND INDUSTRIAL SERVICES</v>
      </c>
      <c r="D85" s="171">
        <v>14</v>
      </c>
      <c r="E85" s="128" t="s">
        <v>393</v>
      </c>
      <c r="F85" s="131" t="s">
        <v>412</v>
      </c>
      <c r="G85" s="130" t="s">
        <v>413</v>
      </c>
      <c r="H85" s="550"/>
    </row>
    <row r="86" spans="2:8" x14ac:dyDescent="0.2">
      <c r="B86" s="126" t="str">
        <f t="shared" si="4"/>
        <v>BUSINESS AND INDUSTRIAL PRODUCTS AND SERVICES</v>
      </c>
      <c r="C86" s="168" t="str">
        <f t="shared" si="4"/>
        <v>BUSINESS AND INDUSTRIAL SERVICES</v>
      </c>
      <c r="D86" s="171">
        <v>14</v>
      </c>
      <c r="E86" s="128" t="s">
        <v>393</v>
      </c>
      <c r="F86" s="131" t="s">
        <v>414</v>
      </c>
      <c r="G86" s="130" t="s">
        <v>415</v>
      </c>
      <c r="H86" s="550"/>
    </row>
    <row r="87" spans="2:8" x14ac:dyDescent="0.2">
      <c r="B87" s="126" t="str">
        <f t="shared" si="4"/>
        <v>BUSINESS AND INDUSTRIAL PRODUCTS AND SERVICES</v>
      </c>
      <c r="C87" s="168" t="str">
        <f t="shared" si="4"/>
        <v>BUSINESS AND INDUSTRIAL SERVICES</v>
      </c>
      <c r="D87" s="171">
        <v>14</v>
      </c>
      <c r="E87" s="128" t="s">
        <v>393</v>
      </c>
      <c r="F87" s="174"/>
      <c r="G87" s="130" t="s">
        <v>416</v>
      </c>
      <c r="H87" s="550"/>
    </row>
    <row r="88" spans="2:8" ht="20.399999999999999" x14ac:dyDescent="0.2">
      <c r="B88" s="126" t="str">
        <f t="shared" si="4"/>
        <v>BUSINESS AND INDUSTRIAL PRODUCTS AND SERVICES</v>
      </c>
      <c r="C88" s="168" t="str">
        <f t="shared" si="4"/>
        <v>BUSINESS AND INDUSTRIAL SERVICES</v>
      </c>
      <c r="D88" s="171">
        <v>14</v>
      </c>
      <c r="E88" s="128" t="s">
        <v>393</v>
      </c>
      <c r="F88" s="130" t="s">
        <v>417</v>
      </c>
      <c r="G88" s="130" t="s">
        <v>418</v>
      </c>
      <c r="H88" s="550"/>
    </row>
    <row r="89" spans="2:8" x14ac:dyDescent="0.3">
      <c r="B89" s="126" t="str">
        <f t="shared" si="4"/>
        <v>BUSINESS AND INDUSTRIAL PRODUCTS AND SERVICES</v>
      </c>
      <c r="C89" s="168" t="str">
        <f t="shared" si="4"/>
        <v>BUSINESS AND INDUSTRIAL SERVICES</v>
      </c>
      <c r="D89" s="175">
        <v>14</v>
      </c>
      <c r="E89" s="142" t="s">
        <v>393</v>
      </c>
      <c r="F89" s="144" t="s">
        <v>419</v>
      </c>
      <c r="G89" s="176"/>
      <c r="H89" s="552"/>
    </row>
    <row r="90" spans="2:8" x14ac:dyDescent="0.3">
      <c r="B90" s="147" t="s">
        <v>334</v>
      </c>
      <c r="C90" s="177" t="s">
        <v>420</v>
      </c>
      <c r="D90" s="178">
        <v>15</v>
      </c>
      <c r="E90" s="101" t="s">
        <v>421</v>
      </c>
      <c r="F90" s="179" t="s">
        <v>422</v>
      </c>
      <c r="G90" s="103" t="s">
        <v>423</v>
      </c>
      <c r="H90" s="546" t="s">
        <v>424</v>
      </c>
    </row>
    <row r="91" spans="2:8" x14ac:dyDescent="0.2">
      <c r="B91" s="151" t="str">
        <f t="shared" ref="B91:C106" si="5">+B90</f>
        <v>BUSINESS AND INDUSTRIAL PRODUCTS AND SERVICES</v>
      </c>
      <c r="C91" s="180" t="str">
        <f t="shared" si="5"/>
        <v>CONSTRUCTION</v>
      </c>
      <c r="D91" s="181">
        <v>15</v>
      </c>
      <c r="E91" s="106" t="s">
        <v>421</v>
      </c>
      <c r="F91" s="182" t="s">
        <v>425</v>
      </c>
      <c r="G91" s="108" t="s">
        <v>426</v>
      </c>
      <c r="H91" s="547"/>
    </row>
    <row r="92" spans="2:8" x14ac:dyDescent="0.2">
      <c r="B92" s="151" t="str">
        <f t="shared" si="5"/>
        <v>BUSINESS AND INDUSTRIAL PRODUCTS AND SERVICES</v>
      </c>
      <c r="C92" s="180" t="str">
        <f t="shared" si="5"/>
        <v>CONSTRUCTION</v>
      </c>
      <c r="D92" s="181">
        <v>15</v>
      </c>
      <c r="E92" s="106" t="s">
        <v>421</v>
      </c>
      <c r="F92" s="109" t="s">
        <v>427</v>
      </c>
      <c r="G92" s="108" t="s">
        <v>428</v>
      </c>
      <c r="H92" s="547"/>
    </row>
    <row r="93" spans="2:8" x14ac:dyDescent="0.2">
      <c r="B93" s="151" t="str">
        <f t="shared" si="5"/>
        <v>BUSINESS AND INDUSTRIAL PRODUCTS AND SERVICES</v>
      </c>
      <c r="C93" s="180" t="str">
        <f t="shared" si="5"/>
        <v>CONSTRUCTION</v>
      </c>
      <c r="D93" s="181">
        <v>15</v>
      </c>
      <c r="E93" s="106" t="s">
        <v>421</v>
      </c>
      <c r="F93" s="107" t="s">
        <v>429</v>
      </c>
      <c r="G93" s="108" t="s">
        <v>430</v>
      </c>
      <c r="H93" s="547"/>
    </row>
    <row r="94" spans="2:8" x14ac:dyDescent="0.2">
      <c r="B94" s="151" t="str">
        <f t="shared" si="5"/>
        <v>BUSINESS AND INDUSTRIAL PRODUCTS AND SERVICES</v>
      </c>
      <c r="C94" s="180" t="str">
        <f t="shared" si="5"/>
        <v>CONSTRUCTION</v>
      </c>
      <c r="D94" s="181">
        <v>15</v>
      </c>
      <c r="E94" s="106" t="s">
        <v>421</v>
      </c>
      <c r="F94" s="113"/>
      <c r="G94" s="108" t="s">
        <v>431</v>
      </c>
      <c r="H94" s="547"/>
    </row>
    <row r="95" spans="2:8" x14ac:dyDescent="0.2">
      <c r="B95" s="151" t="str">
        <f t="shared" si="5"/>
        <v>BUSINESS AND INDUSTRIAL PRODUCTS AND SERVICES</v>
      </c>
      <c r="C95" s="180" t="str">
        <f t="shared" si="5"/>
        <v>CONSTRUCTION</v>
      </c>
      <c r="D95" s="181">
        <v>15</v>
      </c>
      <c r="E95" s="106" t="s">
        <v>421</v>
      </c>
      <c r="F95" s="107" t="s">
        <v>432</v>
      </c>
      <c r="G95" s="108" t="s">
        <v>433</v>
      </c>
      <c r="H95" s="547"/>
    </row>
    <row r="96" spans="2:8" x14ac:dyDescent="0.2">
      <c r="B96" s="151" t="str">
        <f t="shared" si="5"/>
        <v>BUSINESS AND INDUSTRIAL PRODUCTS AND SERVICES</v>
      </c>
      <c r="C96" s="180" t="str">
        <f t="shared" si="5"/>
        <v>CONSTRUCTION</v>
      </c>
      <c r="D96" s="181">
        <v>15</v>
      </c>
      <c r="E96" s="106" t="s">
        <v>421</v>
      </c>
      <c r="F96" s="109" t="s">
        <v>434</v>
      </c>
      <c r="G96" s="108" t="s">
        <v>435</v>
      </c>
      <c r="H96" s="547"/>
    </row>
    <row r="97" spans="2:8" x14ac:dyDescent="0.2">
      <c r="B97" s="151" t="str">
        <f t="shared" si="5"/>
        <v>BUSINESS AND INDUSTRIAL PRODUCTS AND SERVICES</v>
      </c>
      <c r="C97" s="180" t="str">
        <f t="shared" si="5"/>
        <v>CONSTRUCTION</v>
      </c>
      <c r="D97" s="181">
        <v>15</v>
      </c>
      <c r="E97" s="106" t="s">
        <v>421</v>
      </c>
      <c r="F97" s="107" t="s">
        <v>436</v>
      </c>
      <c r="G97" s="108" t="s">
        <v>437</v>
      </c>
      <c r="H97" s="547"/>
    </row>
    <row r="98" spans="2:8" x14ac:dyDescent="0.2">
      <c r="B98" s="151" t="str">
        <f t="shared" si="5"/>
        <v>BUSINESS AND INDUSTRIAL PRODUCTS AND SERVICES</v>
      </c>
      <c r="C98" s="180" t="str">
        <f t="shared" si="5"/>
        <v>CONSTRUCTION</v>
      </c>
      <c r="D98" s="181">
        <v>15</v>
      </c>
      <c r="E98" s="106" t="s">
        <v>421</v>
      </c>
      <c r="F98" s="107" t="s">
        <v>438</v>
      </c>
      <c r="G98" s="108" t="s">
        <v>439</v>
      </c>
      <c r="H98" s="547"/>
    </row>
    <row r="99" spans="2:8" x14ac:dyDescent="0.2">
      <c r="B99" s="151" t="str">
        <f t="shared" si="5"/>
        <v>BUSINESS AND INDUSTRIAL PRODUCTS AND SERVICES</v>
      </c>
      <c r="C99" s="180" t="str">
        <f t="shared" si="5"/>
        <v>CONSTRUCTION</v>
      </c>
      <c r="D99" s="181">
        <v>15</v>
      </c>
      <c r="E99" s="106" t="s">
        <v>421</v>
      </c>
      <c r="F99" s="113" t="s">
        <v>440</v>
      </c>
      <c r="G99" s="108" t="s">
        <v>441</v>
      </c>
      <c r="H99" s="547"/>
    </row>
    <row r="100" spans="2:8" x14ac:dyDescent="0.2">
      <c r="B100" s="151" t="str">
        <f t="shared" si="5"/>
        <v>BUSINESS AND INDUSTRIAL PRODUCTS AND SERVICES</v>
      </c>
      <c r="C100" s="180" t="str">
        <f t="shared" si="5"/>
        <v>CONSTRUCTION</v>
      </c>
      <c r="D100" s="181">
        <v>15</v>
      </c>
      <c r="E100" s="106" t="s">
        <v>421</v>
      </c>
      <c r="F100" s="113" t="s">
        <v>442</v>
      </c>
      <c r="G100" s="108" t="s">
        <v>443</v>
      </c>
      <c r="H100" s="547"/>
    </row>
    <row r="101" spans="2:8" x14ac:dyDescent="0.2">
      <c r="B101" s="151" t="str">
        <f>+B99</f>
        <v>BUSINESS AND INDUSTRIAL PRODUCTS AND SERVICES</v>
      </c>
      <c r="C101" s="180" t="str">
        <f>+C99</f>
        <v>CONSTRUCTION</v>
      </c>
      <c r="D101" s="181">
        <v>15</v>
      </c>
      <c r="E101" s="106" t="s">
        <v>421</v>
      </c>
      <c r="F101" s="166">
        <v>41</v>
      </c>
      <c r="G101" s="108" t="s">
        <v>444</v>
      </c>
      <c r="H101" s="547"/>
    </row>
    <row r="102" spans="2:8" x14ac:dyDescent="0.2">
      <c r="B102" s="151" t="str">
        <f t="shared" si="5"/>
        <v>BUSINESS AND INDUSTRIAL PRODUCTS AND SERVICES</v>
      </c>
      <c r="C102" s="180" t="str">
        <f t="shared" si="5"/>
        <v>CONSTRUCTION</v>
      </c>
      <c r="D102" s="181">
        <v>15</v>
      </c>
      <c r="E102" s="106" t="s">
        <v>421</v>
      </c>
      <c r="F102" s="166">
        <v>42</v>
      </c>
      <c r="G102" s="108" t="s">
        <v>445</v>
      </c>
      <c r="H102" s="547"/>
    </row>
    <row r="103" spans="2:8" x14ac:dyDescent="0.2">
      <c r="B103" s="151" t="str">
        <f t="shared" si="5"/>
        <v>BUSINESS AND INDUSTRIAL PRODUCTS AND SERVICES</v>
      </c>
      <c r="C103" s="180" t="str">
        <f t="shared" si="5"/>
        <v>CONSTRUCTION</v>
      </c>
      <c r="D103" s="181">
        <v>15</v>
      </c>
      <c r="E103" s="106" t="s">
        <v>421</v>
      </c>
      <c r="F103" s="166">
        <v>43</v>
      </c>
      <c r="G103" s="108" t="s">
        <v>446</v>
      </c>
      <c r="H103" s="547"/>
    </row>
    <row r="104" spans="2:8" x14ac:dyDescent="0.2">
      <c r="B104" s="151" t="str">
        <f t="shared" si="5"/>
        <v>BUSINESS AND INDUSTRIAL PRODUCTS AND SERVICES</v>
      </c>
      <c r="C104" s="180" t="str">
        <f t="shared" si="5"/>
        <v>CONSTRUCTION</v>
      </c>
      <c r="D104" s="181">
        <v>15</v>
      </c>
      <c r="E104" s="106" t="s">
        <v>421</v>
      </c>
      <c r="F104" s="109" t="s">
        <v>447</v>
      </c>
      <c r="G104" s="108" t="s">
        <v>448</v>
      </c>
      <c r="H104" s="547"/>
    </row>
    <row r="105" spans="2:8" x14ac:dyDescent="0.2">
      <c r="B105" s="151" t="str">
        <f t="shared" si="5"/>
        <v>BUSINESS AND INDUSTRIAL PRODUCTS AND SERVICES</v>
      </c>
      <c r="C105" s="180" t="str">
        <f t="shared" si="5"/>
        <v>CONSTRUCTION</v>
      </c>
      <c r="D105" s="181">
        <v>15</v>
      </c>
      <c r="E105" s="106" t="s">
        <v>421</v>
      </c>
      <c r="F105" s="113"/>
      <c r="G105" s="108" t="s">
        <v>449</v>
      </c>
      <c r="H105" s="547"/>
    </row>
    <row r="106" spans="2:8" x14ac:dyDescent="0.3">
      <c r="B106" s="151" t="str">
        <f t="shared" si="5"/>
        <v>BUSINESS AND INDUSTRIAL PRODUCTS AND SERVICES</v>
      </c>
      <c r="C106" s="180" t="str">
        <f t="shared" si="5"/>
        <v>CONSTRUCTION</v>
      </c>
      <c r="D106" s="183">
        <v>15</v>
      </c>
      <c r="E106" s="184" t="s">
        <v>421</v>
      </c>
      <c r="F106" s="109" t="s">
        <v>450</v>
      </c>
      <c r="G106" s="108" t="s">
        <v>451</v>
      </c>
      <c r="H106" s="547"/>
    </row>
    <row r="107" spans="2:8" x14ac:dyDescent="0.3">
      <c r="B107" s="151" t="str">
        <f>+B106</f>
        <v>BUSINESS AND INDUSTRIAL PRODUCTS AND SERVICES</v>
      </c>
      <c r="C107" s="180" t="str">
        <f>+C106</f>
        <v>CONSTRUCTION</v>
      </c>
      <c r="D107" s="185">
        <v>15</v>
      </c>
      <c r="E107" s="110" t="s">
        <v>421</v>
      </c>
      <c r="F107" s="111" t="s">
        <v>452</v>
      </c>
      <c r="G107" s="118"/>
      <c r="H107" s="548"/>
    </row>
    <row r="108" spans="2:8" ht="20.399999999999999" x14ac:dyDescent="0.3">
      <c r="B108" s="186" t="s">
        <v>453</v>
      </c>
      <c r="C108" s="167" t="s">
        <v>454</v>
      </c>
      <c r="D108" s="122">
        <v>16</v>
      </c>
      <c r="E108" s="123" t="s">
        <v>455</v>
      </c>
      <c r="F108" s="187">
        <v>49</v>
      </c>
      <c r="G108" s="125" t="s">
        <v>456</v>
      </c>
      <c r="H108" s="549" t="s">
        <v>457</v>
      </c>
    </row>
    <row r="109" spans="2:8" ht="20.399999999999999" x14ac:dyDescent="0.2">
      <c r="B109" s="188" t="str">
        <f t="shared" ref="B109:C116" si="6">+B108</f>
        <v>BUSINESS AND INDUSTRIAL
PRODUCTS AND SERVICES</v>
      </c>
      <c r="C109" s="168" t="str">
        <f t="shared" si="6"/>
        <v>TRANSPORTATION</v>
      </c>
      <c r="D109" s="169">
        <v>16</v>
      </c>
      <c r="E109" s="128" t="s">
        <v>455</v>
      </c>
      <c r="F109" s="170">
        <v>50</v>
      </c>
      <c r="G109" s="130" t="s">
        <v>458</v>
      </c>
      <c r="H109" s="550"/>
    </row>
    <row r="110" spans="2:8" ht="20.399999999999999" x14ac:dyDescent="0.3">
      <c r="B110" s="188" t="str">
        <f t="shared" si="6"/>
        <v>BUSINESS AND INDUSTRIAL
PRODUCTS AND SERVICES</v>
      </c>
      <c r="C110" s="168" t="str">
        <f t="shared" si="6"/>
        <v>TRANSPORTATION</v>
      </c>
      <c r="D110" s="175">
        <v>16</v>
      </c>
      <c r="E110" s="142" t="s">
        <v>455</v>
      </c>
      <c r="F110" s="189">
        <v>51</v>
      </c>
      <c r="G110" s="144" t="s">
        <v>459</v>
      </c>
      <c r="H110" s="550"/>
    </row>
    <row r="111" spans="2:8" ht="20.399999999999999" x14ac:dyDescent="0.3">
      <c r="B111" s="188" t="str">
        <f t="shared" si="6"/>
        <v>BUSINESS AND INDUSTRIAL
PRODUCTS AND SERVICES</v>
      </c>
      <c r="C111" s="168" t="str">
        <f t="shared" si="6"/>
        <v>TRANSPORTATION</v>
      </c>
      <c r="D111" s="122">
        <v>17</v>
      </c>
      <c r="E111" s="123" t="s">
        <v>460</v>
      </c>
      <c r="F111" s="187">
        <v>29</v>
      </c>
      <c r="G111" s="125" t="s">
        <v>461</v>
      </c>
      <c r="H111" s="550"/>
    </row>
    <row r="112" spans="2:8" ht="20.399999999999999" x14ac:dyDescent="0.3">
      <c r="B112" s="188" t="str">
        <f t="shared" si="6"/>
        <v>BUSINESS AND INDUSTRIAL
PRODUCTS AND SERVICES</v>
      </c>
      <c r="C112" s="168" t="str">
        <f t="shared" si="6"/>
        <v>TRANSPORTATION</v>
      </c>
      <c r="D112" s="172">
        <v>17</v>
      </c>
      <c r="E112" s="190" t="s">
        <v>460</v>
      </c>
      <c r="F112" s="174" t="s">
        <v>462</v>
      </c>
      <c r="G112" s="174" t="s">
        <v>463</v>
      </c>
      <c r="H112" s="550"/>
    </row>
    <row r="113" spans="2:8" ht="20.399999999999999" x14ac:dyDescent="0.2">
      <c r="B113" s="188" t="str">
        <f t="shared" si="6"/>
        <v>BUSINESS AND INDUSTRIAL
PRODUCTS AND SERVICES</v>
      </c>
      <c r="C113" s="168" t="str">
        <f t="shared" si="6"/>
        <v>TRANSPORTATION</v>
      </c>
      <c r="D113" s="171">
        <v>17</v>
      </c>
      <c r="E113" s="128" t="s">
        <v>460</v>
      </c>
      <c r="F113" s="129" t="s">
        <v>464</v>
      </c>
      <c r="G113" s="130" t="s">
        <v>465</v>
      </c>
      <c r="H113" s="550"/>
    </row>
    <row r="114" spans="2:8" ht="20.399999999999999" x14ac:dyDescent="0.2">
      <c r="B114" s="188" t="str">
        <f t="shared" si="6"/>
        <v>BUSINESS AND INDUSTRIAL
PRODUCTS AND SERVICES</v>
      </c>
      <c r="C114" s="168" t="str">
        <f t="shared" si="6"/>
        <v>TRANSPORTATION</v>
      </c>
      <c r="D114" s="171">
        <v>17</v>
      </c>
      <c r="E114" s="128" t="s">
        <v>460</v>
      </c>
      <c r="F114" s="129" t="s">
        <v>466</v>
      </c>
      <c r="G114" s="130" t="s">
        <v>467</v>
      </c>
      <c r="H114" s="550"/>
    </row>
    <row r="115" spans="2:8" ht="20.399999999999999" x14ac:dyDescent="0.2">
      <c r="B115" s="188" t="str">
        <f t="shared" si="6"/>
        <v>BUSINESS AND INDUSTRIAL
PRODUCTS AND SERVICES</v>
      </c>
      <c r="C115" s="168" t="str">
        <f t="shared" si="6"/>
        <v>TRANSPORTATION</v>
      </c>
      <c r="D115" s="171">
        <v>17</v>
      </c>
      <c r="E115" s="142" t="s">
        <v>460</v>
      </c>
      <c r="F115" s="189">
        <v>45</v>
      </c>
      <c r="G115" s="144" t="s">
        <v>468</v>
      </c>
      <c r="H115" s="550"/>
    </row>
    <row r="116" spans="2:8" ht="20.399999999999999" x14ac:dyDescent="0.3">
      <c r="B116" s="191" t="str">
        <f t="shared" si="6"/>
        <v>BUSINESS AND INDUSTRIAL
PRODUCTS AND SERVICES</v>
      </c>
      <c r="C116" s="192" t="str">
        <f t="shared" si="6"/>
        <v>TRANSPORTATION</v>
      </c>
      <c r="D116" s="193">
        <v>18</v>
      </c>
      <c r="E116" s="194" t="s">
        <v>469</v>
      </c>
      <c r="F116" s="146"/>
      <c r="G116" s="146"/>
      <c r="H116" s="552"/>
    </row>
    <row r="117" spans="2:8" x14ac:dyDescent="0.3">
      <c r="B117" s="151" t="s">
        <v>470</v>
      </c>
      <c r="C117" s="151" t="s">
        <v>471</v>
      </c>
      <c r="D117" s="178">
        <v>41</v>
      </c>
      <c r="E117" s="101" t="s">
        <v>472</v>
      </c>
      <c r="F117" s="165"/>
      <c r="G117" s="103" t="s">
        <v>337</v>
      </c>
      <c r="H117" s="546" t="s">
        <v>473</v>
      </c>
    </row>
    <row r="118" spans="2:8" x14ac:dyDescent="0.2">
      <c r="B118" s="151" t="str">
        <f>+B117</f>
        <v>CONSUMER PRODUCTS, SERVICES AND RETAIL</v>
      </c>
      <c r="C118" s="151" t="str">
        <f>+C117</f>
        <v>CONSUMER GOODS AND RETAIL</v>
      </c>
      <c r="D118" s="164">
        <v>41</v>
      </c>
      <c r="E118" s="106" t="s">
        <v>472</v>
      </c>
      <c r="F118" s="166">
        <v>10</v>
      </c>
      <c r="G118" s="108" t="s">
        <v>474</v>
      </c>
      <c r="H118" s="547"/>
    </row>
    <row r="119" spans="2:8" x14ac:dyDescent="0.2">
      <c r="B119" s="151" t="str">
        <f t="shared" ref="B119:C134" si="7">+B118</f>
        <v>CONSUMER PRODUCTS, SERVICES AND RETAIL</v>
      </c>
      <c r="C119" s="151" t="str">
        <f t="shared" si="7"/>
        <v>CONSUMER GOODS AND RETAIL</v>
      </c>
      <c r="D119" s="164">
        <v>41</v>
      </c>
      <c r="E119" s="106" t="s">
        <v>472</v>
      </c>
      <c r="F119" s="166">
        <v>11</v>
      </c>
      <c r="G119" s="108" t="s">
        <v>475</v>
      </c>
      <c r="H119" s="547"/>
    </row>
    <row r="120" spans="2:8" x14ac:dyDescent="0.2">
      <c r="B120" s="151" t="str">
        <f t="shared" si="7"/>
        <v>CONSUMER PRODUCTS, SERVICES AND RETAIL</v>
      </c>
      <c r="C120" s="151" t="str">
        <f t="shared" si="7"/>
        <v>CONSUMER GOODS AND RETAIL</v>
      </c>
      <c r="D120" s="164">
        <v>41</v>
      </c>
      <c r="E120" s="106" t="s">
        <v>472</v>
      </c>
      <c r="F120" s="166">
        <v>12</v>
      </c>
      <c r="G120" s="108" t="s">
        <v>476</v>
      </c>
      <c r="H120" s="547"/>
    </row>
    <row r="121" spans="2:8" x14ac:dyDescent="0.2">
      <c r="B121" s="151" t="str">
        <f t="shared" si="7"/>
        <v>CONSUMER PRODUCTS, SERVICES AND RETAIL</v>
      </c>
      <c r="C121" s="151" t="str">
        <f t="shared" si="7"/>
        <v>CONSUMER GOODS AND RETAIL</v>
      </c>
      <c r="D121" s="164">
        <v>41</v>
      </c>
      <c r="E121" s="106" t="s">
        <v>472</v>
      </c>
      <c r="F121" s="166">
        <v>13</v>
      </c>
      <c r="G121" s="108" t="s">
        <v>477</v>
      </c>
      <c r="H121" s="547"/>
    </row>
    <row r="122" spans="2:8" x14ac:dyDescent="0.2">
      <c r="B122" s="151" t="str">
        <f t="shared" si="7"/>
        <v>CONSUMER PRODUCTS, SERVICES AND RETAIL</v>
      </c>
      <c r="C122" s="151" t="str">
        <f t="shared" si="7"/>
        <v>CONSUMER GOODS AND RETAIL</v>
      </c>
      <c r="D122" s="164">
        <v>41</v>
      </c>
      <c r="E122" s="106" t="s">
        <v>472</v>
      </c>
      <c r="F122" s="166">
        <v>14</v>
      </c>
      <c r="G122" s="108" t="s">
        <v>478</v>
      </c>
      <c r="H122" s="547"/>
    </row>
    <row r="123" spans="2:8" x14ac:dyDescent="0.2">
      <c r="B123" s="151" t="str">
        <f t="shared" si="7"/>
        <v>CONSUMER PRODUCTS, SERVICES AND RETAIL</v>
      </c>
      <c r="C123" s="151" t="str">
        <f t="shared" si="7"/>
        <v>CONSUMER GOODS AND RETAIL</v>
      </c>
      <c r="D123" s="164">
        <v>41</v>
      </c>
      <c r="E123" s="106" t="s">
        <v>472</v>
      </c>
      <c r="F123" s="166">
        <v>15</v>
      </c>
      <c r="G123" s="108" t="s">
        <v>479</v>
      </c>
      <c r="H123" s="547"/>
    </row>
    <row r="124" spans="2:8" x14ac:dyDescent="0.2">
      <c r="B124" s="151" t="str">
        <f t="shared" si="7"/>
        <v>CONSUMER PRODUCTS, SERVICES AND RETAIL</v>
      </c>
      <c r="C124" s="151" t="str">
        <f t="shared" si="7"/>
        <v>CONSUMER GOODS AND RETAIL</v>
      </c>
      <c r="D124" s="164">
        <v>41</v>
      </c>
      <c r="E124" s="106" t="s">
        <v>472</v>
      </c>
      <c r="F124" s="109" t="s">
        <v>480</v>
      </c>
      <c r="G124" s="108" t="s">
        <v>481</v>
      </c>
      <c r="H124" s="547"/>
    </row>
    <row r="125" spans="2:8" x14ac:dyDescent="0.2">
      <c r="B125" s="151" t="str">
        <f t="shared" si="7"/>
        <v>CONSUMER PRODUCTS, SERVICES AND RETAIL</v>
      </c>
      <c r="C125" s="151" t="str">
        <f t="shared" si="7"/>
        <v>CONSUMER GOODS AND RETAIL</v>
      </c>
      <c r="D125" s="164">
        <v>41</v>
      </c>
      <c r="E125" s="106" t="s">
        <v>472</v>
      </c>
      <c r="F125" s="109" t="s">
        <v>482</v>
      </c>
      <c r="G125" s="108" t="s">
        <v>483</v>
      </c>
      <c r="H125" s="547"/>
    </row>
    <row r="126" spans="2:8" x14ac:dyDescent="0.2">
      <c r="B126" s="151" t="str">
        <f t="shared" si="7"/>
        <v>CONSUMER PRODUCTS, SERVICES AND RETAIL</v>
      </c>
      <c r="C126" s="151" t="str">
        <f t="shared" si="7"/>
        <v>CONSUMER GOODS AND RETAIL</v>
      </c>
      <c r="D126" s="164">
        <v>41</v>
      </c>
      <c r="E126" s="106" t="s">
        <v>472</v>
      </c>
      <c r="F126" s="109" t="s">
        <v>484</v>
      </c>
      <c r="G126" s="108" t="s">
        <v>485</v>
      </c>
      <c r="H126" s="547"/>
    </row>
    <row r="127" spans="2:8" x14ac:dyDescent="0.2">
      <c r="B127" s="151" t="str">
        <f t="shared" si="7"/>
        <v>CONSUMER PRODUCTS, SERVICES AND RETAIL</v>
      </c>
      <c r="C127" s="151" t="str">
        <f t="shared" si="7"/>
        <v>CONSUMER GOODS AND RETAIL</v>
      </c>
      <c r="D127" s="164">
        <v>41</v>
      </c>
      <c r="E127" s="106" t="s">
        <v>472</v>
      </c>
      <c r="F127" s="109" t="s">
        <v>486</v>
      </c>
      <c r="G127" s="108" t="s">
        <v>487</v>
      </c>
      <c r="H127" s="547"/>
    </row>
    <row r="128" spans="2:8" x14ac:dyDescent="0.2">
      <c r="B128" s="151" t="str">
        <f t="shared" si="7"/>
        <v>CONSUMER PRODUCTS, SERVICES AND RETAIL</v>
      </c>
      <c r="C128" s="151" t="str">
        <f t="shared" si="7"/>
        <v>CONSUMER GOODS AND RETAIL</v>
      </c>
      <c r="D128" s="164">
        <v>41</v>
      </c>
      <c r="E128" s="106" t="s">
        <v>472</v>
      </c>
      <c r="F128" s="109" t="s">
        <v>488</v>
      </c>
      <c r="G128" s="108" t="s">
        <v>489</v>
      </c>
      <c r="H128" s="547"/>
    </row>
    <row r="129" spans="2:8" x14ac:dyDescent="0.2">
      <c r="B129" s="151" t="str">
        <f t="shared" si="7"/>
        <v>CONSUMER PRODUCTS, SERVICES AND RETAIL</v>
      </c>
      <c r="C129" s="151" t="str">
        <f t="shared" si="7"/>
        <v>CONSUMER GOODS AND RETAIL</v>
      </c>
      <c r="D129" s="164">
        <v>41</v>
      </c>
      <c r="E129" s="106" t="s">
        <v>472</v>
      </c>
      <c r="F129" s="109" t="s">
        <v>490</v>
      </c>
      <c r="G129" s="108" t="s">
        <v>491</v>
      </c>
      <c r="H129" s="547"/>
    </row>
    <row r="130" spans="2:8" x14ac:dyDescent="0.2">
      <c r="B130" s="151" t="str">
        <f t="shared" si="7"/>
        <v>CONSUMER PRODUCTS, SERVICES AND RETAIL</v>
      </c>
      <c r="C130" s="151" t="str">
        <f t="shared" si="7"/>
        <v>CONSUMER GOODS AND RETAIL</v>
      </c>
      <c r="D130" s="164">
        <v>41</v>
      </c>
      <c r="E130" s="106" t="s">
        <v>472</v>
      </c>
      <c r="F130" s="107" t="s">
        <v>492</v>
      </c>
      <c r="G130" s="108" t="s">
        <v>493</v>
      </c>
      <c r="H130" s="547"/>
    </row>
    <row r="131" spans="2:8" x14ac:dyDescent="0.2">
      <c r="B131" s="151" t="str">
        <f t="shared" si="7"/>
        <v>CONSUMER PRODUCTS, SERVICES AND RETAIL</v>
      </c>
      <c r="C131" s="151" t="str">
        <f t="shared" si="7"/>
        <v>CONSUMER GOODS AND RETAIL</v>
      </c>
      <c r="D131" s="164">
        <v>41</v>
      </c>
      <c r="E131" s="106" t="s">
        <v>472</v>
      </c>
      <c r="F131" s="108" t="s">
        <v>494</v>
      </c>
      <c r="G131" s="108" t="s">
        <v>495</v>
      </c>
      <c r="H131" s="547"/>
    </row>
    <row r="132" spans="2:8" x14ac:dyDescent="0.2">
      <c r="B132" s="151" t="str">
        <f t="shared" si="7"/>
        <v>CONSUMER PRODUCTS, SERVICES AND RETAIL</v>
      </c>
      <c r="C132" s="151" t="str">
        <f t="shared" si="7"/>
        <v>CONSUMER GOODS AND RETAIL</v>
      </c>
      <c r="D132" s="164">
        <v>41</v>
      </c>
      <c r="E132" s="106" t="s">
        <v>472</v>
      </c>
      <c r="F132" s="112" t="s">
        <v>496</v>
      </c>
      <c r="G132" s="112" t="s">
        <v>497</v>
      </c>
      <c r="H132" s="548"/>
    </row>
    <row r="133" spans="2:8" ht="20.399999999999999" x14ac:dyDescent="0.3">
      <c r="B133" s="151" t="str">
        <f t="shared" si="7"/>
        <v>CONSUMER PRODUCTS, SERVICES AND RETAIL</v>
      </c>
      <c r="C133" s="151" t="str">
        <f t="shared" si="7"/>
        <v>CONSUMER GOODS AND RETAIL</v>
      </c>
      <c r="D133" s="178">
        <v>42</v>
      </c>
      <c r="E133" s="101" t="s">
        <v>498</v>
      </c>
      <c r="F133" s="103" t="s">
        <v>499</v>
      </c>
      <c r="G133" s="103" t="s">
        <v>500</v>
      </c>
      <c r="H133" s="546" t="s">
        <v>501</v>
      </c>
    </row>
    <row r="134" spans="2:8" x14ac:dyDescent="0.2">
      <c r="B134" s="151" t="str">
        <f t="shared" si="7"/>
        <v>CONSUMER PRODUCTS, SERVICES AND RETAIL</v>
      </c>
      <c r="C134" s="151" t="str">
        <f t="shared" si="7"/>
        <v>CONSUMER GOODS AND RETAIL</v>
      </c>
      <c r="D134" s="164">
        <v>42</v>
      </c>
      <c r="E134" s="106" t="s">
        <v>498</v>
      </c>
      <c r="F134" s="108" t="s">
        <v>502</v>
      </c>
      <c r="G134" s="108" t="s">
        <v>503</v>
      </c>
      <c r="H134" s="547"/>
    </row>
    <row r="135" spans="2:8" x14ac:dyDescent="0.2">
      <c r="B135" s="151" t="str">
        <f t="shared" ref="B135:C144" si="8">+B134</f>
        <v>CONSUMER PRODUCTS, SERVICES AND RETAIL</v>
      </c>
      <c r="C135" s="151" t="str">
        <f t="shared" si="8"/>
        <v>CONSUMER GOODS AND RETAIL</v>
      </c>
      <c r="D135" s="164">
        <v>42</v>
      </c>
      <c r="E135" s="106" t="s">
        <v>498</v>
      </c>
      <c r="F135" s="113"/>
      <c r="G135" s="113"/>
      <c r="H135" s="547"/>
    </row>
    <row r="136" spans="2:8" x14ac:dyDescent="0.2">
      <c r="B136" s="151" t="str">
        <f t="shared" si="8"/>
        <v>CONSUMER PRODUCTS, SERVICES AND RETAIL</v>
      </c>
      <c r="C136" s="151" t="str">
        <f t="shared" si="8"/>
        <v>CONSUMER GOODS AND RETAIL</v>
      </c>
      <c r="D136" s="164">
        <v>42</v>
      </c>
      <c r="E136" s="106" t="s">
        <v>498</v>
      </c>
      <c r="F136" s="118"/>
      <c r="G136" s="118"/>
      <c r="H136" s="547"/>
    </row>
    <row r="137" spans="2:8" x14ac:dyDescent="0.3">
      <c r="B137" s="151" t="str">
        <f t="shared" si="8"/>
        <v>CONSUMER PRODUCTS, SERVICES AND RETAIL</v>
      </c>
      <c r="C137" s="151" t="str">
        <f t="shared" si="8"/>
        <v>CONSUMER GOODS AND RETAIL</v>
      </c>
      <c r="D137" s="195">
        <v>43</v>
      </c>
      <c r="E137" s="196" t="s">
        <v>504</v>
      </c>
      <c r="F137" s="197"/>
      <c r="G137" s="197"/>
      <c r="H137" s="547"/>
    </row>
    <row r="138" spans="2:8" x14ac:dyDescent="0.3">
      <c r="B138" s="151" t="str">
        <f t="shared" si="8"/>
        <v>CONSUMER PRODUCTS, SERVICES AND RETAIL</v>
      </c>
      <c r="C138" s="151" t="str">
        <f t="shared" si="8"/>
        <v>CONSUMER GOODS AND RETAIL</v>
      </c>
      <c r="D138" s="178">
        <v>44</v>
      </c>
      <c r="E138" s="101" t="s">
        <v>505</v>
      </c>
      <c r="F138" s="102" t="s">
        <v>506</v>
      </c>
      <c r="G138" s="103" t="s">
        <v>507</v>
      </c>
      <c r="H138" s="547"/>
    </row>
    <row r="139" spans="2:8" x14ac:dyDescent="0.2">
      <c r="B139" s="151" t="str">
        <f t="shared" si="8"/>
        <v>CONSUMER PRODUCTS, SERVICES AND RETAIL</v>
      </c>
      <c r="C139" s="151" t="str">
        <f t="shared" si="8"/>
        <v>CONSUMER GOODS AND RETAIL</v>
      </c>
      <c r="D139" s="164">
        <v>44</v>
      </c>
      <c r="E139" s="106" t="s">
        <v>505</v>
      </c>
      <c r="F139" s="107" t="s">
        <v>508</v>
      </c>
      <c r="G139" s="108" t="s">
        <v>509</v>
      </c>
      <c r="H139" s="547"/>
    </row>
    <row r="140" spans="2:8" x14ac:dyDescent="0.2">
      <c r="B140" s="151" t="str">
        <f t="shared" si="8"/>
        <v>CONSUMER PRODUCTS, SERVICES AND RETAIL</v>
      </c>
      <c r="C140" s="151" t="str">
        <f t="shared" si="8"/>
        <v>CONSUMER GOODS AND RETAIL</v>
      </c>
      <c r="D140" s="164">
        <v>44</v>
      </c>
      <c r="E140" s="106" t="s">
        <v>505</v>
      </c>
      <c r="F140" s="108" t="s">
        <v>510</v>
      </c>
      <c r="G140" s="108" t="s">
        <v>511</v>
      </c>
      <c r="H140" s="547"/>
    </row>
    <row r="141" spans="2:8" x14ac:dyDescent="0.2">
      <c r="B141" s="151" t="str">
        <f t="shared" si="8"/>
        <v>CONSUMER PRODUCTS, SERVICES AND RETAIL</v>
      </c>
      <c r="C141" s="151" t="str">
        <f t="shared" si="8"/>
        <v>CONSUMER GOODS AND RETAIL</v>
      </c>
      <c r="D141" s="164">
        <v>44</v>
      </c>
      <c r="E141" s="106" t="s">
        <v>505</v>
      </c>
      <c r="F141" s="108" t="s">
        <v>512</v>
      </c>
      <c r="G141" s="108" t="s">
        <v>513</v>
      </c>
      <c r="H141" s="547"/>
    </row>
    <row r="142" spans="2:8" x14ac:dyDescent="0.2">
      <c r="B142" s="151" t="str">
        <f t="shared" si="8"/>
        <v>CONSUMER PRODUCTS, SERVICES AND RETAIL</v>
      </c>
      <c r="C142" s="151" t="str">
        <f t="shared" si="8"/>
        <v>CONSUMER GOODS AND RETAIL</v>
      </c>
      <c r="D142" s="164">
        <v>44</v>
      </c>
      <c r="E142" s="106" t="s">
        <v>505</v>
      </c>
      <c r="F142" s="166">
        <v>97</v>
      </c>
      <c r="G142" s="108" t="s">
        <v>514</v>
      </c>
      <c r="H142" s="547"/>
    </row>
    <row r="143" spans="2:8" x14ac:dyDescent="0.2">
      <c r="B143" s="151" t="str">
        <f t="shared" si="8"/>
        <v>CONSUMER PRODUCTS, SERVICES AND RETAIL</v>
      </c>
      <c r="C143" s="151" t="str">
        <f t="shared" si="8"/>
        <v>CONSUMER GOODS AND RETAIL</v>
      </c>
      <c r="D143" s="164">
        <v>44</v>
      </c>
      <c r="E143" s="106" t="s">
        <v>505</v>
      </c>
      <c r="F143" s="166">
        <v>98</v>
      </c>
      <c r="G143" s="108" t="s">
        <v>515</v>
      </c>
      <c r="H143" s="547"/>
    </row>
    <row r="144" spans="2:8" x14ac:dyDescent="0.2">
      <c r="B144" s="198" t="str">
        <f t="shared" si="8"/>
        <v>CONSUMER PRODUCTS, SERVICES AND RETAIL</v>
      </c>
      <c r="C144" s="198" t="str">
        <f t="shared" si="8"/>
        <v>CONSUMER GOODS AND RETAIL</v>
      </c>
      <c r="D144" s="164">
        <v>44</v>
      </c>
      <c r="E144" s="106" t="s">
        <v>505</v>
      </c>
      <c r="F144" s="118"/>
      <c r="G144" s="112"/>
      <c r="H144" s="547"/>
    </row>
    <row r="145" spans="2:8" x14ac:dyDescent="0.3">
      <c r="B145" s="121" t="s">
        <v>470</v>
      </c>
      <c r="C145" s="121" t="s">
        <v>516</v>
      </c>
      <c r="D145" s="122">
        <v>45</v>
      </c>
      <c r="E145" s="123" t="s">
        <v>517</v>
      </c>
      <c r="F145" s="199" t="s">
        <v>518</v>
      </c>
      <c r="G145" s="125" t="s">
        <v>519</v>
      </c>
      <c r="H145" s="547"/>
    </row>
    <row r="146" spans="2:8" x14ac:dyDescent="0.2">
      <c r="B146" s="126" t="s">
        <v>470</v>
      </c>
      <c r="C146" s="126" t="s">
        <v>516</v>
      </c>
      <c r="D146" s="169">
        <v>45</v>
      </c>
      <c r="E146" s="128" t="s">
        <v>517</v>
      </c>
      <c r="F146" s="170">
        <v>85</v>
      </c>
      <c r="G146" s="130" t="s">
        <v>520</v>
      </c>
      <c r="H146" s="547"/>
    </row>
    <row r="147" spans="2:8" x14ac:dyDescent="0.2">
      <c r="B147" s="126" t="s">
        <v>470</v>
      </c>
      <c r="C147" s="126" t="s">
        <v>516</v>
      </c>
      <c r="D147" s="169">
        <v>45</v>
      </c>
      <c r="E147" s="128" t="s">
        <v>517</v>
      </c>
      <c r="F147" s="189">
        <v>91</v>
      </c>
      <c r="G147" s="144" t="s">
        <v>521</v>
      </c>
      <c r="H147" s="547"/>
    </row>
    <row r="148" spans="2:8" x14ac:dyDescent="0.3">
      <c r="B148" s="126" t="s">
        <v>470</v>
      </c>
      <c r="C148" s="126" t="s">
        <v>516</v>
      </c>
      <c r="D148" s="122">
        <v>46</v>
      </c>
      <c r="E148" s="123" t="s">
        <v>522</v>
      </c>
      <c r="F148" s="187">
        <v>55</v>
      </c>
      <c r="G148" s="125" t="s">
        <v>523</v>
      </c>
      <c r="H148" s="547"/>
    </row>
    <row r="149" spans="2:8" x14ac:dyDescent="0.2">
      <c r="B149" s="126" t="s">
        <v>470</v>
      </c>
      <c r="C149" s="126" t="s">
        <v>516</v>
      </c>
      <c r="D149" s="169">
        <v>46</v>
      </c>
      <c r="E149" s="128" t="s">
        <v>522</v>
      </c>
      <c r="F149" s="170">
        <v>79</v>
      </c>
      <c r="G149" s="130" t="s">
        <v>524</v>
      </c>
      <c r="H149" s="547"/>
    </row>
    <row r="150" spans="2:8" x14ac:dyDescent="0.2">
      <c r="B150" s="126" t="s">
        <v>470</v>
      </c>
      <c r="C150" s="126" t="s">
        <v>516</v>
      </c>
      <c r="D150" s="169">
        <v>46</v>
      </c>
      <c r="E150" s="128" t="s">
        <v>522</v>
      </c>
      <c r="F150" s="174"/>
      <c r="G150" s="130" t="s">
        <v>525</v>
      </c>
      <c r="H150" s="547"/>
    </row>
    <row r="151" spans="2:8" x14ac:dyDescent="0.2">
      <c r="B151" s="126" t="s">
        <v>470</v>
      </c>
      <c r="C151" s="126" t="s">
        <v>516</v>
      </c>
      <c r="D151" s="169">
        <v>46</v>
      </c>
      <c r="E151" s="128" t="s">
        <v>522</v>
      </c>
      <c r="F151" s="170">
        <v>90</v>
      </c>
      <c r="G151" s="130" t="s">
        <v>526</v>
      </c>
      <c r="H151" s="547"/>
    </row>
    <row r="152" spans="2:8" x14ac:dyDescent="0.2">
      <c r="B152" s="126" t="s">
        <v>470</v>
      </c>
      <c r="C152" s="126" t="s">
        <v>516</v>
      </c>
      <c r="D152" s="169">
        <v>46</v>
      </c>
      <c r="E152" s="128" t="s">
        <v>522</v>
      </c>
      <c r="F152" s="170">
        <v>92</v>
      </c>
      <c r="G152" s="130" t="s">
        <v>527</v>
      </c>
      <c r="H152" s="547"/>
    </row>
    <row r="153" spans="2:8" x14ac:dyDescent="0.2">
      <c r="B153" s="126" t="s">
        <v>470</v>
      </c>
      <c r="C153" s="126" t="s">
        <v>516</v>
      </c>
      <c r="D153" s="169">
        <v>46</v>
      </c>
      <c r="E153" s="128" t="s">
        <v>522</v>
      </c>
      <c r="F153" s="170">
        <v>93</v>
      </c>
      <c r="G153" s="130" t="s">
        <v>528</v>
      </c>
      <c r="H153" s="547"/>
    </row>
    <row r="154" spans="2:8" x14ac:dyDescent="0.2">
      <c r="B154" s="126" t="s">
        <v>470</v>
      </c>
      <c r="C154" s="126" t="s">
        <v>516</v>
      </c>
      <c r="D154" s="169">
        <v>46</v>
      </c>
      <c r="E154" s="128" t="s">
        <v>522</v>
      </c>
      <c r="F154" s="129" t="s">
        <v>529</v>
      </c>
      <c r="G154" s="130" t="s">
        <v>530</v>
      </c>
      <c r="H154" s="547"/>
    </row>
    <row r="155" spans="2:8" x14ac:dyDescent="0.2">
      <c r="B155" s="126" t="s">
        <v>470</v>
      </c>
      <c r="C155" s="126" t="s">
        <v>516</v>
      </c>
      <c r="D155" s="169">
        <v>46</v>
      </c>
      <c r="E155" s="128" t="s">
        <v>522</v>
      </c>
      <c r="F155" s="143" t="s">
        <v>531</v>
      </c>
      <c r="G155" s="176"/>
      <c r="H155" s="547"/>
    </row>
    <row r="156" spans="2:8" ht="20.399999999999999" x14ac:dyDescent="0.3">
      <c r="B156" s="126" t="s">
        <v>470</v>
      </c>
      <c r="C156" s="126" t="s">
        <v>516</v>
      </c>
      <c r="D156" s="122">
        <v>47</v>
      </c>
      <c r="E156" s="123" t="s">
        <v>532</v>
      </c>
      <c r="F156" s="200" t="s">
        <v>533</v>
      </c>
      <c r="G156" s="200" t="s">
        <v>534</v>
      </c>
      <c r="H156" s="547"/>
    </row>
    <row r="157" spans="2:8" x14ac:dyDescent="0.2">
      <c r="B157" s="126" t="s">
        <v>470</v>
      </c>
      <c r="C157" s="126" t="s">
        <v>516</v>
      </c>
      <c r="D157" s="169">
        <v>47</v>
      </c>
      <c r="E157" s="128" t="s">
        <v>532</v>
      </c>
      <c r="F157" s="131" t="s">
        <v>535</v>
      </c>
      <c r="G157" s="130" t="s">
        <v>536</v>
      </c>
      <c r="H157" s="547"/>
    </row>
    <row r="158" spans="2:8" x14ac:dyDescent="0.2">
      <c r="B158" s="126" t="s">
        <v>470</v>
      </c>
      <c r="C158" s="126" t="s">
        <v>516</v>
      </c>
      <c r="D158" s="169">
        <v>47</v>
      </c>
      <c r="E158" s="128" t="s">
        <v>532</v>
      </c>
      <c r="F158" s="170">
        <v>99</v>
      </c>
      <c r="G158" s="130" t="s">
        <v>537</v>
      </c>
      <c r="H158" s="547"/>
    </row>
    <row r="159" spans="2:8" x14ac:dyDescent="0.2">
      <c r="B159" s="126" t="s">
        <v>470</v>
      </c>
      <c r="C159" s="126" t="s">
        <v>516</v>
      </c>
      <c r="D159" s="169">
        <v>47</v>
      </c>
      <c r="E159" s="128" t="s">
        <v>532</v>
      </c>
      <c r="F159" s="143" t="s">
        <v>538</v>
      </c>
      <c r="G159" s="144" t="s">
        <v>539</v>
      </c>
      <c r="H159" s="547"/>
    </row>
    <row r="160" spans="2:8" x14ac:dyDescent="0.3">
      <c r="B160" s="126" t="s">
        <v>470</v>
      </c>
      <c r="C160" s="126" t="s">
        <v>516</v>
      </c>
      <c r="D160" s="193">
        <v>48</v>
      </c>
      <c r="E160" s="194" t="s">
        <v>540</v>
      </c>
      <c r="F160" s="201">
        <v>56</v>
      </c>
      <c r="G160" s="202" t="s">
        <v>541</v>
      </c>
      <c r="H160" s="547"/>
    </row>
    <row r="161" spans="2:8" x14ac:dyDescent="0.3">
      <c r="B161" s="145" t="s">
        <v>470</v>
      </c>
      <c r="C161" s="145" t="s">
        <v>516</v>
      </c>
      <c r="D161" s="122">
        <v>49</v>
      </c>
      <c r="E161" s="123" t="s">
        <v>542</v>
      </c>
      <c r="F161" s="200"/>
      <c r="G161" s="200"/>
      <c r="H161" s="548"/>
    </row>
    <row r="162" spans="2:8" x14ac:dyDescent="0.3">
      <c r="B162" s="203" t="s">
        <v>543</v>
      </c>
      <c r="C162" s="204" t="s">
        <v>543</v>
      </c>
      <c r="D162" s="205">
        <v>50</v>
      </c>
      <c r="E162" s="206" t="s">
        <v>544</v>
      </c>
      <c r="F162" s="207" t="s">
        <v>545</v>
      </c>
      <c r="G162" s="207" t="s">
        <v>546</v>
      </c>
      <c r="H162" s="556" t="s">
        <v>547</v>
      </c>
    </row>
    <row r="163" spans="2:8" x14ac:dyDescent="0.3">
      <c r="B163" s="203" t="str">
        <f t="shared" ref="B163:C179" si="9">+B162</f>
        <v>ENERGY AND ENVIRONMENT</v>
      </c>
      <c r="C163" s="204" t="str">
        <f t="shared" si="9"/>
        <v>ENERGY AND ENVIRONMENT</v>
      </c>
      <c r="D163" s="208">
        <v>50</v>
      </c>
      <c r="E163" s="209" t="s">
        <v>544</v>
      </c>
      <c r="F163" s="210" t="s">
        <v>548</v>
      </c>
      <c r="G163" s="211" t="s">
        <v>549</v>
      </c>
      <c r="H163" s="530"/>
    </row>
    <row r="164" spans="2:8" x14ac:dyDescent="0.3">
      <c r="B164" s="203" t="str">
        <f t="shared" si="9"/>
        <v>ENERGY AND ENVIRONMENT</v>
      </c>
      <c r="C164" s="204" t="str">
        <f t="shared" si="9"/>
        <v>ENERGY AND ENVIRONMENT</v>
      </c>
      <c r="D164" s="205">
        <v>51</v>
      </c>
      <c r="E164" s="206" t="s">
        <v>550</v>
      </c>
      <c r="F164" s="212">
        <v>5</v>
      </c>
      <c r="G164" s="212" t="s">
        <v>551</v>
      </c>
      <c r="H164" s="530"/>
    </row>
    <row r="165" spans="2:8" x14ac:dyDescent="0.3">
      <c r="B165" s="203" t="str">
        <f t="shared" si="9"/>
        <v>ENERGY AND ENVIRONMENT</v>
      </c>
      <c r="C165" s="204" t="str">
        <f t="shared" si="9"/>
        <v>ENERGY AND ENVIRONMENT</v>
      </c>
      <c r="D165" s="208">
        <v>51</v>
      </c>
      <c r="E165" s="209" t="s">
        <v>550</v>
      </c>
      <c r="F165" s="210">
        <v>7</v>
      </c>
      <c r="G165" s="210" t="s">
        <v>552</v>
      </c>
      <c r="H165" s="530"/>
    </row>
    <row r="166" spans="2:8" x14ac:dyDescent="0.3">
      <c r="B166" s="203" t="str">
        <f t="shared" si="9"/>
        <v>ENERGY AND ENVIRONMENT</v>
      </c>
      <c r="C166" s="204" t="str">
        <f t="shared" si="9"/>
        <v>ENERGY AND ENVIRONMENT</v>
      </c>
      <c r="D166" s="208">
        <v>51</v>
      </c>
      <c r="E166" s="209" t="s">
        <v>550</v>
      </c>
      <c r="F166" s="210" t="s">
        <v>553</v>
      </c>
      <c r="G166" s="210" t="s">
        <v>554</v>
      </c>
      <c r="H166" s="530"/>
    </row>
    <row r="167" spans="2:8" x14ac:dyDescent="0.3">
      <c r="B167" s="203" t="str">
        <f t="shared" si="9"/>
        <v>ENERGY AND ENVIRONMENT</v>
      </c>
      <c r="C167" s="204" t="str">
        <f t="shared" si="9"/>
        <v>ENERGY AND ENVIRONMENT</v>
      </c>
      <c r="D167" s="205">
        <v>52</v>
      </c>
      <c r="E167" s="206" t="s">
        <v>555</v>
      </c>
      <c r="F167" s="212">
        <v>6</v>
      </c>
      <c r="G167" s="212" t="s">
        <v>556</v>
      </c>
      <c r="H167" s="530"/>
    </row>
    <row r="168" spans="2:8" x14ac:dyDescent="0.3">
      <c r="B168" s="203" t="str">
        <f t="shared" si="9"/>
        <v>ENERGY AND ENVIRONMENT</v>
      </c>
      <c r="C168" s="204" t="str">
        <f t="shared" si="9"/>
        <v>ENERGY AND ENVIRONMENT</v>
      </c>
      <c r="D168" s="208">
        <v>52</v>
      </c>
      <c r="E168" s="209" t="s">
        <v>555</v>
      </c>
      <c r="F168" s="210">
        <v>9</v>
      </c>
      <c r="G168" s="210" t="s">
        <v>557</v>
      </c>
      <c r="H168" s="530"/>
    </row>
    <row r="169" spans="2:8" x14ac:dyDescent="0.3">
      <c r="B169" s="203" t="str">
        <f t="shared" si="9"/>
        <v>ENERGY AND ENVIRONMENT</v>
      </c>
      <c r="C169" s="204" t="str">
        <f t="shared" si="9"/>
        <v>ENERGY AND ENVIRONMENT</v>
      </c>
      <c r="D169" s="208">
        <v>52</v>
      </c>
      <c r="E169" s="209" t="s">
        <v>555</v>
      </c>
      <c r="F169" s="210">
        <v>19</v>
      </c>
      <c r="G169" s="210" t="s">
        <v>558</v>
      </c>
      <c r="H169" s="530"/>
    </row>
    <row r="170" spans="2:8" x14ac:dyDescent="0.3">
      <c r="B170" s="203" t="str">
        <f t="shared" si="9"/>
        <v>ENERGY AND ENVIRONMENT</v>
      </c>
      <c r="C170" s="204" t="str">
        <f t="shared" si="9"/>
        <v>ENERGY AND ENVIRONMENT</v>
      </c>
      <c r="D170" s="208">
        <v>52</v>
      </c>
      <c r="E170" s="209" t="s">
        <v>555</v>
      </c>
      <c r="F170" s="213" t="s">
        <v>559</v>
      </c>
      <c r="G170" s="213" t="s">
        <v>560</v>
      </c>
      <c r="H170" s="530"/>
    </row>
    <row r="171" spans="2:8" x14ac:dyDescent="0.3">
      <c r="B171" s="203" t="str">
        <f t="shared" si="9"/>
        <v>ENERGY AND ENVIRONMENT</v>
      </c>
      <c r="C171" s="204" t="str">
        <f t="shared" si="9"/>
        <v>ENERGY AND ENVIRONMENT</v>
      </c>
      <c r="D171" s="205">
        <v>53</v>
      </c>
      <c r="E171" s="214" t="s">
        <v>561</v>
      </c>
      <c r="F171" s="215" t="s">
        <v>562</v>
      </c>
      <c r="G171" s="215" t="s">
        <v>563</v>
      </c>
      <c r="H171" s="530"/>
    </row>
    <row r="172" spans="2:8" x14ac:dyDescent="0.3">
      <c r="B172" s="203" t="str">
        <f t="shared" si="9"/>
        <v>ENERGY AND ENVIRONMENT</v>
      </c>
      <c r="C172" s="204" t="str">
        <f t="shared" si="9"/>
        <v>ENERGY AND ENVIRONMENT</v>
      </c>
      <c r="D172" s="208">
        <v>53</v>
      </c>
      <c r="E172" s="209" t="s">
        <v>561</v>
      </c>
      <c r="F172" s="216" t="s">
        <v>564</v>
      </c>
      <c r="G172" s="216" t="s">
        <v>565</v>
      </c>
      <c r="H172" s="530"/>
    </row>
    <row r="173" spans="2:8" x14ac:dyDescent="0.3">
      <c r="B173" s="203" t="str">
        <f t="shared" si="9"/>
        <v>ENERGY AND ENVIRONMENT</v>
      </c>
      <c r="C173" s="204" t="str">
        <f t="shared" si="9"/>
        <v>ENERGY AND ENVIRONMENT</v>
      </c>
      <c r="D173" s="217">
        <v>54</v>
      </c>
      <c r="E173" s="218" t="s">
        <v>566</v>
      </c>
      <c r="F173" s="216"/>
      <c r="G173" s="216"/>
      <c r="H173" s="530"/>
    </row>
    <row r="174" spans="2:8" x14ac:dyDescent="0.3">
      <c r="B174" s="203" t="str">
        <f t="shared" si="9"/>
        <v>ENERGY AND ENVIRONMENT</v>
      </c>
      <c r="C174" s="204" t="str">
        <f t="shared" si="9"/>
        <v>ENERGY AND ENVIRONMENT</v>
      </c>
      <c r="D174" s="205">
        <v>55</v>
      </c>
      <c r="E174" s="219" t="s">
        <v>567</v>
      </c>
      <c r="F174" s="212">
        <v>36</v>
      </c>
      <c r="G174" s="215" t="s">
        <v>568</v>
      </c>
      <c r="H174" s="530"/>
    </row>
    <row r="175" spans="2:8" x14ac:dyDescent="0.3">
      <c r="B175" s="203" t="str">
        <f t="shared" si="9"/>
        <v>ENERGY AND ENVIRONMENT</v>
      </c>
      <c r="C175" s="204" t="str">
        <f t="shared" si="9"/>
        <v>ENERGY AND ENVIRONMENT</v>
      </c>
      <c r="D175" s="208">
        <v>55</v>
      </c>
      <c r="E175" s="209" t="s">
        <v>567</v>
      </c>
      <c r="F175" s="210">
        <v>37</v>
      </c>
      <c r="G175" s="220" t="s">
        <v>569</v>
      </c>
      <c r="H175" s="530"/>
    </row>
    <row r="176" spans="2:8" x14ac:dyDescent="0.3">
      <c r="B176" s="203" t="str">
        <f t="shared" si="9"/>
        <v>ENERGY AND ENVIRONMENT</v>
      </c>
      <c r="C176" s="204" t="str">
        <f t="shared" si="9"/>
        <v>ENERGY AND ENVIRONMENT</v>
      </c>
      <c r="D176" s="208">
        <v>55</v>
      </c>
      <c r="E176" s="209" t="s">
        <v>567</v>
      </c>
      <c r="F176" s="210">
        <v>38</v>
      </c>
      <c r="G176" s="220" t="s">
        <v>570</v>
      </c>
      <c r="H176" s="530"/>
    </row>
    <row r="177" spans="2:8" x14ac:dyDescent="0.3">
      <c r="B177" s="203" t="str">
        <f t="shared" si="9"/>
        <v>ENERGY AND ENVIRONMENT</v>
      </c>
      <c r="C177" s="204" t="str">
        <f t="shared" si="9"/>
        <v>ENERGY AND ENVIRONMENT</v>
      </c>
      <c r="D177" s="208">
        <v>55</v>
      </c>
      <c r="E177" s="209" t="s">
        <v>567</v>
      </c>
      <c r="F177" s="210">
        <v>39</v>
      </c>
      <c r="G177" s="220" t="s">
        <v>571</v>
      </c>
      <c r="H177" s="530"/>
    </row>
    <row r="178" spans="2:8" x14ac:dyDescent="0.3">
      <c r="B178" s="203" t="str">
        <f t="shared" si="9"/>
        <v>ENERGY AND ENVIRONMENT</v>
      </c>
      <c r="C178" s="204" t="str">
        <f t="shared" si="9"/>
        <v>ENERGY AND ENVIRONMENT</v>
      </c>
      <c r="D178" s="208">
        <v>55</v>
      </c>
      <c r="E178" s="209" t="s">
        <v>567</v>
      </c>
      <c r="F178" s="213" t="s">
        <v>572</v>
      </c>
      <c r="G178" s="216" t="s">
        <v>573</v>
      </c>
      <c r="H178" s="530"/>
    </row>
    <row r="179" spans="2:8" x14ac:dyDescent="0.3">
      <c r="B179" s="203" t="str">
        <f t="shared" si="9"/>
        <v>ENERGY AND ENVIRONMENT</v>
      </c>
      <c r="C179" s="204" t="str">
        <f t="shared" si="9"/>
        <v>ENERGY AND ENVIRONMENT</v>
      </c>
      <c r="D179" s="221">
        <v>56</v>
      </c>
      <c r="E179" s="196" t="s">
        <v>574</v>
      </c>
      <c r="F179" s="197"/>
      <c r="G179" s="197"/>
      <c r="H179" s="529"/>
    </row>
    <row r="180" spans="2:8" x14ac:dyDescent="0.3">
      <c r="B180" s="222" t="s">
        <v>575</v>
      </c>
      <c r="C180" s="222" t="s">
        <v>575</v>
      </c>
      <c r="D180" s="223">
        <v>57</v>
      </c>
      <c r="E180" s="224" t="s">
        <v>576</v>
      </c>
      <c r="F180" s="200" t="s">
        <v>577</v>
      </c>
      <c r="G180" s="200" t="s">
        <v>578</v>
      </c>
      <c r="H180" s="516" t="s">
        <v>579</v>
      </c>
    </row>
    <row r="181" spans="2:8" x14ac:dyDescent="0.3">
      <c r="B181" s="225" t="str">
        <f t="shared" ref="B181:C183" si="10">+B180</f>
        <v>FINANCIAL SERVICES</v>
      </c>
      <c r="C181" s="225" t="str">
        <f t="shared" si="10"/>
        <v>FINANCIAL SERVICES</v>
      </c>
      <c r="D181" s="226">
        <v>57</v>
      </c>
      <c r="E181" s="227" t="s">
        <v>576</v>
      </c>
      <c r="F181" s="174">
        <v>65</v>
      </c>
      <c r="G181" s="174" t="s">
        <v>580</v>
      </c>
      <c r="H181" s="537"/>
    </row>
    <row r="182" spans="2:8" x14ac:dyDescent="0.3">
      <c r="B182" s="225" t="str">
        <f t="shared" si="10"/>
        <v>FINANCIAL SERVICES</v>
      </c>
      <c r="C182" s="225" t="str">
        <f t="shared" si="10"/>
        <v>FINANCIAL SERVICES</v>
      </c>
      <c r="D182" s="226">
        <v>57</v>
      </c>
      <c r="E182" s="227" t="s">
        <v>576</v>
      </c>
      <c r="F182" s="174">
        <v>66</v>
      </c>
      <c r="G182" s="174" t="s">
        <v>581</v>
      </c>
      <c r="H182" s="537"/>
    </row>
    <row r="183" spans="2:8" x14ac:dyDescent="0.3">
      <c r="B183" s="225" t="str">
        <f t="shared" si="10"/>
        <v>FINANCIAL SERVICES</v>
      </c>
      <c r="C183" s="225" t="str">
        <f t="shared" si="10"/>
        <v>FINANCIAL SERVICES</v>
      </c>
      <c r="D183" s="226">
        <v>57</v>
      </c>
      <c r="E183" s="227" t="s">
        <v>576</v>
      </c>
      <c r="F183" s="176" t="s">
        <v>582</v>
      </c>
      <c r="G183" s="176" t="s">
        <v>583</v>
      </c>
      <c r="H183" s="537"/>
    </row>
    <row r="184" spans="2:8" ht="20.399999999999999" x14ac:dyDescent="0.2">
      <c r="B184" s="228" t="s">
        <v>575</v>
      </c>
      <c r="C184" s="228" t="s">
        <v>584</v>
      </c>
      <c r="D184" s="100">
        <v>58</v>
      </c>
      <c r="E184" s="101" t="s">
        <v>585</v>
      </c>
      <c r="F184" s="117">
        <v>68</v>
      </c>
      <c r="G184" s="229" t="s">
        <v>586</v>
      </c>
      <c r="H184" s="537"/>
    </row>
    <row r="185" spans="2:8" x14ac:dyDescent="0.3">
      <c r="B185" s="225" t="s">
        <v>49</v>
      </c>
      <c r="C185" s="230" t="s">
        <v>587</v>
      </c>
      <c r="D185" s="231">
        <v>19</v>
      </c>
      <c r="E185" s="232" t="s">
        <v>588</v>
      </c>
      <c r="F185" s="233">
        <v>18</v>
      </c>
      <c r="G185" s="233" t="s">
        <v>589</v>
      </c>
      <c r="H185" s="534" t="s">
        <v>590</v>
      </c>
    </row>
    <row r="186" spans="2:8" x14ac:dyDescent="0.3">
      <c r="B186" s="225" t="s">
        <v>49</v>
      </c>
      <c r="C186" s="230" t="s">
        <v>587</v>
      </c>
      <c r="D186" s="234">
        <v>19</v>
      </c>
      <c r="E186" s="235" t="s">
        <v>588</v>
      </c>
      <c r="F186" s="236">
        <v>58</v>
      </c>
      <c r="G186" s="236" t="s">
        <v>591</v>
      </c>
      <c r="H186" s="535"/>
    </row>
    <row r="187" spans="2:8" x14ac:dyDescent="0.3">
      <c r="B187" s="225" t="s">
        <v>49</v>
      </c>
      <c r="C187" s="230" t="s">
        <v>587</v>
      </c>
      <c r="D187" s="234">
        <v>19</v>
      </c>
      <c r="E187" s="235" t="s">
        <v>588</v>
      </c>
      <c r="F187" s="236">
        <v>59</v>
      </c>
      <c r="G187" s="236" t="s">
        <v>592</v>
      </c>
      <c r="H187" s="535"/>
    </row>
    <row r="188" spans="2:8" x14ac:dyDescent="0.3">
      <c r="B188" s="225" t="s">
        <v>49</v>
      </c>
      <c r="C188" s="230" t="s">
        <v>587</v>
      </c>
      <c r="D188" s="234">
        <v>19</v>
      </c>
      <c r="E188" s="235" t="s">
        <v>588</v>
      </c>
      <c r="F188" s="236">
        <v>60</v>
      </c>
      <c r="G188" s="236" t="s">
        <v>593</v>
      </c>
      <c r="H188" s="535"/>
    </row>
    <row r="189" spans="2:8" x14ac:dyDescent="0.3">
      <c r="B189" s="225" t="s">
        <v>49</v>
      </c>
      <c r="C189" s="230" t="s">
        <v>587</v>
      </c>
      <c r="D189" s="234">
        <v>19</v>
      </c>
      <c r="E189" s="235" t="s">
        <v>588</v>
      </c>
      <c r="F189" s="236" t="s">
        <v>594</v>
      </c>
      <c r="G189" s="236" t="s">
        <v>595</v>
      </c>
      <c r="H189" s="535"/>
    </row>
    <row r="190" spans="2:8" x14ac:dyDescent="0.3">
      <c r="B190" s="225" t="s">
        <v>49</v>
      </c>
      <c r="C190" s="230" t="s">
        <v>587</v>
      </c>
      <c r="D190" s="234">
        <v>19</v>
      </c>
      <c r="E190" s="235" t="s">
        <v>588</v>
      </c>
      <c r="F190" s="236" t="s">
        <v>596</v>
      </c>
      <c r="G190" s="236" t="s">
        <v>597</v>
      </c>
      <c r="H190" s="535"/>
    </row>
    <row r="191" spans="2:8" x14ac:dyDescent="0.3">
      <c r="B191" s="225" t="s">
        <v>49</v>
      </c>
      <c r="C191" s="230" t="s">
        <v>587</v>
      </c>
      <c r="D191" s="234">
        <v>19</v>
      </c>
      <c r="E191" s="235" t="s">
        <v>588</v>
      </c>
      <c r="F191" s="236"/>
      <c r="G191" s="236"/>
      <c r="H191" s="536"/>
    </row>
    <row r="192" spans="2:8" x14ac:dyDescent="0.3">
      <c r="B192" s="225" t="s">
        <v>49</v>
      </c>
      <c r="C192" s="230" t="s">
        <v>587</v>
      </c>
      <c r="D192" s="231">
        <v>20</v>
      </c>
      <c r="E192" s="232" t="s">
        <v>598</v>
      </c>
      <c r="F192" s="233" t="s">
        <v>599</v>
      </c>
      <c r="G192" s="237" t="s">
        <v>600</v>
      </c>
      <c r="H192" s="532" t="s">
        <v>601</v>
      </c>
    </row>
    <row r="193" spans="2:8" x14ac:dyDescent="0.3">
      <c r="B193" s="225" t="s">
        <v>49</v>
      </c>
      <c r="C193" s="230" t="s">
        <v>587</v>
      </c>
      <c r="D193" s="234">
        <v>20</v>
      </c>
      <c r="E193" s="235" t="s">
        <v>598</v>
      </c>
      <c r="F193" s="236" t="s">
        <v>602</v>
      </c>
      <c r="G193" s="238" t="s">
        <v>603</v>
      </c>
      <c r="H193" s="532"/>
    </row>
    <row r="194" spans="2:8" x14ac:dyDescent="0.3">
      <c r="B194" s="225" t="s">
        <v>49</v>
      </c>
      <c r="C194" s="230" t="s">
        <v>587</v>
      </c>
      <c r="D194" s="234">
        <v>20</v>
      </c>
      <c r="E194" s="235" t="s">
        <v>598</v>
      </c>
      <c r="F194" s="239" t="s">
        <v>604</v>
      </c>
      <c r="G194" s="240" t="s">
        <v>605</v>
      </c>
      <c r="H194" s="532"/>
    </row>
    <row r="195" spans="2:8" x14ac:dyDescent="0.3">
      <c r="B195" s="225" t="s">
        <v>49</v>
      </c>
      <c r="C195" s="230" t="s">
        <v>587</v>
      </c>
      <c r="D195" s="241">
        <v>21</v>
      </c>
      <c r="E195" s="242" t="s">
        <v>606</v>
      </c>
      <c r="F195" s="243" t="s">
        <v>607</v>
      </c>
      <c r="G195" s="144" t="s">
        <v>608</v>
      </c>
      <c r="H195" s="537"/>
    </row>
    <row r="196" spans="2:8" x14ac:dyDescent="0.3">
      <c r="B196" s="225" t="s">
        <v>49</v>
      </c>
      <c r="C196" s="225" t="s">
        <v>587</v>
      </c>
      <c r="D196" s="244">
        <v>22</v>
      </c>
      <c r="E196" s="245" t="s">
        <v>609</v>
      </c>
      <c r="F196" s="201">
        <v>61</v>
      </c>
      <c r="G196" s="202" t="s">
        <v>610</v>
      </c>
      <c r="H196" s="537"/>
    </row>
    <row r="197" spans="2:8" x14ac:dyDescent="0.3">
      <c r="B197" s="225" t="s">
        <v>49</v>
      </c>
      <c r="C197" s="225" t="s">
        <v>587</v>
      </c>
      <c r="D197" s="246">
        <v>23</v>
      </c>
      <c r="E197" s="194" t="s">
        <v>611</v>
      </c>
      <c r="F197" s="146"/>
      <c r="G197" s="146"/>
      <c r="H197" s="517"/>
    </row>
    <row r="198" spans="2:8" ht="58.95" customHeight="1" x14ac:dyDescent="0.3">
      <c r="B198" s="225" t="s">
        <v>49</v>
      </c>
      <c r="C198" s="225" t="s">
        <v>587</v>
      </c>
      <c r="D198" s="247">
        <v>24</v>
      </c>
      <c r="E198" s="123" t="s">
        <v>612</v>
      </c>
      <c r="F198" s="200"/>
      <c r="G198" s="200"/>
      <c r="H198" s="248" t="s">
        <v>613</v>
      </c>
    </row>
    <row r="199" spans="2:8" ht="33.450000000000003" customHeight="1" x14ac:dyDescent="0.3">
      <c r="B199" s="225" t="s">
        <v>49</v>
      </c>
      <c r="C199" s="230" t="s">
        <v>587</v>
      </c>
      <c r="D199" s="231">
        <v>25</v>
      </c>
      <c r="E199" s="232" t="s">
        <v>614</v>
      </c>
      <c r="F199" s="275" t="s">
        <v>615</v>
      </c>
      <c r="G199" s="276" t="s">
        <v>616</v>
      </c>
      <c r="H199" s="538" t="s">
        <v>617</v>
      </c>
    </row>
    <row r="200" spans="2:8" ht="33.450000000000003" customHeight="1" x14ac:dyDescent="0.3">
      <c r="B200" s="225" t="s">
        <v>49</v>
      </c>
      <c r="C200" s="230" t="s">
        <v>587</v>
      </c>
      <c r="D200" s="231">
        <v>25</v>
      </c>
      <c r="E200" s="232" t="s">
        <v>614</v>
      </c>
      <c r="F200" s="239" t="s">
        <v>618</v>
      </c>
      <c r="G200" s="240" t="s">
        <v>619</v>
      </c>
      <c r="H200" s="539"/>
    </row>
    <row r="201" spans="2:8" x14ac:dyDescent="0.3">
      <c r="B201" s="225" t="s">
        <v>49</v>
      </c>
      <c r="C201" s="225" t="s">
        <v>587</v>
      </c>
      <c r="D201" s="251">
        <v>26</v>
      </c>
      <c r="E201" s="190" t="s">
        <v>620</v>
      </c>
      <c r="F201" s="174"/>
      <c r="G201" s="174"/>
      <c r="H201" s="200"/>
    </row>
    <row r="202" spans="2:8" x14ac:dyDescent="0.3">
      <c r="B202" s="252" t="s">
        <v>49</v>
      </c>
      <c r="C202" s="252" t="s">
        <v>621</v>
      </c>
      <c r="D202" s="100">
        <v>27</v>
      </c>
      <c r="E202" s="101" t="s">
        <v>622</v>
      </c>
      <c r="F202" s="102" t="s">
        <v>623</v>
      </c>
      <c r="G202" s="103" t="s">
        <v>624</v>
      </c>
      <c r="H202" s="527" t="s">
        <v>625</v>
      </c>
    </row>
    <row r="203" spans="2:8" x14ac:dyDescent="0.3">
      <c r="B203" s="203" t="str">
        <f>+B202</f>
        <v>ICT</v>
      </c>
      <c r="C203" s="204" t="str">
        <f>+C202</f>
        <v>COMPUTER AND CONSUMER ELECTRONICS</v>
      </c>
      <c r="D203" s="205">
        <v>28</v>
      </c>
      <c r="E203" s="253" t="s">
        <v>626</v>
      </c>
      <c r="F203" s="215" t="s">
        <v>627</v>
      </c>
      <c r="G203" s="215" t="s">
        <v>628</v>
      </c>
      <c r="H203" s="530"/>
    </row>
    <row r="204" spans="2:8" x14ac:dyDescent="0.3">
      <c r="B204" s="203" t="str">
        <f t="shared" ref="B204:C219" si="11">+B203</f>
        <v>ICT</v>
      </c>
      <c r="C204" s="204" t="str">
        <f t="shared" si="11"/>
        <v>COMPUTER AND CONSUMER ELECTRONICS</v>
      </c>
      <c r="D204" s="208">
        <v>28</v>
      </c>
      <c r="E204" s="254" t="s">
        <v>626</v>
      </c>
      <c r="F204" s="220" t="s">
        <v>629</v>
      </c>
      <c r="G204" s="220" t="s">
        <v>630</v>
      </c>
      <c r="H204" s="530"/>
    </row>
    <row r="205" spans="2:8" x14ac:dyDescent="0.3">
      <c r="B205" s="203" t="str">
        <f t="shared" si="11"/>
        <v>ICT</v>
      </c>
      <c r="C205" s="204" t="str">
        <f t="shared" si="11"/>
        <v>COMPUTER AND CONSUMER ELECTRONICS</v>
      </c>
      <c r="D205" s="208">
        <v>28</v>
      </c>
      <c r="E205" s="254" t="s">
        <v>626</v>
      </c>
      <c r="F205" s="216" t="s">
        <v>631</v>
      </c>
      <c r="G205" s="216" t="s">
        <v>632</v>
      </c>
      <c r="H205" s="530"/>
    </row>
    <row r="206" spans="2:8" x14ac:dyDescent="0.3">
      <c r="B206" s="203" t="str">
        <f t="shared" si="11"/>
        <v>ICT</v>
      </c>
      <c r="C206" s="203" t="str">
        <f t="shared" si="11"/>
        <v>COMPUTER AND CONSUMER ELECTRONICS</v>
      </c>
      <c r="D206" s="255">
        <v>29</v>
      </c>
      <c r="E206" s="256" t="s">
        <v>633</v>
      </c>
      <c r="F206" s="120" t="s">
        <v>634</v>
      </c>
      <c r="G206" s="112" t="s">
        <v>635</v>
      </c>
      <c r="H206" s="529"/>
    </row>
    <row r="207" spans="2:8" x14ac:dyDescent="0.3">
      <c r="B207" s="203" t="str">
        <f t="shared" si="11"/>
        <v>ICT</v>
      </c>
      <c r="C207" s="203" t="str">
        <f t="shared" si="11"/>
        <v>COMPUTER AND CONSUMER ELECTRONICS</v>
      </c>
      <c r="D207" s="221">
        <v>30</v>
      </c>
      <c r="E207" s="196" t="s">
        <v>636</v>
      </c>
      <c r="F207" s="540" t="s">
        <v>637</v>
      </c>
      <c r="G207" s="543" t="s">
        <v>638</v>
      </c>
      <c r="H207" s="527" t="s">
        <v>639</v>
      </c>
    </row>
    <row r="208" spans="2:8" x14ac:dyDescent="0.3">
      <c r="B208" s="203" t="str">
        <f t="shared" si="11"/>
        <v>ICT</v>
      </c>
      <c r="C208" s="203" t="str">
        <f t="shared" si="11"/>
        <v>COMPUTER AND CONSUMER ELECTRONICS</v>
      </c>
      <c r="D208" s="221">
        <v>31</v>
      </c>
      <c r="E208" s="196" t="s">
        <v>640</v>
      </c>
      <c r="F208" s="541"/>
      <c r="G208" s="544"/>
      <c r="H208" s="528"/>
    </row>
    <row r="209" spans="2:8" x14ac:dyDescent="0.3">
      <c r="B209" s="203" t="str">
        <f t="shared" si="11"/>
        <v>ICT</v>
      </c>
      <c r="C209" s="203" t="str">
        <f t="shared" si="11"/>
        <v>COMPUTER AND CONSUMER ELECTRONICS</v>
      </c>
      <c r="D209" s="221">
        <v>32</v>
      </c>
      <c r="E209" s="196" t="s">
        <v>641</v>
      </c>
      <c r="F209" s="541"/>
      <c r="G209" s="544"/>
      <c r="H209" s="528"/>
    </row>
    <row r="210" spans="2:8" x14ac:dyDescent="0.3">
      <c r="B210" s="203" t="str">
        <f t="shared" si="11"/>
        <v>ICT</v>
      </c>
      <c r="C210" s="203" t="str">
        <f t="shared" si="11"/>
        <v>COMPUTER AND CONSUMER ELECTRONICS</v>
      </c>
      <c r="D210" s="221">
        <v>33</v>
      </c>
      <c r="E210" s="196" t="s">
        <v>642</v>
      </c>
      <c r="F210" s="542"/>
      <c r="G210" s="545"/>
      <c r="H210" s="529"/>
    </row>
    <row r="211" spans="2:8" x14ac:dyDescent="0.3">
      <c r="B211" s="203" t="str">
        <f t="shared" si="11"/>
        <v>ICT</v>
      </c>
      <c r="C211" s="203" t="str">
        <f t="shared" si="11"/>
        <v>COMPUTER AND CONSUMER ELECTRONICS</v>
      </c>
      <c r="D211" s="221">
        <v>34</v>
      </c>
      <c r="E211" s="196" t="s">
        <v>643</v>
      </c>
      <c r="F211" s="521" t="s">
        <v>644</v>
      </c>
      <c r="G211" s="524" t="s">
        <v>645</v>
      </c>
      <c r="H211" s="527" t="s">
        <v>646</v>
      </c>
    </row>
    <row r="212" spans="2:8" x14ac:dyDescent="0.3">
      <c r="B212" s="203" t="str">
        <f t="shared" si="11"/>
        <v>ICT</v>
      </c>
      <c r="C212" s="203" t="str">
        <f t="shared" si="11"/>
        <v>COMPUTER AND CONSUMER ELECTRONICS</v>
      </c>
      <c r="D212" s="221">
        <v>35</v>
      </c>
      <c r="E212" s="196" t="s">
        <v>647</v>
      </c>
      <c r="F212" s="522"/>
      <c r="G212" s="525"/>
      <c r="H212" s="528"/>
    </row>
    <row r="213" spans="2:8" x14ac:dyDescent="0.3">
      <c r="B213" s="203" t="str">
        <f t="shared" si="11"/>
        <v>ICT</v>
      </c>
      <c r="C213" s="203" t="str">
        <f t="shared" si="11"/>
        <v>COMPUTER AND CONSUMER ELECTRONICS</v>
      </c>
      <c r="D213" s="221">
        <v>36</v>
      </c>
      <c r="E213" s="196" t="s">
        <v>648</v>
      </c>
      <c r="F213" s="522"/>
      <c r="G213" s="525"/>
      <c r="H213" s="528"/>
    </row>
    <row r="214" spans="2:8" x14ac:dyDescent="0.3">
      <c r="B214" s="203" t="str">
        <f t="shared" si="11"/>
        <v>ICT</v>
      </c>
      <c r="C214" s="203" t="str">
        <f t="shared" si="11"/>
        <v>COMPUTER AND CONSUMER ELECTRONICS</v>
      </c>
      <c r="D214" s="221">
        <v>37</v>
      </c>
      <c r="E214" s="196" t="s">
        <v>702</v>
      </c>
      <c r="F214" s="522"/>
      <c r="G214" s="525"/>
      <c r="H214" s="528"/>
    </row>
    <row r="215" spans="2:8" ht="66" customHeight="1" x14ac:dyDescent="0.3">
      <c r="B215" s="203" t="str">
        <f t="shared" si="11"/>
        <v>ICT</v>
      </c>
      <c r="C215" s="203" t="str">
        <f t="shared" si="11"/>
        <v>COMPUTER AND CONSUMER ELECTRONICS</v>
      </c>
      <c r="D215" s="221">
        <v>38</v>
      </c>
      <c r="E215" s="196" t="s">
        <v>649</v>
      </c>
      <c r="F215" s="523"/>
      <c r="G215" s="526"/>
      <c r="H215" s="529"/>
    </row>
    <row r="216" spans="2:8" x14ac:dyDescent="0.3">
      <c r="B216" s="203" t="str">
        <f t="shared" si="11"/>
        <v>ICT</v>
      </c>
      <c r="C216" s="203" t="str">
        <f t="shared" si="11"/>
        <v>COMPUTER AND CONSUMER ELECTRONICS</v>
      </c>
      <c r="D216" s="100">
        <v>39</v>
      </c>
      <c r="E216" s="101" t="s">
        <v>650</v>
      </c>
      <c r="F216" s="102" t="s">
        <v>651</v>
      </c>
      <c r="G216" s="103" t="s">
        <v>616</v>
      </c>
      <c r="H216" s="527" t="s">
        <v>652</v>
      </c>
    </row>
    <row r="217" spans="2:8" x14ac:dyDescent="0.3">
      <c r="B217" s="203" t="str">
        <f t="shared" si="11"/>
        <v>ICT</v>
      </c>
      <c r="C217" s="204" t="str">
        <f t="shared" si="11"/>
        <v>COMPUTER AND CONSUMER ELECTRONICS</v>
      </c>
      <c r="D217" s="205">
        <v>40</v>
      </c>
      <c r="E217" s="253" t="s">
        <v>653</v>
      </c>
      <c r="F217" s="257" t="s">
        <v>654</v>
      </c>
      <c r="G217" s="258" t="s">
        <v>655</v>
      </c>
      <c r="H217" s="530"/>
    </row>
    <row r="218" spans="2:8" x14ac:dyDescent="0.3">
      <c r="B218" s="203" t="str">
        <f t="shared" si="11"/>
        <v>ICT</v>
      </c>
      <c r="C218" s="204" t="str">
        <f t="shared" si="11"/>
        <v>COMPUTER AND CONSUMER ELECTRONICS</v>
      </c>
      <c r="D218" s="208">
        <v>40</v>
      </c>
      <c r="E218" s="254" t="s">
        <v>653</v>
      </c>
      <c r="F218" s="259" t="s">
        <v>656</v>
      </c>
      <c r="G218" s="260" t="s">
        <v>657</v>
      </c>
      <c r="H218" s="530"/>
    </row>
    <row r="219" spans="2:8" x14ac:dyDescent="0.3">
      <c r="B219" s="203" t="str">
        <f t="shared" si="11"/>
        <v>ICT</v>
      </c>
      <c r="C219" s="204" t="str">
        <f t="shared" si="11"/>
        <v>COMPUTER AND CONSUMER ELECTRONICS</v>
      </c>
      <c r="D219" s="208">
        <v>40</v>
      </c>
      <c r="E219" s="254" t="s">
        <v>653</v>
      </c>
      <c r="F219" s="259" t="s">
        <v>658</v>
      </c>
      <c r="G219" s="260" t="s">
        <v>659</v>
      </c>
      <c r="H219" s="530"/>
    </row>
    <row r="220" spans="2:8" x14ac:dyDescent="0.3">
      <c r="B220" s="203" t="str">
        <f t="shared" ref="B220:C222" si="12">+B219</f>
        <v>ICT</v>
      </c>
      <c r="C220" s="204" t="str">
        <f t="shared" si="12"/>
        <v>COMPUTER AND CONSUMER ELECTRONICS</v>
      </c>
      <c r="D220" s="208">
        <v>40</v>
      </c>
      <c r="E220" s="254" t="s">
        <v>653</v>
      </c>
      <c r="F220" s="259" t="s">
        <v>660</v>
      </c>
      <c r="G220" s="260" t="s">
        <v>661</v>
      </c>
      <c r="H220" s="530"/>
    </row>
    <row r="221" spans="2:8" x14ac:dyDescent="0.3">
      <c r="B221" s="203" t="str">
        <f t="shared" si="12"/>
        <v>ICT</v>
      </c>
      <c r="C221" s="204" t="str">
        <f t="shared" si="12"/>
        <v>COMPUTER AND CONSUMER ELECTRONICS</v>
      </c>
      <c r="D221" s="208">
        <v>40</v>
      </c>
      <c r="E221" s="254" t="s">
        <v>653</v>
      </c>
      <c r="F221" s="259" t="s">
        <v>662</v>
      </c>
      <c r="G221" s="260" t="s">
        <v>692</v>
      </c>
      <c r="H221" s="530"/>
    </row>
    <row r="222" spans="2:8" x14ac:dyDescent="0.3">
      <c r="B222" s="203" t="str">
        <f t="shared" si="12"/>
        <v>ICT</v>
      </c>
      <c r="C222" s="204" t="str">
        <f t="shared" si="12"/>
        <v>COMPUTER AND CONSUMER ELECTRONICS</v>
      </c>
      <c r="D222" s="208">
        <v>40</v>
      </c>
      <c r="E222" s="254" t="s">
        <v>653</v>
      </c>
      <c r="F222" s="261" t="s">
        <v>663</v>
      </c>
      <c r="G222" s="262" t="s">
        <v>664</v>
      </c>
      <c r="H222" s="530"/>
    </row>
    <row r="223" spans="2:8" x14ac:dyDescent="0.3">
      <c r="B223" s="222" t="s">
        <v>665</v>
      </c>
      <c r="C223" s="222" t="s">
        <v>665</v>
      </c>
      <c r="D223" s="244">
        <v>60</v>
      </c>
      <c r="E223" s="245" t="s">
        <v>666</v>
      </c>
      <c r="F223" s="263" t="s">
        <v>667</v>
      </c>
      <c r="G223" s="144" t="s">
        <v>668</v>
      </c>
      <c r="H223" s="531" t="s">
        <v>669</v>
      </c>
    </row>
    <row r="224" spans="2:8" x14ac:dyDescent="0.3">
      <c r="B224" s="225" t="str">
        <f>+B223</f>
        <v>LIFE SCIENCES</v>
      </c>
      <c r="C224" s="225" t="str">
        <f>+C223</f>
        <v>LIFE SCIENCES</v>
      </c>
      <c r="D224" s="247">
        <v>61</v>
      </c>
      <c r="E224" s="123" t="s">
        <v>670</v>
      </c>
      <c r="F224" s="200"/>
      <c r="G224" s="200"/>
      <c r="H224" s="532"/>
    </row>
    <row r="225" spans="2:8" x14ac:dyDescent="0.3">
      <c r="B225" s="225" t="str">
        <f t="shared" ref="B225:C234" si="13">+B224</f>
        <v>LIFE SCIENCES</v>
      </c>
      <c r="C225" s="225" t="str">
        <f t="shared" si="13"/>
        <v>LIFE SCIENCES</v>
      </c>
      <c r="D225" s="231">
        <v>62</v>
      </c>
      <c r="E225" s="232" t="s">
        <v>671</v>
      </c>
      <c r="F225" s="233">
        <v>86</v>
      </c>
      <c r="G225" s="233" t="s">
        <v>672</v>
      </c>
      <c r="H225" s="532"/>
    </row>
    <row r="226" spans="2:8" x14ac:dyDescent="0.3">
      <c r="B226" s="225" t="str">
        <f t="shared" si="13"/>
        <v>LIFE SCIENCES</v>
      </c>
      <c r="C226" s="225" t="str">
        <f t="shared" si="13"/>
        <v>LIFE SCIENCES</v>
      </c>
      <c r="D226" s="234">
        <v>62</v>
      </c>
      <c r="E226" s="235" t="s">
        <v>671</v>
      </c>
      <c r="F226" s="236">
        <v>87</v>
      </c>
      <c r="G226" s="236" t="s">
        <v>673</v>
      </c>
      <c r="H226" s="532"/>
    </row>
    <row r="227" spans="2:8" x14ac:dyDescent="0.3">
      <c r="B227" s="225" t="str">
        <f t="shared" si="13"/>
        <v>LIFE SCIENCES</v>
      </c>
      <c r="C227" s="225" t="str">
        <f t="shared" si="13"/>
        <v>LIFE SCIENCES</v>
      </c>
      <c r="D227" s="234">
        <v>62</v>
      </c>
      <c r="E227" s="235" t="s">
        <v>671</v>
      </c>
      <c r="F227" s="239">
        <v>88</v>
      </c>
      <c r="G227" s="239" t="s">
        <v>674</v>
      </c>
      <c r="H227" s="532"/>
    </row>
    <row r="228" spans="2:8" x14ac:dyDescent="0.3">
      <c r="B228" s="225" t="str">
        <f t="shared" si="13"/>
        <v>LIFE SCIENCES</v>
      </c>
      <c r="C228" s="230" t="str">
        <f t="shared" si="13"/>
        <v>LIFE SCIENCES</v>
      </c>
      <c r="D228" s="241">
        <v>63</v>
      </c>
      <c r="E228" s="242" t="s">
        <v>675</v>
      </c>
      <c r="F228" s="264"/>
      <c r="G228" s="174"/>
      <c r="H228" s="532"/>
    </row>
    <row r="229" spans="2:8" x14ac:dyDescent="0.3">
      <c r="B229" s="225" t="str">
        <f t="shared" si="13"/>
        <v>LIFE SCIENCES</v>
      </c>
      <c r="C229" s="230" t="str">
        <f t="shared" si="13"/>
        <v>LIFE SCIENCES</v>
      </c>
      <c r="D229" s="231">
        <v>64</v>
      </c>
      <c r="E229" s="232" t="s">
        <v>676</v>
      </c>
      <c r="F229" s="237" t="s">
        <v>677</v>
      </c>
      <c r="G229" s="237" t="s">
        <v>678</v>
      </c>
      <c r="H229" s="532"/>
    </row>
    <row r="230" spans="2:8" x14ac:dyDescent="0.3">
      <c r="B230" s="225" t="str">
        <f t="shared" si="13"/>
        <v>LIFE SCIENCES</v>
      </c>
      <c r="C230" s="230" t="str">
        <f t="shared" si="13"/>
        <v>LIFE SCIENCES</v>
      </c>
      <c r="D230" s="249">
        <v>64</v>
      </c>
      <c r="E230" s="250" t="s">
        <v>676</v>
      </c>
      <c r="F230" s="239" t="s">
        <v>679</v>
      </c>
      <c r="G230" s="240" t="s">
        <v>680</v>
      </c>
      <c r="H230" s="533"/>
    </row>
    <row r="231" spans="2:8" ht="28.95" customHeight="1" x14ac:dyDescent="0.3">
      <c r="B231" s="225" t="str">
        <f t="shared" si="13"/>
        <v>LIFE SCIENCES</v>
      </c>
      <c r="C231" s="225" t="str">
        <f t="shared" si="13"/>
        <v>LIFE SCIENCES</v>
      </c>
      <c r="D231" s="244">
        <v>65</v>
      </c>
      <c r="E231" s="245" t="s">
        <v>681</v>
      </c>
      <c r="F231" s="144" t="s">
        <v>682</v>
      </c>
      <c r="G231" s="144" t="s">
        <v>683</v>
      </c>
      <c r="H231" s="516" t="s">
        <v>684</v>
      </c>
    </row>
    <row r="232" spans="2:8" ht="28.95" customHeight="1" x14ac:dyDescent="0.3">
      <c r="B232" s="225" t="str">
        <f t="shared" si="13"/>
        <v>LIFE SCIENCES</v>
      </c>
      <c r="C232" s="225" t="str">
        <f t="shared" si="13"/>
        <v>LIFE SCIENCES</v>
      </c>
      <c r="D232" s="244">
        <v>65</v>
      </c>
      <c r="E232" s="245" t="s">
        <v>681</v>
      </c>
      <c r="F232" s="146" t="s">
        <v>685</v>
      </c>
      <c r="G232" s="202" t="s">
        <v>686</v>
      </c>
      <c r="H232" s="517"/>
    </row>
    <row r="233" spans="2:8" ht="28.95" customHeight="1" x14ac:dyDescent="0.3">
      <c r="B233" s="225" t="str">
        <f t="shared" si="13"/>
        <v>LIFE SCIENCES</v>
      </c>
      <c r="C233" s="225" t="str">
        <f t="shared" si="13"/>
        <v>LIFE SCIENCES</v>
      </c>
      <c r="D233" s="246">
        <v>66</v>
      </c>
      <c r="E233" s="194" t="s">
        <v>687</v>
      </c>
      <c r="F233" s="201">
        <v>21</v>
      </c>
      <c r="G233" s="202" t="s">
        <v>688</v>
      </c>
      <c r="H233" s="516" t="s">
        <v>689</v>
      </c>
    </row>
    <row r="234" spans="2:8" ht="28.95" customHeight="1" x14ac:dyDescent="0.3">
      <c r="B234" s="225" t="str">
        <f t="shared" si="13"/>
        <v>LIFE SCIENCES</v>
      </c>
      <c r="C234" s="225" t="str">
        <f t="shared" si="13"/>
        <v>LIFE SCIENCES</v>
      </c>
      <c r="D234" s="246">
        <v>67</v>
      </c>
      <c r="E234" s="194" t="s">
        <v>690</v>
      </c>
      <c r="F234" s="146"/>
      <c r="G234" s="146"/>
      <c r="H234" s="517"/>
    </row>
    <row r="235" spans="2:8" x14ac:dyDescent="0.3">
      <c r="B235" s="518" t="s">
        <v>691</v>
      </c>
      <c r="C235" s="519"/>
      <c r="D235" s="519"/>
      <c r="E235" s="519"/>
      <c r="F235" s="519"/>
      <c r="G235" s="520"/>
      <c r="H235" s="197"/>
    </row>
  </sheetData>
  <mergeCells count="27">
    <mergeCell ref="H180:H184"/>
    <mergeCell ref="H2:H16"/>
    <mergeCell ref="H17:H40"/>
    <mergeCell ref="H41:H58"/>
    <mergeCell ref="H59:H61"/>
    <mergeCell ref="H62:H71"/>
    <mergeCell ref="H72:H89"/>
    <mergeCell ref="H90:H107"/>
    <mergeCell ref="H108:H116"/>
    <mergeCell ref="H117:H132"/>
    <mergeCell ref="H133:H161"/>
    <mergeCell ref="H162:H179"/>
    <mergeCell ref="H185:H191"/>
    <mergeCell ref="H192:H197"/>
    <mergeCell ref="H199:H200"/>
    <mergeCell ref="H202:H206"/>
    <mergeCell ref="F207:F210"/>
    <mergeCell ref="G207:G210"/>
    <mergeCell ref="H207:H210"/>
    <mergeCell ref="H233:H234"/>
    <mergeCell ref="B235:G235"/>
    <mergeCell ref="F211:F215"/>
    <mergeCell ref="G211:G215"/>
    <mergeCell ref="H211:H215"/>
    <mergeCell ref="H216:H222"/>
    <mergeCell ref="H223:H230"/>
    <mergeCell ref="H231:H232"/>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0" tint="-0.14999847407452621"/>
  </sheetPr>
  <dimension ref="B3:K115"/>
  <sheetViews>
    <sheetView topLeftCell="A8" zoomScale="80" zoomScaleNormal="80" workbookViewId="0">
      <selection activeCell="B92" sqref="B92"/>
    </sheetView>
  </sheetViews>
  <sheetFormatPr defaultColWidth="8.77734375" defaultRowHeight="14.4" outlineLevelCol="1" x14ac:dyDescent="0.3"/>
  <cols>
    <col min="1" max="1" width="8.77734375" style="37"/>
    <col min="2" max="2" width="33.44140625" style="37" bestFit="1" customWidth="1"/>
    <col min="3" max="3" width="8.77734375" style="37"/>
    <col min="4" max="4" width="37.77734375" style="37" bestFit="1" customWidth="1"/>
    <col min="5" max="5" width="8.77734375" style="37"/>
    <col min="6" max="6" width="25.6640625" style="37" bestFit="1" customWidth="1"/>
    <col min="7" max="7" width="8.77734375" style="37"/>
    <col min="8" max="8" width="24.109375" style="37" customWidth="1"/>
    <col min="9" max="9" width="8.77734375" style="37"/>
    <col min="10" max="10" width="22.6640625" style="37" customWidth="1" outlineLevel="1"/>
    <col min="11" max="11" width="19.77734375" style="37" customWidth="1" outlineLevel="1"/>
    <col min="12" max="16384" width="8.77734375" style="37"/>
  </cols>
  <sheetData>
    <row r="3" spans="2:11" x14ac:dyDescent="0.3">
      <c r="B3" s="36" t="s">
        <v>28</v>
      </c>
      <c r="D3" s="36" t="s">
        <v>30</v>
      </c>
      <c r="F3" s="36" t="s">
        <v>32</v>
      </c>
      <c r="H3" s="36" t="s">
        <v>9</v>
      </c>
      <c r="J3" s="36" t="s">
        <v>145</v>
      </c>
      <c r="K3" s="36" t="s">
        <v>146</v>
      </c>
    </row>
    <row r="4" spans="2:11" x14ac:dyDescent="0.3">
      <c r="B4" s="38" t="s">
        <v>34</v>
      </c>
      <c r="C4" s="39"/>
      <c r="D4" s="71" t="s">
        <v>38</v>
      </c>
      <c r="E4" s="39"/>
      <c r="F4" s="38" t="s">
        <v>40</v>
      </c>
      <c r="G4" s="39"/>
      <c r="H4" s="38" t="s">
        <v>42</v>
      </c>
      <c r="J4" s="40" t="s">
        <v>121</v>
      </c>
      <c r="K4" s="40" t="s">
        <v>42</v>
      </c>
    </row>
    <row r="5" spans="2:11" x14ac:dyDescent="0.3">
      <c r="B5" s="38" t="s">
        <v>35</v>
      </c>
      <c r="C5" s="39"/>
      <c r="D5" s="38" t="s">
        <v>39</v>
      </c>
      <c r="E5" s="39"/>
      <c r="F5" s="38" t="s">
        <v>41</v>
      </c>
      <c r="G5" s="39"/>
      <c r="H5" s="38" t="s">
        <v>43</v>
      </c>
      <c r="J5" s="40" t="s">
        <v>122</v>
      </c>
      <c r="K5" s="40" t="s">
        <v>43</v>
      </c>
    </row>
    <row r="6" spans="2:11" x14ac:dyDescent="0.3">
      <c r="B6" s="38" t="s">
        <v>83</v>
      </c>
      <c r="C6" s="39"/>
      <c r="D6" s="71" t="s">
        <v>173</v>
      </c>
      <c r="E6" s="39"/>
      <c r="F6" s="71" t="s">
        <v>166</v>
      </c>
      <c r="G6" s="39"/>
      <c r="H6" s="38" t="s">
        <v>44</v>
      </c>
      <c r="J6" s="40" t="s">
        <v>123</v>
      </c>
      <c r="K6" s="40" t="s">
        <v>43</v>
      </c>
    </row>
    <row r="7" spans="2:11" x14ac:dyDescent="0.3">
      <c r="B7" s="38" t="s">
        <v>109</v>
      </c>
      <c r="C7" s="39"/>
      <c r="D7" s="71" t="s">
        <v>147</v>
      </c>
      <c r="E7" s="39"/>
      <c r="F7" s="38" t="s">
        <v>167</v>
      </c>
      <c r="G7" s="39"/>
      <c r="H7" s="38" t="s">
        <v>45</v>
      </c>
      <c r="J7" s="40" t="s">
        <v>124</v>
      </c>
      <c r="K7" s="40" t="s">
        <v>50</v>
      </c>
    </row>
    <row r="8" spans="2:11" ht="28.8" x14ac:dyDescent="0.3">
      <c r="B8" s="38" t="s">
        <v>36</v>
      </c>
      <c r="C8" s="39"/>
      <c r="D8" s="283" t="s">
        <v>781</v>
      </c>
      <c r="E8" s="39"/>
      <c r="F8" s="71" t="s">
        <v>147</v>
      </c>
      <c r="G8" s="39"/>
      <c r="H8" s="38" t="s">
        <v>46</v>
      </c>
      <c r="J8" s="40" t="s">
        <v>44</v>
      </c>
      <c r="K8" s="40" t="s">
        <v>44</v>
      </c>
    </row>
    <row r="9" spans="2:11" x14ac:dyDescent="0.3">
      <c r="B9" s="38" t="s">
        <v>84</v>
      </c>
      <c r="C9" s="39"/>
      <c r="D9" s="71" t="s">
        <v>3912</v>
      </c>
      <c r="E9" s="39"/>
      <c r="F9" s="38" t="s">
        <v>166</v>
      </c>
      <c r="G9" s="39"/>
      <c r="H9" s="38" t="s">
        <v>47</v>
      </c>
      <c r="J9" s="40" t="s">
        <v>125</v>
      </c>
      <c r="K9" s="40" t="s">
        <v>47</v>
      </c>
    </row>
    <row r="10" spans="2:11" x14ac:dyDescent="0.3">
      <c r="B10" s="38" t="s">
        <v>168</v>
      </c>
      <c r="C10" s="39"/>
      <c r="D10" s="71" t="s">
        <v>3913</v>
      </c>
      <c r="E10" s="39"/>
      <c r="G10" s="39"/>
      <c r="H10" s="38" t="s">
        <v>48</v>
      </c>
      <c r="J10" s="40" t="s">
        <v>126</v>
      </c>
      <c r="K10" s="40" t="s">
        <v>51</v>
      </c>
    </row>
    <row r="11" spans="2:11" x14ac:dyDescent="0.3">
      <c r="B11" s="41" t="s">
        <v>169</v>
      </c>
      <c r="C11" s="39"/>
      <c r="D11" s="71" t="s">
        <v>6460</v>
      </c>
      <c r="E11" s="39"/>
      <c r="F11" s="39"/>
      <c r="G11" s="39"/>
      <c r="H11" s="38" t="s">
        <v>49</v>
      </c>
      <c r="J11" s="40" t="s">
        <v>127</v>
      </c>
      <c r="K11" s="40" t="s">
        <v>45</v>
      </c>
    </row>
    <row r="12" spans="2:11" x14ac:dyDescent="0.3">
      <c r="B12" s="38" t="s">
        <v>37</v>
      </c>
      <c r="C12" s="39"/>
      <c r="D12" s="71" t="s">
        <v>5177</v>
      </c>
      <c r="E12" s="39"/>
      <c r="F12" s="39"/>
      <c r="G12" s="39"/>
      <c r="H12" s="38" t="s">
        <v>50</v>
      </c>
      <c r="J12" s="40" t="s">
        <v>128</v>
      </c>
      <c r="K12" s="40" t="s">
        <v>51</v>
      </c>
    </row>
    <row r="13" spans="2:11" x14ac:dyDescent="0.3">
      <c r="B13" s="39"/>
      <c r="C13" s="39"/>
      <c r="D13" s="39"/>
      <c r="E13" s="39"/>
      <c r="F13" s="39"/>
      <c r="G13" s="39"/>
      <c r="H13" s="38" t="s">
        <v>51</v>
      </c>
      <c r="J13" s="40" t="s">
        <v>129</v>
      </c>
      <c r="K13" s="40" t="s">
        <v>49</v>
      </c>
    </row>
    <row r="14" spans="2:11" x14ac:dyDescent="0.3">
      <c r="B14" s="39"/>
      <c r="C14" s="39"/>
      <c r="D14" s="39"/>
      <c r="E14" s="39"/>
      <c r="F14" s="39"/>
      <c r="G14" s="39"/>
      <c r="H14" s="38" t="s">
        <v>52</v>
      </c>
      <c r="J14" s="40" t="s">
        <v>130</v>
      </c>
      <c r="K14" s="40" t="s">
        <v>48</v>
      </c>
    </row>
    <row r="15" spans="2:11" x14ac:dyDescent="0.3">
      <c r="B15" s="36" t="s">
        <v>58</v>
      </c>
      <c r="C15" s="39"/>
      <c r="D15" s="36" t="s">
        <v>63</v>
      </c>
      <c r="E15" s="39"/>
      <c r="F15" s="39"/>
      <c r="G15" s="39"/>
      <c r="H15" s="38" t="s">
        <v>53</v>
      </c>
      <c r="J15" s="40" t="s">
        <v>131</v>
      </c>
      <c r="K15" s="40" t="s">
        <v>51</v>
      </c>
    </row>
    <row r="16" spans="2:11" x14ac:dyDescent="0.3">
      <c r="B16" s="42" t="s">
        <v>170</v>
      </c>
      <c r="C16" s="39"/>
      <c r="D16" s="38" t="s">
        <v>62</v>
      </c>
      <c r="E16" s="39"/>
      <c r="F16" s="39"/>
      <c r="G16" s="39"/>
      <c r="H16" s="39"/>
      <c r="J16" s="40" t="s">
        <v>132</v>
      </c>
      <c r="K16" s="40" t="s">
        <v>49</v>
      </c>
    </row>
    <row r="17" spans="2:11" x14ac:dyDescent="0.3">
      <c r="B17" s="42" t="s">
        <v>67</v>
      </c>
      <c r="C17" s="39"/>
      <c r="D17" s="38" t="s">
        <v>64</v>
      </c>
      <c r="E17" s="39"/>
      <c r="F17" s="39"/>
      <c r="G17" s="39"/>
      <c r="H17" s="39"/>
      <c r="J17" s="40" t="s">
        <v>133</v>
      </c>
      <c r="K17" s="40" t="s">
        <v>46</v>
      </c>
    </row>
    <row r="18" spans="2:11" x14ac:dyDescent="0.3">
      <c r="B18" s="39"/>
      <c r="C18" s="39"/>
      <c r="D18" s="39"/>
      <c r="E18" s="39"/>
      <c r="F18" s="39"/>
      <c r="G18" s="39"/>
      <c r="H18" s="39"/>
      <c r="J18" s="40" t="s">
        <v>134</v>
      </c>
      <c r="K18" s="40" t="s">
        <v>47</v>
      </c>
    </row>
    <row r="19" spans="2:11" x14ac:dyDescent="0.3">
      <c r="B19" s="39"/>
      <c r="C19" s="39"/>
      <c r="D19" s="39"/>
      <c r="E19" s="39"/>
      <c r="F19" s="39"/>
      <c r="G19" s="39"/>
      <c r="H19" s="39"/>
      <c r="J19" s="40" t="s">
        <v>135</v>
      </c>
      <c r="K19" s="40" t="s">
        <v>51</v>
      </c>
    </row>
    <row r="20" spans="2:11" x14ac:dyDescent="0.3">
      <c r="B20" s="39"/>
      <c r="C20" s="39"/>
      <c r="D20" s="39"/>
      <c r="E20" s="39"/>
      <c r="F20" s="39"/>
      <c r="G20" s="39"/>
      <c r="H20" s="39"/>
      <c r="J20" s="40" t="s">
        <v>136</v>
      </c>
      <c r="K20" s="40" t="s">
        <v>48</v>
      </c>
    </row>
    <row r="21" spans="2:11" x14ac:dyDescent="0.3">
      <c r="B21" s="36" t="s">
        <v>104</v>
      </c>
      <c r="C21" s="39"/>
      <c r="D21" s="87" t="s">
        <v>219</v>
      </c>
      <c r="E21" s="39"/>
      <c r="F21" s="39"/>
      <c r="G21" s="39"/>
      <c r="H21" s="39"/>
      <c r="J21" s="40" t="s">
        <v>137</v>
      </c>
      <c r="K21" s="40" t="s">
        <v>52</v>
      </c>
    </row>
    <row r="22" spans="2:11" x14ac:dyDescent="0.3">
      <c r="B22" s="42" t="s">
        <v>87</v>
      </c>
      <c r="C22" s="43"/>
      <c r="D22" s="79" t="s">
        <v>218</v>
      </c>
      <c r="E22" s="43"/>
      <c r="F22" s="44"/>
      <c r="G22" s="45"/>
      <c r="H22" s="45"/>
      <c r="I22" s="46"/>
      <c r="J22" s="40" t="s">
        <v>138</v>
      </c>
      <c r="K22" s="40" t="s">
        <v>47</v>
      </c>
    </row>
    <row r="23" spans="2:11" x14ac:dyDescent="0.3">
      <c r="B23" s="42" t="s">
        <v>88</v>
      </c>
      <c r="C23" s="43"/>
      <c r="D23" s="79" t="s">
        <v>220</v>
      </c>
      <c r="E23" s="43"/>
      <c r="F23" s="44"/>
      <c r="G23" s="45"/>
      <c r="H23" s="45"/>
      <c r="I23" s="46"/>
      <c r="J23" s="40" t="s">
        <v>139</v>
      </c>
      <c r="K23" s="40" t="s">
        <v>50</v>
      </c>
    </row>
    <row r="24" spans="2:11" x14ac:dyDescent="0.3">
      <c r="B24" s="42" t="s">
        <v>77</v>
      </c>
      <c r="C24" s="43"/>
      <c r="D24" s="79" t="s">
        <v>221</v>
      </c>
      <c r="E24" s="43"/>
      <c r="F24" s="44"/>
      <c r="G24" s="45"/>
      <c r="H24" s="45"/>
      <c r="I24" s="46"/>
      <c r="J24" s="40" t="s">
        <v>140</v>
      </c>
      <c r="K24" s="40" t="s">
        <v>53</v>
      </c>
    </row>
    <row r="25" spans="2:11" x14ac:dyDescent="0.3">
      <c r="B25" s="42" t="s">
        <v>89</v>
      </c>
      <c r="C25" s="43"/>
      <c r="D25" s="79" t="s">
        <v>222</v>
      </c>
      <c r="E25" s="43"/>
      <c r="F25" s="44"/>
      <c r="G25" s="45"/>
      <c r="H25" s="45"/>
      <c r="I25" s="46"/>
      <c r="J25" s="40" t="s">
        <v>141</v>
      </c>
      <c r="K25" s="40" t="s">
        <v>53</v>
      </c>
    </row>
    <row r="26" spans="2:11" ht="28.8" x14ac:dyDescent="0.3">
      <c r="B26" s="42" t="s">
        <v>70</v>
      </c>
      <c r="C26" s="43"/>
      <c r="D26" s="88" t="s">
        <v>223</v>
      </c>
      <c r="E26" s="43"/>
      <c r="F26" s="44"/>
      <c r="G26" s="45"/>
      <c r="H26" s="45"/>
      <c r="I26" s="46"/>
      <c r="J26" s="40" t="s">
        <v>142</v>
      </c>
      <c r="K26" s="40" t="s">
        <v>49</v>
      </c>
    </row>
    <row r="27" spans="2:11" x14ac:dyDescent="0.3">
      <c r="B27" s="42" t="s">
        <v>105</v>
      </c>
      <c r="C27" s="43"/>
      <c r="D27" s="79" t="s">
        <v>224</v>
      </c>
      <c r="E27" s="43"/>
      <c r="F27" s="44"/>
      <c r="G27" s="45"/>
      <c r="H27" s="45"/>
      <c r="I27" s="46"/>
      <c r="J27" s="40" t="s">
        <v>143</v>
      </c>
      <c r="K27" s="40" t="s">
        <v>47</v>
      </c>
    </row>
    <row r="28" spans="2:11" x14ac:dyDescent="0.3">
      <c r="B28" s="42" t="s">
        <v>90</v>
      </c>
      <c r="C28" s="43"/>
      <c r="D28" s="79" t="s">
        <v>230</v>
      </c>
      <c r="E28" s="43"/>
      <c r="F28" s="44"/>
      <c r="G28" s="45"/>
      <c r="H28" s="45"/>
      <c r="I28" s="46"/>
      <c r="J28" s="40" t="s">
        <v>144</v>
      </c>
      <c r="K28" s="40" t="s">
        <v>53</v>
      </c>
    </row>
    <row r="29" spans="2:11" x14ac:dyDescent="0.3">
      <c r="B29" s="42" t="s">
        <v>91</v>
      </c>
      <c r="C29" s="43"/>
      <c r="D29" s="79" t="s">
        <v>233</v>
      </c>
      <c r="E29" s="43"/>
      <c r="F29" s="44"/>
      <c r="G29" s="45"/>
      <c r="H29" s="45"/>
      <c r="I29" s="47"/>
    </row>
    <row r="30" spans="2:11" x14ac:dyDescent="0.3">
      <c r="B30" s="42" t="s">
        <v>92</v>
      </c>
      <c r="C30" s="43"/>
      <c r="D30" s="88" t="s">
        <v>769</v>
      </c>
      <c r="E30" s="43"/>
      <c r="F30" s="44"/>
      <c r="G30" s="45"/>
      <c r="H30" s="43"/>
      <c r="I30" s="47"/>
    </row>
    <row r="31" spans="2:11" x14ac:dyDescent="0.3">
      <c r="B31" s="42" t="s">
        <v>93</v>
      </c>
      <c r="C31" s="43"/>
      <c r="D31" s="79" t="s">
        <v>777</v>
      </c>
      <c r="E31" s="43"/>
      <c r="F31" s="44"/>
      <c r="G31" s="45"/>
      <c r="H31" s="45"/>
      <c r="I31" s="47"/>
    </row>
    <row r="32" spans="2:11" ht="28.8" x14ac:dyDescent="0.3">
      <c r="B32" s="42" t="s">
        <v>94</v>
      </c>
      <c r="C32" s="43"/>
      <c r="D32" s="88" t="s">
        <v>783</v>
      </c>
      <c r="E32" s="43"/>
      <c r="F32" s="44"/>
      <c r="G32" s="45"/>
      <c r="H32" s="45"/>
      <c r="I32" s="47"/>
    </row>
    <row r="33" spans="2:4" x14ac:dyDescent="0.3">
      <c r="B33" s="42" t="s">
        <v>95</v>
      </c>
      <c r="C33" s="43"/>
      <c r="D33" s="79" t="s">
        <v>790</v>
      </c>
    </row>
    <row r="34" spans="2:4" x14ac:dyDescent="0.3">
      <c r="B34" s="42" t="s">
        <v>96</v>
      </c>
      <c r="C34" s="43"/>
      <c r="D34" s="79" t="s">
        <v>794</v>
      </c>
    </row>
    <row r="35" spans="2:4" x14ac:dyDescent="0.3">
      <c r="B35" s="42" t="s">
        <v>97</v>
      </c>
      <c r="C35" s="43"/>
      <c r="D35" s="79" t="s">
        <v>795</v>
      </c>
    </row>
    <row r="36" spans="2:4" x14ac:dyDescent="0.3">
      <c r="B36" s="42" t="s">
        <v>98</v>
      </c>
      <c r="C36" s="43"/>
      <c r="D36" s="79" t="s">
        <v>797</v>
      </c>
    </row>
    <row r="37" spans="2:4" x14ac:dyDescent="0.3">
      <c r="B37" s="42" t="s">
        <v>99</v>
      </c>
      <c r="C37" s="43"/>
      <c r="D37" s="79" t="s">
        <v>799</v>
      </c>
    </row>
    <row r="38" spans="2:4" x14ac:dyDescent="0.3">
      <c r="B38" s="42" t="s">
        <v>100</v>
      </c>
      <c r="C38" s="43"/>
      <c r="D38" s="79" t="s">
        <v>809</v>
      </c>
    </row>
    <row r="39" spans="2:4" x14ac:dyDescent="0.3">
      <c r="B39" s="42" t="s">
        <v>101</v>
      </c>
      <c r="C39" s="43"/>
      <c r="D39" s="79" t="s">
        <v>811</v>
      </c>
    </row>
    <row r="40" spans="2:4" x14ac:dyDescent="0.3">
      <c r="B40" s="42" t="s">
        <v>102</v>
      </c>
      <c r="C40" s="43"/>
      <c r="D40" s="79" t="s">
        <v>818</v>
      </c>
    </row>
    <row r="41" spans="2:4" x14ac:dyDescent="0.3">
      <c r="B41" s="42" t="s">
        <v>103</v>
      </c>
      <c r="C41" s="48"/>
      <c r="D41" s="79" t="s">
        <v>828</v>
      </c>
    </row>
    <row r="42" spans="2:4" x14ac:dyDescent="0.3">
      <c r="B42" s="42" t="s">
        <v>161</v>
      </c>
      <c r="C42" s="39"/>
      <c r="D42" s="79" t="s">
        <v>829</v>
      </c>
    </row>
    <row r="43" spans="2:4" x14ac:dyDescent="0.3">
      <c r="B43" s="79" t="s">
        <v>187</v>
      </c>
      <c r="C43" s="39"/>
      <c r="D43" s="79" t="s">
        <v>834</v>
      </c>
    </row>
    <row r="44" spans="2:4" ht="28.8" x14ac:dyDescent="0.3">
      <c r="B44" s="79" t="s">
        <v>206</v>
      </c>
      <c r="D44" s="88" t="s">
        <v>835</v>
      </c>
    </row>
    <row r="45" spans="2:4" x14ac:dyDescent="0.3">
      <c r="B45" s="79" t="s">
        <v>214</v>
      </c>
      <c r="D45" s="79" t="s">
        <v>837</v>
      </c>
    </row>
    <row r="46" spans="2:4" x14ac:dyDescent="0.3">
      <c r="B46" s="79" t="s">
        <v>739</v>
      </c>
      <c r="D46" s="79" t="s">
        <v>848</v>
      </c>
    </row>
    <row r="47" spans="2:4" x14ac:dyDescent="0.3">
      <c r="B47" s="79" t="s">
        <v>878</v>
      </c>
      <c r="D47" s="79" t="s">
        <v>866</v>
      </c>
    </row>
    <row r="48" spans="2:4" x14ac:dyDescent="0.3">
      <c r="B48" s="79" t="s">
        <v>909</v>
      </c>
      <c r="D48" s="79" t="s">
        <v>887</v>
      </c>
    </row>
    <row r="49" spans="2:4" x14ac:dyDescent="0.3">
      <c r="B49" s="79" t="s">
        <v>928</v>
      </c>
      <c r="D49" s="79" t="s">
        <v>890</v>
      </c>
    </row>
    <row r="50" spans="2:4" x14ac:dyDescent="0.3">
      <c r="B50" s="79" t="s">
        <v>1132</v>
      </c>
      <c r="D50" s="79" t="s">
        <v>915</v>
      </c>
    </row>
    <row r="51" spans="2:4" x14ac:dyDescent="0.3">
      <c r="B51" s="79" t="s">
        <v>1352</v>
      </c>
      <c r="D51" s="79" t="s">
        <v>924</v>
      </c>
    </row>
    <row r="52" spans="2:4" x14ac:dyDescent="0.3">
      <c r="B52" s="79" t="s">
        <v>1402</v>
      </c>
      <c r="D52" s="79" t="s">
        <v>935</v>
      </c>
    </row>
    <row r="53" spans="2:4" x14ac:dyDescent="0.3">
      <c r="B53" s="79" t="s">
        <v>1418</v>
      </c>
      <c r="D53" s="79" t="s">
        <v>970</v>
      </c>
    </row>
    <row r="54" spans="2:4" x14ac:dyDescent="0.3">
      <c r="B54" s="79" t="s">
        <v>1464</v>
      </c>
      <c r="D54" s="79" t="s">
        <v>984</v>
      </c>
    </row>
    <row r="55" spans="2:4" x14ac:dyDescent="0.3">
      <c r="B55" s="79" t="s">
        <v>1672</v>
      </c>
      <c r="D55" s="79" t="s">
        <v>1018</v>
      </c>
    </row>
    <row r="56" spans="2:4" x14ac:dyDescent="0.3">
      <c r="B56" s="79" t="s">
        <v>1814</v>
      </c>
      <c r="D56" s="79" t="s">
        <v>1034</v>
      </c>
    </row>
    <row r="57" spans="2:4" x14ac:dyDescent="0.3">
      <c r="B57" s="79" t="s">
        <v>1978</v>
      </c>
      <c r="D57" s="79" t="s">
        <v>1056</v>
      </c>
    </row>
    <row r="58" spans="2:4" x14ac:dyDescent="0.3">
      <c r="B58" s="79" t="s">
        <v>1980</v>
      </c>
      <c r="D58" s="79" t="s">
        <v>1085</v>
      </c>
    </row>
    <row r="59" spans="2:4" x14ac:dyDescent="0.3">
      <c r="B59" s="79" t="s">
        <v>2137</v>
      </c>
      <c r="D59" s="79" t="s">
        <v>1158</v>
      </c>
    </row>
    <row r="60" spans="2:4" x14ac:dyDescent="0.3">
      <c r="B60" s="79" t="s">
        <v>2411</v>
      </c>
      <c r="D60" s="79" t="s">
        <v>1162</v>
      </c>
    </row>
    <row r="61" spans="2:4" x14ac:dyDescent="0.3">
      <c r="B61" s="79" t="s">
        <v>2600</v>
      </c>
      <c r="D61" s="79" t="s">
        <v>1175</v>
      </c>
    </row>
    <row r="62" spans="2:4" x14ac:dyDescent="0.3">
      <c r="B62" s="79" t="s">
        <v>2726</v>
      </c>
      <c r="D62" s="79" t="s">
        <v>1210</v>
      </c>
    </row>
    <row r="63" spans="2:4" x14ac:dyDescent="0.3">
      <c r="B63" s="79" t="s">
        <v>2969</v>
      </c>
      <c r="D63" s="79" t="s">
        <v>1250</v>
      </c>
    </row>
    <row r="64" spans="2:4" x14ac:dyDescent="0.3">
      <c r="B64" s="79" t="s">
        <v>3363</v>
      </c>
      <c r="D64" s="79" t="s">
        <v>1285</v>
      </c>
    </row>
    <row r="65" spans="2:4" x14ac:dyDescent="0.3">
      <c r="B65" s="79" t="s">
        <v>3490</v>
      </c>
      <c r="D65" s="79" t="s">
        <v>1304</v>
      </c>
    </row>
    <row r="66" spans="2:4" x14ac:dyDescent="0.3">
      <c r="B66" s="79" t="s">
        <v>3596</v>
      </c>
      <c r="D66" s="79" t="s">
        <v>1311</v>
      </c>
    </row>
    <row r="67" spans="2:4" x14ac:dyDescent="0.3">
      <c r="B67" s="79" t="s">
        <v>3705</v>
      </c>
      <c r="D67" s="79" t="s">
        <v>1342</v>
      </c>
    </row>
    <row r="68" spans="2:4" x14ac:dyDescent="0.3">
      <c r="B68" s="79" t="s">
        <v>3822</v>
      </c>
      <c r="D68" s="79" t="s">
        <v>1388</v>
      </c>
    </row>
    <row r="69" spans="2:4" x14ac:dyDescent="0.3">
      <c r="B69" s="79" t="s">
        <v>3829</v>
      </c>
      <c r="D69" s="79" t="s">
        <v>1393</v>
      </c>
    </row>
    <row r="70" spans="2:4" x14ac:dyDescent="0.3">
      <c r="B70" s="79" t="s">
        <v>4034</v>
      </c>
      <c r="D70" s="79" t="s">
        <v>1498</v>
      </c>
    </row>
    <row r="71" spans="2:4" x14ac:dyDescent="0.3">
      <c r="B71" s="79" t="s">
        <v>4046</v>
      </c>
      <c r="D71" s="79" t="s">
        <v>1524</v>
      </c>
    </row>
    <row r="72" spans="2:4" x14ac:dyDescent="0.3">
      <c r="B72" s="79" t="s">
        <v>4140</v>
      </c>
      <c r="D72" s="79" t="s">
        <v>1637</v>
      </c>
    </row>
    <row r="73" spans="2:4" x14ac:dyDescent="0.3">
      <c r="B73" s="79" t="s">
        <v>4219</v>
      </c>
      <c r="D73" s="79" t="s">
        <v>1665</v>
      </c>
    </row>
    <row r="74" spans="2:4" x14ac:dyDescent="0.3">
      <c r="B74" s="79" t="s">
        <v>4445</v>
      </c>
      <c r="D74" s="79" t="s">
        <v>1773</v>
      </c>
    </row>
    <row r="75" spans="2:4" x14ac:dyDescent="0.3">
      <c r="B75" s="79" t="s">
        <v>4616</v>
      </c>
      <c r="D75" s="79" t="s">
        <v>1797</v>
      </c>
    </row>
    <row r="76" spans="2:4" x14ac:dyDescent="0.3">
      <c r="B76" s="79" t="s">
        <v>4628</v>
      </c>
      <c r="D76" s="79" t="s">
        <v>1872</v>
      </c>
    </row>
    <row r="77" spans="2:4" x14ac:dyDescent="0.3">
      <c r="B77" s="79" t="s">
        <v>4685</v>
      </c>
      <c r="D77" s="79" t="s">
        <v>2327</v>
      </c>
    </row>
    <row r="78" spans="2:4" x14ac:dyDescent="0.3">
      <c r="B78" s="79" t="s">
        <v>4034</v>
      </c>
      <c r="D78" s="79" t="s">
        <v>2365</v>
      </c>
    </row>
    <row r="79" spans="2:4" x14ac:dyDescent="0.3">
      <c r="B79" s="79" t="s">
        <v>5079</v>
      </c>
      <c r="D79" s="79" t="s">
        <v>2366</v>
      </c>
    </row>
    <row r="80" spans="2:4" x14ac:dyDescent="0.3">
      <c r="B80" s="79" t="s">
        <v>5211</v>
      </c>
      <c r="D80" s="79" t="s">
        <v>2476</v>
      </c>
    </row>
    <row r="81" spans="2:4" x14ac:dyDescent="0.3">
      <c r="B81" s="79" t="s">
        <v>5271</v>
      </c>
      <c r="D81" s="79" t="s">
        <v>2477</v>
      </c>
    </row>
    <row r="82" spans="2:4" x14ac:dyDescent="0.3">
      <c r="B82" s="79" t="s">
        <v>5372</v>
      </c>
      <c r="D82" s="88" t="s">
        <v>2480</v>
      </c>
    </row>
    <row r="83" spans="2:4" x14ac:dyDescent="0.3">
      <c r="B83" s="79" t="s">
        <v>5411</v>
      </c>
      <c r="D83" s="88" t="s">
        <v>2542</v>
      </c>
    </row>
    <row r="84" spans="2:4" x14ac:dyDescent="0.3">
      <c r="B84" s="79" t="s">
        <v>4445</v>
      </c>
      <c r="D84" s="88" t="s">
        <v>2564</v>
      </c>
    </row>
    <row r="85" spans="2:4" x14ac:dyDescent="0.3">
      <c r="B85" s="79" t="s">
        <v>5575</v>
      </c>
      <c r="D85" s="88" t="s">
        <v>2625</v>
      </c>
    </row>
    <row r="86" spans="2:4" x14ac:dyDescent="0.3">
      <c r="B86" s="79" t="s">
        <v>5633</v>
      </c>
      <c r="D86" s="88" t="s">
        <v>2659</v>
      </c>
    </row>
    <row r="87" spans="2:4" x14ac:dyDescent="0.3">
      <c r="B87" s="79" t="s">
        <v>3829</v>
      </c>
      <c r="D87" s="88" t="s">
        <v>2691</v>
      </c>
    </row>
    <row r="88" spans="2:4" x14ac:dyDescent="0.3">
      <c r="B88" s="79" t="s">
        <v>5972</v>
      </c>
      <c r="D88" s="88" t="s">
        <v>2719</v>
      </c>
    </row>
    <row r="89" spans="2:4" x14ac:dyDescent="0.3">
      <c r="B89" s="79" t="s">
        <v>6048</v>
      </c>
      <c r="D89" s="88" t="s">
        <v>2742</v>
      </c>
    </row>
    <row r="90" spans="2:4" x14ac:dyDescent="0.3">
      <c r="B90" s="79" t="s">
        <v>6925</v>
      </c>
      <c r="D90" s="88" t="s">
        <v>2813</v>
      </c>
    </row>
    <row r="91" spans="2:4" x14ac:dyDescent="0.3">
      <c r="B91" s="79" t="s">
        <v>7207</v>
      </c>
      <c r="D91" s="88" t="s">
        <v>2823</v>
      </c>
    </row>
    <row r="92" spans="2:4" x14ac:dyDescent="0.3">
      <c r="D92" s="88" t="s">
        <v>2848</v>
      </c>
    </row>
    <row r="93" spans="2:4" x14ac:dyDescent="0.3">
      <c r="D93" s="88" t="s">
        <v>2858</v>
      </c>
    </row>
    <row r="94" spans="2:4" x14ac:dyDescent="0.3">
      <c r="D94" s="88" t="s">
        <v>2869</v>
      </c>
    </row>
    <row r="95" spans="2:4" ht="28.8" x14ac:dyDescent="0.3">
      <c r="D95" s="88" t="s">
        <v>2955</v>
      </c>
    </row>
    <row r="96" spans="2:4" ht="28.8" x14ac:dyDescent="0.3">
      <c r="D96" s="88" t="s">
        <v>3257</v>
      </c>
    </row>
    <row r="97" spans="4:4" ht="28.8" x14ac:dyDescent="0.3">
      <c r="D97" s="88" t="s">
        <v>3254</v>
      </c>
    </row>
    <row r="98" spans="4:4" ht="28.8" x14ac:dyDescent="0.3">
      <c r="D98" s="88" t="s">
        <v>3255</v>
      </c>
    </row>
    <row r="99" spans="4:4" x14ac:dyDescent="0.3">
      <c r="D99" s="88" t="s">
        <v>3259</v>
      </c>
    </row>
    <row r="100" spans="4:4" ht="43.2" x14ac:dyDescent="0.3">
      <c r="D100" s="88" t="s">
        <v>3261</v>
      </c>
    </row>
    <row r="101" spans="4:4" x14ac:dyDescent="0.3">
      <c r="D101" s="88" t="s">
        <v>3263</v>
      </c>
    </row>
    <row r="102" spans="4:4" x14ac:dyDescent="0.3">
      <c r="D102" s="88" t="s">
        <v>3256</v>
      </c>
    </row>
    <row r="103" spans="4:4" ht="28.8" x14ac:dyDescent="0.3">
      <c r="D103" s="88" t="s">
        <v>3651</v>
      </c>
    </row>
    <row r="104" spans="4:4" x14ac:dyDescent="0.3">
      <c r="D104" s="88" t="s">
        <v>1867</v>
      </c>
    </row>
    <row r="105" spans="4:4" x14ac:dyDescent="0.3">
      <c r="D105" s="88" t="s">
        <v>3805</v>
      </c>
    </row>
    <row r="106" spans="4:4" x14ac:dyDescent="0.3">
      <c r="D106" s="88" t="s">
        <v>3814</v>
      </c>
    </row>
    <row r="107" spans="4:4" x14ac:dyDescent="0.3">
      <c r="D107" s="88" t="s">
        <v>2480</v>
      </c>
    </row>
    <row r="108" spans="4:4" x14ac:dyDescent="0.3">
      <c r="D108" s="88" t="s">
        <v>3887</v>
      </c>
    </row>
    <row r="109" spans="4:4" ht="28.8" x14ac:dyDescent="0.3">
      <c r="D109" s="88" t="s">
        <v>4196</v>
      </c>
    </row>
    <row r="110" spans="4:4" x14ac:dyDescent="0.3">
      <c r="D110" s="88" t="s">
        <v>4275</v>
      </c>
    </row>
    <row r="111" spans="4:4" ht="28.8" x14ac:dyDescent="0.3">
      <c r="D111" s="88" t="s">
        <v>4750</v>
      </c>
    </row>
    <row r="112" spans="4:4" x14ac:dyDescent="0.3">
      <c r="D112" s="88" t="s">
        <v>4775</v>
      </c>
    </row>
    <row r="113" spans="4:4" x14ac:dyDescent="0.3">
      <c r="D113" s="88" t="s">
        <v>5097</v>
      </c>
    </row>
    <row r="114" spans="4:4" x14ac:dyDescent="0.3">
      <c r="D114" s="88" t="s">
        <v>6536</v>
      </c>
    </row>
    <row r="115" spans="4:4" x14ac:dyDescent="0.3">
      <c r="D115" s="88" t="s">
        <v>6746</v>
      </c>
    </row>
  </sheetData>
  <dataValidations disablePrompts="1" count="1">
    <dataValidation type="list" allowBlank="1" showInputMessage="1" showErrorMessage="1" sqref="F9" xr:uid="{00000000-0002-0000-0800-000000000000}">
      <formula1>$F$4:$F$8</formula1>
    </dataValidation>
  </dataValidation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ublished="0"/>
  <dimension ref="B1:H235"/>
  <sheetViews>
    <sheetView showGridLines="0" topLeftCell="B177" workbookViewId="0">
      <selection activeCell="E114" sqref="E114"/>
    </sheetView>
  </sheetViews>
  <sheetFormatPr defaultColWidth="8.77734375" defaultRowHeight="10.199999999999999" x14ac:dyDescent="0.3"/>
  <cols>
    <col min="1" max="1" width="5.109375" style="98" customWidth="1"/>
    <col min="2" max="2" width="40.77734375" style="265" bestFit="1" customWidth="1"/>
    <col min="3" max="3" width="32.6640625" style="265" customWidth="1"/>
    <col min="4" max="4" width="8" style="266" customWidth="1"/>
    <col min="5" max="5" width="47" style="267" customWidth="1"/>
    <col min="6" max="6" width="10.77734375" style="268" customWidth="1"/>
    <col min="7" max="7" width="70.6640625" style="268" customWidth="1"/>
    <col min="8" max="8" width="22.77734375" style="98" customWidth="1"/>
    <col min="9" max="16384" width="8.77734375" style="98"/>
  </cols>
  <sheetData>
    <row r="1" spans="2:8" ht="30.6" x14ac:dyDescent="0.3">
      <c r="B1" s="91" t="s">
        <v>240</v>
      </c>
      <c r="C1" s="92" t="s">
        <v>241</v>
      </c>
      <c r="D1" s="93" t="s">
        <v>242</v>
      </c>
      <c r="E1" s="94" t="s">
        <v>243</v>
      </c>
      <c r="F1" s="95" t="s">
        <v>244</v>
      </c>
      <c r="G1" s="96" t="s">
        <v>245</v>
      </c>
      <c r="H1" s="97" t="s">
        <v>246</v>
      </c>
    </row>
    <row r="2" spans="2:8" x14ac:dyDescent="0.3">
      <c r="B2" s="99" t="s">
        <v>247</v>
      </c>
      <c r="C2" s="99" t="s">
        <v>248</v>
      </c>
      <c r="D2" s="100">
        <v>1</v>
      </c>
      <c r="E2" s="101" t="s">
        <v>249</v>
      </c>
      <c r="F2" s="102" t="s">
        <v>250</v>
      </c>
      <c r="G2" s="103" t="s">
        <v>251</v>
      </c>
      <c r="H2" s="546" t="s">
        <v>252</v>
      </c>
    </row>
    <row r="3" spans="2:8" x14ac:dyDescent="0.2">
      <c r="B3" s="104" t="s">
        <v>247</v>
      </c>
      <c r="C3" s="104" t="s">
        <v>248</v>
      </c>
      <c r="D3" s="105">
        <v>1</v>
      </c>
      <c r="E3" s="106" t="s">
        <v>249</v>
      </c>
      <c r="F3" s="107" t="s">
        <v>253</v>
      </c>
      <c r="G3" s="108" t="s">
        <v>254</v>
      </c>
      <c r="H3" s="547"/>
    </row>
    <row r="4" spans="2:8" x14ac:dyDescent="0.2">
      <c r="B4" s="104" t="s">
        <v>247</v>
      </c>
      <c r="C4" s="104" t="s">
        <v>248</v>
      </c>
      <c r="D4" s="105">
        <v>1</v>
      </c>
      <c r="E4" s="106" t="s">
        <v>249</v>
      </c>
      <c r="F4" s="107" t="s">
        <v>255</v>
      </c>
      <c r="G4" s="108" t="s">
        <v>256</v>
      </c>
      <c r="H4" s="547"/>
    </row>
    <row r="5" spans="2:8" x14ac:dyDescent="0.2">
      <c r="B5" s="104" t="s">
        <v>247</v>
      </c>
      <c r="C5" s="104" t="s">
        <v>248</v>
      </c>
      <c r="D5" s="105">
        <v>1</v>
      </c>
      <c r="E5" s="106" t="s">
        <v>249</v>
      </c>
      <c r="F5" s="109" t="s">
        <v>257</v>
      </c>
      <c r="G5" s="108" t="s">
        <v>258</v>
      </c>
      <c r="H5" s="547"/>
    </row>
    <row r="6" spans="2:8" x14ac:dyDescent="0.2">
      <c r="B6" s="104" t="s">
        <v>247</v>
      </c>
      <c r="C6" s="104" t="s">
        <v>248</v>
      </c>
      <c r="D6" s="105">
        <v>1</v>
      </c>
      <c r="E6" s="106" t="s">
        <v>249</v>
      </c>
      <c r="F6" s="109" t="s">
        <v>259</v>
      </c>
      <c r="G6" s="108" t="s">
        <v>260</v>
      </c>
      <c r="H6" s="547"/>
    </row>
    <row r="7" spans="2:8" x14ac:dyDescent="0.2">
      <c r="B7" s="104" t="s">
        <v>247</v>
      </c>
      <c r="C7" s="104" t="s">
        <v>248</v>
      </c>
      <c r="D7" s="105">
        <v>1</v>
      </c>
      <c r="E7" s="110" t="s">
        <v>249</v>
      </c>
      <c r="F7" s="111" t="s">
        <v>261</v>
      </c>
      <c r="G7" s="112" t="s">
        <v>262</v>
      </c>
      <c r="H7" s="547"/>
    </row>
    <row r="8" spans="2:8" x14ac:dyDescent="0.3">
      <c r="B8" s="104" t="s">
        <v>247</v>
      </c>
      <c r="C8" s="104" t="s">
        <v>248</v>
      </c>
      <c r="D8" s="100">
        <v>2</v>
      </c>
      <c r="E8" s="101" t="s">
        <v>263</v>
      </c>
      <c r="F8" s="113" t="s">
        <v>264</v>
      </c>
      <c r="G8" s="114" t="s">
        <v>265</v>
      </c>
      <c r="H8" s="547"/>
    </row>
    <row r="9" spans="2:8" x14ac:dyDescent="0.2">
      <c r="B9" s="104" t="s">
        <v>247</v>
      </c>
      <c r="C9" s="104" t="s">
        <v>248</v>
      </c>
      <c r="D9" s="105">
        <v>2</v>
      </c>
      <c r="E9" s="115" t="s">
        <v>263</v>
      </c>
      <c r="F9" s="113">
        <v>3</v>
      </c>
      <c r="G9" s="114" t="s">
        <v>266</v>
      </c>
      <c r="H9" s="547"/>
    </row>
    <row r="10" spans="2:8" x14ac:dyDescent="0.2">
      <c r="B10" s="104" t="s">
        <v>247</v>
      </c>
      <c r="C10" s="104" t="s">
        <v>248</v>
      </c>
      <c r="D10" s="105">
        <v>2</v>
      </c>
      <c r="E10" s="115" t="s">
        <v>263</v>
      </c>
      <c r="F10" s="113" t="s">
        <v>267</v>
      </c>
      <c r="G10" s="114" t="s">
        <v>268</v>
      </c>
      <c r="H10" s="547"/>
    </row>
    <row r="11" spans="2:8" x14ac:dyDescent="0.2">
      <c r="B11" s="104" t="s">
        <v>247</v>
      </c>
      <c r="C11" s="104" t="s">
        <v>248</v>
      </c>
      <c r="D11" s="105">
        <v>2</v>
      </c>
      <c r="E11" s="115" t="s">
        <v>263</v>
      </c>
      <c r="F11" s="107" t="s">
        <v>269</v>
      </c>
      <c r="G11" s="108" t="s">
        <v>270</v>
      </c>
      <c r="H11" s="547"/>
    </row>
    <row r="12" spans="2:8" x14ac:dyDescent="0.2">
      <c r="B12" s="104" t="s">
        <v>247</v>
      </c>
      <c r="C12" s="104" t="s">
        <v>248</v>
      </c>
      <c r="D12" s="105">
        <v>2</v>
      </c>
      <c r="E12" s="115" t="s">
        <v>263</v>
      </c>
      <c r="F12" s="116">
        <v>75</v>
      </c>
      <c r="G12" s="112" t="s">
        <v>271</v>
      </c>
      <c r="H12" s="547"/>
    </row>
    <row r="13" spans="2:8" x14ac:dyDescent="0.3">
      <c r="B13" s="104" t="s">
        <v>247</v>
      </c>
      <c r="C13" s="104" t="s">
        <v>248</v>
      </c>
      <c r="D13" s="100">
        <v>3</v>
      </c>
      <c r="E13" s="101" t="s">
        <v>272</v>
      </c>
      <c r="F13" s="117">
        <v>2</v>
      </c>
      <c r="G13" s="103" t="s">
        <v>273</v>
      </c>
      <c r="H13" s="547"/>
    </row>
    <row r="14" spans="2:8" x14ac:dyDescent="0.2">
      <c r="B14" s="104" t="s">
        <v>247</v>
      </c>
      <c r="C14" s="104" t="s">
        <v>248</v>
      </c>
      <c r="D14" s="105">
        <v>3</v>
      </c>
      <c r="E14" s="115" t="s">
        <v>272</v>
      </c>
      <c r="F14" s="118"/>
      <c r="G14" s="112" t="s">
        <v>274</v>
      </c>
      <c r="H14" s="547"/>
    </row>
    <row r="15" spans="2:8" x14ac:dyDescent="0.3">
      <c r="B15" s="104" t="s">
        <v>247</v>
      </c>
      <c r="C15" s="104" t="s">
        <v>248</v>
      </c>
      <c r="D15" s="100">
        <v>4</v>
      </c>
      <c r="E15" s="101" t="s">
        <v>275</v>
      </c>
      <c r="F15" s="102" t="s">
        <v>276</v>
      </c>
      <c r="G15" s="103" t="s">
        <v>277</v>
      </c>
      <c r="H15" s="547"/>
    </row>
    <row r="16" spans="2:8" x14ac:dyDescent="0.2">
      <c r="B16" s="119" t="s">
        <v>247</v>
      </c>
      <c r="C16" s="119" t="s">
        <v>248</v>
      </c>
      <c r="D16" s="105">
        <v>4</v>
      </c>
      <c r="E16" s="115" t="s">
        <v>275</v>
      </c>
      <c r="F16" s="120" t="s">
        <v>278</v>
      </c>
      <c r="G16" s="112" t="s">
        <v>279</v>
      </c>
      <c r="H16" s="548"/>
    </row>
    <row r="17" spans="2:8" x14ac:dyDescent="0.3">
      <c r="B17" s="121" t="s">
        <v>247</v>
      </c>
      <c r="C17" s="121" t="s">
        <v>280</v>
      </c>
      <c r="D17" s="122">
        <v>5</v>
      </c>
      <c r="E17" s="123" t="s">
        <v>281</v>
      </c>
      <c r="F17" s="124" t="s">
        <v>282</v>
      </c>
      <c r="G17" s="125" t="s">
        <v>283</v>
      </c>
      <c r="H17" s="549" t="s">
        <v>284</v>
      </c>
    </row>
    <row r="18" spans="2:8" x14ac:dyDescent="0.2">
      <c r="B18" s="126" t="str">
        <f>+B17</f>
        <v>AGRICULTURE, CHEMICALS AND MATERIALS</v>
      </c>
      <c r="C18" s="126" t="str">
        <f>+C17</f>
        <v>CHEMICALS AND MATERIALS</v>
      </c>
      <c r="D18" s="127">
        <v>5</v>
      </c>
      <c r="E18" s="128" t="s">
        <v>281</v>
      </c>
      <c r="F18" s="129" t="s">
        <v>285</v>
      </c>
      <c r="G18" s="130" t="s">
        <v>286</v>
      </c>
      <c r="H18" s="550"/>
    </row>
    <row r="19" spans="2:8" x14ac:dyDescent="0.2">
      <c r="B19" s="126" t="str">
        <f t="shared" ref="B19:C34" si="0">+B18</f>
        <v>AGRICULTURE, CHEMICALS AND MATERIALS</v>
      </c>
      <c r="C19" s="126" t="str">
        <f t="shared" si="0"/>
        <v>CHEMICALS AND MATERIALS</v>
      </c>
      <c r="D19" s="127">
        <v>5</v>
      </c>
      <c r="E19" s="128" t="s">
        <v>281</v>
      </c>
      <c r="F19" s="129" t="s">
        <v>287</v>
      </c>
      <c r="G19" s="130" t="s">
        <v>288</v>
      </c>
      <c r="H19" s="550"/>
    </row>
    <row r="20" spans="2:8" x14ac:dyDescent="0.2">
      <c r="B20" s="126" t="str">
        <f t="shared" si="0"/>
        <v>AGRICULTURE, CHEMICALS AND MATERIALS</v>
      </c>
      <c r="C20" s="126" t="str">
        <f t="shared" si="0"/>
        <v>CHEMICALS AND MATERIALS</v>
      </c>
      <c r="D20" s="127">
        <v>5</v>
      </c>
      <c r="E20" s="128" t="s">
        <v>281</v>
      </c>
      <c r="F20" s="129" t="s">
        <v>289</v>
      </c>
      <c r="G20" s="130" t="s">
        <v>290</v>
      </c>
      <c r="H20" s="550"/>
    </row>
    <row r="21" spans="2:8" x14ac:dyDescent="0.2">
      <c r="B21" s="126" t="str">
        <f t="shared" si="0"/>
        <v>AGRICULTURE, CHEMICALS AND MATERIALS</v>
      </c>
      <c r="C21" s="126" t="str">
        <f t="shared" si="0"/>
        <v>CHEMICALS AND MATERIALS</v>
      </c>
      <c r="D21" s="127">
        <v>5</v>
      </c>
      <c r="E21" s="128" t="s">
        <v>281</v>
      </c>
      <c r="F21" s="129" t="s">
        <v>291</v>
      </c>
      <c r="G21" s="130" t="s">
        <v>292</v>
      </c>
      <c r="H21" s="550"/>
    </row>
    <row r="22" spans="2:8" x14ac:dyDescent="0.3">
      <c r="B22" s="126" t="str">
        <f t="shared" si="0"/>
        <v>AGRICULTURE, CHEMICALS AND MATERIALS</v>
      </c>
      <c r="C22" s="126" t="str">
        <f t="shared" si="0"/>
        <v>CHEMICALS AND MATERIALS</v>
      </c>
      <c r="D22" s="122">
        <v>6</v>
      </c>
      <c r="E22" s="123" t="s">
        <v>293</v>
      </c>
      <c r="F22" s="124" t="s">
        <v>294</v>
      </c>
      <c r="G22" s="125" t="s">
        <v>295</v>
      </c>
      <c r="H22" s="550"/>
    </row>
    <row r="23" spans="2:8" x14ac:dyDescent="0.2">
      <c r="B23" s="126" t="str">
        <f t="shared" si="0"/>
        <v>AGRICULTURE, CHEMICALS AND MATERIALS</v>
      </c>
      <c r="C23" s="126" t="str">
        <f t="shared" si="0"/>
        <v>CHEMICALS AND MATERIALS</v>
      </c>
      <c r="D23" s="127">
        <v>6</v>
      </c>
      <c r="E23" s="128" t="s">
        <v>293</v>
      </c>
      <c r="F23" s="131" t="s">
        <v>296</v>
      </c>
      <c r="G23" s="130" t="s">
        <v>297</v>
      </c>
      <c r="H23" s="550"/>
    </row>
    <row r="24" spans="2:8" x14ac:dyDescent="0.2">
      <c r="B24" s="126" t="str">
        <f t="shared" si="0"/>
        <v>AGRICULTURE, CHEMICALS AND MATERIALS</v>
      </c>
      <c r="C24" s="126" t="str">
        <f t="shared" si="0"/>
        <v>CHEMICALS AND MATERIALS</v>
      </c>
      <c r="D24" s="127">
        <v>6</v>
      </c>
      <c r="E24" s="128" t="s">
        <v>293</v>
      </c>
      <c r="F24" s="131" t="s">
        <v>298</v>
      </c>
      <c r="G24" s="130" t="s">
        <v>299</v>
      </c>
      <c r="H24" s="550"/>
    </row>
    <row r="25" spans="2:8" x14ac:dyDescent="0.2">
      <c r="B25" s="126" t="str">
        <f t="shared" si="0"/>
        <v>AGRICULTURE, CHEMICALS AND MATERIALS</v>
      </c>
      <c r="C25" s="126" t="str">
        <f t="shared" si="0"/>
        <v>CHEMICALS AND MATERIALS</v>
      </c>
      <c r="D25" s="127">
        <v>6</v>
      </c>
      <c r="E25" s="128" t="s">
        <v>293</v>
      </c>
      <c r="F25" s="131" t="s">
        <v>300</v>
      </c>
      <c r="G25" s="130" t="s">
        <v>301</v>
      </c>
      <c r="H25" s="550"/>
    </row>
    <row r="26" spans="2:8" x14ac:dyDescent="0.2">
      <c r="B26" s="126" t="str">
        <f t="shared" si="0"/>
        <v>AGRICULTURE, CHEMICALS AND MATERIALS</v>
      </c>
      <c r="C26" s="126" t="str">
        <f t="shared" si="0"/>
        <v>CHEMICALS AND MATERIALS</v>
      </c>
      <c r="D26" s="127">
        <v>6</v>
      </c>
      <c r="E26" s="128" t="s">
        <v>293</v>
      </c>
      <c r="F26" s="131" t="s">
        <v>302</v>
      </c>
      <c r="G26" s="130" t="s">
        <v>303</v>
      </c>
      <c r="H26" s="550"/>
    </row>
    <row r="27" spans="2:8" x14ac:dyDescent="0.3">
      <c r="B27" s="126" t="str">
        <f t="shared" si="0"/>
        <v>AGRICULTURE, CHEMICALS AND MATERIALS</v>
      </c>
      <c r="C27" s="126" t="str">
        <f t="shared" si="0"/>
        <v>CHEMICALS AND MATERIALS</v>
      </c>
      <c r="D27" s="122">
        <v>7</v>
      </c>
      <c r="E27" s="123" t="s">
        <v>304</v>
      </c>
      <c r="F27" s="132" t="s">
        <v>305</v>
      </c>
      <c r="G27" s="133" t="s">
        <v>306</v>
      </c>
      <c r="H27" s="551"/>
    </row>
    <row r="28" spans="2:8" x14ac:dyDescent="0.2">
      <c r="B28" s="126" t="str">
        <f t="shared" si="0"/>
        <v>AGRICULTURE, CHEMICALS AND MATERIALS</v>
      </c>
      <c r="C28" s="126" t="str">
        <f t="shared" si="0"/>
        <v>CHEMICALS AND MATERIALS</v>
      </c>
      <c r="D28" s="127">
        <v>7</v>
      </c>
      <c r="E28" s="128" t="s">
        <v>304</v>
      </c>
      <c r="F28" s="98" t="s">
        <v>307</v>
      </c>
      <c r="G28" s="134" t="s">
        <v>308</v>
      </c>
      <c r="H28" s="551"/>
    </row>
    <row r="29" spans="2:8" x14ac:dyDescent="0.2">
      <c r="B29" s="126" t="str">
        <f t="shared" si="0"/>
        <v>AGRICULTURE, CHEMICALS AND MATERIALS</v>
      </c>
      <c r="C29" s="126" t="str">
        <f t="shared" si="0"/>
        <v>CHEMICALS AND MATERIALS</v>
      </c>
      <c r="D29" s="127">
        <v>7</v>
      </c>
      <c r="E29" s="128" t="s">
        <v>304</v>
      </c>
      <c r="F29" s="135" t="s">
        <v>309</v>
      </c>
      <c r="G29" s="136" t="s">
        <v>310</v>
      </c>
      <c r="H29" s="551"/>
    </row>
    <row r="30" spans="2:8" x14ac:dyDescent="0.2">
      <c r="B30" s="126" t="str">
        <f t="shared" si="0"/>
        <v>AGRICULTURE, CHEMICALS AND MATERIALS</v>
      </c>
      <c r="C30" s="126" t="str">
        <f t="shared" si="0"/>
        <v>CHEMICALS AND MATERIALS</v>
      </c>
      <c r="D30" s="127">
        <v>7</v>
      </c>
      <c r="E30" s="128" t="s">
        <v>304</v>
      </c>
      <c r="F30" s="135" t="s">
        <v>311</v>
      </c>
      <c r="G30" s="136" t="s">
        <v>312</v>
      </c>
      <c r="H30" s="551"/>
    </row>
    <row r="31" spans="2:8" x14ac:dyDescent="0.2">
      <c r="B31" s="126" t="str">
        <f t="shared" si="0"/>
        <v>AGRICULTURE, CHEMICALS AND MATERIALS</v>
      </c>
      <c r="C31" s="126" t="str">
        <f t="shared" si="0"/>
        <v>CHEMICALS AND MATERIALS</v>
      </c>
      <c r="D31" s="127">
        <v>7</v>
      </c>
      <c r="E31" s="128" t="s">
        <v>304</v>
      </c>
      <c r="F31" s="137" t="s">
        <v>313</v>
      </c>
      <c r="G31" s="138" t="s">
        <v>314</v>
      </c>
      <c r="H31" s="551"/>
    </row>
    <row r="32" spans="2:8" x14ac:dyDescent="0.2">
      <c r="B32" s="126" t="str">
        <f t="shared" si="0"/>
        <v>AGRICULTURE, CHEMICALS AND MATERIALS</v>
      </c>
      <c r="C32" s="126" t="str">
        <f t="shared" si="0"/>
        <v>CHEMICALS AND MATERIALS</v>
      </c>
      <c r="D32" s="127">
        <v>7</v>
      </c>
      <c r="E32" s="128" t="s">
        <v>304</v>
      </c>
      <c r="F32" s="139" t="s">
        <v>315</v>
      </c>
      <c r="G32" s="138" t="s">
        <v>316</v>
      </c>
      <c r="H32" s="551"/>
    </row>
    <row r="33" spans="2:8" x14ac:dyDescent="0.2">
      <c r="B33" s="126" t="str">
        <f t="shared" si="0"/>
        <v>AGRICULTURE, CHEMICALS AND MATERIALS</v>
      </c>
      <c r="C33" s="126" t="str">
        <f t="shared" si="0"/>
        <v>CHEMICALS AND MATERIALS</v>
      </c>
      <c r="D33" s="127">
        <v>7</v>
      </c>
      <c r="E33" s="128" t="s">
        <v>304</v>
      </c>
      <c r="F33" s="139" t="s">
        <v>317</v>
      </c>
      <c r="G33" s="138" t="s">
        <v>318</v>
      </c>
      <c r="H33" s="551"/>
    </row>
    <row r="34" spans="2:8" x14ac:dyDescent="0.2">
      <c r="B34" s="126" t="str">
        <f t="shared" si="0"/>
        <v>AGRICULTURE, CHEMICALS AND MATERIALS</v>
      </c>
      <c r="C34" s="126" t="str">
        <f t="shared" si="0"/>
        <v>CHEMICALS AND MATERIALS</v>
      </c>
      <c r="D34" s="127">
        <v>7</v>
      </c>
      <c r="E34" s="128" t="s">
        <v>304</v>
      </c>
      <c r="F34" s="140" t="s">
        <v>319</v>
      </c>
      <c r="G34" s="141" t="s">
        <v>320</v>
      </c>
      <c r="H34" s="551"/>
    </row>
    <row r="35" spans="2:8" x14ac:dyDescent="0.3">
      <c r="B35" s="126" t="str">
        <f t="shared" ref="B35:C40" si="1">+B34</f>
        <v>AGRICULTURE, CHEMICALS AND MATERIALS</v>
      </c>
      <c r="C35" s="126" t="str">
        <f t="shared" si="1"/>
        <v>CHEMICALS AND MATERIALS</v>
      </c>
      <c r="D35" s="122">
        <v>8</v>
      </c>
      <c r="E35" s="123" t="s">
        <v>321</v>
      </c>
      <c r="F35" s="124" t="s">
        <v>322</v>
      </c>
      <c r="G35" s="130" t="s">
        <v>323</v>
      </c>
      <c r="H35" s="550"/>
    </row>
    <row r="36" spans="2:8" x14ac:dyDescent="0.2">
      <c r="B36" s="126" t="str">
        <f t="shared" si="1"/>
        <v>AGRICULTURE, CHEMICALS AND MATERIALS</v>
      </c>
      <c r="C36" s="126" t="str">
        <f t="shared" si="1"/>
        <v>CHEMICALS AND MATERIALS</v>
      </c>
      <c r="D36" s="127">
        <v>8</v>
      </c>
      <c r="E36" s="142" t="s">
        <v>321</v>
      </c>
      <c r="F36" s="143" t="s">
        <v>324</v>
      </c>
      <c r="G36" s="144" t="s">
        <v>325</v>
      </c>
      <c r="H36" s="550"/>
    </row>
    <row r="37" spans="2:8" x14ac:dyDescent="0.3">
      <c r="B37" s="126" t="str">
        <f t="shared" si="1"/>
        <v>AGRICULTURE, CHEMICALS AND MATERIALS</v>
      </c>
      <c r="C37" s="126" t="str">
        <f t="shared" si="1"/>
        <v>CHEMICALS AND MATERIALS</v>
      </c>
      <c r="D37" s="122">
        <v>9</v>
      </c>
      <c r="E37" s="123" t="s">
        <v>326</v>
      </c>
      <c r="F37" s="124" t="s">
        <v>327</v>
      </c>
      <c r="G37" s="125" t="s">
        <v>328</v>
      </c>
      <c r="H37" s="550"/>
    </row>
    <row r="38" spans="2:8" x14ac:dyDescent="0.2">
      <c r="B38" s="126" t="str">
        <f t="shared" si="1"/>
        <v>AGRICULTURE, CHEMICALS AND MATERIALS</v>
      </c>
      <c r="C38" s="126" t="str">
        <f t="shared" si="1"/>
        <v>CHEMICALS AND MATERIALS</v>
      </c>
      <c r="D38" s="127">
        <v>9</v>
      </c>
      <c r="E38" s="128" t="s">
        <v>326</v>
      </c>
      <c r="F38" s="129" t="s">
        <v>329</v>
      </c>
      <c r="G38" s="130" t="s">
        <v>330</v>
      </c>
      <c r="H38" s="550"/>
    </row>
    <row r="39" spans="2:8" x14ac:dyDescent="0.2">
      <c r="B39" s="126" t="str">
        <f t="shared" si="1"/>
        <v>AGRICULTURE, CHEMICALS AND MATERIALS</v>
      </c>
      <c r="C39" s="126" t="str">
        <f t="shared" si="1"/>
        <v>CHEMICALS AND MATERIALS</v>
      </c>
      <c r="D39" s="127">
        <v>9</v>
      </c>
      <c r="E39" s="128" t="s">
        <v>326</v>
      </c>
      <c r="F39" s="143" t="s">
        <v>331</v>
      </c>
      <c r="G39" s="144" t="s">
        <v>332</v>
      </c>
      <c r="H39" s="550"/>
    </row>
    <row r="40" spans="2:8" x14ac:dyDescent="0.3">
      <c r="B40" s="145" t="str">
        <f t="shared" si="1"/>
        <v>AGRICULTURE, CHEMICALS AND MATERIALS</v>
      </c>
      <c r="C40" s="145" t="str">
        <f t="shared" si="1"/>
        <v>CHEMICALS AND MATERIALS</v>
      </c>
      <c r="D40" s="122">
        <v>10</v>
      </c>
      <c r="E40" s="123" t="s">
        <v>333</v>
      </c>
      <c r="F40" s="146"/>
      <c r="G40" s="146"/>
      <c r="H40" s="552"/>
    </row>
    <row r="41" spans="2:8" x14ac:dyDescent="0.3">
      <c r="B41" s="147" t="s">
        <v>334</v>
      </c>
      <c r="C41" s="147" t="s">
        <v>335</v>
      </c>
      <c r="D41" s="148">
        <v>11</v>
      </c>
      <c r="E41" s="149" t="s">
        <v>336</v>
      </c>
      <c r="F41" s="150"/>
      <c r="G41" s="103" t="s">
        <v>337</v>
      </c>
      <c r="H41" s="553" t="s">
        <v>338</v>
      </c>
    </row>
    <row r="42" spans="2:8" x14ac:dyDescent="0.2">
      <c r="B42" s="151" t="str">
        <f>+B41</f>
        <v>BUSINESS AND INDUSTRIAL PRODUCTS AND SERVICES</v>
      </c>
      <c r="C42" s="151" t="str">
        <f>+C41</f>
        <v>BUSINESS AND INDUSTRIAL PRODUCTS</v>
      </c>
      <c r="D42" s="152">
        <v>11</v>
      </c>
      <c r="E42" s="153" t="s">
        <v>336</v>
      </c>
      <c r="F42" s="154" t="s">
        <v>339</v>
      </c>
      <c r="G42" s="108" t="s">
        <v>340</v>
      </c>
      <c r="H42" s="554"/>
    </row>
    <row r="43" spans="2:8" x14ac:dyDescent="0.2">
      <c r="B43" s="151" t="str">
        <f t="shared" ref="B43:C58" si="2">+B42</f>
        <v>BUSINESS AND INDUSTRIAL PRODUCTS AND SERVICES</v>
      </c>
      <c r="C43" s="151" t="str">
        <f t="shared" si="2"/>
        <v>BUSINESS AND INDUSTRIAL PRODUCTS</v>
      </c>
      <c r="D43" s="152">
        <v>11</v>
      </c>
      <c r="E43" s="153" t="s">
        <v>336</v>
      </c>
      <c r="F43" s="154" t="s">
        <v>341</v>
      </c>
      <c r="G43" s="108" t="s">
        <v>342</v>
      </c>
      <c r="H43" s="554"/>
    </row>
    <row r="44" spans="2:8" x14ac:dyDescent="0.2">
      <c r="B44" s="151" t="str">
        <f t="shared" si="2"/>
        <v>BUSINESS AND INDUSTRIAL PRODUCTS AND SERVICES</v>
      </c>
      <c r="C44" s="151" t="str">
        <f t="shared" si="2"/>
        <v>BUSINESS AND INDUSTRIAL PRODUCTS</v>
      </c>
      <c r="D44" s="152">
        <v>11</v>
      </c>
      <c r="E44" s="153" t="s">
        <v>336</v>
      </c>
      <c r="F44" s="155">
        <v>24</v>
      </c>
      <c r="G44" s="108" t="s">
        <v>343</v>
      </c>
      <c r="H44" s="554"/>
    </row>
    <row r="45" spans="2:8" x14ac:dyDescent="0.2">
      <c r="B45" s="151" t="str">
        <f t="shared" si="2"/>
        <v>BUSINESS AND INDUSTRIAL PRODUCTS AND SERVICES</v>
      </c>
      <c r="C45" s="151" t="str">
        <f t="shared" si="2"/>
        <v>BUSINESS AND INDUSTRIAL PRODUCTS</v>
      </c>
      <c r="D45" s="152">
        <v>11</v>
      </c>
      <c r="E45" s="153" t="s">
        <v>336</v>
      </c>
      <c r="F45" s="156" t="s">
        <v>344</v>
      </c>
      <c r="G45" s="108" t="s">
        <v>345</v>
      </c>
      <c r="H45" s="554"/>
    </row>
    <row r="46" spans="2:8" x14ac:dyDescent="0.2">
      <c r="B46" s="151" t="str">
        <f t="shared" si="2"/>
        <v>BUSINESS AND INDUSTRIAL PRODUCTS AND SERVICES</v>
      </c>
      <c r="C46" s="151" t="str">
        <f t="shared" si="2"/>
        <v>BUSINESS AND INDUSTRIAL PRODUCTS</v>
      </c>
      <c r="D46" s="152">
        <v>11</v>
      </c>
      <c r="E46" s="153" t="s">
        <v>336</v>
      </c>
      <c r="F46" s="156" t="s">
        <v>346</v>
      </c>
      <c r="G46" s="108" t="s">
        <v>347</v>
      </c>
      <c r="H46" s="554"/>
    </row>
    <row r="47" spans="2:8" x14ac:dyDescent="0.2">
      <c r="B47" s="151" t="str">
        <f t="shared" si="2"/>
        <v>BUSINESS AND INDUSTRIAL PRODUCTS AND SERVICES</v>
      </c>
      <c r="C47" s="151" t="str">
        <f t="shared" si="2"/>
        <v>BUSINESS AND INDUSTRIAL PRODUCTS</v>
      </c>
      <c r="D47" s="152">
        <v>11</v>
      </c>
      <c r="E47" s="153" t="s">
        <v>336</v>
      </c>
      <c r="F47" s="156" t="s">
        <v>348</v>
      </c>
      <c r="G47" s="108" t="s">
        <v>349</v>
      </c>
      <c r="H47" s="554"/>
    </row>
    <row r="48" spans="2:8" x14ac:dyDescent="0.2">
      <c r="B48" s="151" t="str">
        <f t="shared" si="2"/>
        <v>BUSINESS AND INDUSTRIAL PRODUCTS AND SERVICES</v>
      </c>
      <c r="C48" s="151" t="str">
        <f t="shared" si="2"/>
        <v>BUSINESS AND INDUSTRIAL PRODUCTS</v>
      </c>
      <c r="D48" s="152">
        <v>11</v>
      </c>
      <c r="E48" s="153" t="s">
        <v>336</v>
      </c>
      <c r="F48" s="156" t="s">
        <v>350</v>
      </c>
      <c r="G48" s="108" t="s">
        <v>351</v>
      </c>
      <c r="H48" s="554"/>
    </row>
    <row r="49" spans="2:8" x14ac:dyDescent="0.2">
      <c r="B49" s="151" t="str">
        <f t="shared" si="2"/>
        <v>BUSINESS AND INDUSTRIAL PRODUCTS AND SERVICES</v>
      </c>
      <c r="C49" s="151" t="str">
        <f t="shared" si="2"/>
        <v>BUSINESS AND INDUSTRIAL PRODUCTS</v>
      </c>
      <c r="D49" s="152">
        <v>11</v>
      </c>
      <c r="E49" s="153" t="s">
        <v>336</v>
      </c>
      <c r="F49" s="157"/>
      <c r="G49" s="108" t="s">
        <v>337</v>
      </c>
      <c r="H49" s="554"/>
    </row>
    <row r="50" spans="2:8" x14ac:dyDescent="0.2">
      <c r="B50" s="151" t="str">
        <f t="shared" si="2"/>
        <v>BUSINESS AND INDUSTRIAL PRODUCTS AND SERVICES</v>
      </c>
      <c r="C50" s="151" t="str">
        <f t="shared" si="2"/>
        <v>BUSINESS AND INDUSTRIAL PRODUCTS</v>
      </c>
      <c r="D50" s="152">
        <v>11</v>
      </c>
      <c r="E50" s="153" t="s">
        <v>336</v>
      </c>
      <c r="F50" s="156" t="s">
        <v>352</v>
      </c>
      <c r="G50" s="108" t="s">
        <v>353</v>
      </c>
      <c r="H50" s="554"/>
    </row>
    <row r="51" spans="2:8" x14ac:dyDescent="0.2">
      <c r="B51" s="151" t="str">
        <f t="shared" si="2"/>
        <v>BUSINESS AND INDUSTRIAL PRODUCTS AND SERVICES</v>
      </c>
      <c r="C51" s="151" t="str">
        <f t="shared" si="2"/>
        <v>BUSINESS AND INDUSTRIAL PRODUCTS</v>
      </c>
      <c r="D51" s="152">
        <v>11</v>
      </c>
      <c r="E51" s="153" t="s">
        <v>336</v>
      </c>
      <c r="F51" s="156" t="s">
        <v>354</v>
      </c>
      <c r="G51" s="108" t="s">
        <v>355</v>
      </c>
      <c r="H51" s="554"/>
    </row>
    <row r="52" spans="2:8" x14ac:dyDescent="0.2">
      <c r="B52" s="151" t="str">
        <f t="shared" si="2"/>
        <v>BUSINESS AND INDUSTRIAL PRODUCTS AND SERVICES</v>
      </c>
      <c r="C52" s="151" t="str">
        <f t="shared" si="2"/>
        <v>BUSINESS AND INDUSTRIAL PRODUCTS</v>
      </c>
      <c r="D52" s="152">
        <v>11</v>
      </c>
      <c r="E52" s="153" t="s">
        <v>336</v>
      </c>
      <c r="F52" s="156" t="s">
        <v>356</v>
      </c>
      <c r="G52" s="108" t="s">
        <v>357</v>
      </c>
      <c r="H52" s="554"/>
    </row>
    <row r="53" spans="2:8" x14ac:dyDescent="0.2">
      <c r="B53" s="151" t="str">
        <f t="shared" si="2"/>
        <v>BUSINESS AND INDUSTRIAL PRODUCTS AND SERVICES</v>
      </c>
      <c r="C53" s="151" t="str">
        <f t="shared" si="2"/>
        <v>BUSINESS AND INDUSTRIAL PRODUCTS</v>
      </c>
      <c r="D53" s="152">
        <v>11</v>
      </c>
      <c r="E53" s="153" t="s">
        <v>336</v>
      </c>
      <c r="F53" s="157"/>
      <c r="G53" s="108" t="s">
        <v>358</v>
      </c>
      <c r="H53" s="554"/>
    </row>
    <row r="54" spans="2:8" x14ac:dyDescent="0.2">
      <c r="B54" s="151" t="str">
        <f t="shared" si="2"/>
        <v>BUSINESS AND INDUSTRIAL PRODUCTS AND SERVICES</v>
      </c>
      <c r="C54" s="151" t="str">
        <f t="shared" si="2"/>
        <v>BUSINESS AND INDUSTRIAL PRODUCTS</v>
      </c>
      <c r="D54" s="152">
        <v>11</v>
      </c>
      <c r="E54" s="153" t="s">
        <v>336</v>
      </c>
      <c r="F54" s="156" t="s">
        <v>359</v>
      </c>
      <c r="G54" s="108" t="s">
        <v>360</v>
      </c>
      <c r="H54" s="554"/>
    </row>
    <row r="55" spans="2:8" x14ac:dyDescent="0.2">
      <c r="B55" s="151" t="str">
        <f t="shared" si="2"/>
        <v>BUSINESS AND INDUSTRIAL PRODUCTS AND SERVICES</v>
      </c>
      <c r="C55" s="151" t="str">
        <f t="shared" si="2"/>
        <v>BUSINESS AND INDUSTRIAL PRODUCTS</v>
      </c>
      <c r="D55" s="152">
        <v>11</v>
      </c>
      <c r="E55" s="153" t="s">
        <v>336</v>
      </c>
      <c r="F55" s="156" t="s">
        <v>361</v>
      </c>
      <c r="G55" s="108" t="s">
        <v>362</v>
      </c>
      <c r="H55" s="554"/>
    </row>
    <row r="56" spans="2:8" x14ac:dyDescent="0.2">
      <c r="B56" s="151" t="str">
        <f t="shared" si="2"/>
        <v>BUSINESS AND INDUSTRIAL PRODUCTS AND SERVICES</v>
      </c>
      <c r="C56" s="151" t="str">
        <f t="shared" si="2"/>
        <v>BUSINESS AND INDUSTRIAL PRODUCTS</v>
      </c>
      <c r="D56" s="152">
        <v>11</v>
      </c>
      <c r="E56" s="153" t="s">
        <v>336</v>
      </c>
      <c r="F56" s="156" t="s">
        <v>363</v>
      </c>
      <c r="G56" s="108" t="s">
        <v>364</v>
      </c>
      <c r="H56" s="554"/>
    </row>
    <row r="57" spans="2:8" x14ac:dyDescent="0.2">
      <c r="B57" s="151" t="str">
        <f t="shared" si="2"/>
        <v>BUSINESS AND INDUSTRIAL PRODUCTS AND SERVICES</v>
      </c>
      <c r="C57" s="151" t="str">
        <f t="shared" si="2"/>
        <v>BUSINESS AND INDUSTRIAL PRODUCTS</v>
      </c>
      <c r="D57" s="152">
        <v>11</v>
      </c>
      <c r="E57" s="153" t="s">
        <v>336</v>
      </c>
      <c r="F57" s="156" t="s">
        <v>365</v>
      </c>
      <c r="G57" s="108" t="s">
        <v>366</v>
      </c>
      <c r="H57" s="554"/>
    </row>
    <row r="58" spans="2:8" x14ac:dyDescent="0.2">
      <c r="B58" s="151" t="str">
        <f t="shared" si="2"/>
        <v>BUSINESS AND INDUSTRIAL PRODUCTS AND SERVICES</v>
      </c>
      <c r="C58" s="151" t="str">
        <f t="shared" si="2"/>
        <v>BUSINESS AND INDUSTRIAL PRODUCTS</v>
      </c>
      <c r="D58" s="158">
        <v>11</v>
      </c>
      <c r="E58" s="159" t="s">
        <v>336</v>
      </c>
      <c r="F58" s="160" t="s">
        <v>367</v>
      </c>
      <c r="G58" s="112" t="s">
        <v>368</v>
      </c>
      <c r="H58" s="555"/>
    </row>
    <row r="59" spans="2:8" x14ac:dyDescent="0.2">
      <c r="B59" s="151" t="str">
        <f t="shared" ref="B59:C71" si="3">+B58</f>
        <v>BUSINESS AND INDUSTRIAL PRODUCTS AND SERVICES</v>
      </c>
      <c r="C59" s="151" t="str">
        <f t="shared" si="3"/>
        <v>BUSINESS AND INDUSTRIAL PRODUCTS</v>
      </c>
      <c r="D59" s="161">
        <v>12</v>
      </c>
      <c r="E59" s="149" t="s">
        <v>369</v>
      </c>
      <c r="F59" s="162" t="s">
        <v>370</v>
      </c>
      <c r="G59" s="103" t="s">
        <v>371</v>
      </c>
      <c r="H59" s="546" t="s">
        <v>372</v>
      </c>
    </row>
    <row r="60" spans="2:8" x14ac:dyDescent="0.2">
      <c r="B60" s="151" t="str">
        <f t="shared" si="3"/>
        <v>BUSINESS AND INDUSTRIAL PRODUCTS AND SERVICES</v>
      </c>
      <c r="C60" s="151" t="str">
        <f t="shared" si="3"/>
        <v>BUSINESS AND INDUSTRIAL PRODUCTS</v>
      </c>
      <c r="D60" s="152">
        <v>12</v>
      </c>
      <c r="E60" s="153" t="s">
        <v>369</v>
      </c>
      <c r="F60" s="157"/>
      <c r="G60" s="108" t="s">
        <v>373</v>
      </c>
      <c r="H60" s="547"/>
    </row>
    <row r="61" spans="2:8" x14ac:dyDescent="0.2">
      <c r="B61" s="151" t="str">
        <f t="shared" si="3"/>
        <v>BUSINESS AND INDUSTRIAL PRODUCTS AND SERVICES</v>
      </c>
      <c r="C61" s="151" t="str">
        <f t="shared" si="3"/>
        <v>BUSINESS AND INDUSTRIAL PRODUCTS</v>
      </c>
      <c r="D61" s="158">
        <v>12</v>
      </c>
      <c r="E61" s="159" t="s">
        <v>369</v>
      </c>
      <c r="F61" s="163"/>
      <c r="G61" s="118"/>
      <c r="H61" s="548"/>
    </row>
    <row r="62" spans="2:8" x14ac:dyDescent="0.2">
      <c r="B62" s="151" t="str">
        <f t="shared" si="3"/>
        <v>BUSINESS AND INDUSTRIAL PRODUCTS AND SERVICES</v>
      </c>
      <c r="C62" s="151" t="str">
        <f t="shared" si="3"/>
        <v>BUSINESS AND INDUSTRIAL PRODUCTS</v>
      </c>
      <c r="D62" s="164">
        <v>13</v>
      </c>
      <c r="E62" s="115" t="s">
        <v>374</v>
      </c>
      <c r="F62" s="165"/>
      <c r="G62" s="103" t="s">
        <v>337</v>
      </c>
      <c r="H62" s="546" t="s">
        <v>375</v>
      </c>
    </row>
    <row r="63" spans="2:8" x14ac:dyDescent="0.2">
      <c r="B63" s="151" t="str">
        <f t="shared" si="3"/>
        <v>BUSINESS AND INDUSTRIAL PRODUCTS AND SERVICES</v>
      </c>
      <c r="C63" s="151" t="str">
        <f t="shared" si="3"/>
        <v>BUSINESS AND INDUSTRIAL PRODUCTS</v>
      </c>
      <c r="D63" s="164">
        <v>13</v>
      </c>
      <c r="E63" s="106" t="s">
        <v>374</v>
      </c>
      <c r="F63" s="166">
        <v>16</v>
      </c>
      <c r="G63" s="108" t="s">
        <v>376</v>
      </c>
      <c r="H63" s="547"/>
    </row>
    <row r="64" spans="2:8" x14ac:dyDescent="0.2">
      <c r="B64" s="151" t="str">
        <f t="shared" si="3"/>
        <v>BUSINESS AND INDUSTRIAL PRODUCTS AND SERVICES</v>
      </c>
      <c r="C64" s="151" t="str">
        <f t="shared" si="3"/>
        <v>BUSINESS AND INDUSTRIAL PRODUCTS</v>
      </c>
      <c r="D64" s="164">
        <v>13</v>
      </c>
      <c r="E64" s="106" t="s">
        <v>374</v>
      </c>
      <c r="F64" s="166">
        <v>17</v>
      </c>
      <c r="G64" s="108" t="s">
        <v>377</v>
      </c>
      <c r="H64" s="547"/>
    </row>
    <row r="65" spans="2:8" x14ac:dyDescent="0.2">
      <c r="B65" s="151" t="str">
        <f t="shared" si="3"/>
        <v>BUSINESS AND INDUSTRIAL PRODUCTS AND SERVICES</v>
      </c>
      <c r="C65" s="151" t="str">
        <f t="shared" si="3"/>
        <v>BUSINESS AND INDUSTRIAL PRODUCTS</v>
      </c>
      <c r="D65" s="164">
        <v>13</v>
      </c>
      <c r="E65" s="106" t="s">
        <v>374</v>
      </c>
      <c r="F65" s="109" t="s">
        <v>378</v>
      </c>
      <c r="G65" s="108" t="s">
        <v>379</v>
      </c>
      <c r="H65" s="547"/>
    </row>
    <row r="66" spans="2:8" x14ac:dyDescent="0.2">
      <c r="B66" s="151" t="str">
        <f t="shared" si="3"/>
        <v>BUSINESS AND INDUSTRIAL PRODUCTS AND SERVICES</v>
      </c>
      <c r="C66" s="151" t="str">
        <f t="shared" si="3"/>
        <v>BUSINESS AND INDUSTRIAL PRODUCTS</v>
      </c>
      <c r="D66" s="164">
        <v>13</v>
      </c>
      <c r="E66" s="106" t="s">
        <v>374</v>
      </c>
      <c r="F66" s="109" t="s">
        <v>380</v>
      </c>
      <c r="G66" s="108" t="s">
        <v>381</v>
      </c>
      <c r="H66" s="547"/>
    </row>
    <row r="67" spans="2:8" x14ac:dyDescent="0.2">
      <c r="B67" s="151" t="str">
        <f t="shared" si="3"/>
        <v>BUSINESS AND INDUSTRIAL PRODUCTS AND SERVICES</v>
      </c>
      <c r="C67" s="151" t="str">
        <f t="shared" si="3"/>
        <v>BUSINESS AND INDUSTRIAL PRODUCTS</v>
      </c>
      <c r="D67" s="164">
        <v>13</v>
      </c>
      <c r="E67" s="106" t="s">
        <v>374</v>
      </c>
      <c r="F67" s="107" t="s">
        <v>382</v>
      </c>
      <c r="G67" s="108" t="s">
        <v>383</v>
      </c>
      <c r="H67" s="547"/>
    </row>
    <row r="68" spans="2:8" x14ac:dyDescent="0.2">
      <c r="B68" s="151" t="str">
        <f t="shared" si="3"/>
        <v>BUSINESS AND INDUSTRIAL PRODUCTS AND SERVICES</v>
      </c>
      <c r="C68" s="151" t="str">
        <f t="shared" si="3"/>
        <v>BUSINESS AND INDUSTRIAL PRODUCTS</v>
      </c>
      <c r="D68" s="164">
        <v>13</v>
      </c>
      <c r="E68" s="106" t="s">
        <v>374</v>
      </c>
      <c r="F68" s="107" t="s">
        <v>384</v>
      </c>
      <c r="G68" s="108" t="s">
        <v>385</v>
      </c>
      <c r="H68" s="547"/>
    </row>
    <row r="69" spans="2:8" x14ac:dyDescent="0.2">
      <c r="B69" s="151" t="str">
        <f t="shared" si="3"/>
        <v>BUSINESS AND INDUSTRIAL PRODUCTS AND SERVICES</v>
      </c>
      <c r="C69" s="151" t="str">
        <f t="shared" si="3"/>
        <v>BUSINESS AND INDUSTRIAL PRODUCTS</v>
      </c>
      <c r="D69" s="164">
        <v>13</v>
      </c>
      <c r="E69" s="106" t="s">
        <v>374</v>
      </c>
      <c r="F69" s="109" t="s">
        <v>386</v>
      </c>
      <c r="G69" s="108" t="s">
        <v>387</v>
      </c>
      <c r="H69" s="547"/>
    </row>
    <row r="70" spans="2:8" x14ac:dyDescent="0.2">
      <c r="B70" s="151" t="str">
        <f t="shared" si="3"/>
        <v>BUSINESS AND INDUSTRIAL PRODUCTS AND SERVICES</v>
      </c>
      <c r="C70" s="151" t="str">
        <f t="shared" si="3"/>
        <v>BUSINESS AND INDUSTRIAL PRODUCTS</v>
      </c>
      <c r="D70" s="164">
        <v>13</v>
      </c>
      <c r="E70" s="106" t="s">
        <v>374</v>
      </c>
      <c r="F70" s="109" t="s">
        <v>388</v>
      </c>
      <c r="G70" s="108" t="s">
        <v>389</v>
      </c>
      <c r="H70" s="547"/>
    </row>
    <row r="71" spans="2:8" x14ac:dyDescent="0.2">
      <c r="B71" s="151" t="str">
        <f t="shared" si="3"/>
        <v>BUSINESS AND INDUSTRIAL PRODUCTS AND SERVICES</v>
      </c>
      <c r="C71" s="151" t="str">
        <f t="shared" si="3"/>
        <v>BUSINESS AND INDUSTRIAL PRODUCTS</v>
      </c>
      <c r="D71" s="164">
        <v>13</v>
      </c>
      <c r="E71" s="106" t="s">
        <v>374</v>
      </c>
      <c r="F71" s="111" t="s">
        <v>390</v>
      </c>
      <c r="G71" s="112" t="s">
        <v>391</v>
      </c>
      <c r="H71" s="548"/>
    </row>
    <row r="72" spans="2:8" x14ac:dyDescent="0.3">
      <c r="B72" s="121" t="s">
        <v>334</v>
      </c>
      <c r="C72" s="167" t="s">
        <v>392</v>
      </c>
      <c r="D72" s="122">
        <v>14</v>
      </c>
      <c r="E72" s="123" t="s">
        <v>393</v>
      </c>
      <c r="F72" s="125" t="s">
        <v>394</v>
      </c>
      <c r="G72" s="125" t="s">
        <v>395</v>
      </c>
      <c r="H72" s="549" t="s">
        <v>396</v>
      </c>
    </row>
    <row r="73" spans="2:8" x14ac:dyDescent="0.2">
      <c r="B73" s="126" t="str">
        <f>+B72</f>
        <v>BUSINESS AND INDUSTRIAL PRODUCTS AND SERVICES</v>
      </c>
      <c r="C73" s="168" t="str">
        <f>+C72</f>
        <v>BUSINESS AND INDUSTRIAL SERVICES</v>
      </c>
      <c r="D73" s="169">
        <v>14</v>
      </c>
      <c r="E73" s="128" t="s">
        <v>393</v>
      </c>
      <c r="F73" s="170">
        <v>52</v>
      </c>
      <c r="G73" s="130" t="s">
        <v>397</v>
      </c>
      <c r="H73" s="550"/>
    </row>
    <row r="74" spans="2:8" x14ac:dyDescent="0.2">
      <c r="B74" s="126" t="str">
        <f t="shared" ref="B74:C89" si="4">+B73</f>
        <v>BUSINESS AND INDUSTRIAL PRODUCTS AND SERVICES</v>
      </c>
      <c r="C74" s="168" t="str">
        <f t="shared" si="4"/>
        <v>BUSINESS AND INDUSTRIAL SERVICES</v>
      </c>
      <c r="D74" s="171">
        <v>14</v>
      </c>
      <c r="E74" s="128" t="s">
        <v>393</v>
      </c>
      <c r="F74" s="170">
        <v>53</v>
      </c>
      <c r="G74" s="130" t="s">
        <v>398</v>
      </c>
      <c r="H74" s="550"/>
    </row>
    <row r="75" spans="2:8" x14ac:dyDescent="0.2">
      <c r="B75" s="126" t="str">
        <f t="shared" si="4"/>
        <v>BUSINESS AND INDUSTRIAL PRODUCTS AND SERVICES</v>
      </c>
      <c r="C75" s="168" t="str">
        <f t="shared" si="4"/>
        <v>BUSINESS AND INDUSTRIAL SERVICES</v>
      </c>
      <c r="D75" s="171">
        <v>14</v>
      </c>
      <c r="E75" s="128" t="s">
        <v>393</v>
      </c>
      <c r="F75" s="170">
        <v>69</v>
      </c>
      <c r="G75" s="130" t="s">
        <v>399</v>
      </c>
      <c r="H75" s="550"/>
    </row>
    <row r="76" spans="2:8" x14ac:dyDescent="0.3">
      <c r="B76" s="126" t="str">
        <f t="shared" si="4"/>
        <v>BUSINESS AND INDUSTRIAL PRODUCTS AND SERVICES</v>
      </c>
      <c r="C76" s="168" t="str">
        <f t="shared" si="4"/>
        <v>BUSINESS AND INDUSTRIAL SERVICES</v>
      </c>
      <c r="D76" s="172">
        <v>14</v>
      </c>
      <c r="E76" s="173" t="s">
        <v>393</v>
      </c>
      <c r="F76" s="170">
        <v>70</v>
      </c>
      <c r="G76" s="130" t="s">
        <v>400</v>
      </c>
      <c r="H76" s="550"/>
    </row>
    <row r="77" spans="2:8" x14ac:dyDescent="0.2">
      <c r="B77" s="126" t="str">
        <f t="shared" si="4"/>
        <v>BUSINESS AND INDUSTRIAL PRODUCTS AND SERVICES</v>
      </c>
      <c r="C77" s="168" t="str">
        <f t="shared" si="4"/>
        <v>BUSINESS AND INDUSTRIAL SERVICES</v>
      </c>
      <c r="D77" s="171">
        <v>14</v>
      </c>
      <c r="E77" s="128" t="s">
        <v>393</v>
      </c>
      <c r="F77" s="170">
        <v>71</v>
      </c>
      <c r="G77" s="130" t="s">
        <v>401</v>
      </c>
      <c r="H77" s="550"/>
    </row>
    <row r="78" spans="2:8" x14ac:dyDescent="0.2">
      <c r="B78" s="126" t="str">
        <f t="shared" si="4"/>
        <v>BUSINESS AND INDUSTRIAL PRODUCTS AND SERVICES</v>
      </c>
      <c r="C78" s="168" t="str">
        <f t="shared" si="4"/>
        <v>BUSINESS AND INDUSTRIAL SERVICES</v>
      </c>
      <c r="D78" s="171">
        <v>14</v>
      </c>
      <c r="E78" s="128" t="s">
        <v>393</v>
      </c>
      <c r="F78" s="131" t="s">
        <v>402</v>
      </c>
      <c r="G78" s="130" t="s">
        <v>403</v>
      </c>
      <c r="H78" s="550"/>
    </row>
    <row r="79" spans="2:8" x14ac:dyDescent="0.2">
      <c r="B79" s="126" t="str">
        <f t="shared" si="4"/>
        <v>BUSINESS AND INDUSTRIAL PRODUCTS AND SERVICES</v>
      </c>
      <c r="C79" s="168" t="str">
        <f t="shared" si="4"/>
        <v>BUSINESS AND INDUSTRIAL SERVICES</v>
      </c>
      <c r="D79" s="171">
        <v>14</v>
      </c>
      <c r="E79" s="128" t="s">
        <v>393</v>
      </c>
      <c r="F79" s="170">
        <v>74</v>
      </c>
      <c r="G79" s="130" t="s">
        <v>404</v>
      </c>
      <c r="H79" s="550"/>
    </row>
    <row r="80" spans="2:8" ht="20.399999999999999" x14ac:dyDescent="0.3">
      <c r="B80" s="126" t="str">
        <f t="shared" si="4"/>
        <v>BUSINESS AND INDUSTRIAL PRODUCTS AND SERVICES</v>
      </c>
      <c r="C80" s="168" t="str">
        <f t="shared" si="4"/>
        <v>BUSINESS AND INDUSTRIAL SERVICES</v>
      </c>
      <c r="D80" s="172">
        <v>14</v>
      </c>
      <c r="E80" s="173" t="s">
        <v>393</v>
      </c>
      <c r="F80" s="174" t="s">
        <v>405</v>
      </c>
      <c r="G80" s="174" t="s">
        <v>406</v>
      </c>
      <c r="H80" s="550"/>
    </row>
    <row r="81" spans="2:8" x14ac:dyDescent="0.3">
      <c r="B81" s="126" t="str">
        <f t="shared" si="4"/>
        <v>BUSINESS AND INDUSTRIAL PRODUCTS AND SERVICES</v>
      </c>
      <c r="C81" s="168" t="str">
        <f t="shared" si="4"/>
        <v>BUSINESS AND INDUSTRIAL SERVICES</v>
      </c>
      <c r="D81" s="172">
        <v>14</v>
      </c>
      <c r="E81" s="173" t="s">
        <v>393</v>
      </c>
      <c r="F81" s="170">
        <v>80</v>
      </c>
      <c r="G81" s="130" t="s">
        <v>407</v>
      </c>
      <c r="H81" s="550"/>
    </row>
    <row r="82" spans="2:8" x14ac:dyDescent="0.2">
      <c r="B82" s="126" t="str">
        <f t="shared" si="4"/>
        <v>BUSINESS AND INDUSTRIAL PRODUCTS AND SERVICES</v>
      </c>
      <c r="C82" s="168" t="str">
        <f t="shared" si="4"/>
        <v>BUSINESS AND INDUSTRIAL SERVICES</v>
      </c>
      <c r="D82" s="171">
        <v>14</v>
      </c>
      <c r="E82" s="128" t="s">
        <v>393</v>
      </c>
      <c r="F82" s="170">
        <v>81</v>
      </c>
      <c r="G82" s="130" t="s">
        <v>408</v>
      </c>
      <c r="H82" s="550"/>
    </row>
    <row r="83" spans="2:8" x14ac:dyDescent="0.2">
      <c r="B83" s="126" t="str">
        <f t="shared" si="4"/>
        <v>BUSINESS AND INDUSTRIAL PRODUCTS AND SERVICES</v>
      </c>
      <c r="C83" s="168" t="str">
        <f t="shared" si="4"/>
        <v>BUSINESS AND INDUSTRIAL SERVICES</v>
      </c>
      <c r="D83" s="171">
        <v>14</v>
      </c>
      <c r="E83" s="128" t="s">
        <v>393</v>
      </c>
      <c r="F83" s="170">
        <v>82</v>
      </c>
      <c r="G83" s="130" t="s">
        <v>409</v>
      </c>
      <c r="H83" s="550"/>
    </row>
    <row r="84" spans="2:8" x14ac:dyDescent="0.2">
      <c r="B84" s="126" t="str">
        <f t="shared" si="4"/>
        <v>BUSINESS AND INDUSTRIAL PRODUCTS AND SERVICES</v>
      </c>
      <c r="C84" s="168" t="str">
        <f t="shared" si="4"/>
        <v>BUSINESS AND INDUSTRIAL SERVICES</v>
      </c>
      <c r="D84" s="171">
        <v>14</v>
      </c>
      <c r="E84" s="128" t="s">
        <v>393</v>
      </c>
      <c r="F84" s="129" t="s">
        <v>410</v>
      </c>
      <c r="G84" s="130" t="s">
        <v>411</v>
      </c>
      <c r="H84" s="550"/>
    </row>
    <row r="85" spans="2:8" x14ac:dyDescent="0.2">
      <c r="B85" s="126" t="str">
        <f t="shared" si="4"/>
        <v>BUSINESS AND INDUSTRIAL PRODUCTS AND SERVICES</v>
      </c>
      <c r="C85" s="168" t="str">
        <f t="shared" si="4"/>
        <v>BUSINESS AND INDUSTRIAL SERVICES</v>
      </c>
      <c r="D85" s="171">
        <v>14</v>
      </c>
      <c r="E85" s="128" t="s">
        <v>393</v>
      </c>
      <c r="F85" s="131" t="s">
        <v>412</v>
      </c>
      <c r="G85" s="130" t="s">
        <v>413</v>
      </c>
      <c r="H85" s="550"/>
    </row>
    <row r="86" spans="2:8" x14ac:dyDescent="0.2">
      <c r="B86" s="126" t="str">
        <f t="shared" si="4"/>
        <v>BUSINESS AND INDUSTRIAL PRODUCTS AND SERVICES</v>
      </c>
      <c r="C86" s="168" t="str">
        <f t="shared" si="4"/>
        <v>BUSINESS AND INDUSTRIAL SERVICES</v>
      </c>
      <c r="D86" s="171">
        <v>14</v>
      </c>
      <c r="E86" s="128" t="s">
        <v>393</v>
      </c>
      <c r="F86" s="131" t="s">
        <v>414</v>
      </c>
      <c r="G86" s="130" t="s">
        <v>415</v>
      </c>
      <c r="H86" s="550"/>
    </row>
    <row r="87" spans="2:8" x14ac:dyDescent="0.2">
      <c r="B87" s="126" t="str">
        <f t="shared" si="4"/>
        <v>BUSINESS AND INDUSTRIAL PRODUCTS AND SERVICES</v>
      </c>
      <c r="C87" s="168" t="str">
        <f t="shared" si="4"/>
        <v>BUSINESS AND INDUSTRIAL SERVICES</v>
      </c>
      <c r="D87" s="171">
        <v>14</v>
      </c>
      <c r="E87" s="128" t="s">
        <v>393</v>
      </c>
      <c r="F87" s="174"/>
      <c r="G87" s="130" t="s">
        <v>416</v>
      </c>
      <c r="H87" s="550"/>
    </row>
    <row r="88" spans="2:8" ht="20.399999999999999" x14ac:dyDescent="0.2">
      <c r="B88" s="126" t="str">
        <f t="shared" si="4"/>
        <v>BUSINESS AND INDUSTRIAL PRODUCTS AND SERVICES</v>
      </c>
      <c r="C88" s="168" t="str">
        <f t="shared" si="4"/>
        <v>BUSINESS AND INDUSTRIAL SERVICES</v>
      </c>
      <c r="D88" s="171">
        <v>14</v>
      </c>
      <c r="E88" s="128" t="s">
        <v>393</v>
      </c>
      <c r="F88" s="130" t="s">
        <v>417</v>
      </c>
      <c r="G88" s="130" t="s">
        <v>418</v>
      </c>
      <c r="H88" s="550"/>
    </row>
    <row r="89" spans="2:8" x14ac:dyDescent="0.3">
      <c r="B89" s="126" t="str">
        <f t="shared" si="4"/>
        <v>BUSINESS AND INDUSTRIAL PRODUCTS AND SERVICES</v>
      </c>
      <c r="C89" s="168" t="str">
        <f t="shared" si="4"/>
        <v>BUSINESS AND INDUSTRIAL SERVICES</v>
      </c>
      <c r="D89" s="175">
        <v>14</v>
      </c>
      <c r="E89" s="142" t="s">
        <v>393</v>
      </c>
      <c r="F89" s="144" t="s">
        <v>419</v>
      </c>
      <c r="G89" s="176"/>
      <c r="H89" s="552"/>
    </row>
    <row r="90" spans="2:8" x14ac:dyDescent="0.3">
      <c r="B90" s="147" t="s">
        <v>334</v>
      </c>
      <c r="C90" s="177" t="s">
        <v>420</v>
      </c>
      <c r="D90" s="178">
        <v>15</v>
      </c>
      <c r="E90" s="101" t="s">
        <v>421</v>
      </c>
      <c r="F90" s="179" t="s">
        <v>422</v>
      </c>
      <c r="G90" s="103" t="s">
        <v>423</v>
      </c>
      <c r="H90" s="546" t="s">
        <v>424</v>
      </c>
    </row>
    <row r="91" spans="2:8" x14ac:dyDescent="0.2">
      <c r="B91" s="151" t="str">
        <f t="shared" ref="B91:C106" si="5">+B90</f>
        <v>BUSINESS AND INDUSTRIAL PRODUCTS AND SERVICES</v>
      </c>
      <c r="C91" s="180" t="str">
        <f t="shared" si="5"/>
        <v>CONSTRUCTION</v>
      </c>
      <c r="D91" s="181">
        <v>15</v>
      </c>
      <c r="E91" s="106" t="s">
        <v>421</v>
      </c>
      <c r="F91" s="182" t="s">
        <v>425</v>
      </c>
      <c r="G91" s="108" t="s">
        <v>426</v>
      </c>
      <c r="H91" s="547"/>
    </row>
    <row r="92" spans="2:8" x14ac:dyDescent="0.2">
      <c r="B92" s="151" t="str">
        <f t="shared" si="5"/>
        <v>BUSINESS AND INDUSTRIAL PRODUCTS AND SERVICES</v>
      </c>
      <c r="C92" s="180" t="str">
        <f t="shared" si="5"/>
        <v>CONSTRUCTION</v>
      </c>
      <c r="D92" s="181">
        <v>15</v>
      </c>
      <c r="E92" s="106" t="s">
        <v>421</v>
      </c>
      <c r="F92" s="109" t="s">
        <v>427</v>
      </c>
      <c r="G92" s="108" t="s">
        <v>428</v>
      </c>
      <c r="H92" s="547"/>
    </row>
    <row r="93" spans="2:8" x14ac:dyDescent="0.2">
      <c r="B93" s="151" t="str">
        <f t="shared" si="5"/>
        <v>BUSINESS AND INDUSTRIAL PRODUCTS AND SERVICES</v>
      </c>
      <c r="C93" s="180" t="str">
        <f t="shared" si="5"/>
        <v>CONSTRUCTION</v>
      </c>
      <c r="D93" s="181">
        <v>15</v>
      </c>
      <c r="E93" s="106" t="s">
        <v>421</v>
      </c>
      <c r="F93" s="107" t="s">
        <v>429</v>
      </c>
      <c r="G93" s="108" t="s">
        <v>430</v>
      </c>
      <c r="H93" s="547"/>
    </row>
    <row r="94" spans="2:8" x14ac:dyDescent="0.2">
      <c r="B94" s="151" t="str">
        <f t="shared" si="5"/>
        <v>BUSINESS AND INDUSTRIAL PRODUCTS AND SERVICES</v>
      </c>
      <c r="C94" s="180" t="str">
        <f t="shared" si="5"/>
        <v>CONSTRUCTION</v>
      </c>
      <c r="D94" s="181">
        <v>15</v>
      </c>
      <c r="E94" s="106" t="s">
        <v>421</v>
      </c>
      <c r="F94" s="113"/>
      <c r="G94" s="108" t="s">
        <v>431</v>
      </c>
      <c r="H94" s="547"/>
    </row>
    <row r="95" spans="2:8" x14ac:dyDescent="0.2">
      <c r="B95" s="151" t="str">
        <f t="shared" si="5"/>
        <v>BUSINESS AND INDUSTRIAL PRODUCTS AND SERVICES</v>
      </c>
      <c r="C95" s="180" t="str">
        <f t="shared" si="5"/>
        <v>CONSTRUCTION</v>
      </c>
      <c r="D95" s="181">
        <v>15</v>
      </c>
      <c r="E95" s="106" t="s">
        <v>421</v>
      </c>
      <c r="F95" s="107" t="s">
        <v>432</v>
      </c>
      <c r="G95" s="108" t="s">
        <v>433</v>
      </c>
      <c r="H95" s="547"/>
    </row>
    <row r="96" spans="2:8" x14ac:dyDescent="0.2">
      <c r="B96" s="151" t="str">
        <f t="shared" si="5"/>
        <v>BUSINESS AND INDUSTRIAL PRODUCTS AND SERVICES</v>
      </c>
      <c r="C96" s="180" t="str">
        <f t="shared" si="5"/>
        <v>CONSTRUCTION</v>
      </c>
      <c r="D96" s="181">
        <v>15</v>
      </c>
      <c r="E96" s="106" t="s">
        <v>421</v>
      </c>
      <c r="F96" s="109" t="s">
        <v>434</v>
      </c>
      <c r="G96" s="108" t="s">
        <v>435</v>
      </c>
      <c r="H96" s="547"/>
    </row>
    <row r="97" spans="2:8" x14ac:dyDescent="0.2">
      <c r="B97" s="151" t="str">
        <f t="shared" si="5"/>
        <v>BUSINESS AND INDUSTRIAL PRODUCTS AND SERVICES</v>
      </c>
      <c r="C97" s="180" t="str">
        <f t="shared" si="5"/>
        <v>CONSTRUCTION</v>
      </c>
      <c r="D97" s="181">
        <v>15</v>
      </c>
      <c r="E97" s="106" t="s">
        <v>421</v>
      </c>
      <c r="F97" s="107" t="s">
        <v>436</v>
      </c>
      <c r="G97" s="108" t="s">
        <v>437</v>
      </c>
      <c r="H97" s="547"/>
    </row>
    <row r="98" spans="2:8" x14ac:dyDescent="0.2">
      <c r="B98" s="151" t="str">
        <f t="shared" si="5"/>
        <v>BUSINESS AND INDUSTRIAL PRODUCTS AND SERVICES</v>
      </c>
      <c r="C98" s="180" t="str">
        <f t="shared" si="5"/>
        <v>CONSTRUCTION</v>
      </c>
      <c r="D98" s="181">
        <v>15</v>
      </c>
      <c r="E98" s="106" t="s">
        <v>421</v>
      </c>
      <c r="F98" s="107" t="s">
        <v>438</v>
      </c>
      <c r="G98" s="108" t="s">
        <v>439</v>
      </c>
      <c r="H98" s="547"/>
    </row>
    <row r="99" spans="2:8" x14ac:dyDescent="0.2">
      <c r="B99" s="151" t="str">
        <f t="shared" si="5"/>
        <v>BUSINESS AND INDUSTRIAL PRODUCTS AND SERVICES</v>
      </c>
      <c r="C99" s="180" t="str">
        <f t="shared" si="5"/>
        <v>CONSTRUCTION</v>
      </c>
      <c r="D99" s="181">
        <v>15</v>
      </c>
      <c r="E99" s="106" t="s">
        <v>421</v>
      </c>
      <c r="F99" s="113" t="s">
        <v>440</v>
      </c>
      <c r="G99" s="108" t="s">
        <v>441</v>
      </c>
      <c r="H99" s="547"/>
    </row>
    <row r="100" spans="2:8" x14ac:dyDescent="0.2">
      <c r="B100" s="151" t="str">
        <f t="shared" si="5"/>
        <v>BUSINESS AND INDUSTRIAL PRODUCTS AND SERVICES</v>
      </c>
      <c r="C100" s="180" t="str">
        <f t="shared" si="5"/>
        <v>CONSTRUCTION</v>
      </c>
      <c r="D100" s="181">
        <v>15</v>
      </c>
      <c r="E100" s="106" t="s">
        <v>421</v>
      </c>
      <c r="F100" s="113" t="s">
        <v>442</v>
      </c>
      <c r="G100" s="108" t="s">
        <v>443</v>
      </c>
      <c r="H100" s="547"/>
    </row>
    <row r="101" spans="2:8" x14ac:dyDescent="0.2">
      <c r="B101" s="151" t="str">
        <f>+B99</f>
        <v>BUSINESS AND INDUSTRIAL PRODUCTS AND SERVICES</v>
      </c>
      <c r="C101" s="180" t="str">
        <f>+C99</f>
        <v>CONSTRUCTION</v>
      </c>
      <c r="D101" s="181">
        <v>15</v>
      </c>
      <c r="E101" s="106" t="s">
        <v>421</v>
      </c>
      <c r="F101" s="166">
        <v>41</v>
      </c>
      <c r="G101" s="108" t="s">
        <v>444</v>
      </c>
      <c r="H101" s="547"/>
    </row>
    <row r="102" spans="2:8" x14ac:dyDescent="0.2">
      <c r="B102" s="151" t="str">
        <f t="shared" si="5"/>
        <v>BUSINESS AND INDUSTRIAL PRODUCTS AND SERVICES</v>
      </c>
      <c r="C102" s="180" t="str">
        <f t="shared" si="5"/>
        <v>CONSTRUCTION</v>
      </c>
      <c r="D102" s="181">
        <v>15</v>
      </c>
      <c r="E102" s="106" t="s">
        <v>421</v>
      </c>
      <c r="F102" s="166">
        <v>42</v>
      </c>
      <c r="G102" s="108" t="s">
        <v>445</v>
      </c>
      <c r="H102" s="547"/>
    </row>
    <row r="103" spans="2:8" x14ac:dyDescent="0.2">
      <c r="B103" s="151" t="str">
        <f t="shared" si="5"/>
        <v>BUSINESS AND INDUSTRIAL PRODUCTS AND SERVICES</v>
      </c>
      <c r="C103" s="180" t="str">
        <f t="shared" si="5"/>
        <v>CONSTRUCTION</v>
      </c>
      <c r="D103" s="181">
        <v>15</v>
      </c>
      <c r="E103" s="106" t="s">
        <v>421</v>
      </c>
      <c r="F103" s="166">
        <v>43</v>
      </c>
      <c r="G103" s="108" t="s">
        <v>446</v>
      </c>
      <c r="H103" s="547"/>
    </row>
    <row r="104" spans="2:8" x14ac:dyDescent="0.2">
      <c r="B104" s="151" t="str">
        <f t="shared" si="5"/>
        <v>BUSINESS AND INDUSTRIAL PRODUCTS AND SERVICES</v>
      </c>
      <c r="C104" s="180" t="str">
        <f t="shared" si="5"/>
        <v>CONSTRUCTION</v>
      </c>
      <c r="D104" s="181">
        <v>15</v>
      </c>
      <c r="E104" s="106" t="s">
        <v>421</v>
      </c>
      <c r="F104" s="109" t="s">
        <v>447</v>
      </c>
      <c r="G104" s="108" t="s">
        <v>448</v>
      </c>
      <c r="H104" s="547"/>
    </row>
    <row r="105" spans="2:8" x14ac:dyDescent="0.2">
      <c r="B105" s="151" t="str">
        <f t="shared" si="5"/>
        <v>BUSINESS AND INDUSTRIAL PRODUCTS AND SERVICES</v>
      </c>
      <c r="C105" s="180" t="str">
        <f t="shared" si="5"/>
        <v>CONSTRUCTION</v>
      </c>
      <c r="D105" s="181">
        <v>15</v>
      </c>
      <c r="E105" s="106" t="s">
        <v>421</v>
      </c>
      <c r="F105" s="113"/>
      <c r="G105" s="108" t="s">
        <v>449</v>
      </c>
      <c r="H105" s="547"/>
    </row>
    <row r="106" spans="2:8" x14ac:dyDescent="0.3">
      <c r="B106" s="151" t="str">
        <f t="shared" si="5"/>
        <v>BUSINESS AND INDUSTRIAL PRODUCTS AND SERVICES</v>
      </c>
      <c r="C106" s="180" t="str">
        <f t="shared" si="5"/>
        <v>CONSTRUCTION</v>
      </c>
      <c r="D106" s="183">
        <v>15</v>
      </c>
      <c r="E106" s="184" t="s">
        <v>421</v>
      </c>
      <c r="F106" s="109" t="s">
        <v>450</v>
      </c>
      <c r="G106" s="108" t="s">
        <v>451</v>
      </c>
      <c r="H106" s="547"/>
    </row>
    <row r="107" spans="2:8" x14ac:dyDescent="0.3">
      <c r="B107" s="151" t="str">
        <f>+B106</f>
        <v>BUSINESS AND INDUSTRIAL PRODUCTS AND SERVICES</v>
      </c>
      <c r="C107" s="180" t="str">
        <f>+C106</f>
        <v>CONSTRUCTION</v>
      </c>
      <c r="D107" s="185">
        <v>15</v>
      </c>
      <c r="E107" s="110" t="s">
        <v>421</v>
      </c>
      <c r="F107" s="111" t="s">
        <v>452</v>
      </c>
      <c r="G107" s="118"/>
      <c r="H107" s="548"/>
    </row>
    <row r="108" spans="2:8" ht="20.399999999999999" x14ac:dyDescent="0.3">
      <c r="B108" s="186" t="s">
        <v>453</v>
      </c>
      <c r="C108" s="167" t="s">
        <v>454</v>
      </c>
      <c r="D108" s="122">
        <v>16</v>
      </c>
      <c r="E108" s="123" t="s">
        <v>455</v>
      </c>
      <c r="F108" s="187">
        <v>49</v>
      </c>
      <c r="G108" s="125" t="s">
        <v>456</v>
      </c>
      <c r="H108" s="549" t="s">
        <v>457</v>
      </c>
    </row>
    <row r="109" spans="2:8" ht="20.399999999999999" x14ac:dyDescent="0.2">
      <c r="B109" s="188" t="str">
        <f t="shared" ref="B109:C116" si="6">+B108</f>
        <v>BUSINESS AND INDUSTRIAL
PRODUCTS AND SERVICES</v>
      </c>
      <c r="C109" s="168" t="str">
        <f t="shared" si="6"/>
        <v>TRANSPORTATION</v>
      </c>
      <c r="D109" s="169">
        <v>16</v>
      </c>
      <c r="E109" s="128" t="s">
        <v>455</v>
      </c>
      <c r="F109" s="170">
        <v>50</v>
      </c>
      <c r="G109" s="130" t="s">
        <v>458</v>
      </c>
      <c r="H109" s="550"/>
    </row>
    <row r="110" spans="2:8" ht="20.399999999999999" x14ac:dyDescent="0.3">
      <c r="B110" s="188" t="str">
        <f t="shared" si="6"/>
        <v>BUSINESS AND INDUSTRIAL
PRODUCTS AND SERVICES</v>
      </c>
      <c r="C110" s="168" t="str">
        <f t="shared" si="6"/>
        <v>TRANSPORTATION</v>
      </c>
      <c r="D110" s="175">
        <v>16</v>
      </c>
      <c r="E110" s="142" t="s">
        <v>455</v>
      </c>
      <c r="F110" s="189">
        <v>51</v>
      </c>
      <c r="G110" s="144" t="s">
        <v>459</v>
      </c>
      <c r="H110" s="550"/>
    </row>
    <row r="111" spans="2:8" ht="20.399999999999999" x14ac:dyDescent="0.3">
      <c r="B111" s="188" t="str">
        <f t="shared" si="6"/>
        <v>BUSINESS AND INDUSTRIAL
PRODUCTS AND SERVICES</v>
      </c>
      <c r="C111" s="168" t="str">
        <f t="shared" si="6"/>
        <v>TRANSPORTATION</v>
      </c>
      <c r="D111" s="122">
        <v>17</v>
      </c>
      <c r="E111" s="123" t="s">
        <v>460</v>
      </c>
      <c r="F111" s="187">
        <v>29</v>
      </c>
      <c r="G111" s="125" t="s">
        <v>461</v>
      </c>
      <c r="H111" s="550"/>
    </row>
    <row r="112" spans="2:8" ht="20.399999999999999" x14ac:dyDescent="0.3">
      <c r="B112" s="188" t="str">
        <f t="shared" si="6"/>
        <v>BUSINESS AND INDUSTRIAL
PRODUCTS AND SERVICES</v>
      </c>
      <c r="C112" s="168" t="str">
        <f t="shared" si="6"/>
        <v>TRANSPORTATION</v>
      </c>
      <c r="D112" s="172">
        <v>17</v>
      </c>
      <c r="E112" s="190" t="s">
        <v>460</v>
      </c>
      <c r="F112" s="174" t="s">
        <v>462</v>
      </c>
      <c r="G112" s="174" t="s">
        <v>463</v>
      </c>
      <c r="H112" s="550"/>
    </row>
    <row r="113" spans="2:8" ht="20.399999999999999" x14ac:dyDescent="0.2">
      <c r="B113" s="188" t="str">
        <f t="shared" si="6"/>
        <v>BUSINESS AND INDUSTRIAL
PRODUCTS AND SERVICES</v>
      </c>
      <c r="C113" s="168" t="str">
        <f t="shared" si="6"/>
        <v>TRANSPORTATION</v>
      </c>
      <c r="D113" s="171">
        <v>17</v>
      </c>
      <c r="E113" s="128" t="s">
        <v>460</v>
      </c>
      <c r="F113" s="129" t="s">
        <v>464</v>
      </c>
      <c r="G113" s="130" t="s">
        <v>465</v>
      </c>
      <c r="H113" s="550"/>
    </row>
    <row r="114" spans="2:8" ht="20.399999999999999" x14ac:dyDescent="0.2">
      <c r="B114" s="188" t="str">
        <f t="shared" si="6"/>
        <v>BUSINESS AND INDUSTRIAL
PRODUCTS AND SERVICES</v>
      </c>
      <c r="C114" s="168" t="str">
        <f t="shared" si="6"/>
        <v>TRANSPORTATION</v>
      </c>
      <c r="D114" s="171">
        <v>17</v>
      </c>
      <c r="E114" s="128" t="s">
        <v>460</v>
      </c>
      <c r="F114" s="129" t="s">
        <v>466</v>
      </c>
      <c r="G114" s="130" t="s">
        <v>467</v>
      </c>
      <c r="H114" s="550"/>
    </row>
    <row r="115" spans="2:8" ht="20.399999999999999" x14ac:dyDescent="0.2">
      <c r="B115" s="188" t="str">
        <f t="shared" si="6"/>
        <v>BUSINESS AND INDUSTRIAL
PRODUCTS AND SERVICES</v>
      </c>
      <c r="C115" s="168" t="str">
        <f t="shared" si="6"/>
        <v>TRANSPORTATION</v>
      </c>
      <c r="D115" s="171">
        <v>17</v>
      </c>
      <c r="E115" s="142" t="s">
        <v>460</v>
      </c>
      <c r="F115" s="189">
        <v>45</v>
      </c>
      <c r="G115" s="144" t="s">
        <v>468</v>
      </c>
      <c r="H115" s="550"/>
    </row>
    <row r="116" spans="2:8" ht="20.399999999999999" x14ac:dyDescent="0.3">
      <c r="B116" s="191" t="str">
        <f t="shared" si="6"/>
        <v>BUSINESS AND INDUSTRIAL
PRODUCTS AND SERVICES</v>
      </c>
      <c r="C116" s="192" t="str">
        <f t="shared" si="6"/>
        <v>TRANSPORTATION</v>
      </c>
      <c r="D116" s="193">
        <v>18</v>
      </c>
      <c r="E116" s="194" t="s">
        <v>469</v>
      </c>
      <c r="F116" s="146"/>
      <c r="G116" s="146"/>
      <c r="H116" s="552"/>
    </row>
    <row r="117" spans="2:8" x14ac:dyDescent="0.3">
      <c r="B117" s="151" t="s">
        <v>470</v>
      </c>
      <c r="C117" s="151" t="s">
        <v>471</v>
      </c>
      <c r="D117" s="178">
        <v>41</v>
      </c>
      <c r="E117" s="101" t="s">
        <v>472</v>
      </c>
      <c r="F117" s="165"/>
      <c r="G117" s="103" t="s">
        <v>337</v>
      </c>
      <c r="H117" s="546" t="s">
        <v>473</v>
      </c>
    </row>
    <row r="118" spans="2:8" x14ac:dyDescent="0.2">
      <c r="B118" s="151" t="str">
        <f>+B117</f>
        <v>CONSUMER PRODUCTS, SERVICES AND RETAIL</v>
      </c>
      <c r="C118" s="151" t="str">
        <f>+C117</f>
        <v>CONSUMER GOODS AND RETAIL</v>
      </c>
      <c r="D118" s="164">
        <v>41</v>
      </c>
      <c r="E118" s="106" t="s">
        <v>472</v>
      </c>
      <c r="F118" s="166">
        <v>10</v>
      </c>
      <c r="G118" s="108" t="s">
        <v>474</v>
      </c>
      <c r="H118" s="547"/>
    </row>
    <row r="119" spans="2:8" x14ac:dyDescent="0.2">
      <c r="B119" s="151" t="str">
        <f t="shared" ref="B119:C134" si="7">+B118</f>
        <v>CONSUMER PRODUCTS, SERVICES AND RETAIL</v>
      </c>
      <c r="C119" s="151" t="str">
        <f t="shared" si="7"/>
        <v>CONSUMER GOODS AND RETAIL</v>
      </c>
      <c r="D119" s="164">
        <v>41</v>
      </c>
      <c r="E119" s="106" t="s">
        <v>472</v>
      </c>
      <c r="F119" s="166">
        <v>11</v>
      </c>
      <c r="G119" s="108" t="s">
        <v>475</v>
      </c>
      <c r="H119" s="547"/>
    </row>
    <row r="120" spans="2:8" x14ac:dyDescent="0.2">
      <c r="B120" s="151" t="str">
        <f t="shared" si="7"/>
        <v>CONSUMER PRODUCTS, SERVICES AND RETAIL</v>
      </c>
      <c r="C120" s="151" t="str">
        <f t="shared" si="7"/>
        <v>CONSUMER GOODS AND RETAIL</v>
      </c>
      <c r="D120" s="164">
        <v>41</v>
      </c>
      <c r="E120" s="106" t="s">
        <v>472</v>
      </c>
      <c r="F120" s="166">
        <v>12</v>
      </c>
      <c r="G120" s="108" t="s">
        <v>476</v>
      </c>
      <c r="H120" s="547"/>
    </row>
    <row r="121" spans="2:8" x14ac:dyDescent="0.2">
      <c r="B121" s="151" t="str">
        <f t="shared" si="7"/>
        <v>CONSUMER PRODUCTS, SERVICES AND RETAIL</v>
      </c>
      <c r="C121" s="151" t="str">
        <f t="shared" si="7"/>
        <v>CONSUMER GOODS AND RETAIL</v>
      </c>
      <c r="D121" s="164">
        <v>41</v>
      </c>
      <c r="E121" s="106" t="s">
        <v>472</v>
      </c>
      <c r="F121" s="166">
        <v>13</v>
      </c>
      <c r="G121" s="108" t="s">
        <v>477</v>
      </c>
      <c r="H121" s="547"/>
    </row>
    <row r="122" spans="2:8" x14ac:dyDescent="0.2">
      <c r="B122" s="151" t="str">
        <f t="shared" si="7"/>
        <v>CONSUMER PRODUCTS, SERVICES AND RETAIL</v>
      </c>
      <c r="C122" s="151" t="str">
        <f t="shared" si="7"/>
        <v>CONSUMER GOODS AND RETAIL</v>
      </c>
      <c r="D122" s="164">
        <v>41</v>
      </c>
      <c r="E122" s="106" t="s">
        <v>472</v>
      </c>
      <c r="F122" s="166">
        <v>14</v>
      </c>
      <c r="G122" s="108" t="s">
        <v>478</v>
      </c>
      <c r="H122" s="547"/>
    </row>
    <row r="123" spans="2:8" x14ac:dyDescent="0.2">
      <c r="B123" s="151" t="str">
        <f t="shared" si="7"/>
        <v>CONSUMER PRODUCTS, SERVICES AND RETAIL</v>
      </c>
      <c r="C123" s="151" t="str">
        <f t="shared" si="7"/>
        <v>CONSUMER GOODS AND RETAIL</v>
      </c>
      <c r="D123" s="164">
        <v>41</v>
      </c>
      <c r="E123" s="106" t="s">
        <v>472</v>
      </c>
      <c r="F123" s="166">
        <v>15</v>
      </c>
      <c r="G123" s="108" t="s">
        <v>479</v>
      </c>
      <c r="H123" s="547"/>
    </row>
    <row r="124" spans="2:8" x14ac:dyDescent="0.2">
      <c r="B124" s="151" t="str">
        <f t="shared" si="7"/>
        <v>CONSUMER PRODUCTS, SERVICES AND RETAIL</v>
      </c>
      <c r="C124" s="151" t="str">
        <f t="shared" si="7"/>
        <v>CONSUMER GOODS AND RETAIL</v>
      </c>
      <c r="D124" s="164">
        <v>41</v>
      </c>
      <c r="E124" s="106" t="s">
        <v>472</v>
      </c>
      <c r="F124" s="109" t="s">
        <v>480</v>
      </c>
      <c r="G124" s="108" t="s">
        <v>481</v>
      </c>
      <c r="H124" s="547"/>
    </row>
    <row r="125" spans="2:8" x14ac:dyDescent="0.2">
      <c r="B125" s="151" t="str">
        <f t="shared" si="7"/>
        <v>CONSUMER PRODUCTS, SERVICES AND RETAIL</v>
      </c>
      <c r="C125" s="151" t="str">
        <f t="shared" si="7"/>
        <v>CONSUMER GOODS AND RETAIL</v>
      </c>
      <c r="D125" s="164">
        <v>41</v>
      </c>
      <c r="E125" s="106" t="s">
        <v>472</v>
      </c>
      <c r="F125" s="109" t="s">
        <v>482</v>
      </c>
      <c r="G125" s="108" t="s">
        <v>483</v>
      </c>
      <c r="H125" s="547"/>
    </row>
    <row r="126" spans="2:8" x14ac:dyDescent="0.2">
      <c r="B126" s="151" t="str">
        <f t="shared" si="7"/>
        <v>CONSUMER PRODUCTS, SERVICES AND RETAIL</v>
      </c>
      <c r="C126" s="151" t="str">
        <f t="shared" si="7"/>
        <v>CONSUMER GOODS AND RETAIL</v>
      </c>
      <c r="D126" s="164">
        <v>41</v>
      </c>
      <c r="E126" s="106" t="s">
        <v>472</v>
      </c>
      <c r="F126" s="109" t="s">
        <v>484</v>
      </c>
      <c r="G126" s="108" t="s">
        <v>485</v>
      </c>
      <c r="H126" s="547"/>
    </row>
    <row r="127" spans="2:8" x14ac:dyDescent="0.2">
      <c r="B127" s="151" t="str">
        <f t="shared" si="7"/>
        <v>CONSUMER PRODUCTS, SERVICES AND RETAIL</v>
      </c>
      <c r="C127" s="151" t="str">
        <f t="shared" si="7"/>
        <v>CONSUMER GOODS AND RETAIL</v>
      </c>
      <c r="D127" s="164">
        <v>41</v>
      </c>
      <c r="E127" s="106" t="s">
        <v>472</v>
      </c>
      <c r="F127" s="109" t="s">
        <v>486</v>
      </c>
      <c r="G127" s="108" t="s">
        <v>487</v>
      </c>
      <c r="H127" s="547"/>
    </row>
    <row r="128" spans="2:8" x14ac:dyDescent="0.2">
      <c r="B128" s="151" t="str">
        <f t="shared" si="7"/>
        <v>CONSUMER PRODUCTS, SERVICES AND RETAIL</v>
      </c>
      <c r="C128" s="151" t="str">
        <f t="shared" si="7"/>
        <v>CONSUMER GOODS AND RETAIL</v>
      </c>
      <c r="D128" s="164">
        <v>41</v>
      </c>
      <c r="E128" s="106" t="s">
        <v>472</v>
      </c>
      <c r="F128" s="109" t="s">
        <v>488</v>
      </c>
      <c r="G128" s="108" t="s">
        <v>489</v>
      </c>
      <c r="H128" s="547"/>
    </row>
    <row r="129" spans="2:8" x14ac:dyDescent="0.2">
      <c r="B129" s="151" t="str">
        <f t="shared" si="7"/>
        <v>CONSUMER PRODUCTS, SERVICES AND RETAIL</v>
      </c>
      <c r="C129" s="151" t="str">
        <f t="shared" si="7"/>
        <v>CONSUMER GOODS AND RETAIL</v>
      </c>
      <c r="D129" s="164">
        <v>41</v>
      </c>
      <c r="E129" s="106" t="s">
        <v>472</v>
      </c>
      <c r="F129" s="109" t="s">
        <v>490</v>
      </c>
      <c r="G129" s="108" t="s">
        <v>491</v>
      </c>
      <c r="H129" s="547"/>
    </row>
    <row r="130" spans="2:8" x14ac:dyDescent="0.2">
      <c r="B130" s="151" t="str">
        <f t="shared" si="7"/>
        <v>CONSUMER PRODUCTS, SERVICES AND RETAIL</v>
      </c>
      <c r="C130" s="151" t="str">
        <f t="shared" si="7"/>
        <v>CONSUMER GOODS AND RETAIL</v>
      </c>
      <c r="D130" s="164">
        <v>41</v>
      </c>
      <c r="E130" s="106" t="s">
        <v>472</v>
      </c>
      <c r="F130" s="107" t="s">
        <v>492</v>
      </c>
      <c r="G130" s="108" t="s">
        <v>493</v>
      </c>
      <c r="H130" s="547"/>
    </row>
    <row r="131" spans="2:8" x14ac:dyDescent="0.2">
      <c r="B131" s="151" t="str">
        <f t="shared" si="7"/>
        <v>CONSUMER PRODUCTS, SERVICES AND RETAIL</v>
      </c>
      <c r="C131" s="151" t="str">
        <f t="shared" si="7"/>
        <v>CONSUMER GOODS AND RETAIL</v>
      </c>
      <c r="D131" s="164">
        <v>41</v>
      </c>
      <c r="E131" s="106" t="s">
        <v>472</v>
      </c>
      <c r="F131" s="108" t="s">
        <v>494</v>
      </c>
      <c r="G131" s="108" t="s">
        <v>495</v>
      </c>
      <c r="H131" s="547"/>
    </row>
    <row r="132" spans="2:8" x14ac:dyDescent="0.2">
      <c r="B132" s="151" t="str">
        <f t="shared" si="7"/>
        <v>CONSUMER PRODUCTS, SERVICES AND RETAIL</v>
      </c>
      <c r="C132" s="151" t="str">
        <f t="shared" si="7"/>
        <v>CONSUMER GOODS AND RETAIL</v>
      </c>
      <c r="D132" s="164">
        <v>41</v>
      </c>
      <c r="E132" s="106" t="s">
        <v>472</v>
      </c>
      <c r="F132" s="112" t="s">
        <v>496</v>
      </c>
      <c r="G132" s="112" t="s">
        <v>497</v>
      </c>
      <c r="H132" s="548"/>
    </row>
    <row r="133" spans="2:8" ht="20.399999999999999" x14ac:dyDescent="0.3">
      <c r="B133" s="151" t="str">
        <f t="shared" si="7"/>
        <v>CONSUMER PRODUCTS, SERVICES AND RETAIL</v>
      </c>
      <c r="C133" s="151" t="str">
        <f t="shared" si="7"/>
        <v>CONSUMER GOODS AND RETAIL</v>
      </c>
      <c r="D133" s="178">
        <v>42</v>
      </c>
      <c r="E133" s="101" t="s">
        <v>498</v>
      </c>
      <c r="F133" s="103" t="s">
        <v>499</v>
      </c>
      <c r="G133" s="103" t="s">
        <v>500</v>
      </c>
      <c r="H133" s="546" t="s">
        <v>501</v>
      </c>
    </row>
    <row r="134" spans="2:8" x14ac:dyDescent="0.2">
      <c r="B134" s="151" t="str">
        <f t="shared" si="7"/>
        <v>CONSUMER PRODUCTS, SERVICES AND RETAIL</v>
      </c>
      <c r="C134" s="151" t="str">
        <f t="shared" si="7"/>
        <v>CONSUMER GOODS AND RETAIL</v>
      </c>
      <c r="D134" s="164">
        <v>42</v>
      </c>
      <c r="E134" s="106" t="s">
        <v>498</v>
      </c>
      <c r="F134" s="108" t="s">
        <v>502</v>
      </c>
      <c r="G134" s="108" t="s">
        <v>503</v>
      </c>
      <c r="H134" s="547"/>
    </row>
    <row r="135" spans="2:8" x14ac:dyDescent="0.2">
      <c r="B135" s="151" t="str">
        <f t="shared" ref="B135:C144" si="8">+B134</f>
        <v>CONSUMER PRODUCTS, SERVICES AND RETAIL</v>
      </c>
      <c r="C135" s="151" t="str">
        <f t="shared" si="8"/>
        <v>CONSUMER GOODS AND RETAIL</v>
      </c>
      <c r="D135" s="164">
        <v>42</v>
      </c>
      <c r="E135" s="106" t="s">
        <v>498</v>
      </c>
      <c r="F135" s="113"/>
      <c r="G135" s="113"/>
      <c r="H135" s="547"/>
    </row>
    <row r="136" spans="2:8" x14ac:dyDescent="0.2">
      <c r="B136" s="151" t="str">
        <f t="shared" si="8"/>
        <v>CONSUMER PRODUCTS, SERVICES AND RETAIL</v>
      </c>
      <c r="C136" s="151" t="str">
        <f t="shared" si="8"/>
        <v>CONSUMER GOODS AND RETAIL</v>
      </c>
      <c r="D136" s="164">
        <v>42</v>
      </c>
      <c r="E136" s="106" t="s">
        <v>498</v>
      </c>
      <c r="F136" s="118"/>
      <c r="G136" s="118"/>
      <c r="H136" s="547"/>
    </row>
    <row r="137" spans="2:8" x14ac:dyDescent="0.3">
      <c r="B137" s="151" t="str">
        <f t="shared" si="8"/>
        <v>CONSUMER PRODUCTS, SERVICES AND RETAIL</v>
      </c>
      <c r="C137" s="151" t="str">
        <f t="shared" si="8"/>
        <v>CONSUMER GOODS AND RETAIL</v>
      </c>
      <c r="D137" s="195">
        <v>43</v>
      </c>
      <c r="E137" s="196" t="s">
        <v>504</v>
      </c>
      <c r="F137" s="197"/>
      <c r="G137" s="197"/>
      <c r="H137" s="547"/>
    </row>
    <row r="138" spans="2:8" x14ac:dyDescent="0.3">
      <c r="B138" s="151" t="str">
        <f t="shared" si="8"/>
        <v>CONSUMER PRODUCTS, SERVICES AND RETAIL</v>
      </c>
      <c r="C138" s="151" t="str">
        <f t="shared" si="8"/>
        <v>CONSUMER GOODS AND RETAIL</v>
      </c>
      <c r="D138" s="178">
        <v>44</v>
      </c>
      <c r="E138" s="101" t="s">
        <v>505</v>
      </c>
      <c r="F138" s="102" t="s">
        <v>506</v>
      </c>
      <c r="G138" s="103" t="s">
        <v>507</v>
      </c>
      <c r="H138" s="547"/>
    </row>
    <row r="139" spans="2:8" x14ac:dyDescent="0.2">
      <c r="B139" s="151" t="str">
        <f t="shared" si="8"/>
        <v>CONSUMER PRODUCTS, SERVICES AND RETAIL</v>
      </c>
      <c r="C139" s="151" t="str">
        <f t="shared" si="8"/>
        <v>CONSUMER GOODS AND RETAIL</v>
      </c>
      <c r="D139" s="164">
        <v>44</v>
      </c>
      <c r="E139" s="106" t="s">
        <v>505</v>
      </c>
      <c r="F139" s="107" t="s">
        <v>508</v>
      </c>
      <c r="G139" s="108" t="s">
        <v>509</v>
      </c>
      <c r="H139" s="547"/>
    </row>
    <row r="140" spans="2:8" x14ac:dyDescent="0.2">
      <c r="B140" s="151" t="str">
        <f t="shared" si="8"/>
        <v>CONSUMER PRODUCTS, SERVICES AND RETAIL</v>
      </c>
      <c r="C140" s="151" t="str">
        <f t="shared" si="8"/>
        <v>CONSUMER GOODS AND RETAIL</v>
      </c>
      <c r="D140" s="164">
        <v>44</v>
      </c>
      <c r="E140" s="106" t="s">
        <v>505</v>
      </c>
      <c r="F140" s="108" t="s">
        <v>510</v>
      </c>
      <c r="G140" s="108" t="s">
        <v>511</v>
      </c>
      <c r="H140" s="547"/>
    </row>
    <row r="141" spans="2:8" x14ac:dyDescent="0.2">
      <c r="B141" s="151" t="str">
        <f t="shared" si="8"/>
        <v>CONSUMER PRODUCTS, SERVICES AND RETAIL</v>
      </c>
      <c r="C141" s="151" t="str">
        <f t="shared" si="8"/>
        <v>CONSUMER GOODS AND RETAIL</v>
      </c>
      <c r="D141" s="164">
        <v>44</v>
      </c>
      <c r="E141" s="106" t="s">
        <v>505</v>
      </c>
      <c r="F141" s="108" t="s">
        <v>512</v>
      </c>
      <c r="G141" s="108" t="s">
        <v>513</v>
      </c>
      <c r="H141" s="547"/>
    </row>
    <row r="142" spans="2:8" x14ac:dyDescent="0.2">
      <c r="B142" s="151" t="str">
        <f t="shared" si="8"/>
        <v>CONSUMER PRODUCTS, SERVICES AND RETAIL</v>
      </c>
      <c r="C142" s="151" t="str">
        <f t="shared" si="8"/>
        <v>CONSUMER GOODS AND RETAIL</v>
      </c>
      <c r="D142" s="164">
        <v>44</v>
      </c>
      <c r="E142" s="106" t="s">
        <v>505</v>
      </c>
      <c r="F142" s="166">
        <v>97</v>
      </c>
      <c r="G142" s="108" t="s">
        <v>514</v>
      </c>
      <c r="H142" s="547"/>
    </row>
    <row r="143" spans="2:8" x14ac:dyDescent="0.2">
      <c r="B143" s="151" t="str">
        <f t="shared" si="8"/>
        <v>CONSUMER PRODUCTS, SERVICES AND RETAIL</v>
      </c>
      <c r="C143" s="151" t="str">
        <f t="shared" si="8"/>
        <v>CONSUMER GOODS AND RETAIL</v>
      </c>
      <c r="D143" s="164">
        <v>44</v>
      </c>
      <c r="E143" s="106" t="s">
        <v>505</v>
      </c>
      <c r="F143" s="166">
        <v>98</v>
      </c>
      <c r="G143" s="108" t="s">
        <v>515</v>
      </c>
      <c r="H143" s="547"/>
    </row>
    <row r="144" spans="2:8" x14ac:dyDescent="0.2">
      <c r="B144" s="198" t="str">
        <f t="shared" si="8"/>
        <v>CONSUMER PRODUCTS, SERVICES AND RETAIL</v>
      </c>
      <c r="C144" s="198" t="str">
        <f t="shared" si="8"/>
        <v>CONSUMER GOODS AND RETAIL</v>
      </c>
      <c r="D144" s="164">
        <v>44</v>
      </c>
      <c r="E144" s="106" t="s">
        <v>505</v>
      </c>
      <c r="F144" s="118"/>
      <c r="G144" s="112"/>
      <c r="H144" s="547"/>
    </row>
    <row r="145" spans="2:8" x14ac:dyDescent="0.3">
      <c r="B145" s="121" t="s">
        <v>470</v>
      </c>
      <c r="C145" s="121" t="s">
        <v>516</v>
      </c>
      <c r="D145" s="122">
        <v>45</v>
      </c>
      <c r="E145" s="123" t="s">
        <v>517</v>
      </c>
      <c r="F145" s="199" t="s">
        <v>518</v>
      </c>
      <c r="G145" s="125" t="s">
        <v>519</v>
      </c>
      <c r="H145" s="547"/>
    </row>
    <row r="146" spans="2:8" x14ac:dyDescent="0.2">
      <c r="B146" s="126" t="s">
        <v>470</v>
      </c>
      <c r="C146" s="126" t="s">
        <v>516</v>
      </c>
      <c r="D146" s="169">
        <v>45</v>
      </c>
      <c r="E146" s="128" t="s">
        <v>517</v>
      </c>
      <c r="F146" s="170">
        <v>85</v>
      </c>
      <c r="G146" s="130" t="s">
        <v>520</v>
      </c>
      <c r="H146" s="547"/>
    </row>
    <row r="147" spans="2:8" x14ac:dyDescent="0.2">
      <c r="B147" s="126" t="s">
        <v>470</v>
      </c>
      <c r="C147" s="126" t="s">
        <v>516</v>
      </c>
      <c r="D147" s="169">
        <v>45</v>
      </c>
      <c r="E147" s="128" t="s">
        <v>517</v>
      </c>
      <c r="F147" s="189">
        <v>91</v>
      </c>
      <c r="G147" s="144" t="s">
        <v>521</v>
      </c>
      <c r="H147" s="547"/>
    </row>
    <row r="148" spans="2:8" x14ac:dyDescent="0.3">
      <c r="B148" s="126" t="s">
        <v>470</v>
      </c>
      <c r="C148" s="126" t="s">
        <v>516</v>
      </c>
      <c r="D148" s="122">
        <v>46</v>
      </c>
      <c r="E148" s="123" t="s">
        <v>522</v>
      </c>
      <c r="F148" s="187">
        <v>55</v>
      </c>
      <c r="G148" s="125" t="s">
        <v>523</v>
      </c>
      <c r="H148" s="547"/>
    </row>
    <row r="149" spans="2:8" x14ac:dyDescent="0.2">
      <c r="B149" s="126" t="s">
        <v>470</v>
      </c>
      <c r="C149" s="126" t="s">
        <v>516</v>
      </c>
      <c r="D149" s="169">
        <v>46</v>
      </c>
      <c r="E149" s="128" t="s">
        <v>522</v>
      </c>
      <c r="F149" s="170">
        <v>79</v>
      </c>
      <c r="G149" s="130" t="s">
        <v>524</v>
      </c>
      <c r="H149" s="547"/>
    </row>
    <row r="150" spans="2:8" x14ac:dyDescent="0.2">
      <c r="B150" s="126" t="s">
        <v>470</v>
      </c>
      <c r="C150" s="126" t="s">
        <v>516</v>
      </c>
      <c r="D150" s="169">
        <v>46</v>
      </c>
      <c r="E150" s="128" t="s">
        <v>522</v>
      </c>
      <c r="F150" s="174"/>
      <c r="G150" s="130" t="s">
        <v>525</v>
      </c>
      <c r="H150" s="547"/>
    </row>
    <row r="151" spans="2:8" x14ac:dyDescent="0.2">
      <c r="B151" s="126" t="s">
        <v>470</v>
      </c>
      <c r="C151" s="126" t="s">
        <v>516</v>
      </c>
      <c r="D151" s="169">
        <v>46</v>
      </c>
      <c r="E151" s="128" t="s">
        <v>522</v>
      </c>
      <c r="F151" s="170">
        <v>90</v>
      </c>
      <c r="G151" s="130" t="s">
        <v>526</v>
      </c>
      <c r="H151" s="547"/>
    </row>
    <row r="152" spans="2:8" x14ac:dyDescent="0.2">
      <c r="B152" s="126" t="s">
        <v>470</v>
      </c>
      <c r="C152" s="126" t="s">
        <v>516</v>
      </c>
      <c r="D152" s="169">
        <v>46</v>
      </c>
      <c r="E152" s="128" t="s">
        <v>522</v>
      </c>
      <c r="F152" s="170">
        <v>92</v>
      </c>
      <c r="G152" s="130" t="s">
        <v>527</v>
      </c>
      <c r="H152" s="547"/>
    </row>
    <row r="153" spans="2:8" x14ac:dyDescent="0.2">
      <c r="B153" s="126" t="s">
        <v>470</v>
      </c>
      <c r="C153" s="126" t="s">
        <v>516</v>
      </c>
      <c r="D153" s="169">
        <v>46</v>
      </c>
      <c r="E153" s="128" t="s">
        <v>522</v>
      </c>
      <c r="F153" s="170">
        <v>93</v>
      </c>
      <c r="G153" s="130" t="s">
        <v>528</v>
      </c>
      <c r="H153" s="547"/>
    </row>
    <row r="154" spans="2:8" x14ac:dyDescent="0.2">
      <c r="B154" s="126" t="s">
        <v>470</v>
      </c>
      <c r="C154" s="126" t="s">
        <v>516</v>
      </c>
      <c r="D154" s="169">
        <v>46</v>
      </c>
      <c r="E154" s="128" t="s">
        <v>522</v>
      </c>
      <c r="F154" s="129" t="s">
        <v>529</v>
      </c>
      <c r="G154" s="130" t="s">
        <v>530</v>
      </c>
      <c r="H154" s="547"/>
    </row>
    <row r="155" spans="2:8" x14ac:dyDescent="0.2">
      <c r="B155" s="126" t="s">
        <v>470</v>
      </c>
      <c r="C155" s="126" t="s">
        <v>516</v>
      </c>
      <c r="D155" s="169">
        <v>46</v>
      </c>
      <c r="E155" s="128" t="s">
        <v>522</v>
      </c>
      <c r="F155" s="143" t="s">
        <v>531</v>
      </c>
      <c r="G155" s="176"/>
      <c r="H155" s="547"/>
    </row>
    <row r="156" spans="2:8" ht="20.399999999999999" x14ac:dyDescent="0.3">
      <c r="B156" s="126" t="s">
        <v>470</v>
      </c>
      <c r="C156" s="126" t="s">
        <v>516</v>
      </c>
      <c r="D156" s="122">
        <v>47</v>
      </c>
      <c r="E156" s="123" t="s">
        <v>532</v>
      </c>
      <c r="F156" s="200" t="s">
        <v>533</v>
      </c>
      <c r="G156" s="200" t="s">
        <v>534</v>
      </c>
      <c r="H156" s="547"/>
    </row>
    <row r="157" spans="2:8" x14ac:dyDescent="0.2">
      <c r="B157" s="126" t="s">
        <v>470</v>
      </c>
      <c r="C157" s="126" t="s">
        <v>516</v>
      </c>
      <c r="D157" s="169">
        <v>47</v>
      </c>
      <c r="E157" s="128" t="s">
        <v>532</v>
      </c>
      <c r="F157" s="131" t="s">
        <v>535</v>
      </c>
      <c r="G157" s="130" t="s">
        <v>536</v>
      </c>
      <c r="H157" s="547"/>
    </row>
    <row r="158" spans="2:8" x14ac:dyDescent="0.2">
      <c r="B158" s="126" t="s">
        <v>470</v>
      </c>
      <c r="C158" s="126" t="s">
        <v>516</v>
      </c>
      <c r="D158" s="169">
        <v>47</v>
      </c>
      <c r="E158" s="128" t="s">
        <v>532</v>
      </c>
      <c r="F158" s="170">
        <v>99</v>
      </c>
      <c r="G158" s="130" t="s">
        <v>537</v>
      </c>
      <c r="H158" s="547"/>
    </row>
    <row r="159" spans="2:8" x14ac:dyDescent="0.2">
      <c r="B159" s="126" t="s">
        <v>470</v>
      </c>
      <c r="C159" s="126" t="s">
        <v>516</v>
      </c>
      <c r="D159" s="169">
        <v>47</v>
      </c>
      <c r="E159" s="128" t="s">
        <v>532</v>
      </c>
      <c r="F159" s="143" t="s">
        <v>538</v>
      </c>
      <c r="G159" s="144" t="s">
        <v>539</v>
      </c>
      <c r="H159" s="547"/>
    </row>
    <row r="160" spans="2:8" x14ac:dyDescent="0.3">
      <c r="B160" s="126" t="s">
        <v>470</v>
      </c>
      <c r="C160" s="126" t="s">
        <v>516</v>
      </c>
      <c r="D160" s="193">
        <v>48</v>
      </c>
      <c r="E160" s="194" t="s">
        <v>540</v>
      </c>
      <c r="F160" s="201">
        <v>56</v>
      </c>
      <c r="G160" s="202" t="s">
        <v>541</v>
      </c>
      <c r="H160" s="547"/>
    </row>
    <row r="161" spans="2:8" x14ac:dyDescent="0.3">
      <c r="B161" s="145" t="s">
        <v>470</v>
      </c>
      <c r="C161" s="145" t="s">
        <v>516</v>
      </c>
      <c r="D161" s="122">
        <v>49</v>
      </c>
      <c r="E161" s="123" t="s">
        <v>542</v>
      </c>
      <c r="F161" s="200"/>
      <c r="G161" s="200"/>
      <c r="H161" s="548"/>
    </row>
    <row r="162" spans="2:8" x14ac:dyDescent="0.3">
      <c r="B162" s="203" t="s">
        <v>543</v>
      </c>
      <c r="C162" s="204" t="s">
        <v>543</v>
      </c>
      <c r="D162" s="205">
        <v>50</v>
      </c>
      <c r="E162" s="206" t="s">
        <v>544</v>
      </c>
      <c r="F162" s="207" t="s">
        <v>545</v>
      </c>
      <c r="G162" s="207" t="s">
        <v>546</v>
      </c>
      <c r="H162" s="556" t="s">
        <v>547</v>
      </c>
    </row>
    <row r="163" spans="2:8" x14ac:dyDescent="0.3">
      <c r="B163" s="203" t="str">
        <f t="shared" ref="B163:C178" si="9">+B162</f>
        <v>ENERGY AND ENVIRONMENT</v>
      </c>
      <c r="C163" s="204" t="str">
        <f t="shared" si="9"/>
        <v>ENERGY AND ENVIRONMENT</v>
      </c>
      <c r="D163" s="208">
        <v>50</v>
      </c>
      <c r="E163" s="209" t="s">
        <v>544</v>
      </c>
      <c r="F163" s="210" t="s">
        <v>548</v>
      </c>
      <c r="G163" s="211" t="s">
        <v>549</v>
      </c>
      <c r="H163" s="530"/>
    </row>
    <row r="164" spans="2:8" x14ac:dyDescent="0.3">
      <c r="B164" s="203" t="str">
        <f t="shared" si="9"/>
        <v>ENERGY AND ENVIRONMENT</v>
      </c>
      <c r="C164" s="204" t="str">
        <f t="shared" si="9"/>
        <v>ENERGY AND ENVIRONMENT</v>
      </c>
      <c r="D164" s="205">
        <v>51</v>
      </c>
      <c r="E164" s="206" t="s">
        <v>550</v>
      </c>
      <c r="F164" s="212">
        <v>5</v>
      </c>
      <c r="G164" s="212" t="s">
        <v>551</v>
      </c>
      <c r="H164" s="530"/>
    </row>
    <row r="165" spans="2:8" x14ac:dyDescent="0.3">
      <c r="B165" s="203" t="str">
        <f t="shared" si="9"/>
        <v>ENERGY AND ENVIRONMENT</v>
      </c>
      <c r="C165" s="204" t="str">
        <f t="shared" si="9"/>
        <v>ENERGY AND ENVIRONMENT</v>
      </c>
      <c r="D165" s="208">
        <v>51</v>
      </c>
      <c r="E165" s="209" t="s">
        <v>550</v>
      </c>
      <c r="F165" s="210">
        <v>7</v>
      </c>
      <c r="G165" s="210" t="s">
        <v>552</v>
      </c>
      <c r="H165" s="530"/>
    </row>
    <row r="166" spans="2:8" x14ac:dyDescent="0.3">
      <c r="B166" s="203" t="str">
        <f t="shared" si="9"/>
        <v>ENERGY AND ENVIRONMENT</v>
      </c>
      <c r="C166" s="204" t="str">
        <f t="shared" si="9"/>
        <v>ENERGY AND ENVIRONMENT</v>
      </c>
      <c r="D166" s="208">
        <v>51</v>
      </c>
      <c r="E166" s="209" t="s">
        <v>550</v>
      </c>
      <c r="F166" s="210" t="s">
        <v>553</v>
      </c>
      <c r="G166" s="210" t="s">
        <v>554</v>
      </c>
      <c r="H166" s="530"/>
    </row>
    <row r="167" spans="2:8" x14ac:dyDescent="0.3">
      <c r="B167" s="203" t="str">
        <f t="shared" si="9"/>
        <v>ENERGY AND ENVIRONMENT</v>
      </c>
      <c r="C167" s="204" t="str">
        <f t="shared" si="9"/>
        <v>ENERGY AND ENVIRONMENT</v>
      </c>
      <c r="D167" s="205">
        <v>52</v>
      </c>
      <c r="E167" s="206" t="s">
        <v>555</v>
      </c>
      <c r="F167" s="212">
        <v>6</v>
      </c>
      <c r="G167" s="212" t="s">
        <v>556</v>
      </c>
      <c r="H167" s="530"/>
    </row>
    <row r="168" spans="2:8" x14ac:dyDescent="0.3">
      <c r="B168" s="203" t="str">
        <f t="shared" si="9"/>
        <v>ENERGY AND ENVIRONMENT</v>
      </c>
      <c r="C168" s="204" t="str">
        <f t="shared" si="9"/>
        <v>ENERGY AND ENVIRONMENT</v>
      </c>
      <c r="D168" s="208">
        <v>52</v>
      </c>
      <c r="E168" s="209" t="s">
        <v>555</v>
      </c>
      <c r="F168" s="210">
        <v>9</v>
      </c>
      <c r="G168" s="210" t="s">
        <v>557</v>
      </c>
      <c r="H168" s="530"/>
    </row>
    <row r="169" spans="2:8" x14ac:dyDescent="0.3">
      <c r="B169" s="203" t="str">
        <f t="shared" si="9"/>
        <v>ENERGY AND ENVIRONMENT</v>
      </c>
      <c r="C169" s="204" t="str">
        <f t="shared" si="9"/>
        <v>ENERGY AND ENVIRONMENT</v>
      </c>
      <c r="D169" s="208">
        <v>52</v>
      </c>
      <c r="E169" s="209" t="s">
        <v>555</v>
      </c>
      <c r="F169" s="210">
        <v>19</v>
      </c>
      <c r="G169" s="210" t="s">
        <v>558</v>
      </c>
      <c r="H169" s="530"/>
    </row>
    <row r="170" spans="2:8" x14ac:dyDescent="0.3">
      <c r="B170" s="203" t="str">
        <f t="shared" si="9"/>
        <v>ENERGY AND ENVIRONMENT</v>
      </c>
      <c r="C170" s="204" t="str">
        <f t="shared" si="9"/>
        <v>ENERGY AND ENVIRONMENT</v>
      </c>
      <c r="D170" s="208">
        <v>52</v>
      </c>
      <c r="E170" s="209" t="s">
        <v>555</v>
      </c>
      <c r="F170" s="213" t="s">
        <v>559</v>
      </c>
      <c r="G170" s="213" t="s">
        <v>560</v>
      </c>
      <c r="H170" s="530"/>
    </row>
    <row r="171" spans="2:8" x14ac:dyDescent="0.3">
      <c r="B171" s="203" t="str">
        <f t="shared" si="9"/>
        <v>ENERGY AND ENVIRONMENT</v>
      </c>
      <c r="C171" s="204" t="str">
        <f t="shared" si="9"/>
        <v>ENERGY AND ENVIRONMENT</v>
      </c>
      <c r="D171" s="205">
        <v>53</v>
      </c>
      <c r="E171" s="214" t="s">
        <v>561</v>
      </c>
      <c r="F171" s="215" t="s">
        <v>562</v>
      </c>
      <c r="G171" s="215" t="s">
        <v>563</v>
      </c>
      <c r="H171" s="530"/>
    </row>
    <row r="172" spans="2:8" x14ac:dyDescent="0.3">
      <c r="B172" s="203" t="str">
        <f t="shared" si="9"/>
        <v>ENERGY AND ENVIRONMENT</v>
      </c>
      <c r="C172" s="204" t="str">
        <f t="shared" si="9"/>
        <v>ENERGY AND ENVIRONMENT</v>
      </c>
      <c r="D172" s="208">
        <v>53</v>
      </c>
      <c r="E172" s="209" t="s">
        <v>561</v>
      </c>
      <c r="F172" s="216" t="s">
        <v>564</v>
      </c>
      <c r="G172" s="216" t="s">
        <v>565</v>
      </c>
      <c r="H172" s="530"/>
    </row>
    <row r="173" spans="2:8" x14ac:dyDescent="0.3">
      <c r="B173" s="203" t="str">
        <f t="shared" si="9"/>
        <v>ENERGY AND ENVIRONMENT</v>
      </c>
      <c r="C173" s="204" t="str">
        <f t="shared" si="9"/>
        <v>ENERGY AND ENVIRONMENT</v>
      </c>
      <c r="D173" s="217">
        <v>54</v>
      </c>
      <c r="E173" s="218" t="s">
        <v>566</v>
      </c>
      <c r="F173" s="216"/>
      <c r="G173" s="216"/>
      <c r="H173" s="530"/>
    </row>
    <row r="174" spans="2:8" x14ac:dyDescent="0.3">
      <c r="B174" s="203" t="str">
        <f t="shared" si="9"/>
        <v>ENERGY AND ENVIRONMENT</v>
      </c>
      <c r="C174" s="204" t="str">
        <f t="shared" si="9"/>
        <v>ENERGY AND ENVIRONMENT</v>
      </c>
      <c r="D174" s="205">
        <v>55</v>
      </c>
      <c r="E174" s="219" t="s">
        <v>567</v>
      </c>
      <c r="F174" s="212">
        <v>36</v>
      </c>
      <c r="G174" s="215" t="s">
        <v>568</v>
      </c>
      <c r="H174" s="530"/>
    </row>
    <row r="175" spans="2:8" x14ac:dyDescent="0.3">
      <c r="B175" s="203" t="str">
        <f t="shared" si="9"/>
        <v>ENERGY AND ENVIRONMENT</v>
      </c>
      <c r="C175" s="204" t="str">
        <f t="shared" si="9"/>
        <v>ENERGY AND ENVIRONMENT</v>
      </c>
      <c r="D175" s="208">
        <v>55</v>
      </c>
      <c r="E175" s="209" t="s">
        <v>567</v>
      </c>
      <c r="F175" s="210">
        <v>37</v>
      </c>
      <c r="G175" s="220" t="s">
        <v>569</v>
      </c>
      <c r="H175" s="530"/>
    </row>
    <row r="176" spans="2:8" x14ac:dyDescent="0.3">
      <c r="B176" s="203" t="str">
        <f t="shared" si="9"/>
        <v>ENERGY AND ENVIRONMENT</v>
      </c>
      <c r="C176" s="204" t="str">
        <f t="shared" si="9"/>
        <v>ENERGY AND ENVIRONMENT</v>
      </c>
      <c r="D176" s="208">
        <v>55</v>
      </c>
      <c r="E176" s="209" t="s">
        <v>567</v>
      </c>
      <c r="F176" s="210">
        <v>38</v>
      </c>
      <c r="G176" s="220" t="s">
        <v>570</v>
      </c>
      <c r="H176" s="530"/>
    </row>
    <row r="177" spans="2:8" x14ac:dyDescent="0.3">
      <c r="B177" s="203" t="str">
        <f t="shared" si="9"/>
        <v>ENERGY AND ENVIRONMENT</v>
      </c>
      <c r="C177" s="204" t="str">
        <f t="shared" si="9"/>
        <v>ENERGY AND ENVIRONMENT</v>
      </c>
      <c r="D177" s="208">
        <v>55</v>
      </c>
      <c r="E177" s="209" t="s">
        <v>567</v>
      </c>
      <c r="F177" s="210">
        <v>39</v>
      </c>
      <c r="G177" s="220" t="s">
        <v>571</v>
      </c>
      <c r="H177" s="530"/>
    </row>
    <row r="178" spans="2:8" x14ac:dyDescent="0.3">
      <c r="B178" s="203" t="str">
        <f t="shared" si="9"/>
        <v>ENERGY AND ENVIRONMENT</v>
      </c>
      <c r="C178" s="204" t="str">
        <f t="shared" si="9"/>
        <v>ENERGY AND ENVIRONMENT</v>
      </c>
      <c r="D178" s="208">
        <v>55</v>
      </c>
      <c r="E178" s="209" t="s">
        <v>567</v>
      </c>
      <c r="F178" s="213" t="s">
        <v>572</v>
      </c>
      <c r="G178" s="216" t="s">
        <v>573</v>
      </c>
      <c r="H178" s="530"/>
    </row>
    <row r="179" spans="2:8" x14ac:dyDescent="0.3">
      <c r="B179" s="203" t="str">
        <f t="shared" ref="B179:C179" si="10">+B178</f>
        <v>ENERGY AND ENVIRONMENT</v>
      </c>
      <c r="C179" s="204" t="str">
        <f t="shared" si="10"/>
        <v>ENERGY AND ENVIRONMENT</v>
      </c>
      <c r="D179" s="221">
        <v>56</v>
      </c>
      <c r="E179" s="196" t="s">
        <v>574</v>
      </c>
      <c r="F179" s="197"/>
      <c r="G179" s="197"/>
      <c r="H179" s="529"/>
    </row>
    <row r="180" spans="2:8" x14ac:dyDescent="0.3">
      <c r="B180" s="222" t="s">
        <v>575</v>
      </c>
      <c r="C180" s="222" t="s">
        <v>575</v>
      </c>
      <c r="D180" s="223">
        <v>57</v>
      </c>
      <c r="E180" s="224" t="s">
        <v>576</v>
      </c>
      <c r="F180" s="200" t="s">
        <v>577</v>
      </c>
      <c r="G180" s="200" t="s">
        <v>578</v>
      </c>
      <c r="H180" s="516" t="s">
        <v>579</v>
      </c>
    </row>
    <row r="181" spans="2:8" x14ac:dyDescent="0.3">
      <c r="B181" s="225" t="str">
        <f t="shared" ref="B181:C183" si="11">+B180</f>
        <v>FINANCIAL SERVICES</v>
      </c>
      <c r="C181" s="225" t="str">
        <f t="shared" si="11"/>
        <v>FINANCIAL SERVICES</v>
      </c>
      <c r="D181" s="226">
        <v>57</v>
      </c>
      <c r="E181" s="227" t="s">
        <v>576</v>
      </c>
      <c r="F181" s="174">
        <v>65</v>
      </c>
      <c r="G181" s="174" t="s">
        <v>580</v>
      </c>
      <c r="H181" s="537"/>
    </row>
    <row r="182" spans="2:8" x14ac:dyDescent="0.3">
      <c r="B182" s="225" t="str">
        <f t="shared" si="11"/>
        <v>FINANCIAL SERVICES</v>
      </c>
      <c r="C182" s="225" t="str">
        <f t="shared" si="11"/>
        <v>FINANCIAL SERVICES</v>
      </c>
      <c r="D182" s="226">
        <v>57</v>
      </c>
      <c r="E182" s="227" t="s">
        <v>576</v>
      </c>
      <c r="F182" s="174">
        <v>66</v>
      </c>
      <c r="G182" s="174" t="s">
        <v>581</v>
      </c>
      <c r="H182" s="537"/>
    </row>
    <row r="183" spans="2:8" x14ac:dyDescent="0.3">
      <c r="B183" s="225" t="str">
        <f t="shared" si="11"/>
        <v>FINANCIAL SERVICES</v>
      </c>
      <c r="C183" s="225" t="str">
        <f t="shared" si="11"/>
        <v>FINANCIAL SERVICES</v>
      </c>
      <c r="D183" s="226">
        <v>57</v>
      </c>
      <c r="E183" s="227" t="s">
        <v>576</v>
      </c>
      <c r="F183" s="176" t="s">
        <v>582</v>
      </c>
      <c r="G183" s="176" t="s">
        <v>583</v>
      </c>
      <c r="H183" s="537"/>
    </row>
    <row r="184" spans="2:8" ht="20.399999999999999" x14ac:dyDescent="0.2">
      <c r="B184" s="228" t="s">
        <v>575</v>
      </c>
      <c r="C184" s="228" t="s">
        <v>584</v>
      </c>
      <c r="D184" s="100">
        <v>58</v>
      </c>
      <c r="E184" s="101" t="s">
        <v>585</v>
      </c>
      <c r="F184" s="117">
        <v>68</v>
      </c>
      <c r="G184" s="229" t="s">
        <v>586</v>
      </c>
      <c r="H184" s="537"/>
    </row>
    <row r="185" spans="2:8" x14ac:dyDescent="0.3">
      <c r="B185" s="225" t="s">
        <v>49</v>
      </c>
      <c r="C185" s="230" t="s">
        <v>587</v>
      </c>
      <c r="D185" s="231">
        <v>19</v>
      </c>
      <c r="E185" s="232" t="s">
        <v>588</v>
      </c>
      <c r="F185" s="233">
        <v>18</v>
      </c>
      <c r="G185" s="233" t="s">
        <v>589</v>
      </c>
      <c r="H185" s="534" t="s">
        <v>590</v>
      </c>
    </row>
    <row r="186" spans="2:8" x14ac:dyDescent="0.3">
      <c r="B186" s="225" t="s">
        <v>49</v>
      </c>
      <c r="C186" s="230" t="s">
        <v>587</v>
      </c>
      <c r="D186" s="234">
        <v>19</v>
      </c>
      <c r="E186" s="235" t="s">
        <v>588</v>
      </c>
      <c r="F186" s="236">
        <v>58</v>
      </c>
      <c r="G186" s="236" t="s">
        <v>591</v>
      </c>
      <c r="H186" s="535"/>
    </row>
    <row r="187" spans="2:8" x14ac:dyDescent="0.3">
      <c r="B187" s="225" t="s">
        <v>49</v>
      </c>
      <c r="C187" s="230" t="s">
        <v>587</v>
      </c>
      <c r="D187" s="234">
        <v>19</v>
      </c>
      <c r="E187" s="235" t="s">
        <v>588</v>
      </c>
      <c r="F187" s="236">
        <v>59</v>
      </c>
      <c r="G187" s="236" t="s">
        <v>592</v>
      </c>
      <c r="H187" s="535"/>
    </row>
    <row r="188" spans="2:8" x14ac:dyDescent="0.3">
      <c r="B188" s="225" t="s">
        <v>49</v>
      </c>
      <c r="C188" s="230" t="s">
        <v>587</v>
      </c>
      <c r="D188" s="234">
        <v>19</v>
      </c>
      <c r="E188" s="235" t="s">
        <v>588</v>
      </c>
      <c r="F188" s="236">
        <v>60</v>
      </c>
      <c r="G188" s="236" t="s">
        <v>593</v>
      </c>
      <c r="H188" s="535"/>
    </row>
    <row r="189" spans="2:8" x14ac:dyDescent="0.3">
      <c r="B189" s="225" t="s">
        <v>49</v>
      </c>
      <c r="C189" s="230" t="s">
        <v>587</v>
      </c>
      <c r="D189" s="234">
        <v>19</v>
      </c>
      <c r="E189" s="235" t="s">
        <v>588</v>
      </c>
      <c r="F189" s="236" t="s">
        <v>594</v>
      </c>
      <c r="G189" s="236" t="s">
        <v>595</v>
      </c>
      <c r="H189" s="535"/>
    </row>
    <row r="190" spans="2:8" x14ac:dyDescent="0.3">
      <c r="B190" s="225" t="s">
        <v>49</v>
      </c>
      <c r="C190" s="230" t="s">
        <v>587</v>
      </c>
      <c r="D190" s="234">
        <v>19</v>
      </c>
      <c r="E190" s="235" t="s">
        <v>588</v>
      </c>
      <c r="F190" s="236" t="s">
        <v>596</v>
      </c>
      <c r="G190" s="236" t="s">
        <v>597</v>
      </c>
      <c r="H190" s="535"/>
    </row>
    <row r="191" spans="2:8" x14ac:dyDescent="0.3">
      <c r="B191" s="225" t="s">
        <v>49</v>
      </c>
      <c r="C191" s="230" t="s">
        <v>587</v>
      </c>
      <c r="D191" s="234">
        <v>19</v>
      </c>
      <c r="E191" s="235" t="s">
        <v>588</v>
      </c>
      <c r="F191" s="236"/>
      <c r="G191" s="236"/>
      <c r="H191" s="536"/>
    </row>
    <row r="192" spans="2:8" x14ac:dyDescent="0.3">
      <c r="B192" s="225" t="s">
        <v>49</v>
      </c>
      <c r="C192" s="230" t="s">
        <v>587</v>
      </c>
      <c r="D192" s="231">
        <v>20</v>
      </c>
      <c r="E192" s="232" t="s">
        <v>598</v>
      </c>
      <c r="F192" s="233" t="s">
        <v>599</v>
      </c>
      <c r="G192" s="237" t="s">
        <v>600</v>
      </c>
      <c r="H192" s="532" t="s">
        <v>601</v>
      </c>
    </row>
    <row r="193" spans="2:8" x14ac:dyDescent="0.3">
      <c r="B193" s="225" t="s">
        <v>49</v>
      </c>
      <c r="C193" s="230" t="s">
        <v>587</v>
      </c>
      <c r="D193" s="234">
        <v>20</v>
      </c>
      <c r="E193" s="235" t="s">
        <v>598</v>
      </c>
      <c r="F193" s="236" t="s">
        <v>602</v>
      </c>
      <c r="G193" s="238" t="s">
        <v>603</v>
      </c>
      <c r="H193" s="532"/>
    </row>
    <row r="194" spans="2:8" x14ac:dyDescent="0.3">
      <c r="B194" s="225" t="s">
        <v>49</v>
      </c>
      <c r="C194" s="230" t="s">
        <v>587</v>
      </c>
      <c r="D194" s="234">
        <v>20</v>
      </c>
      <c r="E194" s="235" t="s">
        <v>598</v>
      </c>
      <c r="F194" s="239" t="s">
        <v>604</v>
      </c>
      <c r="G194" s="240" t="s">
        <v>605</v>
      </c>
      <c r="H194" s="532"/>
    </row>
    <row r="195" spans="2:8" x14ac:dyDescent="0.3">
      <c r="B195" s="225" t="s">
        <v>49</v>
      </c>
      <c r="C195" s="230" t="s">
        <v>587</v>
      </c>
      <c r="D195" s="241">
        <v>21</v>
      </c>
      <c r="E195" s="242" t="s">
        <v>606</v>
      </c>
      <c r="F195" s="243" t="s">
        <v>607</v>
      </c>
      <c r="G195" s="144" t="s">
        <v>608</v>
      </c>
      <c r="H195" s="537"/>
    </row>
    <row r="196" spans="2:8" x14ac:dyDescent="0.3">
      <c r="B196" s="225" t="s">
        <v>49</v>
      </c>
      <c r="C196" s="225" t="s">
        <v>587</v>
      </c>
      <c r="D196" s="244">
        <v>22</v>
      </c>
      <c r="E196" s="245" t="s">
        <v>609</v>
      </c>
      <c r="F196" s="201">
        <v>61</v>
      </c>
      <c r="G196" s="202" t="s">
        <v>610</v>
      </c>
      <c r="H196" s="537"/>
    </row>
    <row r="197" spans="2:8" x14ac:dyDescent="0.3">
      <c r="B197" s="225" t="s">
        <v>49</v>
      </c>
      <c r="C197" s="225" t="s">
        <v>587</v>
      </c>
      <c r="D197" s="246">
        <v>23</v>
      </c>
      <c r="E197" s="194" t="s">
        <v>611</v>
      </c>
      <c r="F197" s="146"/>
      <c r="G197" s="146"/>
      <c r="H197" s="517"/>
    </row>
    <row r="198" spans="2:8" ht="58.95" customHeight="1" x14ac:dyDescent="0.3">
      <c r="B198" s="225" t="s">
        <v>49</v>
      </c>
      <c r="C198" s="225" t="s">
        <v>587</v>
      </c>
      <c r="D198" s="247">
        <v>24</v>
      </c>
      <c r="E198" s="123" t="s">
        <v>612</v>
      </c>
      <c r="F198" s="200"/>
      <c r="G198" s="200"/>
      <c r="H198" s="248" t="s">
        <v>613</v>
      </c>
    </row>
    <row r="199" spans="2:8" ht="33.450000000000003" customHeight="1" x14ac:dyDescent="0.3">
      <c r="B199" s="225" t="s">
        <v>49</v>
      </c>
      <c r="C199" s="230" t="s">
        <v>587</v>
      </c>
      <c r="D199" s="231">
        <v>25</v>
      </c>
      <c r="E199" s="232" t="s">
        <v>614</v>
      </c>
      <c r="F199" s="275" t="s">
        <v>615</v>
      </c>
      <c r="G199" s="276" t="s">
        <v>616</v>
      </c>
      <c r="H199" s="538" t="s">
        <v>617</v>
      </c>
    </row>
    <row r="200" spans="2:8" ht="33.450000000000003" customHeight="1" x14ac:dyDescent="0.3">
      <c r="B200" s="225" t="s">
        <v>49</v>
      </c>
      <c r="C200" s="230" t="s">
        <v>587</v>
      </c>
      <c r="D200" s="231">
        <v>25</v>
      </c>
      <c r="E200" s="232" t="s">
        <v>614</v>
      </c>
      <c r="F200" s="239" t="s">
        <v>618</v>
      </c>
      <c r="G200" s="240" t="s">
        <v>619</v>
      </c>
      <c r="H200" s="539"/>
    </row>
    <row r="201" spans="2:8" x14ac:dyDescent="0.3">
      <c r="B201" s="225" t="s">
        <v>49</v>
      </c>
      <c r="C201" s="225" t="s">
        <v>587</v>
      </c>
      <c r="D201" s="251">
        <v>26</v>
      </c>
      <c r="E201" s="190" t="s">
        <v>620</v>
      </c>
      <c r="F201" s="174"/>
      <c r="G201" s="174"/>
      <c r="H201" s="200"/>
    </row>
    <row r="202" spans="2:8" x14ac:dyDescent="0.3">
      <c r="B202" s="252" t="s">
        <v>49</v>
      </c>
      <c r="C202" s="252" t="s">
        <v>621</v>
      </c>
      <c r="D202" s="100">
        <v>27</v>
      </c>
      <c r="E202" s="101" t="s">
        <v>622</v>
      </c>
      <c r="F202" s="102" t="s">
        <v>623</v>
      </c>
      <c r="G202" s="103" t="s">
        <v>624</v>
      </c>
      <c r="H202" s="527" t="s">
        <v>625</v>
      </c>
    </row>
    <row r="203" spans="2:8" x14ac:dyDescent="0.3">
      <c r="B203" s="203" t="str">
        <f>+B202</f>
        <v>ICT</v>
      </c>
      <c r="C203" s="204" t="str">
        <f>+C202</f>
        <v>COMPUTER AND CONSUMER ELECTRONICS</v>
      </c>
      <c r="D203" s="205">
        <v>28</v>
      </c>
      <c r="E203" s="253" t="s">
        <v>626</v>
      </c>
      <c r="F203" s="215" t="s">
        <v>627</v>
      </c>
      <c r="G203" s="215" t="s">
        <v>628</v>
      </c>
      <c r="H203" s="530"/>
    </row>
    <row r="204" spans="2:8" x14ac:dyDescent="0.3">
      <c r="B204" s="203" t="str">
        <f t="shared" ref="B204:C219" si="12">+B203</f>
        <v>ICT</v>
      </c>
      <c r="C204" s="204" t="str">
        <f t="shared" si="12"/>
        <v>COMPUTER AND CONSUMER ELECTRONICS</v>
      </c>
      <c r="D204" s="208">
        <v>28</v>
      </c>
      <c r="E204" s="254" t="s">
        <v>626</v>
      </c>
      <c r="F204" s="220" t="s">
        <v>629</v>
      </c>
      <c r="G204" s="220" t="s">
        <v>630</v>
      </c>
      <c r="H204" s="530"/>
    </row>
    <row r="205" spans="2:8" x14ac:dyDescent="0.3">
      <c r="B205" s="203" t="str">
        <f t="shared" si="12"/>
        <v>ICT</v>
      </c>
      <c r="C205" s="204" t="str">
        <f t="shared" si="12"/>
        <v>COMPUTER AND CONSUMER ELECTRONICS</v>
      </c>
      <c r="D205" s="208">
        <v>28</v>
      </c>
      <c r="E205" s="254" t="s">
        <v>626</v>
      </c>
      <c r="F205" s="216" t="s">
        <v>631</v>
      </c>
      <c r="G205" s="216" t="s">
        <v>632</v>
      </c>
      <c r="H205" s="530"/>
    </row>
    <row r="206" spans="2:8" x14ac:dyDescent="0.3">
      <c r="B206" s="203" t="str">
        <f t="shared" si="12"/>
        <v>ICT</v>
      </c>
      <c r="C206" s="203" t="str">
        <f t="shared" si="12"/>
        <v>COMPUTER AND CONSUMER ELECTRONICS</v>
      </c>
      <c r="D206" s="255">
        <v>29</v>
      </c>
      <c r="E206" s="256" t="s">
        <v>633</v>
      </c>
      <c r="F206" s="120" t="s">
        <v>634</v>
      </c>
      <c r="G206" s="112" t="s">
        <v>635</v>
      </c>
      <c r="H206" s="529"/>
    </row>
    <row r="207" spans="2:8" x14ac:dyDescent="0.3">
      <c r="B207" s="203" t="str">
        <f t="shared" si="12"/>
        <v>ICT</v>
      </c>
      <c r="C207" s="203" t="str">
        <f t="shared" si="12"/>
        <v>COMPUTER AND CONSUMER ELECTRONICS</v>
      </c>
      <c r="D207" s="221">
        <v>30</v>
      </c>
      <c r="E207" s="196" t="s">
        <v>636</v>
      </c>
      <c r="F207" s="540" t="s">
        <v>637</v>
      </c>
      <c r="G207" s="543" t="s">
        <v>638</v>
      </c>
      <c r="H207" s="527" t="s">
        <v>639</v>
      </c>
    </row>
    <row r="208" spans="2:8" x14ac:dyDescent="0.3">
      <c r="B208" s="203" t="str">
        <f t="shared" si="12"/>
        <v>ICT</v>
      </c>
      <c r="C208" s="203" t="str">
        <f t="shared" si="12"/>
        <v>COMPUTER AND CONSUMER ELECTRONICS</v>
      </c>
      <c r="D208" s="221">
        <v>31</v>
      </c>
      <c r="E208" s="196" t="s">
        <v>640</v>
      </c>
      <c r="F208" s="541"/>
      <c r="G208" s="544"/>
      <c r="H208" s="528"/>
    </row>
    <row r="209" spans="2:8" x14ac:dyDescent="0.3">
      <c r="B209" s="203" t="str">
        <f t="shared" si="12"/>
        <v>ICT</v>
      </c>
      <c r="C209" s="203" t="str">
        <f t="shared" si="12"/>
        <v>COMPUTER AND CONSUMER ELECTRONICS</v>
      </c>
      <c r="D209" s="221">
        <v>32</v>
      </c>
      <c r="E209" s="196" t="s">
        <v>641</v>
      </c>
      <c r="F209" s="541"/>
      <c r="G209" s="544"/>
      <c r="H209" s="528"/>
    </row>
    <row r="210" spans="2:8" x14ac:dyDescent="0.3">
      <c r="B210" s="203" t="str">
        <f t="shared" si="12"/>
        <v>ICT</v>
      </c>
      <c r="C210" s="203" t="str">
        <f t="shared" si="12"/>
        <v>COMPUTER AND CONSUMER ELECTRONICS</v>
      </c>
      <c r="D210" s="221">
        <v>33</v>
      </c>
      <c r="E210" s="196" t="s">
        <v>642</v>
      </c>
      <c r="F210" s="542"/>
      <c r="G210" s="545"/>
      <c r="H210" s="529"/>
    </row>
    <row r="211" spans="2:8" x14ac:dyDescent="0.3">
      <c r="B211" s="203" t="str">
        <f t="shared" si="12"/>
        <v>ICT</v>
      </c>
      <c r="C211" s="203" t="str">
        <f t="shared" si="12"/>
        <v>COMPUTER AND CONSUMER ELECTRONICS</v>
      </c>
      <c r="D211" s="221">
        <v>34</v>
      </c>
      <c r="E211" s="196" t="s">
        <v>643</v>
      </c>
      <c r="F211" s="521" t="s">
        <v>644</v>
      </c>
      <c r="G211" s="524" t="s">
        <v>645</v>
      </c>
      <c r="H211" s="527" t="s">
        <v>646</v>
      </c>
    </row>
    <row r="212" spans="2:8" x14ac:dyDescent="0.3">
      <c r="B212" s="203" t="str">
        <f t="shared" si="12"/>
        <v>ICT</v>
      </c>
      <c r="C212" s="203" t="str">
        <f t="shared" si="12"/>
        <v>COMPUTER AND CONSUMER ELECTRONICS</v>
      </c>
      <c r="D212" s="221">
        <v>35</v>
      </c>
      <c r="E212" s="196" t="s">
        <v>647</v>
      </c>
      <c r="F212" s="522"/>
      <c r="G212" s="525"/>
      <c r="H212" s="528"/>
    </row>
    <row r="213" spans="2:8" x14ac:dyDescent="0.3">
      <c r="B213" s="203" t="str">
        <f t="shared" si="12"/>
        <v>ICT</v>
      </c>
      <c r="C213" s="203" t="str">
        <f t="shared" si="12"/>
        <v>COMPUTER AND CONSUMER ELECTRONICS</v>
      </c>
      <c r="D213" s="221">
        <v>36</v>
      </c>
      <c r="E213" s="196" t="s">
        <v>648</v>
      </c>
      <c r="F213" s="522"/>
      <c r="G213" s="525"/>
      <c r="H213" s="528"/>
    </row>
    <row r="214" spans="2:8" x14ac:dyDescent="0.3">
      <c r="B214" s="203" t="str">
        <f t="shared" si="12"/>
        <v>ICT</v>
      </c>
      <c r="C214" s="203" t="str">
        <f t="shared" si="12"/>
        <v>COMPUTER AND CONSUMER ELECTRONICS</v>
      </c>
      <c r="D214" s="221">
        <v>37</v>
      </c>
      <c r="E214" s="196" t="s">
        <v>702</v>
      </c>
      <c r="F214" s="522"/>
      <c r="G214" s="525"/>
      <c r="H214" s="528"/>
    </row>
    <row r="215" spans="2:8" ht="66" customHeight="1" x14ac:dyDescent="0.3">
      <c r="B215" s="203" t="str">
        <f t="shared" si="12"/>
        <v>ICT</v>
      </c>
      <c r="C215" s="203" t="str">
        <f t="shared" si="12"/>
        <v>COMPUTER AND CONSUMER ELECTRONICS</v>
      </c>
      <c r="D215" s="221">
        <v>38</v>
      </c>
      <c r="E215" s="196" t="s">
        <v>649</v>
      </c>
      <c r="F215" s="523"/>
      <c r="G215" s="526"/>
      <c r="H215" s="529"/>
    </row>
    <row r="216" spans="2:8" x14ac:dyDescent="0.3">
      <c r="B216" s="203" t="str">
        <f t="shared" si="12"/>
        <v>ICT</v>
      </c>
      <c r="C216" s="203" t="str">
        <f t="shared" si="12"/>
        <v>COMPUTER AND CONSUMER ELECTRONICS</v>
      </c>
      <c r="D216" s="100">
        <v>39</v>
      </c>
      <c r="E216" s="101" t="s">
        <v>650</v>
      </c>
      <c r="F216" s="102" t="s">
        <v>651</v>
      </c>
      <c r="G216" s="103" t="s">
        <v>616</v>
      </c>
      <c r="H216" s="527" t="s">
        <v>652</v>
      </c>
    </row>
    <row r="217" spans="2:8" x14ac:dyDescent="0.3">
      <c r="B217" s="203" t="str">
        <f t="shared" si="12"/>
        <v>ICT</v>
      </c>
      <c r="C217" s="204" t="str">
        <f t="shared" si="12"/>
        <v>COMPUTER AND CONSUMER ELECTRONICS</v>
      </c>
      <c r="D217" s="205">
        <v>40</v>
      </c>
      <c r="E217" s="253" t="s">
        <v>653</v>
      </c>
      <c r="F217" s="257" t="s">
        <v>654</v>
      </c>
      <c r="G217" s="258" t="s">
        <v>655</v>
      </c>
      <c r="H217" s="530"/>
    </row>
    <row r="218" spans="2:8" x14ac:dyDescent="0.3">
      <c r="B218" s="203" t="str">
        <f t="shared" si="12"/>
        <v>ICT</v>
      </c>
      <c r="C218" s="204" t="str">
        <f t="shared" si="12"/>
        <v>COMPUTER AND CONSUMER ELECTRONICS</v>
      </c>
      <c r="D218" s="208">
        <v>40</v>
      </c>
      <c r="E218" s="254" t="s">
        <v>653</v>
      </c>
      <c r="F218" s="259" t="s">
        <v>656</v>
      </c>
      <c r="G218" s="260" t="s">
        <v>657</v>
      </c>
      <c r="H218" s="530"/>
    </row>
    <row r="219" spans="2:8" x14ac:dyDescent="0.3">
      <c r="B219" s="203" t="str">
        <f t="shared" si="12"/>
        <v>ICT</v>
      </c>
      <c r="C219" s="204" t="str">
        <f t="shared" si="12"/>
        <v>COMPUTER AND CONSUMER ELECTRONICS</v>
      </c>
      <c r="D219" s="208">
        <v>40</v>
      </c>
      <c r="E219" s="254" t="s">
        <v>653</v>
      </c>
      <c r="F219" s="259" t="s">
        <v>658</v>
      </c>
      <c r="G219" s="260" t="s">
        <v>659</v>
      </c>
      <c r="H219" s="530"/>
    </row>
    <row r="220" spans="2:8" x14ac:dyDescent="0.3">
      <c r="B220" s="203" t="str">
        <f t="shared" ref="B220:C222" si="13">+B219</f>
        <v>ICT</v>
      </c>
      <c r="C220" s="204" t="str">
        <f t="shared" si="13"/>
        <v>COMPUTER AND CONSUMER ELECTRONICS</v>
      </c>
      <c r="D220" s="208">
        <v>40</v>
      </c>
      <c r="E220" s="254" t="s">
        <v>653</v>
      </c>
      <c r="F220" s="259" t="s">
        <v>660</v>
      </c>
      <c r="G220" s="260" t="s">
        <v>661</v>
      </c>
      <c r="H220" s="530"/>
    </row>
    <row r="221" spans="2:8" x14ac:dyDescent="0.3">
      <c r="B221" s="203" t="str">
        <f t="shared" si="13"/>
        <v>ICT</v>
      </c>
      <c r="C221" s="204" t="str">
        <f t="shared" si="13"/>
        <v>COMPUTER AND CONSUMER ELECTRONICS</v>
      </c>
      <c r="D221" s="208">
        <v>40</v>
      </c>
      <c r="E221" s="254" t="s">
        <v>653</v>
      </c>
      <c r="F221" s="259" t="s">
        <v>662</v>
      </c>
      <c r="G221" s="260" t="s">
        <v>692</v>
      </c>
      <c r="H221" s="530"/>
    </row>
    <row r="222" spans="2:8" x14ac:dyDescent="0.3">
      <c r="B222" s="203" t="str">
        <f t="shared" si="13"/>
        <v>ICT</v>
      </c>
      <c r="C222" s="204" t="str">
        <f t="shared" si="13"/>
        <v>COMPUTER AND CONSUMER ELECTRONICS</v>
      </c>
      <c r="D222" s="208">
        <v>40</v>
      </c>
      <c r="E222" s="254" t="s">
        <v>653</v>
      </c>
      <c r="F222" s="261" t="s">
        <v>663</v>
      </c>
      <c r="G222" s="262" t="s">
        <v>664</v>
      </c>
      <c r="H222" s="530"/>
    </row>
    <row r="223" spans="2:8" x14ac:dyDescent="0.3">
      <c r="B223" s="222" t="s">
        <v>665</v>
      </c>
      <c r="C223" s="222" t="s">
        <v>665</v>
      </c>
      <c r="D223" s="244">
        <v>60</v>
      </c>
      <c r="E223" s="245" t="s">
        <v>666</v>
      </c>
      <c r="F223" s="263" t="s">
        <v>667</v>
      </c>
      <c r="G223" s="144" t="s">
        <v>668</v>
      </c>
      <c r="H223" s="531" t="s">
        <v>669</v>
      </c>
    </row>
    <row r="224" spans="2:8" x14ac:dyDescent="0.3">
      <c r="B224" s="225" t="str">
        <f>+B223</f>
        <v>LIFE SCIENCES</v>
      </c>
      <c r="C224" s="225" t="str">
        <f>+C223</f>
        <v>LIFE SCIENCES</v>
      </c>
      <c r="D224" s="247">
        <v>61</v>
      </c>
      <c r="E224" s="123" t="s">
        <v>670</v>
      </c>
      <c r="F224" s="200"/>
      <c r="G224" s="200"/>
      <c r="H224" s="532"/>
    </row>
    <row r="225" spans="2:8" x14ac:dyDescent="0.3">
      <c r="B225" s="225" t="str">
        <f t="shared" ref="B225:C234" si="14">+B224</f>
        <v>LIFE SCIENCES</v>
      </c>
      <c r="C225" s="225" t="str">
        <f t="shared" si="14"/>
        <v>LIFE SCIENCES</v>
      </c>
      <c r="D225" s="231">
        <v>62</v>
      </c>
      <c r="E225" s="232" t="s">
        <v>671</v>
      </c>
      <c r="F225" s="233">
        <v>86</v>
      </c>
      <c r="G225" s="233" t="s">
        <v>672</v>
      </c>
      <c r="H225" s="532"/>
    </row>
    <row r="226" spans="2:8" x14ac:dyDescent="0.3">
      <c r="B226" s="225" t="str">
        <f t="shared" si="14"/>
        <v>LIFE SCIENCES</v>
      </c>
      <c r="C226" s="225" t="str">
        <f t="shared" si="14"/>
        <v>LIFE SCIENCES</v>
      </c>
      <c r="D226" s="234">
        <v>62</v>
      </c>
      <c r="E226" s="235" t="s">
        <v>671</v>
      </c>
      <c r="F226" s="236">
        <v>87</v>
      </c>
      <c r="G226" s="236" t="s">
        <v>673</v>
      </c>
      <c r="H226" s="532"/>
    </row>
    <row r="227" spans="2:8" x14ac:dyDescent="0.3">
      <c r="B227" s="225" t="str">
        <f t="shared" si="14"/>
        <v>LIFE SCIENCES</v>
      </c>
      <c r="C227" s="225" t="str">
        <f t="shared" si="14"/>
        <v>LIFE SCIENCES</v>
      </c>
      <c r="D227" s="234">
        <v>62</v>
      </c>
      <c r="E227" s="235" t="s">
        <v>671</v>
      </c>
      <c r="F227" s="239">
        <v>88</v>
      </c>
      <c r="G227" s="239" t="s">
        <v>674</v>
      </c>
      <c r="H227" s="532"/>
    </row>
    <row r="228" spans="2:8" x14ac:dyDescent="0.3">
      <c r="B228" s="225" t="str">
        <f t="shared" si="14"/>
        <v>LIFE SCIENCES</v>
      </c>
      <c r="C228" s="230" t="str">
        <f t="shared" si="14"/>
        <v>LIFE SCIENCES</v>
      </c>
      <c r="D228" s="241">
        <v>63</v>
      </c>
      <c r="E228" s="242" t="s">
        <v>675</v>
      </c>
      <c r="F228" s="264"/>
      <c r="G228" s="174"/>
      <c r="H228" s="532"/>
    </row>
    <row r="229" spans="2:8" x14ac:dyDescent="0.3">
      <c r="B229" s="225" t="str">
        <f t="shared" si="14"/>
        <v>LIFE SCIENCES</v>
      </c>
      <c r="C229" s="230" t="str">
        <f t="shared" si="14"/>
        <v>LIFE SCIENCES</v>
      </c>
      <c r="D229" s="231">
        <v>64</v>
      </c>
      <c r="E229" s="232" t="s">
        <v>676</v>
      </c>
      <c r="F229" s="237" t="s">
        <v>677</v>
      </c>
      <c r="G229" s="237" t="s">
        <v>678</v>
      </c>
      <c r="H229" s="532"/>
    </row>
    <row r="230" spans="2:8" x14ac:dyDescent="0.3">
      <c r="B230" s="225" t="str">
        <f t="shared" si="14"/>
        <v>LIFE SCIENCES</v>
      </c>
      <c r="C230" s="230" t="str">
        <f t="shared" si="14"/>
        <v>LIFE SCIENCES</v>
      </c>
      <c r="D230" s="249">
        <v>64</v>
      </c>
      <c r="E230" s="250" t="s">
        <v>676</v>
      </c>
      <c r="F230" s="239" t="s">
        <v>679</v>
      </c>
      <c r="G230" s="240" t="s">
        <v>680</v>
      </c>
      <c r="H230" s="533"/>
    </row>
    <row r="231" spans="2:8" ht="28.95" customHeight="1" x14ac:dyDescent="0.3">
      <c r="B231" s="225" t="str">
        <f t="shared" si="14"/>
        <v>LIFE SCIENCES</v>
      </c>
      <c r="C231" s="225" t="str">
        <f t="shared" si="14"/>
        <v>LIFE SCIENCES</v>
      </c>
      <c r="D231" s="244">
        <v>65</v>
      </c>
      <c r="E231" s="245" t="s">
        <v>681</v>
      </c>
      <c r="F231" s="144" t="s">
        <v>682</v>
      </c>
      <c r="G231" s="144" t="s">
        <v>683</v>
      </c>
      <c r="H231" s="516" t="s">
        <v>684</v>
      </c>
    </row>
    <row r="232" spans="2:8" ht="28.95" customHeight="1" x14ac:dyDescent="0.3">
      <c r="B232" s="225" t="str">
        <f t="shared" si="14"/>
        <v>LIFE SCIENCES</v>
      </c>
      <c r="C232" s="225" t="str">
        <f t="shared" si="14"/>
        <v>LIFE SCIENCES</v>
      </c>
      <c r="D232" s="244">
        <v>65</v>
      </c>
      <c r="E232" s="245" t="s">
        <v>681</v>
      </c>
      <c r="F232" s="146" t="s">
        <v>685</v>
      </c>
      <c r="G232" s="202" t="s">
        <v>686</v>
      </c>
      <c r="H232" s="517"/>
    </row>
    <row r="233" spans="2:8" ht="28.95" customHeight="1" x14ac:dyDescent="0.3">
      <c r="B233" s="225" t="str">
        <f t="shared" si="14"/>
        <v>LIFE SCIENCES</v>
      </c>
      <c r="C233" s="225" t="str">
        <f t="shared" si="14"/>
        <v>LIFE SCIENCES</v>
      </c>
      <c r="D233" s="246">
        <v>66</v>
      </c>
      <c r="E233" s="194" t="s">
        <v>687</v>
      </c>
      <c r="F233" s="201">
        <v>21</v>
      </c>
      <c r="G233" s="202" t="s">
        <v>688</v>
      </c>
      <c r="H233" s="516" t="s">
        <v>689</v>
      </c>
    </row>
    <row r="234" spans="2:8" ht="28.95" customHeight="1" x14ac:dyDescent="0.3">
      <c r="B234" s="225" t="str">
        <f t="shared" si="14"/>
        <v>LIFE SCIENCES</v>
      </c>
      <c r="C234" s="225" t="str">
        <f t="shared" si="14"/>
        <v>LIFE SCIENCES</v>
      </c>
      <c r="D234" s="246">
        <v>67</v>
      </c>
      <c r="E234" s="194" t="s">
        <v>690</v>
      </c>
      <c r="F234" s="146"/>
      <c r="G234" s="146"/>
      <c r="H234" s="517"/>
    </row>
    <row r="235" spans="2:8" x14ac:dyDescent="0.3">
      <c r="B235" s="518" t="s">
        <v>691</v>
      </c>
      <c r="C235" s="519"/>
      <c r="D235" s="519"/>
      <c r="E235" s="519"/>
      <c r="F235" s="519"/>
      <c r="G235" s="520"/>
      <c r="H235" s="197"/>
    </row>
  </sheetData>
  <mergeCells count="27">
    <mergeCell ref="H180:H184"/>
    <mergeCell ref="H2:H16"/>
    <mergeCell ref="H17:H40"/>
    <mergeCell ref="H41:H58"/>
    <mergeCell ref="H59:H61"/>
    <mergeCell ref="H62:H71"/>
    <mergeCell ref="H72:H89"/>
    <mergeCell ref="H90:H107"/>
    <mergeCell ref="H108:H116"/>
    <mergeCell ref="H117:H132"/>
    <mergeCell ref="H133:H161"/>
    <mergeCell ref="H162:H179"/>
    <mergeCell ref="H185:H191"/>
    <mergeCell ref="H192:H197"/>
    <mergeCell ref="H199:H200"/>
    <mergeCell ref="H202:H206"/>
    <mergeCell ref="F207:F210"/>
    <mergeCell ref="G207:G210"/>
    <mergeCell ref="H207:H210"/>
    <mergeCell ref="H233:H234"/>
    <mergeCell ref="B235:G235"/>
    <mergeCell ref="F211:F215"/>
    <mergeCell ref="G211:G215"/>
    <mergeCell ref="H211:H215"/>
    <mergeCell ref="H216:H222"/>
    <mergeCell ref="H223:H230"/>
    <mergeCell ref="H231:H232"/>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ublished="0">
    <tabColor theme="0" tint="-0.14999847407452621"/>
    <pageSetUpPr fitToPage="1"/>
  </sheetPr>
  <dimension ref="A1:Q117"/>
  <sheetViews>
    <sheetView zoomScale="70" zoomScaleNormal="70" workbookViewId="0">
      <pane ySplit="17" topLeftCell="A89" activePane="bottomLeft" state="frozen"/>
      <selection activeCell="E226" sqref="E226"/>
      <selection pane="bottomLeft" activeCell="F88" sqref="F88"/>
    </sheetView>
  </sheetViews>
  <sheetFormatPr defaultColWidth="8.77734375" defaultRowHeight="14.4" x14ac:dyDescent="0.3"/>
  <cols>
    <col min="1" max="1" width="4.44140625" customWidth="1"/>
    <col min="2" max="2" width="35.33203125" customWidth="1"/>
    <col min="3" max="3" width="40.44140625" customWidth="1"/>
    <col min="4" max="4" width="57" customWidth="1"/>
    <col min="5" max="6" width="26.44140625" customWidth="1"/>
    <col min="7" max="7" width="17" customWidth="1"/>
    <col min="8" max="8" width="26.44140625" customWidth="1"/>
    <col min="9" max="9" width="15.6640625" style="373" customWidth="1"/>
    <col min="10" max="10" width="45.109375" customWidth="1"/>
    <col min="11" max="11" width="31.44140625" customWidth="1"/>
    <col min="12" max="17" width="2.33203125" customWidth="1"/>
  </cols>
  <sheetData>
    <row r="1" spans="1:17" s="311" customFormat="1" ht="12.75" customHeight="1" x14ac:dyDescent="0.25">
      <c r="A1" s="301"/>
      <c r="B1" s="302"/>
      <c r="C1" s="302"/>
      <c r="D1" s="302"/>
      <c r="E1" s="303"/>
      <c r="F1" s="303"/>
      <c r="G1" s="303"/>
      <c r="H1" s="304"/>
      <c r="I1" s="303"/>
      <c r="J1" s="305"/>
      <c r="K1" s="302"/>
      <c r="L1" s="302"/>
      <c r="M1" s="306"/>
      <c r="N1" s="307"/>
      <c r="O1" s="308"/>
      <c r="P1" s="309"/>
      <c r="Q1" s="310"/>
    </row>
    <row r="2" spans="1:17" s="312" customFormat="1" ht="12" customHeight="1" x14ac:dyDescent="0.3">
      <c r="A2" s="301"/>
      <c r="B2" s="302"/>
      <c r="C2" s="302"/>
      <c r="D2" s="302"/>
      <c r="E2" s="302"/>
      <c r="F2" s="302"/>
      <c r="G2" s="302"/>
      <c r="H2" s="302"/>
      <c r="I2" s="302"/>
      <c r="J2" s="302"/>
      <c r="K2" s="302"/>
      <c r="L2" s="302"/>
      <c r="M2" s="302"/>
      <c r="N2" s="306"/>
      <c r="O2" s="307"/>
      <c r="P2" s="308"/>
      <c r="Q2" s="309"/>
    </row>
    <row r="3" spans="1:17" s="312" customFormat="1" ht="12" customHeight="1" x14ac:dyDescent="0.3">
      <c r="A3" s="301"/>
      <c r="B3" s="302"/>
      <c r="C3" s="302"/>
      <c r="D3" s="302"/>
      <c r="E3" s="302"/>
      <c r="F3" s="302"/>
      <c r="G3" s="302"/>
      <c r="H3" s="302"/>
      <c r="I3" s="302"/>
      <c r="J3" s="302"/>
      <c r="K3" s="302"/>
      <c r="L3" s="302"/>
      <c r="M3" s="302"/>
      <c r="N3" s="302"/>
      <c r="O3" s="306"/>
      <c r="P3" s="307"/>
      <c r="Q3" s="308"/>
    </row>
    <row r="4" spans="1:17" s="312" customFormat="1" ht="12" customHeight="1" x14ac:dyDescent="0.3">
      <c r="A4" s="301"/>
      <c r="B4" s="302"/>
      <c r="C4" s="302"/>
      <c r="D4" s="302"/>
      <c r="E4" s="302"/>
      <c r="F4" s="302"/>
      <c r="G4" s="302"/>
      <c r="H4" s="302"/>
      <c r="I4" s="302"/>
      <c r="J4" s="302"/>
      <c r="K4" s="302"/>
      <c r="L4" s="302"/>
      <c r="M4" s="302"/>
      <c r="N4" s="302"/>
      <c r="O4" s="302"/>
      <c r="P4" s="306"/>
      <c r="Q4" s="307"/>
    </row>
    <row r="5" spans="1:17" s="312" customFormat="1" ht="12" customHeight="1" x14ac:dyDescent="0.3">
      <c r="A5" s="301"/>
      <c r="B5" s="302"/>
      <c r="C5" s="302"/>
      <c r="D5" s="302"/>
      <c r="E5" s="302"/>
      <c r="F5" s="302"/>
      <c r="G5" s="302"/>
      <c r="H5" s="302"/>
      <c r="I5" s="302"/>
      <c r="J5" s="302"/>
      <c r="K5" s="302"/>
      <c r="L5" s="302"/>
      <c r="M5" s="302"/>
      <c r="N5" s="302"/>
      <c r="O5" s="302"/>
      <c r="P5" s="302"/>
      <c r="Q5" s="306"/>
    </row>
    <row r="6" spans="1:17" s="312" customFormat="1" ht="12" customHeight="1" x14ac:dyDescent="0.3">
      <c r="A6" s="301"/>
      <c r="B6" s="302"/>
      <c r="C6" s="302"/>
      <c r="D6" s="302"/>
      <c r="E6" s="302"/>
      <c r="F6" s="302"/>
      <c r="G6" s="302"/>
      <c r="H6" s="302"/>
      <c r="I6" s="302"/>
      <c r="J6" s="302"/>
      <c r="K6" s="302"/>
      <c r="L6" s="302"/>
      <c r="M6" s="302"/>
      <c r="N6" s="302"/>
      <c r="O6" s="302"/>
      <c r="P6" s="302"/>
      <c r="Q6" s="302"/>
    </row>
    <row r="7" spans="1:17" s="312" customFormat="1" ht="12" customHeight="1" x14ac:dyDescent="0.3">
      <c r="A7" s="301"/>
      <c r="B7" s="302"/>
      <c r="C7" s="302"/>
      <c r="D7" s="302"/>
      <c r="E7" s="302"/>
      <c r="F7" s="302"/>
      <c r="G7" s="302"/>
      <c r="H7" s="302"/>
      <c r="I7" s="302"/>
      <c r="J7" s="302"/>
      <c r="K7" s="302"/>
      <c r="L7" s="302"/>
      <c r="M7" s="302"/>
      <c r="N7" s="302"/>
      <c r="O7" s="302"/>
      <c r="P7" s="302"/>
      <c r="Q7" s="302"/>
    </row>
    <row r="8" spans="1:17" s="312" customFormat="1" ht="12" customHeight="1" x14ac:dyDescent="0.3">
      <c r="A8" s="301"/>
      <c r="B8" s="302"/>
      <c r="C8" s="302"/>
      <c r="D8" s="302"/>
      <c r="E8" s="302"/>
      <c r="F8" s="302"/>
      <c r="G8" s="302"/>
      <c r="H8" s="302"/>
      <c r="I8" s="302"/>
      <c r="J8" s="302"/>
      <c r="K8" s="302"/>
      <c r="L8" s="302"/>
      <c r="M8" s="302"/>
      <c r="N8" s="302"/>
      <c r="O8" s="302"/>
      <c r="P8" s="302"/>
      <c r="Q8" s="302"/>
    </row>
    <row r="9" spans="1:17" s="312" customFormat="1" ht="12" customHeight="1" x14ac:dyDescent="0.3">
      <c r="A9" s="301"/>
      <c r="B9" s="302"/>
      <c r="C9" s="302"/>
      <c r="D9" s="302"/>
      <c r="E9" s="302"/>
      <c r="F9" s="302"/>
      <c r="G9" s="302"/>
      <c r="H9" s="302"/>
      <c r="I9" s="302"/>
      <c r="J9" s="302"/>
      <c r="K9" s="302"/>
      <c r="L9" s="302"/>
      <c r="M9" s="302"/>
      <c r="N9" s="302"/>
      <c r="O9" s="302"/>
      <c r="P9" s="302"/>
      <c r="Q9" s="302"/>
    </row>
    <row r="10" spans="1:17" s="311" customFormat="1" ht="6" customHeight="1" x14ac:dyDescent="0.25">
      <c r="A10" s="301"/>
      <c r="B10" s="302"/>
      <c r="C10" s="302"/>
      <c r="D10" s="302"/>
      <c r="E10" s="313"/>
      <c r="F10" s="313"/>
      <c r="G10" s="313"/>
      <c r="H10" s="313"/>
      <c r="I10" s="313"/>
      <c r="J10" s="313"/>
      <c r="K10" s="302"/>
      <c r="L10" s="313"/>
      <c r="M10" s="313"/>
      <c r="N10" s="313"/>
      <c r="O10" s="313"/>
      <c r="P10" s="313"/>
      <c r="Q10" s="302"/>
    </row>
    <row r="11" spans="1:17" s="317" customFormat="1" ht="12" customHeight="1" thickBot="1" x14ac:dyDescent="0.35">
      <c r="A11" s="314"/>
      <c r="B11" s="314"/>
      <c r="C11" s="314"/>
      <c r="D11" s="315" t="s">
        <v>2973</v>
      </c>
      <c r="E11" s="314"/>
      <c r="F11" s="314"/>
      <c r="G11" s="314"/>
      <c r="H11" s="316" t="s">
        <v>2974</v>
      </c>
      <c r="I11" s="315" t="s">
        <v>2975</v>
      </c>
      <c r="J11" s="314"/>
      <c r="K11" s="314"/>
      <c r="L11" s="314"/>
      <c r="M11" s="314"/>
      <c r="N11" s="314"/>
      <c r="O11" s="314"/>
      <c r="P11" s="314"/>
      <c r="Q11" s="314"/>
    </row>
    <row r="12" spans="1:17" s="321" customFormat="1" ht="22.5" customHeight="1" thickTop="1" thickBot="1" x14ac:dyDescent="0.35">
      <c r="A12" s="318"/>
      <c r="B12" s="319" t="s">
        <v>2976</v>
      </c>
      <c r="C12" s="319"/>
      <c r="D12" s="319"/>
      <c r="E12" s="319"/>
      <c r="F12" s="319"/>
      <c r="G12" s="319"/>
      <c r="H12" s="319"/>
      <c r="I12" s="319"/>
      <c r="J12" s="319"/>
      <c r="K12" s="319"/>
      <c r="L12" s="320"/>
      <c r="M12" s="320"/>
      <c r="N12" s="320"/>
      <c r="O12" s="320"/>
      <c r="P12" s="320"/>
      <c r="Q12" s="320"/>
    </row>
    <row r="13" spans="1:17" s="321" customFormat="1" ht="22.5" customHeight="1" thickTop="1" x14ac:dyDescent="0.3">
      <c r="A13" s="322"/>
      <c r="B13" s="323"/>
      <c r="C13" s="324"/>
      <c r="D13" s="324"/>
      <c r="E13" s="324"/>
      <c r="F13" s="324"/>
      <c r="G13" s="324"/>
      <c r="H13" s="324"/>
      <c r="I13" s="324"/>
      <c r="J13" s="324"/>
      <c r="K13" s="324"/>
      <c r="L13" s="324"/>
      <c r="M13" s="324"/>
      <c r="N13" s="324"/>
      <c r="O13" s="324"/>
      <c r="P13" s="324"/>
      <c r="Q13" s="324"/>
    </row>
    <row r="14" spans="1:17" s="329" customFormat="1" ht="30" customHeight="1" x14ac:dyDescent="0.35">
      <c r="A14" s="325"/>
      <c r="B14" s="325" t="s">
        <v>2977</v>
      </c>
      <c r="C14" s="325"/>
      <c r="D14" s="325"/>
      <c r="E14" s="325"/>
      <c r="F14" s="325"/>
      <c r="G14" s="325"/>
      <c r="H14" s="325"/>
      <c r="I14" s="325"/>
      <c r="J14" s="325"/>
      <c r="K14" s="326"/>
      <c r="L14" s="327"/>
      <c r="M14" s="327"/>
      <c r="N14" s="327"/>
      <c r="O14" s="327"/>
      <c r="P14" s="327"/>
      <c r="Q14" s="328"/>
    </row>
    <row r="15" spans="1:17" s="329" customFormat="1" ht="69.75" customHeight="1" x14ac:dyDescent="0.35">
      <c r="A15" s="325"/>
      <c r="B15" s="557" t="s">
        <v>2978</v>
      </c>
      <c r="C15" s="557"/>
      <c r="D15" s="557"/>
      <c r="E15" s="558" t="s">
        <v>2979</v>
      </c>
      <c r="F15" s="558"/>
      <c r="G15" s="558"/>
      <c r="H15" s="558"/>
      <c r="I15" s="557" t="s">
        <v>2980</v>
      </c>
      <c r="J15" s="557"/>
      <c r="K15" s="326"/>
      <c r="L15" s="327"/>
      <c r="M15" s="327"/>
      <c r="N15" s="327"/>
      <c r="O15" s="327"/>
      <c r="P15" s="327"/>
      <c r="Q15" s="328"/>
    </row>
    <row r="16" spans="1:17" s="335" customFormat="1" ht="16.2" x14ac:dyDescent="0.35">
      <c r="A16" s="330"/>
      <c r="B16" s="331"/>
      <c r="C16" s="332"/>
      <c r="D16" s="332"/>
      <c r="E16" s="332"/>
      <c r="F16" s="332"/>
      <c r="G16" s="332"/>
      <c r="H16" s="332"/>
      <c r="I16" s="333"/>
      <c r="J16" s="334"/>
      <c r="K16" s="334"/>
      <c r="L16" s="330"/>
      <c r="M16" s="330"/>
      <c r="N16" s="330"/>
      <c r="O16" s="330"/>
      <c r="P16" s="330"/>
      <c r="Q16" s="334"/>
    </row>
    <row r="17" spans="1:17" s="335" customFormat="1" ht="26.4" x14ac:dyDescent="0.3">
      <c r="A17" s="330"/>
      <c r="B17" s="336" t="s">
        <v>2981</v>
      </c>
      <c r="C17" s="336" t="s">
        <v>2982</v>
      </c>
      <c r="D17" s="336" t="s">
        <v>2983</v>
      </c>
      <c r="E17" s="337" t="s">
        <v>2984</v>
      </c>
      <c r="F17" s="337" t="s">
        <v>2985</v>
      </c>
      <c r="G17" s="337" t="s">
        <v>2986</v>
      </c>
      <c r="H17" s="337" t="s">
        <v>2987</v>
      </c>
      <c r="I17" s="338" t="s">
        <v>2988</v>
      </c>
      <c r="J17" s="338" t="s">
        <v>2989</v>
      </c>
      <c r="K17" s="334"/>
      <c r="L17" s="330"/>
      <c r="M17" s="330"/>
      <c r="N17" s="330"/>
      <c r="O17" s="330"/>
      <c r="P17" s="330"/>
      <c r="Q17" s="334"/>
    </row>
    <row r="18" spans="1:17" s="339" customFormat="1" ht="79.2" x14ac:dyDescent="0.3">
      <c r="B18" s="340" t="s">
        <v>2990</v>
      </c>
      <c r="C18" s="340" t="s">
        <v>2990</v>
      </c>
      <c r="D18" s="341" t="s">
        <v>249</v>
      </c>
      <c r="E18" s="342" t="s">
        <v>2991</v>
      </c>
      <c r="F18" s="342" t="s">
        <v>2990</v>
      </c>
      <c r="G18" s="342">
        <v>1</v>
      </c>
      <c r="H18" s="342" t="s">
        <v>249</v>
      </c>
      <c r="I18" s="342" t="s">
        <v>2992</v>
      </c>
      <c r="J18" s="341" t="s">
        <v>2993</v>
      </c>
      <c r="K18" s="343" t="s">
        <v>2994</v>
      </c>
      <c r="Q18" s="344"/>
    </row>
    <row r="19" spans="1:17" s="345" customFormat="1" ht="66" x14ac:dyDescent="0.3">
      <c r="A19" s="339"/>
      <c r="B19" s="340" t="s">
        <v>2990</v>
      </c>
      <c r="C19" s="340" t="s">
        <v>2990</v>
      </c>
      <c r="D19" s="341" t="s">
        <v>263</v>
      </c>
      <c r="E19" s="342" t="s">
        <v>2991</v>
      </c>
      <c r="F19" s="342" t="s">
        <v>2990</v>
      </c>
      <c r="G19" s="342">
        <v>2</v>
      </c>
      <c r="H19" s="342" t="s">
        <v>263</v>
      </c>
      <c r="I19" s="342" t="s">
        <v>2995</v>
      </c>
      <c r="J19" s="341" t="s">
        <v>2996</v>
      </c>
      <c r="K19" s="343" t="s">
        <v>2994</v>
      </c>
      <c r="L19" s="339"/>
      <c r="M19" s="339"/>
      <c r="N19" s="339"/>
      <c r="O19" s="339"/>
      <c r="P19" s="339"/>
      <c r="Q19" s="344"/>
    </row>
    <row r="20" spans="1:17" s="345" customFormat="1" ht="39.6" x14ac:dyDescent="0.3">
      <c r="A20" s="339"/>
      <c r="B20" s="340" t="s">
        <v>2990</v>
      </c>
      <c r="C20" s="340" t="s">
        <v>2990</v>
      </c>
      <c r="D20" s="341" t="s">
        <v>2997</v>
      </c>
      <c r="E20" s="342" t="s">
        <v>2991</v>
      </c>
      <c r="F20" s="342" t="s">
        <v>2990</v>
      </c>
      <c r="G20" s="342">
        <v>3</v>
      </c>
      <c r="H20" s="342" t="s">
        <v>272</v>
      </c>
      <c r="I20" s="346">
        <v>2</v>
      </c>
      <c r="J20" s="341" t="s">
        <v>2998</v>
      </c>
      <c r="K20" s="343" t="s">
        <v>2994</v>
      </c>
      <c r="L20" s="339"/>
      <c r="M20" s="339"/>
      <c r="N20" s="339"/>
      <c r="O20" s="339"/>
      <c r="P20" s="339"/>
      <c r="Q20" s="344"/>
    </row>
    <row r="21" spans="1:17" s="347" customFormat="1" ht="26.4" x14ac:dyDescent="0.3">
      <c r="A21" s="339"/>
      <c r="B21" s="340" t="s">
        <v>2990</v>
      </c>
      <c r="C21" s="340" t="s">
        <v>2990</v>
      </c>
      <c r="D21" s="341" t="s">
        <v>277</v>
      </c>
      <c r="E21" s="342" t="s">
        <v>2991</v>
      </c>
      <c r="F21" s="342" t="s">
        <v>2990</v>
      </c>
      <c r="G21" s="342">
        <v>4</v>
      </c>
      <c r="H21" s="342" t="s">
        <v>275</v>
      </c>
      <c r="I21" s="342" t="s">
        <v>2999</v>
      </c>
      <c r="J21" s="341" t="s">
        <v>3000</v>
      </c>
      <c r="K21" s="343" t="s">
        <v>2994</v>
      </c>
      <c r="L21" s="339"/>
      <c r="M21" s="339"/>
      <c r="N21" s="339"/>
      <c r="O21" s="339"/>
      <c r="P21" s="339"/>
      <c r="Q21" s="344"/>
    </row>
    <row r="22" spans="1:17" s="347" customFormat="1" x14ac:dyDescent="0.3">
      <c r="A22" s="339"/>
      <c r="B22" s="348" t="s">
        <v>3001</v>
      </c>
      <c r="C22" s="348" t="s">
        <v>666</v>
      </c>
      <c r="D22" s="349" t="s">
        <v>3002</v>
      </c>
      <c r="E22" s="350" t="s">
        <v>2994</v>
      </c>
      <c r="F22" s="350" t="s">
        <v>2994</v>
      </c>
      <c r="G22" s="350" t="s">
        <v>2994</v>
      </c>
      <c r="H22" s="350" t="s">
        <v>2994</v>
      </c>
      <c r="I22" s="350" t="s">
        <v>2994</v>
      </c>
      <c r="J22" s="350" t="s">
        <v>2994</v>
      </c>
      <c r="K22" s="343" t="s">
        <v>2994</v>
      </c>
      <c r="L22" s="339"/>
      <c r="M22" s="339"/>
      <c r="N22" s="339"/>
      <c r="O22" s="339"/>
      <c r="P22" s="339"/>
      <c r="Q22" s="344"/>
    </row>
    <row r="23" spans="1:17" s="352" customFormat="1" ht="18" customHeight="1" x14ac:dyDescent="0.3">
      <c r="A23"/>
      <c r="B23" s="348" t="s">
        <v>3001</v>
      </c>
      <c r="C23" s="348" t="s">
        <v>666</v>
      </c>
      <c r="D23" s="349" t="s">
        <v>3003</v>
      </c>
      <c r="E23" s="351" t="s">
        <v>3004</v>
      </c>
      <c r="F23" s="351" t="s">
        <v>3004</v>
      </c>
      <c r="G23" s="351">
        <v>61</v>
      </c>
      <c r="H23" s="351" t="s">
        <v>3005</v>
      </c>
      <c r="I23" s="351"/>
      <c r="J23" s="349"/>
      <c r="K23" s="343" t="s">
        <v>2994</v>
      </c>
      <c r="L23"/>
      <c r="M23"/>
      <c r="N23"/>
      <c r="O23"/>
      <c r="P23"/>
      <c r="Q23"/>
    </row>
    <row r="24" spans="1:17" s="347" customFormat="1" ht="26.4" x14ac:dyDescent="0.3">
      <c r="A24"/>
      <c r="B24" s="348" t="s">
        <v>3001</v>
      </c>
      <c r="C24" s="348" t="s">
        <v>666</v>
      </c>
      <c r="D24" s="353" t="s">
        <v>2994</v>
      </c>
      <c r="E24" s="351" t="s">
        <v>3004</v>
      </c>
      <c r="F24" s="351" t="s">
        <v>3004</v>
      </c>
      <c r="G24" s="351">
        <v>60</v>
      </c>
      <c r="H24" s="351" t="s">
        <v>666</v>
      </c>
      <c r="I24" s="351">
        <v>72.099999999999994</v>
      </c>
      <c r="J24" s="349" t="s">
        <v>668</v>
      </c>
      <c r="K24" s="343" t="s">
        <v>2994</v>
      </c>
      <c r="L24"/>
      <c r="M24"/>
      <c r="N24"/>
      <c r="O24"/>
      <c r="P24"/>
      <c r="Q24"/>
    </row>
    <row r="25" spans="1:17" s="352" customFormat="1" ht="46.95" customHeight="1" x14ac:dyDescent="0.3">
      <c r="A25"/>
      <c r="B25" s="348" t="s">
        <v>3001</v>
      </c>
      <c r="C25" s="354" t="s">
        <v>3006</v>
      </c>
      <c r="D25" s="355" t="s">
        <v>671</v>
      </c>
      <c r="E25" s="351" t="s">
        <v>3004</v>
      </c>
      <c r="F25" s="351" t="s">
        <v>3004</v>
      </c>
      <c r="G25" s="351">
        <v>62</v>
      </c>
      <c r="H25" s="351" t="s">
        <v>671</v>
      </c>
      <c r="I25" s="356" t="s">
        <v>3007</v>
      </c>
      <c r="J25" s="355" t="s">
        <v>3008</v>
      </c>
      <c r="K25" s="343" t="s">
        <v>2994</v>
      </c>
      <c r="L25"/>
      <c r="M25"/>
      <c r="N25"/>
      <c r="O25"/>
      <c r="P25"/>
      <c r="Q25"/>
    </row>
    <row r="26" spans="1:17" ht="18" customHeight="1" x14ac:dyDescent="0.3">
      <c r="B26" s="348" t="s">
        <v>3001</v>
      </c>
      <c r="C26" s="348" t="s">
        <v>3006</v>
      </c>
      <c r="D26" s="349" t="s">
        <v>3009</v>
      </c>
      <c r="E26" s="351" t="s">
        <v>3004</v>
      </c>
      <c r="F26" s="351" t="s">
        <v>3004</v>
      </c>
      <c r="G26" s="351">
        <v>63</v>
      </c>
      <c r="H26" s="351" t="s">
        <v>675</v>
      </c>
      <c r="I26" s="351"/>
      <c r="J26" s="349"/>
      <c r="K26" s="343" t="s">
        <v>2994</v>
      </c>
    </row>
    <row r="27" spans="1:17" ht="45" customHeight="1" x14ac:dyDescent="0.3">
      <c r="B27" s="348" t="s">
        <v>3001</v>
      </c>
      <c r="C27" s="348" t="s">
        <v>3006</v>
      </c>
      <c r="D27" s="349" t="s">
        <v>3009</v>
      </c>
      <c r="E27" s="351" t="s">
        <v>3004</v>
      </c>
      <c r="F27" s="351" t="s">
        <v>3004</v>
      </c>
      <c r="G27" s="351">
        <v>64</v>
      </c>
      <c r="H27" s="351" t="s">
        <v>676</v>
      </c>
      <c r="I27" s="351" t="s">
        <v>3010</v>
      </c>
      <c r="J27" s="349" t="s">
        <v>3011</v>
      </c>
      <c r="K27" s="343" t="s">
        <v>2994</v>
      </c>
    </row>
    <row r="28" spans="1:17" ht="58.95" customHeight="1" x14ac:dyDescent="0.3">
      <c r="B28" s="348" t="s">
        <v>3001</v>
      </c>
      <c r="C28" s="348" t="s">
        <v>3006</v>
      </c>
      <c r="D28" s="349" t="s">
        <v>681</v>
      </c>
      <c r="E28" s="351" t="s">
        <v>3004</v>
      </c>
      <c r="F28" s="351" t="s">
        <v>3004</v>
      </c>
      <c r="G28" s="351">
        <v>65</v>
      </c>
      <c r="H28" s="351" t="s">
        <v>681</v>
      </c>
      <c r="I28" s="351" t="s">
        <v>3012</v>
      </c>
      <c r="J28" s="355" t="s">
        <v>3013</v>
      </c>
      <c r="K28" s="343" t="s">
        <v>2994</v>
      </c>
    </row>
    <row r="29" spans="1:17" ht="18" customHeight="1" x14ac:dyDescent="0.3">
      <c r="B29" s="348" t="s">
        <v>3001</v>
      </c>
      <c r="C29" s="348" t="s">
        <v>3006</v>
      </c>
      <c r="D29" s="349" t="s">
        <v>687</v>
      </c>
      <c r="E29" s="351" t="s">
        <v>3004</v>
      </c>
      <c r="F29" s="351" t="s">
        <v>3004</v>
      </c>
      <c r="G29" s="351">
        <v>66</v>
      </c>
      <c r="H29" s="351" t="s">
        <v>687</v>
      </c>
      <c r="I29" s="351" t="s">
        <v>3014</v>
      </c>
      <c r="J29" s="349" t="s">
        <v>3015</v>
      </c>
      <c r="K29" s="343" t="s">
        <v>2994</v>
      </c>
    </row>
    <row r="30" spans="1:17" ht="18" customHeight="1" x14ac:dyDescent="0.3">
      <c r="B30" s="348" t="s">
        <v>3001</v>
      </c>
      <c r="C30" s="348" t="s">
        <v>3006</v>
      </c>
      <c r="D30" s="349" t="s">
        <v>690</v>
      </c>
      <c r="E30" s="351" t="s">
        <v>3004</v>
      </c>
      <c r="F30" s="351" t="s">
        <v>3004</v>
      </c>
      <c r="G30" s="351">
        <v>67</v>
      </c>
      <c r="H30" s="351" t="s">
        <v>690</v>
      </c>
      <c r="I30" s="351"/>
      <c r="J30" s="349"/>
      <c r="K30" s="343" t="s">
        <v>2994</v>
      </c>
    </row>
    <row r="31" spans="1:17" ht="281.55" customHeight="1" x14ac:dyDescent="0.3">
      <c r="A31" s="339"/>
      <c r="B31" s="357" t="s">
        <v>3016</v>
      </c>
      <c r="C31" s="358" t="s">
        <v>3017</v>
      </c>
      <c r="D31" s="359" t="s">
        <v>336</v>
      </c>
      <c r="E31" s="342" t="s">
        <v>3018</v>
      </c>
      <c r="F31" s="342" t="s">
        <v>336</v>
      </c>
      <c r="G31" s="342">
        <v>11</v>
      </c>
      <c r="H31" s="342" t="s">
        <v>336</v>
      </c>
      <c r="I31" s="359" t="s">
        <v>3019</v>
      </c>
      <c r="J31" s="359" t="s">
        <v>3020</v>
      </c>
      <c r="K31" s="343" t="s">
        <v>2994</v>
      </c>
      <c r="L31" s="339"/>
      <c r="M31" s="339"/>
      <c r="N31" s="339"/>
      <c r="O31" s="339"/>
      <c r="P31" s="339"/>
      <c r="Q31" s="345"/>
    </row>
    <row r="32" spans="1:17" ht="18" customHeight="1" x14ac:dyDescent="0.3">
      <c r="A32" s="339"/>
      <c r="B32" s="357" t="s">
        <v>3016</v>
      </c>
      <c r="C32" s="357" t="s">
        <v>3017</v>
      </c>
      <c r="D32" s="341" t="s">
        <v>3021</v>
      </c>
      <c r="E32" s="342" t="s">
        <v>3018</v>
      </c>
      <c r="F32" s="342" t="s">
        <v>336</v>
      </c>
      <c r="G32" s="342">
        <v>12</v>
      </c>
      <c r="H32" s="342" t="s">
        <v>3021</v>
      </c>
      <c r="I32" s="342">
        <v>26.5</v>
      </c>
      <c r="J32" s="341" t="s">
        <v>3022</v>
      </c>
      <c r="K32" s="343" t="s">
        <v>2994</v>
      </c>
      <c r="L32" s="339"/>
      <c r="M32" s="339"/>
      <c r="N32" s="339"/>
      <c r="O32" s="339"/>
      <c r="P32" s="339"/>
      <c r="Q32" s="345"/>
    </row>
    <row r="33" spans="1:17" ht="18" customHeight="1" x14ac:dyDescent="0.3">
      <c r="A33" s="339"/>
      <c r="B33" s="357" t="s">
        <v>3016</v>
      </c>
      <c r="C33" s="358" t="s">
        <v>3017</v>
      </c>
      <c r="D33" s="342" t="s">
        <v>374</v>
      </c>
      <c r="E33" s="342" t="s">
        <v>3018</v>
      </c>
      <c r="F33" s="342" t="s">
        <v>336</v>
      </c>
      <c r="G33" s="342">
        <v>13</v>
      </c>
      <c r="H33" s="342" t="s">
        <v>374</v>
      </c>
      <c r="I33" s="359" t="s">
        <v>3023</v>
      </c>
      <c r="J33" s="342" t="s">
        <v>3024</v>
      </c>
      <c r="K33" s="343" t="s">
        <v>2994</v>
      </c>
      <c r="L33" s="339"/>
      <c r="M33" s="339"/>
      <c r="N33" s="339"/>
      <c r="O33" s="339"/>
      <c r="P33" s="339"/>
      <c r="Q33" s="345"/>
    </row>
    <row r="34" spans="1:17" ht="18" customHeight="1" x14ac:dyDescent="0.3">
      <c r="A34" s="339"/>
      <c r="B34" s="357" t="s">
        <v>3016</v>
      </c>
      <c r="C34" s="357" t="s">
        <v>3025</v>
      </c>
      <c r="D34" s="342" t="s">
        <v>393</v>
      </c>
      <c r="E34" s="342" t="s">
        <v>3018</v>
      </c>
      <c r="F34" s="342" t="s">
        <v>393</v>
      </c>
      <c r="G34" s="342">
        <v>14</v>
      </c>
      <c r="H34" s="342" t="s">
        <v>3026</v>
      </c>
      <c r="I34" s="342" t="s">
        <v>3027</v>
      </c>
      <c r="J34" s="342" t="s">
        <v>3028</v>
      </c>
      <c r="K34" s="343" t="s">
        <v>2994</v>
      </c>
      <c r="L34" s="339"/>
      <c r="M34" s="339"/>
      <c r="N34" s="339"/>
      <c r="O34" s="339"/>
      <c r="P34" s="339"/>
      <c r="Q34" s="345"/>
    </row>
    <row r="35" spans="1:17" ht="18" customHeight="1" x14ac:dyDescent="0.3">
      <c r="A35" s="339"/>
      <c r="B35" s="348" t="s">
        <v>3029</v>
      </c>
      <c r="C35" s="348" t="s">
        <v>333</v>
      </c>
      <c r="D35" s="349" t="s">
        <v>326</v>
      </c>
      <c r="E35" s="351" t="s">
        <v>2991</v>
      </c>
      <c r="F35" s="351" t="s">
        <v>3029</v>
      </c>
      <c r="G35" s="351">
        <v>9</v>
      </c>
      <c r="H35" s="351" t="s">
        <v>326</v>
      </c>
      <c r="I35" s="351" t="s">
        <v>3030</v>
      </c>
      <c r="J35" s="349" t="s">
        <v>3031</v>
      </c>
      <c r="K35" s="343" t="s">
        <v>2994</v>
      </c>
      <c r="L35" s="339"/>
      <c r="M35" s="339"/>
      <c r="N35" s="339"/>
      <c r="O35" s="339"/>
      <c r="P35" s="339"/>
      <c r="Q35" s="344"/>
    </row>
    <row r="36" spans="1:17" ht="18" customHeight="1" x14ac:dyDescent="0.3">
      <c r="A36" s="339"/>
      <c r="B36" s="348" t="s">
        <v>3029</v>
      </c>
      <c r="C36" s="348" t="s">
        <v>333</v>
      </c>
      <c r="D36" s="349" t="s">
        <v>333</v>
      </c>
      <c r="E36" s="351" t="s">
        <v>2991</v>
      </c>
      <c r="F36" s="351" t="s">
        <v>3029</v>
      </c>
      <c r="G36" s="351">
        <v>10</v>
      </c>
      <c r="H36" s="351" t="s">
        <v>333</v>
      </c>
      <c r="I36" s="349"/>
      <c r="J36" s="349"/>
      <c r="K36" s="343" t="s">
        <v>2994</v>
      </c>
      <c r="L36" s="339"/>
      <c r="M36" s="339"/>
      <c r="N36" s="339"/>
      <c r="O36" s="339"/>
      <c r="P36" s="339"/>
      <c r="Q36" s="344"/>
    </row>
    <row r="37" spans="1:17" ht="18" customHeight="1" x14ac:dyDescent="0.3">
      <c r="A37" s="339"/>
      <c r="B37" s="348" t="s">
        <v>3029</v>
      </c>
      <c r="C37" s="348" t="s">
        <v>333</v>
      </c>
      <c r="D37" s="349" t="s">
        <v>326</v>
      </c>
      <c r="E37" s="351" t="s">
        <v>2991</v>
      </c>
      <c r="F37" s="351" t="s">
        <v>3029</v>
      </c>
      <c r="G37" s="351">
        <v>9</v>
      </c>
      <c r="H37" s="351" t="s">
        <v>326</v>
      </c>
      <c r="I37" s="351" t="s">
        <v>3030</v>
      </c>
      <c r="J37" s="349" t="s">
        <v>3031</v>
      </c>
      <c r="K37" s="343" t="s">
        <v>2994</v>
      </c>
      <c r="L37" s="339"/>
      <c r="M37" s="339"/>
      <c r="N37" s="339"/>
      <c r="O37" s="339"/>
      <c r="P37" s="339"/>
      <c r="Q37" s="344"/>
    </row>
    <row r="38" spans="1:17" ht="18" customHeight="1" x14ac:dyDescent="0.3">
      <c r="A38" s="339"/>
      <c r="B38" s="348" t="s">
        <v>3029</v>
      </c>
      <c r="C38" s="348" t="s">
        <v>333</v>
      </c>
      <c r="D38" s="349" t="s">
        <v>333</v>
      </c>
      <c r="E38" s="351" t="s">
        <v>2991</v>
      </c>
      <c r="F38" s="351" t="s">
        <v>3029</v>
      </c>
      <c r="G38" s="351">
        <v>10</v>
      </c>
      <c r="H38" s="351" t="s">
        <v>333</v>
      </c>
      <c r="I38" s="349"/>
      <c r="J38" s="349"/>
      <c r="K38" s="343" t="s">
        <v>2994</v>
      </c>
      <c r="L38" s="339"/>
      <c r="M38" s="339"/>
      <c r="N38" s="339"/>
      <c r="O38" s="339"/>
      <c r="P38" s="339"/>
      <c r="Q38" s="344"/>
    </row>
    <row r="39" spans="1:17" ht="57" customHeight="1" x14ac:dyDescent="0.3">
      <c r="A39" s="339"/>
      <c r="B39" s="348" t="s">
        <v>3029</v>
      </c>
      <c r="C39" s="348" t="s">
        <v>3032</v>
      </c>
      <c r="D39" s="349" t="s">
        <v>281</v>
      </c>
      <c r="E39" s="351" t="s">
        <v>2991</v>
      </c>
      <c r="F39" s="351" t="s">
        <v>3029</v>
      </c>
      <c r="G39" s="351">
        <v>5</v>
      </c>
      <c r="H39" s="351" t="s">
        <v>281</v>
      </c>
      <c r="I39" s="351" t="s">
        <v>3033</v>
      </c>
      <c r="J39" s="349" t="s">
        <v>3034</v>
      </c>
      <c r="K39" s="343" t="s">
        <v>2994</v>
      </c>
      <c r="L39" s="339"/>
      <c r="M39" s="339"/>
      <c r="N39" s="339"/>
      <c r="O39" s="339"/>
      <c r="P39" s="339"/>
      <c r="Q39" s="344"/>
    </row>
    <row r="40" spans="1:17" ht="18" customHeight="1" x14ac:dyDescent="0.3">
      <c r="A40" s="339"/>
      <c r="B40" s="348" t="s">
        <v>3029</v>
      </c>
      <c r="C40" s="348" t="s">
        <v>3032</v>
      </c>
      <c r="D40" s="349" t="s">
        <v>293</v>
      </c>
      <c r="E40" s="351" t="s">
        <v>2991</v>
      </c>
      <c r="F40" s="351" t="s">
        <v>3029</v>
      </c>
      <c r="G40" s="351">
        <v>6</v>
      </c>
      <c r="H40" s="351" t="s">
        <v>3035</v>
      </c>
      <c r="I40" s="351" t="s">
        <v>3036</v>
      </c>
      <c r="J40" s="349" t="s">
        <v>3037</v>
      </c>
      <c r="K40" s="343" t="s">
        <v>2994</v>
      </c>
      <c r="L40" s="339"/>
      <c r="M40" s="339"/>
      <c r="N40" s="339"/>
      <c r="O40" s="339"/>
      <c r="P40" s="339"/>
      <c r="Q40" s="344"/>
    </row>
    <row r="41" spans="1:17" ht="18" customHeight="1" x14ac:dyDescent="0.3">
      <c r="A41" s="339"/>
      <c r="B41" s="348" t="s">
        <v>3029</v>
      </c>
      <c r="C41" s="348" t="s">
        <v>3032</v>
      </c>
      <c r="D41" s="349" t="s">
        <v>281</v>
      </c>
      <c r="E41" s="351" t="s">
        <v>2991</v>
      </c>
      <c r="F41" s="351" t="s">
        <v>3029</v>
      </c>
      <c r="G41" s="351">
        <v>5</v>
      </c>
      <c r="H41" s="351" t="s">
        <v>281</v>
      </c>
      <c r="I41" s="351" t="s">
        <v>3033</v>
      </c>
      <c r="J41" s="349" t="s">
        <v>3034</v>
      </c>
      <c r="K41" s="343" t="s">
        <v>2994</v>
      </c>
      <c r="L41" s="339"/>
      <c r="M41" s="339"/>
      <c r="N41" s="339"/>
      <c r="O41" s="339"/>
      <c r="P41" s="339"/>
      <c r="Q41" s="344"/>
    </row>
    <row r="42" spans="1:17" ht="118.8" x14ac:dyDescent="0.3">
      <c r="A42" s="339"/>
      <c r="B42" s="348" t="s">
        <v>3029</v>
      </c>
      <c r="C42" s="348" t="s">
        <v>3032</v>
      </c>
      <c r="D42" s="349" t="s">
        <v>293</v>
      </c>
      <c r="E42" s="360" t="s">
        <v>2991</v>
      </c>
      <c r="F42" s="351" t="s">
        <v>3029</v>
      </c>
      <c r="G42" s="351">
        <v>6</v>
      </c>
      <c r="H42" s="351" t="s">
        <v>3035</v>
      </c>
      <c r="I42" s="351" t="s">
        <v>3036</v>
      </c>
      <c r="J42" s="349" t="s">
        <v>3038</v>
      </c>
      <c r="K42" s="343" t="s">
        <v>2994</v>
      </c>
      <c r="L42" s="339"/>
      <c r="M42" s="339"/>
      <c r="N42" s="339"/>
      <c r="O42" s="339"/>
      <c r="P42" s="339"/>
      <c r="Q42" s="344"/>
    </row>
    <row r="43" spans="1:17" ht="18" customHeight="1" x14ac:dyDescent="0.3">
      <c r="A43" s="339"/>
      <c r="B43" s="348" t="s">
        <v>3029</v>
      </c>
      <c r="C43" s="348" t="s">
        <v>304</v>
      </c>
      <c r="D43" s="349" t="s">
        <v>304</v>
      </c>
      <c r="E43" s="360" t="s">
        <v>2991</v>
      </c>
      <c r="F43" s="351" t="s">
        <v>3029</v>
      </c>
      <c r="G43" s="351">
        <v>7</v>
      </c>
      <c r="H43" s="351" t="s">
        <v>304</v>
      </c>
      <c r="I43" s="351" t="s">
        <v>3039</v>
      </c>
      <c r="J43" s="349" t="s">
        <v>3040</v>
      </c>
      <c r="K43" s="343" t="s">
        <v>2994</v>
      </c>
      <c r="L43" s="339"/>
      <c r="M43" s="339"/>
      <c r="N43" s="339"/>
      <c r="O43" s="339"/>
      <c r="P43" s="339"/>
      <c r="Q43" s="344"/>
    </row>
    <row r="44" spans="1:17" ht="18" customHeight="1" x14ac:dyDescent="0.3">
      <c r="A44" s="339"/>
      <c r="B44" s="348" t="s">
        <v>3029</v>
      </c>
      <c r="C44" s="348" t="s">
        <v>304</v>
      </c>
      <c r="D44" s="349" t="s">
        <v>321</v>
      </c>
      <c r="E44" s="360" t="s">
        <v>2991</v>
      </c>
      <c r="F44" s="351" t="s">
        <v>3029</v>
      </c>
      <c r="G44" s="351">
        <v>8</v>
      </c>
      <c r="H44" s="351" t="s">
        <v>321</v>
      </c>
      <c r="I44" s="351" t="s">
        <v>3041</v>
      </c>
      <c r="J44" s="349" t="s">
        <v>3042</v>
      </c>
      <c r="K44" s="343" t="s">
        <v>2994</v>
      </c>
      <c r="L44" s="339"/>
      <c r="M44" s="339"/>
      <c r="N44" s="339"/>
      <c r="O44" s="339"/>
      <c r="P44" s="339"/>
      <c r="Q44" s="344"/>
    </row>
    <row r="45" spans="1:17" s="361" customFormat="1" ht="18" customHeight="1" x14ac:dyDescent="0.3">
      <c r="A45" s="339"/>
      <c r="B45" s="348" t="s">
        <v>3029</v>
      </c>
      <c r="C45" s="348" t="s">
        <v>304</v>
      </c>
      <c r="D45" s="349" t="s">
        <v>550</v>
      </c>
      <c r="E45" s="351" t="s">
        <v>3043</v>
      </c>
      <c r="F45" s="351" t="s">
        <v>3043</v>
      </c>
      <c r="G45" s="351">
        <v>51</v>
      </c>
      <c r="H45" s="351" t="s">
        <v>550</v>
      </c>
      <c r="I45" s="351" t="s">
        <v>3044</v>
      </c>
      <c r="J45" s="349" t="s">
        <v>3045</v>
      </c>
      <c r="K45" s="343" t="s">
        <v>2994</v>
      </c>
      <c r="L45" s="339"/>
      <c r="M45" s="339"/>
      <c r="N45" s="339"/>
      <c r="O45" s="339"/>
      <c r="P45" s="339"/>
      <c r="Q45" s="344"/>
    </row>
    <row r="46" spans="1:17" s="361" customFormat="1" ht="18" customHeight="1" x14ac:dyDescent="0.3">
      <c r="A46" s="339"/>
      <c r="B46" s="348" t="s">
        <v>3029</v>
      </c>
      <c r="C46" s="348" t="s">
        <v>304</v>
      </c>
      <c r="D46" s="349" t="s">
        <v>304</v>
      </c>
      <c r="E46" s="351" t="s">
        <v>2991</v>
      </c>
      <c r="F46" s="351" t="s">
        <v>3029</v>
      </c>
      <c r="G46" s="351">
        <v>7</v>
      </c>
      <c r="H46" s="351" t="s">
        <v>304</v>
      </c>
      <c r="I46" s="351" t="s">
        <v>3039</v>
      </c>
      <c r="J46" s="349" t="s">
        <v>3040</v>
      </c>
      <c r="K46" s="343" t="s">
        <v>2994</v>
      </c>
      <c r="L46" s="339"/>
      <c r="M46" s="339"/>
      <c r="N46" s="339"/>
      <c r="O46" s="339"/>
      <c r="P46" s="339"/>
      <c r="Q46" s="344"/>
    </row>
    <row r="47" spans="1:17" s="361" customFormat="1" ht="18" customHeight="1" x14ac:dyDescent="0.3">
      <c r="A47" s="339"/>
      <c r="B47" s="348" t="s">
        <v>3029</v>
      </c>
      <c r="C47" s="348" t="s">
        <v>304</v>
      </c>
      <c r="D47" s="349" t="s">
        <v>3046</v>
      </c>
      <c r="E47" s="351" t="s">
        <v>2994</v>
      </c>
      <c r="F47" s="351" t="s">
        <v>2994</v>
      </c>
      <c r="G47" s="351" t="s">
        <v>2994</v>
      </c>
      <c r="H47" s="351" t="s">
        <v>2994</v>
      </c>
      <c r="I47" s="351" t="s">
        <v>2994</v>
      </c>
      <c r="J47" s="349" t="s">
        <v>2994</v>
      </c>
      <c r="K47" s="343"/>
      <c r="L47" s="339"/>
      <c r="M47" s="339"/>
      <c r="N47" s="339"/>
      <c r="O47" s="339"/>
      <c r="P47" s="339"/>
      <c r="Q47" s="344"/>
    </row>
    <row r="48" spans="1:17" s="361" customFormat="1" ht="26.4" x14ac:dyDescent="0.3">
      <c r="A48" s="339"/>
      <c r="B48" s="348" t="s">
        <v>3029</v>
      </c>
      <c r="C48" s="348" t="s">
        <v>304</v>
      </c>
      <c r="D48" s="349" t="s">
        <v>321</v>
      </c>
      <c r="E48" s="351" t="s">
        <v>2991</v>
      </c>
      <c r="F48" s="351" t="s">
        <v>3029</v>
      </c>
      <c r="G48" s="351">
        <v>8</v>
      </c>
      <c r="H48" s="351" t="s">
        <v>321</v>
      </c>
      <c r="I48" s="351" t="s">
        <v>3041</v>
      </c>
      <c r="J48" s="349" t="s">
        <v>3042</v>
      </c>
      <c r="K48" s="343" t="s">
        <v>2994</v>
      </c>
      <c r="L48" s="339"/>
      <c r="M48" s="339"/>
      <c r="N48" s="339"/>
      <c r="O48" s="339"/>
      <c r="P48" s="339"/>
      <c r="Q48" s="345"/>
    </row>
    <row r="49" spans="1:17" s="361" customFormat="1" x14ac:dyDescent="0.3">
      <c r="A49" s="339"/>
      <c r="B49" s="357" t="s">
        <v>421</v>
      </c>
      <c r="C49" s="357" t="s">
        <v>421</v>
      </c>
      <c r="D49" s="341" t="s">
        <v>3047</v>
      </c>
      <c r="E49" s="362" t="s">
        <v>2994</v>
      </c>
      <c r="F49" s="362" t="s">
        <v>2994</v>
      </c>
      <c r="G49" s="362" t="s">
        <v>2994</v>
      </c>
      <c r="H49" s="362" t="s">
        <v>2994</v>
      </c>
      <c r="I49" s="362" t="s">
        <v>2994</v>
      </c>
      <c r="J49" s="362" t="s">
        <v>2994</v>
      </c>
      <c r="K49" s="343" t="s">
        <v>2994</v>
      </c>
      <c r="L49" s="339"/>
      <c r="M49" s="339"/>
      <c r="N49" s="339"/>
      <c r="O49" s="339"/>
      <c r="P49" s="339"/>
      <c r="Q49" s="345"/>
    </row>
    <row r="50" spans="1:17" s="361" customFormat="1" x14ac:dyDescent="0.3">
      <c r="A50" s="339"/>
      <c r="B50" s="357" t="s">
        <v>421</v>
      </c>
      <c r="C50" s="357" t="s">
        <v>421</v>
      </c>
      <c r="D50" s="341" t="s">
        <v>3048</v>
      </c>
      <c r="E50" s="362" t="s">
        <v>2994</v>
      </c>
      <c r="F50" s="362" t="s">
        <v>2994</v>
      </c>
      <c r="G50" s="362" t="s">
        <v>2994</v>
      </c>
      <c r="H50" s="362" t="s">
        <v>2994</v>
      </c>
      <c r="I50" s="362" t="s">
        <v>2994</v>
      </c>
      <c r="J50" s="362" t="s">
        <v>2994</v>
      </c>
      <c r="K50" s="343" t="s">
        <v>2994</v>
      </c>
      <c r="L50" s="339"/>
      <c r="M50" s="339"/>
      <c r="N50" s="339"/>
      <c r="O50" s="339"/>
      <c r="P50" s="339"/>
      <c r="Q50" s="345"/>
    </row>
    <row r="51" spans="1:17" s="361" customFormat="1" ht="277.2" x14ac:dyDescent="0.3">
      <c r="A51" s="339"/>
      <c r="B51" s="357" t="s">
        <v>421</v>
      </c>
      <c r="C51" s="357" t="s">
        <v>421</v>
      </c>
      <c r="D51" s="363" t="s">
        <v>2994</v>
      </c>
      <c r="E51" s="342" t="s">
        <v>3018</v>
      </c>
      <c r="F51" s="342" t="s">
        <v>421</v>
      </c>
      <c r="G51" s="342">
        <v>15</v>
      </c>
      <c r="H51" s="342" t="s">
        <v>421</v>
      </c>
      <c r="I51" s="342" t="s">
        <v>3049</v>
      </c>
      <c r="J51" s="342" t="s">
        <v>3050</v>
      </c>
      <c r="K51" s="343" t="s">
        <v>2994</v>
      </c>
      <c r="L51" s="339"/>
      <c r="M51" s="339"/>
      <c r="N51" s="339"/>
      <c r="O51" s="339"/>
      <c r="P51" s="339"/>
      <c r="Q51" s="345"/>
    </row>
    <row r="52" spans="1:17" s="361" customFormat="1" ht="132" x14ac:dyDescent="0.3">
      <c r="A52" s="339"/>
      <c r="B52" s="348" t="s">
        <v>3051</v>
      </c>
      <c r="C52" s="364" t="s">
        <v>2994</v>
      </c>
      <c r="D52" s="350" t="s">
        <v>2994</v>
      </c>
      <c r="E52" s="351" t="s">
        <v>3052</v>
      </c>
      <c r="F52" s="351" t="s">
        <v>3053</v>
      </c>
      <c r="G52" s="351">
        <v>44</v>
      </c>
      <c r="H52" s="351" t="s">
        <v>505</v>
      </c>
      <c r="I52" s="349" t="s">
        <v>3054</v>
      </c>
      <c r="J52" s="349" t="s">
        <v>3055</v>
      </c>
      <c r="K52" s="343" t="s">
        <v>2994</v>
      </c>
      <c r="L52" s="339"/>
      <c r="M52" s="339"/>
      <c r="N52" s="339"/>
      <c r="O52" s="339"/>
      <c r="P52" s="339"/>
      <c r="Q52" s="345"/>
    </row>
    <row r="53" spans="1:17" s="361" customFormat="1" x14ac:dyDescent="0.3">
      <c r="A53" s="339"/>
      <c r="B53" s="348" t="s">
        <v>3051</v>
      </c>
      <c r="C53" s="348" t="s">
        <v>472</v>
      </c>
      <c r="D53" s="349" t="s">
        <v>3056</v>
      </c>
      <c r="E53" s="350" t="s">
        <v>2994</v>
      </c>
      <c r="F53" s="350" t="s">
        <v>2994</v>
      </c>
      <c r="G53" s="350" t="s">
        <v>2994</v>
      </c>
      <c r="H53" s="350" t="s">
        <v>2994</v>
      </c>
      <c r="I53" s="350" t="s">
        <v>2994</v>
      </c>
      <c r="J53" s="350" t="s">
        <v>2994</v>
      </c>
      <c r="K53" s="343" t="s">
        <v>2994</v>
      </c>
      <c r="L53" s="339"/>
      <c r="M53" s="339"/>
      <c r="N53" s="339"/>
      <c r="O53" s="339"/>
      <c r="P53" s="339"/>
      <c r="Q53" s="345"/>
    </row>
    <row r="54" spans="1:17" s="361" customFormat="1" x14ac:dyDescent="0.3">
      <c r="A54" s="339"/>
      <c r="B54" s="348" t="s">
        <v>3051</v>
      </c>
      <c r="C54" s="348" t="s">
        <v>472</v>
      </c>
      <c r="D54" s="349" t="s">
        <v>3057</v>
      </c>
      <c r="E54" s="350" t="s">
        <v>2994</v>
      </c>
      <c r="F54" s="350" t="s">
        <v>2994</v>
      </c>
      <c r="G54" s="350" t="s">
        <v>2994</v>
      </c>
      <c r="H54" s="350" t="s">
        <v>2994</v>
      </c>
      <c r="I54" s="350" t="s">
        <v>2994</v>
      </c>
      <c r="J54" s="350" t="s">
        <v>2994</v>
      </c>
      <c r="K54" s="343" t="s">
        <v>2994</v>
      </c>
      <c r="L54" s="339"/>
      <c r="M54" s="339"/>
      <c r="N54" s="339"/>
      <c r="O54" s="339"/>
      <c r="P54" s="339"/>
      <c r="Q54" s="345"/>
    </row>
    <row r="55" spans="1:17" s="361" customFormat="1" x14ac:dyDescent="0.3">
      <c r="A55" s="339"/>
      <c r="B55" s="348" t="s">
        <v>3051</v>
      </c>
      <c r="C55" s="348" t="s">
        <v>472</v>
      </c>
      <c r="D55" s="349" t="s">
        <v>3058</v>
      </c>
      <c r="E55" s="350" t="s">
        <v>2994</v>
      </c>
      <c r="F55" s="350" t="s">
        <v>2994</v>
      </c>
      <c r="G55" s="350" t="s">
        <v>2994</v>
      </c>
      <c r="H55" s="350" t="s">
        <v>2994</v>
      </c>
      <c r="I55" s="350" t="s">
        <v>2994</v>
      </c>
      <c r="J55" s="350" t="s">
        <v>2994</v>
      </c>
      <c r="K55" s="343" t="s">
        <v>2994</v>
      </c>
      <c r="L55" s="339"/>
      <c r="M55" s="339"/>
      <c r="N55" s="339"/>
      <c r="O55" s="339"/>
      <c r="P55" s="339"/>
      <c r="Q55" s="345"/>
    </row>
    <row r="56" spans="1:17" s="361" customFormat="1" x14ac:dyDescent="0.3">
      <c r="A56" s="339"/>
      <c r="B56" s="348" t="s">
        <v>3051</v>
      </c>
      <c r="C56" s="348" t="s">
        <v>472</v>
      </c>
      <c r="D56" s="349" t="s">
        <v>3059</v>
      </c>
      <c r="E56" s="350" t="s">
        <v>2994</v>
      </c>
      <c r="F56" s="350" t="s">
        <v>2994</v>
      </c>
      <c r="G56" s="350" t="s">
        <v>2994</v>
      </c>
      <c r="H56" s="350" t="s">
        <v>2994</v>
      </c>
      <c r="I56" s="350" t="s">
        <v>2994</v>
      </c>
      <c r="J56" s="350" t="s">
        <v>2994</v>
      </c>
      <c r="K56" s="343" t="s">
        <v>2994</v>
      </c>
      <c r="L56" s="339"/>
      <c r="M56" s="339"/>
      <c r="N56" s="339"/>
      <c r="O56" s="339"/>
      <c r="P56" s="339"/>
      <c r="Q56" s="345"/>
    </row>
    <row r="57" spans="1:17" s="361" customFormat="1" x14ac:dyDescent="0.3">
      <c r="A57" s="339"/>
      <c r="B57" s="348" t="s">
        <v>3051</v>
      </c>
      <c r="C57" s="348" t="s">
        <v>472</v>
      </c>
      <c r="D57" s="349" t="s">
        <v>3060</v>
      </c>
      <c r="E57" s="350" t="s">
        <v>2994</v>
      </c>
      <c r="F57" s="350" t="s">
        <v>2994</v>
      </c>
      <c r="G57" s="350" t="s">
        <v>2994</v>
      </c>
      <c r="H57" s="350" t="s">
        <v>2994</v>
      </c>
      <c r="I57" s="350" t="s">
        <v>2994</v>
      </c>
      <c r="J57" s="350" t="s">
        <v>2994</v>
      </c>
      <c r="K57" s="343" t="s">
        <v>2994</v>
      </c>
      <c r="L57" s="339"/>
      <c r="M57" s="339"/>
      <c r="N57" s="339"/>
      <c r="O57" s="339"/>
      <c r="P57" s="339"/>
      <c r="Q57" s="345"/>
    </row>
    <row r="58" spans="1:17" s="361" customFormat="1" ht="224.4" x14ac:dyDescent="0.3">
      <c r="A58" s="339"/>
      <c r="B58" s="348" t="s">
        <v>3051</v>
      </c>
      <c r="C58" s="348" t="s">
        <v>472</v>
      </c>
      <c r="D58" s="353" t="s">
        <v>2994</v>
      </c>
      <c r="E58" s="351" t="s">
        <v>3052</v>
      </c>
      <c r="F58" s="351" t="s">
        <v>3053</v>
      </c>
      <c r="G58" s="351">
        <v>41</v>
      </c>
      <c r="H58" s="351" t="s">
        <v>472</v>
      </c>
      <c r="I58" s="356" t="s">
        <v>3061</v>
      </c>
      <c r="J58" s="349" t="s">
        <v>3062</v>
      </c>
      <c r="K58" s="343" t="s">
        <v>2994</v>
      </c>
      <c r="L58" s="339"/>
      <c r="M58" s="339"/>
      <c r="N58" s="339"/>
      <c r="O58" s="339"/>
      <c r="P58" s="339"/>
      <c r="Q58" s="345"/>
    </row>
    <row r="59" spans="1:17" s="361" customFormat="1" x14ac:dyDescent="0.3">
      <c r="A59" s="339"/>
      <c r="B59" s="348" t="s">
        <v>3051</v>
      </c>
      <c r="C59" s="348" t="s">
        <v>498</v>
      </c>
      <c r="D59" s="349" t="s">
        <v>3063</v>
      </c>
      <c r="E59" s="350" t="s">
        <v>2994</v>
      </c>
      <c r="F59" s="350" t="s">
        <v>2994</v>
      </c>
      <c r="G59" s="350" t="s">
        <v>2994</v>
      </c>
      <c r="H59" s="350" t="s">
        <v>2994</v>
      </c>
      <c r="I59" s="350" t="s">
        <v>2994</v>
      </c>
      <c r="J59" s="350" t="s">
        <v>2994</v>
      </c>
      <c r="K59" s="343" t="s">
        <v>2994</v>
      </c>
      <c r="L59" s="339"/>
      <c r="M59" s="339"/>
      <c r="N59" s="339"/>
      <c r="O59" s="339"/>
      <c r="P59" s="339"/>
      <c r="Q59" s="345"/>
    </row>
    <row r="60" spans="1:17" s="361" customFormat="1" x14ac:dyDescent="0.3">
      <c r="A60" s="339"/>
      <c r="B60" s="348" t="s">
        <v>3051</v>
      </c>
      <c r="C60" s="348" t="s">
        <v>498</v>
      </c>
      <c r="D60" s="349" t="s">
        <v>3064</v>
      </c>
      <c r="E60" s="350" t="s">
        <v>2994</v>
      </c>
      <c r="F60" s="350" t="s">
        <v>2994</v>
      </c>
      <c r="G60" s="350" t="s">
        <v>2994</v>
      </c>
      <c r="H60" s="350" t="s">
        <v>2994</v>
      </c>
      <c r="I60" s="350" t="s">
        <v>2994</v>
      </c>
      <c r="J60" s="350" t="s">
        <v>2994</v>
      </c>
      <c r="K60" s="343" t="s">
        <v>2994</v>
      </c>
      <c r="L60" s="339"/>
      <c r="M60" s="339"/>
      <c r="N60" s="339"/>
      <c r="O60" s="339"/>
      <c r="P60" s="339"/>
      <c r="Q60" s="345"/>
    </row>
    <row r="61" spans="1:17" s="361" customFormat="1" x14ac:dyDescent="0.3">
      <c r="A61" s="339"/>
      <c r="B61" s="348" t="s">
        <v>3051</v>
      </c>
      <c r="C61" s="348" t="s">
        <v>498</v>
      </c>
      <c r="D61" s="349" t="s">
        <v>3065</v>
      </c>
      <c r="E61" s="350" t="s">
        <v>2994</v>
      </c>
      <c r="F61" s="350" t="s">
        <v>2994</v>
      </c>
      <c r="G61" s="350" t="s">
        <v>2994</v>
      </c>
      <c r="H61" s="350" t="s">
        <v>2994</v>
      </c>
      <c r="I61" s="350" t="s">
        <v>2994</v>
      </c>
      <c r="J61" s="350" t="s">
        <v>2994</v>
      </c>
      <c r="K61" s="343" t="s">
        <v>2994</v>
      </c>
      <c r="L61" s="339"/>
      <c r="M61" s="339"/>
      <c r="N61" s="339"/>
      <c r="O61" s="339"/>
      <c r="P61" s="339"/>
      <c r="Q61" s="345"/>
    </row>
    <row r="62" spans="1:17" s="361" customFormat="1" x14ac:dyDescent="0.3">
      <c r="A62" s="339"/>
      <c r="B62" s="348" t="s">
        <v>3051</v>
      </c>
      <c r="C62" s="348" t="s">
        <v>498</v>
      </c>
      <c r="D62" s="349" t="s">
        <v>3066</v>
      </c>
      <c r="E62" s="350" t="s">
        <v>2994</v>
      </c>
      <c r="F62" s="350" t="s">
        <v>2994</v>
      </c>
      <c r="G62" s="350" t="s">
        <v>2994</v>
      </c>
      <c r="H62" s="350" t="s">
        <v>2994</v>
      </c>
      <c r="I62" s="350" t="s">
        <v>2994</v>
      </c>
      <c r="J62" s="350" t="s">
        <v>2994</v>
      </c>
      <c r="K62" s="343" t="s">
        <v>2994</v>
      </c>
      <c r="L62" s="339"/>
      <c r="M62" s="339"/>
      <c r="N62" s="339"/>
      <c r="O62" s="339"/>
      <c r="P62" s="339"/>
      <c r="Q62" s="345"/>
    </row>
    <row r="63" spans="1:17" s="361" customFormat="1" ht="39.6" x14ac:dyDescent="0.3">
      <c r="A63" s="339"/>
      <c r="B63" s="348" t="s">
        <v>3051</v>
      </c>
      <c r="C63" s="348" t="s">
        <v>498</v>
      </c>
      <c r="D63" s="353" t="s">
        <v>2994</v>
      </c>
      <c r="E63" s="351" t="s">
        <v>3052</v>
      </c>
      <c r="F63" s="351" t="s">
        <v>3053</v>
      </c>
      <c r="G63" s="351">
        <v>42</v>
      </c>
      <c r="H63" s="351" t="s">
        <v>498</v>
      </c>
      <c r="I63" s="351" t="s">
        <v>3067</v>
      </c>
      <c r="J63" s="349" t="s">
        <v>3068</v>
      </c>
      <c r="K63" s="343" t="s">
        <v>2994</v>
      </c>
      <c r="L63" s="339"/>
      <c r="M63" s="339"/>
      <c r="N63" s="339"/>
      <c r="O63" s="339"/>
      <c r="P63" s="339"/>
      <c r="Q63" s="345"/>
    </row>
    <row r="64" spans="1:17" s="361" customFormat="1" ht="26.4" x14ac:dyDescent="0.3">
      <c r="A64" s="339"/>
      <c r="B64" s="348" t="s">
        <v>3051</v>
      </c>
      <c r="C64" s="348" t="s">
        <v>498</v>
      </c>
      <c r="D64" s="353" t="s">
        <v>2994</v>
      </c>
      <c r="E64" s="351" t="s">
        <v>3052</v>
      </c>
      <c r="F64" s="351" t="s">
        <v>3053</v>
      </c>
      <c r="G64" s="351">
        <v>43</v>
      </c>
      <c r="H64" s="351" t="s">
        <v>504</v>
      </c>
      <c r="I64" s="351"/>
      <c r="J64" s="349"/>
      <c r="K64" s="343" t="s">
        <v>2994</v>
      </c>
      <c r="L64" s="339"/>
      <c r="M64" s="339"/>
      <c r="N64" s="339"/>
      <c r="O64" s="339"/>
      <c r="P64" s="339"/>
      <c r="Q64" s="345"/>
    </row>
    <row r="65" spans="1:17" s="361" customFormat="1" x14ac:dyDescent="0.3">
      <c r="A65" s="339"/>
      <c r="B65" s="348" t="s">
        <v>3051</v>
      </c>
      <c r="C65" s="348" t="s">
        <v>3069</v>
      </c>
      <c r="D65" s="350" t="s">
        <v>542</v>
      </c>
      <c r="E65" s="350" t="s">
        <v>2994</v>
      </c>
      <c r="F65" s="350" t="s">
        <v>2994</v>
      </c>
      <c r="G65" s="350" t="s">
        <v>2994</v>
      </c>
      <c r="H65" s="350" t="s">
        <v>2994</v>
      </c>
      <c r="I65" s="350" t="s">
        <v>2994</v>
      </c>
      <c r="J65" s="350" t="s">
        <v>2994</v>
      </c>
      <c r="K65" s="343" t="s">
        <v>2994</v>
      </c>
      <c r="L65" s="339"/>
      <c r="M65" s="339"/>
      <c r="N65" s="339"/>
      <c r="O65" s="339"/>
      <c r="P65" s="339"/>
      <c r="Q65" s="345"/>
    </row>
    <row r="66" spans="1:17" s="361" customFormat="1" x14ac:dyDescent="0.3">
      <c r="A66" s="339"/>
      <c r="B66" s="348" t="s">
        <v>3051</v>
      </c>
      <c r="C66" s="348" t="s">
        <v>3069</v>
      </c>
      <c r="D66" s="350" t="s">
        <v>3070</v>
      </c>
      <c r="E66" s="350" t="s">
        <v>2994</v>
      </c>
      <c r="F66" s="350" t="s">
        <v>2994</v>
      </c>
      <c r="G66" s="350" t="s">
        <v>2994</v>
      </c>
      <c r="H66" s="350" t="s">
        <v>2994</v>
      </c>
      <c r="I66" s="350" t="s">
        <v>2994</v>
      </c>
      <c r="J66" s="350" t="s">
        <v>2994</v>
      </c>
      <c r="K66" s="343" t="s">
        <v>2994</v>
      </c>
      <c r="L66" s="339"/>
      <c r="M66" s="339"/>
      <c r="N66" s="339"/>
      <c r="O66" s="339"/>
      <c r="P66" s="339"/>
      <c r="Q66" s="345"/>
    </row>
    <row r="67" spans="1:17" s="361" customFormat="1" ht="52.8" x14ac:dyDescent="0.3">
      <c r="A67" s="339"/>
      <c r="B67" s="348" t="s">
        <v>3051</v>
      </c>
      <c r="C67" s="348" t="s">
        <v>3069</v>
      </c>
      <c r="D67" s="349" t="s">
        <v>517</v>
      </c>
      <c r="E67" s="351" t="s">
        <v>3052</v>
      </c>
      <c r="F67" s="351" t="s">
        <v>3071</v>
      </c>
      <c r="G67" s="351">
        <v>45</v>
      </c>
      <c r="H67" s="351" t="s">
        <v>517</v>
      </c>
      <c r="I67" s="351" t="s">
        <v>3072</v>
      </c>
      <c r="J67" s="349" t="s">
        <v>3073</v>
      </c>
      <c r="K67" s="343" t="s">
        <v>2994</v>
      </c>
      <c r="L67" s="339"/>
      <c r="M67" s="339"/>
      <c r="N67" s="339"/>
      <c r="O67" s="339"/>
      <c r="P67" s="339"/>
      <c r="Q67" s="345"/>
    </row>
    <row r="68" spans="1:17" s="361" customFormat="1" ht="118.8" x14ac:dyDescent="0.3">
      <c r="A68" s="339"/>
      <c r="B68" s="348" t="s">
        <v>3051</v>
      </c>
      <c r="C68" s="348" t="s">
        <v>3069</v>
      </c>
      <c r="D68" s="349" t="s">
        <v>522</v>
      </c>
      <c r="E68" s="351" t="s">
        <v>3052</v>
      </c>
      <c r="F68" s="351" t="s">
        <v>3071</v>
      </c>
      <c r="G68" s="351">
        <v>46</v>
      </c>
      <c r="H68" s="351" t="s">
        <v>522</v>
      </c>
      <c r="I68" s="351" t="s">
        <v>3074</v>
      </c>
      <c r="J68" s="349" t="s">
        <v>3075</v>
      </c>
      <c r="K68" s="343" t="s">
        <v>2994</v>
      </c>
      <c r="L68" s="339"/>
      <c r="M68" s="339"/>
      <c r="N68" s="339"/>
      <c r="O68" s="339"/>
      <c r="P68" s="339"/>
      <c r="Q68" s="345"/>
    </row>
    <row r="69" spans="1:17" s="361" customFormat="1" ht="18" customHeight="1" x14ac:dyDescent="0.3">
      <c r="A69" s="339"/>
      <c r="B69" s="348" t="s">
        <v>3051</v>
      </c>
      <c r="C69" s="348" t="s">
        <v>3069</v>
      </c>
      <c r="D69" s="349" t="s">
        <v>532</v>
      </c>
      <c r="E69" s="351" t="s">
        <v>3052</v>
      </c>
      <c r="F69" s="351" t="s">
        <v>3071</v>
      </c>
      <c r="G69" s="351">
        <v>47</v>
      </c>
      <c r="H69" s="351" t="s">
        <v>532</v>
      </c>
      <c r="I69" s="351" t="s">
        <v>3076</v>
      </c>
      <c r="J69" s="349" t="s">
        <v>3077</v>
      </c>
      <c r="K69" s="343" t="s">
        <v>2994</v>
      </c>
      <c r="L69" s="339"/>
      <c r="M69" s="339"/>
      <c r="N69" s="339"/>
      <c r="O69" s="339"/>
      <c r="P69" s="339"/>
      <c r="Q69" s="345"/>
    </row>
    <row r="70" spans="1:17" s="361" customFormat="1" ht="18" customHeight="1" x14ac:dyDescent="0.3">
      <c r="A70" s="339"/>
      <c r="B70" s="348" t="s">
        <v>3051</v>
      </c>
      <c r="C70" s="348" t="s">
        <v>3069</v>
      </c>
      <c r="D70" s="349" t="s">
        <v>540</v>
      </c>
      <c r="E70" s="351" t="s">
        <v>3052</v>
      </c>
      <c r="F70" s="351" t="s">
        <v>3071</v>
      </c>
      <c r="G70" s="351">
        <v>48</v>
      </c>
      <c r="H70" s="351" t="s">
        <v>540</v>
      </c>
      <c r="I70" s="351">
        <v>56</v>
      </c>
      <c r="J70" s="349" t="s">
        <v>541</v>
      </c>
      <c r="K70" s="343" t="s">
        <v>2994</v>
      </c>
      <c r="L70" s="339"/>
      <c r="M70" s="339"/>
      <c r="N70" s="339"/>
      <c r="O70" s="339"/>
      <c r="P70" s="339"/>
      <c r="Q70" s="345"/>
    </row>
    <row r="71" spans="1:17" s="361" customFormat="1" ht="18" customHeight="1" x14ac:dyDescent="0.3">
      <c r="A71" s="339"/>
      <c r="B71" s="348" t="s">
        <v>3051</v>
      </c>
      <c r="C71" s="348" t="s">
        <v>3069</v>
      </c>
      <c r="D71" s="353" t="s">
        <v>2994</v>
      </c>
      <c r="E71" s="351" t="s">
        <v>3052</v>
      </c>
      <c r="F71" s="351" t="s">
        <v>3071</v>
      </c>
      <c r="G71" s="351">
        <v>49</v>
      </c>
      <c r="H71" s="351" t="s">
        <v>542</v>
      </c>
      <c r="I71" s="351"/>
      <c r="J71" s="349"/>
      <c r="K71" s="343" t="s">
        <v>2994</v>
      </c>
      <c r="L71" s="339"/>
      <c r="M71" s="339"/>
      <c r="N71" s="339"/>
      <c r="O71" s="339"/>
      <c r="P71" s="339"/>
      <c r="Q71" s="345"/>
    </row>
    <row r="72" spans="1:17" s="361" customFormat="1" ht="18" customHeight="1" x14ac:dyDescent="0.3">
      <c r="A72" s="339"/>
      <c r="B72" s="357" t="s">
        <v>3043</v>
      </c>
      <c r="C72" s="357" t="s">
        <v>2561</v>
      </c>
      <c r="D72" s="341" t="s">
        <v>3078</v>
      </c>
      <c r="E72" s="362" t="s">
        <v>2994</v>
      </c>
      <c r="F72" s="362" t="s">
        <v>2994</v>
      </c>
      <c r="G72" s="362" t="s">
        <v>2994</v>
      </c>
      <c r="H72" s="362" t="s">
        <v>2994</v>
      </c>
      <c r="I72" s="362" t="s">
        <v>2994</v>
      </c>
      <c r="J72" s="362" t="s">
        <v>2994</v>
      </c>
      <c r="K72" s="343" t="s">
        <v>2994</v>
      </c>
      <c r="L72" s="339"/>
      <c r="M72" s="339"/>
      <c r="N72" s="339"/>
      <c r="O72" s="339"/>
      <c r="P72" s="339"/>
      <c r="Q72" s="345"/>
    </row>
    <row r="73" spans="1:17" s="361" customFormat="1" ht="18" customHeight="1" x14ac:dyDescent="0.3">
      <c r="A73" s="339"/>
      <c r="B73" s="357" t="s">
        <v>3043</v>
      </c>
      <c r="C73" s="357" t="s">
        <v>2561</v>
      </c>
      <c r="D73" s="341" t="s">
        <v>574</v>
      </c>
      <c r="E73" s="362" t="s">
        <v>2994</v>
      </c>
      <c r="F73" s="362" t="s">
        <v>2994</v>
      </c>
      <c r="G73" s="362" t="s">
        <v>2994</v>
      </c>
      <c r="H73" s="362" t="s">
        <v>2994</v>
      </c>
      <c r="I73" s="362" t="s">
        <v>2994</v>
      </c>
      <c r="J73" s="362" t="s">
        <v>2994</v>
      </c>
      <c r="K73" s="343" t="s">
        <v>2994</v>
      </c>
      <c r="L73" s="339"/>
      <c r="M73" s="339"/>
      <c r="N73" s="339"/>
      <c r="O73" s="339"/>
      <c r="P73" s="339"/>
      <c r="Q73" s="345"/>
    </row>
    <row r="74" spans="1:17" s="361" customFormat="1" ht="18" customHeight="1" x14ac:dyDescent="0.3">
      <c r="A74" s="339"/>
      <c r="B74" s="357" t="s">
        <v>3043</v>
      </c>
      <c r="C74" s="357" t="s">
        <v>2561</v>
      </c>
      <c r="D74" s="341" t="s">
        <v>544</v>
      </c>
      <c r="E74" s="342" t="s">
        <v>3043</v>
      </c>
      <c r="F74" s="342" t="s">
        <v>3043</v>
      </c>
      <c r="G74" s="342">
        <v>50</v>
      </c>
      <c r="H74" s="342" t="s">
        <v>544</v>
      </c>
      <c r="I74" s="342" t="s">
        <v>3079</v>
      </c>
      <c r="J74" s="341" t="s">
        <v>3080</v>
      </c>
      <c r="K74" s="343" t="s">
        <v>2994</v>
      </c>
      <c r="L74" s="339"/>
      <c r="M74" s="339"/>
      <c r="N74" s="339"/>
      <c r="O74" s="339"/>
      <c r="P74" s="339"/>
      <c r="Q74" s="344"/>
    </row>
    <row r="75" spans="1:17" s="365" customFormat="1" ht="66" x14ac:dyDescent="0.3">
      <c r="A75" s="339"/>
      <c r="B75" s="357" t="s">
        <v>3043</v>
      </c>
      <c r="C75" s="357" t="s">
        <v>2561</v>
      </c>
      <c r="D75" s="341" t="s">
        <v>555</v>
      </c>
      <c r="E75" s="342" t="s">
        <v>3043</v>
      </c>
      <c r="F75" s="342" t="s">
        <v>3043</v>
      </c>
      <c r="G75" s="342">
        <v>52</v>
      </c>
      <c r="H75" s="342" t="s">
        <v>555</v>
      </c>
      <c r="I75" s="342" t="s">
        <v>3081</v>
      </c>
      <c r="J75" s="341" t="s">
        <v>3082</v>
      </c>
      <c r="K75" s="343" t="s">
        <v>2994</v>
      </c>
      <c r="L75" s="339"/>
      <c r="M75" s="339"/>
      <c r="N75" s="339"/>
      <c r="O75" s="339"/>
      <c r="P75" s="339"/>
      <c r="Q75" s="344"/>
    </row>
    <row r="76" spans="1:17" s="365" customFormat="1" ht="26.4" x14ac:dyDescent="0.3">
      <c r="A76" s="339"/>
      <c r="B76" s="357" t="s">
        <v>3043</v>
      </c>
      <c r="C76" s="357" t="s">
        <v>2561</v>
      </c>
      <c r="D76" s="341" t="s">
        <v>3083</v>
      </c>
      <c r="E76" s="342" t="s">
        <v>3043</v>
      </c>
      <c r="F76" s="342" t="s">
        <v>3043</v>
      </c>
      <c r="G76" s="342">
        <v>53</v>
      </c>
      <c r="H76" s="342" t="s">
        <v>561</v>
      </c>
      <c r="I76" s="342" t="s">
        <v>3084</v>
      </c>
      <c r="J76" s="341" t="s">
        <v>3085</v>
      </c>
      <c r="K76" s="343" t="s">
        <v>2994</v>
      </c>
      <c r="L76" s="339"/>
      <c r="M76" s="339"/>
      <c r="N76" s="339"/>
      <c r="O76" s="339"/>
      <c r="P76" s="339"/>
      <c r="Q76" s="344"/>
    </row>
    <row r="77" spans="1:17" s="365" customFormat="1" x14ac:dyDescent="0.3">
      <c r="A77" s="339"/>
      <c r="B77" s="357" t="s">
        <v>3043</v>
      </c>
      <c r="C77" s="357" t="s">
        <v>2561</v>
      </c>
      <c r="D77" s="341" t="s">
        <v>566</v>
      </c>
      <c r="E77" s="342" t="s">
        <v>3043</v>
      </c>
      <c r="F77" s="342" t="s">
        <v>3043</v>
      </c>
      <c r="G77" s="342">
        <v>54</v>
      </c>
      <c r="H77" s="342" t="s">
        <v>566</v>
      </c>
      <c r="I77" s="342"/>
      <c r="J77" s="341"/>
      <c r="K77" s="343" t="s">
        <v>2994</v>
      </c>
      <c r="L77" s="339"/>
      <c r="M77" s="339"/>
      <c r="N77" s="339"/>
      <c r="O77" s="339"/>
      <c r="P77" s="339"/>
      <c r="Q77" s="344"/>
    </row>
    <row r="78" spans="1:17" s="361" customFormat="1" x14ac:dyDescent="0.3">
      <c r="A78" s="339"/>
      <c r="B78" s="357" t="s">
        <v>3043</v>
      </c>
      <c r="C78" s="357" t="s">
        <v>2561</v>
      </c>
      <c r="D78" s="363" t="s">
        <v>2994</v>
      </c>
      <c r="E78" s="342" t="s">
        <v>3043</v>
      </c>
      <c r="F78" s="342" t="s">
        <v>3043</v>
      </c>
      <c r="G78" s="342">
        <v>56</v>
      </c>
      <c r="H78" s="342" t="s">
        <v>574</v>
      </c>
      <c r="I78" s="342"/>
      <c r="J78" s="341"/>
      <c r="K78" s="343" t="s">
        <v>2994</v>
      </c>
      <c r="L78" s="339"/>
      <c r="M78" s="339"/>
      <c r="N78" s="339"/>
      <c r="O78" s="339"/>
      <c r="P78" s="339"/>
      <c r="Q78" s="344"/>
    </row>
    <row r="79" spans="1:17" s="339" customFormat="1" ht="79.2" x14ac:dyDescent="0.3">
      <c r="B79" s="357" t="s">
        <v>3043</v>
      </c>
      <c r="C79" s="357" t="s">
        <v>3086</v>
      </c>
      <c r="D79" s="363" t="s">
        <v>2994</v>
      </c>
      <c r="E79" s="342" t="s">
        <v>3043</v>
      </c>
      <c r="F79" s="342" t="s">
        <v>3043</v>
      </c>
      <c r="G79" s="342">
        <v>55</v>
      </c>
      <c r="H79" s="342" t="s">
        <v>567</v>
      </c>
      <c r="I79" s="342" t="s">
        <v>3087</v>
      </c>
      <c r="J79" s="341" t="s">
        <v>3088</v>
      </c>
      <c r="K79" s="343" t="s">
        <v>2994</v>
      </c>
      <c r="Q79" s="344"/>
    </row>
    <row r="80" spans="1:17" s="339" customFormat="1" x14ac:dyDescent="0.3">
      <c r="B80" s="357" t="s">
        <v>3043</v>
      </c>
      <c r="C80" s="357" t="s">
        <v>3086</v>
      </c>
      <c r="D80" s="363" t="s">
        <v>3089</v>
      </c>
      <c r="E80" s="342" t="s">
        <v>2994</v>
      </c>
      <c r="F80" s="342" t="s">
        <v>2994</v>
      </c>
      <c r="G80" s="342" t="s">
        <v>2994</v>
      </c>
      <c r="H80" s="342" t="s">
        <v>2994</v>
      </c>
      <c r="I80" s="342" t="s">
        <v>2994</v>
      </c>
      <c r="J80" s="341" t="s">
        <v>2994</v>
      </c>
      <c r="K80" s="343"/>
      <c r="Q80" s="344"/>
    </row>
    <row r="81" spans="1:17" s="339" customFormat="1" ht="26.4" x14ac:dyDescent="0.3">
      <c r="B81" s="357" t="s">
        <v>3043</v>
      </c>
      <c r="C81" s="357" t="s">
        <v>3086</v>
      </c>
      <c r="D81" s="363" t="s">
        <v>3090</v>
      </c>
      <c r="E81" s="342" t="s">
        <v>2994</v>
      </c>
      <c r="F81" s="342" t="s">
        <v>2994</v>
      </c>
      <c r="G81" s="342" t="s">
        <v>2994</v>
      </c>
      <c r="H81" s="342" t="s">
        <v>2994</v>
      </c>
      <c r="I81" s="342" t="s">
        <v>2994</v>
      </c>
      <c r="J81" s="341" t="s">
        <v>2994</v>
      </c>
      <c r="K81" s="343"/>
      <c r="Q81" s="344"/>
    </row>
    <row r="82" spans="1:17" s="339" customFormat="1" x14ac:dyDescent="0.3">
      <c r="B82" s="348" t="s">
        <v>3091</v>
      </c>
      <c r="C82" s="348" t="s">
        <v>576</v>
      </c>
      <c r="D82" s="349" t="s">
        <v>3092</v>
      </c>
      <c r="E82" s="350" t="s">
        <v>2994</v>
      </c>
      <c r="F82" s="350" t="s">
        <v>2994</v>
      </c>
      <c r="G82" s="350" t="s">
        <v>2994</v>
      </c>
      <c r="H82" s="350" t="s">
        <v>2994</v>
      </c>
      <c r="I82" s="350" t="s">
        <v>2994</v>
      </c>
      <c r="J82" s="350" t="s">
        <v>2994</v>
      </c>
      <c r="K82" s="343" t="s">
        <v>2994</v>
      </c>
      <c r="Q82" s="344"/>
    </row>
    <row r="83" spans="1:17" s="339" customFormat="1" x14ac:dyDescent="0.3">
      <c r="B83" s="348" t="s">
        <v>3091</v>
      </c>
      <c r="C83" s="348" t="s">
        <v>576</v>
      </c>
      <c r="D83" s="349" t="s">
        <v>580</v>
      </c>
      <c r="E83" s="350" t="s">
        <v>2994</v>
      </c>
      <c r="F83" s="350" t="s">
        <v>2994</v>
      </c>
      <c r="G83" s="350" t="s">
        <v>2994</v>
      </c>
      <c r="H83" s="350" t="s">
        <v>2994</v>
      </c>
      <c r="I83" s="350" t="s">
        <v>2994</v>
      </c>
      <c r="J83" s="350" t="s">
        <v>2994</v>
      </c>
      <c r="K83" s="343" t="s">
        <v>2994</v>
      </c>
      <c r="Q83" s="344"/>
    </row>
    <row r="84" spans="1:17" s="339" customFormat="1" x14ac:dyDescent="0.3">
      <c r="B84" s="348" t="s">
        <v>3091</v>
      </c>
      <c r="C84" s="348" t="s">
        <v>576</v>
      </c>
      <c r="D84" s="349" t="s">
        <v>3093</v>
      </c>
      <c r="E84" s="350" t="s">
        <v>2994</v>
      </c>
      <c r="F84" s="350" t="s">
        <v>2994</v>
      </c>
      <c r="G84" s="350" t="s">
        <v>2994</v>
      </c>
      <c r="H84" s="350" t="s">
        <v>2994</v>
      </c>
      <c r="I84" s="350" t="s">
        <v>2994</v>
      </c>
      <c r="J84" s="350" t="s">
        <v>2994</v>
      </c>
      <c r="K84" s="343" t="s">
        <v>2994</v>
      </c>
      <c r="Q84" s="344"/>
    </row>
    <row r="85" spans="1:17" s="339" customFormat="1" ht="52.8" x14ac:dyDescent="0.3">
      <c r="A85" s="366"/>
      <c r="B85" s="348" t="s">
        <v>3091</v>
      </c>
      <c r="C85" s="348" t="s">
        <v>576</v>
      </c>
      <c r="D85" s="351" t="s">
        <v>2994</v>
      </c>
      <c r="E85" s="351" t="s">
        <v>3094</v>
      </c>
      <c r="F85" s="351" t="s">
        <v>3094</v>
      </c>
      <c r="G85" s="351">
        <v>57</v>
      </c>
      <c r="H85" s="351" t="s">
        <v>3095</v>
      </c>
      <c r="I85" s="351" t="s">
        <v>3096</v>
      </c>
      <c r="J85" s="351" t="s">
        <v>3097</v>
      </c>
      <c r="K85" s="343" t="s">
        <v>2994</v>
      </c>
      <c r="Q85" s="367"/>
    </row>
    <row r="86" spans="1:17" s="339" customFormat="1" ht="26.4" x14ac:dyDescent="0.3">
      <c r="A86" s="366"/>
      <c r="B86" s="357" t="s">
        <v>3098</v>
      </c>
      <c r="C86" s="357" t="s">
        <v>3099</v>
      </c>
      <c r="D86" s="341" t="s">
        <v>3099</v>
      </c>
      <c r="E86" s="342" t="s">
        <v>49</v>
      </c>
      <c r="F86" s="342" t="s">
        <v>3100</v>
      </c>
      <c r="G86" s="342">
        <v>27</v>
      </c>
      <c r="H86" s="342" t="s">
        <v>622</v>
      </c>
      <c r="I86" s="342">
        <v>26.2</v>
      </c>
      <c r="J86" s="341" t="s">
        <v>624</v>
      </c>
      <c r="K86" s="343" t="s">
        <v>2994</v>
      </c>
      <c r="Q86" s="367"/>
    </row>
    <row r="87" spans="1:17" s="339" customFormat="1" ht="26.4" x14ac:dyDescent="0.3">
      <c r="A87" s="366"/>
      <c r="B87" s="357" t="s">
        <v>3098</v>
      </c>
      <c r="C87" s="357" t="s">
        <v>3099</v>
      </c>
      <c r="D87" s="341" t="s">
        <v>3099</v>
      </c>
      <c r="E87" s="342" t="s">
        <v>49</v>
      </c>
      <c r="F87" s="342" t="s">
        <v>3100</v>
      </c>
      <c r="G87" s="342">
        <v>29</v>
      </c>
      <c r="H87" s="342" t="s">
        <v>633</v>
      </c>
      <c r="I87" s="342">
        <v>26.8</v>
      </c>
      <c r="J87" s="341" t="s">
        <v>635</v>
      </c>
      <c r="K87" s="343" t="s">
        <v>2994</v>
      </c>
      <c r="Q87" s="365"/>
    </row>
    <row r="88" spans="1:17" ht="39.6" x14ac:dyDescent="0.3">
      <c r="A88" s="366"/>
      <c r="B88" s="357" t="s">
        <v>3098</v>
      </c>
      <c r="C88" s="357" t="s">
        <v>3099</v>
      </c>
      <c r="D88" s="342" t="s">
        <v>3099</v>
      </c>
      <c r="E88" s="342" t="s">
        <v>49</v>
      </c>
      <c r="F88" s="342" t="s">
        <v>3100</v>
      </c>
      <c r="G88" s="342">
        <v>30</v>
      </c>
      <c r="H88" s="342" t="s">
        <v>636</v>
      </c>
      <c r="I88" s="341">
        <v>26.1</v>
      </c>
      <c r="J88" s="341" t="s">
        <v>3101</v>
      </c>
      <c r="K88" s="343" t="s">
        <v>2994</v>
      </c>
      <c r="L88" s="365"/>
      <c r="M88" s="365"/>
      <c r="N88" s="365"/>
      <c r="O88" s="365"/>
      <c r="P88" s="365"/>
      <c r="Q88" s="365"/>
    </row>
    <row r="89" spans="1:17" ht="26.4" x14ac:dyDescent="0.3">
      <c r="A89" s="366"/>
      <c r="B89" s="357" t="s">
        <v>3098</v>
      </c>
      <c r="C89" s="357" t="s">
        <v>3099</v>
      </c>
      <c r="D89" s="342" t="s">
        <v>3099</v>
      </c>
      <c r="E89" s="342" t="s">
        <v>49</v>
      </c>
      <c r="F89" s="342" t="s">
        <v>3100</v>
      </c>
      <c r="G89" s="342">
        <v>31</v>
      </c>
      <c r="H89" s="342" t="s">
        <v>640</v>
      </c>
      <c r="I89" s="341"/>
      <c r="J89" s="341"/>
      <c r="K89" s="343" t="s">
        <v>2994</v>
      </c>
      <c r="L89" s="365"/>
      <c r="M89" s="365"/>
      <c r="N89" s="365"/>
      <c r="O89" s="365"/>
      <c r="P89" s="365"/>
      <c r="Q89" s="365"/>
    </row>
    <row r="90" spans="1:17" ht="26.4" x14ac:dyDescent="0.3">
      <c r="A90" s="366"/>
      <c r="B90" s="357" t="s">
        <v>3098</v>
      </c>
      <c r="C90" s="357" t="s">
        <v>3099</v>
      </c>
      <c r="D90" s="342" t="s">
        <v>3099</v>
      </c>
      <c r="E90" s="342" t="s">
        <v>49</v>
      </c>
      <c r="F90" s="342" t="s">
        <v>3100</v>
      </c>
      <c r="G90" s="342">
        <v>32</v>
      </c>
      <c r="H90" s="342" t="s">
        <v>3102</v>
      </c>
      <c r="I90" s="341"/>
      <c r="J90" s="341"/>
      <c r="K90" s="343" t="s">
        <v>2994</v>
      </c>
      <c r="L90" s="365"/>
      <c r="M90" s="365"/>
      <c r="N90" s="365"/>
      <c r="O90" s="365"/>
      <c r="P90" s="365"/>
      <c r="Q90" s="365"/>
    </row>
    <row r="91" spans="1:17" ht="26.4" x14ac:dyDescent="0.3">
      <c r="A91" s="366"/>
      <c r="B91" s="357" t="s">
        <v>3098</v>
      </c>
      <c r="C91" s="357" t="s">
        <v>3099</v>
      </c>
      <c r="D91" s="342" t="s">
        <v>3099</v>
      </c>
      <c r="E91" s="342" t="s">
        <v>49</v>
      </c>
      <c r="F91" s="342" t="s">
        <v>3100</v>
      </c>
      <c r="G91" s="342">
        <v>33</v>
      </c>
      <c r="H91" s="342" t="s">
        <v>642</v>
      </c>
      <c r="I91" s="341"/>
      <c r="J91" s="341"/>
      <c r="K91" s="343" t="s">
        <v>2994</v>
      </c>
      <c r="L91" s="365"/>
      <c r="M91" s="365"/>
      <c r="N91" s="365"/>
      <c r="O91" s="365"/>
      <c r="P91" s="365"/>
      <c r="Q91" s="365"/>
    </row>
    <row r="92" spans="1:17" ht="26.4" x14ac:dyDescent="0.3">
      <c r="B92" s="357" t="s">
        <v>3098</v>
      </c>
      <c r="C92" s="357" t="s">
        <v>3103</v>
      </c>
      <c r="D92" s="342" t="s">
        <v>650</v>
      </c>
      <c r="E92" s="342" t="s">
        <v>49</v>
      </c>
      <c r="F92" s="342" t="s">
        <v>3100</v>
      </c>
      <c r="G92" s="342">
        <v>39</v>
      </c>
      <c r="H92" s="342" t="s">
        <v>650</v>
      </c>
      <c r="I92" s="342">
        <v>63.1</v>
      </c>
      <c r="J92" s="342" t="s">
        <v>616</v>
      </c>
      <c r="K92" s="343" t="s">
        <v>2994</v>
      </c>
    </row>
    <row r="93" spans="1:17" ht="105.6" x14ac:dyDescent="0.3">
      <c r="B93" s="357" t="s">
        <v>3098</v>
      </c>
      <c r="C93" s="357" t="s">
        <v>3103</v>
      </c>
      <c r="D93" s="341" t="s">
        <v>3104</v>
      </c>
      <c r="E93" s="342" t="s">
        <v>49</v>
      </c>
      <c r="F93" s="342" t="s">
        <v>3100</v>
      </c>
      <c r="G93" s="342">
        <v>40</v>
      </c>
      <c r="H93" s="342" t="s">
        <v>653</v>
      </c>
      <c r="I93" s="342" t="s">
        <v>3105</v>
      </c>
      <c r="J93" s="341" t="s">
        <v>3106</v>
      </c>
      <c r="K93" s="343" t="s">
        <v>2994</v>
      </c>
    </row>
    <row r="94" spans="1:17" ht="26.55" customHeight="1" x14ac:dyDescent="0.3">
      <c r="B94" s="357" t="s">
        <v>3098</v>
      </c>
      <c r="C94" s="357" t="s">
        <v>3107</v>
      </c>
      <c r="D94" s="341" t="s">
        <v>3107</v>
      </c>
      <c r="E94" s="342" t="s">
        <v>49</v>
      </c>
      <c r="F94" s="342" t="s">
        <v>3108</v>
      </c>
      <c r="G94" s="342">
        <v>25</v>
      </c>
      <c r="H94" s="342" t="s">
        <v>614</v>
      </c>
      <c r="I94" s="342" t="s">
        <v>3109</v>
      </c>
      <c r="J94" s="341" t="s">
        <v>3110</v>
      </c>
      <c r="K94" s="343" t="s">
        <v>2994</v>
      </c>
    </row>
    <row r="95" spans="1:17" ht="52.8" x14ac:dyDescent="0.3">
      <c r="B95" s="357" t="s">
        <v>3098</v>
      </c>
      <c r="C95" s="357" t="s">
        <v>3111</v>
      </c>
      <c r="D95" s="342" t="s">
        <v>3112</v>
      </c>
      <c r="E95" s="342" t="s">
        <v>49</v>
      </c>
      <c r="F95" s="342" t="s">
        <v>3100</v>
      </c>
      <c r="G95" s="342">
        <v>34</v>
      </c>
      <c r="H95" s="342" t="s">
        <v>3113</v>
      </c>
      <c r="I95" s="341">
        <v>62.01</v>
      </c>
      <c r="J95" s="341" t="s">
        <v>3114</v>
      </c>
      <c r="K95" s="343" t="s">
        <v>2994</v>
      </c>
    </row>
    <row r="96" spans="1:17" ht="26.4" x14ac:dyDescent="0.3">
      <c r="B96" s="357" t="s">
        <v>3098</v>
      </c>
      <c r="C96" s="357" t="s">
        <v>3111</v>
      </c>
      <c r="D96" s="342" t="s">
        <v>3112</v>
      </c>
      <c r="E96" s="342" t="s">
        <v>49</v>
      </c>
      <c r="F96" s="342" t="s">
        <v>3100</v>
      </c>
      <c r="G96" s="342">
        <v>35</v>
      </c>
      <c r="H96" s="342" t="s">
        <v>647</v>
      </c>
      <c r="I96" s="341"/>
      <c r="J96" s="341"/>
      <c r="K96" s="343" t="s">
        <v>2994</v>
      </c>
    </row>
    <row r="97" spans="1:17" ht="26.4" x14ac:dyDescent="0.3">
      <c r="B97" s="357" t="s">
        <v>3098</v>
      </c>
      <c r="C97" s="357" t="s">
        <v>3111</v>
      </c>
      <c r="D97" s="342" t="s">
        <v>3112</v>
      </c>
      <c r="E97" s="342" t="s">
        <v>49</v>
      </c>
      <c r="F97" s="342" t="s">
        <v>3100</v>
      </c>
      <c r="G97" s="342">
        <v>36</v>
      </c>
      <c r="H97" s="342" t="s">
        <v>3115</v>
      </c>
      <c r="I97" s="341"/>
      <c r="J97" s="341"/>
      <c r="K97" s="343" t="s">
        <v>2994</v>
      </c>
    </row>
    <row r="98" spans="1:17" ht="26.55" customHeight="1" x14ac:dyDescent="0.3">
      <c r="B98" s="357" t="s">
        <v>3098</v>
      </c>
      <c r="C98" s="357" t="s">
        <v>3111</v>
      </c>
      <c r="D98" s="342" t="s">
        <v>702</v>
      </c>
      <c r="E98" s="342" t="s">
        <v>49</v>
      </c>
      <c r="F98" s="342" t="s">
        <v>3100</v>
      </c>
      <c r="G98" s="342">
        <v>37</v>
      </c>
      <c r="H98" s="342" t="s">
        <v>3116</v>
      </c>
      <c r="I98" s="341"/>
      <c r="J98" s="341"/>
      <c r="K98" s="343" t="s">
        <v>2994</v>
      </c>
    </row>
    <row r="99" spans="1:17" ht="26.4" x14ac:dyDescent="0.3">
      <c r="B99" s="357" t="s">
        <v>3098</v>
      </c>
      <c r="C99" s="357" t="s">
        <v>3111</v>
      </c>
      <c r="D99" s="342" t="s">
        <v>649</v>
      </c>
      <c r="E99" s="342" t="s">
        <v>49</v>
      </c>
      <c r="F99" s="342" t="s">
        <v>3100</v>
      </c>
      <c r="G99" s="342">
        <v>38</v>
      </c>
      <c r="H99" s="342" t="s">
        <v>649</v>
      </c>
      <c r="I99" s="341"/>
      <c r="J99" s="341"/>
      <c r="K99" s="343" t="s">
        <v>2994</v>
      </c>
    </row>
    <row r="100" spans="1:17" ht="26.4" x14ac:dyDescent="0.3">
      <c r="B100" s="357" t="s">
        <v>3098</v>
      </c>
      <c r="C100" s="357" t="s">
        <v>3117</v>
      </c>
      <c r="D100" s="341" t="s">
        <v>606</v>
      </c>
      <c r="E100" s="342" t="s">
        <v>49</v>
      </c>
      <c r="F100" s="342" t="s">
        <v>3108</v>
      </c>
      <c r="G100" s="342">
        <v>21</v>
      </c>
      <c r="H100" s="342" t="s">
        <v>3118</v>
      </c>
      <c r="I100" s="342">
        <v>26.3</v>
      </c>
      <c r="J100" s="341" t="s">
        <v>608</v>
      </c>
      <c r="K100" s="343" t="s">
        <v>2994</v>
      </c>
    </row>
    <row r="101" spans="1:17" ht="26.4" x14ac:dyDescent="0.3">
      <c r="B101" s="357" t="s">
        <v>3098</v>
      </c>
      <c r="C101" s="357" t="s">
        <v>3117</v>
      </c>
      <c r="D101" s="341" t="s">
        <v>606</v>
      </c>
      <c r="E101" s="342" t="s">
        <v>49</v>
      </c>
      <c r="F101" s="342" t="s">
        <v>3108</v>
      </c>
      <c r="G101" s="342">
        <v>23</v>
      </c>
      <c r="H101" s="342" t="s">
        <v>611</v>
      </c>
      <c r="I101" s="342"/>
      <c r="J101" s="341"/>
      <c r="K101" s="343" t="s">
        <v>2994</v>
      </c>
    </row>
    <row r="102" spans="1:17" ht="26.4" x14ac:dyDescent="0.3">
      <c r="B102" s="357" t="s">
        <v>3098</v>
      </c>
      <c r="C102" s="358" t="s">
        <v>3119</v>
      </c>
      <c r="D102" s="342" t="s">
        <v>3120</v>
      </c>
      <c r="E102" s="362" t="s">
        <v>2994</v>
      </c>
      <c r="F102" s="362" t="s">
        <v>2994</v>
      </c>
      <c r="G102" s="362" t="s">
        <v>2994</v>
      </c>
      <c r="H102" s="362" t="s">
        <v>2994</v>
      </c>
      <c r="I102" s="362" t="s">
        <v>2994</v>
      </c>
      <c r="J102" s="362" t="s">
        <v>2994</v>
      </c>
      <c r="K102" s="343" t="s">
        <v>2994</v>
      </c>
    </row>
    <row r="103" spans="1:17" ht="105.6" x14ac:dyDescent="0.3">
      <c r="B103" s="357" t="s">
        <v>3098</v>
      </c>
      <c r="C103" s="358" t="s">
        <v>3119</v>
      </c>
      <c r="D103" s="341" t="s">
        <v>588</v>
      </c>
      <c r="E103" s="342" t="s">
        <v>49</v>
      </c>
      <c r="F103" s="342" t="s">
        <v>3108</v>
      </c>
      <c r="G103" s="342">
        <v>19</v>
      </c>
      <c r="H103" s="342" t="s">
        <v>588</v>
      </c>
      <c r="I103" s="359" t="s">
        <v>3121</v>
      </c>
      <c r="J103" s="341" t="s">
        <v>3122</v>
      </c>
      <c r="K103" s="343" t="s">
        <v>2994</v>
      </c>
    </row>
    <row r="104" spans="1:17" ht="66" x14ac:dyDescent="0.3">
      <c r="B104" s="357" t="s">
        <v>3098</v>
      </c>
      <c r="C104" s="357" t="s">
        <v>3119</v>
      </c>
      <c r="D104" s="341" t="s">
        <v>2994</v>
      </c>
      <c r="E104" s="342" t="s">
        <v>49</v>
      </c>
      <c r="F104" s="342" t="s">
        <v>3108</v>
      </c>
      <c r="G104" s="342">
        <v>20</v>
      </c>
      <c r="H104" s="342" t="s">
        <v>598</v>
      </c>
      <c r="I104" s="342" t="s">
        <v>3123</v>
      </c>
      <c r="J104" s="341" t="s">
        <v>3124</v>
      </c>
      <c r="K104" s="343" t="s">
        <v>2994</v>
      </c>
    </row>
    <row r="105" spans="1:17" ht="39.6" x14ac:dyDescent="0.3">
      <c r="B105" s="357" t="s">
        <v>3098</v>
      </c>
      <c r="C105" s="357" t="s">
        <v>3119</v>
      </c>
      <c r="D105" s="341" t="s">
        <v>612</v>
      </c>
      <c r="E105" s="342" t="s">
        <v>49</v>
      </c>
      <c r="F105" s="342" t="s">
        <v>3108</v>
      </c>
      <c r="G105" s="342">
        <v>22</v>
      </c>
      <c r="H105" s="342" t="s">
        <v>609</v>
      </c>
      <c r="I105" s="342">
        <v>61</v>
      </c>
      <c r="J105" s="341" t="s">
        <v>610</v>
      </c>
      <c r="K105" s="343" t="s">
        <v>2994</v>
      </c>
    </row>
    <row r="106" spans="1:17" ht="26.4" x14ac:dyDescent="0.3">
      <c r="B106" s="357" t="s">
        <v>3098</v>
      </c>
      <c r="C106" s="357" t="s">
        <v>3119</v>
      </c>
      <c r="D106" s="341" t="s">
        <v>612</v>
      </c>
      <c r="E106" s="342" t="s">
        <v>49</v>
      </c>
      <c r="F106" s="342" t="s">
        <v>3108</v>
      </c>
      <c r="G106" s="342">
        <v>24</v>
      </c>
      <c r="H106" s="342" t="s">
        <v>612</v>
      </c>
      <c r="I106" s="342"/>
      <c r="J106" s="341"/>
      <c r="K106" s="343" t="s">
        <v>2994</v>
      </c>
    </row>
    <row r="107" spans="1:17" ht="26.4" x14ac:dyDescent="0.3">
      <c r="B107" s="357" t="s">
        <v>3098</v>
      </c>
      <c r="C107" s="357" t="s">
        <v>3125</v>
      </c>
      <c r="D107" s="341" t="s">
        <v>2994</v>
      </c>
      <c r="E107" s="342" t="s">
        <v>49</v>
      </c>
      <c r="F107" s="342" t="s">
        <v>3108</v>
      </c>
      <c r="G107" s="342">
        <v>26</v>
      </c>
      <c r="H107" s="342" t="s">
        <v>620</v>
      </c>
      <c r="I107" s="342"/>
      <c r="J107" s="341"/>
      <c r="K107" s="343" t="s">
        <v>2994</v>
      </c>
    </row>
    <row r="108" spans="1:17" ht="52.8" x14ac:dyDescent="0.3">
      <c r="B108" s="357" t="s">
        <v>3098</v>
      </c>
      <c r="C108" s="357" t="s">
        <v>3125</v>
      </c>
      <c r="D108" s="341" t="s">
        <v>2994</v>
      </c>
      <c r="E108" s="342" t="s">
        <v>49</v>
      </c>
      <c r="F108" s="342" t="s">
        <v>3100</v>
      </c>
      <c r="G108" s="342">
        <v>28</v>
      </c>
      <c r="H108" s="342" t="s">
        <v>626</v>
      </c>
      <c r="I108" s="342" t="s">
        <v>3126</v>
      </c>
      <c r="J108" s="341" t="s">
        <v>3127</v>
      </c>
      <c r="K108" s="343" t="s">
        <v>2994</v>
      </c>
    </row>
    <row r="109" spans="1:17" ht="52.8" x14ac:dyDescent="0.3">
      <c r="A109" s="366"/>
      <c r="B109" s="348" t="s">
        <v>585</v>
      </c>
      <c r="C109" s="348" t="s">
        <v>585</v>
      </c>
      <c r="D109" s="351" t="s">
        <v>585</v>
      </c>
      <c r="E109" s="351" t="s">
        <v>3094</v>
      </c>
      <c r="F109" s="351" t="s">
        <v>585</v>
      </c>
      <c r="G109" s="351">
        <v>58</v>
      </c>
      <c r="H109" s="351" t="s">
        <v>585</v>
      </c>
      <c r="I109" s="351">
        <v>68</v>
      </c>
      <c r="J109" s="351" t="s">
        <v>586</v>
      </c>
      <c r="K109" s="343" t="s">
        <v>2994</v>
      </c>
      <c r="L109" s="339"/>
      <c r="M109" s="339"/>
      <c r="N109" s="339"/>
      <c r="O109" s="339"/>
      <c r="P109" s="339"/>
      <c r="Q109" s="365"/>
    </row>
    <row r="110" spans="1:17" x14ac:dyDescent="0.3">
      <c r="A110" s="339"/>
      <c r="B110" s="357" t="s">
        <v>3128</v>
      </c>
      <c r="C110" s="357" t="s">
        <v>3129</v>
      </c>
      <c r="D110" s="342" t="s">
        <v>3130</v>
      </c>
      <c r="E110" s="362" t="s">
        <v>2994</v>
      </c>
      <c r="F110" s="362" t="s">
        <v>2994</v>
      </c>
      <c r="G110" s="362" t="s">
        <v>2994</v>
      </c>
      <c r="H110" s="362" t="s">
        <v>2994</v>
      </c>
      <c r="I110" s="362" t="s">
        <v>2994</v>
      </c>
      <c r="J110" s="362" t="s">
        <v>2994</v>
      </c>
      <c r="K110" s="343" t="s">
        <v>2994</v>
      </c>
      <c r="L110" s="339"/>
      <c r="M110" s="339"/>
      <c r="N110" s="339"/>
      <c r="O110" s="339"/>
      <c r="P110" s="339"/>
      <c r="Q110" s="345"/>
    </row>
    <row r="111" spans="1:17" ht="39.6" x14ac:dyDescent="0.3">
      <c r="A111" s="339"/>
      <c r="B111" s="357" t="s">
        <v>3128</v>
      </c>
      <c r="C111" s="357" t="s">
        <v>3131</v>
      </c>
      <c r="D111" s="342" t="s">
        <v>2994</v>
      </c>
      <c r="E111" s="342" t="s">
        <v>3018</v>
      </c>
      <c r="F111" s="342" t="s">
        <v>3128</v>
      </c>
      <c r="G111" s="342">
        <v>16</v>
      </c>
      <c r="H111" s="342" t="s">
        <v>455</v>
      </c>
      <c r="I111" s="342" t="s">
        <v>3132</v>
      </c>
      <c r="J111" s="342" t="s">
        <v>3133</v>
      </c>
      <c r="K111" s="343" t="s">
        <v>2994</v>
      </c>
      <c r="L111" s="339"/>
      <c r="M111" s="339"/>
      <c r="N111" s="339"/>
      <c r="O111" s="339"/>
      <c r="P111" s="339"/>
      <c r="Q111" s="345"/>
    </row>
    <row r="112" spans="1:17" x14ac:dyDescent="0.3">
      <c r="A112" s="339"/>
      <c r="B112" s="357" t="s">
        <v>3128</v>
      </c>
      <c r="C112" s="357" t="s">
        <v>3131</v>
      </c>
      <c r="D112" s="342" t="s">
        <v>3134</v>
      </c>
      <c r="E112" s="362" t="s">
        <v>2994</v>
      </c>
      <c r="F112" s="362" t="s">
        <v>2994</v>
      </c>
      <c r="G112" s="362" t="s">
        <v>2994</v>
      </c>
      <c r="H112" s="362" t="s">
        <v>2994</v>
      </c>
      <c r="I112" s="362" t="s">
        <v>2994</v>
      </c>
      <c r="J112" s="362" t="s">
        <v>2994</v>
      </c>
      <c r="K112" s="343" t="s">
        <v>2994</v>
      </c>
      <c r="L112" s="339"/>
      <c r="M112" s="339"/>
      <c r="N112" s="339"/>
      <c r="O112" s="339"/>
      <c r="P112" s="339"/>
      <c r="Q112" s="345"/>
    </row>
    <row r="113" spans="1:17" x14ac:dyDescent="0.3">
      <c r="A113" s="339"/>
      <c r="B113" s="357" t="s">
        <v>3128</v>
      </c>
      <c r="C113" s="357" t="s">
        <v>3131</v>
      </c>
      <c r="D113" s="342" t="s">
        <v>3135</v>
      </c>
      <c r="E113" s="362" t="s">
        <v>2994</v>
      </c>
      <c r="F113" s="362" t="s">
        <v>2994</v>
      </c>
      <c r="G113" s="362" t="s">
        <v>2994</v>
      </c>
      <c r="H113" s="362" t="s">
        <v>2994</v>
      </c>
      <c r="I113" s="362" t="s">
        <v>2994</v>
      </c>
      <c r="J113" s="362" t="s">
        <v>2994</v>
      </c>
      <c r="K113" s="343" t="s">
        <v>2994</v>
      </c>
      <c r="L113" s="339"/>
      <c r="M113" s="339"/>
      <c r="N113" s="339"/>
      <c r="O113" s="339"/>
      <c r="P113" s="339"/>
      <c r="Q113" s="345"/>
    </row>
    <row r="114" spans="1:17" x14ac:dyDescent="0.3">
      <c r="A114" s="339"/>
      <c r="B114" s="357" t="s">
        <v>3128</v>
      </c>
      <c r="C114" s="357" t="s">
        <v>3131</v>
      </c>
      <c r="D114" s="342" t="s">
        <v>3136</v>
      </c>
      <c r="E114" s="362" t="s">
        <v>2994</v>
      </c>
      <c r="F114" s="362" t="s">
        <v>2994</v>
      </c>
      <c r="G114" s="362" t="s">
        <v>2994</v>
      </c>
      <c r="H114" s="362" t="s">
        <v>2994</v>
      </c>
      <c r="I114" s="362" t="s">
        <v>2994</v>
      </c>
      <c r="J114" s="362" t="s">
        <v>2994</v>
      </c>
      <c r="K114" s="343" t="s">
        <v>2994</v>
      </c>
      <c r="L114" s="339"/>
      <c r="M114" s="339"/>
      <c r="N114" s="339"/>
      <c r="O114" s="339"/>
      <c r="P114" s="339"/>
      <c r="Q114" s="345"/>
    </row>
    <row r="115" spans="1:17" ht="92.4" x14ac:dyDescent="0.3">
      <c r="A115" s="339"/>
      <c r="B115" s="357" t="s">
        <v>3128</v>
      </c>
      <c r="C115" s="357" t="s">
        <v>3125</v>
      </c>
      <c r="D115" s="342" t="s">
        <v>2994</v>
      </c>
      <c r="E115" s="342" t="s">
        <v>3018</v>
      </c>
      <c r="F115" s="342" t="s">
        <v>3128</v>
      </c>
      <c r="G115" s="342">
        <v>17</v>
      </c>
      <c r="H115" s="342" t="s">
        <v>3137</v>
      </c>
      <c r="I115" s="342" t="s">
        <v>3138</v>
      </c>
      <c r="J115" s="342" t="s">
        <v>3139</v>
      </c>
      <c r="K115" s="343" t="s">
        <v>2994</v>
      </c>
      <c r="L115" s="339"/>
      <c r="M115" s="339"/>
      <c r="N115" s="339"/>
      <c r="O115" s="339"/>
      <c r="P115" s="339"/>
      <c r="Q115" s="345"/>
    </row>
    <row r="116" spans="1:17" ht="26.4" x14ac:dyDescent="0.3">
      <c r="A116" s="339"/>
      <c r="B116" s="357" t="s">
        <v>3128</v>
      </c>
      <c r="C116" s="357" t="s">
        <v>3125</v>
      </c>
      <c r="D116" s="342" t="s">
        <v>2994</v>
      </c>
      <c r="E116" s="342" t="s">
        <v>3018</v>
      </c>
      <c r="F116" s="342" t="s">
        <v>3128</v>
      </c>
      <c r="G116" s="342">
        <v>18</v>
      </c>
      <c r="H116" s="342" t="s">
        <v>469</v>
      </c>
      <c r="I116" s="342"/>
      <c r="J116" s="342"/>
      <c r="K116" s="343" t="s">
        <v>2994</v>
      </c>
      <c r="L116" s="339"/>
      <c r="M116" s="339"/>
      <c r="N116" s="339"/>
      <c r="O116" s="339"/>
      <c r="P116" s="339"/>
      <c r="Q116" s="345"/>
    </row>
    <row r="117" spans="1:17" s="368" customFormat="1" x14ac:dyDescent="0.3">
      <c r="B117" s="369" t="s">
        <v>3140</v>
      </c>
      <c r="C117" s="369" t="s">
        <v>3140</v>
      </c>
      <c r="D117" s="370" t="s">
        <v>3140</v>
      </c>
      <c r="E117" s="371" t="s">
        <v>3141</v>
      </c>
      <c r="F117" s="372" t="s">
        <v>2994</v>
      </c>
      <c r="G117" s="372" t="s">
        <v>2994</v>
      </c>
      <c r="H117" s="372" t="s">
        <v>2994</v>
      </c>
      <c r="I117" s="372" t="s">
        <v>2994</v>
      </c>
      <c r="J117" s="372" t="s">
        <v>2994</v>
      </c>
      <c r="K117" s="343" t="s">
        <v>2994</v>
      </c>
    </row>
  </sheetData>
  <sheetProtection algorithmName="SHA-512" hashValue="GE0T+EbHjGZko7Bnrm9RBzMReCubxy5LvkWfjdC8miBSK009J3vKZ3yN1MyMw5HHcw1Wpxt1xjdZis+0LKV98A==" saltValue="zdGtQKzrSEQ0aL15EDOMmw==" spinCount="100000" sheet="1" formatCells="0" formatColumns="0" formatRows="0" insertColumns="0" insertRows="0" insertHyperlinks="0" deleteColumns="0" deleteRows="0" sort="0" pivotTables="0"/>
  <autoFilter ref="B17:J17" xr:uid="{00000000-0009-0000-0000-00000A000000}"/>
  <mergeCells count="3">
    <mergeCell ref="B15:D15"/>
    <mergeCell ref="E15:H15"/>
    <mergeCell ref="I15:J15"/>
  </mergeCells>
  <hyperlinks>
    <hyperlink ref="I11" display="research@investeurope.eu" xr:uid="{00000000-0004-0000-0A00-000000000000}"/>
  </hyperlinks>
  <pageMargins left="0.25" right="0.25" top="0.75" bottom="0.75" header="0.3" footer="0.3"/>
  <pageSetup paperSize="8" scale="18"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Fogli di lavoro</vt:lpstr>
      </vt:variant>
      <vt:variant>
        <vt:i4>12</vt:i4>
      </vt:variant>
      <vt:variant>
        <vt:lpstr>Intervalli denominati</vt:lpstr>
      </vt:variant>
      <vt:variant>
        <vt:i4>3</vt:i4>
      </vt:variant>
    </vt:vector>
  </HeadingPairs>
  <TitlesOfParts>
    <vt:vector size="15" baseType="lpstr">
      <vt:lpstr>Foglio1</vt:lpstr>
      <vt:lpstr>Disclaimer</vt:lpstr>
      <vt:lpstr>Foglio2</vt:lpstr>
      <vt:lpstr>Definizioni</vt:lpstr>
      <vt:lpstr>Dealflow centrale</vt:lpstr>
      <vt:lpstr>Statistiche</vt:lpstr>
      <vt:lpstr>Pivot meeting</vt:lpstr>
      <vt:lpstr>Recap meeting</vt:lpstr>
      <vt:lpstr>EVCA sectoralclassification 1</vt:lpstr>
      <vt:lpstr>Convalida dati</vt:lpstr>
      <vt:lpstr>EVCA sectoralclassification</vt:lpstr>
      <vt:lpstr>Industry Sectors</vt:lpstr>
      <vt:lpstr>'Dealflow centrale'!Area_stampa</vt:lpstr>
      <vt:lpstr>'Recap meeting'!Area_stampa</vt:lpstr>
      <vt:lpstr>'Recap meeting'!Titoli_stampa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Salvatore Panico</dc:creator>
  <cp:lastModifiedBy>Fabiana Martone</cp:lastModifiedBy>
  <cp:lastPrinted>2025-02-18T19:10:45Z</cp:lastPrinted>
  <dcterms:created xsi:type="dcterms:W3CDTF">2017-10-06T13:47:00Z</dcterms:created>
  <dcterms:modified xsi:type="dcterms:W3CDTF">2025-03-06T10:12:58Z</dcterms:modified>
</cp:coreProperties>
</file>